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F25045F1-3FAF-4290-B7ED-E16E4FEB2D97}"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11">'Hygiene Data'!$DH$1:$DQ$2</definedName>
    <definedName name="myrangeH12">'Hygiene Data'!$DR$1:$EA$2</definedName>
    <definedName name="myrangeH13">'Hygiene Data'!$EB$1:$EK$2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11">'Sanitation Data'!$DH$1:$DQ$2</definedName>
    <definedName name="myrangeS12">'Sanitation Data'!$DR$1:$EA$2</definedName>
    <definedName name="myrangeS13">'Sanitation Data'!$EB$1:$EK$2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11">'Water Data'!$DH$1:$DQ$2</definedName>
    <definedName name="myrangeW12">'Water Data'!$DR$1:$EA$2</definedName>
    <definedName name="myrangeW13">'Water Data'!$EB$1:$EK$2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ED207" i="46"/>
  <c r="BO207" i="44" s="1"/>
  <c r="EC207" i="46"/>
  <c r="BN207" i="44" s="1"/>
  <c r="EB207" i="46"/>
  <c r="BM207" i="46" s="1"/>
  <c r="EA207" i="46"/>
  <c r="DZ207" i="46"/>
  <c r="BK207" i="46" s="1"/>
  <c r="DY207" i="46"/>
  <c r="BJ207" i="46" s="1"/>
  <c r="DX207" i="46"/>
  <c r="BI207" i="46" s="1"/>
  <c r="DW207" i="46"/>
  <c r="BH207" i="46" s="1"/>
  <c r="DV207" i="46"/>
  <c r="DU207" i="46"/>
  <c r="DT207" i="46"/>
  <c r="DS207" i="46"/>
  <c r="DR207" i="46"/>
  <c r="BC207" i="46" s="1"/>
  <c r="DQ207" i="46"/>
  <c r="BB207" i="46" s="1"/>
  <c r="DP207" i="46"/>
  <c r="DO207" i="46"/>
  <c r="DN207" i="46"/>
  <c r="AY207" i="46" s="1"/>
  <c r="DM207" i="46"/>
  <c r="DL207" i="46"/>
  <c r="DK207" i="46"/>
  <c r="DJ207" i="46"/>
  <c r="DI207" i="46"/>
  <c r="AT207" i="46" s="1"/>
  <c r="DH207" i="46"/>
  <c r="AS207" i="46" s="1"/>
  <c r="DG207" i="46"/>
  <c r="AR207" i="46" s="1"/>
  <c r="DF207" i="46"/>
  <c r="AQ207" i="46" s="1"/>
  <c r="DE207" i="46"/>
  <c r="AP207" i="46" s="1"/>
  <c r="DD207" i="46"/>
  <c r="DC207" i="46"/>
  <c r="DB207" i="46"/>
  <c r="AM207" i="46" s="1"/>
  <c r="DA207" i="46"/>
  <c r="AL207" i="46" s="1"/>
  <c r="CZ207" i="46"/>
  <c r="AK207" i="46" s="1"/>
  <c r="CY207" i="46"/>
  <c r="AJ207" i="46" s="1"/>
  <c r="CX207" i="46"/>
  <c r="CW207" i="46"/>
  <c r="CV207" i="46"/>
  <c r="CU207" i="46"/>
  <c r="CT207" i="46"/>
  <c r="CS207" i="46"/>
  <c r="AD207" i="46" s="1"/>
  <c r="CR207" i="46"/>
  <c r="AC207" i="46" s="1"/>
  <c r="CQ207" i="46"/>
  <c r="AB207" i="46" s="1"/>
  <c r="CP207" i="46"/>
  <c r="AA207" i="46" s="1"/>
  <c r="CO207" i="46"/>
  <c r="CN207" i="46"/>
  <c r="Y207" i="46" s="1"/>
  <c r="CM207" i="46"/>
  <c r="CL207" i="46"/>
  <c r="CK207" i="46"/>
  <c r="V207" i="46" s="1"/>
  <c r="CJ207" i="46"/>
  <c r="U207" i="46" s="1"/>
  <c r="CI207" i="46"/>
  <c r="T207" i="46" s="1"/>
  <c r="CH207" i="46"/>
  <c r="CG207" i="46"/>
  <c r="CF207" i="46"/>
  <c r="CE207" i="46"/>
  <c r="CD207" i="46"/>
  <c r="O207" i="46" s="1"/>
  <c r="CC207" i="46"/>
  <c r="N207" i="46" s="1"/>
  <c r="CB207" i="46"/>
  <c r="M207" i="46" s="1"/>
  <c r="CA207" i="46"/>
  <c r="BZ207" i="46"/>
  <c r="K207" i="46" s="1"/>
  <c r="BY207" i="46"/>
  <c r="BX207" i="46"/>
  <c r="I207" i="46" s="1"/>
  <c r="BW207" i="46"/>
  <c r="BV207" i="46"/>
  <c r="BU207" i="46"/>
  <c r="F207" i="46" s="1"/>
  <c r="BT207" i="46"/>
  <c r="E207" i="46" s="1"/>
  <c r="BS207" i="46"/>
  <c r="D207" i="46" s="1"/>
  <c r="B207" i="46"/>
  <c r="B207" i="44" s="1"/>
  <c r="A207" i="46"/>
  <c r="C207" i="46" s="1"/>
  <c r="C207" i="44" s="1"/>
  <c r="EF206" i="46"/>
  <c r="EE206" i="46"/>
  <c r="BP206" i="46" s="1"/>
  <c r="ED206" i="46"/>
  <c r="BO206" i="44" s="1"/>
  <c r="EC206" i="46"/>
  <c r="BN206" i="46" s="1"/>
  <c r="EB206" i="46"/>
  <c r="EA206" i="46"/>
  <c r="DZ206" i="46"/>
  <c r="BK206" i="46" s="1"/>
  <c r="DY206" i="46"/>
  <c r="DX206" i="46"/>
  <c r="DW206" i="46"/>
  <c r="BH206" i="46" s="1"/>
  <c r="DV206" i="46"/>
  <c r="BG206" i="46" s="1"/>
  <c r="DU206" i="46"/>
  <c r="DT206" i="46"/>
  <c r="DS206" i="46"/>
  <c r="BD206" i="46" s="1"/>
  <c r="DR206" i="46"/>
  <c r="BC206" i="46" s="1"/>
  <c r="DQ206" i="46"/>
  <c r="BB206" i="46" s="1"/>
  <c r="DP206" i="46"/>
  <c r="DO206" i="46"/>
  <c r="AZ206" i="46" s="1"/>
  <c r="DN206" i="46"/>
  <c r="DM206" i="46"/>
  <c r="DL206" i="46"/>
  <c r="DK206" i="46"/>
  <c r="AV206" i="46" s="1"/>
  <c r="DJ206" i="46"/>
  <c r="AU206" i="46" s="1"/>
  <c r="DI206" i="46"/>
  <c r="DH206" i="46"/>
  <c r="DG206" i="46"/>
  <c r="AR206" i="46" s="1"/>
  <c r="DF206" i="46"/>
  <c r="AQ206" i="46" s="1"/>
  <c r="DE206" i="46"/>
  <c r="AP206" i="46" s="1"/>
  <c r="DD206" i="46"/>
  <c r="DC206" i="46"/>
  <c r="DB206" i="46"/>
  <c r="AM206" i="46" s="1"/>
  <c r="DA206" i="46"/>
  <c r="AL206" i="46" s="1"/>
  <c r="CZ206" i="46"/>
  <c r="CY206" i="46"/>
  <c r="CX206" i="46"/>
  <c r="CW206" i="46"/>
  <c r="AH206" i="46" s="1"/>
  <c r="CV206" i="46"/>
  <c r="AG206" i="46" s="1"/>
  <c r="CU206" i="46"/>
  <c r="AF206" i="46" s="1"/>
  <c r="CT206" i="46"/>
  <c r="AE206" i="46" s="1"/>
  <c r="CS206" i="46"/>
  <c r="AD206" i="46" s="1"/>
  <c r="CR206" i="46"/>
  <c r="CQ206" i="46"/>
  <c r="AB206" i="46" s="1"/>
  <c r="CP206" i="46"/>
  <c r="AA206" i="46" s="1"/>
  <c r="CO206" i="46"/>
  <c r="CN206" i="46"/>
  <c r="CM206" i="46"/>
  <c r="CL206" i="46"/>
  <c r="W206" i="46" s="1"/>
  <c r="CK206" i="46"/>
  <c r="CJ206" i="46"/>
  <c r="CI206" i="46"/>
  <c r="CH206" i="46"/>
  <c r="S206" i="46" s="1"/>
  <c r="CG206" i="46"/>
  <c r="R206" i="46" s="1"/>
  <c r="CF206" i="46"/>
  <c r="CE206" i="46"/>
  <c r="CD206" i="46"/>
  <c r="O206" i="46" s="1"/>
  <c r="CC206" i="46"/>
  <c r="CB206" i="46"/>
  <c r="CA206" i="46"/>
  <c r="L206" i="46" s="1"/>
  <c r="BZ206" i="46"/>
  <c r="K206" i="46" s="1"/>
  <c r="BY206" i="46"/>
  <c r="J206" i="46" s="1"/>
  <c r="BX206" i="46"/>
  <c r="I206" i="46" s="1"/>
  <c r="BW206" i="46"/>
  <c r="H206" i="46" s="1"/>
  <c r="BV206" i="46"/>
  <c r="G206" i="46" s="1"/>
  <c r="BU206" i="46"/>
  <c r="BT206" i="46"/>
  <c r="BS206" i="46"/>
  <c r="D206" i="46" s="1"/>
  <c r="BO206" i="46"/>
  <c r="B206" i="46"/>
  <c r="B206" i="44" s="1"/>
  <c r="A206" i="46"/>
  <c r="C206" i="46" s="1"/>
  <c r="C206" i="44" s="1"/>
  <c r="EF205" i="46"/>
  <c r="EE205" i="46"/>
  <c r="BP205" i="46" s="1"/>
  <c r="ED205" i="46"/>
  <c r="BO205" i="46" s="1"/>
  <c r="EC205" i="46"/>
  <c r="EB205" i="46"/>
  <c r="BM205" i="46" s="1"/>
  <c r="EA205" i="46"/>
  <c r="BL205" i="46" s="1"/>
  <c r="DZ205" i="46"/>
  <c r="DY205" i="46"/>
  <c r="BJ205" i="46" s="1"/>
  <c r="DX205" i="46"/>
  <c r="BI205" i="46" s="1"/>
  <c r="DW205" i="46"/>
  <c r="BH205" i="46" s="1"/>
  <c r="DV205" i="46"/>
  <c r="BG205" i="46" s="1"/>
  <c r="DU205" i="46"/>
  <c r="BF205" i="46" s="1"/>
  <c r="DT205" i="46"/>
  <c r="BE205" i="46" s="1"/>
  <c r="DS205" i="46"/>
  <c r="BD205" i="46" s="1"/>
  <c r="DR205" i="46"/>
  <c r="BC205" i="46" s="1"/>
  <c r="DQ205" i="46"/>
  <c r="DP205" i="46"/>
  <c r="DO205" i="46"/>
  <c r="AZ205" i="46" s="1"/>
  <c r="DN205" i="46"/>
  <c r="AY205" i="46" s="1"/>
  <c r="DM205" i="46"/>
  <c r="AX205" i="46" s="1"/>
  <c r="DL205" i="46"/>
  <c r="DK205" i="46"/>
  <c r="DJ205" i="46"/>
  <c r="AU205" i="46" s="1"/>
  <c r="DI205" i="46"/>
  <c r="DH205" i="46"/>
  <c r="DG205" i="46"/>
  <c r="AR205" i="46" s="1"/>
  <c r="DF205" i="46"/>
  <c r="AQ205" i="46" s="1"/>
  <c r="DE205" i="46"/>
  <c r="DD205" i="46"/>
  <c r="AO205" i="46" s="1"/>
  <c r="DC205" i="46"/>
  <c r="AN205" i="46" s="1"/>
  <c r="DB205" i="46"/>
  <c r="DA205" i="46"/>
  <c r="CZ205" i="46"/>
  <c r="CY205" i="46"/>
  <c r="AJ205" i="46" s="1"/>
  <c r="CX205" i="46"/>
  <c r="AI205" i="46" s="1"/>
  <c r="CW205" i="46"/>
  <c r="AH205" i="46" s="1"/>
  <c r="CV205" i="46"/>
  <c r="CU205" i="46"/>
  <c r="AF205" i="46" s="1"/>
  <c r="CT205" i="46"/>
  <c r="CS205" i="46"/>
  <c r="CR205" i="46"/>
  <c r="CQ205" i="46"/>
  <c r="AB205" i="46" s="1"/>
  <c r="CP205" i="46"/>
  <c r="AA205" i="46" s="1"/>
  <c r="CO205" i="46"/>
  <c r="Z205" i="46" s="1"/>
  <c r="CN205" i="46"/>
  <c r="Y205" i="46" s="1"/>
  <c r="CM205" i="46"/>
  <c r="X205" i="46" s="1"/>
  <c r="CL205" i="46"/>
  <c r="CK205" i="46"/>
  <c r="V205" i="46" s="1"/>
  <c r="CJ205" i="46"/>
  <c r="U205" i="46" s="1"/>
  <c r="CI205" i="46"/>
  <c r="T205" i="46" s="1"/>
  <c r="CH205" i="46"/>
  <c r="S205" i="46" s="1"/>
  <c r="CG205" i="46"/>
  <c r="R205" i="46" s="1"/>
  <c r="CF205" i="46"/>
  <c r="Q205" i="46" s="1"/>
  <c r="CE205" i="46"/>
  <c r="P205" i="46" s="1"/>
  <c r="CD205" i="46"/>
  <c r="CC205" i="46"/>
  <c r="N205" i="46" s="1"/>
  <c r="CB205" i="46"/>
  <c r="M205" i="46" s="1"/>
  <c r="CA205" i="46"/>
  <c r="L205" i="46" s="1"/>
  <c r="BZ205" i="46"/>
  <c r="K205" i="46" s="1"/>
  <c r="BY205" i="46"/>
  <c r="J205" i="46" s="1"/>
  <c r="BX205" i="46"/>
  <c r="BW205" i="46"/>
  <c r="BV205" i="46"/>
  <c r="G205" i="46" s="1"/>
  <c r="BU205" i="46"/>
  <c r="BT205" i="46"/>
  <c r="BS205" i="46"/>
  <c r="D205" i="46" s="1"/>
  <c r="B205" i="46"/>
  <c r="B205" i="44" s="1"/>
  <c r="A205" i="46"/>
  <c r="A205" i="44" s="1"/>
  <c r="EF204" i="46"/>
  <c r="BQ204" i="46" s="1"/>
  <c r="EE204" i="46"/>
  <c r="BP204" i="46" s="1"/>
  <c r="ED204" i="46"/>
  <c r="EC204" i="46"/>
  <c r="EB204" i="46"/>
  <c r="EA204" i="46"/>
  <c r="BL204" i="46" s="1"/>
  <c r="DZ204" i="46"/>
  <c r="DY204" i="46"/>
  <c r="DX204" i="46"/>
  <c r="BI204" i="46" s="1"/>
  <c r="DW204" i="46"/>
  <c r="BH204" i="46" s="1"/>
  <c r="DV204" i="46"/>
  <c r="DU204" i="46"/>
  <c r="DT204" i="46"/>
  <c r="DS204" i="46"/>
  <c r="BD204" i="46" s="1"/>
  <c r="DR204" i="46"/>
  <c r="DQ204" i="46"/>
  <c r="BB204" i="46" s="1"/>
  <c r="DP204" i="46"/>
  <c r="BA204" i="46" s="1"/>
  <c r="DO204" i="46"/>
  <c r="AZ204" i="46" s="1"/>
  <c r="DN204" i="46"/>
  <c r="AY204" i="44" s="1"/>
  <c r="DM204" i="46"/>
  <c r="AX204" i="44" s="1"/>
  <c r="DL204" i="46"/>
  <c r="AW204" i="46" s="1"/>
  <c r="DK204" i="46"/>
  <c r="AV204" i="46" s="1"/>
  <c r="DJ204" i="46"/>
  <c r="DI204" i="46"/>
  <c r="DH204" i="46"/>
  <c r="AS204" i="46" s="1"/>
  <c r="DG204" i="46"/>
  <c r="AR204" i="46" s="1"/>
  <c r="DF204" i="46"/>
  <c r="AQ204" i="46" s="1"/>
  <c r="DE204" i="46"/>
  <c r="DD204" i="46"/>
  <c r="DC204" i="46"/>
  <c r="AN204" i="46" s="1"/>
  <c r="DB204" i="46"/>
  <c r="DA204" i="46"/>
  <c r="AL204" i="46" s="1"/>
  <c r="CZ204" i="46"/>
  <c r="AK204" i="46" s="1"/>
  <c r="CY204" i="46"/>
  <c r="AJ204" i="46" s="1"/>
  <c r="CX204" i="46"/>
  <c r="CW204" i="46"/>
  <c r="AH204" i="46" s="1"/>
  <c r="CV204" i="46"/>
  <c r="CU204" i="46"/>
  <c r="AF204" i="46" s="1"/>
  <c r="CT204" i="46"/>
  <c r="CS204" i="46"/>
  <c r="AD204" i="46" s="1"/>
  <c r="CR204" i="46"/>
  <c r="AC204" i="46" s="1"/>
  <c r="CQ204" i="46"/>
  <c r="CP204" i="46"/>
  <c r="CO204" i="46"/>
  <c r="CN204" i="46"/>
  <c r="Y204" i="46" s="1"/>
  <c r="CM204" i="46"/>
  <c r="X204" i="46" s="1"/>
  <c r="CL204" i="46"/>
  <c r="CK204" i="46"/>
  <c r="CJ204" i="46"/>
  <c r="U204" i="46" s="1"/>
  <c r="CI204" i="46"/>
  <c r="T204" i="46" s="1"/>
  <c r="CH204" i="46"/>
  <c r="CG204" i="46"/>
  <c r="CF204" i="46"/>
  <c r="CE204" i="46"/>
  <c r="P204" i="46" s="1"/>
  <c r="CD204" i="46"/>
  <c r="CC204" i="46"/>
  <c r="N204" i="46" s="1"/>
  <c r="CB204" i="46"/>
  <c r="CA204" i="46"/>
  <c r="BZ204" i="46"/>
  <c r="BY204" i="46"/>
  <c r="J204" i="46" s="1"/>
  <c r="BX204" i="46"/>
  <c r="I204" i="46" s="1"/>
  <c r="BW204" i="46"/>
  <c r="H204" i="46" s="1"/>
  <c r="BV204" i="46"/>
  <c r="BU204" i="46"/>
  <c r="F204" i="46" s="1"/>
  <c r="BT204" i="46"/>
  <c r="E204" i="46" s="1"/>
  <c r="BS204" i="46"/>
  <c r="D204" i="46" s="1"/>
  <c r="AY204" i="46"/>
  <c r="AX204" i="46"/>
  <c r="B204" i="46"/>
  <c r="B204" i="44" s="1"/>
  <c r="A204" i="46"/>
  <c r="A204" i="44" s="1"/>
  <c r="EF203" i="46"/>
  <c r="EE203" i="46"/>
  <c r="BP203" i="46" s="1"/>
  <c r="ED203" i="46"/>
  <c r="BO203" i="44" s="1"/>
  <c r="EC203" i="46"/>
  <c r="BN203" i="44" s="1"/>
  <c r="EB203" i="46"/>
  <c r="EA203" i="46"/>
  <c r="DZ203" i="46"/>
  <c r="BK203" i="46" s="1"/>
  <c r="DY203" i="46"/>
  <c r="BJ203" i="46" s="1"/>
  <c r="DX203" i="46"/>
  <c r="DW203" i="46"/>
  <c r="BH203" i="46" s="1"/>
  <c r="DV203" i="46"/>
  <c r="BG203" i="46" s="1"/>
  <c r="DU203" i="46"/>
  <c r="BF203" i="46" s="1"/>
  <c r="DT203" i="46"/>
  <c r="DS203" i="46"/>
  <c r="DR203" i="46"/>
  <c r="DQ203" i="46"/>
  <c r="BB203" i="46" s="1"/>
  <c r="DP203" i="46"/>
  <c r="DO203" i="46"/>
  <c r="DN203" i="46"/>
  <c r="AY203" i="46" s="1"/>
  <c r="DM203" i="46"/>
  <c r="AX203" i="46" s="1"/>
  <c r="DL203" i="46"/>
  <c r="DK203" i="46"/>
  <c r="AV203" i="46" s="1"/>
  <c r="DJ203" i="46"/>
  <c r="AU203" i="46" s="1"/>
  <c r="DI203" i="46"/>
  <c r="AT203" i="46" s="1"/>
  <c r="DH203" i="46"/>
  <c r="DG203" i="46"/>
  <c r="AR203" i="46" s="1"/>
  <c r="DF203" i="46"/>
  <c r="AQ203" i="46" s="1"/>
  <c r="DE203" i="46"/>
  <c r="AP203" i="46" s="1"/>
  <c r="DD203" i="46"/>
  <c r="AO203" i="46" s="1"/>
  <c r="DC203" i="46"/>
  <c r="AN203" i="46" s="1"/>
  <c r="DB203" i="46"/>
  <c r="DA203" i="46"/>
  <c r="AL203" i="46" s="1"/>
  <c r="CZ203" i="46"/>
  <c r="CY203" i="46"/>
  <c r="AJ203" i="46" s="1"/>
  <c r="CX203" i="46"/>
  <c r="CW203" i="46"/>
  <c r="CV203" i="46"/>
  <c r="CU203" i="46"/>
  <c r="CT203" i="46"/>
  <c r="CS203" i="46"/>
  <c r="AD203" i="46" s="1"/>
  <c r="CR203" i="46"/>
  <c r="CQ203" i="46"/>
  <c r="AB203" i="46" s="1"/>
  <c r="CP203" i="46"/>
  <c r="AA203" i="46" s="1"/>
  <c r="CO203" i="46"/>
  <c r="Z203" i="46" s="1"/>
  <c r="CN203" i="46"/>
  <c r="CM203" i="46"/>
  <c r="CL203" i="46"/>
  <c r="W203" i="46" s="1"/>
  <c r="CK203" i="46"/>
  <c r="V203" i="46" s="1"/>
  <c r="CJ203" i="46"/>
  <c r="CI203" i="46"/>
  <c r="T203" i="46" s="1"/>
  <c r="CH203" i="46"/>
  <c r="S203" i="46" s="1"/>
  <c r="CG203" i="46"/>
  <c r="CF203" i="46"/>
  <c r="Q203" i="46" s="1"/>
  <c r="CE203" i="46"/>
  <c r="CD203" i="46"/>
  <c r="CC203" i="46"/>
  <c r="N203" i="46" s="1"/>
  <c r="CB203" i="46"/>
  <c r="CA203" i="46"/>
  <c r="L203" i="46" s="1"/>
  <c r="BZ203" i="46"/>
  <c r="K203" i="46" s="1"/>
  <c r="BY203" i="46"/>
  <c r="J203" i="46" s="1"/>
  <c r="BX203" i="46"/>
  <c r="BW203" i="46"/>
  <c r="H203" i="46" s="1"/>
  <c r="BV203" i="46"/>
  <c r="BU203" i="46"/>
  <c r="F203" i="46" s="1"/>
  <c r="BT203" i="46"/>
  <c r="BS203" i="46"/>
  <c r="D203" i="46" s="1"/>
  <c r="BO203" i="46"/>
  <c r="BN203" i="46"/>
  <c r="B203" i="46"/>
  <c r="B203" i="44" s="1"/>
  <c r="A203" i="46"/>
  <c r="C203" i="46" s="1"/>
  <c r="C203" i="44" s="1"/>
  <c r="EF202" i="46"/>
  <c r="EE202" i="46"/>
  <c r="BP202" i="46" s="1"/>
  <c r="ED202" i="46"/>
  <c r="BO202" i="44" s="1"/>
  <c r="EC202" i="46"/>
  <c r="BN202" i="46" s="1"/>
  <c r="EB202" i="46"/>
  <c r="EA202" i="46"/>
  <c r="BL202" i="46" s="1"/>
  <c r="DZ202" i="46"/>
  <c r="BK202" i="46" s="1"/>
  <c r="DY202" i="46"/>
  <c r="BJ202" i="46" s="1"/>
  <c r="DX202" i="46"/>
  <c r="BI202" i="46" s="1"/>
  <c r="DW202" i="46"/>
  <c r="BH202" i="46" s="1"/>
  <c r="DV202" i="46"/>
  <c r="BG202" i="46" s="1"/>
  <c r="DU202" i="46"/>
  <c r="DT202" i="46"/>
  <c r="DS202" i="46"/>
  <c r="DR202" i="46"/>
  <c r="DQ202" i="46"/>
  <c r="BB202" i="46" s="1"/>
  <c r="DP202" i="46"/>
  <c r="DO202" i="46"/>
  <c r="AZ202" i="46" s="1"/>
  <c r="DN202" i="46"/>
  <c r="AY202" i="46" s="1"/>
  <c r="DM202" i="46"/>
  <c r="AX202" i="46" s="1"/>
  <c r="DL202" i="46"/>
  <c r="DK202" i="46"/>
  <c r="AV202" i="46" s="1"/>
  <c r="DJ202" i="46"/>
  <c r="AU202" i="46" s="1"/>
  <c r="DI202" i="46"/>
  <c r="DH202" i="46"/>
  <c r="DG202" i="46"/>
  <c r="AR202" i="46" s="1"/>
  <c r="DF202" i="46"/>
  <c r="AQ202" i="46" s="1"/>
  <c r="DE202" i="46"/>
  <c r="AP202" i="46" s="1"/>
  <c r="DD202" i="46"/>
  <c r="DC202" i="46"/>
  <c r="AN202" i="46" s="1"/>
  <c r="DB202" i="46"/>
  <c r="DA202" i="46"/>
  <c r="AL202" i="46" s="1"/>
  <c r="CZ202" i="46"/>
  <c r="AK202" i="46" s="1"/>
  <c r="CY202" i="46"/>
  <c r="AJ202" i="46" s="1"/>
  <c r="CX202" i="46"/>
  <c r="AI202" i="46" s="1"/>
  <c r="CW202" i="46"/>
  <c r="AH202" i="46" s="1"/>
  <c r="CV202" i="46"/>
  <c r="AG202" i="46" s="1"/>
  <c r="CU202" i="46"/>
  <c r="CT202" i="46"/>
  <c r="CS202" i="46"/>
  <c r="CR202" i="46"/>
  <c r="CQ202" i="46"/>
  <c r="AB202" i="46" s="1"/>
  <c r="CP202" i="46"/>
  <c r="AA202" i="46" s="1"/>
  <c r="CO202" i="46"/>
  <c r="CN202" i="46"/>
  <c r="Y202" i="46" s="1"/>
  <c r="CM202" i="46"/>
  <c r="X202" i="46" s="1"/>
  <c r="CL202" i="46"/>
  <c r="CK202" i="46"/>
  <c r="CJ202" i="46"/>
  <c r="CI202" i="46"/>
  <c r="T202" i="46" s="1"/>
  <c r="CH202" i="46"/>
  <c r="S202" i="46" s="1"/>
  <c r="CG202" i="46"/>
  <c r="R202" i="46" s="1"/>
  <c r="CF202" i="46"/>
  <c r="Q202" i="46" s="1"/>
  <c r="CE202" i="46"/>
  <c r="CD202" i="46"/>
  <c r="O202" i="46" s="1"/>
  <c r="CC202" i="46"/>
  <c r="N202" i="46" s="1"/>
  <c r="CB202" i="46"/>
  <c r="CA202" i="46"/>
  <c r="L202" i="46" s="1"/>
  <c r="BZ202" i="46"/>
  <c r="K202" i="46" s="1"/>
  <c r="BY202" i="46"/>
  <c r="BX202" i="46"/>
  <c r="I202" i="46" s="1"/>
  <c r="BW202" i="46"/>
  <c r="H202" i="46" s="1"/>
  <c r="BV202" i="46"/>
  <c r="G202" i="46" s="1"/>
  <c r="BU202" i="46"/>
  <c r="BT202" i="46"/>
  <c r="BS202" i="46"/>
  <c r="D202" i="46" s="1"/>
  <c r="BO202" i="46"/>
  <c r="B202" i="46"/>
  <c r="B202" i="44" s="1"/>
  <c r="A202" i="46"/>
  <c r="C202" i="46" s="1"/>
  <c r="C202" i="44" s="1"/>
  <c r="EF201" i="46"/>
  <c r="BQ201" i="46" s="1"/>
  <c r="EE201" i="46"/>
  <c r="ED201" i="46"/>
  <c r="EC201" i="46"/>
  <c r="BN201" i="46" s="1"/>
  <c r="EB201" i="46"/>
  <c r="BM201" i="46" s="1"/>
  <c r="EA201" i="46"/>
  <c r="DZ201" i="46"/>
  <c r="BK201" i="46" s="1"/>
  <c r="DY201" i="46"/>
  <c r="DX201" i="46"/>
  <c r="BI201" i="46" s="1"/>
  <c r="DW201" i="46"/>
  <c r="DV201" i="46"/>
  <c r="DU201" i="46"/>
  <c r="DT201" i="46"/>
  <c r="BE201" i="46" s="1"/>
  <c r="DS201" i="46"/>
  <c r="DR201" i="46"/>
  <c r="DQ201" i="46"/>
  <c r="BB201" i="46" s="1"/>
  <c r="DP201" i="46"/>
  <c r="BA201" i="46" s="1"/>
  <c r="DO201" i="46"/>
  <c r="AZ201" i="46" s="1"/>
  <c r="DN201" i="46"/>
  <c r="AY201" i="46" s="1"/>
  <c r="DM201" i="46"/>
  <c r="DL201" i="46"/>
  <c r="AW201" i="46" s="1"/>
  <c r="DK201" i="46"/>
  <c r="DJ201" i="46"/>
  <c r="AU201" i="46" s="1"/>
  <c r="DI201" i="46"/>
  <c r="DH201" i="46"/>
  <c r="DG201" i="46"/>
  <c r="DF201" i="46"/>
  <c r="DE201" i="46"/>
  <c r="AP201" i="46" s="1"/>
  <c r="DD201" i="46"/>
  <c r="AO201" i="46" s="1"/>
  <c r="DC201" i="46"/>
  <c r="DB201" i="46"/>
  <c r="DA201" i="46"/>
  <c r="AL201" i="46" s="1"/>
  <c r="CZ201" i="46"/>
  <c r="AK201" i="46" s="1"/>
  <c r="CY201" i="46"/>
  <c r="AJ201" i="46" s="1"/>
  <c r="CX201" i="46"/>
  <c r="AI201" i="46" s="1"/>
  <c r="CW201" i="46"/>
  <c r="CV201" i="46"/>
  <c r="AG201" i="46" s="1"/>
  <c r="CU201" i="46"/>
  <c r="CT201" i="46"/>
  <c r="CS201" i="46"/>
  <c r="CR201" i="46"/>
  <c r="CQ201" i="46"/>
  <c r="CP201" i="46"/>
  <c r="CO201" i="46"/>
  <c r="CN201" i="46"/>
  <c r="Y201" i="46" s="1"/>
  <c r="CM201" i="46"/>
  <c r="CL201" i="46"/>
  <c r="W201" i="46" s="1"/>
  <c r="CK201" i="46"/>
  <c r="CJ201" i="46"/>
  <c r="U201" i="46" s="1"/>
  <c r="CI201" i="46"/>
  <c r="CH201" i="46"/>
  <c r="CG201" i="46"/>
  <c r="R201" i="46" s="1"/>
  <c r="CF201" i="46"/>
  <c r="Q201" i="46" s="1"/>
  <c r="CE201" i="46"/>
  <c r="CD201" i="46"/>
  <c r="O201" i="46" s="1"/>
  <c r="CC201" i="46"/>
  <c r="CB201" i="46"/>
  <c r="CA201" i="46"/>
  <c r="L201" i="46" s="1"/>
  <c r="BZ201" i="46"/>
  <c r="K201" i="46" s="1"/>
  <c r="BY201" i="46"/>
  <c r="BX201" i="46"/>
  <c r="I201" i="46" s="1"/>
  <c r="BW201" i="46"/>
  <c r="BV201" i="46"/>
  <c r="G201" i="46" s="1"/>
  <c r="BU201" i="46"/>
  <c r="F201" i="46" s="1"/>
  <c r="BT201" i="46"/>
  <c r="E201" i="46" s="1"/>
  <c r="BS201" i="46"/>
  <c r="D201" i="46" s="1"/>
  <c r="B201" i="46"/>
  <c r="B201" i="44" s="1"/>
  <c r="A201" i="46"/>
  <c r="C201" i="46" s="1"/>
  <c r="C201" i="44" s="1"/>
  <c r="EF200" i="46"/>
  <c r="BQ200" i="46" s="1"/>
  <c r="EE200" i="46"/>
  <c r="ED200" i="46"/>
  <c r="BO200" i="46" s="1"/>
  <c r="EC200" i="46"/>
  <c r="EB200" i="46"/>
  <c r="EA200" i="46"/>
  <c r="DZ200" i="46"/>
  <c r="DY200" i="46"/>
  <c r="BJ200" i="46" s="1"/>
  <c r="DX200" i="46"/>
  <c r="BI200" i="46" s="1"/>
  <c r="DW200" i="46"/>
  <c r="DV200" i="46"/>
  <c r="DU200" i="46"/>
  <c r="BF200" i="46" s="1"/>
  <c r="DT200" i="46"/>
  <c r="BE200" i="46" s="1"/>
  <c r="DS200" i="46"/>
  <c r="DR200" i="46"/>
  <c r="DQ200" i="46"/>
  <c r="DP200" i="46"/>
  <c r="BA200" i="46" s="1"/>
  <c r="DO200" i="46"/>
  <c r="DN200" i="46"/>
  <c r="AY200" i="46" s="1"/>
  <c r="DM200" i="46"/>
  <c r="DL200" i="46"/>
  <c r="DK200" i="46"/>
  <c r="AV200" i="46" s="1"/>
  <c r="DJ200" i="46"/>
  <c r="AU200" i="46" s="1"/>
  <c r="DI200" i="46"/>
  <c r="DH200" i="46"/>
  <c r="AS200" i="46" s="1"/>
  <c r="DG200" i="46"/>
  <c r="DF200" i="46"/>
  <c r="AQ200" i="46" s="1"/>
  <c r="DE200" i="46"/>
  <c r="AP200" i="46" s="1"/>
  <c r="DD200" i="46"/>
  <c r="AO200" i="46" s="1"/>
  <c r="DC200" i="46"/>
  <c r="AN200" i="46" s="1"/>
  <c r="DB200" i="46"/>
  <c r="AM200" i="46" s="1"/>
  <c r="DA200" i="46"/>
  <c r="CZ200" i="46"/>
  <c r="AK200" i="46" s="1"/>
  <c r="CY200" i="46"/>
  <c r="CX200" i="46"/>
  <c r="AI200" i="46" s="1"/>
  <c r="CW200" i="46"/>
  <c r="CV200" i="46"/>
  <c r="AG200" i="46" s="1"/>
  <c r="CU200" i="46"/>
  <c r="CT200" i="46"/>
  <c r="AE200" i="46" s="1"/>
  <c r="CS200" i="46"/>
  <c r="CR200" i="46"/>
  <c r="AC200" i="46" s="1"/>
  <c r="CQ200" i="46"/>
  <c r="CP200" i="46"/>
  <c r="AA200" i="46" s="1"/>
  <c r="CO200" i="46"/>
  <c r="Z200" i="46" s="1"/>
  <c r="CN200" i="46"/>
  <c r="Y200" i="46" s="1"/>
  <c r="CM200" i="46"/>
  <c r="CL200" i="46"/>
  <c r="CK200" i="46"/>
  <c r="V200" i="46" s="1"/>
  <c r="CJ200" i="46"/>
  <c r="U200" i="46" s="1"/>
  <c r="CI200" i="46"/>
  <c r="CH200" i="46"/>
  <c r="S200" i="46" s="1"/>
  <c r="CG200" i="46"/>
  <c r="CF200" i="46"/>
  <c r="Q200" i="46" s="1"/>
  <c r="CE200" i="46"/>
  <c r="CD200" i="46"/>
  <c r="CC200" i="46"/>
  <c r="N200" i="46" s="1"/>
  <c r="CB200" i="46"/>
  <c r="M200" i="46" s="1"/>
  <c r="CA200" i="46"/>
  <c r="BZ200" i="46"/>
  <c r="K200" i="46" s="1"/>
  <c r="BY200" i="46"/>
  <c r="J200" i="46" s="1"/>
  <c r="BX200" i="46"/>
  <c r="BW200" i="46"/>
  <c r="BV200" i="46"/>
  <c r="BU200" i="46"/>
  <c r="BT200" i="46"/>
  <c r="E200" i="46" s="1"/>
  <c r="BS200" i="46"/>
  <c r="B200" i="46"/>
  <c r="B200" i="44" s="1"/>
  <c r="A200" i="46"/>
  <c r="C200" i="46" s="1"/>
  <c r="C200" i="44" s="1"/>
  <c r="EF199" i="46"/>
  <c r="BQ199" i="46" s="1"/>
  <c r="EE199" i="46"/>
  <c r="BP199" i="46" s="1"/>
  <c r="ED199" i="46"/>
  <c r="BO199" i="46" s="1"/>
  <c r="EC199" i="46"/>
  <c r="EB199" i="46"/>
  <c r="BM199" i="46" s="1"/>
  <c r="EA199" i="46"/>
  <c r="DZ199" i="46"/>
  <c r="BK199" i="46" s="1"/>
  <c r="DY199" i="46"/>
  <c r="BJ199" i="46" s="1"/>
  <c r="DX199" i="46"/>
  <c r="BI199" i="46" s="1"/>
  <c r="DW199" i="46"/>
  <c r="DV199" i="46"/>
  <c r="DU199" i="46"/>
  <c r="BF199" i="46" s="1"/>
  <c r="DT199" i="46"/>
  <c r="BE199" i="46" s="1"/>
  <c r="DS199" i="46"/>
  <c r="DR199" i="46"/>
  <c r="DQ199" i="46"/>
  <c r="DP199" i="46"/>
  <c r="BA199" i="46" s="1"/>
  <c r="DO199" i="46"/>
  <c r="DN199" i="46"/>
  <c r="DM199" i="46"/>
  <c r="DL199" i="46"/>
  <c r="AW199" i="46" s="1"/>
  <c r="DK199" i="46"/>
  <c r="DJ199" i="46"/>
  <c r="AU199" i="46" s="1"/>
  <c r="DI199" i="46"/>
  <c r="DH199" i="46"/>
  <c r="AS199" i="46" s="1"/>
  <c r="DG199" i="46"/>
  <c r="AR199" i="46" s="1"/>
  <c r="DF199" i="46"/>
  <c r="AQ199" i="46" s="1"/>
  <c r="DE199" i="46"/>
  <c r="AP199" i="46" s="1"/>
  <c r="DD199" i="46"/>
  <c r="AO199" i="46" s="1"/>
  <c r="DC199" i="46"/>
  <c r="DB199" i="46"/>
  <c r="AM199" i="46" s="1"/>
  <c r="DA199" i="46"/>
  <c r="CZ199" i="46"/>
  <c r="AK199" i="46" s="1"/>
  <c r="CY199" i="46"/>
  <c r="AJ199" i="46" s="1"/>
  <c r="CX199" i="46"/>
  <c r="AI199" i="46" s="1"/>
  <c r="CW199" i="46"/>
  <c r="AH199" i="46" s="1"/>
  <c r="CV199" i="46"/>
  <c r="AG199" i="46" s="1"/>
  <c r="CU199" i="46"/>
  <c r="CT199" i="46"/>
  <c r="CS199" i="46"/>
  <c r="CR199" i="46"/>
  <c r="AC199" i="46" s="1"/>
  <c r="CQ199" i="46"/>
  <c r="CP199" i="46"/>
  <c r="CO199" i="46"/>
  <c r="CN199" i="46"/>
  <c r="Y199" i="46" s="1"/>
  <c r="CM199" i="46"/>
  <c r="CL199" i="46"/>
  <c r="W199" i="46" s="1"/>
  <c r="CK199" i="46"/>
  <c r="CJ199" i="46"/>
  <c r="U199" i="46" s="1"/>
  <c r="CI199" i="46"/>
  <c r="CH199" i="46"/>
  <c r="S199" i="46" s="1"/>
  <c r="CG199" i="46"/>
  <c r="CF199" i="46"/>
  <c r="Q199" i="46" s="1"/>
  <c r="CE199" i="46"/>
  <c r="CD199" i="46"/>
  <c r="CC199" i="46"/>
  <c r="N199" i="46" s="1"/>
  <c r="CB199" i="46"/>
  <c r="M199" i="46" s="1"/>
  <c r="CA199" i="46"/>
  <c r="BZ199" i="46"/>
  <c r="BY199" i="46"/>
  <c r="BX199" i="46"/>
  <c r="I199" i="46" s="1"/>
  <c r="BW199" i="46"/>
  <c r="BV199" i="46"/>
  <c r="G199" i="46" s="1"/>
  <c r="BU199" i="46"/>
  <c r="BT199" i="46"/>
  <c r="E199" i="46" s="1"/>
  <c r="BS199" i="46"/>
  <c r="B199" i="46"/>
  <c r="B199" i="44" s="1"/>
  <c r="A199" i="46"/>
  <c r="C199" i="46" s="1"/>
  <c r="C199" i="44" s="1"/>
  <c r="EF198" i="46"/>
  <c r="EE198" i="46"/>
  <c r="ED198" i="46"/>
  <c r="BO198" i="44" s="1"/>
  <c r="EC198" i="46"/>
  <c r="BN198" i="46" s="1"/>
  <c r="EB198" i="46"/>
  <c r="BM198" i="46" s="1"/>
  <c r="EA198" i="46"/>
  <c r="DZ198" i="46"/>
  <c r="BK198" i="46" s="1"/>
  <c r="DY198" i="46"/>
  <c r="DX198" i="46"/>
  <c r="DW198" i="46"/>
  <c r="DV198" i="46"/>
  <c r="BG198" i="46" s="1"/>
  <c r="DU198" i="46"/>
  <c r="DT198" i="46"/>
  <c r="DS198" i="46"/>
  <c r="DR198" i="46"/>
  <c r="BC198" i="46" s="1"/>
  <c r="DQ198" i="46"/>
  <c r="BB198" i="46" s="1"/>
  <c r="DP198" i="46"/>
  <c r="DO198" i="46"/>
  <c r="DN198" i="46"/>
  <c r="DM198" i="46"/>
  <c r="AX198" i="46" s="1"/>
  <c r="DL198" i="46"/>
  <c r="AW198" i="46" s="1"/>
  <c r="DK198" i="46"/>
  <c r="DJ198" i="46"/>
  <c r="DI198" i="46"/>
  <c r="DH198" i="46"/>
  <c r="DG198" i="46"/>
  <c r="AR198" i="46" s="1"/>
  <c r="DF198" i="46"/>
  <c r="AQ198" i="46" s="1"/>
  <c r="DE198" i="46"/>
  <c r="AP198" i="46" s="1"/>
  <c r="DD198" i="46"/>
  <c r="DC198" i="46"/>
  <c r="AN198" i="46" s="1"/>
  <c r="DB198" i="46"/>
  <c r="AM198" i="46" s="1"/>
  <c r="DA198" i="46"/>
  <c r="CZ198" i="46"/>
  <c r="CY198" i="46"/>
  <c r="CX198" i="46"/>
  <c r="AI198" i="46" s="1"/>
  <c r="CW198" i="46"/>
  <c r="AH198" i="46" s="1"/>
  <c r="CV198" i="46"/>
  <c r="AG198" i="46" s="1"/>
  <c r="CU198" i="46"/>
  <c r="AF198" i="46" s="1"/>
  <c r="CT198" i="46"/>
  <c r="AE198" i="46" s="1"/>
  <c r="CS198" i="46"/>
  <c r="CR198" i="46"/>
  <c r="CQ198" i="46"/>
  <c r="CP198" i="46"/>
  <c r="AA198" i="46" s="1"/>
  <c r="CO198" i="46"/>
  <c r="CN198" i="46"/>
  <c r="CM198" i="46"/>
  <c r="CL198" i="46"/>
  <c r="W198" i="46" s="1"/>
  <c r="CK198" i="46"/>
  <c r="CJ198" i="46"/>
  <c r="CI198" i="46"/>
  <c r="CH198" i="46"/>
  <c r="S198" i="46" s="1"/>
  <c r="CG198" i="46"/>
  <c r="R198" i="46" s="1"/>
  <c r="CF198" i="46"/>
  <c r="Q198" i="46" s="1"/>
  <c r="CE198" i="46"/>
  <c r="CD198" i="46"/>
  <c r="CC198" i="46"/>
  <c r="CB198" i="46"/>
  <c r="CA198" i="46"/>
  <c r="BZ198" i="46"/>
  <c r="K198" i="46" s="1"/>
  <c r="BY198" i="46"/>
  <c r="J198" i="46" s="1"/>
  <c r="BX198" i="46"/>
  <c r="BW198" i="46"/>
  <c r="H198" i="46" s="1"/>
  <c r="BV198" i="46"/>
  <c r="G198" i="46" s="1"/>
  <c r="BU198" i="46"/>
  <c r="BT198" i="46"/>
  <c r="BS198" i="46"/>
  <c r="D198" i="46" s="1"/>
  <c r="BO198" i="46"/>
  <c r="B198" i="46"/>
  <c r="B198" i="44" s="1"/>
  <c r="A198" i="46"/>
  <c r="A198" i="44" s="1"/>
  <c r="EF197" i="46"/>
  <c r="EE197" i="46"/>
  <c r="ED197" i="46"/>
  <c r="EC197" i="46"/>
  <c r="EB197" i="46"/>
  <c r="EA197" i="46"/>
  <c r="BL197" i="46" s="1"/>
  <c r="DZ197" i="46"/>
  <c r="DY197" i="46"/>
  <c r="BJ197" i="46" s="1"/>
  <c r="DX197" i="46"/>
  <c r="BI197" i="46" s="1"/>
  <c r="DW197" i="46"/>
  <c r="BH197" i="46" s="1"/>
  <c r="DV197" i="46"/>
  <c r="DU197" i="46"/>
  <c r="DT197" i="46"/>
  <c r="DS197" i="46"/>
  <c r="DR197" i="46"/>
  <c r="DQ197" i="46"/>
  <c r="BB197" i="46" s="1"/>
  <c r="DP197" i="46"/>
  <c r="DO197" i="46"/>
  <c r="DN197" i="46"/>
  <c r="DM197" i="46"/>
  <c r="DL197" i="46"/>
  <c r="DK197" i="46"/>
  <c r="AV197" i="46" s="1"/>
  <c r="DJ197" i="46"/>
  <c r="AU197" i="46" s="1"/>
  <c r="DI197" i="46"/>
  <c r="AT197" i="46" s="1"/>
  <c r="DH197" i="46"/>
  <c r="DG197" i="46"/>
  <c r="DF197" i="46"/>
  <c r="AQ197" i="46" s="1"/>
  <c r="DE197" i="46"/>
  <c r="DD197" i="46"/>
  <c r="DC197" i="46"/>
  <c r="DB197" i="46"/>
  <c r="DA197" i="46"/>
  <c r="CZ197" i="46"/>
  <c r="AK197" i="46" s="1"/>
  <c r="CY197" i="46"/>
  <c r="CX197" i="46"/>
  <c r="CW197" i="46"/>
  <c r="CV197" i="46"/>
  <c r="AG197" i="46" s="1"/>
  <c r="CU197" i="46"/>
  <c r="AF197" i="46" s="1"/>
  <c r="CT197" i="46"/>
  <c r="AE197" i="46" s="1"/>
  <c r="CS197" i="46"/>
  <c r="AD197" i="46" s="1"/>
  <c r="CR197" i="46"/>
  <c r="AC197" i="46" s="1"/>
  <c r="CQ197" i="46"/>
  <c r="AB197" i="46" s="1"/>
  <c r="CP197" i="46"/>
  <c r="CO197" i="46"/>
  <c r="CN197" i="46"/>
  <c r="CM197" i="46"/>
  <c r="X197" i="46" s="1"/>
  <c r="CL197" i="46"/>
  <c r="CK197" i="46"/>
  <c r="CJ197" i="46"/>
  <c r="U197" i="46" s="1"/>
  <c r="CI197" i="46"/>
  <c r="T197" i="46" s="1"/>
  <c r="CH197" i="46"/>
  <c r="S197" i="46" s="1"/>
  <c r="CG197" i="46"/>
  <c r="CF197" i="46"/>
  <c r="CE197" i="46"/>
  <c r="P197" i="46" s="1"/>
  <c r="CD197" i="46"/>
  <c r="O197" i="46" s="1"/>
  <c r="CC197" i="46"/>
  <c r="N197" i="46" s="1"/>
  <c r="CB197" i="46"/>
  <c r="CA197" i="46"/>
  <c r="L197" i="46" s="1"/>
  <c r="BZ197" i="46"/>
  <c r="BY197" i="46"/>
  <c r="BX197" i="46"/>
  <c r="BW197" i="46"/>
  <c r="H197" i="46" s="1"/>
  <c r="BV197" i="46"/>
  <c r="BU197" i="46"/>
  <c r="F197" i="46" s="1"/>
  <c r="BT197" i="46"/>
  <c r="E197" i="46" s="1"/>
  <c r="BS197" i="46"/>
  <c r="B197" i="46"/>
  <c r="B197" i="44" s="1"/>
  <c r="A197" i="46"/>
  <c r="A197" i="44" s="1"/>
  <c r="EF196" i="46"/>
  <c r="BQ196" i="46" s="1"/>
  <c r="EE196" i="46"/>
  <c r="ED196" i="46"/>
  <c r="BO196" i="46" s="1"/>
  <c r="EC196" i="46"/>
  <c r="BN196" i="46" s="1"/>
  <c r="EB196" i="46"/>
  <c r="BM196" i="46" s="1"/>
  <c r="EA196" i="46"/>
  <c r="BL196" i="46" s="1"/>
  <c r="DZ196" i="46"/>
  <c r="DY196" i="46"/>
  <c r="DX196" i="46"/>
  <c r="DW196" i="46"/>
  <c r="BH196" i="46" s="1"/>
  <c r="DV196" i="46"/>
  <c r="BG196" i="46" s="1"/>
  <c r="DU196" i="46"/>
  <c r="BF196" i="46" s="1"/>
  <c r="DT196" i="46"/>
  <c r="DS196" i="46"/>
  <c r="BD196" i="46" s="1"/>
  <c r="DR196" i="46"/>
  <c r="BC196" i="46" s="1"/>
  <c r="DQ196" i="46"/>
  <c r="DP196" i="46"/>
  <c r="DO196" i="46"/>
  <c r="DN196" i="46"/>
  <c r="DM196" i="46"/>
  <c r="AX196" i="46" s="1"/>
  <c r="DL196" i="46"/>
  <c r="DK196" i="46"/>
  <c r="DJ196" i="46"/>
  <c r="DI196" i="46"/>
  <c r="DH196" i="46"/>
  <c r="DG196" i="46"/>
  <c r="AR196" i="46" s="1"/>
  <c r="DF196" i="46"/>
  <c r="AQ196" i="46" s="1"/>
  <c r="DE196" i="46"/>
  <c r="AP196" i="46" s="1"/>
  <c r="DD196" i="46"/>
  <c r="AO196" i="46" s="1"/>
  <c r="DC196" i="46"/>
  <c r="AN196" i="46" s="1"/>
  <c r="DB196" i="46"/>
  <c r="AM196" i="46" s="1"/>
  <c r="DA196" i="46"/>
  <c r="CZ196" i="46"/>
  <c r="CY196" i="46"/>
  <c r="AJ196" i="46" s="1"/>
  <c r="CX196" i="46"/>
  <c r="CW196" i="46"/>
  <c r="AH196" i="46" s="1"/>
  <c r="CV196" i="46"/>
  <c r="AG196" i="46" s="1"/>
  <c r="CU196" i="46"/>
  <c r="AF196" i="46" s="1"/>
  <c r="CT196" i="46"/>
  <c r="AE196" i="46" s="1"/>
  <c r="CS196" i="46"/>
  <c r="CR196" i="46"/>
  <c r="CQ196" i="46"/>
  <c r="CP196" i="46"/>
  <c r="AA196" i="46" s="1"/>
  <c r="CO196" i="46"/>
  <c r="CN196" i="46"/>
  <c r="Y196" i="46" s="1"/>
  <c r="CM196" i="46"/>
  <c r="X196" i="46" s="1"/>
  <c r="CL196" i="46"/>
  <c r="CK196" i="46"/>
  <c r="CJ196" i="46"/>
  <c r="U196" i="46" s="1"/>
  <c r="CI196" i="46"/>
  <c r="T196" i="46" s="1"/>
  <c r="CH196" i="46"/>
  <c r="S196" i="46" s="1"/>
  <c r="CG196" i="46"/>
  <c r="R196" i="46" s="1"/>
  <c r="CF196" i="46"/>
  <c r="CE196" i="46"/>
  <c r="CD196" i="46"/>
  <c r="O196" i="46" s="1"/>
  <c r="CC196" i="46"/>
  <c r="CB196" i="46"/>
  <c r="CA196" i="46"/>
  <c r="L196" i="46" s="1"/>
  <c r="BZ196" i="46"/>
  <c r="K196" i="46" s="1"/>
  <c r="BY196" i="46"/>
  <c r="J196" i="46" s="1"/>
  <c r="BX196" i="46"/>
  <c r="I196" i="46" s="1"/>
  <c r="BW196" i="46"/>
  <c r="H196" i="46" s="1"/>
  <c r="BV196" i="46"/>
  <c r="G196" i="46" s="1"/>
  <c r="BU196" i="46"/>
  <c r="BT196" i="46"/>
  <c r="E196" i="46" s="1"/>
  <c r="BS196" i="46"/>
  <c r="D196" i="46" s="1"/>
  <c r="B196" i="46"/>
  <c r="B196" i="44" s="1"/>
  <c r="A196" i="46"/>
  <c r="A196" i="44" s="1"/>
  <c r="EF195" i="46"/>
  <c r="BQ195" i="46" s="1"/>
  <c r="EE195" i="46"/>
  <c r="ED195" i="46"/>
  <c r="BO195" i="44" s="1"/>
  <c r="EC195" i="46"/>
  <c r="BN195" i="44" s="1"/>
  <c r="EB195" i="46"/>
  <c r="BM195" i="44" s="1"/>
  <c r="EA195" i="46"/>
  <c r="DZ195" i="46"/>
  <c r="DY195" i="46"/>
  <c r="BJ195" i="46" s="1"/>
  <c r="DX195" i="46"/>
  <c r="DW195" i="46"/>
  <c r="DV195" i="46"/>
  <c r="BG195" i="46" s="1"/>
  <c r="DU195" i="46"/>
  <c r="DT195" i="46"/>
  <c r="DS195" i="46"/>
  <c r="BD195" i="46" s="1"/>
  <c r="DR195" i="46"/>
  <c r="BC195" i="46" s="1"/>
  <c r="DQ195" i="46"/>
  <c r="DP195" i="46"/>
  <c r="BA195" i="46" s="1"/>
  <c r="DO195" i="46"/>
  <c r="DN195" i="46"/>
  <c r="AY195" i="46" s="1"/>
  <c r="DM195" i="46"/>
  <c r="DL195" i="46"/>
  <c r="DK195" i="46"/>
  <c r="AV195" i="46" s="1"/>
  <c r="DJ195" i="46"/>
  <c r="AU195" i="46" s="1"/>
  <c r="DI195" i="46"/>
  <c r="AT195" i="46" s="1"/>
  <c r="DH195" i="46"/>
  <c r="AS195" i="46" s="1"/>
  <c r="DG195" i="46"/>
  <c r="AR195" i="46" s="1"/>
  <c r="DF195" i="46"/>
  <c r="DE195" i="46"/>
  <c r="DD195" i="46"/>
  <c r="DC195" i="46"/>
  <c r="AN195" i="46" s="1"/>
  <c r="DB195" i="46"/>
  <c r="AM195" i="46" s="1"/>
  <c r="DA195" i="46"/>
  <c r="CZ195" i="46"/>
  <c r="AK195" i="46" s="1"/>
  <c r="CY195" i="46"/>
  <c r="AJ195" i="46" s="1"/>
  <c r="CX195" i="46"/>
  <c r="CW195" i="46"/>
  <c r="CV195" i="46"/>
  <c r="CU195" i="46"/>
  <c r="AF195" i="46" s="1"/>
  <c r="CT195" i="46"/>
  <c r="AE195" i="46" s="1"/>
  <c r="CS195" i="46"/>
  <c r="AD195" i="46" s="1"/>
  <c r="CR195" i="46"/>
  <c r="CQ195" i="46"/>
  <c r="CP195" i="46"/>
  <c r="AA195" i="46" s="1"/>
  <c r="CO195" i="46"/>
  <c r="CN195" i="46"/>
  <c r="Y195" i="46" s="1"/>
  <c r="CM195" i="46"/>
  <c r="CL195" i="46"/>
  <c r="W195" i="46" s="1"/>
  <c r="CK195" i="46"/>
  <c r="CJ195" i="46"/>
  <c r="U195" i="46" s="1"/>
  <c r="CI195" i="46"/>
  <c r="CH195" i="46"/>
  <c r="CG195" i="46"/>
  <c r="CF195" i="46"/>
  <c r="CE195" i="46"/>
  <c r="P195" i="46" s="1"/>
  <c r="CD195" i="46"/>
  <c r="O195" i="46" s="1"/>
  <c r="CC195" i="46"/>
  <c r="N195" i="46" s="1"/>
  <c r="CB195" i="46"/>
  <c r="CA195" i="46"/>
  <c r="L195" i="46" s="1"/>
  <c r="BZ195" i="46"/>
  <c r="K195" i="46" s="1"/>
  <c r="BY195" i="46"/>
  <c r="BX195" i="46"/>
  <c r="BW195" i="46"/>
  <c r="H195" i="46" s="1"/>
  <c r="BV195" i="46"/>
  <c r="BU195" i="46"/>
  <c r="BT195" i="46"/>
  <c r="E195" i="46" s="1"/>
  <c r="BS195" i="46"/>
  <c r="D195" i="46" s="1"/>
  <c r="BO195" i="46"/>
  <c r="BN195" i="46"/>
  <c r="BM195" i="46"/>
  <c r="B195" i="46"/>
  <c r="B195" i="44" s="1"/>
  <c r="A195" i="46"/>
  <c r="A195" i="44" s="1"/>
  <c r="EF194" i="46"/>
  <c r="BQ194" i="46" s="1"/>
  <c r="EE194" i="46"/>
  <c r="ED194" i="46"/>
  <c r="BO194" i="46" s="1"/>
  <c r="EC194" i="46"/>
  <c r="BN194" i="46" s="1"/>
  <c r="EB194" i="46"/>
  <c r="EA194" i="46"/>
  <c r="BL194" i="46" s="1"/>
  <c r="DZ194" i="46"/>
  <c r="DY194" i="46"/>
  <c r="BJ194" i="46" s="1"/>
  <c r="DX194" i="46"/>
  <c r="BI194" i="46" s="1"/>
  <c r="DW194" i="46"/>
  <c r="DV194" i="46"/>
  <c r="BG194" i="46" s="1"/>
  <c r="DU194" i="46"/>
  <c r="DT194" i="46"/>
  <c r="DS194" i="46"/>
  <c r="DR194" i="46"/>
  <c r="BC194" i="46" s="1"/>
  <c r="DQ194" i="46"/>
  <c r="BB194" i="46" s="1"/>
  <c r="DP194" i="46"/>
  <c r="BA194" i="46" s="1"/>
  <c r="DO194" i="46"/>
  <c r="AZ194" i="46" s="1"/>
  <c r="DN194" i="46"/>
  <c r="DM194" i="46"/>
  <c r="DL194" i="46"/>
  <c r="DK194" i="46"/>
  <c r="DJ194" i="46"/>
  <c r="AU194" i="46" s="1"/>
  <c r="DI194" i="46"/>
  <c r="AT194" i="46" s="1"/>
  <c r="DH194" i="46"/>
  <c r="DG194" i="46"/>
  <c r="DF194" i="46"/>
  <c r="DE194" i="46"/>
  <c r="DD194" i="46"/>
  <c r="DC194" i="46"/>
  <c r="AN194" i="46" s="1"/>
  <c r="DB194" i="46"/>
  <c r="DA194" i="46"/>
  <c r="CZ194" i="46"/>
  <c r="CY194" i="46"/>
  <c r="AJ194" i="46" s="1"/>
  <c r="CX194" i="46"/>
  <c r="CW194" i="46"/>
  <c r="AH194" i="46" s="1"/>
  <c r="CV194" i="46"/>
  <c r="CU194" i="46"/>
  <c r="CT194" i="46"/>
  <c r="AE194" i="46" s="1"/>
  <c r="CS194" i="46"/>
  <c r="AD194" i="46" s="1"/>
  <c r="CR194" i="46"/>
  <c r="AC194" i="46" s="1"/>
  <c r="CQ194" i="46"/>
  <c r="AB194" i="46" s="1"/>
  <c r="CP194" i="46"/>
  <c r="AA194" i="46" s="1"/>
  <c r="CO194" i="46"/>
  <c r="Z194" i="46" s="1"/>
  <c r="CN194" i="46"/>
  <c r="CM194" i="46"/>
  <c r="CL194" i="46"/>
  <c r="W194" i="46" s="1"/>
  <c r="CK194" i="46"/>
  <c r="V194" i="46" s="1"/>
  <c r="CJ194" i="46"/>
  <c r="CI194" i="46"/>
  <c r="CH194" i="46"/>
  <c r="S194" i="46" s="1"/>
  <c r="CG194" i="46"/>
  <c r="CF194" i="46"/>
  <c r="CE194" i="46"/>
  <c r="CD194" i="46"/>
  <c r="O194" i="46" s="1"/>
  <c r="CC194" i="46"/>
  <c r="CB194" i="46"/>
  <c r="M194" i="46" s="1"/>
  <c r="CA194" i="46"/>
  <c r="BZ194" i="46"/>
  <c r="BY194" i="46"/>
  <c r="J194" i="46" s="1"/>
  <c r="BX194" i="46"/>
  <c r="BW194" i="46"/>
  <c r="BV194" i="46"/>
  <c r="G194" i="46" s="1"/>
  <c r="BU194" i="46"/>
  <c r="F194" i="46" s="1"/>
  <c r="BT194" i="46"/>
  <c r="E194" i="46" s="1"/>
  <c r="BS194" i="46"/>
  <c r="D194" i="46" s="1"/>
  <c r="B194" i="46"/>
  <c r="B194" i="44" s="1"/>
  <c r="A194" i="46"/>
  <c r="C194" i="46" s="1"/>
  <c r="C194" i="44" s="1"/>
  <c r="EF193" i="46"/>
  <c r="BQ193" i="46" s="1"/>
  <c r="EE193" i="46"/>
  <c r="BP193" i="46" s="1"/>
  <c r="ED193" i="46"/>
  <c r="EC193" i="46"/>
  <c r="EB193" i="46"/>
  <c r="EA193" i="46"/>
  <c r="DZ193" i="46"/>
  <c r="BK193" i="46" s="1"/>
  <c r="DY193" i="46"/>
  <c r="BJ193" i="46" s="1"/>
  <c r="DX193" i="46"/>
  <c r="BI193" i="46" s="1"/>
  <c r="DW193" i="46"/>
  <c r="DV193" i="46"/>
  <c r="BG193" i="46" s="1"/>
  <c r="DU193" i="46"/>
  <c r="BF193" i="46" s="1"/>
  <c r="DT193" i="46"/>
  <c r="DS193" i="46"/>
  <c r="BD193" i="46" s="1"/>
  <c r="DR193" i="46"/>
  <c r="BC193" i="46" s="1"/>
  <c r="DQ193" i="46"/>
  <c r="BB193" i="46" s="1"/>
  <c r="DP193" i="46"/>
  <c r="BA193" i="46" s="1"/>
  <c r="DO193" i="46"/>
  <c r="DN193" i="46"/>
  <c r="AY193" i="46" s="1"/>
  <c r="DM193" i="46"/>
  <c r="AX193" i="46" s="1"/>
  <c r="DL193" i="46"/>
  <c r="AW193" i="46" s="1"/>
  <c r="DK193" i="46"/>
  <c r="AV193" i="46" s="1"/>
  <c r="DJ193" i="46"/>
  <c r="AU193" i="46" s="1"/>
  <c r="DI193" i="46"/>
  <c r="DH193" i="46"/>
  <c r="AS193" i="46" s="1"/>
  <c r="DG193" i="46"/>
  <c r="AR193" i="46" s="1"/>
  <c r="DF193" i="46"/>
  <c r="AQ193" i="46" s="1"/>
  <c r="DE193" i="46"/>
  <c r="AP193" i="46" s="1"/>
  <c r="DD193" i="46"/>
  <c r="DC193" i="46"/>
  <c r="AN193" i="46" s="1"/>
  <c r="DB193" i="46"/>
  <c r="AM193" i="46" s="1"/>
  <c r="DA193" i="46"/>
  <c r="AL193" i="46" s="1"/>
  <c r="CZ193" i="46"/>
  <c r="AK193" i="46" s="1"/>
  <c r="CY193" i="46"/>
  <c r="AJ193" i="46" s="1"/>
  <c r="CX193" i="46"/>
  <c r="CW193" i="46"/>
  <c r="AH193" i="46" s="1"/>
  <c r="CV193" i="46"/>
  <c r="CU193" i="46"/>
  <c r="CT193" i="46"/>
  <c r="AE193" i="46" s="1"/>
  <c r="CS193" i="46"/>
  <c r="CR193" i="46"/>
  <c r="AC193" i="46" s="1"/>
  <c r="CQ193" i="46"/>
  <c r="AB193" i="46" s="1"/>
  <c r="CP193" i="46"/>
  <c r="CO193" i="46"/>
  <c r="Z193" i="46" s="1"/>
  <c r="CN193" i="46"/>
  <c r="CM193" i="46"/>
  <c r="CL193" i="46"/>
  <c r="CK193" i="46"/>
  <c r="V193" i="46" s="1"/>
  <c r="CJ193" i="46"/>
  <c r="U193" i="46" s="1"/>
  <c r="CI193" i="46"/>
  <c r="T193" i="46" s="1"/>
  <c r="CH193" i="46"/>
  <c r="S193" i="46" s="1"/>
  <c r="CG193" i="46"/>
  <c r="CF193" i="46"/>
  <c r="CE193" i="46"/>
  <c r="CD193" i="46"/>
  <c r="CC193" i="46"/>
  <c r="N193" i="46" s="1"/>
  <c r="CB193" i="46"/>
  <c r="M193" i="46" s="1"/>
  <c r="CA193" i="46"/>
  <c r="L193" i="46" s="1"/>
  <c r="BZ193" i="46"/>
  <c r="BY193" i="46"/>
  <c r="J193" i="46" s="1"/>
  <c r="BX193" i="46"/>
  <c r="I193" i="46" s="1"/>
  <c r="BW193" i="46"/>
  <c r="H193" i="46" s="1"/>
  <c r="BV193" i="46"/>
  <c r="BU193" i="46"/>
  <c r="BT193" i="46"/>
  <c r="E193" i="46" s="1"/>
  <c r="BS193" i="46"/>
  <c r="D193" i="46" s="1"/>
  <c r="B193" i="46"/>
  <c r="B193" i="44" s="1"/>
  <c r="A193" i="46"/>
  <c r="C193" i="46" s="1"/>
  <c r="C193" i="44" s="1"/>
  <c r="EF192" i="46"/>
  <c r="EE192" i="46"/>
  <c r="BP192" i="46" s="1"/>
  <c r="ED192" i="46"/>
  <c r="BO192" i="46" s="1"/>
  <c r="EC192" i="46"/>
  <c r="BN192" i="46" s="1"/>
  <c r="EB192" i="46"/>
  <c r="EA192" i="46"/>
  <c r="DZ192" i="46"/>
  <c r="BK192" i="46" s="1"/>
  <c r="DY192" i="46"/>
  <c r="BJ192" i="46" s="1"/>
  <c r="DX192" i="46"/>
  <c r="BI192" i="46" s="1"/>
  <c r="DW192" i="46"/>
  <c r="DV192" i="46"/>
  <c r="DU192" i="46"/>
  <c r="BF192" i="46" s="1"/>
  <c r="DT192" i="46"/>
  <c r="DS192" i="46"/>
  <c r="BD192" i="46" s="1"/>
  <c r="DR192" i="46"/>
  <c r="DQ192" i="46"/>
  <c r="DP192" i="46"/>
  <c r="DO192" i="46"/>
  <c r="DN192" i="46"/>
  <c r="DM192" i="46"/>
  <c r="DL192" i="46"/>
  <c r="DK192" i="46"/>
  <c r="AV192" i="46" s="1"/>
  <c r="DJ192" i="46"/>
  <c r="AU192" i="46" s="1"/>
  <c r="DI192" i="46"/>
  <c r="AT192" i="46" s="1"/>
  <c r="DH192" i="46"/>
  <c r="AS192" i="46" s="1"/>
  <c r="DG192" i="46"/>
  <c r="AR192" i="46" s="1"/>
  <c r="DF192" i="46"/>
  <c r="DE192" i="46"/>
  <c r="AP192" i="46" s="1"/>
  <c r="DD192" i="46"/>
  <c r="DC192" i="46"/>
  <c r="DB192" i="46"/>
  <c r="DA192" i="46"/>
  <c r="AL192" i="46" s="1"/>
  <c r="CZ192" i="46"/>
  <c r="AK192" i="46" s="1"/>
  <c r="CY192" i="46"/>
  <c r="CX192" i="46"/>
  <c r="AI192" i="46" s="1"/>
  <c r="CW192" i="46"/>
  <c r="CV192" i="46"/>
  <c r="CU192" i="46"/>
  <c r="CT192" i="46"/>
  <c r="AE192" i="46" s="1"/>
  <c r="CS192" i="46"/>
  <c r="AD192" i="46" s="1"/>
  <c r="CR192" i="46"/>
  <c r="AC192" i="46" s="1"/>
  <c r="CQ192" i="46"/>
  <c r="AB192" i="46" s="1"/>
  <c r="CP192" i="46"/>
  <c r="CO192" i="46"/>
  <c r="CN192" i="46"/>
  <c r="CM192" i="46"/>
  <c r="X192" i="46" s="1"/>
  <c r="CL192" i="46"/>
  <c r="W192" i="46" s="1"/>
  <c r="CK192" i="46"/>
  <c r="V192" i="46" s="1"/>
  <c r="CJ192" i="46"/>
  <c r="U192" i="46" s="1"/>
  <c r="CI192" i="46"/>
  <c r="CH192" i="46"/>
  <c r="CG192" i="46"/>
  <c r="CF192" i="46"/>
  <c r="CE192" i="46"/>
  <c r="CD192" i="46"/>
  <c r="CC192" i="46"/>
  <c r="CB192" i="46"/>
  <c r="M192" i="46" s="1"/>
  <c r="CA192" i="46"/>
  <c r="BZ192" i="46"/>
  <c r="BY192" i="46"/>
  <c r="BX192" i="46"/>
  <c r="BW192" i="46"/>
  <c r="BV192" i="46"/>
  <c r="G192" i="46" s="1"/>
  <c r="BU192" i="46"/>
  <c r="F192" i="46" s="1"/>
  <c r="BT192" i="46"/>
  <c r="E192" i="46" s="1"/>
  <c r="BS192" i="46"/>
  <c r="D192" i="46" s="1"/>
  <c r="B192" i="46"/>
  <c r="B192" i="44" s="1"/>
  <c r="A192" i="46"/>
  <c r="A192" i="44" s="1"/>
  <c r="EF191" i="46"/>
  <c r="EE191" i="46"/>
  <c r="ED191" i="46"/>
  <c r="EC191" i="46"/>
  <c r="EB191" i="46"/>
  <c r="EA191" i="46"/>
  <c r="DZ191" i="46"/>
  <c r="BK191" i="46" s="1"/>
  <c r="DY191" i="46"/>
  <c r="BJ191" i="46" s="1"/>
  <c r="DX191" i="46"/>
  <c r="DW191" i="46"/>
  <c r="DV191" i="46"/>
  <c r="BG191" i="46" s="1"/>
  <c r="DU191" i="46"/>
  <c r="BF191" i="46" s="1"/>
  <c r="DT191" i="46"/>
  <c r="BE191" i="46" s="1"/>
  <c r="DS191" i="46"/>
  <c r="DR191" i="46"/>
  <c r="DQ191" i="46"/>
  <c r="BB191" i="46" s="1"/>
  <c r="DP191" i="46"/>
  <c r="DO191" i="46"/>
  <c r="DN191" i="46"/>
  <c r="AY191" i="46" s="1"/>
  <c r="DM191" i="46"/>
  <c r="DL191" i="46"/>
  <c r="AW191" i="46" s="1"/>
  <c r="DK191" i="46"/>
  <c r="DJ191" i="46"/>
  <c r="DI191" i="46"/>
  <c r="DH191" i="46"/>
  <c r="DG191" i="46"/>
  <c r="DF191" i="46"/>
  <c r="AQ191" i="46" s="1"/>
  <c r="DE191" i="46"/>
  <c r="AP191" i="46" s="1"/>
  <c r="DD191" i="46"/>
  <c r="AO191" i="46" s="1"/>
  <c r="DC191" i="46"/>
  <c r="DB191" i="46"/>
  <c r="AM191" i="46" s="1"/>
  <c r="DA191" i="46"/>
  <c r="AL191" i="46" s="1"/>
  <c r="CZ191" i="46"/>
  <c r="CY191" i="46"/>
  <c r="CX191" i="46"/>
  <c r="CW191" i="46"/>
  <c r="CV191" i="46"/>
  <c r="CU191" i="46"/>
  <c r="CT191" i="46"/>
  <c r="AE191" i="46" s="1"/>
  <c r="CS191" i="46"/>
  <c r="CR191" i="46"/>
  <c r="CQ191" i="46"/>
  <c r="AB191" i="46" s="1"/>
  <c r="CP191" i="46"/>
  <c r="CO191" i="46"/>
  <c r="Z191" i="46" s="1"/>
  <c r="CN191" i="46"/>
  <c r="Y191" i="46" s="1"/>
  <c r="CM191" i="46"/>
  <c r="CL191" i="46"/>
  <c r="CK191" i="46"/>
  <c r="CJ191" i="46"/>
  <c r="CI191" i="46"/>
  <c r="CH191" i="46"/>
  <c r="S191" i="46" s="1"/>
  <c r="CG191" i="46"/>
  <c r="CF191" i="46"/>
  <c r="CE191" i="46"/>
  <c r="P191" i="46" s="1"/>
  <c r="CD191" i="46"/>
  <c r="CC191" i="46"/>
  <c r="N191" i="46" s="1"/>
  <c r="CB191" i="46"/>
  <c r="CA191" i="46"/>
  <c r="L191" i="46" s="1"/>
  <c r="BZ191" i="46"/>
  <c r="BY191" i="46"/>
  <c r="J191" i="46" s="1"/>
  <c r="BX191" i="46"/>
  <c r="I191" i="46" s="1"/>
  <c r="BW191" i="46"/>
  <c r="H191" i="46" s="1"/>
  <c r="BV191" i="46"/>
  <c r="G191" i="46" s="1"/>
  <c r="BU191" i="46"/>
  <c r="F191" i="46" s="1"/>
  <c r="BT191" i="46"/>
  <c r="BS191" i="46"/>
  <c r="D191" i="46" s="1"/>
  <c r="B191" i="46"/>
  <c r="B191" i="44" s="1"/>
  <c r="A191" i="46"/>
  <c r="A191" i="44" s="1"/>
  <c r="EF190" i="46"/>
  <c r="EE190" i="46"/>
  <c r="ED190" i="46"/>
  <c r="BO190" i="44" s="1"/>
  <c r="EC190" i="46"/>
  <c r="EB190" i="46"/>
  <c r="EA190" i="46"/>
  <c r="BL190" i="46" s="1"/>
  <c r="DZ190" i="46"/>
  <c r="BK190" i="46" s="1"/>
  <c r="DY190" i="46"/>
  <c r="BJ190" i="46" s="1"/>
  <c r="DX190" i="46"/>
  <c r="BI190" i="46" s="1"/>
  <c r="DW190" i="46"/>
  <c r="DV190" i="46"/>
  <c r="DU190" i="46"/>
  <c r="BF190" i="46" s="1"/>
  <c r="DT190" i="46"/>
  <c r="DS190" i="46"/>
  <c r="DR190" i="46"/>
  <c r="DQ190" i="46"/>
  <c r="BB190" i="46" s="1"/>
  <c r="DP190" i="46"/>
  <c r="BA190" i="46" s="1"/>
  <c r="DO190" i="46"/>
  <c r="DN190" i="46"/>
  <c r="DM190" i="46"/>
  <c r="DL190" i="46"/>
  <c r="DK190" i="46"/>
  <c r="DJ190" i="46"/>
  <c r="AU190" i="46" s="1"/>
  <c r="DI190" i="46"/>
  <c r="AT190" i="46" s="1"/>
  <c r="DH190" i="46"/>
  <c r="AS190" i="46" s="1"/>
  <c r="DG190" i="46"/>
  <c r="AR190" i="46" s="1"/>
  <c r="DF190" i="46"/>
  <c r="DE190" i="46"/>
  <c r="DD190" i="46"/>
  <c r="DC190" i="46"/>
  <c r="DB190" i="46"/>
  <c r="AM190" i="46" s="1"/>
  <c r="DA190" i="46"/>
  <c r="AL190" i="46" s="1"/>
  <c r="CZ190" i="46"/>
  <c r="AK190" i="46" s="1"/>
  <c r="CY190" i="46"/>
  <c r="CX190" i="46"/>
  <c r="AI190" i="46" s="1"/>
  <c r="CW190" i="46"/>
  <c r="CV190" i="46"/>
  <c r="CU190" i="46"/>
  <c r="CT190" i="46"/>
  <c r="AE190" i="46" s="1"/>
  <c r="CS190" i="46"/>
  <c r="AD190" i="46" s="1"/>
  <c r="CR190" i="46"/>
  <c r="AC190" i="46" s="1"/>
  <c r="CQ190" i="46"/>
  <c r="CP190" i="46"/>
  <c r="CO190" i="46"/>
  <c r="CN190" i="46"/>
  <c r="CM190" i="46"/>
  <c r="X190" i="46" s="1"/>
  <c r="CL190" i="46"/>
  <c r="CK190" i="46"/>
  <c r="CJ190" i="46"/>
  <c r="CI190" i="46"/>
  <c r="CH190" i="46"/>
  <c r="CG190" i="46"/>
  <c r="CF190" i="46"/>
  <c r="CE190" i="46"/>
  <c r="P190" i="46" s="1"/>
  <c r="CD190" i="46"/>
  <c r="CC190" i="46"/>
  <c r="CB190" i="46"/>
  <c r="M190" i="46" s="1"/>
  <c r="CA190" i="46"/>
  <c r="BZ190" i="46"/>
  <c r="BY190" i="46"/>
  <c r="BX190" i="46"/>
  <c r="BW190" i="46"/>
  <c r="H190" i="46" s="1"/>
  <c r="BV190" i="46"/>
  <c r="G190" i="46" s="1"/>
  <c r="BU190" i="46"/>
  <c r="F190" i="46" s="1"/>
  <c r="BT190" i="46"/>
  <c r="BS190" i="46"/>
  <c r="BO190" i="46"/>
  <c r="B190" i="46"/>
  <c r="B190" i="44" s="1"/>
  <c r="A190" i="46"/>
  <c r="A190" i="44" s="1"/>
  <c r="EF189" i="46"/>
  <c r="EE189" i="46"/>
  <c r="BP189" i="46" s="1"/>
  <c r="ED189" i="46"/>
  <c r="BO189" i="44" s="1"/>
  <c r="EC189" i="46"/>
  <c r="EB189" i="46"/>
  <c r="EA189" i="46"/>
  <c r="DZ189" i="46"/>
  <c r="DY189" i="46"/>
  <c r="DX189" i="46"/>
  <c r="DW189" i="46"/>
  <c r="BH189" i="46" s="1"/>
  <c r="DV189" i="46"/>
  <c r="BG189" i="46" s="1"/>
  <c r="DU189" i="46"/>
  <c r="DT189" i="46"/>
  <c r="DS189" i="46"/>
  <c r="DR189" i="46"/>
  <c r="DQ189" i="46"/>
  <c r="DP189" i="46"/>
  <c r="DO189" i="46"/>
  <c r="AZ189" i="46" s="1"/>
  <c r="DN189" i="46"/>
  <c r="AY189" i="46" s="1"/>
  <c r="DM189" i="46"/>
  <c r="DL189" i="46"/>
  <c r="AW189" i="46" s="1"/>
  <c r="DK189" i="46"/>
  <c r="DJ189" i="46"/>
  <c r="DI189" i="46"/>
  <c r="DH189" i="46"/>
  <c r="AS189" i="46" s="1"/>
  <c r="DG189" i="46"/>
  <c r="AR189" i="46" s="1"/>
  <c r="DF189" i="46"/>
  <c r="DE189" i="46"/>
  <c r="AP189" i="46" s="1"/>
  <c r="DD189" i="46"/>
  <c r="DC189" i="46"/>
  <c r="DB189" i="46"/>
  <c r="DA189" i="46"/>
  <c r="CZ189" i="46"/>
  <c r="AK189" i="46" s="1"/>
  <c r="CY189" i="46"/>
  <c r="CX189" i="46"/>
  <c r="AI189" i="46" s="1"/>
  <c r="CW189" i="46"/>
  <c r="AH189" i="46" s="1"/>
  <c r="CV189" i="46"/>
  <c r="CU189" i="46"/>
  <c r="AF189" i="46" s="1"/>
  <c r="CT189" i="46"/>
  <c r="CS189" i="46"/>
  <c r="CR189" i="46"/>
  <c r="AC189" i="46" s="1"/>
  <c r="CQ189" i="46"/>
  <c r="AB189" i="46" s="1"/>
  <c r="CP189" i="46"/>
  <c r="CO189" i="46"/>
  <c r="CN189" i="46"/>
  <c r="CM189" i="46"/>
  <c r="CL189" i="46"/>
  <c r="CK189" i="46"/>
  <c r="CJ189" i="46"/>
  <c r="CI189" i="46"/>
  <c r="CH189" i="46"/>
  <c r="S189" i="46" s="1"/>
  <c r="CG189" i="46"/>
  <c r="R189" i="46" s="1"/>
  <c r="CF189" i="46"/>
  <c r="CE189" i="46"/>
  <c r="CD189" i="46"/>
  <c r="CC189" i="46"/>
  <c r="CB189" i="46"/>
  <c r="CA189" i="46"/>
  <c r="L189" i="46" s="1"/>
  <c r="BZ189" i="46"/>
  <c r="K189" i="46" s="1"/>
  <c r="BY189" i="46"/>
  <c r="BX189" i="46"/>
  <c r="I189" i="46" s="1"/>
  <c r="BW189" i="46"/>
  <c r="BV189" i="46"/>
  <c r="BU189" i="46"/>
  <c r="BT189" i="46"/>
  <c r="E189" i="46" s="1"/>
  <c r="BS189" i="46"/>
  <c r="D189" i="46" s="1"/>
  <c r="BO189" i="46"/>
  <c r="B189" i="46"/>
  <c r="B189" i="44" s="1"/>
  <c r="A189" i="46"/>
  <c r="C189" i="46" s="1"/>
  <c r="C189" i="44" s="1"/>
  <c r="EF188" i="46"/>
  <c r="EE188" i="46"/>
  <c r="ED188" i="46"/>
  <c r="BO188" i="46" s="1"/>
  <c r="EC188" i="46"/>
  <c r="EB188" i="46"/>
  <c r="BM188" i="46" s="1"/>
  <c r="EA188" i="46"/>
  <c r="BL188" i="46" s="1"/>
  <c r="DZ188" i="46"/>
  <c r="DY188" i="46"/>
  <c r="BJ188" i="46" s="1"/>
  <c r="DX188" i="46"/>
  <c r="DW188" i="46"/>
  <c r="DV188" i="46"/>
  <c r="BG188" i="46" s="1"/>
  <c r="DU188" i="46"/>
  <c r="DT188" i="46"/>
  <c r="DS188" i="46"/>
  <c r="BD188" i="46" s="1"/>
  <c r="DR188" i="46"/>
  <c r="BC188" i="46" s="1"/>
  <c r="DQ188" i="46"/>
  <c r="BB188" i="46" s="1"/>
  <c r="DP188" i="46"/>
  <c r="DO188" i="46"/>
  <c r="AZ188" i="46" s="1"/>
  <c r="DN188" i="46"/>
  <c r="AY188" i="46" s="1"/>
  <c r="DM188" i="46"/>
  <c r="DL188" i="46"/>
  <c r="DK188" i="46"/>
  <c r="DJ188" i="46"/>
  <c r="AU188" i="46" s="1"/>
  <c r="DI188" i="46"/>
  <c r="DH188" i="46"/>
  <c r="AS188" i="46" s="1"/>
  <c r="DG188" i="46"/>
  <c r="AR188" i="46" s="1"/>
  <c r="DF188" i="46"/>
  <c r="AQ188" i="46" s="1"/>
  <c r="DE188" i="46"/>
  <c r="DD188" i="46"/>
  <c r="AO188" i="46" s="1"/>
  <c r="DC188" i="46"/>
  <c r="AN188" i="46" s="1"/>
  <c r="DB188" i="46"/>
  <c r="DA188" i="46"/>
  <c r="AL188" i="46" s="1"/>
  <c r="CZ188" i="46"/>
  <c r="CY188" i="46"/>
  <c r="AJ188" i="46" s="1"/>
  <c r="CX188" i="46"/>
  <c r="AI188" i="46" s="1"/>
  <c r="CW188" i="46"/>
  <c r="CV188" i="46"/>
  <c r="AG188" i="46" s="1"/>
  <c r="CU188" i="46"/>
  <c r="CT188" i="46"/>
  <c r="AE188" i="46" s="1"/>
  <c r="CS188" i="46"/>
  <c r="AD188" i="46" s="1"/>
  <c r="CR188" i="46"/>
  <c r="CQ188" i="46"/>
  <c r="AB188" i="46" s="1"/>
  <c r="CP188" i="46"/>
  <c r="AA188" i="46" s="1"/>
  <c r="CO188" i="46"/>
  <c r="CN188" i="46"/>
  <c r="Y188" i="46" s="1"/>
  <c r="CM188" i="46"/>
  <c r="CL188" i="46"/>
  <c r="W188" i="46" s="1"/>
  <c r="CK188" i="46"/>
  <c r="CJ188" i="46"/>
  <c r="CI188" i="46"/>
  <c r="T188" i="46" s="1"/>
  <c r="CH188" i="46"/>
  <c r="S188" i="46" s="1"/>
  <c r="CG188" i="46"/>
  <c r="R188" i="46" s="1"/>
  <c r="CF188" i="46"/>
  <c r="CE188" i="46"/>
  <c r="P188" i="46" s="1"/>
  <c r="CD188" i="46"/>
  <c r="CC188" i="46"/>
  <c r="CB188" i="46"/>
  <c r="CA188" i="46"/>
  <c r="L188" i="46" s="1"/>
  <c r="BZ188" i="46"/>
  <c r="K188" i="46" s="1"/>
  <c r="BY188" i="46"/>
  <c r="J188" i="46" s="1"/>
  <c r="BX188" i="46"/>
  <c r="I188" i="46" s="1"/>
  <c r="BW188" i="46"/>
  <c r="BV188" i="46"/>
  <c r="BU188" i="46"/>
  <c r="F188" i="46" s="1"/>
  <c r="BT188" i="46"/>
  <c r="BS188" i="46"/>
  <c r="D188" i="46" s="1"/>
  <c r="B188" i="46"/>
  <c r="B188" i="44" s="1"/>
  <c r="A188" i="46"/>
  <c r="EF187" i="46"/>
  <c r="EE187" i="46"/>
  <c r="ED187" i="46"/>
  <c r="BO187" i="46" s="1"/>
  <c r="EC187" i="46"/>
  <c r="EB187" i="46"/>
  <c r="EA187" i="46"/>
  <c r="DZ187" i="46"/>
  <c r="BK187" i="46" s="1"/>
  <c r="DY187" i="46"/>
  <c r="DX187" i="46"/>
  <c r="BI187" i="46" s="1"/>
  <c r="DW187" i="46"/>
  <c r="DV187" i="46"/>
  <c r="DU187" i="46"/>
  <c r="DT187" i="46"/>
  <c r="DS187" i="46"/>
  <c r="DR187" i="46"/>
  <c r="BC187" i="46" s="1"/>
  <c r="DQ187" i="46"/>
  <c r="DP187" i="46"/>
  <c r="DO187" i="46"/>
  <c r="DN187" i="46"/>
  <c r="DM187" i="46"/>
  <c r="DL187" i="46"/>
  <c r="DK187" i="46"/>
  <c r="DJ187" i="46"/>
  <c r="AU187" i="46" s="1"/>
  <c r="DI187" i="46"/>
  <c r="AT187" i="46" s="1"/>
  <c r="DH187" i="46"/>
  <c r="AS187" i="46" s="1"/>
  <c r="DG187" i="46"/>
  <c r="DF187" i="46"/>
  <c r="AQ187" i="46" s="1"/>
  <c r="DE187" i="46"/>
  <c r="AP187" i="46" s="1"/>
  <c r="DD187" i="46"/>
  <c r="DC187" i="46"/>
  <c r="AN187" i="46" s="1"/>
  <c r="DB187" i="46"/>
  <c r="AM187" i="46" s="1"/>
  <c r="DA187" i="46"/>
  <c r="CZ187" i="46"/>
  <c r="CY187" i="46"/>
  <c r="CX187" i="46"/>
  <c r="AI187" i="46" s="1"/>
  <c r="CW187" i="46"/>
  <c r="CV187" i="46"/>
  <c r="CU187" i="46"/>
  <c r="CT187" i="46"/>
  <c r="AE187" i="46" s="1"/>
  <c r="CS187" i="46"/>
  <c r="CR187" i="46"/>
  <c r="AC187" i="46" s="1"/>
  <c r="CQ187" i="46"/>
  <c r="CP187" i="46"/>
  <c r="AA187" i="46" s="1"/>
  <c r="CO187" i="46"/>
  <c r="CN187" i="46"/>
  <c r="CM187" i="46"/>
  <c r="CL187" i="46"/>
  <c r="W187" i="46" s="1"/>
  <c r="CK187" i="46"/>
  <c r="CJ187" i="46"/>
  <c r="U187" i="46" s="1"/>
  <c r="CI187" i="46"/>
  <c r="CH187" i="46"/>
  <c r="CG187" i="46"/>
  <c r="CF187" i="46"/>
  <c r="CE187" i="46"/>
  <c r="CD187" i="46"/>
  <c r="O187" i="46" s="1"/>
  <c r="CC187" i="46"/>
  <c r="N187" i="46" s="1"/>
  <c r="CB187" i="46"/>
  <c r="M187" i="46" s="1"/>
  <c r="CA187" i="46"/>
  <c r="BZ187" i="46"/>
  <c r="K187" i="46" s="1"/>
  <c r="BY187" i="46"/>
  <c r="BX187" i="46"/>
  <c r="I187" i="46" s="1"/>
  <c r="BW187" i="46"/>
  <c r="BV187" i="46"/>
  <c r="G187" i="46" s="1"/>
  <c r="BU187" i="46"/>
  <c r="F187" i="46" s="1"/>
  <c r="BT187" i="46"/>
  <c r="E187" i="46" s="1"/>
  <c r="BS187" i="46"/>
  <c r="B187" i="46"/>
  <c r="B187" i="44" s="1"/>
  <c r="A187" i="46"/>
  <c r="C187" i="46" s="1"/>
  <c r="C187" i="44" s="1"/>
  <c r="EF186" i="46"/>
  <c r="EE186" i="46"/>
  <c r="BP186" i="46" s="1"/>
  <c r="ED186" i="46"/>
  <c r="BO186" i="46" s="1"/>
  <c r="EC186" i="46"/>
  <c r="EB186" i="46"/>
  <c r="BM186" i="46" s="1"/>
  <c r="EA186" i="46"/>
  <c r="DZ186" i="46"/>
  <c r="DY186" i="46"/>
  <c r="DX186" i="46"/>
  <c r="BI186" i="46" s="1"/>
  <c r="DW186" i="46"/>
  <c r="DV186" i="46"/>
  <c r="BG186" i="46" s="1"/>
  <c r="DU186" i="46"/>
  <c r="DT186" i="46"/>
  <c r="BE186" i="46" s="1"/>
  <c r="DS186" i="46"/>
  <c r="DR186" i="46"/>
  <c r="BC186" i="46" s="1"/>
  <c r="DQ186" i="46"/>
  <c r="BB186" i="46" s="1"/>
  <c r="DP186" i="46"/>
  <c r="BA186" i="46" s="1"/>
  <c r="DO186" i="46"/>
  <c r="AZ186" i="46" s="1"/>
  <c r="DN186" i="46"/>
  <c r="AY186" i="46" s="1"/>
  <c r="DM186" i="46"/>
  <c r="AX186" i="46" s="1"/>
  <c r="DL186" i="46"/>
  <c r="AW186" i="46" s="1"/>
  <c r="DK186" i="46"/>
  <c r="DJ186" i="46"/>
  <c r="DI186" i="46"/>
  <c r="DH186" i="46"/>
  <c r="DG186" i="46"/>
  <c r="DF186" i="46"/>
  <c r="AQ186" i="46" s="1"/>
  <c r="DE186" i="46"/>
  <c r="AP186" i="46" s="1"/>
  <c r="DD186" i="46"/>
  <c r="AO186" i="46" s="1"/>
  <c r="DC186" i="46"/>
  <c r="DB186" i="46"/>
  <c r="AM186" i="46" s="1"/>
  <c r="DA186" i="46"/>
  <c r="CZ186" i="46"/>
  <c r="CY186" i="46"/>
  <c r="CX186" i="46"/>
  <c r="AI186" i="46" s="1"/>
  <c r="CW186" i="46"/>
  <c r="AH186" i="46" s="1"/>
  <c r="CV186" i="46"/>
  <c r="CU186" i="46"/>
  <c r="CT186" i="46"/>
  <c r="CS186" i="46"/>
  <c r="AD186" i="46" s="1"/>
  <c r="CR186" i="46"/>
  <c r="AC186" i="46" s="1"/>
  <c r="CQ186" i="46"/>
  <c r="CP186" i="46"/>
  <c r="AA186" i="46" s="1"/>
  <c r="CO186" i="46"/>
  <c r="CN186" i="46"/>
  <c r="Y186" i="46" s="1"/>
  <c r="CM186" i="46"/>
  <c r="CL186" i="46"/>
  <c r="W186" i="46" s="1"/>
  <c r="CK186" i="46"/>
  <c r="CJ186" i="46"/>
  <c r="CI186" i="46"/>
  <c r="CH186" i="46"/>
  <c r="S186" i="46" s="1"/>
  <c r="CG186" i="46"/>
  <c r="CF186" i="46"/>
  <c r="Q186" i="46" s="1"/>
  <c r="CE186" i="46"/>
  <c r="CD186" i="46"/>
  <c r="O186" i="46" s="1"/>
  <c r="CC186" i="46"/>
  <c r="CB186" i="46"/>
  <c r="CA186" i="46"/>
  <c r="BZ186" i="46"/>
  <c r="K186" i="46" s="1"/>
  <c r="BY186" i="46"/>
  <c r="BX186" i="46"/>
  <c r="I186" i="46" s="1"/>
  <c r="BW186" i="46"/>
  <c r="BV186" i="46"/>
  <c r="G186" i="46" s="1"/>
  <c r="BU186" i="46"/>
  <c r="BT186" i="46"/>
  <c r="BS186" i="46"/>
  <c r="D186" i="46" s="1"/>
  <c r="B186" i="46"/>
  <c r="B186" i="44" s="1"/>
  <c r="A186" i="46"/>
  <c r="A186" i="44" s="1"/>
  <c r="EF185" i="46"/>
  <c r="BQ185" i="46" s="1"/>
  <c r="EE185" i="46"/>
  <c r="BP185" i="46" s="1"/>
  <c r="ED185" i="46"/>
  <c r="BO185" i="46" s="1"/>
  <c r="EC185" i="46"/>
  <c r="BN185" i="46" s="1"/>
  <c r="EB185" i="46"/>
  <c r="BM185" i="46" s="1"/>
  <c r="EA185" i="46"/>
  <c r="DZ185" i="46"/>
  <c r="BK185" i="46" s="1"/>
  <c r="DY185" i="46"/>
  <c r="DX185" i="46"/>
  <c r="BI185" i="46" s="1"/>
  <c r="DW185" i="46"/>
  <c r="BH185" i="46" s="1"/>
  <c r="DV185" i="46"/>
  <c r="BG185" i="44" s="1"/>
  <c r="DU185" i="46"/>
  <c r="DT185" i="46"/>
  <c r="BE185" i="46" s="1"/>
  <c r="DS185" i="46"/>
  <c r="DR185" i="46"/>
  <c r="BC185" i="46" s="1"/>
  <c r="DQ185" i="46"/>
  <c r="DP185" i="46"/>
  <c r="BA185" i="46" s="1"/>
  <c r="DO185" i="46"/>
  <c r="DN185" i="46"/>
  <c r="AY185" i="46" s="1"/>
  <c r="DM185" i="46"/>
  <c r="DL185" i="46"/>
  <c r="DK185" i="46"/>
  <c r="DJ185" i="46"/>
  <c r="AU185" i="46" s="1"/>
  <c r="DI185" i="46"/>
  <c r="DH185" i="46"/>
  <c r="AS185" i="46" s="1"/>
  <c r="DG185" i="46"/>
  <c r="DF185" i="46"/>
  <c r="DE185" i="46"/>
  <c r="DD185" i="46"/>
  <c r="DC185" i="46"/>
  <c r="DB185" i="46"/>
  <c r="AM185" i="46" s="1"/>
  <c r="DA185" i="46"/>
  <c r="CZ185" i="46"/>
  <c r="AK185" i="46" s="1"/>
  <c r="CY185" i="46"/>
  <c r="CX185" i="46"/>
  <c r="AI185" i="46" s="1"/>
  <c r="CW185" i="46"/>
  <c r="AH185" i="46" s="1"/>
  <c r="CV185" i="46"/>
  <c r="CU185" i="46"/>
  <c r="CT185" i="46"/>
  <c r="AE185" i="46" s="1"/>
  <c r="CS185" i="46"/>
  <c r="CR185" i="46"/>
  <c r="AC185" i="46" s="1"/>
  <c r="CQ185" i="46"/>
  <c r="AB185" i="46" s="1"/>
  <c r="CP185" i="46"/>
  <c r="AA185" i="46" s="1"/>
  <c r="CO185" i="46"/>
  <c r="Z185" i="46" s="1"/>
  <c r="CN185" i="46"/>
  <c r="CM185" i="46"/>
  <c r="CL185" i="46"/>
  <c r="W185" i="46" s="1"/>
  <c r="CK185" i="46"/>
  <c r="CJ185" i="46"/>
  <c r="U185" i="46" s="1"/>
  <c r="CI185" i="46"/>
  <c r="CH185" i="46"/>
  <c r="CG185" i="46"/>
  <c r="R185" i="46" s="1"/>
  <c r="CF185" i="46"/>
  <c r="CE185" i="46"/>
  <c r="CD185" i="46"/>
  <c r="O185" i="46" s="1"/>
  <c r="CC185" i="46"/>
  <c r="CB185" i="46"/>
  <c r="M185" i="46" s="1"/>
  <c r="CA185" i="46"/>
  <c r="L185" i="46" s="1"/>
  <c r="BZ185" i="46"/>
  <c r="BY185" i="46"/>
  <c r="J185" i="46" s="1"/>
  <c r="BX185" i="46"/>
  <c r="BW185" i="46"/>
  <c r="H185" i="46" s="1"/>
  <c r="BV185" i="46"/>
  <c r="G185" i="46" s="1"/>
  <c r="BU185" i="46"/>
  <c r="F185" i="46" s="1"/>
  <c r="BT185" i="46"/>
  <c r="E185" i="46" s="1"/>
  <c r="BS185" i="46"/>
  <c r="D185" i="46" s="1"/>
  <c r="BG185" i="46"/>
  <c r="B185" i="46"/>
  <c r="B185" i="44" s="1"/>
  <c r="A185" i="46"/>
  <c r="C185" i="46" s="1"/>
  <c r="C185" i="44" s="1"/>
  <c r="EF184" i="46"/>
  <c r="EE184" i="46"/>
  <c r="BP184" i="46" s="1"/>
  <c r="ED184" i="46"/>
  <c r="BO184" i="44" s="1"/>
  <c r="EC184" i="46"/>
  <c r="EB184" i="46"/>
  <c r="EA184" i="46"/>
  <c r="DZ184" i="46"/>
  <c r="BK184" i="46" s="1"/>
  <c r="DY184" i="46"/>
  <c r="DX184" i="46"/>
  <c r="DW184" i="46"/>
  <c r="BH184" i="46" s="1"/>
  <c r="DV184" i="46"/>
  <c r="BG184" i="46" s="1"/>
  <c r="DU184" i="46"/>
  <c r="DT184" i="46"/>
  <c r="BE184" i="46" s="1"/>
  <c r="DS184" i="46"/>
  <c r="BD184" i="46" s="1"/>
  <c r="DR184" i="46"/>
  <c r="BC184" i="46" s="1"/>
  <c r="DQ184" i="46"/>
  <c r="DP184" i="46"/>
  <c r="DO184" i="46"/>
  <c r="AZ184" i="46" s="1"/>
  <c r="DN184" i="46"/>
  <c r="DM184" i="46"/>
  <c r="DL184" i="46"/>
  <c r="AW184" i="46" s="1"/>
  <c r="DK184" i="46"/>
  <c r="AV184" i="46" s="1"/>
  <c r="DJ184" i="46"/>
  <c r="AU184" i="46" s="1"/>
  <c r="DI184" i="46"/>
  <c r="DH184" i="46"/>
  <c r="AS184" i="46" s="1"/>
  <c r="DG184" i="46"/>
  <c r="AR184" i="46" s="1"/>
  <c r="DF184" i="46"/>
  <c r="DE184" i="46"/>
  <c r="DD184" i="46"/>
  <c r="AO184" i="46" s="1"/>
  <c r="DC184" i="46"/>
  <c r="AN184" i="46" s="1"/>
  <c r="DB184" i="46"/>
  <c r="DA184" i="46"/>
  <c r="AL184" i="46" s="1"/>
  <c r="CZ184" i="46"/>
  <c r="CY184" i="46"/>
  <c r="AJ184" i="46" s="1"/>
  <c r="CX184" i="46"/>
  <c r="CW184" i="46"/>
  <c r="CV184" i="46"/>
  <c r="AG184" i="46" s="1"/>
  <c r="CU184" i="46"/>
  <c r="CT184" i="46"/>
  <c r="CS184" i="46"/>
  <c r="CR184" i="46"/>
  <c r="CQ184" i="46"/>
  <c r="AB184" i="46" s="1"/>
  <c r="CP184" i="46"/>
  <c r="AA184" i="46" s="1"/>
  <c r="CO184" i="46"/>
  <c r="CN184" i="46"/>
  <c r="Y184" i="46" s="1"/>
  <c r="CM184" i="46"/>
  <c r="X184" i="46" s="1"/>
  <c r="CL184" i="46"/>
  <c r="W184" i="46" s="1"/>
  <c r="CK184" i="46"/>
  <c r="V184" i="46" s="1"/>
  <c r="CJ184" i="46"/>
  <c r="CI184" i="46"/>
  <c r="T184" i="46" s="1"/>
  <c r="CH184" i="46"/>
  <c r="S184" i="46" s="1"/>
  <c r="CG184" i="46"/>
  <c r="CF184" i="46"/>
  <c r="CE184" i="46"/>
  <c r="CD184" i="46"/>
  <c r="CC184" i="46"/>
  <c r="N184" i="46" s="1"/>
  <c r="CB184" i="46"/>
  <c r="CA184" i="46"/>
  <c r="L184" i="46" s="1"/>
  <c r="BZ184" i="46"/>
  <c r="K184" i="46" s="1"/>
  <c r="BY184" i="46"/>
  <c r="BX184" i="46"/>
  <c r="I184" i="46" s="1"/>
  <c r="BW184" i="46"/>
  <c r="H184" i="46" s="1"/>
  <c r="BV184" i="46"/>
  <c r="BU184" i="46"/>
  <c r="F184" i="46" s="1"/>
  <c r="BT184" i="46"/>
  <c r="BS184" i="46"/>
  <c r="D184" i="46" s="1"/>
  <c r="BO184" i="46"/>
  <c r="B184" i="46"/>
  <c r="B184" i="44" s="1"/>
  <c r="A184" i="46"/>
  <c r="C184" i="46" s="1"/>
  <c r="C184" i="44" s="1"/>
  <c r="EF183" i="46"/>
  <c r="EE183" i="46"/>
  <c r="ED183" i="46"/>
  <c r="BO183" i="46" s="1"/>
  <c r="EC183" i="46"/>
  <c r="BN183" i="46" s="1"/>
  <c r="EB183" i="46"/>
  <c r="BM183" i="46" s="1"/>
  <c r="EA183" i="46"/>
  <c r="DZ183" i="46"/>
  <c r="DY183" i="46"/>
  <c r="BJ183" i="46" s="1"/>
  <c r="DX183" i="46"/>
  <c r="DW183" i="46"/>
  <c r="BH183" i="46" s="1"/>
  <c r="DV183" i="46"/>
  <c r="DU183" i="46"/>
  <c r="DT183" i="46"/>
  <c r="BE183" i="46" s="1"/>
  <c r="DS183" i="46"/>
  <c r="DR183" i="46"/>
  <c r="BC183" i="46" s="1"/>
  <c r="DQ183" i="46"/>
  <c r="DP183" i="46"/>
  <c r="DO183" i="46"/>
  <c r="AZ183" i="46" s="1"/>
  <c r="DN183" i="46"/>
  <c r="AY183" i="46" s="1"/>
  <c r="DM183" i="46"/>
  <c r="DL183" i="46"/>
  <c r="AW183" i="46" s="1"/>
  <c r="DK183" i="46"/>
  <c r="DJ183" i="46"/>
  <c r="AU183" i="46" s="1"/>
  <c r="DI183" i="46"/>
  <c r="DH183" i="46"/>
  <c r="AS183" i="46" s="1"/>
  <c r="DG183" i="46"/>
  <c r="AR183" i="46" s="1"/>
  <c r="DF183" i="46"/>
  <c r="AQ183" i="46" s="1"/>
  <c r="DE183" i="46"/>
  <c r="DD183" i="46"/>
  <c r="AO183" i="46" s="1"/>
  <c r="DC183" i="46"/>
  <c r="DB183" i="46"/>
  <c r="AM183" i="46" s="1"/>
  <c r="DA183" i="46"/>
  <c r="AL183" i="46" s="1"/>
  <c r="CZ183" i="46"/>
  <c r="AK183" i="46" s="1"/>
  <c r="CY183" i="46"/>
  <c r="CX183" i="46"/>
  <c r="CW183" i="46"/>
  <c r="CV183" i="46"/>
  <c r="AG183" i="46" s="1"/>
  <c r="CU183" i="46"/>
  <c r="CT183" i="46"/>
  <c r="CS183" i="46"/>
  <c r="CR183" i="46"/>
  <c r="CQ183" i="46"/>
  <c r="AB183" i="46" s="1"/>
  <c r="CP183" i="46"/>
  <c r="CO183" i="46"/>
  <c r="CN183" i="46"/>
  <c r="Y183" i="46" s="1"/>
  <c r="CM183" i="46"/>
  <c r="CL183" i="46"/>
  <c r="W183" i="46" s="1"/>
  <c r="CK183" i="46"/>
  <c r="V183" i="46" s="1"/>
  <c r="CJ183" i="46"/>
  <c r="U183" i="46" s="1"/>
  <c r="CI183" i="46"/>
  <c r="CH183" i="46"/>
  <c r="S183" i="46" s="1"/>
  <c r="CG183" i="46"/>
  <c r="CF183" i="46"/>
  <c r="Q183" i="46" s="1"/>
  <c r="CE183" i="46"/>
  <c r="CD183" i="46"/>
  <c r="O183" i="46" s="1"/>
  <c r="CC183" i="46"/>
  <c r="N183" i="46" s="1"/>
  <c r="CB183" i="46"/>
  <c r="M183" i="46" s="1"/>
  <c r="CA183" i="46"/>
  <c r="L183" i="46" s="1"/>
  <c r="BZ183" i="46"/>
  <c r="BY183" i="46"/>
  <c r="BX183" i="46"/>
  <c r="I183" i="46" s="1"/>
  <c r="BW183" i="46"/>
  <c r="BV183" i="46"/>
  <c r="BU183" i="46"/>
  <c r="BT183" i="46"/>
  <c r="BS183" i="46"/>
  <c r="B183" i="46"/>
  <c r="B183" i="44" s="1"/>
  <c r="A183" i="46"/>
  <c r="A183" i="44" s="1"/>
  <c r="EF182" i="46"/>
  <c r="BQ182" i="46" s="1"/>
  <c r="EE182" i="46"/>
  <c r="BP182" i="46" s="1"/>
  <c r="ED182" i="46"/>
  <c r="BO182" i="44" s="1"/>
  <c r="EC182" i="46"/>
  <c r="BN182" i="46" s="1"/>
  <c r="EB182" i="46"/>
  <c r="BM182" i="46" s="1"/>
  <c r="EA182" i="46"/>
  <c r="DZ182" i="46"/>
  <c r="DY182" i="46"/>
  <c r="DX182" i="46"/>
  <c r="BI182" i="46" s="1"/>
  <c r="DW182" i="46"/>
  <c r="BH182" i="46" s="1"/>
  <c r="DV182" i="46"/>
  <c r="BG182" i="46" s="1"/>
  <c r="DU182" i="46"/>
  <c r="DT182" i="46"/>
  <c r="BE182" i="46" s="1"/>
  <c r="DS182" i="46"/>
  <c r="DR182" i="46"/>
  <c r="DQ182" i="46"/>
  <c r="DP182" i="46"/>
  <c r="BA182" i="46" s="1"/>
  <c r="DO182" i="46"/>
  <c r="AZ182" i="46" s="1"/>
  <c r="DN182" i="46"/>
  <c r="AY182" i="46" s="1"/>
  <c r="DM182" i="46"/>
  <c r="AX182" i="46" s="1"/>
  <c r="DL182" i="46"/>
  <c r="AW182" i="46" s="1"/>
  <c r="DK182" i="46"/>
  <c r="AV182" i="46" s="1"/>
  <c r="DJ182" i="46"/>
  <c r="DI182" i="46"/>
  <c r="DH182" i="46"/>
  <c r="AS182" i="46" s="1"/>
  <c r="DG182" i="46"/>
  <c r="AR182" i="46" s="1"/>
  <c r="DF182" i="46"/>
  <c r="AQ182" i="46" s="1"/>
  <c r="DE182" i="46"/>
  <c r="AP182" i="46" s="1"/>
  <c r="DD182" i="46"/>
  <c r="DC182" i="46"/>
  <c r="DB182" i="46"/>
  <c r="DA182" i="46"/>
  <c r="CZ182" i="46"/>
  <c r="AK182" i="46" s="1"/>
  <c r="CY182" i="46"/>
  <c r="AJ182" i="46" s="1"/>
  <c r="CX182" i="46"/>
  <c r="AI182" i="46" s="1"/>
  <c r="CW182" i="46"/>
  <c r="AH182" i="46" s="1"/>
  <c r="CV182" i="46"/>
  <c r="CU182" i="46"/>
  <c r="CT182" i="46"/>
  <c r="CS182" i="46"/>
  <c r="CR182" i="46"/>
  <c r="AC182" i="46" s="1"/>
  <c r="CQ182" i="46"/>
  <c r="AB182" i="46" s="1"/>
  <c r="CP182" i="46"/>
  <c r="CO182" i="46"/>
  <c r="Z182" i="46" s="1"/>
  <c r="CN182" i="46"/>
  <c r="CM182" i="46"/>
  <c r="X182" i="46" s="1"/>
  <c r="CL182" i="46"/>
  <c r="CK182" i="46"/>
  <c r="CJ182" i="46"/>
  <c r="U182" i="46" s="1"/>
  <c r="CI182" i="46"/>
  <c r="T182" i="46" s="1"/>
  <c r="CH182" i="46"/>
  <c r="CG182" i="46"/>
  <c r="R182" i="46" s="1"/>
  <c r="CF182" i="46"/>
  <c r="CE182" i="46"/>
  <c r="CD182" i="46"/>
  <c r="O182" i="46" s="1"/>
  <c r="CC182" i="46"/>
  <c r="CB182" i="46"/>
  <c r="M182" i="46" s="1"/>
  <c r="CA182" i="46"/>
  <c r="BZ182" i="46"/>
  <c r="K182" i="46" s="1"/>
  <c r="BY182" i="46"/>
  <c r="BX182" i="46"/>
  <c r="BW182" i="46"/>
  <c r="BV182" i="46"/>
  <c r="BU182" i="46"/>
  <c r="BT182" i="46"/>
  <c r="E182" i="46" s="1"/>
  <c r="BS182" i="46"/>
  <c r="B182" i="46"/>
  <c r="B182" i="44" s="1"/>
  <c r="A182" i="46"/>
  <c r="C182" i="46" s="1"/>
  <c r="C182" i="44" s="1"/>
  <c r="EF181" i="46"/>
  <c r="EE181" i="46"/>
  <c r="BP181" i="46" s="1"/>
  <c r="ED181" i="46"/>
  <c r="BO181" i="44" s="1"/>
  <c r="EC181" i="46"/>
  <c r="BN181" i="46" s="1"/>
  <c r="EB181" i="46"/>
  <c r="EA181" i="46"/>
  <c r="DZ181" i="46"/>
  <c r="BK181" i="46" s="1"/>
  <c r="DY181" i="46"/>
  <c r="BJ181" i="46" s="1"/>
  <c r="DX181" i="46"/>
  <c r="DW181" i="46"/>
  <c r="BH181" i="46" s="1"/>
  <c r="DV181" i="46"/>
  <c r="DU181" i="46"/>
  <c r="BF181" i="46" s="1"/>
  <c r="DT181" i="46"/>
  <c r="BE181" i="46" s="1"/>
  <c r="DS181" i="46"/>
  <c r="DR181" i="46"/>
  <c r="DQ181" i="46"/>
  <c r="DP181" i="46"/>
  <c r="BA181" i="46" s="1"/>
  <c r="DO181" i="46"/>
  <c r="DN181" i="46"/>
  <c r="DM181" i="46"/>
  <c r="AX181" i="46" s="1"/>
  <c r="DL181" i="46"/>
  <c r="DK181" i="46"/>
  <c r="DJ181" i="46"/>
  <c r="AU181" i="46" s="1"/>
  <c r="DI181" i="46"/>
  <c r="AT181" i="46" s="1"/>
  <c r="DH181" i="46"/>
  <c r="DG181" i="46"/>
  <c r="DF181" i="46"/>
  <c r="DE181" i="46"/>
  <c r="AP181" i="46" s="1"/>
  <c r="DD181" i="46"/>
  <c r="DC181" i="46"/>
  <c r="DB181" i="46"/>
  <c r="DA181" i="46"/>
  <c r="CZ181" i="46"/>
  <c r="CY181" i="46"/>
  <c r="CX181" i="46"/>
  <c r="AI181" i="46" s="1"/>
  <c r="CW181" i="46"/>
  <c r="AH181" i="46" s="1"/>
  <c r="CV181" i="46"/>
  <c r="CU181" i="46"/>
  <c r="CT181" i="46"/>
  <c r="AE181" i="46" s="1"/>
  <c r="CS181" i="46"/>
  <c r="AD181" i="46" s="1"/>
  <c r="CR181" i="46"/>
  <c r="AC181" i="46" s="1"/>
  <c r="CQ181" i="46"/>
  <c r="AB181" i="46" s="1"/>
  <c r="CP181" i="46"/>
  <c r="AA181" i="46" s="1"/>
  <c r="CO181" i="46"/>
  <c r="Z181" i="46" s="1"/>
  <c r="CN181" i="46"/>
  <c r="CM181" i="46"/>
  <c r="CL181" i="46"/>
  <c r="CK181" i="46"/>
  <c r="CJ181" i="46"/>
  <c r="CI181" i="46"/>
  <c r="CH181" i="46"/>
  <c r="CG181" i="46"/>
  <c r="R181" i="46" s="1"/>
  <c r="CF181" i="46"/>
  <c r="CE181" i="46"/>
  <c r="CD181" i="46"/>
  <c r="O181" i="46" s="1"/>
  <c r="CC181" i="46"/>
  <c r="N181" i="46" s="1"/>
  <c r="CB181" i="46"/>
  <c r="CA181" i="46"/>
  <c r="BZ181" i="46"/>
  <c r="BY181" i="46"/>
  <c r="J181" i="46" s="1"/>
  <c r="BX181" i="46"/>
  <c r="BW181" i="46"/>
  <c r="BV181" i="46"/>
  <c r="BU181" i="46"/>
  <c r="F181" i="46" s="1"/>
  <c r="BT181" i="46"/>
  <c r="E181" i="46" s="1"/>
  <c r="BS181" i="46"/>
  <c r="D181" i="46" s="1"/>
  <c r="BO181" i="46"/>
  <c r="B181" i="46"/>
  <c r="B181" i="44" s="1"/>
  <c r="A181" i="46"/>
  <c r="C181" i="46" s="1"/>
  <c r="C181" i="44" s="1"/>
  <c r="EF180" i="46"/>
  <c r="BQ180" i="46" s="1"/>
  <c r="EE180" i="46"/>
  <c r="ED180" i="46"/>
  <c r="EC180" i="46"/>
  <c r="BN180" i="46" s="1"/>
  <c r="EB180" i="46"/>
  <c r="BM180" i="46" s="1"/>
  <c r="EA180" i="46"/>
  <c r="DZ180" i="46"/>
  <c r="BK180" i="46" s="1"/>
  <c r="DY180" i="46"/>
  <c r="DX180" i="46"/>
  <c r="DW180" i="46"/>
  <c r="DV180" i="46"/>
  <c r="DU180" i="46"/>
  <c r="BF180" i="46" s="1"/>
  <c r="DT180" i="46"/>
  <c r="BE180" i="46" s="1"/>
  <c r="DS180" i="46"/>
  <c r="DR180" i="46"/>
  <c r="BC180" i="46" s="1"/>
  <c r="DQ180" i="46"/>
  <c r="DP180" i="46"/>
  <c r="BA180" i="46" s="1"/>
  <c r="DO180" i="46"/>
  <c r="DN180" i="46"/>
  <c r="AY180" i="46" s="1"/>
  <c r="DM180" i="46"/>
  <c r="AX180" i="46" s="1"/>
  <c r="DL180" i="46"/>
  <c r="AW180" i="46" s="1"/>
  <c r="DK180" i="46"/>
  <c r="DJ180" i="46"/>
  <c r="AU180" i="46" s="1"/>
  <c r="DI180" i="46"/>
  <c r="DH180" i="46"/>
  <c r="AS180" i="46" s="1"/>
  <c r="DG180" i="46"/>
  <c r="AR180" i="46" s="1"/>
  <c r="DF180" i="46"/>
  <c r="AQ180" i="46" s="1"/>
  <c r="DE180" i="46"/>
  <c r="AP180" i="46" s="1"/>
  <c r="DD180" i="46"/>
  <c r="AO180" i="46" s="1"/>
  <c r="DC180" i="46"/>
  <c r="DB180" i="46"/>
  <c r="AM180" i="46" s="1"/>
  <c r="DA180" i="46"/>
  <c r="CZ180" i="46"/>
  <c r="CY180" i="46"/>
  <c r="CX180" i="46"/>
  <c r="CW180" i="46"/>
  <c r="AH180" i="46" s="1"/>
  <c r="CV180" i="46"/>
  <c r="AG180" i="46" s="1"/>
  <c r="CU180" i="46"/>
  <c r="CT180" i="46"/>
  <c r="AE180" i="46" s="1"/>
  <c r="CS180" i="46"/>
  <c r="CR180" i="46"/>
  <c r="CQ180" i="46"/>
  <c r="AB180" i="46" s="1"/>
  <c r="CP180" i="46"/>
  <c r="AA180" i="46" s="1"/>
  <c r="CO180" i="46"/>
  <c r="CN180" i="46"/>
  <c r="Y180" i="46" s="1"/>
  <c r="CM180" i="46"/>
  <c r="CL180" i="46"/>
  <c r="W180" i="46" s="1"/>
  <c r="CK180" i="46"/>
  <c r="V180" i="46" s="1"/>
  <c r="CJ180" i="46"/>
  <c r="CI180" i="46"/>
  <c r="CH180" i="46"/>
  <c r="S180" i="46" s="1"/>
  <c r="CG180" i="46"/>
  <c r="CF180" i="46"/>
  <c r="Q180" i="46" s="1"/>
  <c r="CE180" i="46"/>
  <c r="P180" i="46" s="1"/>
  <c r="CD180" i="46"/>
  <c r="O180" i="46" s="1"/>
  <c r="CC180" i="46"/>
  <c r="CB180" i="46"/>
  <c r="M180" i="46" s="1"/>
  <c r="CA180" i="46"/>
  <c r="L180" i="46" s="1"/>
  <c r="BZ180" i="46"/>
  <c r="BY180" i="46"/>
  <c r="J180" i="46" s="1"/>
  <c r="BX180" i="46"/>
  <c r="I180" i="46" s="1"/>
  <c r="BW180" i="46"/>
  <c r="BV180" i="46"/>
  <c r="G180" i="46" s="1"/>
  <c r="BU180" i="46"/>
  <c r="BT180" i="46"/>
  <c r="E180" i="46" s="1"/>
  <c r="BS180" i="46"/>
  <c r="D180" i="46" s="1"/>
  <c r="B180" i="46"/>
  <c r="B180" i="44" s="1"/>
  <c r="A180" i="46"/>
  <c r="C180" i="46" s="1"/>
  <c r="C180" i="44" s="1"/>
  <c r="EF179" i="46"/>
  <c r="BQ179" i="46" s="1"/>
  <c r="EE179" i="46"/>
  <c r="ED179" i="46"/>
  <c r="BO179" i="46" s="1"/>
  <c r="EC179" i="46"/>
  <c r="EB179" i="46"/>
  <c r="BM179" i="46" s="1"/>
  <c r="EA179" i="46"/>
  <c r="BL179" i="46" s="1"/>
  <c r="DZ179" i="46"/>
  <c r="DY179" i="46"/>
  <c r="BJ179" i="46" s="1"/>
  <c r="DX179" i="46"/>
  <c r="DW179" i="46"/>
  <c r="DV179" i="46"/>
  <c r="BG179" i="46" s="1"/>
  <c r="DU179" i="46"/>
  <c r="DT179" i="46"/>
  <c r="DS179" i="46"/>
  <c r="DR179" i="46"/>
  <c r="BC179" i="46" s="1"/>
  <c r="DQ179" i="46"/>
  <c r="DP179" i="46"/>
  <c r="DO179" i="46"/>
  <c r="DN179" i="46"/>
  <c r="AY179" i="46" s="1"/>
  <c r="DM179" i="46"/>
  <c r="DL179" i="46"/>
  <c r="AW179" i="46" s="1"/>
  <c r="DK179" i="46"/>
  <c r="AV179" i="46" s="1"/>
  <c r="DJ179" i="46"/>
  <c r="AU179" i="46" s="1"/>
  <c r="DI179" i="46"/>
  <c r="AT179" i="46" s="1"/>
  <c r="DH179" i="46"/>
  <c r="DG179" i="46"/>
  <c r="DF179" i="46"/>
  <c r="AQ179" i="46" s="1"/>
  <c r="DE179" i="46"/>
  <c r="DD179" i="46"/>
  <c r="AO179" i="46" s="1"/>
  <c r="DC179" i="46"/>
  <c r="AN179" i="46" s="1"/>
  <c r="DB179" i="46"/>
  <c r="AM179" i="46" s="1"/>
  <c r="DA179" i="46"/>
  <c r="CZ179" i="46"/>
  <c r="CY179" i="46"/>
  <c r="CX179" i="46"/>
  <c r="AI179" i="46" s="1"/>
  <c r="CW179" i="46"/>
  <c r="CV179" i="46"/>
  <c r="CU179" i="46"/>
  <c r="AF179" i="46" s="1"/>
  <c r="CT179" i="46"/>
  <c r="AE179" i="46" s="1"/>
  <c r="CS179" i="46"/>
  <c r="CR179" i="46"/>
  <c r="CQ179" i="46"/>
  <c r="CP179" i="46"/>
  <c r="AA179" i="46" s="1"/>
  <c r="CO179" i="46"/>
  <c r="Z179" i="46" s="1"/>
  <c r="CN179" i="46"/>
  <c r="Y179" i="46" s="1"/>
  <c r="CM179" i="46"/>
  <c r="CL179" i="46"/>
  <c r="W179" i="46" s="1"/>
  <c r="CK179" i="46"/>
  <c r="V179" i="46" s="1"/>
  <c r="CJ179" i="46"/>
  <c r="CI179" i="46"/>
  <c r="CH179" i="46"/>
  <c r="S179" i="46" s="1"/>
  <c r="CG179" i="46"/>
  <c r="CF179" i="46"/>
  <c r="Q179" i="46" s="1"/>
  <c r="CE179" i="46"/>
  <c r="CD179" i="46"/>
  <c r="O179" i="46" s="1"/>
  <c r="CC179" i="46"/>
  <c r="CB179" i="46"/>
  <c r="M179" i="46" s="1"/>
  <c r="CA179" i="46"/>
  <c r="BZ179" i="46"/>
  <c r="K179" i="46" s="1"/>
  <c r="BY179" i="46"/>
  <c r="BX179" i="46"/>
  <c r="BW179" i="46"/>
  <c r="BV179" i="46"/>
  <c r="G179" i="46" s="1"/>
  <c r="BU179" i="46"/>
  <c r="F179" i="46" s="1"/>
  <c r="BT179" i="46"/>
  <c r="BS179" i="46"/>
  <c r="B179" i="46"/>
  <c r="B179" i="44" s="1"/>
  <c r="A179" i="46"/>
  <c r="EF178" i="46"/>
  <c r="BQ178" i="46" s="1"/>
  <c r="EE178" i="46"/>
  <c r="ED178" i="46"/>
  <c r="BO178" i="46" s="1"/>
  <c r="EC178" i="46"/>
  <c r="EB178" i="46"/>
  <c r="EA178" i="46"/>
  <c r="DZ178" i="46"/>
  <c r="BK178" i="46" s="1"/>
  <c r="DY178" i="46"/>
  <c r="BJ178" i="46" s="1"/>
  <c r="DX178" i="46"/>
  <c r="BI178" i="46" s="1"/>
  <c r="DW178" i="46"/>
  <c r="DV178" i="46"/>
  <c r="DU178" i="46"/>
  <c r="BF178" i="46" s="1"/>
  <c r="DT178" i="46"/>
  <c r="DS178" i="46"/>
  <c r="DR178" i="46"/>
  <c r="BC178" i="46" s="1"/>
  <c r="DQ178" i="46"/>
  <c r="DP178" i="46"/>
  <c r="BA178" i="46" s="1"/>
  <c r="DO178" i="46"/>
  <c r="AZ178" i="46" s="1"/>
  <c r="DN178" i="46"/>
  <c r="AY178" i="46" s="1"/>
  <c r="DM178" i="46"/>
  <c r="AX178" i="46" s="1"/>
  <c r="DL178" i="46"/>
  <c r="AW178" i="46" s="1"/>
  <c r="DK178" i="46"/>
  <c r="DJ178" i="46"/>
  <c r="AU178" i="46" s="1"/>
  <c r="DI178" i="46"/>
  <c r="DH178" i="46"/>
  <c r="AS178" i="46" s="1"/>
  <c r="DG178" i="46"/>
  <c r="AR178" i="46" s="1"/>
  <c r="DF178" i="46"/>
  <c r="AQ178" i="44" s="1"/>
  <c r="DE178" i="46"/>
  <c r="DD178" i="46"/>
  <c r="DC178" i="46"/>
  <c r="DB178" i="46"/>
  <c r="AM178" i="46" s="1"/>
  <c r="DA178" i="46"/>
  <c r="CZ178" i="46"/>
  <c r="CY178" i="46"/>
  <c r="CX178" i="46"/>
  <c r="AI178" i="46" s="1"/>
  <c r="CW178" i="46"/>
  <c r="AH178" i="46" s="1"/>
  <c r="CV178" i="46"/>
  <c r="AG178" i="46" s="1"/>
  <c r="CU178" i="46"/>
  <c r="CT178" i="46"/>
  <c r="AE178" i="46" s="1"/>
  <c r="CS178" i="46"/>
  <c r="AD178" i="46" s="1"/>
  <c r="CR178" i="46"/>
  <c r="CQ178" i="46"/>
  <c r="CP178" i="46"/>
  <c r="AA178" i="46" s="1"/>
  <c r="CO178" i="46"/>
  <c r="CN178" i="46"/>
  <c r="Y178" i="46" s="1"/>
  <c r="CM178" i="46"/>
  <c r="CL178" i="46"/>
  <c r="W178" i="46" s="1"/>
  <c r="CK178" i="46"/>
  <c r="CJ178" i="46"/>
  <c r="CI178" i="46"/>
  <c r="T178" i="46" s="1"/>
  <c r="CH178" i="46"/>
  <c r="S178" i="46" s="1"/>
  <c r="CG178" i="46"/>
  <c r="CF178" i="46"/>
  <c r="Q178" i="46" s="1"/>
  <c r="CE178" i="46"/>
  <c r="CD178" i="46"/>
  <c r="O178" i="46" s="1"/>
  <c r="CC178" i="46"/>
  <c r="CB178" i="46"/>
  <c r="CA178" i="46"/>
  <c r="BZ178" i="46"/>
  <c r="K178" i="46" s="1"/>
  <c r="BY178" i="46"/>
  <c r="J178" i="46" s="1"/>
  <c r="BX178" i="46"/>
  <c r="BW178" i="46"/>
  <c r="BV178" i="46"/>
  <c r="G178" i="46" s="1"/>
  <c r="BU178" i="46"/>
  <c r="BT178" i="46"/>
  <c r="E178" i="46" s="1"/>
  <c r="BS178" i="46"/>
  <c r="D178" i="46" s="1"/>
  <c r="AQ178" i="46"/>
  <c r="B178" i="46"/>
  <c r="B178" i="44" s="1"/>
  <c r="A178" i="46"/>
  <c r="C178" i="46" s="1"/>
  <c r="C178" i="44" s="1"/>
  <c r="EF177" i="46"/>
  <c r="EE177" i="46"/>
  <c r="BP177" i="46" s="1"/>
  <c r="ED177" i="46"/>
  <c r="BO177" i="44" s="1"/>
  <c r="EC177" i="46"/>
  <c r="BN177" i="46" s="1"/>
  <c r="EB177" i="46"/>
  <c r="EA177" i="46"/>
  <c r="DZ177" i="46"/>
  <c r="DY177" i="46"/>
  <c r="BJ177" i="46" s="1"/>
  <c r="DX177" i="46"/>
  <c r="DW177" i="46"/>
  <c r="BH177" i="46" s="1"/>
  <c r="DV177" i="46"/>
  <c r="DU177" i="46"/>
  <c r="BF177" i="46" s="1"/>
  <c r="DT177" i="46"/>
  <c r="DS177" i="46"/>
  <c r="BD177" i="46" s="1"/>
  <c r="DR177" i="46"/>
  <c r="DQ177" i="46"/>
  <c r="BB177" i="46" s="1"/>
  <c r="DP177" i="46"/>
  <c r="DO177" i="46"/>
  <c r="AZ177" i="46" s="1"/>
  <c r="DN177" i="46"/>
  <c r="DM177" i="46"/>
  <c r="DL177" i="46"/>
  <c r="AW177" i="46" s="1"/>
  <c r="DK177" i="46"/>
  <c r="AV177" i="46" s="1"/>
  <c r="DJ177" i="46"/>
  <c r="AU177" i="46" s="1"/>
  <c r="DI177" i="46"/>
  <c r="DH177" i="46"/>
  <c r="DG177" i="46"/>
  <c r="AR177" i="46" s="1"/>
  <c r="DF177" i="46"/>
  <c r="DE177" i="46"/>
  <c r="AP177" i="46" s="1"/>
  <c r="DD177" i="46"/>
  <c r="DC177" i="46"/>
  <c r="AN177" i="46" s="1"/>
  <c r="DB177" i="46"/>
  <c r="AM177" i="46" s="1"/>
  <c r="DA177" i="46"/>
  <c r="AL177" i="46" s="1"/>
  <c r="CZ177" i="46"/>
  <c r="CY177" i="46"/>
  <c r="AJ177" i="46" s="1"/>
  <c r="CX177" i="46"/>
  <c r="CW177" i="46"/>
  <c r="AH177" i="46" s="1"/>
  <c r="CV177" i="46"/>
  <c r="AG177" i="46" s="1"/>
  <c r="CU177" i="46"/>
  <c r="AF177" i="46" s="1"/>
  <c r="CT177" i="46"/>
  <c r="CS177" i="46"/>
  <c r="CR177" i="46"/>
  <c r="CQ177" i="46"/>
  <c r="AB177" i="46" s="1"/>
  <c r="CP177" i="46"/>
  <c r="CO177" i="46"/>
  <c r="CN177" i="46"/>
  <c r="CM177" i="46"/>
  <c r="X177" i="46" s="1"/>
  <c r="CL177" i="46"/>
  <c r="W177" i="46" s="1"/>
  <c r="CK177" i="46"/>
  <c r="CJ177" i="46"/>
  <c r="U177" i="46" s="1"/>
  <c r="CI177" i="46"/>
  <c r="T177" i="46" s="1"/>
  <c r="CH177" i="46"/>
  <c r="CG177" i="46"/>
  <c r="R177" i="46" s="1"/>
  <c r="CF177" i="46"/>
  <c r="Q177" i="46" s="1"/>
  <c r="CE177" i="46"/>
  <c r="P177" i="46" s="1"/>
  <c r="CD177" i="46"/>
  <c r="O177" i="46" s="1"/>
  <c r="CC177" i="46"/>
  <c r="CB177" i="46"/>
  <c r="CA177" i="46"/>
  <c r="L177" i="46" s="1"/>
  <c r="BZ177" i="46"/>
  <c r="BY177" i="46"/>
  <c r="J177" i="46" s="1"/>
  <c r="BX177" i="46"/>
  <c r="BW177" i="46"/>
  <c r="BV177" i="46"/>
  <c r="G177" i="46" s="1"/>
  <c r="BU177" i="46"/>
  <c r="F177" i="46" s="1"/>
  <c r="BT177" i="46"/>
  <c r="E177" i="46" s="1"/>
  <c r="BS177" i="46"/>
  <c r="D177" i="46" s="1"/>
  <c r="BO177" i="46"/>
  <c r="B177" i="46"/>
  <c r="B177" i="44" s="1"/>
  <c r="A177" i="46"/>
  <c r="A177" i="44" s="1"/>
  <c r="EF176" i="46"/>
  <c r="BQ176" i="46" s="1"/>
  <c r="EE176" i="46"/>
  <c r="ED176" i="46"/>
  <c r="BO176" i="46" s="1"/>
  <c r="EC176" i="46"/>
  <c r="EB176" i="46"/>
  <c r="BM176" i="46" s="1"/>
  <c r="EA176" i="46"/>
  <c r="DZ176" i="46"/>
  <c r="BK176" i="46" s="1"/>
  <c r="DY176" i="46"/>
  <c r="BJ176" i="46" s="1"/>
  <c r="DX176" i="46"/>
  <c r="DW176" i="46"/>
  <c r="DV176" i="46"/>
  <c r="BG176" i="44" s="1"/>
  <c r="DU176" i="46"/>
  <c r="DT176" i="46"/>
  <c r="BE176" i="46" s="1"/>
  <c r="DS176" i="46"/>
  <c r="DR176" i="46"/>
  <c r="BC176" i="46" s="1"/>
  <c r="DQ176" i="46"/>
  <c r="DP176" i="46"/>
  <c r="BA176" i="46" s="1"/>
  <c r="DO176" i="46"/>
  <c r="AZ176" i="46" s="1"/>
  <c r="DN176" i="46"/>
  <c r="AY176" i="46" s="1"/>
  <c r="DM176" i="46"/>
  <c r="DL176" i="46"/>
  <c r="AW176" i="46" s="1"/>
  <c r="DK176" i="46"/>
  <c r="DJ176" i="46"/>
  <c r="AU176" i="46" s="1"/>
  <c r="DI176" i="46"/>
  <c r="AT176" i="46" s="1"/>
  <c r="DH176" i="46"/>
  <c r="DG176" i="46"/>
  <c r="DF176" i="46"/>
  <c r="DE176" i="46"/>
  <c r="DD176" i="46"/>
  <c r="AO176" i="46" s="1"/>
  <c r="DC176" i="46"/>
  <c r="DB176" i="46"/>
  <c r="DA176" i="46"/>
  <c r="AL176" i="46" s="1"/>
  <c r="CZ176" i="46"/>
  <c r="AK176" i="46" s="1"/>
  <c r="CY176" i="46"/>
  <c r="AJ176" i="46" s="1"/>
  <c r="CX176" i="46"/>
  <c r="AI176" i="46" s="1"/>
  <c r="CW176" i="46"/>
  <c r="CV176" i="46"/>
  <c r="AG176" i="46" s="1"/>
  <c r="CU176" i="46"/>
  <c r="CT176" i="46"/>
  <c r="AE176" i="46" s="1"/>
  <c r="CS176" i="46"/>
  <c r="AD176" i="46" s="1"/>
  <c r="CR176" i="46"/>
  <c r="CQ176" i="46"/>
  <c r="CP176" i="46"/>
  <c r="AA176" i="46" s="1"/>
  <c r="CO176" i="46"/>
  <c r="CN176" i="46"/>
  <c r="Y176" i="46" s="1"/>
  <c r="CM176" i="46"/>
  <c r="CL176" i="46"/>
  <c r="W176" i="46" s="1"/>
  <c r="CK176" i="46"/>
  <c r="V176" i="46" s="1"/>
  <c r="CJ176" i="46"/>
  <c r="U176" i="46" s="1"/>
  <c r="CI176" i="46"/>
  <c r="T176" i="46" s="1"/>
  <c r="CH176" i="46"/>
  <c r="S176" i="46" s="1"/>
  <c r="CG176" i="46"/>
  <c r="CF176" i="46"/>
  <c r="Q176" i="46" s="1"/>
  <c r="CE176" i="46"/>
  <c r="CD176" i="46"/>
  <c r="CC176" i="46"/>
  <c r="CB176" i="46"/>
  <c r="CA176" i="46"/>
  <c r="BZ176" i="46"/>
  <c r="K176" i="46" s="1"/>
  <c r="BY176" i="46"/>
  <c r="BX176" i="46"/>
  <c r="I176" i="46" s="1"/>
  <c r="BW176" i="46"/>
  <c r="BV176" i="46"/>
  <c r="G176" i="46" s="1"/>
  <c r="BU176" i="46"/>
  <c r="F176" i="46" s="1"/>
  <c r="BT176" i="46"/>
  <c r="E176" i="46" s="1"/>
  <c r="BS176" i="46"/>
  <c r="D176" i="46" s="1"/>
  <c r="BG176" i="46"/>
  <c r="B176" i="46"/>
  <c r="B176" i="44" s="1"/>
  <c r="A176" i="46"/>
  <c r="C176" i="46" s="1"/>
  <c r="C176" i="44" s="1"/>
  <c r="EF175" i="46"/>
  <c r="EE175" i="46"/>
  <c r="BP175" i="46" s="1"/>
  <c r="ED175" i="46"/>
  <c r="BO175" i="44" s="1"/>
  <c r="EC175" i="46"/>
  <c r="EB175" i="46"/>
  <c r="EA175" i="46"/>
  <c r="DZ175" i="46"/>
  <c r="DY175" i="46"/>
  <c r="BJ175" i="46" s="1"/>
  <c r="DX175" i="46"/>
  <c r="DW175" i="46"/>
  <c r="BH175" i="46" s="1"/>
  <c r="DV175" i="46"/>
  <c r="DU175" i="46"/>
  <c r="BF175" i="46" s="1"/>
  <c r="DT175" i="46"/>
  <c r="DS175" i="46"/>
  <c r="DR175" i="46"/>
  <c r="BC175" i="46" s="1"/>
  <c r="DQ175" i="46"/>
  <c r="BB175" i="46" s="1"/>
  <c r="DP175" i="46"/>
  <c r="DO175" i="46"/>
  <c r="DN175" i="46"/>
  <c r="AY175" i="46" s="1"/>
  <c r="DM175" i="46"/>
  <c r="AX175" i="46" s="1"/>
  <c r="DL175" i="46"/>
  <c r="DK175" i="46"/>
  <c r="DJ175" i="46"/>
  <c r="DI175" i="46"/>
  <c r="AT175" i="46" s="1"/>
  <c r="DH175" i="46"/>
  <c r="DG175" i="46"/>
  <c r="AR175" i="46" s="1"/>
  <c r="DF175" i="46"/>
  <c r="AQ175" i="46" s="1"/>
  <c r="DE175" i="46"/>
  <c r="DD175" i="46"/>
  <c r="AO175" i="46" s="1"/>
  <c r="DC175" i="46"/>
  <c r="AN175" i="46" s="1"/>
  <c r="DB175" i="46"/>
  <c r="DA175" i="46"/>
  <c r="AL175" i="46" s="1"/>
  <c r="CZ175" i="46"/>
  <c r="CY175" i="46"/>
  <c r="AJ175" i="46" s="1"/>
  <c r="CX175" i="46"/>
  <c r="CW175" i="46"/>
  <c r="AH175" i="46" s="1"/>
  <c r="CV175" i="46"/>
  <c r="CU175" i="46"/>
  <c r="CT175" i="46"/>
  <c r="CS175" i="46"/>
  <c r="AD175" i="46" s="1"/>
  <c r="CR175" i="46"/>
  <c r="CQ175" i="46"/>
  <c r="AB175" i="46" s="1"/>
  <c r="CP175" i="46"/>
  <c r="CO175" i="46"/>
  <c r="CN175" i="46"/>
  <c r="Y175" i="46" s="1"/>
  <c r="CM175" i="46"/>
  <c r="CL175" i="46"/>
  <c r="CK175" i="46"/>
  <c r="V175" i="46" s="1"/>
  <c r="CJ175" i="46"/>
  <c r="CI175" i="46"/>
  <c r="T175" i="46" s="1"/>
  <c r="CH175" i="46"/>
  <c r="CG175" i="46"/>
  <c r="R175" i="46" s="1"/>
  <c r="CF175" i="46"/>
  <c r="Q175" i="46" s="1"/>
  <c r="CE175" i="46"/>
  <c r="CD175" i="46"/>
  <c r="O175" i="46" s="1"/>
  <c r="CC175" i="46"/>
  <c r="N175" i="46" s="1"/>
  <c r="CB175" i="46"/>
  <c r="CA175" i="46"/>
  <c r="BZ175" i="46"/>
  <c r="BY175" i="46"/>
  <c r="BX175" i="46"/>
  <c r="BW175" i="46"/>
  <c r="BV175" i="46"/>
  <c r="G175" i="46" s="1"/>
  <c r="BU175" i="46"/>
  <c r="F175" i="46" s="1"/>
  <c r="BT175" i="46"/>
  <c r="BS175" i="46"/>
  <c r="D175" i="46" s="1"/>
  <c r="BO175" i="46"/>
  <c r="B175" i="46"/>
  <c r="B175" i="44" s="1"/>
  <c r="A175" i="46"/>
  <c r="C175" i="46" s="1"/>
  <c r="C175" i="44" s="1"/>
  <c r="EF174" i="46"/>
  <c r="EE174" i="46"/>
  <c r="ED174" i="46"/>
  <c r="BO174" i="46" s="1"/>
  <c r="EC174" i="46"/>
  <c r="EB174" i="46"/>
  <c r="BM174" i="46" s="1"/>
  <c r="EA174" i="46"/>
  <c r="DZ174" i="46"/>
  <c r="BK174" i="46" s="1"/>
  <c r="DY174" i="46"/>
  <c r="DX174" i="46"/>
  <c r="DW174" i="46"/>
  <c r="DV174" i="46"/>
  <c r="BG174" i="46" s="1"/>
  <c r="DU174" i="46"/>
  <c r="DT174" i="46"/>
  <c r="BE174" i="46" s="1"/>
  <c r="DS174" i="46"/>
  <c r="DR174" i="46"/>
  <c r="DQ174" i="46"/>
  <c r="BB174" i="46" s="1"/>
  <c r="DP174" i="46"/>
  <c r="BA174" i="46" s="1"/>
  <c r="DO174" i="46"/>
  <c r="AZ174" i="46" s="1"/>
  <c r="DN174" i="46"/>
  <c r="AY174" i="46" s="1"/>
  <c r="DM174" i="46"/>
  <c r="DL174" i="46"/>
  <c r="AW174" i="46" s="1"/>
  <c r="DK174" i="46"/>
  <c r="AV174" i="46" s="1"/>
  <c r="DJ174" i="46"/>
  <c r="AU174" i="46" s="1"/>
  <c r="DI174" i="46"/>
  <c r="DH174" i="46"/>
  <c r="DG174" i="46"/>
  <c r="DF174" i="46"/>
  <c r="AQ174" i="46" s="1"/>
  <c r="DE174" i="46"/>
  <c r="DD174" i="46"/>
  <c r="AO174" i="46" s="1"/>
  <c r="DC174" i="46"/>
  <c r="DB174" i="46"/>
  <c r="DA174" i="46"/>
  <c r="CZ174" i="46"/>
  <c r="CY174" i="46"/>
  <c r="CX174" i="46"/>
  <c r="AI174" i="46" s="1"/>
  <c r="CW174" i="46"/>
  <c r="CV174" i="46"/>
  <c r="CU174" i="46"/>
  <c r="AF174" i="46" s="1"/>
  <c r="CT174" i="46"/>
  <c r="CS174" i="46"/>
  <c r="AD174" i="46" s="1"/>
  <c r="CR174" i="46"/>
  <c r="AC174" i="46" s="1"/>
  <c r="CQ174" i="46"/>
  <c r="CP174" i="46"/>
  <c r="AA174" i="46" s="1"/>
  <c r="CO174" i="46"/>
  <c r="CN174" i="46"/>
  <c r="Y174" i="46" s="1"/>
  <c r="CM174" i="46"/>
  <c r="X174" i="46" s="1"/>
  <c r="CL174" i="46"/>
  <c r="CK174" i="46"/>
  <c r="CJ174" i="46"/>
  <c r="CI174" i="46"/>
  <c r="CH174" i="46"/>
  <c r="S174" i="46" s="1"/>
  <c r="CG174" i="46"/>
  <c r="CF174" i="46"/>
  <c r="CE174" i="46"/>
  <c r="P174" i="46" s="1"/>
  <c r="CD174" i="46"/>
  <c r="O174" i="46" s="1"/>
  <c r="CC174" i="46"/>
  <c r="CB174" i="46"/>
  <c r="CA174" i="46"/>
  <c r="BZ174" i="46"/>
  <c r="K174" i="46" s="1"/>
  <c r="BY174" i="46"/>
  <c r="BX174" i="46"/>
  <c r="I174" i="46" s="1"/>
  <c r="BW174" i="46"/>
  <c r="BV174" i="46"/>
  <c r="G174" i="46" s="1"/>
  <c r="BU174" i="46"/>
  <c r="BT174" i="46"/>
  <c r="E174" i="46" s="1"/>
  <c r="BS174" i="46"/>
  <c r="B174" i="46"/>
  <c r="B174" i="44" s="1"/>
  <c r="A174" i="46"/>
  <c r="A174" i="44" s="1"/>
  <c r="EF173" i="46"/>
  <c r="EE173" i="46"/>
  <c r="ED173" i="46"/>
  <c r="EC173" i="46"/>
  <c r="EB173" i="46"/>
  <c r="EA173" i="46"/>
  <c r="DZ173" i="46"/>
  <c r="BK173" i="46" s="1"/>
  <c r="DY173" i="46"/>
  <c r="DX173" i="46"/>
  <c r="BI173" i="46" s="1"/>
  <c r="DW173" i="46"/>
  <c r="BH173" i="46" s="1"/>
  <c r="DV173" i="46"/>
  <c r="BG173" i="46" s="1"/>
  <c r="DU173" i="46"/>
  <c r="DT173" i="46"/>
  <c r="DS173" i="46"/>
  <c r="DR173" i="46"/>
  <c r="BC173" i="46" s="1"/>
  <c r="DQ173" i="46"/>
  <c r="DP173" i="46"/>
  <c r="BA173" i="46" s="1"/>
  <c r="DO173" i="46"/>
  <c r="DN173" i="46"/>
  <c r="DM173" i="46"/>
  <c r="DL173" i="46"/>
  <c r="DK173" i="46"/>
  <c r="DJ173" i="46"/>
  <c r="AU173" i="46" s="1"/>
  <c r="DI173" i="46"/>
  <c r="DH173" i="46"/>
  <c r="AS173" i="46" s="1"/>
  <c r="DG173" i="46"/>
  <c r="AR173" i="46" s="1"/>
  <c r="DF173" i="46"/>
  <c r="AQ173" i="46" s="1"/>
  <c r="DE173" i="46"/>
  <c r="AP173" i="46" s="1"/>
  <c r="DD173" i="46"/>
  <c r="DC173" i="46"/>
  <c r="DB173" i="46"/>
  <c r="AM173" i="46" s="1"/>
  <c r="DA173" i="46"/>
  <c r="CZ173" i="46"/>
  <c r="AK173" i="46" s="1"/>
  <c r="CY173" i="46"/>
  <c r="CX173" i="46"/>
  <c r="CW173" i="46"/>
  <c r="CV173" i="46"/>
  <c r="CU173" i="46"/>
  <c r="CT173" i="46"/>
  <c r="AE173" i="46" s="1"/>
  <c r="CS173" i="46"/>
  <c r="CR173" i="46"/>
  <c r="CQ173" i="46"/>
  <c r="AB173" i="46" s="1"/>
  <c r="CP173" i="46"/>
  <c r="AA173" i="46" s="1"/>
  <c r="CO173" i="46"/>
  <c r="CN173" i="46"/>
  <c r="CM173" i="46"/>
  <c r="CL173" i="46"/>
  <c r="W173" i="46" s="1"/>
  <c r="CK173" i="46"/>
  <c r="CJ173" i="46"/>
  <c r="CI173" i="46"/>
  <c r="T173" i="46" s="1"/>
  <c r="CH173" i="46"/>
  <c r="S173" i="46" s="1"/>
  <c r="CG173" i="46"/>
  <c r="CF173" i="46"/>
  <c r="CE173" i="46"/>
  <c r="CD173" i="46"/>
  <c r="O173" i="46" s="1"/>
  <c r="CC173" i="46"/>
  <c r="CB173" i="46"/>
  <c r="M173" i="46" s="1"/>
  <c r="CA173" i="46"/>
  <c r="BZ173" i="46"/>
  <c r="BY173" i="46"/>
  <c r="BX173" i="46"/>
  <c r="I173" i="46" s="1"/>
  <c r="BW173" i="46"/>
  <c r="BV173" i="46"/>
  <c r="G173" i="46" s="1"/>
  <c r="BU173" i="46"/>
  <c r="BT173" i="46"/>
  <c r="E173" i="46" s="1"/>
  <c r="BS173" i="46"/>
  <c r="D173" i="46" s="1"/>
  <c r="B173" i="46"/>
  <c r="B173" i="44" s="1"/>
  <c r="A173" i="46"/>
  <c r="C173" i="46" s="1"/>
  <c r="C173" i="44" s="1"/>
  <c r="EF172" i="46"/>
  <c r="EE172" i="46"/>
  <c r="ED172" i="46"/>
  <c r="BO172" i="44" s="1"/>
  <c r="EC172" i="46"/>
  <c r="EB172" i="46"/>
  <c r="BM172" i="46" s="1"/>
  <c r="EA172" i="46"/>
  <c r="BL172" i="46" s="1"/>
  <c r="DZ172" i="46"/>
  <c r="BK172" i="46" s="1"/>
  <c r="DY172" i="46"/>
  <c r="BJ172" i="46" s="1"/>
  <c r="DX172" i="46"/>
  <c r="BI172" i="46" s="1"/>
  <c r="DW172" i="46"/>
  <c r="DV172" i="46"/>
  <c r="BG172" i="46" s="1"/>
  <c r="DU172" i="46"/>
  <c r="DT172" i="46"/>
  <c r="DS172" i="46"/>
  <c r="BD172" i="46" s="1"/>
  <c r="DR172" i="46"/>
  <c r="BC172" i="46" s="1"/>
  <c r="DQ172" i="46"/>
  <c r="BB172" i="46" s="1"/>
  <c r="DP172" i="46"/>
  <c r="DO172" i="46"/>
  <c r="DN172" i="46"/>
  <c r="AY172" i="46" s="1"/>
  <c r="DM172" i="46"/>
  <c r="DL172" i="46"/>
  <c r="AW172" i="46" s="1"/>
  <c r="DK172" i="46"/>
  <c r="AV172" i="46" s="1"/>
  <c r="DJ172" i="46"/>
  <c r="AU172" i="46" s="1"/>
  <c r="DI172" i="46"/>
  <c r="DH172" i="46"/>
  <c r="DG172" i="46"/>
  <c r="DF172" i="46"/>
  <c r="AQ172" i="46" s="1"/>
  <c r="DE172" i="46"/>
  <c r="DD172" i="46"/>
  <c r="DC172" i="46"/>
  <c r="DB172" i="46"/>
  <c r="DA172" i="46"/>
  <c r="CZ172" i="46"/>
  <c r="CY172" i="46"/>
  <c r="CX172" i="46"/>
  <c r="AI172" i="46" s="1"/>
  <c r="CW172" i="46"/>
  <c r="CV172" i="46"/>
  <c r="CU172" i="46"/>
  <c r="AF172" i="46" s="1"/>
  <c r="CT172" i="46"/>
  <c r="AE172" i="46" s="1"/>
  <c r="CS172" i="46"/>
  <c r="CR172" i="46"/>
  <c r="CQ172" i="46"/>
  <c r="CP172" i="46"/>
  <c r="AA172" i="46" s="1"/>
  <c r="CO172" i="46"/>
  <c r="CN172" i="46"/>
  <c r="CM172" i="46"/>
  <c r="X172" i="46" s="1"/>
  <c r="CL172" i="46"/>
  <c r="CK172" i="46"/>
  <c r="V172" i="46" s="1"/>
  <c r="CJ172" i="46"/>
  <c r="CI172" i="46"/>
  <c r="CH172" i="46"/>
  <c r="S172" i="46" s="1"/>
  <c r="CG172" i="46"/>
  <c r="CF172" i="46"/>
  <c r="CE172" i="46"/>
  <c r="CD172" i="46"/>
  <c r="O172" i="46" s="1"/>
  <c r="CC172" i="46"/>
  <c r="CB172" i="46"/>
  <c r="CA172" i="46"/>
  <c r="BZ172" i="46"/>
  <c r="K172" i="46" s="1"/>
  <c r="BY172" i="46"/>
  <c r="J172" i="46" s="1"/>
  <c r="BX172" i="46"/>
  <c r="BW172" i="46"/>
  <c r="H172" i="46" s="1"/>
  <c r="BV172" i="46"/>
  <c r="BU172" i="46"/>
  <c r="BT172" i="46"/>
  <c r="BS172" i="46"/>
  <c r="BO172" i="46"/>
  <c r="B172" i="46"/>
  <c r="B172" i="44" s="1"/>
  <c r="A172" i="46"/>
  <c r="C172" i="46" s="1"/>
  <c r="C172" i="44" s="1"/>
  <c r="EF171" i="46"/>
  <c r="BQ171" i="46" s="1"/>
  <c r="EE171" i="46"/>
  <c r="ED171" i="46"/>
  <c r="BO171" i="44" s="1"/>
  <c r="EC171" i="46"/>
  <c r="BN171" i="44" s="1"/>
  <c r="EB171" i="46"/>
  <c r="BM171" i="44" s="1"/>
  <c r="EA171" i="46"/>
  <c r="BL171" i="44" s="1"/>
  <c r="DZ171" i="46"/>
  <c r="DY171" i="46"/>
  <c r="DX171" i="46"/>
  <c r="DW171" i="46"/>
  <c r="DV171" i="46"/>
  <c r="DU171" i="46"/>
  <c r="DT171" i="46"/>
  <c r="DS171" i="46"/>
  <c r="BD171" i="46" s="1"/>
  <c r="DR171" i="46"/>
  <c r="DQ171" i="46"/>
  <c r="BB171" i="46" s="1"/>
  <c r="DP171" i="46"/>
  <c r="BA171" i="46" s="1"/>
  <c r="DO171" i="46"/>
  <c r="DN171" i="46"/>
  <c r="DM171" i="46"/>
  <c r="DL171" i="46"/>
  <c r="DK171" i="46"/>
  <c r="AV171" i="46" s="1"/>
  <c r="DJ171" i="46"/>
  <c r="AU171" i="46" s="1"/>
  <c r="DI171" i="46"/>
  <c r="DH171" i="46"/>
  <c r="AS171" i="46" s="1"/>
  <c r="DG171" i="46"/>
  <c r="DF171" i="46"/>
  <c r="DE171" i="46"/>
  <c r="DD171" i="46"/>
  <c r="DC171" i="46"/>
  <c r="AN171" i="46" s="1"/>
  <c r="DB171" i="46"/>
  <c r="DA171" i="46"/>
  <c r="CZ171" i="46"/>
  <c r="CY171" i="46"/>
  <c r="CX171" i="46"/>
  <c r="CW171" i="46"/>
  <c r="CV171" i="46"/>
  <c r="CU171" i="46"/>
  <c r="AF171" i="46" s="1"/>
  <c r="CT171" i="46"/>
  <c r="CS171" i="46"/>
  <c r="AD171" i="46" s="1"/>
  <c r="CR171" i="46"/>
  <c r="AC171" i="46" s="1"/>
  <c r="CQ171" i="46"/>
  <c r="CP171" i="46"/>
  <c r="CO171" i="46"/>
  <c r="CN171" i="46"/>
  <c r="CM171" i="46"/>
  <c r="X171" i="46" s="1"/>
  <c r="CL171" i="46"/>
  <c r="CK171" i="46"/>
  <c r="CJ171" i="46"/>
  <c r="U171" i="46" s="1"/>
  <c r="CI171" i="46"/>
  <c r="CH171" i="46"/>
  <c r="CG171" i="46"/>
  <c r="R171" i="46" s="1"/>
  <c r="CF171" i="46"/>
  <c r="CE171" i="46"/>
  <c r="P171" i="46" s="1"/>
  <c r="CD171" i="46"/>
  <c r="CC171" i="46"/>
  <c r="N171" i="46" s="1"/>
  <c r="CB171" i="46"/>
  <c r="M171" i="46" s="1"/>
  <c r="CA171" i="46"/>
  <c r="BZ171" i="46"/>
  <c r="BY171" i="46"/>
  <c r="BX171" i="46"/>
  <c r="BW171" i="46"/>
  <c r="H171" i="46" s="1"/>
  <c r="BV171" i="46"/>
  <c r="G171" i="46" s="1"/>
  <c r="BU171" i="46"/>
  <c r="BT171" i="46"/>
  <c r="BS171" i="46"/>
  <c r="BO171" i="46"/>
  <c r="BN171" i="46"/>
  <c r="BM171" i="46"/>
  <c r="BL171" i="46"/>
  <c r="B171" i="46"/>
  <c r="B171" i="44" s="1"/>
  <c r="A171" i="46"/>
  <c r="C171" i="46" s="1"/>
  <c r="C171" i="44" s="1"/>
  <c r="EF170" i="46"/>
  <c r="BQ170" i="46" s="1"/>
  <c r="EE170" i="46"/>
  <c r="BP170" i="46" s="1"/>
  <c r="ED170" i="46"/>
  <c r="EC170" i="46"/>
  <c r="EB170" i="46"/>
  <c r="EA170" i="46"/>
  <c r="BL170" i="46" s="1"/>
  <c r="DZ170" i="46"/>
  <c r="DY170" i="46"/>
  <c r="BJ170" i="46" s="1"/>
  <c r="DX170" i="46"/>
  <c r="DW170" i="46"/>
  <c r="DV170" i="46"/>
  <c r="BG170" i="46" s="1"/>
  <c r="DU170" i="46"/>
  <c r="DT170" i="46"/>
  <c r="DS170" i="46"/>
  <c r="BD170" i="46" s="1"/>
  <c r="DR170" i="46"/>
  <c r="DQ170" i="46"/>
  <c r="BB170" i="46" s="1"/>
  <c r="DP170" i="46"/>
  <c r="BA170" i="46" s="1"/>
  <c r="DO170" i="46"/>
  <c r="AZ170" i="46" s="1"/>
  <c r="DN170" i="46"/>
  <c r="DM170" i="46"/>
  <c r="DL170" i="46"/>
  <c r="DK170" i="46"/>
  <c r="AV170" i="46" s="1"/>
  <c r="DJ170" i="46"/>
  <c r="DI170" i="46"/>
  <c r="DH170" i="46"/>
  <c r="DG170" i="46"/>
  <c r="AR170" i="46" s="1"/>
  <c r="DF170" i="46"/>
  <c r="DE170" i="46"/>
  <c r="DD170" i="46"/>
  <c r="DC170" i="46"/>
  <c r="AN170" i="46" s="1"/>
  <c r="DB170" i="46"/>
  <c r="DA170" i="46"/>
  <c r="AL170" i="46" s="1"/>
  <c r="CZ170" i="46"/>
  <c r="AK170" i="46" s="1"/>
  <c r="CY170" i="46"/>
  <c r="AJ170" i="46" s="1"/>
  <c r="CX170" i="46"/>
  <c r="CW170" i="46"/>
  <c r="AH170" i="46" s="1"/>
  <c r="CV170" i="46"/>
  <c r="CU170" i="46"/>
  <c r="AF170" i="46" s="1"/>
  <c r="CT170" i="46"/>
  <c r="CS170" i="46"/>
  <c r="CR170" i="46"/>
  <c r="AC170" i="46" s="1"/>
  <c r="CQ170" i="46"/>
  <c r="CP170" i="46"/>
  <c r="CO170" i="46"/>
  <c r="Z170" i="46" s="1"/>
  <c r="CN170" i="46"/>
  <c r="CM170" i="46"/>
  <c r="X170" i="46" s="1"/>
  <c r="CL170" i="46"/>
  <c r="CK170" i="46"/>
  <c r="V170" i="46" s="1"/>
  <c r="CJ170" i="46"/>
  <c r="CI170" i="46"/>
  <c r="CH170" i="46"/>
  <c r="CG170" i="46"/>
  <c r="CF170" i="46"/>
  <c r="CE170" i="46"/>
  <c r="P170" i="46" s="1"/>
  <c r="CD170" i="46"/>
  <c r="CC170" i="46"/>
  <c r="N170" i="46" s="1"/>
  <c r="CB170" i="46"/>
  <c r="M170" i="46" s="1"/>
  <c r="CA170" i="46"/>
  <c r="L170" i="46" s="1"/>
  <c r="BZ170" i="46"/>
  <c r="BY170" i="46"/>
  <c r="BX170" i="46"/>
  <c r="BW170" i="46"/>
  <c r="H170" i="46" s="1"/>
  <c r="BV170" i="46"/>
  <c r="BU170" i="46"/>
  <c r="F170" i="46" s="1"/>
  <c r="BT170" i="46"/>
  <c r="BS170" i="46"/>
  <c r="D170" i="46" s="1"/>
  <c r="B170" i="46"/>
  <c r="B170" i="44" s="1"/>
  <c r="A170" i="46"/>
  <c r="C170" i="46" s="1"/>
  <c r="C170" i="44" s="1"/>
  <c r="EF169" i="46"/>
  <c r="BQ169" i="46" s="1"/>
  <c r="EE169" i="46"/>
  <c r="ED169" i="46"/>
  <c r="EC169" i="46"/>
  <c r="EB169" i="46"/>
  <c r="BM169" i="46" s="1"/>
  <c r="EA169" i="46"/>
  <c r="BL169" i="46" s="1"/>
  <c r="DZ169" i="46"/>
  <c r="DY169" i="46"/>
  <c r="DX169" i="46"/>
  <c r="DW169" i="46"/>
  <c r="DV169" i="46"/>
  <c r="BG169" i="46" s="1"/>
  <c r="DU169" i="46"/>
  <c r="DT169" i="46"/>
  <c r="DS169" i="46"/>
  <c r="BD169" i="46" s="1"/>
  <c r="DR169" i="46"/>
  <c r="DQ169" i="46"/>
  <c r="DP169" i="46"/>
  <c r="DO169" i="46"/>
  <c r="AZ169" i="46" s="1"/>
  <c r="DN169" i="46"/>
  <c r="DM169" i="46"/>
  <c r="DL169" i="46"/>
  <c r="DK169" i="46"/>
  <c r="DJ169" i="46"/>
  <c r="DI169" i="46"/>
  <c r="DH169" i="46"/>
  <c r="AS169" i="46" s="1"/>
  <c r="DG169" i="46"/>
  <c r="AR169" i="46" s="1"/>
  <c r="DF169" i="46"/>
  <c r="DE169" i="46"/>
  <c r="DD169" i="46"/>
  <c r="AO169" i="46" s="1"/>
  <c r="DC169" i="46"/>
  <c r="DB169" i="46"/>
  <c r="DA169" i="46"/>
  <c r="CZ169" i="46"/>
  <c r="CY169" i="46"/>
  <c r="AJ169" i="46" s="1"/>
  <c r="CX169" i="46"/>
  <c r="CW169" i="46"/>
  <c r="CV169" i="46"/>
  <c r="CU169" i="46"/>
  <c r="CT169" i="46"/>
  <c r="AE169" i="46" s="1"/>
  <c r="CS169" i="46"/>
  <c r="CR169" i="46"/>
  <c r="CQ169" i="46"/>
  <c r="CP169" i="46"/>
  <c r="CO169" i="46"/>
  <c r="CN169" i="46"/>
  <c r="Y169" i="46" s="1"/>
  <c r="CM169" i="46"/>
  <c r="CL169" i="46"/>
  <c r="CK169" i="46"/>
  <c r="CJ169" i="46"/>
  <c r="CI169" i="46"/>
  <c r="T169" i="46" s="1"/>
  <c r="CH169" i="46"/>
  <c r="S169" i="46" s="1"/>
  <c r="CG169" i="46"/>
  <c r="CF169" i="46"/>
  <c r="Q169" i="46" s="1"/>
  <c r="CE169" i="46"/>
  <c r="CD169" i="46"/>
  <c r="CC169" i="46"/>
  <c r="CB169" i="46"/>
  <c r="CA169" i="46"/>
  <c r="BZ169" i="46"/>
  <c r="K169" i="46" s="1"/>
  <c r="BY169" i="46"/>
  <c r="BX169" i="46"/>
  <c r="BW169" i="46"/>
  <c r="H169" i="46" s="1"/>
  <c r="BV169" i="46"/>
  <c r="G169" i="46" s="1"/>
  <c r="BU169" i="46"/>
  <c r="BT169" i="46"/>
  <c r="BS169" i="46"/>
  <c r="D169" i="46" s="1"/>
  <c r="B169" i="46"/>
  <c r="B169" i="44" s="1"/>
  <c r="A169" i="46"/>
  <c r="C169" i="46" s="1"/>
  <c r="C169" i="44" s="1"/>
  <c r="EF168" i="46"/>
  <c r="EE168" i="46"/>
  <c r="ED168" i="46"/>
  <c r="BO168" i="46" s="1"/>
  <c r="EC168" i="46"/>
  <c r="EB168" i="46"/>
  <c r="EA168" i="46"/>
  <c r="DZ168" i="46"/>
  <c r="DY168" i="46"/>
  <c r="DX168" i="46"/>
  <c r="BI168" i="46" s="1"/>
  <c r="DW168" i="46"/>
  <c r="DV168" i="46"/>
  <c r="DU168" i="46"/>
  <c r="DT168" i="46"/>
  <c r="DS168" i="46"/>
  <c r="DR168" i="46"/>
  <c r="DQ168" i="46"/>
  <c r="DP168" i="46"/>
  <c r="DO168" i="46"/>
  <c r="DN168" i="46"/>
  <c r="DM168" i="46"/>
  <c r="DL168" i="46"/>
  <c r="DK168" i="46"/>
  <c r="AV168" i="46" s="1"/>
  <c r="DJ168" i="46"/>
  <c r="DI168" i="46"/>
  <c r="DH168" i="46"/>
  <c r="AS168" i="46" s="1"/>
  <c r="DG168" i="46"/>
  <c r="DF168" i="46"/>
  <c r="DE168" i="46"/>
  <c r="DD168" i="46"/>
  <c r="AO168" i="46" s="1"/>
  <c r="DC168" i="46"/>
  <c r="DB168" i="46"/>
  <c r="AM168" i="46" s="1"/>
  <c r="DA168" i="46"/>
  <c r="CZ168" i="46"/>
  <c r="CY168" i="46"/>
  <c r="CX168" i="46"/>
  <c r="CW168" i="46"/>
  <c r="CV168" i="46"/>
  <c r="CU168" i="46"/>
  <c r="CT168" i="46"/>
  <c r="CS168" i="46"/>
  <c r="CR168" i="46"/>
  <c r="CQ168" i="46"/>
  <c r="CP168" i="46"/>
  <c r="CO168" i="46"/>
  <c r="CN168" i="46"/>
  <c r="CM168" i="46"/>
  <c r="CL168" i="46"/>
  <c r="CK168" i="46"/>
  <c r="CJ168" i="46"/>
  <c r="U168" i="46" s="1"/>
  <c r="CI168" i="46"/>
  <c r="T168" i="46" s="1"/>
  <c r="CH168" i="46"/>
  <c r="CG168" i="46"/>
  <c r="R168" i="46" s="1"/>
  <c r="CF168" i="46"/>
  <c r="Q168" i="46" s="1"/>
  <c r="CE168" i="46"/>
  <c r="P168" i="46" s="1"/>
  <c r="CD168" i="46"/>
  <c r="O168" i="46" s="1"/>
  <c r="CC168" i="46"/>
  <c r="CB168" i="46"/>
  <c r="CA168" i="46"/>
  <c r="BZ168" i="46"/>
  <c r="K168" i="46" s="1"/>
  <c r="BY168" i="46"/>
  <c r="BX168" i="46"/>
  <c r="BW168" i="46"/>
  <c r="H168" i="46" s="1"/>
  <c r="BV168" i="46"/>
  <c r="BU168" i="46"/>
  <c r="BT168" i="46"/>
  <c r="E168" i="46" s="1"/>
  <c r="BS168" i="46"/>
  <c r="D168" i="46" s="1"/>
  <c r="B168" i="46"/>
  <c r="B168" i="44" s="1"/>
  <c r="A168" i="46"/>
  <c r="C168" i="46" s="1"/>
  <c r="C168" i="44" s="1"/>
  <c r="EF167" i="46"/>
  <c r="EE167" i="46"/>
  <c r="BP167" i="46" s="1"/>
  <c r="ED167" i="46"/>
  <c r="BO167" i="44" s="1"/>
  <c r="EC167" i="46"/>
  <c r="EB167" i="46"/>
  <c r="EA167" i="46"/>
  <c r="DZ167" i="46"/>
  <c r="DY167" i="46"/>
  <c r="DX167" i="46"/>
  <c r="BI167" i="46" s="1"/>
  <c r="DW167" i="46"/>
  <c r="DV167" i="46"/>
  <c r="DU167" i="46"/>
  <c r="BF167" i="46" s="1"/>
  <c r="DT167" i="46"/>
  <c r="BE167" i="46" s="1"/>
  <c r="DS167" i="46"/>
  <c r="BD167" i="46" s="1"/>
  <c r="DR167" i="46"/>
  <c r="DQ167" i="46"/>
  <c r="BB167" i="46" s="1"/>
  <c r="DP167" i="46"/>
  <c r="DO167" i="46"/>
  <c r="AZ167" i="46" s="1"/>
  <c r="DN167" i="46"/>
  <c r="DM167" i="46"/>
  <c r="DL167" i="46"/>
  <c r="DK167" i="46"/>
  <c r="DJ167" i="46"/>
  <c r="AU167" i="46" s="1"/>
  <c r="DI167" i="46"/>
  <c r="DH167" i="46"/>
  <c r="DG167" i="46"/>
  <c r="DF167" i="46"/>
  <c r="DE167" i="46"/>
  <c r="DD167" i="46"/>
  <c r="AO167" i="46" s="1"/>
  <c r="DC167" i="46"/>
  <c r="DB167" i="46"/>
  <c r="DA167" i="46"/>
  <c r="CZ167" i="46"/>
  <c r="CY167" i="46"/>
  <c r="AJ167" i="46" s="1"/>
  <c r="CX167" i="46"/>
  <c r="CW167" i="46"/>
  <c r="CV167" i="46"/>
  <c r="AG167" i="46" s="1"/>
  <c r="CU167" i="46"/>
  <c r="AF167" i="46" s="1"/>
  <c r="CT167" i="46"/>
  <c r="AE167" i="46" s="1"/>
  <c r="CS167" i="46"/>
  <c r="CR167" i="46"/>
  <c r="CQ167" i="46"/>
  <c r="AB167" i="46" s="1"/>
  <c r="CP167" i="46"/>
  <c r="CO167" i="46"/>
  <c r="CN167" i="46"/>
  <c r="CM167" i="46"/>
  <c r="X167" i="46" s="1"/>
  <c r="CL167" i="46"/>
  <c r="CK167" i="46"/>
  <c r="CJ167" i="46"/>
  <c r="CI167" i="46"/>
  <c r="CH167" i="46"/>
  <c r="CG167" i="46"/>
  <c r="CF167" i="46"/>
  <c r="Q167" i="46" s="1"/>
  <c r="CE167" i="46"/>
  <c r="CD167" i="46"/>
  <c r="CC167" i="46"/>
  <c r="CB167" i="46"/>
  <c r="M167" i="46" s="1"/>
  <c r="CA167" i="46"/>
  <c r="BZ167" i="46"/>
  <c r="BY167" i="46"/>
  <c r="BX167" i="46"/>
  <c r="I167" i="46" s="1"/>
  <c r="BW167" i="46"/>
  <c r="BV167" i="46"/>
  <c r="BU167" i="46"/>
  <c r="BT167" i="46"/>
  <c r="BS167" i="46"/>
  <c r="D167" i="46" s="1"/>
  <c r="BO167" i="46"/>
  <c r="B167" i="46"/>
  <c r="B167" i="44" s="1"/>
  <c r="A167" i="46"/>
  <c r="C167" i="46" s="1"/>
  <c r="C167" i="44" s="1"/>
  <c r="EF166" i="46"/>
  <c r="EE166" i="46"/>
  <c r="ED166" i="46"/>
  <c r="EC166" i="46"/>
  <c r="EB166" i="46"/>
  <c r="EA166" i="46"/>
  <c r="BL166" i="46" s="1"/>
  <c r="DZ166" i="46"/>
  <c r="DY166" i="46"/>
  <c r="DX166" i="46"/>
  <c r="DW166" i="46"/>
  <c r="DV166" i="46"/>
  <c r="DU166" i="46"/>
  <c r="DT166" i="46"/>
  <c r="DS166" i="46"/>
  <c r="BD166" i="46" s="1"/>
  <c r="DR166" i="46"/>
  <c r="DQ166" i="46"/>
  <c r="BB166" i="46" s="1"/>
  <c r="DP166" i="46"/>
  <c r="DO166" i="46"/>
  <c r="AZ166" i="46" s="1"/>
  <c r="DN166" i="46"/>
  <c r="AY166" i="46" s="1"/>
  <c r="DM166" i="46"/>
  <c r="DL166" i="46"/>
  <c r="AW166" i="46" s="1"/>
  <c r="DK166" i="46"/>
  <c r="DJ166" i="46"/>
  <c r="DI166" i="46"/>
  <c r="AT166" i="46" s="1"/>
  <c r="DH166" i="46"/>
  <c r="AS166" i="46" s="1"/>
  <c r="DG166" i="46"/>
  <c r="DF166" i="46"/>
  <c r="DE166" i="46"/>
  <c r="DD166" i="46"/>
  <c r="AO166" i="46" s="1"/>
  <c r="DC166" i="46"/>
  <c r="AN166" i="46" s="1"/>
  <c r="DB166" i="46"/>
  <c r="DA166" i="46"/>
  <c r="CZ166" i="46"/>
  <c r="CY166" i="46"/>
  <c r="CX166" i="46"/>
  <c r="CW166" i="46"/>
  <c r="CV166" i="46"/>
  <c r="CU166" i="46"/>
  <c r="AF166" i="46" s="1"/>
  <c r="CT166" i="46"/>
  <c r="CS166" i="46"/>
  <c r="AD166" i="46" s="1"/>
  <c r="CR166" i="46"/>
  <c r="CQ166" i="46"/>
  <c r="CP166" i="46"/>
  <c r="CO166" i="46"/>
  <c r="CN166" i="46"/>
  <c r="CM166" i="46"/>
  <c r="CL166" i="46"/>
  <c r="CK166" i="46"/>
  <c r="V166" i="46" s="1"/>
  <c r="CJ166" i="46"/>
  <c r="CI166" i="46"/>
  <c r="T166" i="46" s="1"/>
  <c r="CH166" i="46"/>
  <c r="CG166" i="46"/>
  <c r="CF166" i="46"/>
  <c r="CE166" i="46"/>
  <c r="CD166" i="46"/>
  <c r="CC166" i="46"/>
  <c r="N166" i="46" s="1"/>
  <c r="CB166" i="46"/>
  <c r="CA166" i="46"/>
  <c r="L166" i="46" s="1"/>
  <c r="BZ166" i="46"/>
  <c r="BY166" i="46"/>
  <c r="BX166" i="46"/>
  <c r="BW166" i="46"/>
  <c r="BV166" i="46"/>
  <c r="BU166" i="46"/>
  <c r="BT166" i="46"/>
  <c r="E166" i="46" s="1"/>
  <c r="BS166" i="46"/>
  <c r="D166" i="46" s="1"/>
  <c r="B166" i="46"/>
  <c r="B166" i="44" s="1"/>
  <c r="A166" i="46"/>
  <c r="C166" i="46" s="1"/>
  <c r="C166" i="44" s="1"/>
  <c r="EF165" i="46"/>
  <c r="EE165" i="46"/>
  <c r="ED165" i="46"/>
  <c r="EC165" i="46"/>
  <c r="BN165" i="46" s="1"/>
  <c r="EB165" i="46"/>
  <c r="EA165" i="46"/>
  <c r="DZ165" i="46"/>
  <c r="DY165" i="46"/>
  <c r="DX165" i="46"/>
  <c r="DW165" i="46"/>
  <c r="BH165" i="46" s="1"/>
  <c r="DV165" i="46"/>
  <c r="DU165" i="46"/>
  <c r="BF165" i="46" s="1"/>
  <c r="DT165" i="46"/>
  <c r="BE165" i="46" s="1"/>
  <c r="DS165" i="46"/>
  <c r="DR165" i="46"/>
  <c r="DQ165" i="46"/>
  <c r="DP165" i="46"/>
  <c r="DO165" i="46"/>
  <c r="DN165" i="46"/>
  <c r="DM165" i="46"/>
  <c r="DL165" i="46"/>
  <c r="AW165" i="46" s="1"/>
  <c r="DK165" i="46"/>
  <c r="DJ165" i="46"/>
  <c r="DI165" i="46"/>
  <c r="DH165" i="46"/>
  <c r="DG165" i="46"/>
  <c r="DF165" i="46"/>
  <c r="DE165" i="46"/>
  <c r="AP165" i="46" s="1"/>
  <c r="DD165" i="46"/>
  <c r="DC165" i="46"/>
  <c r="AN165" i="46" s="1"/>
  <c r="DB165" i="46"/>
  <c r="DA165" i="46"/>
  <c r="CZ165" i="46"/>
  <c r="CY165" i="46"/>
  <c r="CX165" i="46"/>
  <c r="AI165" i="46" s="1"/>
  <c r="CW165" i="46"/>
  <c r="CV165" i="46"/>
  <c r="CU165" i="46"/>
  <c r="CT165" i="46"/>
  <c r="CS165" i="46"/>
  <c r="CR165" i="46"/>
  <c r="CQ165" i="46"/>
  <c r="CP165" i="46"/>
  <c r="CO165" i="46"/>
  <c r="CN165" i="46"/>
  <c r="Y165" i="46" s="1"/>
  <c r="CM165" i="46"/>
  <c r="CL165" i="46"/>
  <c r="CK165" i="46"/>
  <c r="CJ165" i="46"/>
  <c r="CI165" i="46"/>
  <c r="T165" i="46" s="1"/>
  <c r="CH165" i="46"/>
  <c r="S165" i="46" s="1"/>
  <c r="CG165" i="46"/>
  <c r="CF165" i="46"/>
  <c r="CE165" i="46"/>
  <c r="CD165" i="46"/>
  <c r="CC165" i="46"/>
  <c r="CB165" i="46"/>
  <c r="CA165" i="46"/>
  <c r="BZ165" i="46"/>
  <c r="BY165" i="46"/>
  <c r="J165" i="46" s="1"/>
  <c r="BX165" i="46"/>
  <c r="BW165" i="46"/>
  <c r="BV165" i="46"/>
  <c r="BU165" i="46"/>
  <c r="F165" i="46" s="1"/>
  <c r="BT165" i="46"/>
  <c r="BS165" i="46"/>
  <c r="B165" i="46"/>
  <c r="B165" i="44" s="1"/>
  <c r="A165" i="46"/>
  <c r="EF164" i="46"/>
  <c r="EE164" i="46"/>
  <c r="ED164" i="46"/>
  <c r="EC164" i="46"/>
  <c r="EB164" i="46"/>
  <c r="BM164" i="46" s="1"/>
  <c r="EA164" i="46"/>
  <c r="DZ164" i="46"/>
  <c r="DY164" i="46"/>
  <c r="DX164" i="46"/>
  <c r="DW164" i="46"/>
  <c r="DV164" i="46"/>
  <c r="DU164" i="46"/>
  <c r="DT164" i="46"/>
  <c r="BE164" i="46" s="1"/>
  <c r="DS164" i="46"/>
  <c r="DR164" i="46"/>
  <c r="BC164" i="46" s="1"/>
  <c r="DQ164" i="46"/>
  <c r="BB164" i="46" s="1"/>
  <c r="DP164" i="46"/>
  <c r="DO164" i="46"/>
  <c r="DN164" i="46"/>
  <c r="AY164" i="44" s="1"/>
  <c r="DM164" i="46"/>
  <c r="AX164" i="46" s="1"/>
  <c r="DL164" i="46"/>
  <c r="AW164" i="46" s="1"/>
  <c r="DK164" i="46"/>
  <c r="AV164" i="46" s="1"/>
  <c r="DJ164" i="46"/>
  <c r="DI164" i="46"/>
  <c r="AT164" i="46" s="1"/>
  <c r="DH164" i="46"/>
  <c r="DG164" i="46"/>
  <c r="DF164" i="46"/>
  <c r="DE164" i="46"/>
  <c r="AP164" i="46" s="1"/>
  <c r="DD164" i="46"/>
  <c r="AO164" i="46" s="1"/>
  <c r="DC164" i="46"/>
  <c r="DB164" i="46"/>
  <c r="DA164" i="46"/>
  <c r="CZ164" i="46"/>
  <c r="CY164" i="46"/>
  <c r="AJ164" i="46" s="1"/>
  <c r="CX164" i="46"/>
  <c r="CW164" i="46"/>
  <c r="CV164" i="46"/>
  <c r="AG164" i="46" s="1"/>
  <c r="CU164" i="46"/>
  <c r="CT164" i="46"/>
  <c r="CS164" i="46"/>
  <c r="AD164" i="46" s="1"/>
  <c r="CR164" i="46"/>
  <c r="AC164" i="46" s="1"/>
  <c r="CQ164" i="46"/>
  <c r="CP164" i="46"/>
  <c r="CO164" i="46"/>
  <c r="CN164" i="46"/>
  <c r="Y164" i="46" s="1"/>
  <c r="CM164" i="46"/>
  <c r="CL164" i="46"/>
  <c r="CK164" i="46"/>
  <c r="CJ164" i="46"/>
  <c r="CI164" i="46"/>
  <c r="CH164" i="46"/>
  <c r="CG164" i="46"/>
  <c r="CF164" i="46"/>
  <c r="Q164" i="46" s="1"/>
  <c r="CE164" i="46"/>
  <c r="CD164" i="46"/>
  <c r="CC164" i="46"/>
  <c r="N164" i="46" s="1"/>
  <c r="CB164" i="46"/>
  <c r="CA164" i="46"/>
  <c r="BZ164" i="46"/>
  <c r="BY164" i="46"/>
  <c r="J164" i="44" s="1"/>
  <c r="BX164" i="46"/>
  <c r="I164" i="46" s="1"/>
  <c r="BW164" i="46"/>
  <c r="H164" i="46" s="1"/>
  <c r="BV164" i="46"/>
  <c r="BU164" i="46"/>
  <c r="F164" i="46" s="1"/>
  <c r="BT164" i="46"/>
  <c r="E164" i="46" s="1"/>
  <c r="BS164" i="46"/>
  <c r="AY164" i="46"/>
  <c r="B164" i="46"/>
  <c r="B164" i="44" s="1"/>
  <c r="A164" i="46"/>
  <c r="A164" i="44" s="1"/>
  <c r="EF163" i="46"/>
  <c r="BQ163" i="46" s="1"/>
  <c r="EE163" i="46"/>
  <c r="BP163" i="46" s="1"/>
  <c r="ED163" i="46"/>
  <c r="BO163" i="44" s="1"/>
  <c r="EC163" i="46"/>
  <c r="EB163" i="46"/>
  <c r="EA163" i="46"/>
  <c r="DZ163" i="46"/>
  <c r="BK163" i="46" s="1"/>
  <c r="DY163" i="46"/>
  <c r="DX163" i="46"/>
  <c r="DW163" i="46"/>
  <c r="DV163" i="46"/>
  <c r="DU163" i="46"/>
  <c r="DT163" i="46"/>
  <c r="DS163" i="46"/>
  <c r="DR163" i="46"/>
  <c r="BC163" i="46" s="1"/>
  <c r="DQ163" i="46"/>
  <c r="DP163" i="46"/>
  <c r="DO163" i="46"/>
  <c r="AZ163" i="46" s="1"/>
  <c r="DN163" i="46"/>
  <c r="AY163" i="46" s="1"/>
  <c r="DM163" i="46"/>
  <c r="DL163" i="46"/>
  <c r="DK163" i="46"/>
  <c r="AV163" i="46" s="1"/>
  <c r="DJ163" i="46"/>
  <c r="AU163" i="46" s="1"/>
  <c r="DI163" i="46"/>
  <c r="AT163" i="46" s="1"/>
  <c r="DH163" i="46"/>
  <c r="DG163" i="46"/>
  <c r="DF163" i="46"/>
  <c r="DE163" i="46"/>
  <c r="DD163" i="46"/>
  <c r="DC163" i="46"/>
  <c r="DB163" i="46"/>
  <c r="AM163" i="46" s="1"/>
  <c r="DA163" i="46"/>
  <c r="AL163" i="46" s="1"/>
  <c r="CZ163" i="46"/>
  <c r="CY163" i="46"/>
  <c r="AJ163" i="46" s="1"/>
  <c r="CX163" i="46"/>
  <c r="CW163" i="46"/>
  <c r="AH163" i="46" s="1"/>
  <c r="CV163" i="46"/>
  <c r="CU163" i="46"/>
  <c r="CT163" i="46"/>
  <c r="AE163" i="46" s="1"/>
  <c r="CS163" i="46"/>
  <c r="CR163" i="46"/>
  <c r="CQ163" i="46"/>
  <c r="AB163" i="46" s="1"/>
  <c r="CP163" i="46"/>
  <c r="CO163" i="46"/>
  <c r="CN163" i="46"/>
  <c r="CM163" i="46"/>
  <c r="CL163" i="46"/>
  <c r="W163" i="46" s="1"/>
  <c r="CK163" i="46"/>
  <c r="CJ163" i="46"/>
  <c r="U163" i="46" s="1"/>
  <c r="CI163" i="46"/>
  <c r="CH163" i="46"/>
  <c r="S163" i="46" s="1"/>
  <c r="CG163" i="46"/>
  <c r="CF163" i="46"/>
  <c r="CE163" i="46"/>
  <c r="CD163" i="46"/>
  <c r="O163" i="46" s="1"/>
  <c r="CC163" i="46"/>
  <c r="N163" i="46" s="1"/>
  <c r="CB163" i="46"/>
  <c r="CA163" i="46"/>
  <c r="L163" i="46" s="1"/>
  <c r="BZ163" i="46"/>
  <c r="K163" i="46" s="1"/>
  <c r="BY163" i="46"/>
  <c r="BX163" i="46"/>
  <c r="BW163" i="46"/>
  <c r="BV163" i="46"/>
  <c r="G163" i="46" s="1"/>
  <c r="BU163" i="46"/>
  <c r="BT163" i="46"/>
  <c r="BS163" i="46"/>
  <c r="D163" i="46" s="1"/>
  <c r="BO163" i="46"/>
  <c r="B163" i="46"/>
  <c r="B163" i="44" s="1"/>
  <c r="A163" i="46"/>
  <c r="A163" i="44" s="1"/>
  <c r="EF162" i="46"/>
  <c r="EE162" i="46"/>
  <c r="ED162" i="46"/>
  <c r="EC162" i="46"/>
  <c r="EB162" i="46"/>
  <c r="BM162" i="46" s="1"/>
  <c r="EA162" i="46"/>
  <c r="DZ162" i="46"/>
  <c r="DY162" i="46"/>
  <c r="DX162" i="46"/>
  <c r="DW162" i="46"/>
  <c r="DV162" i="46"/>
  <c r="DU162" i="46"/>
  <c r="DT162" i="46"/>
  <c r="DS162" i="46"/>
  <c r="BD162" i="46" s="1"/>
  <c r="DR162" i="46"/>
  <c r="DQ162" i="46"/>
  <c r="BB162" i="46" s="1"/>
  <c r="DP162" i="46"/>
  <c r="DO162" i="46"/>
  <c r="DN162" i="46"/>
  <c r="DM162" i="46"/>
  <c r="AX162" i="46" s="1"/>
  <c r="DL162" i="46"/>
  <c r="AW162" i="46" s="1"/>
  <c r="DK162" i="46"/>
  <c r="DJ162" i="46"/>
  <c r="DI162" i="46"/>
  <c r="AT162" i="46" s="1"/>
  <c r="DH162" i="46"/>
  <c r="DG162" i="46"/>
  <c r="DF162" i="46"/>
  <c r="AQ162" i="46" s="1"/>
  <c r="DE162" i="46"/>
  <c r="DD162" i="46"/>
  <c r="DC162" i="46"/>
  <c r="AN162" i="46" s="1"/>
  <c r="DB162" i="46"/>
  <c r="AM162" i="46" s="1"/>
  <c r="DA162" i="46"/>
  <c r="CZ162" i="46"/>
  <c r="CY162" i="46"/>
  <c r="CX162" i="46"/>
  <c r="AI162" i="46" s="1"/>
  <c r="CW162" i="46"/>
  <c r="AH162" i="46" s="1"/>
  <c r="CV162" i="46"/>
  <c r="CU162" i="46"/>
  <c r="CT162" i="46"/>
  <c r="CS162" i="46"/>
  <c r="CR162" i="46"/>
  <c r="CQ162" i="46"/>
  <c r="CP162" i="46"/>
  <c r="CO162" i="46"/>
  <c r="CN162" i="46"/>
  <c r="Y162" i="46" s="1"/>
  <c r="CM162" i="46"/>
  <c r="CL162" i="46"/>
  <c r="CK162" i="46"/>
  <c r="CJ162" i="46"/>
  <c r="CI162" i="46"/>
  <c r="CH162" i="46"/>
  <c r="CG162" i="46"/>
  <c r="R162" i="46" s="1"/>
  <c r="CF162" i="46"/>
  <c r="CE162" i="46"/>
  <c r="CD162" i="46"/>
  <c r="O162" i="46" s="1"/>
  <c r="CC162" i="46"/>
  <c r="CB162" i="46"/>
  <c r="CA162" i="46"/>
  <c r="BZ162" i="46"/>
  <c r="BY162" i="46"/>
  <c r="J162" i="46" s="1"/>
  <c r="BX162" i="46"/>
  <c r="I162" i="46" s="1"/>
  <c r="BW162" i="46"/>
  <c r="BV162" i="46"/>
  <c r="G162" i="46" s="1"/>
  <c r="BU162" i="46"/>
  <c r="BT162" i="46"/>
  <c r="BS162" i="46"/>
  <c r="B162" i="46"/>
  <c r="B162" i="44" s="1"/>
  <c r="A162" i="46"/>
  <c r="A162" i="44" s="1"/>
  <c r="EF161" i="46"/>
  <c r="BQ161" i="46" s="1"/>
  <c r="EE161" i="46"/>
  <c r="ED161" i="46"/>
  <c r="EC161" i="46"/>
  <c r="EB161" i="46"/>
  <c r="EA161" i="46"/>
  <c r="BL161" i="46" s="1"/>
  <c r="DZ161" i="46"/>
  <c r="BK161" i="46" s="1"/>
  <c r="DY161" i="46"/>
  <c r="DX161" i="46"/>
  <c r="BI161" i="46" s="1"/>
  <c r="DW161" i="46"/>
  <c r="BH161" i="46" s="1"/>
  <c r="DV161" i="46"/>
  <c r="DU161" i="46"/>
  <c r="DT161" i="46"/>
  <c r="DS161" i="46"/>
  <c r="BD161" i="46" s="1"/>
  <c r="DR161" i="46"/>
  <c r="DQ161" i="46"/>
  <c r="DP161" i="46"/>
  <c r="BA161" i="46" s="1"/>
  <c r="DO161" i="46"/>
  <c r="DN161" i="46"/>
  <c r="AY161" i="46" s="1"/>
  <c r="DM161" i="46"/>
  <c r="DL161" i="46"/>
  <c r="DK161" i="46"/>
  <c r="AV161" i="46" s="1"/>
  <c r="DJ161" i="46"/>
  <c r="DI161" i="46"/>
  <c r="AT161" i="46" s="1"/>
  <c r="DH161" i="46"/>
  <c r="AS161" i="46" s="1"/>
  <c r="DG161" i="46"/>
  <c r="DF161" i="46"/>
  <c r="DE161" i="46"/>
  <c r="DD161" i="46"/>
  <c r="DC161" i="46"/>
  <c r="AN161" i="46" s="1"/>
  <c r="DB161" i="46"/>
  <c r="AM161" i="46" s="1"/>
  <c r="DA161" i="46"/>
  <c r="AL161" i="46" s="1"/>
  <c r="CZ161" i="46"/>
  <c r="CY161" i="46"/>
  <c r="AJ161" i="46" s="1"/>
  <c r="CX161" i="46"/>
  <c r="CW161" i="46"/>
  <c r="CV161" i="46"/>
  <c r="CU161" i="46"/>
  <c r="AF161" i="46" s="1"/>
  <c r="CT161" i="46"/>
  <c r="CS161" i="46"/>
  <c r="CR161" i="46"/>
  <c r="AC161" i="46" s="1"/>
  <c r="CQ161" i="46"/>
  <c r="AB161" i="46" s="1"/>
  <c r="CP161" i="46"/>
  <c r="AA161" i="46" s="1"/>
  <c r="CO161" i="46"/>
  <c r="CN161" i="46"/>
  <c r="CM161" i="46"/>
  <c r="X161" i="46" s="1"/>
  <c r="CL161" i="46"/>
  <c r="CK161" i="46"/>
  <c r="V161" i="46" s="1"/>
  <c r="CJ161" i="46"/>
  <c r="CI161" i="46"/>
  <c r="CH161" i="46"/>
  <c r="CG161" i="46"/>
  <c r="CF161" i="46"/>
  <c r="CE161" i="46"/>
  <c r="P161" i="46" s="1"/>
  <c r="CD161" i="46"/>
  <c r="O161" i="46" s="1"/>
  <c r="CC161" i="46"/>
  <c r="N161" i="46" s="1"/>
  <c r="CB161" i="46"/>
  <c r="M161" i="46" s="1"/>
  <c r="CA161" i="46"/>
  <c r="BZ161" i="46"/>
  <c r="BY161" i="46"/>
  <c r="BX161" i="46"/>
  <c r="BW161" i="46"/>
  <c r="H161" i="46" s="1"/>
  <c r="BV161" i="46"/>
  <c r="BU161" i="46"/>
  <c r="BT161" i="46"/>
  <c r="E161" i="46" s="1"/>
  <c r="BS161" i="46"/>
  <c r="B161" i="46"/>
  <c r="B161" i="44" s="1"/>
  <c r="A161" i="46"/>
  <c r="C161" i="46" s="1"/>
  <c r="C161" i="44" s="1"/>
  <c r="EF160" i="46"/>
  <c r="EE160" i="46"/>
  <c r="BP160" i="46" s="1"/>
  <c r="ED160" i="46"/>
  <c r="EC160" i="46"/>
  <c r="EB160" i="46"/>
  <c r="BM160" i="46" s="1"/>
  <c r="EA160" i="46"/>
  <c r="BL160" i="46" s="1"/>
  <c r="DZ160" i="46"/>
  <c r="DY160" i="46"/>
  <c r="DX160" i="46"/>
  <c r="BI160" i="46" s="1"/>
  <c r="DW160" i="46"/>
  <c r="BH160" i="46" s="1"/>
  <c r="DV160" i="46"/>
  <c r="DU160" i="46"/>
  <c r="DT160" i="46"/>
  <c r="BE160" i="46" s="1"/>
  <c r="DS160" i="46"/>
  <c r="DR160" i="46"/>
  <c r="BC160" i="46" s="1"/>
  <c r="DQ160" i="46"/>
  <c r="DP160" i="46"/>
  <c r="DO160" i="46"/>
  <c r="DN160" i="46"/>
  <c r="DM160" i="46"/>
  <c r="DL160" i="46"/>
  <c r="AW160" i="46" s="1"/>
  <c r="DK160" i="46"/>
  <c r="AV160" i="46" s="1"/>
  <c r="DJ160" i="46"/>
  <c r="DI160" i="46"/>
  <c r="DH160" i="46"/>
  <c r="DG160" i="46"/>
  <c r="DF160" i="46"/>
  <c r="DE160" i="46"/>
  <c r="DD160" i="46"/>
  <c r="DC160" i="46"/>
  <c r="DB160" i="46"/>
  <c r="DA160" i="46"/>
  <c r="CZ160" i="46"/>
  <c r="CY160" i="46"/>
  <c r="AJ160" i="46" s="1"/>
  <c r="CX160" i="46"/>
  <c r="AI160" i="46" s="1"/>
  <c r="CW160" i="46"/>
  <c r="CV160" i="46"/>
  <c r="AG160" i="46" s="1"/>
  <c r="CU160" i="46"/>
  <c r="AF160" i="46" s="1"/>
  <c r="CT160" i="46"/>
  <c r="CS160" i="46"/>
  <c r="CR160" i="46"/>
  <c r="CQ160" i="46"/>
  <c r="AB160" i="46" s="1"/>
  <c r="CP160" i="46"/>
  <c r="CO160" i="46"/>
  <c r="Z160" i="46" s="1"/>
  <c r="CN160" i="46"/>
  <c r="CM160" i="46"/>
  <c r="CL160" i="46"/>
  <c r="CK160" i="46"/>
  <c r="CJ160" i="46"/>
  <c r="U160" i="46" s="1"/>
  <c r="CI160" i="46"/>
  <c r="T160" i="46" s="1"/>
  <c r="CH160" i="46"/>
  <c r="CG160" i="46"/>
  <c r="CF160" i="46"/>
  <c r="Q160" i="46" s="1"/>
  <c r="CE160" i="46"/>
  <c r="P160" i="46" s="1"/>
  <c r="CD160" i="46"/>
  <c r="CC160" i="46"/>
  <c r="CB160" i="46"/>
  <c r="CA160" i="46"/>
  <c r="L160" i="46" s="1"/>
  <c r="BZ160" i="46"/>
  <c r="BY160" i="46"/>
  <c r="BX160" i="46"/>
  <c r="BW160" i="46"/>
  <c r="BV160" i="46"/>
  <c r="G160" i="46" s="1"/>
  <c r="BU160" i="46"/>
  <c r="BT160" i="46"/>
  <c r="BS160" i="46"/>
  <c r="D160" i="46" s="1"/>
  <c r="B160" i="46"/>
  <c r="B160" i="44" s="1"/>
  <c r="A160" i="46"/>
  <c r="A160" i="44" s="1"/>
  <c r="EF159" i="46"/>
  <c r="BQ159" i="46" s="1"/>
  <c r="EE159" i="46"/>
  <c r="ED159" i="46"/>
  <c r="BO159" i="46" s="1"/>
  <c r="EC159" i="46"/>
  <c r="EB159" i="46"/>
  <c r="BM159" i="46" s="1"/>
  <c r="EA159" i="46"/>
  <c r="DZ159" i="46"/>
  <c r="DY159" i="46"/>
  <c r="DX159" i="46"/>
  <c r="DW159" i="46"/>
  <c r="DV159" i="46"/>
  <c r="DU159" i="46"/>
  <c r="DT159" i="46"/>
  <c r="DS159" i="46"/>
  <c r="DR159" i="46"/>
  <c r="DQ159" i="46"/>
  <c r="DP159" i="46"/>
  <c r="DO159" i="46"/>
  <c r="AZ159" i="46" s="1"/>
  <c r="DN159" i="46"/>
  <c r="DM159" i="46"/>
  <c r="DL159" i="46"/>
  <c r="DK159" i="46"/>
  <c r="AV159" i="46" s="1"/>
  <c r="DJ159" i="46"/>
  <c r="AU159" i="46" s="1"/>
  <c r="DI159" i="46"/>
  <c r="DH159" i="46"/>
  <c r="AS159" i="46" s="1"/>
  <c r="DG159" i="46"/>
  <c r="DF159" i="46"/>
  <c r="AQ159" i="46" s="1"/>
  <c r="DE159" i="46"/>
  <c r="DD159" i="46"/>
  <c r="DC159" i="46"/>
  <c r="AN159" i="46" s="1"/>
  <c r="DB159" i="46"/>
  <c r="DA159" i="46"/>
  <c r="CZ159" i="46"/>
  <c r="CY159" i="46"/>
  <c r="AJ159" i="46" s="1"/>
  <c r="CX159" i="46"/>
  <c r="CW159" i="46"/>
  <c r="CV159" i="46"/>
  <c r="CU159" i="46"/>
  <c r="AF159" i="46" s="1"/>
  <c r="CT159" i="46"/>
  <c r="CS159" i="46"/>
  <c r="AD159" i="46" s="1"/>
  <c r="CR159" i="46"/>
  <c r="CQ159" i="46"/>
  <c r="AB159" i="46" s="1"/>
  <c r="CP159" i="46"/>
  <c r="CO159" i="46"/>
  <c r="CN159" i="46"/>
  <c r="CM159" i="46"/>
  <c r="X159" i="46" s="1"/>
  <c r="CL159" i="46"/>
  <c r="W159" i="46" s="1"/>
  <c r="CK159" i="46"/>
  <c r="V159" i="46" s="1"/>
  <c r="CJ159" i="46"/>
  <c r="U159" i="46" s="1"/>
  <c r="CI159" i="46"/>
  <c r="CH159" i="46"/>
  <c r="CG159" i="46"/>
  <c r="CF159" i="46"/>
  <c r="CE159" i="46"/>
  <c r="P159" i="46" s="1"/>
  <c r="CD159" i="46"/>
  <c r="CC159" i="46"/>
  <c r="CB159" i="46"/>
  <c r="M159" i="46" s="1"/>
  <c r="CA159" i="46"/>
  <c r="BZ159" i="46"/>
  <c r="BY159" i="46"/>
  <c r="BX159" i="46"/>
  <c r="BW159" i="46"/>
  <c r="H159" i="46" s="1"/>
  <c r="BV159" i="46"/>
  <c r="BU159" i="46"/>
  <c r="BT159" i="46"/>
  <c r="E159" i="46" s="1"/>
  <c r="BS159" i="46"/>
  <c r="B159" i="46"/>
  <c r="B159" i="44" s="1"/>
  <c r="A159" i="46"/>
  <c r="A159" i="44" s="1"/>
  <c r="EF158" i="46"/>
  <c r="EE158" i="46"/>
  <c r="BP158" i="46" s="1"/>
  <c r="ED158" i="46"/>
  <c r="EC158" i="46"/>
  <c r="EB158" i="46"/>
  <c r="BM158" i="46" s="1"/>
  <c r="EA158" i="46"/>
  <c r="BL158" i="46" s="1"/>
  <c r="DZ158" i="46"/>
  <c r="BK158" i="46" s="1"/>
  <c r="DY158" i="46"/>
  <c r="DX158" i="46"/>
  <c r="DW158" i="46"/>
  <c r="BH158" i="46" s="1"/>
  <c r="DV158" i="46"/>
  <c r="BG158" i="44" s="1"/>
  <c r="DU158" i="46"/>
  <c r="DT158" i="46"/>
  <c r="BE158" i="46" s="1"/>
  <c r="DS158" i="46"/>
  <c r="DR158" i="46"/>
  <c r="BC158" i="46" s="1"/>
  <c r="DQ158" i="46"/>
  <c r="DP158" i="46"/>
  <c r="DO158" i="46"/>
  <c r="AZ158" i="46" s="1"/>
  <c r="DN158" i="46"/>
  <c r="AY158" i="46" s="1"/>
  <c r="DM158" i="46"/>
  <c r="AX158" i="46" s="1"/>
  <c r="DL158" i="46"/>
  <c r="DK158" i="46"/>
  <c r="DJ158" i="46"/>
  <c r="DI158" i="46"/>
  <c r="DH158" i="46"/>
  <c r="AS158" i="46" s="1"/>
  <c r="DG158" i="46"/>
  <c r="AR158" i="46" s="1"/>
  <c r="DF158" i="46"/>
  <c r="DE158" i="46"/>
  <c r="DD158" i="46"/>
  <c r="AO158" i="46" s="1"/>
  <c r="DC158" i="46"/>
  <c r="AN158" i="46" s="1"/>
  <c r="DB158" i="46"/>
  <c r="DA158" i="46"/>
  <c r="CZ158" i="46"/>
  <c r="CY158" i="46"/>
  <c r="AJ158" i="46" s="1"/>
  <c r="CX158" i="46"/>
  <c r="CW158" i="46"/>
  <c r="AH158" i="46" s="1"/>
  <c r="CV158" i="46"/>
  <c r="CU158" i="46"/>
  <c r="CT158" i="46"/>
  <c r="CS158" i="46"/>
  <c r="CR158" i="46"/>
  <c r="CQ158" i="46"/>
  <c r="AB158" i="46" s="1"/>
  <c r="CP158" i="46"/>
  <c r="CO158" i="46"/>
  <c r="CN158" i="46"/>
  <c r="Y158" i="46" s="1"/>
  <c r="CM158" i="46"/>
  <c r="CL158" i="46"/>
  <c r="CK158" i="46"/>
  <c r="CJ158" i="46"/>
  <c r="U158" i="46" s="1"/>
  <c r="CI158" i="46"/>
  <c r="T158" i="46" s="1"/>
  <c r="CH158" i="46"/>
  <c r="CG158" i="46"/>
  <c r="CF158" i="46"/>
  <c r="CE158" i="46"/>
  <c r="CD158" i="46"/>
  <c r="CC158" i="46"/>
  <c r="CB158" i="46"/>
  <c r="CA158" i="46"/>
  <c r="L158" i="46" s="1"/>
  <c r="BZ158" i="46"/>
  <c r="BY158" i="46"/>
  <c r="BX158" i="46"/>
  <c r="BW158" i="46"/>
  <c r="BV158" i="46"/>
  <c r="BU158" i="46"/>
  <c r="BT158" i="46"/>
  <c r="BS158" i="46"/>
  <c r="D158" i="46" s="1"/>
  <c r="BG158" i="46"/>
  <c r="B158" i="46"/>
  <c r="B158" i="44" s="1"/>
  <c r="A158" i="46"/>
  <c r="C158" i="46" s="1"/>
  <c r="C158" i="44" s="1"/>
  <c r="EF157" i="46"/>
  <c r="BQ157" i="46" s="1"/>
  <c r="EE157" i="46"/>
  <c r="ED157" i="46"/>
  <c r="EC157" i="46"/>
  <c r="EB157" i="46"/>
  <c r="EA157" i="46"/>
  <c r="DZ157" i="46"/>
  <c r="DY157" i="46"/>
  <c r="BJ157" i="46" s="1"/>
  <c r="DX157" i="46"/>
  <c r="DW157" i="46"/>
  <c r="DV157" i="46"/>
  <c r="DU157" i="46"/>
  <c r="BF157" i="46" s="1"/>
  <c r="DT157" i="46"/>
  <c r="DS157" i="46"/>
  <c r="BD157" i="46" s="1"/>
  <c r="DR157" i="46"/>
  <c r="BC157" i="46" s="1"/>
  <c r="DQ157" i="46"/>
  <c r="BB157" i="46" s="1"/>
  <c r="DP157" i="46"/>
  <c r="BA157" i="46" s="1"/>
  <c r="DO157" i="46"/>
  <c r="AZ157" i="46" s="1"/>
  <c r="DN157" i="46"/>
  <c r="DM157" i="46"/>
  <c r="DL157" i="46"/>
  <c r="DK157" i="46"/>
  <c r="DJ157" i="46"/>
  <c r="AU157" i="46" s="1"/>
  <c r="DI157" i="46"/>
  <c r="AT157" i="46" s="1"/>
  <c r="DH157" i="46"/>
  <c r="AS157" i="46" s="1"/>
  <c r="DG157" i="46"/>
  <c r="DF157" i="46"/>
  <c r="DE157" i="46"/>
  <c r="DD157" i="46"/>
  <c r="DC157" i="46"/>
  <c r="DB157" i="46"/>
  <c r="DA157" i="46"/>
  <c r="AL157" i="46" s="1"/>
  <c r="CZ157" i="46"/>
  <c r="CY157" i="46"/>
  <c r="AJ157" i="46" s="1"/>
  <c r="CX157" i="46"/>
  <c r="CW157" i="46"/>
  <c r="AH157" i="46" s="1"/>
  <c r="CV157" i="46"/>
  <c r="CU157" i="46"/>
  <c r="CT157" i="46"/>
  <c r="CS157" i="46"/>
  <c r="CR157" i="46"/>
  <c r="CQ157" i="46"/>
  <c r="CP157" i="46"/>
  <c r="CO157" i="46"/>
  <c r="CN157" i="46"/>
  <c r="CM157" i="46"/>
  <c r="X157" i="46" s="1"/>
  <c r="CL157" i="46"/>
  <c r="CK157" i="46"/>
  <c r="V157" i="46" s="1"/>
  <c r="CJ157" i="46"/>
  <c r="CI157" i="46"/>
  <c r="CH157" i="46"/>
  <c r="CG157" i="46"/>
  <c r="CF157" i="46"/>
  <c r="CE157" i="46"/>
  <c r="CD157" i="46"/>
  <c r="CC157" i="46"/>
  <c r="N157" i="46" s="1"/>
  <c r="CB157" i="46"/>
  <c r="CA157" i="46"/>
  <c r="L157" i="46" s="1"/>
  <c r="BZ157" i="46"/>
  <c r="BY157" i="46"/>
  <c r="J157" i="46" s="1"/>
  <c r="BX157" i="46"/>
  <c r="BW157" i="46"/>
  <c r="BV157" i="46"/>
  <c r="G157" i="46" s="1"/>
  <c r="BU157" i="46"/>
  <c r="F157" i="46" s="1"/>
  <c r="BT157" i="46"/>
  <c r="E157" i="46" s="1"/>
  <c r="BS157" i="46"/>
  <c r="B157" i="46"/>
  <c r="B157" i="44" s="1"/>
  <c r="A157" i="46"/>
  <c r="A157" i="44" s="1"/>
  <c r="EF156" i="46"/>
  <c r="EE156" i="46"/>
  <c r="ED156" i="46"/>
  <c r="EC156" i="46"/>
  <c r="EB156" i="46"/>
  <c r="EA156" i="46"/>
  <c r="DZ156" i="46"/>
  <c r="DY156" i="46"/>
  <c r="DX156" i="46"/>
  <c r="DW156" i="46"/>
  <c r="DV156" i="46"/>
  <c r="DU156" i="46"/>
  <c r="BF156" i="46" s="1"/>
  <c r="DT156" i="46"/>
  <c r="DS156" i="46"/>
  <c r="BD156" i="46" s="1"/>
  <c r="DR156" i="46"/>
  <c r="DQ156" i="46"/>
  <c r="DP156" i="46"/>
  <c r="DO156" i="46"/>
  <c r="DN156" i="46"/>
  <c r="DM156" i="46"/>
  <c r="AX156" i="46" s="1"/>
  <c r="DL156" i="46"/>
  <c r="AW156" i="46" s="1"/>
  <c r="DK156" i="46"/>
  <c r="DJ156" i="46"/>
  <c r="DI156" i="46"/>
  <c r="DH156" i="46"/>
  <c r="DG156" i="46"/>
  <c r="AR156" i="46" s="1"/>
  <c r="DF156" i="46"/>
  <c r="DE156" i="46"/>
  <c r="DD156" i="46"/>
  <c r="DC156" i="46"/>
  <c r="DB156" i="46"/>
  <c r="DA156" i="46"/>
  <c r="CZ156" i="46"/>
  <c r="CY156" i="46"/>
  <c r="AJ156" i="46" s="1"/>
  <c r="CX156" i="46"/>
  <c r="CW156" i="46"/>
  <c r="CV156" i="46"/>
  <c r="AG156" i="46" s="1"/>
  <c r="CU156" i="46"/>
  <c r="CT156" i="46"/>
  <c r="CS156" i="46"/>
  <c r="CR156" i="46"/>
  <c r="CQ156" i="46"/>
  <c r="CP156" i="46"/>
  <c r="AA156" i="46" s="1"/>
  <c r="CO156" i="46"/>
  <c r="Z156" i="46" s="1"/>
  <c r="CN156" i="46"/>
  <c r="Y156" i="46" s="1"/>
  <c r="CM156" i="46"/>
  <c r="CL156" i="46"/>
  <c r="CK156" i="46"/>
  <c r="CJ156" i="46"/>
  <c r="CI156" i="46"/>
  <c r="CH156" i="46"/>
  <c r="CG156" i="46"/>
  <c r="CF156" i="46"/>
  <c r="Q156" i="46" s="1"/>
  <c r="CE156" i="46"/>
  <c r="P156" i="46" s="1"/>
  <c r="CD156" i="46"/>
  <c r="CC156" i="46"/>
  <c r="N156" i="46" s="1"/>
  <c r="CB156" i="46"/>
  <c r="CA156" i="46"/>
  <c r="BZ156" i="46"/>
  <c r="K156" i="46" s="1"/>
  <c r="BY156" i="46"/>
  <c r="J156" i="46" s="1"/>
  <c r="BX156" i="46"/>
  <c r="BW156" i="46"/>
  <c r="H156" i="46" s="1"/>
  <c r="BV156" i="46"/>
  <c r="BU156" i="46"/>
  <c r="BT156" i="46"/>
  <c r="BS156" i="46"/>
  <c r="D156" i="46" s="1"/>
  <c r="B156" i="46"/>
  <c r="B156" i="44" s="1"/>
  <c r="A156" i="46"/>
  <c r="C156" i="46" s="1"/>
  <c r="C156" i="44" s="1"/>
  <c r="EF155" i="46"/>
  <c r="BQ155" i="46" s="1"/>
  <c r="EE155" i="46"/>
  <c r="BP155" i="46" s="1"/>
  <c r="ED155" i="46"/>
  <c r="BO155" i="44" s="1"/>
  <c r="EC155" i="46"/>
  <c r="BN155" i="46" s="1"/>
  <c r="EB155" i="46"/>
  <c r="BM155" i="46" s="1"/>
  <c r="EA155" i="46"/>
  <c r="DZ155" i="46"/>
  <c r="BK155" i="46" s="1"/>
  <c r="DY155" i="46"/>
  <c r="BJ155" i="46" s="1"/>
  <c r="DX155" i="46"/>
  <c r="DW155" i="46"/>
  <c r="DV155" i="46"/>
  <c r="BG155" i="46" s="1"/>
  <c r="DU155" i="46"/>
  <c r="DT155" i="46"/>
  <c r="BE155" i="46" s="1"/>
  <c r="DS155" i="46"/>
  <c r="DR155" i="46"/>
  <c r="DQ155" i="46"/>
  <c r="BB155" i="46" s="1"/>
  <c r="DP155" i="46"/>
  <c r="DO155" i="46"/>
  <c r="AZ155" i="46" s="1"/>
  <c r="DN155" i="46"/>
  <c r="AY155" i="46" s="1"/>
  <c r="DM155" i="46"/>
  <c r="AX155" i="46" s="1"/>
  <c r="DL155" i="46"/>
  <c r="AW155" i="46" s="1"/>
  <c r="DK155" i="46"/>
  <c r="AV155" i="46" s="1"/>
  <c r="DJ155" i="46"/>
  <c r="DI155" i="46"/>
  <c r="DH155" i="46"/>
  <c r="DG155" i="46"/>
  <c r="DF155" i="46"/>
  <c r="AQ155" i="46" s="1"/>
  <c r="DE155" i="46"/>
  <c r="DD155" i="46"/>
  <c r="AO155" i="46" s="1"/>
  <c r="DC155" i="46"/>
  <c r="DB155" i="46"/>
  <c r="DA155" i="46"/>
  <c r="AL155" i="46" s="1"/>
  <c r="CZ155" i="46"/>
  <c r="CY155" i="46"/>
  <c r="AJ155" i="46" s="1"/>
  <c r="CX155" i="46"/>
  <c r="AI155" i="46" s="1"/>
  <c r="CW155" i="46"/>
  <c r="AH155" i="46" s="1"/>
  <c r="CV155" i="46"/>
  <c r="AG155" i="46" s="1"/>
  <c r="CU155" i="46"/>
  <c r="CT155" i="46"/>
  <c r="CS155" i="46"/>
  <c r="CR155" i="46"/>
  <c r="CQ155" i="46"/>
  <c r="CP155" i="46"/>
  <c r="AA155" i="46" s="1"/>
  <c r="CO155" i="46"/>
  <c r="Z155" i="46" s="1"/>
  <c r="CN155" i="46"/>
  <c r="Y155" i="46" s="1"/>
  <c r="CM155" i="46"/>
  <c r="X155" i="46" s="1"/>
  <c r="CL155" i="46"/>
  <c r="CK155" i="46"/>
  <c r="V155" i="46" s="1"/>
  <c r="CJ155" i="46"/>
  <c r="U155" i="46" s="1"/>
  <c r="CI155" i="46"/>
  <c r="CH155" i="46"/>
  <c r="S155" i="46" s="1"/>
  <c r="CG155" i="46"/>
  <c r="CF155" i="46"/>
  <c r="Q155" i="46" s="1"/>
  <c r="CE155" i="46"/>
  <c r="CD155" i="46"/>
  <c r="O155" i="46" s="1"/>
  <c r="CC155" i="46"/>
  <c r="CB155" i="46"/>
  <c r="M155" i="46" s="1"/>
  <c r="CA155" i="46"/>
  <c r="BZ155" i="46"/>
  <c r="K155" i="46" s="1"/>
  <c r="BY155" i="46"/>
  <c r="J155" i="46" s="1"/>
  <c r="BX155" i="46"/>
  <c r="I155" i="46" s="1"/>
  <c r="BW155" i="46"/>
  <c r="BV155" i="46"/>
  <c r="G155" i="46" s="1"/>
  <c r="BU155" i="46"/>
  <c r="F155" i="46" s="1"/>
  <c r="BT155" i="46"/>
  <c r="E155" i="46" s="1"/>
  <c r="BS155" i="46"/>
  <c r="D155" i="46" s="1"/>
  <c r="BO155" i="46"/>
  <c r="B155" i="46"/>
  <c r="B155" i="44" s="1"/>
  <c r="A155" i="46"/>
  <c r="C155" i="46" s="1"/>
  <c r="C155" i="44" s="1"/>
  <c r="EF154" i="46"/>
  <c r="EE154" i="46"/>
  <c r="BP154" i="46" s="1"/>
  <c r="ED154" i="46"/>
  <c r="EC154" i="46"/>
  <c r="BN154" i="46" s="1"/>
  <c r="EB154" i="46"/>
  <c r="EA154" i="46"/>
  <c r="DZ154" i="46"/>
  <c r="DY154" i="46"/>
  <c r="DX154" i="46"/>
  <c r="BI154" i="46" s="1"/>
  <c r="DW154" i="46"/>
  <c r="DV154" i="46"/>
  <c r="DU154" i="46"/>
  <c r="DT154" i="46"/>
  <c r="DS154" i="46"/>
  <c r="DR154" i="46"/>
  <c r="DQ154" i="46"/>
  <c r="DP154" i="46"/>
  <c r="BA154" i="46" s="1"/>
  <c r="DO154" i="46"/>
  <c r="AZ154" i="46" s="1"/>
  <c r="DN154" i="46"/>
  <c r="AY154" i="46" s="1"/>
  <c r="DM154" i="46"/>
  <c r="DL154" i="46"/>
  <c r="DK154" i="46"/>
  <c r="DJ154" i="46"/>
  <c r="DI154" i="46"/>
  <c r="DH154" i="46"/>
  <c r="AS154" i="46" s="1"/>
  <c r="DG154" i="46"/>
  <c r="DF154" i="46"/>
  <c r="AQ154" i="46" s="1"/>
  <c r="DE154" i="46"/>
  <c r="AP154" i="46" s="1"/>
  <c r="DD154" i="46"/>
  <c r="DC154" i="46"/>
  <c r="DB154" i="46"/>
  <c r="DA154" i="46"/>
  <c r="AL154" i="46" s="1"/>
  <c r="CZ154" i="46"/>
  <c r="AK154" i="46" s="1"/>
  <c r="CY154" i="46"/>
  <c r="AJ154" i="46" s="1"/>
  <c r="CX154" i="46"/>
  <c r="CW154" i="46"/>
  <c r="CV154" i="46"/>
  <c r="AG154" i="46" s="1"/>
  <c r="CU154" i="46"/>
  <c r="CT154" i="46"/>
  <c r="AE154" i="46" s="1"/>
  <c r="CS154" i="46"/>
  <c r="AD154" i="46" s="1"/>
  <c r="CR154" i="46"/>
  <c r="CQ154" i="46"/>
  <c r="CP154" i="46"/>
  <c r="AA154" i="46" s="1"/>
  <c r="CO154" i="46"/>
  <c r="CN154" i="46"/>
  <c r="Y154" i="46" s="1"/>
  <c r="CM154" i="46"/>
  <c r="CL154" i="46"/>
  <c r="CK154" i="46"/>
  <c r="V154" i="46" s="1"/>
  <c r="CJ154" i="46"/>
  <c r="CI154" i="46"/>
  <c r="T154" i="46" s="1"/>
  <c r="CH154" i="46"/>
  <c r="S154" i="46" s="1"/>
  <c r="CG154" i="46"/>
  <c r="R154" i="46" s="1"/>
  <c r="CF154" i="46"/>
  <c r="CE154" i="46"/>
  <c r="CD154" i="46"/>
  <c r="CC154" i="46"/>
  <c r="N154" i="46" s="1"/>
  <c r="CB154" i="46"/>
  <c r="CA154" i="46"/>
  <c r="BZ154" i="46"/>
  <c r="K154" i="46" s="1"/>
  <c r="BY154" i="46"/>
  <c r="BX154" i="46"/>
  <c r="BW154" i="46"/>
  <c r="BV154" i="46"/>
  <c r="G154" i="46" s="1"/>
  <c r="BU154" i="46"/>
  <c r="F154" i="46" s="1"/>
  <c r="BT154" i="46"/>
  <c r="BS154" i="46"/>
  <c r="B154" i="46"/>
  <c r="B154" i="44" s="1"/>
  <c r="A154" i="46"/>
  <c r="C154" i="46" s="1"/>
  <c r="C154" i="44" s="1"/>
  <c r="EF153" i="46"/>
  <c r="EE153" i="46"/>
  <c r="ED153" i="46"/>
  <c r="EC153" i="46"/>
  <c r="EB153" i="46"/>
  <c r="EA153" i="46"/>
  <c r="DZ153" i="46"/>
  <c r="BK153" i="46" s="1"/>
  <c r="DY153" i="46"/>
  <c r="DX153" i="46"/>
  <c r="DW153" i="46"/>
  <c r="DV153" i="46"/>
  <c r="DU153" i="46"/>
  <c r="DT153" i="46"/>
  <c r="DS153" i="46"/>
  <c r="BD153" i="46" s="1"/>
  <c r="DR153" i="46"/>
  <c r="BC153" i="46" s="1"/>
  <c r="DQ153" i="46"/>
  <c r="BB153" i="46" s="1"/>
  <c r="DP153" i="46"/>
  <c r="BA153" i="46" s="1"/>
  <c r="DO153" i="46"/>
  <c r="DN153" i="46"/>
  <c r="DM153" i="46"/>
  <c r="DL153" i="46"/>
  <c r="DK153" i="46"/>
  <c r="DJ153" i="46"/>
  <c r="AU153" i="46" s="1"/>
  <c r="DI153" i="46"/>
  <c r="AT153" i="46" s="1"/>
  <c r="DH153" i="46"/>
  <c r="DG153" i="46"/>
  <c r="DF153" i="46"/>
  <c r="DE153" i="46"/>
  <c r="DD153" i="46"/>
  <c r="DC153" i="46"/>
  <c r="AN153" i="46" s="1"/>
  <c r="DB153" i="46"/>
  <c r="DA153" i="46"/>
  <c r="AL153" i="46" s="1"/>
  <c r="CZ153" i="46"/>
  <c r="CY153" i="46"/>
  <c r="CX153" i="46"/>
  <c r="AI153" i="46" s="1"/>
  <c r="CW153" i="46"/>
  <c r="CV153" i="46"/>
  <c r="AG153" i="46" s="1"/>
  <c r="CU153" i="46"/>
  <c r="CT153" i="46"/>
  <c r="AE153" i="46" s="1"/>
  <c r="CS153" i="46"/>
  <c r="CR153" i="46"/>
  <c r="CQ153" i="46"/>
  <c r="CP153" i="46"/>
  <c r="AA153" i="46" s="1"/>
  <c r="CO153" i="46"/>
  <c r="CN153" i="46"/>
  <c r="Y153" i="46" s="1"/>
  <c r="CM153" i="46"/>
  <c r="CL153" i="46"/>
  <c r="W153" i="46" s="1"/>
  <c r="CK153" i="46"/>
  <c r="V153" i="46" s="1"/>
  <c r="CJ153" i="46"/>
  <c r="CI153" i="46"/>
  <c r="CH153" i="46"/>
  <c r="CG153" i="46"/>
  <c r="CF153" i="46"/>
  <c r="CE153" i="46"/>
  <c r="CD153" i="46"/>
  <c r="CC153" i="46"/>
  <c r="CB153" i="46"/>
  <c r="CA153" i="46"/>
  <c r="BZ153" i="46"/>
  <c r="BY153" i="46"/>
  <c r="BX153" i="46"/>
  <c r="BW153" i="46"/>
  <c r="BV153" i="46"/>
  <c r="G153" i="46" s="1"/>
  <c r="BU153" i="46"/>
  <c r="F153" i="46" s="1"/>
  <c r="BT153" i="46"/>
  <c r="E153" i="46" s="1"/>
  <c r="BS153" i="46"/>
  <c r="B153" i="46"/>
  <c r="B153" i="44" s="1"/>
  <c r="A153" i="46"/>
  <c r="C153" i="46" s="1"/>
  <c r="C153" i="44" s="1"/>
  <c r="EF152" i="46"/>
  <c r="EE152" i="46"/>
  <c r="ED152" i="46"/>
  <c r="BO152" i="46" s="1"/>
  <c r="EC152" i="46"/>
  <c r="BN152" i="46" s="1"/>
  <c r="EB152" i="46"/>
  <c r="EA152" i="46"/>
  <c r="DZ152" i="46"/>
  <c r="DY152" i="46"/>
  <c r="BJ152" i="46" s="1"/>
  <c r="DX152" i="46"/>
  <c r="BI152" i="46" s="1"/>
  <c r="DW152" i="46"/>
  <c r="BH152" i="46" s="1"/>
  <c r="DV152" i="46"/>
  <c r="BG152" i="46" s="1"/>
  <c r="DU152" i="46"/>
  <c r="DT152" i="46"/>
  <c r="BE152" i="46" s="1"/>
  <c r="DS152" i="46"/>
  <c r="DR152" i="46"/>
  <c r="BC152" i="46" s="1"/>
  <c r="DQ152" i="46"/>
  <c r="BB152" i="46" s="1"/>
  <c r="DP152" i="46"/>
  <c r="DO152" i="46"/>
  <c r="DN152" i="46"/>
  <c r="AY152" i="46" s="1"/>
  <c r="DM152" i="46"/>
  <c r="DL152" i="46"/>
  <c r="DK152" i="46"/>
  <c r="AV152" i="46" s="1"/>
  <c r="DJ152" i="46"/>
  <c r="DI152" i="46"/>
  <c r="AT152" i="46" s="1"/>
  <c r="DH152" i="46"/>
  <c r="AS152" i="46" s="1"/>
  <c r="DG152" i="46"/>
  <c r="DF152" i="46"/>
  <c r="DE152" i="46"/>
  <c r="DD152" i="46"/>
  <c r="DC152" i="46"/>
  <c r="AN152" i="46" s="1"/>
  <c r="DB152" i="46"/>
  <c r="DA152" i="46"/>
  <c r="AL152" i="46" s="1"/>
  <c r="CZ152" i="46"/>
  <c r="AK152" i="46" s="1"/>
  <c r="CY152" i="46"/>
  <c r="CX152" i="46"/>
  <c r="AI152" i="46" s="1"/>
  <c r="CW152" i="46"/>
  <c r="CV152" i="46"/>
  <c r="CU152" i="46"/>
  <c r="CT152" i="46"/>
  <c r="CS152" i="46"/>
  <c r="AD152" i="46" s="1"/>
  <c r="CR152" i="46"/>
  <c r="CQ152" i="46"/>
  <c r="CP152" i="46"/>
  <c r="AA152" i="46" s="1"/>
  <c r="CO152" i="46"/>
  <c r="Z152" i="46" s="1"/>
  <c r="CN152" i="46"/>
  <c r="Y152" i="46" s="1"/>
  <c r="CM152" i="46"/>
  <c r="CL152" i="46"/>
  <c r="W152" i="46" s="1"/>
  <c r="CK152" i="46"/>
  <c r="V152" i="46" s="1"/>
  <c r="CJ152" i="46"/>
  <c r="CI152" i="46"/>
  <c r="CH152" i="46"/>
  <c r="CG152" i="46"/>
  <c r="R152" i="46" s="1"/>
  <c r="CF152" i="46"/>
  <c r="CE152" i="46"/>
  <c r="CD152" i="46"/>
  <c r="CC152" i="46"/>
  <c r="N152" i="46" s="1"/>
  <c r="CB152" i="46"/>
  <c r="M152" i="46" s="1"/>
  <c r="CA152" i="46"/>
  <c r="BZ152" i="46"/>
  <c r="BY152" i="46"/>
  <c r="J152" i="46" s="1"/>
  <c r="BX152" i="46"/>
  <c r="I152" i="46" s="1"/>
  <c r="BW152" i="46"/>
  <c r="BV152" i="46"/>
  <c r="BU152" i="46"/>
  <c r="F152" i="46" s="1"/>
  <c r="BT152" i="46"/>
  <c r="BS152" i="46"/>
  <c r="B152" i="46"/>
  <c r="B152" i="44" s="1"/>
  <c r="A152" i="46"/>
  <c r="A152" i="44" s="1"/>
  <c r="EF151" i="46"/>
  <c r="EE151" i="46"/>
  <c r="ED151" i="46"/>
  <c r="EC151" i="46"/>
  <c r="BN151" i="46" s="1"/>
  <c r="EB151" i="46"/>
  <c r="BM151" i="46" s="1"/>
  <c r="EA151" i="46"/>
  <c r="BL151" i="46" s="1"/>
  <c r="DZ151" i="46"/>
  <c r="DY151" i="46"/>
  <c r="DX151" i="46"/>
  <c r="DW151" i="46"/>
  <c r="DV151" i="46"/>
  <c r="DU151" i="46"/>
  <c r="BF151" i="46" s="1"/>
  <c r="DT151" i="46"/>
  <c r="DS151" i="46"/>
  <c r="DR151" i="46"/>
  <c r="BC151" i="46" s="1"/>
  <c r="DQ151" i="46"/>
  <c r="BB151" i="46" s="1"/>
  <c r="DP151" i="46"/>
  <c r="DO151" i="46"/>
  <c r="DN151" i="46"/>
  <c r="AY151" i="46" s="1"/>
  <c r="DM151" i="46"/>
  <c r="AX151" i="46" s="1"/>
  <c r="DL151" i="46"/>
  <c r="DK151" i="46"/>
  <c r="AV151" i="46" s="1"/>
  <c r="DJ151" i="46"/>
  <c r="AU151" i="46" s="1"/>
  <c r="DI151" i="46"/>
  <c r="DH151" i="46"/>
  <c r="AS151" i="46" s="1"/>
  <c r="DG151" i="46"/>
  <c r="DF151" i="46"/>
  <c r="DE151" i="46"/>
  <c r="AP151" i="46" s="1"/>
  <c r="DD151" i="46"/>
  <c r="DC151" i="46"/>
  <c r="DB151" i="46"/>
  <c r="AM151" i="46" s="1"/>
  <c r="DA151" i="46"/>
  <c r="AL151" i="46" s="1"/>
  <c r="CZ151" i="46"/>
  <c r="CY151" i="46"/>
  <c r="CX151" i="46"/>
  <c r="AI151" i="46" s="1"/>
  <c r="CW151" i="46"/>
  <c r="AH151" i="46" s="1"/>
  <c r="CV151" i="46"/>
  <c r="CU151" i="46"/>
  <c r="CT151" i="46"/>
  <c r="AE151" i="46" s="1"/>
  <c r="CS151" i="46"/>
  <c r="CR151" i="46"/>
  <c r="CQ151" i="46"/>
  <c r="CP151" i="46"/>
  <c r="CO151" i="46"/>
  <c r="Z151" i="46" s="1"/>
  <c r="CN151" i="46"/>
  <c r="Y151" i="46" s="1"/>
  <c r="CM151" i="46"/>
  <c r="CL151" i="46"/>
  <c r="W151" i="46" s="1"/>
  <c r="CK151" i="46"/>
  <c r="CJ151" i="46"/>
  <c r="CI151" i="46"/>
  <c r="CH151" i="46"/>
  <c r="S151" i="46" s="1"/>
  <c r="CG151" i="46"/>
  <c r="R151" i="46" s="1"/>
  <c r="CF151" i="46"/>
  <c r="Q151" i="46" s="1"/>
  <c r="CE151" i="46"/>
  <c r="P151" i="46" s="1"/>
  <c r="CD151" i="46"/>
  <c r="O151" i="46" s="1"/>
  <c r="CC151" i="46"/>
  <c r="N151" i="46" s="1"/>
  <c r="CB151" i="46"/>
  <c r="CA151" i="46"/>
  <c r="BZ151" i="46"/>
  <c r="BY151" i="46"/>
  <c r="J151" i="46" s="1"/>
  <c r="BX151" i="46"/>
  <c r="BW151" i="46"/>
  <c r="H151" i="46" s="1"/>
  <c r="BV151" i="46"/>
  <c r="G151" i="46" s="1"/>
  <c r="BU151" i="46"/>
  <c r="F151" i="46" s="1"/>
  <c r="BT151" i="46"/>
  <c r="BS151" i="46"/>
  <c r="B151" i="46"/>
  <c r="B151" i="44" s="1"/>
  <c r="A151" i="46"/>
  <c r="A151" i="44" s="1"/>
  <c r="EF150" i="46"/>
  <c r="EE150" i="46"/>
  <c r="ED150" i="46"/>
  <c r="BO150" i="44" s="1"/>
  <c r="EC150" i="46"/>
  <c r="BN150" i="44" s="1"/>
  <c r="EB150" i="46"/>
  <c r="BM150" i="44" s="1"/>
  <c r="EA150" i="46"/>
  <c r="DZ150" i="46"/>
  <c r="DY150" i="46"/>
  <c r="DX150" i="46"/>
  <c r="DW150" i="46"/>
  <c r="DV150" i="46"/>
  <c r="DU150" i="46"/>
  <c r="DT150" i="46"/>
  <c r="BE150" i="46" s="1"/>
  <c r="DS150" i="46"/>
  <c r="DR150" i="46"/>
  <c r="DQ150" i="46"/>
  <c r="DP150" i="46"/>
  <c r="DO150" i="46"/>
  <c r="AZ150" i="46" s="1"/>
  <c r="DN150" i="46"/>
  <c r="DM150" i="46"/>
  <c r="AX150" i="46" s="1"/>
  <c r="DL150" i="46"/>
  <c r="DK150" i="46"/>
  <c r="DJ150" i="46"/>
  <c r="AU150" i="46" s="1"/>
  <c r="DI150" i="46"/>
  <c r="DH150" i="46"/>
  <c r="AS150" i="46" s="1"/>
  <c r="DG150" i="46"/>
  <c r="AR150" i="46" s="1"/>
  <c r="DF150" i="46"/>
  <c r="AQ150" i="46" s="1"/>
  <c r="DE150" i="46"/>
  <c r="DD150" i="46"/>
  <c r="DC150" i="46"/>
  <c r="DB150" i="46"/>
  <c r="DA150" i="46"/>
  <c r="AL150" i="46" s="1"/>
  <c r="CZ150" i="46"/>
  <c r="CY150" i="46"/>
  <c r="CX150" i="46"/>
  <c r="CW150" i="46"/>
  <c r="AH150" i="46" s="1"/>
  <c r="CV150" i="46"/>
  <c r="AG150" i="46" s="1"/>
  <c r="CU150" i="46"/>
  <c r="CT150" i="46"/>
  <c r="CS150" i="46"/>
  <c r="AD150" i="46" s="1"/>
  <c r="CR150" i="46"/>
  <c r="AC150" i="46" s="1"/>
  <c r="CQ150" i="46"/>
  <c r="AB150" i="46" s="1"/>
  <c r="CP150" i="46"/>
  <c r="AA150" i="46" s="1"/>
  <c r="CO150" i="46"/>
  <c r="CN150" i="46"/>
  <c r="CM150" i="46"/>
  <c r="CL150" i="46"/>
  <c r="CK150" i="46"/>
  <c r="V150" i="46" s="1"/>
  <c r="CJ150" i="46"/>
  <c r="U150" i="46" s="1"/>
  <c r="CI150" i="46"/>
  <c r="T150" i="46" s="1"/>
  <c r="CH150" i="46"/>
  <c r="CG150" i="46"/>
  <c r="CF150" i="46"/>
  <c r="Q150" i="46" s="1"/>
  <c r="CE150" i="46"/>
  <c r="CD150" i="46"/>
  <c r="CC150" i="46"/>
  <c r="N150" i="46" s="1"/>
  <c r="CB150" i="46"/>
  <c r="CA150" i="46"/>
  <c r="BZ150" i="46"/>
  <c r="BY150" i="46"/>
  <c r="BX150" i="46"/>
  <c r="BW150" i="46"/>
  <c r="BV150" i="46"/>
  <c r="BU150" i="46"/>
  <c r="F150" i="46" s="1"/>
  <c r="BT150" i="46"/>
  <c r="BS150" i="46"/>
  <c r="D150" i="46" s="1"/>
  <c r="B150" i="46"/>
  <c r="B150" i="44" s="1"/>
  <c r="A150" i="46"/>
  <c r="EF149" i="46"/>
  <c r="BQ149" i="46" s="1"/>
  <c r="EE149" i="46"/>
  <c r="ED149" i="46"/>
  <c r="EC149" i="46"/>
  <c r="BN149" i="46" s="1"/>
  <c r="EB149" i="46"/>
  <c r="EA149" i="46"/>
  <c r="BL149" i="46" s="1"/>
  <c r="DZ149" i="46"/>
  <c r="DY149" i="46"/>
  <c r="DX149" i="46"/>
  <c r="BI149" i="46" s="1"/>
  <c r="DW149" i="46"/>
  <c r="BH149" i="46" s="1"/>
  <c r="DV149" i="46"/>
  <c r="BG149" i="46" s="1"/>
  <c r="DU149" i="46"/>
  <c r="BF149" i="46" s="1"/>
  <c r="DT149" i="46"/>
  <c r="BE149" i="46" s="1"/>
  <c r="DS149" i="46"/>
  <c r="DR149" i="46"/>
  <c r="DQ149" i="46"/>
  <c r="DP149" i="46"/>
  <c r="BA149" i="46" s="1"/>
  <c r="DO149" i="46"/>
  <c r="DN149" i="46"/>
  <c r="DM149" i="46"/>
  <c r="AX149" i="46" s="1"/>
  <c r="DL149" i="46"/>
  <c r="DK149" i="46"/>
  <c r="AV149" i="46" s="1"/>
  <c r="DJ149" i="46"/>
  <c r="DI149" i="46"/>
  <c r="DH149" i="46"/>
  <c r="AS149" i="46" s="1"/>
  <c r="DG149" i="46"/>
  <c r="DF149" i="46"/>
  <c r="AQ149" i="46" s="1"/>
  <c r="DE149" i="46"/>
  <c r="AP149" i="46" s="1"/>
  <c r="DD149" i="46"/>
  <c r="DC149" i="46"/>
  <c r="DB149" i="46"/>
  <c r="DA149" i="46"/>
  <c r="AL149" i="46" s="1"/>
  <c r="CZ149" i="46"/>
  <c r="AK149" i="46" s="1"/>
  <c r="CY149" i="46"/>
  <c r="CX149" i="46"/>
  <c r="CW149" i="46"/>
  <c r="CV149" i="46"/>
  <c r="CU149" i="46"/>
  <c r="AF149" i="46" s="1"/>
  <c r="CT149" i="46"/>
  <c r="CS149" i="46"/>
  <c r="CR149" i="46"/>
  <c r="AC149" i="46" s="1"/>
  <c r="CQ149" i="46"/>
  <c r="CP149" i="46"/>
  <c r="CO149" i="46"/>
  <c r="CN149" i="46"/>
  <c r="Y149" i="46" s="1"/>
  <c r="CM149" i="46"/>
  <c r="CL149" i="46"/>
  <c r="CK149" i="46"/>
  <c r="CJ149" i="46"/>
  <c r="U149" i="46" s="1"/>
  <c r="CI149" i="46"/>
  <c r="CH149" i="46"/>
  <c r="S149" i="46" s="1"/>
  <c r="CG149" i="46"/>
  <c r="CF149" i="46"/>
  <c r="CE149" i="46"/>
  <c r="P149" i="46" s="1"/>
  <c r="CD149" i="46"/>
  <c r="CC149" i="46"/>
  <c r="CB149" i="46"/>
  <c r="M149" i="46" s="1"/>
  <c r="CA149" i="46"/>
  <c r="L149" i="46" s="1"/>
  <c r="BZ149" i="46"/>
  <c r="BY149" i="46"/>
  <c r="BX149" i="46"/>
  <c r="I149" i="46" s="1"/>
  <c r="BW149" i="46"/>
  <c r="BV149" i="46"/>
  <c r="BU149" i="46"/>
  <c r="BT149" i="46"/>
  <c r="E149" i="46" s="1"/>
  <c r="BS149" i="46"/>
  <c r="B149" i="46"/>
  <c r="B149" i="44" s="1"/>
  <c r="A149" i="46"/>
  <c r="A149" i="44" s="1"/>
  <c r="EF148" i="46"/>
  <c r="EE148" i="46"/>
  <c r="ED148" i="46"/>
  <c r="BO148" i="44" s="1"/>
  <c r="EC148" i="46"/>
  <c r="BN148" i="44" s="1"/>
  <c r="EB148" i="46"/>
  <c r="BM148" i="46" s="1"/>
  <c r="EA148" i="46"/>
  <c r="BL148" i="46" s="1"/>
  <c r="DZ148" i="46"/>
  <c r="DY148" i="46"/>
  <c r="DX148" i="46"/>
  <c r="BI148" i="46" s="1"/>
  <c r="DW148" i="46"/>
  <c r="DV148" i="46"/>
  <c r="DU148" i="46"/>
  <c r="DT148" i="46"/>
  <c r="DS148" i="46"/>
  <c r="DR148" i="46"/>
  <c r="DQ148" i="46"/>
  <c r="DP148" i="46"/>
  <c r="BA148" i="46" s="1"/>
  <c r="DO148" i="46"/>
  <c r="DN148" i="46"/>
  <c r="DM148" i="46"/>
  <c r="DL148" i="46"/>
  <c r="DK148" i="46"/>
  <c r="DJ148" i="46"/>
  <c r="DI148" i="46"/>
  <c r="AT148" i="46" s="1"/>
  <c r="DH148" i="46"/>
  <c r="DG148" i="46"/>
  <c r="DF148" i="46"/>
  <c r="DE148" i="46"/>
  <c r="DD148" i="46"/>
  <c r="DC148" i="46"/>
  <c r="AN148" i="46" s="1"/>
  <c r="DB148" i="46"/>
  <c r="DA148" i="46"/>
  <c r="CZ148" i="46"/>
  <c r="CY148" i="46"/>
  <c r="CX148" i="46"/>
  <c r="CW148" i="46"/>
  <c r="CV148" i="46"/>
  <c r="AG148" i="46" s="1"/>
  <c r="CU148" i="46"/>
  <c r="AF148" i="46" s="1"/>
  <c r="CT148" i="46"/>
  <c r="CS148" i="46"/>
  <c r="CR148" i="46"/>
  <c r="CQ148" i="46"/>
  <c r="CP148" i="46"/>
  <c r="CO148" i="46"/>
  <c r="CN148" i="46"/>
  <c r="Y148" i="46" s="1"/>
  <c r="CM148" i="46"/>
  <c r="CL148" i="46"/>
  <c r="W148" i="46" s="1"/>
  <c r="CK148" i="46"/>
  <c r="V148" i="46" s="1"/>
  <c r="CJ148" i="46"/>
  <c r="CI148" i="46"/>
  <c r="CH148" i="46"/>
  <c r="CG148" i="46"/>
  <c r="CF148" i="46"/>
  <c r="Q148" i="46" s="1"/>
  <c r="CE148" i="46"/>
  <c r="CD148" i="46"/>
  <c r="CC148" i="46"/>
  <c r="N148" i="46" s="1"/>
  <c r="CB148" i="46"/>
  <c r="M148" i="46" s="1"/>
  <c r="CA148" i="46"/>
  <c r="BZ148" i="46"/>
  <c r="BY148" i="46"/>
  <c r="BX148" i="46"/>
  <c r="I148" i="46" s="1"/>
  <c r="BW148" i="46"/>
  <c r="BV148" i="46"/>
  <c r="BU148" i="46"/>
  <c r="BT148" i="46"/>
  <c r="E148" i="46" s="1"/>
  <c r="BS148" i="46"/>
  <c r="BO148" i="46"/>
  <c r="BN148" i="46"/>
  <c r="B148" i="46"/>
  <c r="B148" i="44" s="1"/>
  <c r="A148" i="46"/>
  <c r="C148" i="46" s="1"/>
  <c r="C148" i="44" s="1"/>
  <c r="EF147" i="46"/>
  <c r="BQ147" i="46" s="1"/>
  <c r="EE147" i="46"/>
  <c r="BP147" i="46" s="1"/>
  <c r="ED147" i="46"/>
  <c r="EC147" i="46"/>
  <c r="EB147" i="46"/>
  <c r="EA147" i="46"/>
  <c r="DZ147" i="46"/>
  <c r="DY147" i="46"/>
  <c r="DX147" i="46"/>
  <c r="BI147" i="46" s="1"/>
  <c r="DW147" i="46"/>
  <c r="BH147" i="46" s="1"/>
  <c r="DV147" i="46"/>
  <c r="BG147" i="46" s="1"/>
  <c r="DU147" i="46"/>
  <c r="DT147" i="46"/>
  <c r="DS147" i="46"/>
  <c r="DR147" i="46"/>
  <c r="DQ147" i="46"/>
  <c r="DP147" i="46"/>
  <c r="BA147" i="46" s="1"/>
  <c r="DO147" i="46"/>
  <c r="DN147" i="46"/>
  <c r="AY147" i="46" s="1"/>
  <c r="DM147" i="46"/>
  <c r="AX147" i="46" s="1"/>
  <c r="DL147" i="46"/>
  <c r="DK147" i="46"/>
  <c r="AV147" i="46" s="1"/>
  <c r="DJ147" i="46"/>
  <c r="DI147" i="46"/>
  <c r="AT147" i="46" s="1"/>
  <c r="DH147" i="46"/>
  <c r="DG147" i="46"/>
  <c r="AR147" i="46" s="1"/>
  <c r="DF147" i="46"/>
  <c r="AQ147" i="46" s="1"/>
  <c r="DE147" i="46"/>
  <c r="DD147" i="46"/>
  <c r="DC147" i="46"/>
  <c r="DB147" i="46"/>
  <c r="DA147" i="46"/>
  <c r="CZ147" i="46"/>
  <c r="CY147" i="46"/>
  <c r="CX147" i="46"/>
  <c r="CW147" i="46"/>
  <c r="CV147" i="46"/>
  <c r="CU147" i="46"/>
  <c r="CT147" i="46"/>
  <c r="CS147" i="46"/>
  <c r="CR147" i="46"/>
  <c r="CQ147" i="46"/>
  <c r="AB147" i="46" s="1"/>
  <c r="CP147" i="46"/>
  <c r="AA147" i="46" s="1"/>
  <c r="CO147" i="46"/>
  <c r="CN147" i="46"/>
  <c r="Y147" i="46" s="1"/>
  <c r="CM147" i="46"/>
  <c r="X147" i="46" s="1"/>
  <c r="CL147" i="46"/>
  <c r="CK147" i="46"/>
  <c r="CJ147" i="46"/>
  <c r="U147" i="46" s="1"/>
  <c r="CI147" i="46"/>
  <c r="CH147" i="46"/>
  <c r="S147" i="46" s="1"/>
  <c r="CG147" i="46"/>
  <c r="CF147" i="46"/>
  <c r="Q147" i="46" s="1"/>
  <c r="CE147" i="46"/>
  <c r="CD147" i="46"/>
  <c r="CC147" i="46"/>
  <c r="N147" i="46" s="1"/>
  <c r="CB147" i="46"/>
  <c r="M147" i="46" s="1"/>
  <c r="CA147" i="46"/>
  <c r="BZ147" i="46"/>
  <c r="K147" i="46" s="1"/>
  <c r="BY147" i="46"/>
  <c r="BX147" i="46"/>
  <c r="BW147" i="46"/>
  <c r="BV147" i="46"/>
  <c r="BU147" i="46"/>
  <c r="BT147" i="46"/>
  <c r="E147" i="46" s="1"/>
  <c r="BS147" i="46"/>
  <c r="D147" i="46" s="1"/>
  <c r="B147" i="46"/>
  <c r="B147" i="44" s="1"/>
  <c r="A147" i="46"/>
  <c r="A145" i="27" s="1"/>
  <c r="EF146" i="46"/>
  <c r="EE146" i="46"/>
  <c r="ED146" i="46"/>
  <c r="BO146" i="44" s="1"/>
  <c r="EC146" i="46"/>
  <c r="BN146" i="46" s="1"/>
  <c r="EB146" i="46"/>
  <c r="EA146" i="46"/>
  <c r="DZ146" i="46"/>
  <c r="BK146" i="46" s="1"/>
  <c r="DY146" i="46"/>
  <c r="DX146" i="46"/>
  <c r="DW146" i="46"/>
  <c r="DV146" i="46"/>
  <c r="BG146" i="46" s="1"/>
  <c r="DU146" i="46"/>
  <c r="DT146" i="46"/>
  <c r="DS146" i="46"/>
  <c r="DR146" i="46"/>
  <c r="DQ146" i="46"/>
  <c r="DP146" i="46"/>
  <c r="DO146" i="46"/>
  <c r="DN146" i="46"/>
  <c r="AY146" i="46" s="1"/>
  <c r="DM146" i="46"/>
  <c r="AX146" i="46" s="1"/>
  <c r="DL146" i="46"/>
  <c r="DK146" i="46"/>
  <c r="DJ146" i="46"/>
  <c r="DI146" i="46"/>
  <c r="DH146" i="46"/>
  <c r="DG146" i="46"/>
  <c r="DF146" i="46"/>
  <c r="AQ146" i="46" s="1"/>
  <c r="DE146" i="46"/>
  <c r="DD146" i="46"/>
  <c r="DC146" i="46"/>
  <c r="AN146" i="46" s="1"/>
  <c r="DB146" i="46"/>
  <c r="AM146" i="46" s="1"/>
  <c r="DA146" i="46"/>
  <c r="CZ146" i="46"/>
  <c r="CY146" i="46"/>
  <c r="AJ146" i="46" s="1"/>
  <c r="CX146" i="46"/>
  <c r="AI146" i="46" s="1"/>
  <c r="CW146" i="46"/>
  <c r="AH146" i="46" s="1"/>
  <c r="CV146" i="46"/>
  <c r="AG146" i="46" s="1"/>
  <c r="CU146" i="46"/>
  <c r="CT146" i="46"/>
  <c r="CS146" i="46"/>
  <c r="CR146" i="46"/>
  <c r="CQ146" i="46"/>
  <c r="CP146" i="46"/>
  <c r="AA146" i="46" s="1"/>
  <c r="CO146" i="46"/>
  <c r="CN146" i="46"/>
  <c r="Y146" i="46" s="1"/>
  <c r="CM146" i="46"/>
  <c r="X146" i="46" s="1"/>
  <c r="CL146" i="46"/>
  <c r="CK146" i="46"/>
  <c r="CJ146" i="46"/>
  <c r="CI146" i="46"/>
  <c r="CH146" i="46"/>
  <c r="S146" i="46" s="1"/>
  <c r="CG146" i="46"/>
  <c r="CF146" i="46"/>
  <c r="CE146" i="46"/>
  <c r="CD146" i="46"/>
  <c r="CC146" i="46"/>
  <c r="CB146" i="46"/>
  <c r="CA146" i="46"/>
  <c r="L146" i="46" s="1"/>
  <c r="BZ146" i="46"/>
  <c r="K146" i="46" s="1"/>
  <c r="BY146" i="46"/>
  <c r="BX146" i="46"/>
  <c r="BW146" i="46"/>
  <c r="H146" i="46" s="1"/>
  <c r="BV146" i="46"/>
  <c r="G146" i="46" s="1"/>
  <c r="BU146" i="46"/>
  <c r="BT146" i="46"/>
  <c r="BS146" i="46"/>
  <c r="BO146" i="46"/>
  <c r="B146" i="46"/>
  <c r="B146" i="44" s="1"/>
  <c r="A146" i="46"/>
  <c r="A144" i="27" s="1"/>
  <c r="EF145" i="46"/>
  <c r="BQ145" i="46" s="1"/>
  <c r="EE145" i="46"/>
  <c r="ED145" i="46"/>
  <c r="BO145" i="44" s="1"/>
  <c r="EC145" i="46"/>
  <c r="BN145" i="44" s="1"/>
  <c r="EB145" i="46"/>
  <c r="BM145" i="46" s="1"/>
  <c r="EA145" i="46"/>
  <c r="DZ145" i="46"/>
  <c r="DY145" i="46"/>
  <c r="DX145" i="46"/>
  <c r="BI145" i="46" s="1"/>
  <c r="DW145" i="46"/>
  <c r="BH145" i="46" s="1"/>
  <c r="DV145" i="46"/>
  <c r="DU145" i="46"/>
  <c r="DT145" i="46"/>
  <c r="BE145" i="46" s="1"/>
  <c r="DS145" i="46"/>
  <c r="DR145" i="46"/>
  <c r="DQ145" i="46"/>
  <c r="DP145" i="46"/>
  <c r="BA145" i="46" s="1"/>
  <c r="DO145" i="46"/>
  <c r="DN145" i="46"/>
  <c r="DM145" i="46"/>
  <c r="DL145" i="46"/>
  <c r="AW145" i="46" s="1"/>
  <c r="DK145" i="46"/>
  <c r="AV145" i="46" s="1"/>
  <c r="DJ145" i="46"/>
  <c r="AU145" i="46" s="1"/>
  <c r="DI145" i="46"/>
  <c r="DH145" i="46"/>
  <c r="AS145" i="46" s="1"/>
  <c r="DG145" i="46"/>
  <c r="AR145" i="46" s="1"/>
  <c r="DF145" i="46"/>
  <c r="DE145" i="46"/>
  <c r="DD145" i="46"/>
  <c r="AO145" i="46" s="1"/>
  <c r="DC145" i="46"/>
  <c r="AN145" i="46" s="1"/>
  <c r="DB145" i="46"/>
  <c r="DA145" i="46"/>
  <c r="CZ145" i="46"/>
  <c r="AK145" i="46" s="1"/>
  <c r="CY145" i="46"/>
  <c r="CX145" i="46"/>
  <c r="CW145" i="46"/>
  <c r="CV145" i="46"/>
  <c r="AG145" i="46" s="1"/>
  <c r="CU145" i="46"/>
  <c r="AF145" i="46" s="1"/>
  <c r="CT145" i="46"/>
  <c r="CS145" i="46"/>
  <c r="CR145" i="46"/>
  <c r="AC145" i="46" s="1"/>
  <c r="CQ145" i="46"/>
  <c r="CP145" i="46"/>
  <c r="CO145" i="46"/>
  <c r="CN145" i="46"/>
  <c r="CM145" i="46"/>
  <c r="CL145" i="46"/>
  <c r="CK145" i="46"/>
  <c r="CJ145" i="46"/>
  <c r="U145" i="46" s="1"/>
  <c r="CI145" i="46"/>
  <c r="T145" i="46" s="1"/>
  <c r="CH145" i="46"/>
  <c r="CG145" i="46"/>
  <c r="CF145" i="46"/>
  <c r="CE145" i="46"/>
  <c r="CD145" i="46"/>
  <c r="O145" i="46" s="1"/>
  <c r="CC145" i="46"/>
  <c r="N145" i="46" s="1"/>
  <c r="CB145" i="46"/>
  <c r="M145" i="46" s="1"/>
  <c r="CA145" i="46"/>
  <c r="BZ145" i="46"/>
  <c r="BY145" i="46"/>
  <c r="BX145" i="46"/>
  <c r="I145" i="46" s="1"/>
  <c r="BW145" i="46"/>
  <c r="BV145" i="46"/>
  <c r="BU145" i="46"/>
  <c r="BT145" i="46"/>
  <c r="E145" i="46" s="1"/>
  <c r="BS145" i="46"/>
  <c r="BO145" i="46"/>
  <c r="BN145" i="46"/>
  <c r="B145" i="46"/>
  <c r="B145" i="44" s="1"/>
  <c r="A145" i="46"/>
  <c r="A143" i="27" s="1"/>
  <c r="EF144" i="46"/>
  <c r="BQ144" i="46" s="1"/>
  <c r="EE144" i="46"/>
  <c r="ED144" i="46"/>
  <c r="BO144" i="44" s="1"/>
  <c r="EC144" i="46"/>
  <c r="BN144" i="44" s="1"/>
  <c r="EB144" i="46"/>
  <c r="BM144" i="44" s="1"/>
  <c r="EA144" i="46"/>
  <c r="BL144" i="44" s="1"/>
  <c r="DZ144" i="46"/>
  <c r="BK144" i="44" s="1"/>
  <c r="DY144" i="46"/>
  <c r="BJ144" i="46" s="1"/>
  <c r="DX144" i="46"/>
  <c r="DW144" i="46"/>
  <c r="DV144" i="46"/>
  <c r="DU144" i="46"/>
  <c r="DT144" i="46"/>
  <c r="DS144" i="46"/>
  <c r="DR144" i="46"/>
  <c r="DQ144" i="46"/>
  <c r="BB144" i="46" s="1"/>
  <c r="DP144" i="46"/>
  <c r="DO144" i="46"/>
  <c r="AZ144" i="46" s="1"/>
  <c r="DN144" i="46"/>
  <c r="DM144" i="46"/>
  <c r="DL144" i="46"/>
  <c r="DK144" i="46"/>
  <c r="DJ144" i="46"/>
  <c r="AU144" i="46" s="1"/>
  <c r="DI144" i="46"/>
  <c r="AT144" i="46" s="1"/>
  <c r="DH144" i="46"/>
  <c r="AS144" i="46" s="1"/>
  <c r="DG144" i="46"/>
  <c r="DF144" i="46"/>
  <c r="DE144" i="46"/>
  <c r="DD144" i="46"/>
  <c r="DC144" i="46"/>
  <c r="DB144" i="46"/>
  <c r="DA144" i="46"/>
  <c r="AL144" i="46" s="1"/>
  <c r="CZ144" i="46"/>
  <c r="AK144" i="46" s="1"/>
  <c r="CY144" i="46"/>
  <c r="CX144" i="46"/>
  <c r="CW144" i="46"/>
  <c r="CV144" i="46"/>
  <c r="CU144" i="46"/>
  <c r="CT144" i="46"/>
  <c r="CS144" i="46"/>
  <c r="AD144" i="46" s="1"/>
  <c r="CR144" i="46"/>
  <c r="AC144" i="46" s="1"/>
  <c r="CQ144" i="46"/>
  <c r="CP144" i="46"/>
  <c r="CO144" i="46"/>
  <c r="CN144" i="46"/>
  <c r="CM144" i="46"/>
  <c r="CL144" i="46"/>
  <c r="CK144" i="46"/>
  <c r="CJ144" i="46"/>
  <c r="CI144" i="46"/>
  <c r="T144" i="46" s="1"/>
  <c r="CH144" i="46"/>
  <c r="S144" i="46" s="1"/>
  <c r="CG144" i="46"/>
  <c r="CF144" i="46"/>
  <c r="CE144" i="46"/>
  <c r="CD144" i="46"/>
  <c r="CC144" i="46"/>
  <c r="CB144" i="46"/>
  <c r="M144" i="46" s="1"/>
  <c r="CA144" i="46"/>
  <c r="BZ144" i="46"/>
  <c r="K144" i="46" s="1"/>
  <c r="BY144" i="46"/>
  <c r="BX144" i="46"/>
  <c r="BW144" i="46"/>
  <c r="BV144" i="46"/>
  <c r="G144" i="46" s="1"/>
  <c r="BU144" i="46"/>
  <c r="BT144" i="46"/>
  <c r="BS144" i="46"/>
  <c r="D144" i="46" s="1"/>
  <c r="BO144" i="46"/>
  <c r="BN144" i="46"/>
  <c r="BM144" i="46"/>
  <c r="BL144" i="46"/>
  <c r="B144" i="46"/>
  <c r="B144" i="44" s="1"/>
  <c r="A144" i="46"/>
  <c r="A144" i="44" s="1"/>
  <c r="EF143" i="46"/>
  <c r="EE143" i="46"/>
  <c r="ED143" i="46"/>
  <c r="BO143" i="46" s="1"/>
  <c r="EC143" i="46"/>
  <c r="EB143" i="46"/>
  <c r="EA143" i="46"/>
  <c r="BL143" i="46" s="1"/>
  <c r="DZ143" i="46"/>
  <c r="BK143" i="46" s="1"/>
  <c r="DY143" i="46"/>
  <c r="DX143" i="46"/>
  <c r="BI143" i="46" s="1"/>
  <c r="DW143" i="46"/>
  <c r="DV143" i="46"/>
  <c r="DU143" i="46"/>
  <c r="DT143" i="46"/>
  <c r="DS143" i="46"/>
  <c r="BD143" i="46" s="1"/>
  <c r="DR143" i="46"/>
  <c r="BC143" i="46" s="1"/>
  <c r="DQ143" i="46"/>
  <c r="DP143" i="46"/>
  <c r="DO143" i="46"/>
  <c r="DN143" i="46"/>
  <c r="AY143" i="46" s="1"/>
  <c r="DM143" i="46"/>
  <c r="DL143" i="46"/>
  <c r="DK143" i="46"/>
  <c r="AV143" i="46" s="1"/>
  <c r="DJ143" i="46"/>
  <c r="AU143" i="46" s="1"/>
  <c r="DI143" i="46"/>
  <c r="DH143" i="46"/>
  <c r="DG143" i="46"/>
  <c r="DF143" i="46"/>
  <c r="DE143" i="46"/>
  <c r="DD143" i="46"/>
  <c r="AO143" i="46" s="1"/>
  <c r="DC143" i="46"/>
  <c r="AN143" i="46" s="1"/>
  <c r="DB143" i="46"/>
  <c r="AM143" i="46" s="1"/>
  <c r="DA143" i="46"/>
  <c r="CZ143" i="46"/>
  <c r="CY143" i="46"/>
  <c r="CX143" i="46"/>
  <c r="CW143" i="46"/>
  <c r="CV143" i="46"/>
  <c r="CU143" i="46"/>
  <c r="AF143" i="46" s="1"/>
  <c r="CT143" i="46"/>
  <c r="AE143" i="46" s="1"/>
  <c r="CS143" i="46"/>
  <c r="CR143" i="46"/>
  <c r="CQ143" i="46"/>
  <c r="CP143" i="46"/>
  <c r="CO143" i="46"/>
  <c r="CN143" i="46"/>
  <c r="CM143" i="46"/>
  <c r="CL143" i="46"/>
  <c r="W143" i="46" s="1"/>
  <c r="CK143" i="46"/>
  <c r="V143" i="46" s="1"/>
  <c r="CJ143" i="46"/>
  <c r="CI143" i="46"/>
  <c r="T143" i="46" s="1"/>
  <c r="CH143" i="46"/>
  <c r="CG143" i="46"/>
  <c r="CF143" i="46"/>
  <c r="CE143" i="46"/>
  <c r="CD143" i="46"/>
  <c r="O143" i="46" s="1"/>
  <c r="CC143" i="46"/>
  <c r="CB143" i="46"/>
  <c r="CA143" i="46"/>
  <c r="L143" i="46" s="1"/>
  <c r="BZ143" i="46"/>
  <c r="BY143" i="46"/>
  <c r="BX143" i="46"/>
  <c r="I143" i="46" s="1"/>
  <c r="BW143" i="46"/>
  <c r="BV143" i="46"/>
  <c r="G143" i="46" s="1"/>
  <c r="BU143" i="46"/>
  <c r="F143" i="46" s="1"/>
  <c r="BT143" i="46"/>
  <c r="BS143" i="46"/>
  <c r="B143" i="46"/>
  <c r="B143" i="44" s="1"/>
  <c r="A143" i="46"/>
  <c r="A141" i="27" s="1"/>
  <c r="EF142" i="46"/>
  <c r="BQ142" i="46" s="1"/>
  <c r="EE142" i="46"/>
  <c r="ED142" i="46"/>
  <c r="BO142" i="46" s="1"/>
  <c r="EC142" i="46"/>
  <c r="EB142" i="46"/>
  <c r="BM142" i="46" s="1"/>
  <c r="EA142" i="46"/>
  <c r="DZ142" i="46"/>
  <c r="DY142" i="46"/>
  <c r="BJ142" i="46" s="1"/>
  <c r="DX142" i="46"/>
  <c r="DW142" i="46"/>
  <c r="DV142" i="46"/>
  <c r="BG142" i="46" s="1"/>
  <c r="DU142" i="46"/>
  <c r="DT142" i="46"/>
  <c r="DS142" i="46"/>
  <c r="DR142" i="46"/>
  <c r="DQ142" i="46"/>
  <c r="DP142" i="46"/>
  <c r="DO142" i="46"/>
  <c r="DN142" i="46"/>
  <c r="AY142" i="46" s="1"/>
  <c r="DM142" i="46"/>
  <c r="DL142" i="46"/>
  <c r="DK142" i="46"/>
  <c r="AV142" i="46" s="1"/>
  <c r="DJ142" i="46"/>
  <c r="DI142" i="46"/>
  <c r="DH142" i="46"/>
  <c r="DG142" i="46"/>
  <c r="DF142" i="46"/>
  <c r="AQ142" i="46" s="1"/>
  <c r="DE142" i="46"/>
  <c r="DD142" i="46"/>
  <c r="DC142" i="46"/>
  <c r="DB142" i="46"/>
  <c r="DA142" i="46"/>
  <c r="CZ142" i="46"/>
  <c r="AK142" i="46" s="1"/>
  <c r="CY142" i="46"/>
  <c r="CX142" i="46"/>
  <c r="AI142" i="46" s="1"/>
  <c r="CW142" i="46"/>
  <c r="CV142" i="46"/>
  <c r="AG142" i="46" s="1"/>
  <c r="CU142" i="46"/>
  <c r="CT142" i="46"/>
  <c r="CS142" i="46"/>
  <c r="CR142" i="46"/>
  <c r="CQ142" i="46"/>
  <c r="CP142" i="46"/>
  <c r="CO142" i="46"/>
  <c r="CN142" i="46"/>
  <c r="CM142" i="46"/>
  <c r="CL142" i="46"/>
  <c r="CK142" i="46"/>
  <c r="V142" i="46" s="1"/>
  <c r="CJ142" i="46"/>
  <c r="CI142" i="46"/>
  <c r="CH142" i="46"/>
  <c r="S142" i="46" s="1"/>
  <c r="CG142" i="46"/>
  <c r="R142" i="46" s="1"/>
  <c r="CF142" i="46"/>
  <c r="CE142" i="46"/>
  <c r="CD142" i="46"/>
  <c r="CC142" i="46"/>
  <c r="N142" i="46" s="1"/>
  <c r="CB142" i="46"/>
  <c r="CA142" i="46"/>
  <c r="BZ142" i="46"/>
  <c r="K142" i="46" s="1"/>
  <c r="BY142" i="46"/>
  <c r="BX142" i="46"/>
  <c r="I142" i="46" s="1"/>
  <c r="BW142" i="46"/>
  <c r="BV142" i="46"/>
  <c r="BU142" i="46"/>
  <c r="F142" i="46" s="1"/>
  <c r="BT142" i="46"/>
  <c r="BS142" i="46"/>
  <c r="B142" i="46"/>
  <c r="B142" i="44" s="1"/>
  <c r="A142" i="46"/>
  <c r="A140" i="27" s="1"/>
  <c r="EF141" i="46"/>
  <c r="EE141" i="46"/>
  <c r="ED141" i="46"/>
  <c r="BO141" i="44" s="1"/>
  <c r="EC141" i="46"/>
  <c r="BN141" i="44" s="1"/>
  <c r="EB141" i="46"/>
  <c r="EA141" i="46"/>
  <c r="BL141" i="46" s="1"/>
  <c r="DZ141" i="46"/>
  <c r="BK141" i="46" s="1"/>
  <c r="DY141" i="46"/>
  <c r="DX141" i="46"/>
  <c r="DW141" i="46"/>
  <c r="BH141" i="46" s="1"/>
  <c r="DV141" i="46"/>
  <c r="DU141" i="46"/>
  <c r="DT141" i="46"/>
  <c r="DS141" i="46"/>
  <c r="BD141" i="46" s="1"/>
  <c r="DR141" i="46"/>
  <c r="BC141" i="46" s="1"/>
  <c r="DQ141" i="46"/>
  <c r="DP141" i="46"/>
  <c r="DO141" i="46"/>
  <c r="DN141" i="46"/>
  <c r="DM141" i="46"/>
  <c r="DL141" i="46"/>
  <c r="AW141" i="46" s="1"/>
  <c r="DK141" i="46"/>
  <c r="AV141" i="46" s="1"/>
  <c r="DJ141" i="46"/>
  <c r="AU141" i="46" s="1"/>
  <c r="DI141" i="46"/>
  <c r="DH141" i="46"/>
  <c r="DG141" i="46"/>
  <c r="DF141" i="46"/>
  <c r="DE141" i="46"/>
  <c r="DD141" i="46"/>
  <c r="AO141" i="46" s="1"/>
  <c r="DC141" i="46"/>
  <c r="AN141" i="46" s="1"/>
  <c r="DB141" i="46"/>
  <c r="AM141" i="46" s="1"/>
  <c r="DA141" i="46"/>
  <c r="CZ141" i="46"/>
  <c r="AK141" i="46" s="1"/>
  <c r="CY141" i="46"/>
  <c r="CX141" i="46"/>
  <c r="CW141" i="46"/>
  <c r="CV141" i="46"/>
  <c r="CU141" i="46"/>
  <c r="AF141" i="46" s="1"/>
  <c r="CT141" i="46"/>
  <c r="CS141" i="46"/>
  <c r="AD141" i="46" s="1"/>
  <c r="CR141" i="46"/>
  <c r="CQ141" i="46"/>
  <c r="CP141" i="46"/>
  <c r="CO141" i="46"/>
  <c r="CN141" i="46"/>
  <c r="CM141" i="46"/>
  <c r="X141" i="46" s="1"/>
  <c r="CL141" i="46"/>
  <c r="CK141" i="46"/>
  <c r="CJ141" i="46"/>
  <c r="CI141" i="46"/>
  <c r="T141" i="46" s="1"/>
  <c r="CH141" i="46"/>
  <c r="CG141" i="46"/>
  <c r="CF141" i="46"/>
  <c r="CE141" i="46"/>
  <c r="P141" i="46" s="1"/>
  <c r="CD141" i="46"/>
  <c r="O141" i="46" s="1"/>
  <c r="CC141" i="46"/>
  <c r="CB141" i="46"/>
  <c r="M141" i="46" s="1"/>
  <c r="CA141" i="46"/>
  <c r="BZ141" i="46"/>
  <c r="BY141" i="46"/>
  <c r="BX141" i="46"/>
  <c r="BW141" i="46"/>
  <c r="H141" i="46" s="1"/>
  <c r="BV141" i="46"/>
  <c r="G141" i="46" s="1"/>
  <c r="BU141" i="46"/>
  <c r="BT141" i="46"/>
  <c r="E141" i="46" s="1"/>
  <c r="BS141" i="46"/>
  <c r="BO141" i="46"/>
  <c r="BN141" i="46"/>
  <c r="B141" i="46"/>
  <c r="B141" i="44" s="1"/>
  <c r="A141" i="46"/>
  <c r="A139" i="27" s="1"/>
  <c r="EF140" i="46"/>
  <c r="BQ140" i="46" s="1"/>
  <c r="EE140" i="46"/>
  <c r="ED140" i="46"/>
  <c r="BO140" i="44" s="1"/>
  <c r="EC140" i="46"/>
  <c r="BN140" i="44" s="1"/>
  <c r="EB140" i="46"/>
  <c r="BM140" i="44" s="1"/>
  <c r="EA140" i="46"/>
  <c r="BL140" i="44" s="1"/>
  <c r="DZ140" i="46"/>
  <c r="BK140" i="44" s="1"/>
  <c r="DY140" i="46"/>
  <c r="BJ140" i="46" s="1"/>
  <c r="DX140" i="46"/>
  <c r="DW140" i="46"/>
  <c r="DV140" i="46"/>
  <c r="DU140" i="46"/>
  <c r="DT140" i="46"/>
  <c r="DS140" i="46"/>
  <c r="DR140" i="46"/>
  <c r="DQ140" i="46"/>
  <c r="BB140" i="46" s="1"/>
  <c r="DP140" i="46"/>
  <c r="DO140" i="46"/>
  <c r="DN140" i="46"/>
  <c r="AY140" i="46" s="1"/>
  <c r="DM140" i="46"/>
  <c r="AX140" i="46" s="1"/>
  <c r="DL140" i="46"/>
  <c r="DK140" i="46"/>
  <c r="DJ140" i="46"/>
  <c r="DI140" i="46"/>
  <c r="AT140" i="46" s="1"/>
  <c r="DH140" i="46"/>
  <c r="AS140" i="46" s="1"/>
  <c r="DG140" i="46"/>
  <c r="DF140" i="46"/>
  <c r="DE140" i="46"/>
  <c r="DD140" i="46"/>
  <c r="DC140" i="46"/>
  <c r="DB140" i="46"/>
  <c r="DA140" i="46"/>
  <c r="AL140" i="46" s="1"/>
  <c r="CZ140" i="46"/>
  <c r="AK140" i="46" s="1"/>
  <c r="CY140" i="46"/>
  <c r="CX140" i="46"/>
  <c r="AI140" i="46" s="1"/>
  <c r="CW140" i="46"/>
  <c r="CV140" i="46"/>
  <c r="CU140" i="46"/>
  <c r="CT140" i="46"/>
  <c r="CS140" i="46"/>
  <c r="CR140" i="46"/>
  <c r="CQ140" i="46"/>
  <c r="CP140" i="46"/>
  <c r="CO140" i="46"/>
  <c r="Z140" i="46" s="1"/>
  <c r="CN140" i="46"/>
  <c r="CM140" i="46"/>
  <c r="CL140" i="46"/>
  <c r="CK140" i="46"/>
  <c r="CJ140" i="46"/>
  <c r="U140" i="46" s="1"/>
  <c r="CI140" i="46"/>
  <c r="CH140" i="46"/>
  <c r="CG140" i="46"/>
  <c r="CF140" i="46"/>
  <c r="CE140" i="46"/>
  <c r="CD140" i="46"/>
  <c r="CC140" i="46"/>
  <c r="CB140" i="46"/>
  <c r="CA140" i="46"/>
  <c r="BZ140" i="46"/>
  <c r="K140" i="46" s="1"/>
  <c r="BY140" i="46"/>
  <c r="BX140" i="46"/>
  <c r="BW140" i="46"/>
  <c r="BV140" i="46"/>
  <c r="BU140" i="46"/>
  <c r="F140" i="46" s="1"/>
  <c r="BT140" i="46"/>
  <c r="E140" i="46" s="1"/>
  <c r="BS140" i="46"/>
  <c r="BO140" i="46"/>
  <c r="B140" i="46"/>
  <c r="B140" i="44" s="1"/>
  <c r="A140" i="46"/>
  <c r="A138" i="27" s="1"/>
  <c r="EF139" i="46"/>
  <c r="EE139" i="46"/>
  <c r="ED139" i="46"/>
  <c r="EC139" i="46"/>
  <c r="EB139" i="46"/>
  <c r="EA139" i="46"/>
  <c r="DZ139" i="46"/>
  <c r="DY139" i="46"/>
  <c r="BJ139" i="46" s="1"/>
  <c r="DX139" i="46"/>
  <c r="BI139" i="46" s="1"/>
  <c r="DW139" i="46"/>
  <c r="BH139" i="46" s="1"/>
  <c r="DV139" i="46"/>
  <c r="DU139" i="46"/>
  <c r="DT139" i="46"/>
  <c r="DS139" i="46"/>
  <c r="DR139" i="46"/>
  <c r="DQ139" i="46"/>
  <c r="DP139" i="46"/>
  <c r="DO139" i="46"/>
  <c r="AZ139" i="46" s="1"/>
  <c r="DN139" i="46"/>
  <c r="DM139" i="46"/>
  <c r="DL139" i="46"/>
  <c r="DK139" i="46"/>
  <c r="DJ139" i="46"/>
  <c r="DI139" i="46"/>
  <c r="AT139" i="46" s="1"/>
  <c r="DH139" i="46"/>
  <c r="DG139" i="46"/>
  <c r="AR139" i="46" s="1"/>
  <c r="DF139" i="46"/>
  <c r="DE139" i="46"/>
  <c r="AP139" i="46" s="1"/>
  <c r="DD139" i="46"/>
  <c r="DC139" i="46"/>
  <c r="DB139" i="46"/>
  <c r="DA139" i="46"/>
  <c r="CZ139" i="46"/>
  <c r="CY139" i="46"/>
  <c r="CX139" i="46"/>
  <c r="AI139" i="46" s="1"/>
  <c r="CW139" i="46"/>
  <c r="CV139" i="46"/>
  <c r="CU139" i="46"/>
  <c r="CT139" i="46"/>
  <c r="CS139" i="46"/>
  <c r="AD139" i="46" s="1"/>
  <c r="CR139" i="46"/>
  <c r="CQ139" i="46"/>
  <c r="CP139" i="46"/>
  <c r="CO139" i="46"/>
  <c r="CN139" i="46"/>
  <c r="Y139" i="46" s="1"/>
  <c r="CM139" i="46"/>
  <c r="CL139" i="46"/>
  <c r="CK139" i="46"/>
  <c r="V139" i="46" s="1"/>
  <c r="CJ139" i="46"/>
  <c r="CI139" i="46"/>
  <c r="CH139" i="46"/>
  <c r="CG139" i="46"/>
  <c r="CF139" i="46"/>
  <c r="Q139" i="46" s="1"/>
  <c r="CE139" i="46"/>
  <c r="CD139" i="46"/>
  <c r="CC139" i="46"/>
  <c r="N139" i="46" s="1"/>
  <c r="CB139" i="46"/>
  <c r="CA139" i="46"/>
  <c r="BZ139" i="46"/>
  <c r="BY139" i="46"/>
  <c r="J139" i="46" s="1"/>
  <c r="BX139" i="46"/>
  <c r="I139" i="46" s="1"/>
  <c r="BW139" i="46"/>
  <c r="BV139" i="46"/>
  <c r="BU139" i="46"/>
  <c r="BT139" i="46"/>
  <c r="BS139" i="46"/>
  <c r="B139" i="46"/>
  <c r="B139" i="44" s="1"/>
  <c r="A139" i="46"/>
  <c r="A137" i="27" s="1"/>
  <c r="EF138" i="46"/>
  <c r="EE138" i="46"/>
  <c r="ED138" i="46"/>
  <c r="BO138" i="44" s="1"/>
  <c r="EC138" i="46"/>
  <c r="BN138" i="46" s="1"/>
  <c r="EB138" i="46"/>
  <c r="EA138" i="46"/>
  <c r="DZ138" i="46"/>
  <c r="DY138" i="46"/>
  <c r="DX138" i="46"/>
  <c r="BI138" i="46" s="1"/>
  <c r="DW138" i="46"/>
  <c r="DV138" i="46"/>
  <c r="BG138" i="46" s="1"/>
  <c r="DU138" i="46"/>
  <c r="BF138" i="44" s="1"/>
  <c r="DT138" i="46"/>
  <c r="DS138" i="46"/>
  <c r="DR138" i="46"/>
  <c r="DQ138" i="46"/>
  <c r="DP138" i="46"/>
  <c r="DO138" i="46"/>
  <c r="AZ138" i="46" s="1"/>
  <c r="DN138" i="46"/>
  <c r="AY138" i="46" s="1"/>
  <c r="DM138" i="46"/>
  <c r="AX138" i="46" s="1"/>
  <c r="DL138" i="46"/>
  <c r="DK138" i="46"/>
  <c r="DJ138" i="46"/>
  <c r="DI138" i="46"/>
  <c r="DH138" i="46"/>
  <c r="DG138" i="46"/>
  <c r="DF138" i="46"/>
  <c r="AQ138" i="46" s="1"/>
  <c r="DE138" i="46"/>
  <c r="DD138" i="46"/>
  <c r="DC138" i="46"/>
  <c r="DB138" i="46"/>
  <c r="DA138" i="46"/>
  <c r="CZ138" i="46"/>
  <c r="CY138" i="46"/>
  <c r="CX138" i="46"/>
  <c r="AI138" i="46" s="1"/>
  <c r="CW138" i="46"/>
  <c r="AH138" i="46" s="1"/>
  <c r="CV138" i="46"/>
  <c r="CU138" i="46"/>
  <c r="CT138" i="46"/>
  <c r="CS138" i="46"/>
  <c r="CR138" i="46"/>
  <c r="CQ138" i="46"/>
  <c r="AB138" i="46" s="1"/>
  <c r="CP138" i="46"/>
  <c r="AA138" i="46" s="1"/>
  <c r="CO138" i="46"/>
  <c r="Z138" i="46" s="1"/>
  <c r="CN138" i="46"/>
  <c r="CM138" i="46"/>
  <c r="CL138" i="46"/>
  <c r="CK138" i="46"/>
  <c r="CJ138" i="46"/>
  <c r="CI138" i="46"/>
  <c r="CH138" i="46"/>
  <c r="S138" i="46" s="1"/>
  <c r="CG138" i="46"/>
  <c r="R138" i="46" s="1"/>
  <c r="CF138" i="46"/>
  <c r="CE138" i="46"/>
  <c r="CD138" i="46"/>
  <c r="CC138" i="46"/>
  <c r="CB138" i="46"/>
  <c r="CA138" i="46"/>
  <c r="BZ138" i="46"/>
  <c r="K138" i="46" s="1"/>
  <c r="BY138" i="46"/>
  <c r="J138" i="46" s="1"/>
  <c r="BX138" i="46"/>
  <c r="I138" i="46" s="1"/>
  <c r="BW138" i="46"/>
  <c r="BV138" i="46"/>
  <c r="BU138" i="46"/>
  <c r="F138" i="46" s="1"/>
  <c r="BT138" i="46"/>
  <c r="E138" i="46" s="1"/>
  <c r="BS138" i="46"/>
  <c r="BO138" i="46"/>
  <c r="BF138" i="46"/>
  <c r="B138" i="46"/>
  <c r="B138" i="44" s="1"/>
  <c r="A138" i="46"/>
  <c r="EF137" i="46"/>
  <c r="EE137" i="46"/>
  <c r="ED137" i="46"/>
  <c r="EC137" i="46"/>
  <c r="EB137" i="46"/>
  <c r="BM137" i="46" s="1"/>
  <c r="EA137" i="46"/>
  <c r="BL137" i="46" s="1"/>
  <c r="DZ137" i="46"/>
  <c r="BK137" i="46" s="1"/>
  <c r="DY137" i="46"/>
  <c r="DX137" i="46"/>
  <c r="BI137" i="46" s="1"/>
  <c r="DW137" i="46"/>
  <c r="DV137" i="46"/>
  <c r="DU137" i="46"/>
  <c r="BF137" i="46" s="1"/>
  <c r="DT137" i="46"/>
  <c r="BE137" i="46" s="1"/>
  <c r="DS137" i="46"/>
  <c r="BD137" i="46" s="1"/>
  <c r="DR137" i="46"/>
  <c r="DQ137" i="46"/>
  <c r="DP137" i="46"/>
  <c r="BA137" i="46" s="1"/>
  <c r="DO137" i="46"/>
  <c r="DN137" i="46"/>
  <c r="DM137" i="46"/>
  <c r="DL137" i="46"/>
  <c r="AW137" i="46" s="1"/>
  <c r="DK137" i="46"/>
  <c r="DJ137" i="46"/>
  <c r="DI137" i="46"/>
  <c r="DH137" i="46"/>
  <c r="AS137" i="46" s="1"/>
  <c r="DG137" i="46"/>
  <c r="DF137" i="46"/>
  <c r="AQ137" i="46" s="1"/>
  <c r="DE137" i="46"/>
  <c r="DD137" i="46"/>
  <c r="AO137" i="46" s="1"/>
  <c r="DC137" i="46"/>
  <c r="AN137" i="46" s="1"/>
  <c r="DB137" i="46"/>
  <c r="DA137" i="46"/>
  <c r="CZ137" i="46"/>
  <c r="AK137" i="46" s="1"/>
  <c r="CY137" i="46"/>
  <c r="CX137" i="46"/>
  <c r="CW137" i="46"/>
  <c r="AH137" i="46" s="1"/>
  <c r="CV137" i="46"/>
  <c r="AG137" i="46" s="1"/>
  <c r="CU137" i="46"/>
  <c r="CT137" i="46"/>
  <c r="AE137" i="46" s="1"/>
  <c r="CS137" i="46"/>
  <c r="CR137" i="46"/>
  <c r="AC137" i="46" s="1"/>
  <c r="CQ137" i="46"/>
  <c r="CP137" i="46"/>
  <c r="CO137" i="46"/>
  <c r="CN137" i="46"/>
  <c r="Y137" i="46" s="1"/>
  <c r="CM137" i="46"/>
  <c r="CL137" i="46"/>
  <c r="CK137" i="46"/>
  <c r="CJ137" i="46"/>
  <c r="U137" i="46" s="1"/>
  <c r="CI137" i="46"/>
  <c r="CH137" i="46"/>
  <c r="CG137" i="46"/>
  <c r="CF137" i="46"/>
  <c r="Q137" i="46" s="1"/>
  <c r="CE137" i="46"/>
  <c r="P137" i="46" s="1"/>
  <c r="CD137" i="46"/>
  <c r="CC137" i="46"/>
  <c r="CB137" i="46"/>
  <c r="M137" i="46" s="1"/>
  <c r="CA137" i="46"/>
  <c r="BZ137" i="46"/>
  <c r="BY137" i="46"/>
  <c r="BX137" i="46"/>
  <c r="I137" i="46" s="1"/>
  <c r="BW137" i="46"/>
  <c r="H137" i="46" s="1"/>
  <c r="BV137" i="46"/>
  <c r="G137" i="46" s="1"/>
  <c r="BU137" i="46"/>
  <c r="BT137" i="46"/>
  <c r="BS137" i="46"/>
  <c r="B137" i="46"/>
  <c r="B137" i="44" s="1"/>
  <c r="A137" i="46"/>
  <c r="A135" i="27" s="1"/>
  <c r="EF136" i="46"/>
  <c r="BQ136" i="46" s="1"/>
  <c r="EE136" i="46"/>
  <c r="ED136" i="46"/>
  <c r="BO136" i="44" s="1"/>
  <c r="EC136" i="46"/>
  <c r="BN136" i="44" s="1"/>
  <c r="EB136" i="46"/>
  <c r="EA136" i="46"/>
  <c r="DZ136" i="46"/>
  <c r="DY136" i="46"/>
  <c r="DX136" i="46"/>
  <c r="BI136" i="46" s="1"/>
  <c r="DW136" i="46"/>
  <c r="DV136" i="46"/>
  <c r="DU136" i="46"/>
  <c r="DT136" i="46"/>
  <c r="DS136" i="46"/>
  <c r="DR136" i="46"/>
  <c r="DQ136" i="46"/>
  <c r="DP136" i="46"/>
  <c r="BA136" i="46" s="1"/>
  <c r="DO136" i="46"/>
  <c r="AZ136" i="46" s="1"/>
  <c r="DN136" i="46"/>
  <c r="DM136" i="46"/>
  <c r="DL136" i="46"/>
  <c r="DK136" i="46"/>
  <c r="DJ136" i="46"/>
  <c r="DI136" i="46"/>
  <c r="AT136" i="46" s="1"/>
  <c r="DH136" i="46"/>
  <c r="AS136" i="46" s="1"/>
  <c r="DG136" i="46"/>
  <c r="DF136" i="46"/>
  <c r="DE136" i="46"/>
  <c r="DD136" i="46"/>
  <c r="DC136" i="46"/>
  <c r="DB136" i="46"/>
  <c r="DA136" i="46"/>
  <c r="CZ136" i="46"/>
  <c r="AK136" i="46" s="1"/>
  <c r="CY136" i="46"/>
  <c r="AJ136" i="46" s="1"/>
  <c r="CX136" i="46"/>
  <c r="CW136" i="46"/>
  <c r="CV136" i="46"/>
  <c r="CU136" i="46"/>
  <c r="CT136" i="46"/>
  <c r="AE136" i="46" s="1"/>
  <c r="CS136" i="46"/>
  <c r="CR136" i="46"/>
  <c r="AC136" i="46" s="1"/>
  <c r="CQ136" i="46"/>
  <c r="AB136" i="46" s="1"/>
  <c r="CP136" i="46"/>
  <c r="CO136" i="46"/>
  <c r="CN136" i="46"/>
  <c r="CM136" i="46"/>
  <c r="CL136" i="46"/>
  <c r="CK136" i="46"/>
  <c r="CJ136" i="46"/>
  <c r="U136" i="46" s="1"/>
  <c r="CI136" i="46"/>
  <c r="CH136" i="46"/>
  <c r="S136" i="46" s="1"/>
  <c r="CG136" i="46"/>
  <c r="CF136" i="46"/>
  <c r="CE136" i="46"/>
  <c r="CD136" i="46"/>
  <c r="CC136" i="46"/>
  <c r="CB136" i="46"/>
  <c r="M136" i="46" s="1"/>
  <c r="CA136" i="46"/>
  <c r="L136" i="46" s="1"/>
  <c r="BZ136" i="46"/>
  <c r="BY136" i="46"/>
  <c r="BX136" i="46"/>
  <c r="BW136" i="46"/>
  <c r="BV136" i="46"/>
  <c r="BU136" i="46"/>
  <c r="BT136" i="46"/>
  <c r="E136" i="46" s="1"/>
  <c r="BS136" i="46"/>
  <c r="BO136" i="46"/>
  <c r="BN136" i="46"/>
  <c r="B136" i="46"/>
  <c r="B136" i="44" s="1"/>
  <c r="A136" i="46"/>
  <c r="A134" i="27" s="1"/>
  <c r="EF135" i="46"/>
  <c r="BQ135" i="46" s="1"/>
  <c r="EE135" i="46"/>
  <c r="ED135" i="46"/>
  <c r="EC135" i="46"/>
  <c r="BN135" i="46" s="1"/>
  <c r="EB135" i="46"/>
  <c r="EA135" i="46"/>
  <c r="DZ135" i="46"/>
  <c r="DY135" i="46"/>
  <c r="DX135" i="46"/>
  <c r="DW135" i="46"/>
  <c r="DV135" i="46"/>
  <c r="DU135" i="46"/>
  <c r="BF135" i="46" s="1"/>
  <c r="DT135" i="46"/>
  <c r="DS135" i="46"/>
  <c r="DR135" i="46"/>
  <c r="BC135" i="46" s="1"/>
  <c r="DQ135" i="46"/>
  <c r="DP135" i="46"/>
  <c r="BA135" i="46" s="1"/>
  <c r="DO135" i="46"/>
  <c r="AZ135" i="46" s="1"/>
  <c r="DN135" i="46"/>
  <c r="DM135" i="46"/>
  <c r="DL135" i="46"/>
  <c r="DK135" i="46"/>
  <c r="DJ135" i="46"/>
  <c r="DI135" i="46"/>
  <c r="DH135" i="46"/>
  <c r="DG135" i="46"/>
  <c r="DF135" i="46"/>
  <c r="DE135" i="46"/>
  <c r="AP135" i="46" s="1"/>
  <c r="DD135" i="46"/>
  <c r="DC135" i="46"/>
  <c r="AN135" i="46" s="1"/>
  <c r="DB135" i="46"/>
  <c r="DA135" i="46"/>
  <c r="CZ135" i="46"/>
  <c r="CY135" i="46"/>
  <c r="CX135" i="46"/>
  <c r="CW135" i="46"/>
  <c r="AH135" i="46" s="1"/>
  <c r="CV135" i="46"/>
  <c r="CU135" i="46"/>
  <c r="CT135" i="46"/>
  <c r="AE135" i="46" s="1"/>
  <c r="CS135" i="46"/>
  <c r="CR135" i="46"/>
  <c r="CQ135" i="46"/>
  <c r="CP135" i="46"/>
  <c r="CO135" i="46"/>
  <c r="Z135" i="46" s="1"/>
  <c r="CN135" i="46"/>
  <c r="CM135" i="46"/>
  <c r="CL135" i="46"/>
  <c r="CK135" i="46"/>
  <c r="CJ135" i="46"/>
  <c r="CI135" i="46"/>
  <c r="CH135" i="46"/>
  <c r="CG135" i="46"/>
  <c r="CF135" i="46"/>
  <c r="CE135" i="46"/>
  <c r="CD135" i="46"/>
  <c r="CC135" i="46"/>
  <c r="CB135" i="46"/>
  <c r="CA135" i="46"/>
  <c r="BZ135" i="46"/>
  <c r="BY135" i="46"/>
  <c r="J135" i="46" s="1"/>
  <c r="BX135" i="46"/>
  <c r="BW135" i="46"/>
  <c r="BV135" i="46"/>
  <c r="BU135" i="46"/>
  <c r="BT135" i="46"/>
  <c r="BS135" i="46"/>
  <c r="D135" i="46" s="1"/>
  <c r="B135" i="46"/>
  <c r="B135" i="44" s="1"/>
  <c r="A135" i="46"/>
  <c r="A133" i="27" s="1"/>
  <c r="EF134" i="46"/>
  <c r="BQ134" i="46" s="1"/>
  <c r="EE134" i="46"/>
  <c r="ED134" i="46"/>
  <c r="BO134" i="44" s="1"/>
  <c r="EC134" i="46"/>
  <c r="BN134" i="44" s="1"/>
  <c r="EB134" i="46"/>
  <c r="EA134" i="46"/>
  <c r="DZ134" i="46"/>
  <c r="BK134" i="46" s="1"/>
  <c r="DY134" i="46"/>
  <c r="BJ134" i="46" s="1"/>
  <c r="DX134" i="46"/>
  <c r="DW134" i="46"/>
  <c r="DV134" i="46"/>
  <c r="BG134" i="46" s="1"/>
  <c r="DU134" i="46"/>
  <c r="DT134" i="46"/>
  <c r="DS134" i="46"/>
  <c r="DR134" i="46"/>
  <c r="BC134" i="46" s="1"/>
  <c r="DQ134" i="46"/>
  <c r="DP134" i="46"/>
  <c r="DO134" i="46"/>
  <c r="DN134" i="46"/>
  <c r="AY134" i="46" s="1"/>
  <c r="DM134" i="46"/>
  <c r="DL134" i="46"/>
  <c r="AW134" i="46" s="1"/>
  <c r="DK134" i="46"/>
  <c r="AV134" i="46" s="1"/>
  <c r="DJ134" i="46"/>
  <c r="AU134" i="46" s="1"/>
  <c r="DI134" i="46"/>
  <c r="AT134" i="46" s="1"/>
  <c r="DH134" i="46"/>
  <c r="DG134" i="46"/>
  <c r="DF134" i="46"/>
  <c r="AQ134" i="46" s="1"/>
  <c r="DE134" i="46"/>
  <c r="DD134" i="46"/>
  <c r="DC134" i="46"/>
  <c r="DB134" i="46"/>
  <c r="AM134" i="46" s="1"/>
  <c r="DA134" i="46"/>
  <c r="AL134" i="46" s="1"/>
  <c r="CZ134" i="46"/>
  <c r="CY134" i="46"/>
  <c r="CX134" i="46"/>
  <c r="AI134" i="46" s="1"/>
  <c r="CW134" i="46"/>
  <c r="AH134" i="46" s="1"/>
  <c r="CV134" i="46"/>
  <c r="CU134" i="46"/>
  <c r="CT134" i="46"/>
  <c r="AE134" i="46" s="1"/>
  <c r="CS134" i="46"/>
  <c r="AD134" i="46" s="1"/>
  <c r="CR134" i="46"/>
  <c r="CQ134" i="46"/>
  <c r="CP134" i="46"/>
  <c r="AA134" i="46" s="1"/>
  <c r="CO134" i="46"/>
  <c r="CN134" i="46"/>
  <c r="CM134" i="46"/>
  <c r="CL134" i="46"/>
  <c r="W134" i="46" s="1"/>
  <c r="CK134" i="46"/>
  <c r="CJ134" i="46"/>
  <c r="CI134" i="46"/>
  <c r="CH134" i="46"/>
  <c r="S134" i="46" s="1"/>
  <c r="CG134" i="46"/>
  <c r="CF134" i="46"/>
  <c r="Q134" i="46" s="1"/>
  <c r="CE134" i="46"/>
  <c r="CD134" i="46"/>
  <c r="O134" i="46" s="1"/>
  <c r="CC134" i="46"/>
  <c r="N134" i="46" s="1"/>
  <c r="CB134" i="46"/>
  <c r="CA134" i="46"/>
  <c r="BZ134" i="46"/>
  <c r="K134" i="46" s="1"/>
  <c r="BY134" i="46"/>
  <c r="J134" i="46" s="1"/>
  <c r="BX134" i="46"/>
  <c r="BW134" i="46"/>
  <c r="BV134" i="46"/>
  <c r="G134" i="46" s="1"/>
  <c r="BU134" i="46"/>
  <c r="F134" i="46" s="1"/>
  <c r="BT134" i="46"/>
  <c r="E134" i="46" s="1"/>
  <c r="BS134" i="46"/>
  <c r="BO134" i="46"/>
  <c r="BN134" i="46"/>
  <c r="B134" i="46"/>
  <c r="B134" i="44" s="1"/>
  <c r="A134" i="46"/>
  <c r="A134" i="44" s="1"/>
  <c r="EF133" i="46"/>
  <c r="BQ133" i="46" s="1"/>
  <c r="EE133" i="46"/>
  <c r="BP133" i="46" s="1"/>
  <c r="ED133" i="46"/>
  <c r="EC133" i="46"/>
  <c r="EB133" i="46"/>
  <c r="EA133" i="46"/>
  <c r="BL133" i="46" s="1"/>
  <c r="DZ133" i="46"/>
  <c r="DY133" i="46"/>
  <c r="DX133" i="46"/>
  <c r="BI133" i="46" s="1"/>
  <c r="DW133" i="46"/>
  <c r="BH133" i="46" s="1"/>
  <c r="DV133" i="46"/>
  <c r="BG133" i="46" s="1"/>
  <c r="DU133" i="46"/>
  <c r="DT133" i="46"/>
  <c r="DS133" i="46"/>
  <c r="DR133" i="46"/>
  <c r="DQ133" i="46"/>
  <c r="DP133" i="46"/>
  <c r="BA133" i="46" s="1"/>
  <c r="DO133" i="46"/>
  <c r="AZ133" i="46" s="1"/>
  <c r="DN133" i="46"/>
  <c r="DM133" i="46"/>
  <c r="DL133" i="46"/>
  <c r="DK133" i="46"/>
  <c r="DJ133" i="46"/>
  <c r="DI133" i="46"/>
  <c r="DH133" i="46"/>
  <c r="AS133" i="46" s="1"/>
  <c r="DG133" i="46"/>
  <c r="AR133" i="46" s="1"/>
  <c r="DF133" i="46"/>
  <c r="AQ133" i="46" s="1"/>
  <c r="DE133" i="46"/>
  <c r="DD133" i="46"/>
  <c r="DC133" i="46"/>
  <c r="DB133" i="46"/>
  <c r="DA133" i="46"/>
  <c r="CZ133" i="46"/>
  <c r="AK133" i="46" s="1"/>
  <c r="CY133" i="46"/>
  <c r="AJ133" i="46" s="1"/>
  <c r="CX133" i="46"/>
  <c r="CW133" i="46"/>
  <c r="CV133" i="46"/>
  <c r="CU133" i="46"/>
  <c r="CT133" i="46"/>
  <c r="CS133" i="46"/>
  <c r="AD133" i="46" s="1"/>
  <c r="CR133" i="46"/>
  <c r="AC133" i="46" s="1"/>
  <c r="CQ133" i="46"/>
  <c r="CP133" i="46"/>
  <c r="CO133" i="46"/>
  <c r="CN133" i="46"/>
  <c r="CM133" i="46"/>
  <c r="CL133" i="46"/>
  <c r="CK133" i="46"/>
  <c r="V133" i="46" s="1"/>
  <c r="CJ133" i="46"/>
  <c r="U133" i="46" s="1"/>
  <c r="CI133" i="46"/>
  <c r="T133" i="46" s="1"/>
  <c r="CH133" i="46"/>
  <c r="CG133" i="46"/>
  <c r="CF133" i="46"/>
  <c r="CE133" i="46"/>
  <c r="CD133" i="46"/>
  <c r="O133" i="46" s="1"/>
  <c r="CC133" i="46"/>
  <c r="CB133" i="46"/>
  <c r="M133" i="46" s="1"/>
  <c r="CA133" i="46"/>
  <c r="L133" i="46" s="1"/>
  <c r="BZ133" i="46"/>
  <c r="BY133" i="46"/>
  <c r="BX133" i="46"/>
  <c r="BW133" i="46"/>
  <c r="BV133" i="46"/>
  <c r="BU133" i="46"/>
  <c r="BT133" i="46"/>
  <c r="E133" i="46" s="1"/>
  <c r="BS133" i="46"/>
  <c r="D133" i="46" s="1"/>
  <c r="B133" i="46"/>
  <c r="B133" i="44" s="1"/>
  <c r="A133" i="46"/>
  <c r="EF132" i="46"/>
  <c r="EE132" i="46"/>
  <c r="ED132" i="46"/>
  <c r="BO132" i="44" s="1"/>
  <c r="EC132" i="46"/>
  <c r="BN132" i="46" s="1"/>
  <c r="EB132" i="46"/>
  <c r="EA132" i="46"/>
  <c r="BL132" i="46" s="1"/>
  <c r="DZ132" i="46"/>
  <c r="DY132" i="46"/>
  <c r="DX132" i="46"/>
  <c r="DW132" i="46"/>
  <c r="DV132" i="46"/>
  <c r="DU132" i="46"/>
  <c r="DT132" i="46"/>
  <c r="BE132" i="46" s="1"/>
  <c r="DS132" i="46"/>
  <c r="DR132" i="46"/>
  <c r="BC132" i="46" s="1"/>
  <c r="DQ132" i="46"/>
  <c r="DP132" i="46"/>
  <c r="DO132" i="46"/>
  <c r="DN132" i="46"/>
  <c r="DM132" i="46"/>
  <c r="DL132" i="46"/>
  <c r="AW132" i="46" s="1"/>
  <c r="DK132" i="46"/>
  <c r="DJ132" i="46"/>
  <c r="DI132" i="46"/>
  <c r="DH132" i="46"/>
  <c r="DG132" i="46"/>
  <c r="DF132" i="46"/>
  <c r="DE132" i="46"/>
  <c r="DD132" i="46"/>
  <c r="AO132" i="46" s="1"/>
  <c r="DC132" i="46"/>
  <c r="AN132" i="46" s="1"/>
  <c r="DB132" i="46"/>
  <c r="DA132" i="46"/>
  <c r="CZ132" i="46"/>
  <c r="CY132" i="46"/>
  <c r="AJ132" i="46" s="1"/>
  <c r="CX132" i="46"/>
  <c r="CW132" i="46"/>
  <c r="AH132" i="46" s="1"/>
  <c r="CV132" i="46"/>
  <c r="AG132" i="46" s="1"/>
  <c r="CU132" i="46"/>
  <c r="CT132" i="46"/>
  <c r="AE132" i="46" s="1"/>
  <c r="CS132" i="46"/>
  <c r="CR132" i="46"/>
  <c r="CQ132" i="46"/>
  <c r="CP132" i="46"/>
  <c r="CO132" i="46"/>
  <c r="CN132" i="46"/>
  <c r="Y132" i="46" s="1"/>
  <c r="CM132" i="46"/>
  <c r="CL132" i="46"/>
  <c r="W132" i="46" s="1"/>
  <c r="CK132" i="46"/>
  <c r="CJ132" i="46"/>
  <c r="CI132" i="46"/>
  <c r="CH132" i="46"/>
  <c r="CG132" i="46"/>
  <c r="CF132" i="46"/>
  <c r="Q132" i="46" s="1"/>
  <c r="CE132" i="46"/>
  <c r="P132" i="46" s="1"/>
  <c r="CD132" i="46"/>
  <c r="CC132" i="46"/>
  <c r="N132" i="46" s="1"/>
  <c r="CB132" i="46"/>
  <c r="CA132" i="46"/>
  <c r="BZ132" i="46"/>
  <c r="K132" i="46" s="1"/>
  <c r="BY132" i="46"/>
  <c r="BX132" i="46"/>
  <c r="I132" i="46" s="1"/>
  <c r="BW132" i="46"/>
  <c r="H132" i="46" s="1"/>
  <c r="BV132" i="46"/>
  <c r="BU132" i="46"/>
  <c r="F132" i="46" s="1"/>
  <c r="BT132" i="46"/>
  <c r="BS132" i="46"/>
  <c r="BO132" i="46"/>
  <c r="B132" i="46"/>
  <c r="B132" i="44" s="1"/>
  <c r="A132" i="46"/>
  <c r="A130" i="27" s="1"/>
  <c r="EF131" i="46"/>
  <c r="EE131" i="46"/>
  <c r="ED131" i="46"/>
  <c r="EC131" i="46"/>
  <c r="EB131" i="46"/>
  <c r="EA131" i="46"/>
  <c r="DZ131" i="46"/>
  <c r="DY131" i="46"/>
  <c r="BJ131" i="46" s="1"/>
  <c r="DX131" i="46"/>
  <c r="BI131" i="46" s="1"/>
  <c r="DW131" i="46"/>
  <c r="DV131" i="46"/>
  <c r="DU131" i="46"/>
  <c r="DT131" i="46"/>
  <c r="DS131" i="46"/>
  <c r="DR131" i="46"/>
  <c r="DQ131" i="46"/>
  <c r="BB131" i="46" s="1"/>
  <c r="DP131" i="46"/>
  <c r="BA131" i="46" s="1"/>
  <c r="DO131" i="46"/>
  <c r="DN131" i="46"/>
  <c r="AY131" i="46" s="1"/>
  <c r="DM131" i="46"/>
  <c r="DL131" i="46"/>
  <c r="DK131" i="46"/>
  <c r="DJ131" i="46"/>
  <c r="AU131" i="46" s="1"/>
  <c r="DI131" i="46"/>
  <c r="AT131" i="46" s="1"/>
  <c r="DH131" i="46"/>
  <c r="AS131" i="46" s="1"/>
  <c r="DG131" i="46"/>
  <c r="DF131" i="46"/>
  <c r="AQ131" i="46" s="1"/>
  <c r="DE131" i="46"/>
  <c r="DD131" i="46"/>
  <c r="DC131" i="46"/>
  <c r="DB131" i="46"/>
  <c r="DA131" i="46"/>
  <c r="AL131" i="46" s="1"/>
  <c r="CZ131" i="46"/>
  <c r="AK131" i="46" s="1"/>
  <c r="CY131" i="46"/>
  <c r="AJ131" i="46" s="1"/>
  <c r="CX131" i="46"/>
  <c r="CW131" i="46"/>
  <c r="CV131" i="46"/>
  <c r="CU131" i="46"/>
  <c r="CT131" i="46"/>
  <c r="CS131" i="46"/>
  <c r="AD131" i="46" s="1"/>
  <c r="CR131" i="46"/>
  <c r="AC131" i="46" s="1"/>
  <c r="CQ131" i="46"/>
  <c r="CP131" i="46"/>
  <c r="CO131" i="46"/>
  <c r="CN131" i="46"/>
  <c r="CM131" i="46"/>
  <c r="CL131" i="46"/>
  <c r="CK131" i="46"/>
  <c r="V131" i="46" s="1"/>
  <c r="CJ131" i="46"/>
  <c r="U131" i="46" s="1"/>
  <c r="CI131" i="46"/>
  <c r="CH131" i="46"/>
  <c r="CG131" i="46"/>
  <c r="CF131" i="46"/>
  <c r="CE131" i="46"/>
  <c r="CD131" i="46"/>
  <c r="O131" i="46" s="1"/>
  <c r="CC131" i="46"/>
  <c r="N131" i="46" s="1"/>
  <c r="CB131" i="46"/>
  <c r="M131" i="46" s="1"/>
  <c r="CA131" i="46"/>
  <c r="L131" i="46" s="1"/>
  <c r="BZ131" i="46"/>
  <c r="BY131" i="46"/>
  <c r="BX131" i="46"/>
  <c r="BW131" i="46"/>
  <c r="BV131" i="46"/>
  <c r="BU131" i="46"/>
  <c r="F131" i="46" s="1"/>
  <c r="BT131" i="46"/>
  <c r="E131" i="46" s="1"/>
  <c r="BS131" i="46"/>
  <c r="B131" i="46"/>
  <c r="B131" i="44" s="1"/>
  <c r="A131" i="46"/>
  <c r="A129" i="27" s="1"/>
  <c r="EF130" i="46"/>
  <c r="EE130" i="46"/>
  <c r="ED130" i="46"/>
  <c r="EC130" i="46"/>
  <c r="BN130" i="46" s="1"/>
  <c r="EB130" i="46"/>
  <c r="BM130" i="46" s="1"/>
  <c r="EA130" i="46"/>
  <c r="BL130" i="46" s="1"/>
  <c r="DZ130" i="46"/>
  <c r="BK130" i="46" s="1"/>
  <c r="DY130" i="46"/>
  <c r="DX130" i="46"/>
  <c r="DW130" i="46"/>
  <c r="DV130" i="46"/>
  <c r="DU130" i="46"/>
  <c r="BF130" i="46" s="1"/>
  <c r="DT130" i="46"/>
  <c r="BE130" i="46" s="1"/>
  <c r="DS130" i="46"/>
  <c r="BD130" i="46" s="1"/>
  <c r="DR130" i="46"/>
  <c r="BC130" i="46" s="1"/>
  <c r="DQ130" i="46"/>
  <c r="DP130" i="46"/>
  <c r="DO130" i="46"/>
  <c r="DN130" i="46"/>
  <c r="DM130" i="46"/>
  <c r="AX130" i="46" s="1"/>
  <c r="DL130" i="46"/>
  <c r="DK130" i="46"/>
  <c r="AV130" i="46" s="1"/>
  <c r="DJ130" i="46"/>
  <c r="DI130" i="46"/>
  <c r="DH130" i="46"/>
  <c r="AS130" i="46" s="1"/>
  <c r="DG130" i="46"/>
  <c r="DF130" i="46"/>
  <c r="DE130" i="46"/>
  <c r="AP130" i="46" s="1"/>
  <c r="DD130" i="46"/>
  <c r="AO130" i="46" s="1"/>
  <c r="DC130" i="46"/>
  <c r="AN130" i="46" s="1"/>
  <c r="DB130" i="46"/>
  <c r="DA130" i="46"/>
  <c r="CZ130" i="46"/>
  <c r="CY130" i="46"/>
  <c r="CX130" i="46"/>
  <c r="AI130" i="46" s="1"/>
  <c r="CW130" i="46"/>
  <c r="AH130" i="46" s="1"/>
  <c r="CV130" i="46"/>
  <c r="AG130" i="46" s="1"/>
  <c r="CU130" i="46"/>
  <c r="AF130" i="46" s="1"/>
  <c r="CT130" i="46"/>
  <c r="AE130" i="46" s="1"/>
  <c r="CS130" i="46"/>
  <c r="CR130" i="46"/>
  <c r="CQ130" i="46"/>
  <c r="CP130" i="46"/>
  <c r="CO130" i="46"/>
  <c r="Z130" i="46" s="1"/>
  <c r="CN130" i="46"/>
  <c r="Y130" i="46" s="1"/>
  <c r="CM130" i="46"/>
  <c r="CL130" i="46"/>
  <c r="CK130" i="46"/>
  <c r="CJ130" i="46"/>
  <c r="CI130" i="46"/>
  <c r="CH130" i="46"/>
  <c r="CG130" i="46"/>
  <c r="R130" i="46" s="1"/>
  <c r="CF130" i="46"/>
  <c r="Q130" i="46" s="1"/>
  <c r="CE130" i="46"/>
  <c r="CD130" i="46"/>
  <c r="CC130" i="46"/>
  <c r="CB130" i="46"/>
  <c r="CA130" i="46"/>
  <c r="L130" i="46" s="1"/>
  <c r="BZ130" i="46"/>
  <c r="BY130" i="46"/>
  <c r="J130" i="46" s="1"/>
  <c r="BX130" i="46"/>
  <c r="BW130" i="46"/>
  <c r="BV130" i="46"/>
  <c r="BU130" i="46"/>
  <c r="BT130" i="46"/>
  <c r="BS130" i="46"/>
  <c r="B130" i="46"/>
  <c r="B130" i="44" s="1"/>
  <c r="A130" i="46"/>
  <c r="A128" i="27" s="1"/>
  <c r="EF129" i="46"/>
  <c r="EE129" i="46"/>
  <c r="ED129" i="46"/>
  <c r="EC129" i="46"/>
  <c r="BN129" i="46" s="1"/>
  <c r="EB129" i="46"/>
  <c r="BM129" i="46" s="1"/>
  <c r="EA129" i="46"/>
  <c r="DZ129" i="46"/>
  <c r="DY129" i="46"/>
  <c r="BJ129" i="46" s="1"/>
  <c r="DX129" i="46"/>
  <c r="DW129" i="46"/>
  <c r="DV129" i="46"/>
  <c r="DU129" i="46"/>
  <c r="BF129" i="46" s="1"/>
  <c r="DT129" i="46"/>
  <c r="DS129" i="46"/>
  <c r="DR129" i="46"/>
  <c r="DQ129" i="46"/>
  <c r="BB129" i="46" s="1"/>
  <c r="DP129" i="46"/>
  <c r="BA129" i="46" s="1"/>
  <c r="DO129" i="46"/>
  <c r="DN129" i="46"/>
  <c r="DM129" i="46"/>
  <c r="AX129" i="46" s="1"/>
  <c r="DL129" i="46"/>
  <c r="DK129" i="46"/>
  <c r="DJ129" i="46"/>
  <c r="AU129" i="46" s="1"/>
  <c r="DI129" i="46"/>
  <c r="AT129" i="46" s="1"/>
  <c r="DH129" i="46"/>
  <c r="AS129" i="46" s="1"/>
  <c r="DG129" i="46"/>
  <c r="DF129" i="46"/>
  <c r="DE129" i="46"/>
  <c r="AP129" i="46" s="1"/>
  <c r="DD129" i="46"/>
  <c r="DC129" i="46"/>
  <c r="DB129" i="46"/>
  <c r="DA129" i="46"/>
  <c r="AL129" i="46" s="1"/>
  <c r="CZ129" i="46"/>
  <c r="CY129" i="46"/>
  <c r="AJ129" i="46" s="1"/>
  <c r="CX129" i="46"/>
  <c r="CW129" i="46"/>
  <c r="CV129" i="46"/>
  <c r="CU129" i="46"/>
  <c r="AF129" i="46" s="1"/>
  <c r="CT129" i="46"/>
  <c r="CS129" i="46"/>
  <c r="AD129" i="46" s="1"/>
  <c r="CR129" i="46"/>
  <c r="CQ129" i="46"/>
  <c r="CP129" i="46"/>
  <c r="CO129" i="46"/>
  <c r="Z129" i="46" s="1"/>
  <c r="CN129" i="46"/>
  <c r="CM129" i="46"/>
  <c r="CL129" i="46"/>
  <c r="CK129" i="46"/>
  <c r="V129" i="46" s="1"/>
  <c r="CJ129" i="46"/>
  <c r="U129" i="46" s="1"/>
  <c r="CI129" i="46"/>
  <c r="CH129" i="46"/>
  <c r="CG129" i="46"/>
  <c r="R129" i="46" s="1"/>
  <c r="CF129" i="46"/>
  <c r="CE129" i="46"/>
  <c r="CD129" i="46"/>
  <c r="CC129" i="46"/>
  <c r="N129" i="46" s="1"/>
  <c r="CB129" i="46"/>
  <c r="M129" i="46" s="1"/>
  <c r="CA129" i="46"/>
  <c r="BZ129" i="46"/>
  <c r="BY129" i="46"/>
  <c r="J129" i="46" s="1"/>
  <c r="BX129" i="46"/>
  <c r="BW129" i="46"/>
  <c r="BV129" i="46"/>
  <c r="BU129" i="46"/>
  <c r="F129" i="46" s="1"/>
  <c r="BT129" i="46"/>
  <c r="E129" i="46" s="1"/>
  <c r="BS129" i="46"/>
  <c r="B129" i="46"/>
  <c r="B129" i="44" s="1"/>
  <c r="A129" i="46"/>
  <c r="EF128" i="46"/>
  <c r="EE128" i="46"/>
  <c r="BP128" i="46" s="1"/>
  <c r="ED128" i="46"/>
  <c r="BO128" i="44" s="1"/>
  <c r="EC128" i="46"/>
  <c r="BN128" i="46" s="1"/>
  <c r="EB128" i="46"/>
  <c r="EA128" i="46"/>
  <c r="DZ128" i="46"/>
  <c r="DY128" i="46"/>
  <c r="DX128" i="46"/>
  <c r="DW128" i="46"/>
  <c r="DV128" i="46"/>
  <c r="DU128" i="46"/>
  <c r="BF128" i="46" s="1"/>
  <c r="DT128" i="46"/>
  <c r="BE128" i="46" s="1"/>
  <c r="DS128" i="46"/>
  <c r="DR128" i="46"/>
  <c r="DQ128" i="46"/>
  <c r="DP128" i="46"/>
  <c r="DO128" i="46"/>
  <c r="DN128" i="46"/>
  <c r="DM128" i="46"/>
  <c r="AX128" i="46" s="1"/>
  <c r="DL128" i="46"/>
  <c r="AW128" i="46" s="1"/>
  <c r="DK128" i="46"/>
  <c r="DJ128" i="46"/>
  <c r="DI128" i="46"/>
  <c r="DH128" i="46"/>
  <c r="DG128" i="46"/>
  <c r="DF128" i="46"/>
  <c r="AQ128" i="46" s="1"/>
  <c r="DE128" i="46"/>
  <c r="AP128" i="46" s="1"/>
  <c r="DD128" i="46"/>
  <c r="DC128" i="46"/>
  <c r="DB128" i="46"/>
  <c r="DA128" i="46"/>
  <c r="CZ128" i="46"/>
  <c r="AK128" i="46" s="1"/>
  <c r="CY128" i="46"/>
  <c r="AJ128" i="46" s="1"/>
  <c r="CX128" i="46"/>
  <c r="CW128" i="46"/>
  <c r="AH128" i="46" s="1"/>
  <c r="CV128" i="46"/>
  <c r="CU128" i="46"/>
  <c r="CT128" i="46"/>
  <c r="AE128" i="46" s="1"/>
  <c r="CS128" i="46"/>
  <c r="CR128" i="46"/>
  <c r="CQ128" i="46"/>
  <c r="CP128" i="46"/>
  <c r="CO128" i="46"/>
  <c r="Z128" i="46" s="1"/>
  <c r="CN128" i="46"/>
  <c r="CM128" i="46"/>
  <c r="CL128" i="46"/>
  <c r="W128" i="46" s="1"/>
  <c r="CK128" i="46"/>
  <c r="CJ128" i="46"/>
  <c r="CI128" i="46"/>
  <c r="CH128" i="46"/>
  <c r="CG128" i="46"/>
  <c r="R128" i="46" s="1"/>
  <c r="CF128" i="46"/>
  <c r="Q128" i="46" s="1"/>
  <c r="CE128" i="46"/>
  <c r="CD128" i="46"/>
  <c r="CC128" i="46"/>
  <c r="CB128" i="46"/>
  <c r="CA128" i="46"/>
  <c r="L128" i="46" s="1"/>
  <c r="BZ128" i="46"/>
  <c r="BY128" i="46"/>
  <c r="J128" i="46" s="1"/>
  <c r="BX128" i="46"/>
  <c r="I128" i="46" s="1"/>
  <c r="BW128" i="46"/>
  <c r="BV128" i="46"/>
  <c r="BU128" i="46"/>
  <c r="F128" i="46" s="1"/>
  <c r="BT128" i="46"/>
  <c r="BS128" i="46"/>
  <c r="BO128" i="46"/>
  <c r="B128" i="46"/>
  <c r="B128" i="44" s="1"/>
  <c r="A128" i="46"/>
  <c r="A126" i="27" s="1"/>
  <c r="EF127" i="46"/>
  <c r="EE127" i="46"/>
  <c r="ED127" i="46"/>
  <c r="EC127" i="46"/>
  <c r="EB127" i="46"/>
  <c r="EA127" i="46"/>
  <c r="DZ127" i="46"/>
  <c r="BK127" i="46" s="1"/>
  <c r="DY127" i="46"/>
  <c r="DX127" i="46"/>
  <c r="DW127" i="46"/>
  <c r="DV127" i="46"/>
  <c r="DU127" i="46"/>
  <c r="DT127" i="46"/>
  <c r="DS127" i="46"/>
  <c r="DR127" i="46"/>
  <c r="BC127" i="46" s="1"/>
  <c r="DQ127" i="46"/>
  <c r="BB127" i="46" s="1"/>
  <c r="DP127" i="46"/>
  <c r="DO127" i="46"/>
  <c r="DN127" i="46"/>
  <c r="DM127" i="46"/>
  <c r="DL127" i="46"/>
  <c r="AW127" i="46" s="1"/>
  <c r="DK127" i="46"/>
  <c r="DJ127" i="46"/>
  <c r="AU127" i="46" s="1"/>
  <c r="DI127" i="46"/>
  <c r="AT127" i="46" s="1"/>
  <c r="DH127" i="46"/>
  <c r="DG127" i="46"/>
  <c r="AR127" i="46" s="1"/>
  <c r="DF127" i="46"/>
  <c r="DE127" i="46"/>
  <c r="DD127" i="46"/>
  <c r="DC127" i="46"/>
  <c r="AN127" i="46" s="1"/>
  <c r="DB127" i="46"/>
  <c r="AM127" i="46" s="1"/>
  <c r="DA127" i="46"/>
  <c r="CZ127" i="46"/>
  <c r="CY127" i="46"/>
  <c r="AJ127" i="46" s="1"/>
  <c r="CX127" i="46"/>
  <c r="CW127" i="46"/>
  <c r="AH127" i="46" s="1"/>
  <c r="CV127" i="46"/>
  <c r="AG127" i="46" s="1"/>
  <c r="CU127" i="46"/>
  <c r="CT127" i="46"/>
  <c r="AE127" i="46" s="1"/>
  <c r="CS127" i="46"/>
  <c r="CR127" i="46"/>
  <c r="CQ127" i="46"/>
  <c r="CP127" i="46"/>
  <c r="CO127" i="46"/>
  <c r="CN127" i="46"/>
  <c r="CM127" i="46"/>
  <c r="CL127" i="46"/>
  <c r="W127" i="46" s="1"/>
  <c r="CK127" i="46"/>
  <c r="CJ127" i="46"/>
  <c r="CI127" i="46"/>
  <c r="CH127" i="46"/>
  <c r="CG127" i="46"/>
  <c r="CF127" i="46"/>
  <c r="CE127" i="46"/>
  <c r="CD127" i="46"/>
  <c r="O127" i="46" s="1"/>
  <c r="CC127" i="46"/>
  <c r="N127" i="46" s="1"/>
  <c r="CB127" i="46"/>
  <c r="CA127" i="46"/>
  <c r="L127" i="46" s="1"/>
  <c r="BZ127" i="46"/>
  <c r="BY127" i="46"/>
  <c r="BX127" i="46"/>
  <c r="BW127" i="46"/>
  <c r="H127" i="46" s="1"/>
  <c r="BV127" i="46"/>
  <c r="G127" i="46" s="1"/>
  <c r="BU127" i="46"/>
  <c r="BT127" i="46"/>
  <c r="BS127" i="46"/>
  <c r="B127" i="46"/>
  <c r="B127" i="44" s="1"/>
  <c r="A127" i="46"/>
  <c r="A127" i="44" s="1"/>
  <c r="EF126" i="46"/>
  <c r="EE126" i="46"/>
  <c r="ED126" i="46"/>
  <c r="BO126" i="44" s="1"/>
  <c r="EC126" i="46"/>
  <c r="BN126" i="44" s="1"/>
  <c r="EB126" i="46"/>
  <c r="EA126" i="46"/>
  <c r="DZ126" i="46"/>
  <c r="DY126" i="46"/>
  <c r="DX126" i="46"/>
  <c r="DW126" i="46"/>
  <c r="DV126" i="46"/>
  <c r="BG126" i="46" s="1"/>
  <c r="DU126" i="46"/>
  <c r="BF126" i="46" s="1"/>
  <c r="DT126" i="46"/>
  <c r="DS126" i="46"/>
  <c r="BD126" i="46" s="1"/>
  <c r="DR126" i="46"/>
  <c r="DQ126" i="46"/>
  <c r="DP126" i="46"/>
  <c r="BA126" i="46" s="1"/>
  <c r="DO126" i="46"/>
  <c r="DN126" i="46"/>
  <c r="AY126" i="46" s="1"/>
  <c r="DM126" i="46"/>
  <c r="AX126" i="46" s="1"/>
  <c r="DL126" i="46"/>
  <c r="AW126" i="46" s="1"/>
  <c r="DK126" i="46"/>
  <c r="DJ126" i="46"/>
  <c r="DI126" i="46"/>
  <c r="AT126" i="46" s="1"/>
  <c r="DH126" i="46"/>
  <c r="DG126" i="46"/>
  <c r="DF126" i="46"/>
  <c r="AQ126" i="46" s="1"/>
  <c r="DE126" i="46"/>
  <c r="DD126" i="46"/>
  <c r="DC126" i="46"/>
  <c r="DB126" i="46"/>
  <c r="DA126" i="46"/>
  <c r="CZ126" i="46"/>
  <c r="CY126" i="46"/>
  <c r="CX126" i="46"/>
  <c r="AI126" i="46" s="1"/>
  <c r="CW126" i="46"/>
  <c r="CV126" i="46"/>
  <c r="AG126" i="46" s="1"/>
  <c r="CU126" i="46"/>
  <c r="CT126" i="46"/>
  <c r="CS126" i="46"/>
  <c r="CR126" i="46"/>
  <c r="AC126" i="46" s="1"/>
  <c r="CQ126" i="46"/>
  <c r="AB126" i="46" s="1"/>
  <c r="CP126" i="46"/>
  <c r="AA126" i="46" s="1"/>
  <c r="CO126" i="46"/>
  <c r="CN126" i="46"/>
  <c r="CM126" i="46"/>
  <c r="CL126" i="46"/>
  <c r="CK126" i="46"/>
  <c r="CJ126" i="46"/>
  <c r="U126" i="46" s="1"/>
  <c r="CI126" i="46"/>
  <c r="T126" i="46" s="1"/>
  <c r="CH126" i="46"/>
  <c r="S126" i="46" s="1"/>
  <c r="CG126" i="46"/>
  <c r="CF126" i="46"/>
  <c r="CE126" i="46"/>
  <c r="CD126" i="46"/>
  <c r="CC126" i="46"/>
  <c r="CB126" i="46"/>
  <c r="M126" i="46" s="1"/>
  <c r="CA126" i="46"/>
  <c r="BZ126" i="46"/>
  <c r="K126" i="46" s="1"/>
  <c r="BY126" i="46"/>
  <c r="BX126" i="46"/>
  <c r="BW126" i="46"/>
  <c r="BV126" i="46"/>
  <c r="BU126" i="46"/>
  <c r="F126" i="46" s="1"/>
  <c r="BT126" i="46"/>
  <c r="E126" i="46" s="1"/>
  <c r="BS126" i="46"/>
  <c r="BO126" i="46"/>
  <c r="BN126" i="46"/>
  <c r="B126" i="46"/>
  <c r="B126" i="44" s="1"/>
  <c r="A126" i="46"/>
  <c r="EF125" i="46"/>
  <c r="EE125" i="46"/>
  <c r="ED125" i="46"/>
  <c r="EC125" i="46"/>
  <c r="EB125" i="46"/>
  <c r="EA125" i="46"/>
  <c r="BL125" i="46" s="1"/>
  <c r="DZ125" i="46"/>
  <c r="DY125" i="46"/>
  <c r="BJ125" i="46" s="1"/>
  <c r="DX125" i="46"/>
  <c r="DW125" i="46"/>
  <c r="DV125" i="46"/>
  <c r="BG125" i="46" s="1"/>
  <c r="DU125" i="46"/>
  <c r="DT125" i="46"/>
  <c r="BE125" i="46" s="1"/>
  <c r="DS125" i="46"/>
  <c r="DR125" i="46"/>
  <c r="DQ125" i="46"/>
  <c r="DP125" i="46"/>
  <c r="DO125" i="46"/>
  <c r="DN125" i="46"/>
  <c r="DM125" i="46"/>
  <c r="AX125" i="46" s="1"/>
  <c r="DL125" i="46"/>
  <c r="AW125" i="46" s="1"/>
  <c r="DK125" i="46"/>
  <c r="AV125" i="46" s="1"/>
  <c r="DJ125" i="46"/>
  <c r="DI125" i="46"/>
  <c r="DH125" i="46"/>
  <c r="DG125" i="46"/>
  <c r="DF125" i="46"/>
  <c r="DE125" i="46"/>
  <c r="DD125" i="46"/>
  <c r="DC125" i="46"/>
  <c r="DB125" i="46"/>
  <c r="DA125" i="46"/>
  <c r="CZ125" i="46"/>
  <c r="CY125" i="46"/>
  <c r="CX125" i="46"/>
  <c r="CW125" i="46"/>
  <c r="CV125" i="46"/>
  <c r="CU125" i="46"/>
  <c r="CT125" i="46"/>
  <c r="CS125" i="46"/>
  <c r="AD125" i="46" s="1"/>
  <c r="CR125" i="46"/>
  <c r="CQ125" i="46"/>
  <c r="CP125" i="46"/>
  <c r="CO125" i="46"/>
  <c r="CN125" i="46"/>
  <c r="Y125" i="46" s="1"/>
  <c r="CM125" i="46"/>
  <c r="CL125" i="46"/>
  <c r="W125" i="46" s="1"/>
  <c r="CK125" i="46"/>
  <c r="V125" i="46" s="1"/>
  <c r="CJ125" i="46"/>
  <c r="CI125" i="46"/>
  <c r="T125" i="46" s="1"/>
  <c r="CH125" i="46"/>
  <c r="CG125" i="46"/>
  <c r="CF125" i="46"/>
  <c r="CE125" i="46"/>
  <c r="P125" i="46" s="1"/>
  <c r="CD125" i="46"/>
  <c r="CC125" i="46"/>
  <c r="CB125" i="46"/>
  <c r="CA125" i="46"/>
  <c r="BZ125" i="46"/>
  <c r="K125" i="46" s="1"/>
  <c r="BY125" i="46"/>
  <c r="BX125" i="46"/>
  <c r="BW125" i="46"/>
  <c r="BV125" i="46"/>
  <c r="G125" i="46" s="1"/>
  <c r="BU125" i="46"/>
  <c r="BT125" i="46"/>
  <c r="BS125" i="46"/>
  <c r="B125" i="46"/>
  <c r="B125" i="44" s="1"/>
  <c r="A125" i="46"/>
  <c r="A123" i="27" s="1"/>
  <c r="EF124" i="46"/>
  <c r="BQ124" i="46" s="1"/>
  <c r="EE124" i="46"/>
  <c r="ED124" i="46"/>
  <c r="BO124" i="44" s="1"/>
  <c r="EC124" i="46"/>
  <c r="EB124" i="46"/>
  <c r="EA124" i="46"/>
  <c r="DZ124" i="46"/>
  <c r="DY124" i="46"/>
  <c r="DX124" i="46"/>
  <c r="DW124" i="46"/>
  <c r="BH124" i="46" s="1"/>
  <c r="DV124" i="46"/>
  <c r="DU124" i="46"/>
  <c r="DT124" i="46"/>
  <c r="DS124" i="46"/>
  <c r="DR124" i="46"/>
  <c r="BC124" i="46" s="1"/>
  <c r="DQ124" i="46"/>
  <c r="BB124" i="46" s="1"/>
  <c r="DP124" i="46"/>
  <c r="DO124" i="46"/>
  <c r="DN124" i="46"/>
  <c r="DM124" i="46"/>
  <c r="DL124" i="46"/>
  <c r="DK124" i="46"/>
  <c r="DJ124" i="46"/>
  <c r="DI124" i="46"/>
  <c r="DH124" i="46"/>
  <c r="AS124" i="46" s="1"/>
  <c r="DG124" i="46"/>
  <c r="DF124" i="46"/>
  <c r="AQ124" i="46" s="1"/>
  <c r="DE124" i="46"/>
  <c r="AP124" i="46" s="1"/>
  <c r="DD124" i="46"/>
  <c r="DC124" i="46"/>
  <c r="AN124" i="46" s="1"/>
  <c r="DB124" i="46"/>
  <c r="DA124" i="46"/>
  <c r="AL124" i="46" s="1"/>
  <c r="CZ124" i="46"/>
  <c r="CY124" i="46"/>
  <c r="CX124" i="46"/>
  <c r="CW124" i="46"/>
  <c r="CV124" i="46"/>
  <c r="CU124" i="46"/>
  <c r="CT124" i="46"/>
  <c r="CS124" i="46"/>
  <c r="CR124" i="46"/>
  <c r="CQ124" i="46"/>
  <c r="AB124" i="46" s="1"/>
  <c r="CP124" i="46"/>
  <c r="AA124" i="46" s="1"/>
  <c r="CO124" i="46"/>
  <c r="CN124" i="46"/>
  <c r="CM124" i="46"/>
  <c r="CL124" i="46"/>
  <c r="CK124" i="46"/>
  <c r="CJ124" i="46"/>
  <c r="CI124" i="46"/>
  <c r="T124" i="46" s="1"/>
  <c r="CH124" i="46"/>
  <c r="CG124" i="46"/>
  <c r="CF124" i="46"/>
  <c r="CE124" i="46"/>
  <c r="CD124" i="46"/>
  <c r="CC124" i="46"/>
  <c r="CB124" i="46"/>
  <c r="M124" i="46" s="1"/>
  <c r="CA124" i="46"/>
  <c r="BZ124" i="46"/>
  <c r="BY124" i="46"/>
  <c r="BX124" i="46"/>
  <c r="BW124" i="46"/>
  <c r="BV124" i="46"/>
  <c r="BU124" i="46"/>
  <c r="BT124" i="46"/>
  <c r="E124" i="46" s="1"/>
  <c r="BS124" i="46"/>
  <c r="BO124" i="46"/>
  <c r="B124" i="46"/>
  <c r="B124" i="44" s="1"/>
  <c r="A124" i="46"/>
  <c r="C124" i="46" s="1"/>
  <c r="C124" i="44" s="1"/>
  <c r="EF123" i="46"/>
  <c r="EE123" i="46"/>
  <c r="ED123" i="46"/>
  <c r="EC123" i="46"/>
  <c r="BN123" i="46" s="1"/>
  <c r="EB123" i="46"/>
  <c r="BM123" i="46" s="1"/>
  <c r="EA123" i="46"/>
  <c r="DZ123" i="46"/>
  <c r="DY123" i="46"/>
  <c r="DX123" i="46"/>
  <c r="BI123" i="46" s="1"/>
  <c r="DW123" i="46"/>
  <c r="DV123" i="46"/>
  <c r="BG123" i="46" s="1"/>
  <c r="DU123" i="46"/>
  <c r="DT123" i="46"/>
  <c r="DS123" i="46"/>
  <c r="DR123" i="46"/>
  <c r="DQ123" i="46"/>
  <c r="DP123" i="46"/>
  <c r="BA123" i="46" s="1"/>
  <c r="DO123" i="46"/>
  <c r="DN123" i="46"/>
  <c r="DM123" i="46"/>
  <c r="DL123" i="46"/>
  <c r="DK123" i="46"/>
  <c r="DJ123" i="46"/>
  <c r="DI123" i="46"/>
  <c r="DH123" i="46"/>
  <c r="DG123" i="46"/>
  <c r="AR123" i="46" s="1"/>
  <c r="DF123" i="46"/>
  <c r="DE123" i="46"/>
  <c r="DD123" i="46"/>
  <c r="DC123" i="46"/>
  <c r="DB123" i="46"/>
  <c r="DA123" i="46"/>
  <c r="CZ123" i="46"/>
  <c r="CY123" i="46"/>
  <c r="CX123" i="46"/>
  <c r="AI123" i="46" s="1"/>
  <c r="CW123" i="46"/>
  <c r="AH123" i="46" s="1"/>
  <c r="CV123" i="46"/>
  <c r="AG123" i="46" s="1"/>
  <c r="CU123" i="46"/>
  <c r="CT123" i="46"/>
  <c r="CS123" i="46"/>
  <c r="CR123" i="46"/>
  <c r="AC123" i="46" s="1"/>
  <c r="CQ123" i="46"/>
  <c r="CP123" i="46"/>
  <c r="CO123" i="46"/>
  <c r="Z123" i="46" s="1"/>
  <c r="CN123" i="46"/>
  <c r="CM123" i="46"/>
  <c r="CL123" i="46"/>
  <c r="CK123" i="46"/>
  <c r="CJ123" i="46"/>
  <c r="CI123" i="46"/>
  <c r="CH123" i="46"/>
  <c r="CG123" i="46"/>
  <c r="CF123" i="46"/>
  <c r="CE123" i="46"/>
  <c r="CD123" i="46"/>
  <c r="CC123" i="46"/>
  <c r="CB123" i="46"/>
  <c r="CA123" i="46"/>
  <c r="L123" i="46" s="1"/>
  <c r="BZ123" i="46"/>
  <c r="BY123" i="46"/>
  <c r="BX123" i="46"/>
  <c r="BW123" i="46"/>
  <c r="BV123" i="46"/>
  <c r="G123" i="46" s="1"/>
  <c r="BU123" i="46"/>
  <c r="BT123" i="46"/>
  <c r="BS123" i="46"/>
  <c r="B123" i="46"/>
  <c r="B123" i="44" s="1"/>
  <c r="A123" i="46"/>
  <c r="A121" i="27" s="1"/>
  <c r="EF122" i="46"/>
  <c r="BQ122" i="46" s="1"/>
  <c r="EE122" i="46"/>
  <c r="ED122" i="46"/>
  <c r="EC122" i="46"/>
  <c r="EB122" i="46"/>
  <c r="EA122" i="46"/>
  <c r="DZ122" i="46"/>
  <c r="DY122" i="46"/>
  <c r="DX122" i="46"/>
  <c r="BI122" i="46" s="1"/>
  <c r="DW122" i="46"/>
  <c r="DV122" i="46"/>
  <c r="BG122" i="44" s="1"/>
  <c r="DU122" i="46"/>
  <c r="DT122" i="46"/>
  <c r="DS122" i="46"/>
  <c r="BD122" i="46" s="1"/>
  <c r="DR122" i="46"/>
  <c r="BC122" i="46" s="1"/>
  <c r="DQ122" i="46"/>
  <c r="DP122" i="46"/>
  <c r="DO122" i="46"/>
  <c r="DN122" i="46"/>
  <c r="DM122" i="46"/>
  <c r="DL122" i="46"/>
  <c r="DK122" i="46"/>
  <c r="DJ122" i="46"/>
  <c r="DI122" i="46"/>
  <c r="DH122" i="46"/>
  <c r="DG122" i="46"/>
  <c r="DF122" i="46"/>
  <c r="DE122" i="46"/>
  <c r="AP122" i="46" s="1"/>
  <c r="DD122" i="46"/>
  <c r="DC122" i="46"/>
  <c r="DB122" i="46"/>
  <c r="DA122" i="46"/>
  <c r="CZ122" i="46"/>
  <c r="CY122" i="46"/>
  <c r="CX122" i="46"/>
  <c r="CW122" i="46"/>
  <c r="AH122" i="46" s="1"/>
  <c r="CV122" i="46"/>
  <c r="CU122" i="46"/>
  <c r="CT122" i="46"/>
  <c r="AE122" i="46" s="1"/>
  <c r="CS122" i="46"/>
  <c r="AD122" i="46" s="1"/>
  <c r="CR122" i="46"/>
  <c r="AC122" i="46" s="1"/>
  <c r="CQ122" i="46"/>
  <c r="CP122" i="46"/>
  <c r="CO122" i="46"/>
  <c r="Z122" i="46" s="1"/>
  <c r="CN122" i="46"/>
  <c r="Y122" i="46" s="1"/>
  <c r="CM122" i="46"/>
  <c r="CL122" i="46"/>
  <c r="CK122" i="46"/>
  <c r="V122" i="46" s="1"/>
  <c r="CJ122" i="46"/>
  <c r="CI122" i="46"/>
  <c r="T122" i="46" s="1"/>
  <c r="CH122" i="46"/>
  <c r="CG122" i="46"/>
  <c r="R122" i="46" s="1"/>
  <c r="CF122" i="46"/>
  <c r="CE122" i="46"/>
  <c r="CD122" i="46"/>
  <c r="CC122" i="46"/>
  <c r="CB122" i="46"/>
  <c r="CA122" i="46"/>
  <c r="BZ122" i="46"/>
  <c r="BY122" i="46"/>
  <c r="J122" i="46" s="1"/>
  <c r="BX122" i="46"/>
  <c r="BW122" i="46"/>
  <c r="H122" i="46" s="1"/>
  <c r="BV122" i="46"/>
  <c r="G122" i="46" s="1"/>
  <c r="BU122" i="46"/>
  <c r="BT122" i="46"/>
  <c r="BS122" i="46"/>
  <c r="BG122" i="46"/>
  <c r="B122" i="46"/>
  <c r="B122" i="44" s="1"/>
  <c r="A122" i="46"/>
  <c r="A120" i="27" s="1"/>
  <c r="EF121" i="46"/>
  <c r="EE121" i="46"/>
  <c r="ED121" i="46"/>
  <c r="BO121" i="44" s="1"/>
  <c r="EC121" i="46"/>
  <c r="BN121" i="46" s="1"/>
  <c r="EB121" i="46"/>
  <c r="EA121" i="46"/>
  <c r="DZ121" i="46"/>
  <c r="DY121" i="46"/>
  <c r="DX121" i="46"/>
  <c r="DW121" i="46"/>
  <c r="DV121" i="46"/>
  <c r="DU121" i="46"/>
  <c r="BF121" i="46" s="1"/>
  <c r="DT121" i="46"/>
  <c r="BE121" i="46" s="1"/>
  <c r="DS121" i="46"/>
  <c r="DR121" i="46"/>
  <c r="DQ121" i="46"/>
  <c r="BB121" i="46" s="1"/>
  <c r="DP121" i="46"/>
  <c r="BA121" i="46" s="1"/>
  <c r="DO121" i="46"/>
  <c r="DN121" i="46"/>
  <c r="AY121" i="46" s="1"/>
  <c r="DM121" i="46"/>
  <c r="DL121" i="46"/>
  <c r="DK121" i="46"/>
  <c r="DJ121" i="46"/>
  <c r="DI121" i="46"/>
  <c r="AT121" i="46" s="1"/>
  <c r="DH121" i="46"/>
  <c r="DG121" i="46"/>
  <c r="DF121" i="46"/>
  <c r="AQ121" i="46" s="1"/>
  <c r="DE121" i="46"/>
  <c r="DD121" i="46"/>
  <c r="DC121" i="46"/>
  <c r="DB121" i="46"/>
  <c r="DA121" i="46"/>
  <c r="CZ121" i="46"/>
  <c r="AK121" i="46" s="1"/>
  <c r="CY121" i="46"/>
  <c r="AJ121" i="46" s="1"/>
  <c r="CX121" i="46"/>
  <c r="CW121" i="46"/>
  <c r="AH121" i="46" s="1"/>
  <c r="CV121" i="46"/>
  <c r="CU121" i="46"/>
  <c r="CT121" i="46"/>
  <c r="CS121" i="46"/>
  <c r="CR121" i="46"/>
  <c r="CQ121" i="46"/>
  <c r="CP121" i="46"/>
  <c r="CO121" i="46"/>
  <c r="CN121" i="46"/>
  <c r="CM121" i="46"/>
  <c r="X121" i="46" s="1"/>
  <c r="CL121" i="46"/>
  <c r="CK121" i="46"/>
  <c r="CJ121" i="46"/>
  <c r="CI121" i="46"/>
  <c r="CH121" i="46"/>
  <c r="S121" i="46" s="1"/>
  <c r="CG121" i="46"/>
  <c r="R121" i="46" s="1"/>
  <c r="CF121" i="46"/>
  <c r="CE121" i="46"/>
  <c r="CD121" i="46"/>
  <c r="CC121" i="46"/>
  <c r="CB121" i="46"/>
  <c r="CA121" i="46"/>
  <c r="BZ121" i="46"/>
  <c r="BY121" i="46"/>
  <c r="BX121" i="46"/>
  <c r="BW121" i="46"/>
  <c r="BV121" i="46"/>
  <c r="BU121" i="46"/>
  <c r="BT121" i="46"/>
  <c r="BS121" i="46"/>
  <c r="BO121" i="46"/>
  <c r="B121" i="46"/>
  <c r="B121" i="44" s="1"/>
  <c r="A121" i="46"/>
  <c r="A119" i="27" s="1"/>
  <c r="EF120" i="46"/>
  <c r="EE120" i="46"/>
  <c r="ED120" i="46"/>
  <c r="BO120" i="44" s="1"/>
  <c r="EC120" i="46"/>
  <c r="BN120" i="44" s="1"/>
  <c r="EB120" i="46"/>
  <c r="EA120" i="46"/>
  <c r="DZ120" i="46"/>
  <c r="DY120" i="46"/>
  <c r="DX120" i="46"/>
  <c r="DW120" i="46"/>
  <c r="DV120" i="46"/>
  <c r="DU120" i="46"/>
  <c r="DT120" i="46"/>
  <c r="BE120" i="44" s="1"/>
  <c r="DS120" i="46"/>
  <c r="DR120" i="46"/>
  <c r="DQ120" i="46"/>
  <c r="DP120" i="46"/>
  <c r="DO120" i="46"/>
  <c r="DN120" i="46"/>
  <c r="AY120" i="46" s="1"/>
  <c r="DM120" i="46"/>
  <c r="DL120" i="46"/>
  <c r="DK120" i="46"/>
  <c r="AV120" i="46" s="1"/>
  <c r="DJ120" i="46"/>
  <c r="AU120" i="46" s="1"/>
  <c r="DI120" i="46"/>
  <c r="DH120" i="46"/>
  <c r="DG120" i="46"/>
  <c r="DF120" i="46"/>
  <c r="DE120" i="46"/>
  <c r="DD120" i="46"/>
  <c r="DC120" i="46"/>
  <c r="DB120" i="46"/>
  <c r="DA120" i="46"/>
  <c r="CZ120" i="46"/>
  <c r="CY120" i="46"/>
  <c r="CX120" i="46"/>
  <c r="CW120" i="46"/>
  <c r="CV120" i="46"/>
  <c r="CU120" i="46"/>
  <c r="CT120" i="46"/>
  <c r="AE120" i="46" s="1"/>
  <c r="CS120" i="46"/>
  <c r="CR120" i="46"/>
  <c r="CQ120" i="46"/>
  <c r="CP120" i="46"/>
  <c r="AA120" i="46" s="1"/>
  <c r="CO120" i="46"/>
  <c r="CN120" i="46"/>
  <c r="Y120" i="46" s="1"/>
  <c r="CM120" i="46"/>
  <c r="CL120" i="46"/>
  <c r="W120" i="46" s="1"/>
  <c r="CK120" i="46"/>
  <c r="CJ120" i="46"/>
  <c r="CI120" i="46"/>
  <c r="CH120" i="46"/>
  <c r="CG120" i="46"/>
  <c r="R120" i="46" s="1"/>
  <c r="CF120" i="46"/>
  <c r="CE120" i="46"/>
  <c r="P120" i="46" s="1"/>
  <c r="CD120" i="46"/>
  <c r="CC120" i="46"/>
  <c r="CB120" i="46"/>
  <c r="CA120" i="46"/>
  <c r="BZ120" i="46"/>
  <c r="BY120" i="46"/>
  <c r="BX120" i="46"/>
  <c r="BW120" i="46"/>
  <c r="H120" i="46" s="1"/>
  <c r="BV120" i="46"/>
  <c r="BU120" i="46"/>
  <c r="F120" i="46" s="1"/>
  <c r="BT120" i="46"/>
  <c r="BS120" i="46"/>
  <c r="BO120" i="46"/>
  <c r="BN120" i="46"/>
  <c r="BE120" i="46"/>
  <c r="B120" i="46"/>
  <c r="B120" i="44" s="1"/>
  <c r="A120" i="46"/>
  <c r="A118" i="27" s="1"/>
  <c r="EF119" i="46"/>
  <c r="EE119" i="46"/>
  <c r="ED119" i="46"/>
  <c r="EC119" i="46"/>
  <c r="EB119" i="46"/>
  <c r="BM119" i="46" s="1"/>
  <c r="EA119" i="46"/>
  <c r="BL119" i="46" s="1"/>
  <c r="DZ119" i="46"/>
  <c r="BK119" i="46" s="1"/>
  <c r="DY119" i="46"/>
  <c r="DX119" i="46"/>
  <c r="DW119" i="46"/>
  <c r="DV119" i="46"/>
  <c r="DU119" i="46"/>
  <c r="DT119" i="46"/>
  <c r="DS119" i="46"/>
  <c r="DR119" i="46"/>
  <c r="BC119" i="46" s="1"/>
  <c r="DQ119" i="46"/>
  <c r="BB119" i="46" s="1"/>
  <c r="DP119" i="46"/>
  <c r="DO119" i="46"/>
  <c r="DN119" i="46"/>
  <c r="DM119" i="46"/>
  <c r="DL119" i="46"/>
  <c r="AW119" i="46" s="1"/>
  <c r="DK119" i="46"/>
  <c r="DJ119" i="46"/>
  <c r="DI119" i="46"/>
  <c r="AT119" i="46" s="1"/>
  <c r="DH119" i="46"/>
  <c r="DG119" i="46"/>
  <c r="DF119" i="46"/>
  <c r="DE119" i="46"/>
  <c r="DD119" i="46"/>
  <c r="DC119" i="46"/>
  <c r="AN119" i="46" s="1"/>
  <c r="DB119" i="46"/>
  <c r="DA119" i="46"/>
  <c r="CZ119" i="46"/>
  <c r="CY119" i="46"/>
  <c r="CX119" i="46"/>
  <c r="CW119" i="46"/>
  <c r="CV119" i="46"/>
  <c r="CU119" i="46"/>
  <c r="CT119" i="46"/>
  <c r="AE119" i="46" s="1"/>
  <c r="CS119" i="46"/>
  <c r="AD119" i="46" s="1"/>
  <c r="CR119" i="46"/>
  <c r="CQ119" i="46"/>
  <c r="CP119" i="46"/>
  <c r="CO119" i="46"/>
  <c r="CN119" i="46"/>
  <c r="Y119" i="46" s="1"/>
  <c r="CM119" i="46"/>
  <c r="X119" i="46" s="1"/>
  <c r="CL119" i="46"/>
  <c r="CK119" i="46"/>
  <c r="V119" i="46" s="1"/>
  <c r="CJ119" i="46"/>
  <c r="CI119" i="46"/>
  <c r="CH119" i="46"/>
  <c r="CG119" i="46"/>
  <c r="CF119" i="46"/>
  <c r="CE119" i="46"/>
  <c r="CD119" i="46"/>
  <c r="CC119" i="46"/>
  <c r="CB119" i="46"/>
  <c r="CA119" i="46"/>
  <c r="BZ119" i="46"/>
  <c r="BY119" i="46"/>
  <c r="J119" i="46" s="1"/>
  <c r="BX119" i="46"/>
  <c r="BW119" i="46"/>
  <c r="BV119" i="46"/>
  <c r="BU119" i="46"/>
  <c r="BT119" i="46"/>
  <c r="BS119" i="46"/>
  <c r="B119" i="46"/>
  <c r="B119" i="44" s="1"/>
  <c r="A119" i="46"/>
  <c r="A117" i="27" s="1"/>
  <c r="EF118" i="46"/>
  <c r="BQ118" i="46" s="1"/>
  <c r="EE118" i="46"/>
  <c r="ED118" i="46"/>
  <c r="BO118" i="46" s="1"/>
  <c r="EC118" i="46"/>
  <c r="BN118" i="46" s="1"/>
  <c r="EB118" i="46"/>
  <c r="EA118" i="46"/>
  <c r="DZ118" i="46"/>
  <c r="DY118" i="46"/>
  <c r="DX118" i="46"/>
  <c r="DW118" i="46"/>
  <c r="DV118" i="46"/>
  <c r="DU118" i="46"/>
  <c r="BF118" i="46" s="1"/>
  <c r="DT118" i="46"/>
  <c r="BE118" i="46" s="1"/>
  <c r="DS118" i="46"/>
  <c r="DR118" i="46"/>
  <c r="DQ118" i="46"/>
  <c r="DP118" i="46"/>
  <c r="BA118" i="46" s="1"/>
  <c r="DO118" i="46"/>
  <c r="AZ118" i="46" s="1"/>
  <c r="DN118" i="46"/>
  <c r="DM118" i="46"/>
  <c r="AX118" i="46" s="1"/>
  <c r="DL118" i="46"/>
  <c r="DK118" i="46"/>
  <c r="DJ118" i="46"/>
  <c r="DI118" i="46"/>
  <c r="DH118" i="46"/>
  <c r="DG118" i="46"/>
  <c r="DF118" i="46"/>
  <c r="AQ118" i="44" s="1"/>
  <c r="DE118" i="46"/>
  <c r="DD118" i="46"/>
  <c r="DC118" i="46"/>
  <c r="AN118" i="46" s="1"/>
  <c r="DB118" i="46"/>
  <c r="DA118" i="46"/>
  <c r="AL118" i="46" s="1"/>
  <c r="CZ118" i="46"/>
  <c r="CY118" i="46"/>
  <c r="CX118" i="46"/>
  <c r="CW118" i="46"/>
  <c r="CV118" i="46"/>
  <c r="CU118" i="46"/>
  <c r="CT118" i="46"/>
  <c r="CS118" i="46"/>
  <c r="CR118" i="46"/>
  <c r="CQ118" i="46"/>
  <c r="CP118" i="46"/>
  <c r="CO118" i="46"/>
  <c r="CN118" i="46"/>
  <c r="Y118" i="46" s="1"/>
  <c r="CM118" i="46"/>
  <c r="CL118" i="46"/>
  <c r="CK118" i="46"/>
  <c r="CJ118" i="46"/>
  <c r="CI118" i="46"/>
  <c r="CH118" i="46"/>
  <c r="CG118" i="46"/>
  <c r="CF118" i="46"/>
  <c r="CE118" i="46"/>
  <c r="P118" i="46" s="1"/>
  <c r="CD118" i="46"/>
  <c r="CC118" i="46"/>
  <c r="CB118" i="46"/>
  <c r="CA118" i="46"/>
  <c r="BZ118" i="46"/>
  <c r="K118" i="46" s="1"/>
  <c r="BY118" i="46"/>
  <c r="BX118" i="46"/>
  <c r="BW118" i="46"/>
  <c r="BV118" i="46"/>
  <c r="BU118" i="46"/>
  <c r="BT118" i="46"/>
  <c r="BS118" i="46"/>
  <c r="AQ118" i="46"/>
  <c r="B118" i="46"/>
  <c r="B118" i="44" s="1"/>
  <c r="A118" i="46"/>
  <c r="A116" i="27" s="1"/>
  <c r="EF117" i="46"/>
  <c r="EE117" i="46"/>
  <c r="ED117" i="46"/>
  <c r="EC117" i="46"/>
  <c r="EB117" i="46"/>
  <c r="EA117" i="46"/>
  <c r="DZ117" i="46"/>
  <c r="DY117" i="46"/>
  <c r="DX117" i="46"/>
  <c r="DW117" i="46"/>
  <c r="DV117" i="46"/>
  <c r="BG117" i="44" s="1"/>
  <c r="DU117" i="46"/>
  <c r="DT117" i="46"/>
  <c r="BE117" i="46" s="1"/>
  <c r="DS117" i="46"/>
  <c r="DR117" i="46"/>
  <c r="DQ117" i="46"/>
  <c r="DP117" i="46"/>
  <c r="DO117" i="46"/>
  <c r="DN117" i="46"/>
  <c r="DM117" i="46"/>
  <c r="DL117" i="46"/>
  <c r="AW117" i="46" s="1"/>
  <c r="DK117" i="46"/>
  <c r="DJ117" i="46"/>
  <c r="AU117" i="46" s="1"/>
  <c r="DI117" i="46"/>
  <c r="DH117" i="46"/>
  <c r="DG117" i="46"/>
  <c r="DF117" i="46"/>
  <c r="DE117" i="46"/>
  <c r="DD117" i="46"/>
  <c r="DC117" i="46"/>
  <c r="AN117" i="46" s="1"/>
  <c r="DB117" i="46"/>
  <c r="DA117" i="46"/>
  <c r="CZ117" i="46"/>
  <c r="CY117" i="46"/>
  <c r="CX117" i="46"/>
  <c r="CW117" i="46"/>
  <c r="CV117" i="46"/>
  <c r="CU117" i="46"/>
  <c r="AF117" i="46" s="1"/>
  <c r="CT117" i="46"/>
  <c r="AE117" i="46" s="1"/>
  <c r="CS117" i="46"/>
  <c r="CR117" i="46"/>
  <c r="CQ117" i="46"/>
  <c r="CP117" i="46"/>
  <c r="CO117" i="46"/>
  <c r="CN117" i="46"/>
  <c r="CM117" i="46"/>
  <c r="CL117" i="46"/>
  <c r="W117" i="46" s="1"/>
  <c r="CK117" i="46"/>
  <c r="CJ117" i="46"/>
  <c r="CI117" i="46"/>
  <c r="CH117" i="46"/>
  <c r="CG117" i="46"/>
  <c r="CF117" i="46"/>
  <c r="CE117" i="46"/>
  <c r="CD117" i="46"/>
  <c r="O117" i="46" s="1"/>
  <c r="CC117" i="46"/>
  <c r="CB117" i="46"/>
  <c r="CA117" i="46"/>
  <c r="BZ117" i="46"/>
  <c r="BY117" i="46"/>
  <c r="BX117" i="46"/>
  <c r="I117" i="46" s="1"/>
  <c r="BW117" i="46"/>
  <c r="H117" i="46" s="1"/>
  <c r="BV117" i="46"/>
  <c r="BU117" i="46"/>
  <c r="F117" i="46" s="1"/>
  <c r="BT117" i="46"/>
  <c r="E117" i="46" s="1"/>
  <c r="BS117" i="46"/>
  <c r="BG117" i="46"/>
  <c r="B117" i="46"/>
  <c r="B117" i="44" s="1"/>
  <c r="A117" i="46"/>
  <c r="A115" i="27" s="1"/>
  <c r="EF116" i="46"/>
  <c r="BQ116" i="46" s="1"/>
  <c r="EE116" i="46"/>
  <c r="BP116" i="46" s="1"/>
  <c r="ED116" i="46"/>
  <c r="BO116" i="44" s="1"/>
  <c r="EC116" i="46"/>
  <c r="EB116" i="46"/>
  <c r="EA116" i="46"/>
  <c r="BL116" i="46" s="1"/>
  <c r="DZ116" i="46"/>
  <c r="BK116" i="46" s="1"/>
  <c r="DY116" i="46"/>
  <c r="DX116" i="46"/>
  <c r="BI116" i="46" s="1"/>
  <c r="DW116" i="46"/>
  <c r="BH116" i="46" s="1"/>
  <c r="DV116" i="46"/>
  <c r="DU116" i="46"/>
  <c r="DT116" i="46"/>
  <c r="DS116" i="46"/>
  <c r="DR116" i="46"/>
  <c r="DQ116" i="46"/>
  <c r="DP116" i="46"/>
  <c r="DO116" i="46"/>
  <c r="DN116" i="46"/>
  <c r="DM116" i="46"/>
  <c r="DL116" i="46"/>
  <c r="DK116" i="46"/>
  <c r="DJ116" i="46"/>
  <c r="AU116" i="46" s="1"/>
  <c r="DI116" i="46"/>
  <c r="DH116" i="46"/>
  <c r="DG116" i="46"/>
  <c r="AR116" i="46" s="1"/>
  <c r="DF116" i="46"/>
  <c r="DE116" i="46"/>
  <c r="AP116" i="46" s="1"/>
  <c r="DD116" i="46"/>
  <c r="DC116" i="46"/>
  <c r="DB116" i="46"/>
  <c r="DA116" i="46"/>
  <c r="CZ116" i="46"/>
  <c r="AK116" i="46" s="1"/>
  <c r="CY116" i="46"/>
  <c r="AJ116" i="46" s="1"/>
  <c r="CX116" i="46"/>
  <c r="CW116" i="46"/>
  <c r="CV116" i="46"/>
  <c r="CU116" i="46"/>
  <c r="AF116" i="46" s="1"/>
  <c r="CT116" i="46"/>
  <c r="CS116" i="46"/>
  <c r="AD116" i="46" s="1"/>
  <c r="CR116" i="46"/>
  <c r="CQ116" i="46"/>
  <c r="CP116" i="46"/>
  <c r="CO116" i="46"/>
  <c r="CN116" i="46"/>
  <c r="CM116" i="46"/>
  <c r="CL116" i="46"/>
  <c r="CK116" i="46"/>
  <c r="CJ116" i="46"/>
  <c r="CI116" i="46"/>
  <c r="CH116" i="46"/>
  <c r="CG116" i="46"/>
  <c r="CF116" i="46"/>
  <c r="CE116" i="46"/>
  <c r="CD116" i="46"/>
  <c r="CC116" i="46"/>
  <c r="CB116" i="46"/>
  <c r="CA116" i="46"/>
  <c r="BZ116" i="46"/>
  <c r="BY116" i="46"/>
  <c r="BX116" i="46"/>
  <c r="BW116" i="46"/>
  <c r="BV116" i="46"/>
  <c r="BU116" i="46"/>
  <c r="BT116" i="46"/>
  <c r="E116" i="46" s="1"/>
  <c r="BS116" i="46"/>
  <c r="BO116" i="46"/>
  <c r="B116" i="46"/>
  <c r="B116" i="44" s="1"/>
  <c r="A116" i="46"/>
  <c r="A114" i="27" s="1"/>
  <c r="EF115" i="46"/>
  <c r="EE115" i="46"/>
  <c r="ED115" i="46"/>
  <c r="BO115" i="46" s="1"/>
  <c r="EC115" i="46"/>
  <c r="EB115" i="46"/>
  <c r="EA115" i="46"/>
  <c r="DZ115" i="46"/>
  <c r="DY115" i="46"/>
  <c r="DX115" i="46"/>
  <c r="DW115" i="46"/>
  <c r="BH115" i="46" s="1"/>
  <c r="DV115" i="46"/>
  <c r="DU115" i="46"/>
  <c r="BF115" i="46" s="1"/>
  <c r="DT115" i="46"/>
  <c r="BE115" i="46" s="1"/>
  <c r="DS115" i="46"/>
  <c r="DR115" i="46"/>
  <c r="DQ115" i="46"/>
  <c r="DP115" i="46"/>
  <c r="DO115" i="46"/>
  <c r="DN115" i="46"/>
  <c r="DM115" i="46"/>
  <c r="DL115" i="46"/>
  <c r="DK115" i="46"/>
  <c r="DJ115" i="46"/>
  <c r="DI115" i="46"/>
  <c r="DH115" i="46"/>
  <c r="DG115" i="46"/>
  <c r="DF115" i="46"/>
  <c r="AQ115" i="46" s="1"/>
  <c r="DE115" i="46"/>
  <c r="DD115" i="46"/>
  <c r="AO115" i="46" s="1"/>
  <c r="DC115" i="46"/>
  <c r="AN115" i="46" s="1"/>
  <c r="DB115" i="46"/>
  <c r="DA115" i="46"/>
  <c r="CZ115" i="46"/>
  <c r="CY115" i="46"/>
  <c r="CX115" i="46"/>
  <c r="CW115" i="46"/>
  <c r="CV115" i="46"/>
  <c r="CU115" i="46"/>
  <c r="CT115" i="46"/>
  <c r="CS115" i="46"/>
  <c r="CR115" i="46"/>
  <c r="AC115" i="46" s="1"/>
  <c r="CQ115" i="46"/>
  <c r="CP115" i="46"/>
  <c r="CO115" i="46"/>
  <c r="Z115" i="46" s="1"/>
  <c r="CN115" i="46"/>
  <c r="CM115" i="46"/>
  <c r="CL115" i="46"/>
  <c r="CK115" i="46"/>
  <c r="CJ115" i="46"/>
  <c r="CI115" i="46"/>
  <c r="T115" i="46" s="1"/>
  <c r="CH115" i="46"/>
  <c r="CG115" i="46"/>
  <c r="R115" i="46" s="1"/>
  <c r="CF115" i="46"/>
  <c r="Q115" i="46" s="1"/>
  <c r="CE115" i="46"/>
  <c r="CD115" i="46"/>
  <c r="CC115" i="46"/>
  <c r="CB115" i="46"/>
  <c r="CA115" i="46"/>
  <c r="BZ115" i="46"/>
  <c r="K115" i="46" s="1"/>
  <c r="BY115" i="46"/>
  <c r="BX115" i="46"/>
  <c r="I115" i="46" s="1"/>
  <c r="BW115" i="46"/>
  <c r="BV115" i="46"/>
  <c r="BU115" i="46"/>
  <c r="BT115" i="46"/>
  <c r="E115" i="46" s="1"/>
  <c r="BS115" i="46"/>
  <c r="B115" i="46"/>
  <c r="B115" i="44" s="1"/>
  <c r="A115" i="46"/>
  <c r="A113" i="27" s="1"/>
  <c r="EF114" i="46"/>
  <c r="EE114" i="46"/>
  <c r="ED114" i="46"/>
  <c r="EC114" i="46"/>
  <c r="EB114" i="46"/>
  <c r="EA114" i="46"/>
  <c r="BL114" i="46" s="1"/>
  <c r="DZ114" i="46"/>
  <c r="DY114" i="46"/>
  <c r="DX114" i="46"/>
  <c r="DW114" i="46"/>
  <c r="DV114" i="46"/>
  <c r="DU114" i="46"/>
  <c r="DT114" i="46"/>
  <c r="BE114" i="46" s="1"/>
  <c r="DS114" i="46"/>
  <c r="BD114" i="46" s="1"/>
  <c r="DR114" i="46"/>
  <c r="DQ114" i="46"/>
  <c r="DP114" i="46"/>
  <c r="DO114" i="46"/>
  <c r="DN114" i="46"/>
  <c r="DM114" i="46"/>
  <c r="DL114" i="46"/>
  <c r="DK114" i="46"/>
  <c r="DJ114" i="46"/>
  <c r="DI114" i="46"/>
  <c r="AT114" i="46" s="1"/>
  <c r="DH114" i="46"/>
  <c r="DG114" i="46"/>
  <c r="DF114" i="46"/>
  <c r="DE114" i="46"/>
  <c r="DD114" i="46"/>
  <c r="DC114" i="46"/>
  <c r="AN114" i="46" s="1"/>
  <c r="DB114" i="46"/>
  <c r="AM114" i="46" s="1"/>
  <c r="DA114" i="46"/>
  <c r="AL114" i="46" s="1"/>
  <c r="CZ114" i="46"/>
  <c r="CY114" i="46"/>
  <c r="AJ114" i="46" s="1"/>
  <c r="CX114" i="46"/>
  <c r="CW114" i="46"/>
  <c r="CV114" i="46"/>
  <c r="AG114" i="46" s="1"/>
  <c r="CU114" i="46"/>
  <c r="CT114" i="46"/>
  <c r="CS114" i="46"/>
  <c r="CR114" i="46"/>
  <c r="CQ114" i="46"/>
  <c r="AB114" i="46" s="1"/>
  <c r="CP114" i="46"/>
  <c r="CO114" i="46"/>
  <c r="CN114" i="46"/>
  <c r="Y114" i="46" s="1"/>
  <c r="CM114" i="46"/>
  <c r="X114" i="46" s="1"/>
  <c r="CL114" i="46"/>
  <c r="CK114" i="46"/>
  <c r="CJ114" i="46"/>
  <c r="U114" i="46" s="1"/>
  <c r="CI114" i="46"/>
  <c r="T114" i="46" s="1"/>
  <c r="CH114" i="46"/>
  <c r="S114" i="46" s="1"/>
  <c r="CG114" i="46"/>
  <c r="CF114" i="46"/>
  <c r="CE114" i="46"/>
  <c r="CD114" i="46"/>
  <c r="O114" i="46" s="1"/>
  <c r="CC114" i="46"/>
  <c r="N114" i="46" s="1"/>
  <c r="CB114" i="46"/>
  <c r="CA114" i="46"/>
  <c r="BZ114" i="46"/>
  <c r="BY114" i="46"/>
  <c r="BX114" i="46"/>
  <c r="BW114" i="46"/>
  <c r="BV114" i="46"/>
  <c r="BU114" i="46"/>
  <c r="BT114" i="46"/>
  <c r="BS114" i="46"/>
  <c r="D114" i="46" s="1"/>
  <c r="B114" i="46"/>
  <c r="B114" i="44" s="1"/>
  <c r="A114" i="46"/>
  <c r="A112" i="27" s="1"/>
  <c r="EF113" i="46"/>
  <c r="EE113" i="46"/>
  <c r="ED113" i="46"/>
  <c r="EC113" i="46"/>
  <c r="EB113" i="46"/>
  <c r="EA113" i="46"/>
  <c r="DZ113" i="46"/>
  <c r="DY113" i="46"/>
  <c r="DX113" i="46"/>
  <c r="DW113" i="46"/>
  <c r="DV113" i="46"/>
  <c r="DU113" i="46"/>
  <c r="BF113" i="46" s="1"/>
  <c r="DT113" i="46"/>
  <c r="DS113" i="46"/>
  <c r="BD113" i="46" s="1"/>
  <c r="DR113" i="46"/>
  <c r="DQ113" i="46"/>
  <c r="DP113" i="46"/>
  <c r="BA113" i="46" s="1"/>
  <c r="DO113" i="46"/>
  <c r="DN113" i="46"/>
  <c r="AY113" i="46" s="1"/>
  <c r="DM113" i="46"/>
  <c r="AX113" i="46" s="1"/>
  <c r="DL113" i="46"/>
  <c r="DK113" i="46"/>
  <c r="DJ113" i="46"/>
  <c r="DI113" i="46"/>
  <c r="DH113" i="46"/>
  <c r="DG113" i="46"/>
  <c r="DF113" i="46"/>
  <c r="DE113" i="46"/>
  <c r="DD113" i="46"/>
  <c r="DC113" i="46"/>
  <c r="AN113" i="46" s="1"/>
  <c r="DB113" i="46"/>
  <c r="DA113" i="46"/>
  <c r="CZ113" i="46"/>
  <c r="CY113" i="46"/>
  <c r="CX113" i="46"/>
  <c r="AI113" i="46" s="1"/>
  <c r="CW113" i="46"/>
  <c r="CV113" i="46"/>
  <c r="CU113" i="46"/>
  <c r="CT113" i="46"/>
  <c r="CS113" i="46"/>
  <c r="CR113" i="46"/>
  <c r="CQ113" i="46"/>
  <c r="CP113" i="46"/>
  <c r="AA113" i="46" s="1"/>
  <c r="CO113" i="46"/>
  <c r="Z113" i="46" s="1"/>
  <c r="CN113" i="46"/>
  <c r="Y113" i="46" s="1"/>
  <c r="CM113" i="46"/>
  <c r="X113" i="46" s="1"/>
  <c r="CL113" i="46"/>
  <c r="W113" i="46" s="1"/>
  <c r="CK113" i="46"/>
  <c r="CJ113" i="46"/>
  <c r="CI113" i="46"/>
  <c r="CH113" i="46"/>
  <c r="CG113" i="46"/>
  <c r="CF113" i="46"/>
  <c r="CE113" i="46"/>
  <c r="CD113" i="46"/>
  <c r="CC113" i="46"/>
  <c r="CB113" i="46"/>
  <c r="M113" i="46" s="1"/>
  <c r="CA113" i="46"/>
  <c r="L113" i="46" s="1"/>
  <c r="BZ113" i="46"/>
  <c r="BY113" i="46"/>
  <c r="BX113" i="46"/>
  <c r="BW113" i="46"/>
  <c r="BV113" i="46"/>
  <c r="BU113" i="46"/>
  <c r="BT113" i="46"/>
  <c r="BS113" i="46"/>
  <c r="B113" i="46"/>
  <c r="B113" i="44" s="1"/>
  <c r="A113" i="46"/>
  <c r="A111" i="27" s="1"/>
  <c r="EF112" i="46"/>
  <c r="EE112" i="46"/>
  <c r="ED112" i="46"/>
  <c r="EC112" i="46"/>
  <c r="EB112" i="46"/>
  <c r="EA112" i="46"/>
  <c r="DZ112" i="46"/>
  <c r="DY112" i="46"/>
  <c r="DX112" i="46"/>
  <c r="DW112" i="46"/>
  <c r="DV112" i="46"/>
  <c r="DU112" i="46"/>
  <c r="DT112" i="46"/>
  <c r="DS112" i="46"/>
  <c r="BD112" i="46" s="1"/>
  <c r="DR112" i="46"/>
  <c r="DQ112" i="46"/>
  <c r="DP112" i="46"/>
  <c r="BA112" i="46" s="1"/>
  <c r="DO112" i="46"/>
  <c r="DN112" i="46"/>
  <c r="DM112" i="46"/>
  <c r="DL112" i="46"/>
  <c r="DK112" i="46"/>
  <c r="DJ112" i="46"/>
  <c r="AU112" i="46" s="1"/>
  <c r="DI112" i="46"/>
  <c r="AT112" i="46" s="1"/>
  <c r="DH112" i="46"/>
  <c r="DG112" i="46"/>
  <c r="DF112" i="46"/>
  <c r="AQ112" i="46" s="1"/>
  <c r="DE112" i="46"/>
  <c r="DD112" i="46"/>
  <c r="DC112" i="46"/>
  <c r="DB112" i="46"/>
  <c r="DA112" i="46"/>
  <c r="CZ112" i="46"/>
  <c r="CY112" i="46"/>
  <c r="CX112" i="46"/>
  <c r="CW112" i="46"/>
  <c r="CV112" i="46"/>
  <c r="CU112" i="46"/>
  <c r="CT112" i="46"/>
  <c r="AE112" i="46" s="1"/>
  <c r="CS112" i="46"/>
  <c r="CR112" i="46"/>
  <c r="CQ112" i="46"/>
  <c r="CP112" i="46"/>
  <c r="CO112" i="46"/>
  <c r="CN112" i="46"/>
  <c r="CM112" i="46"/>
  <c r="X112" i="46" s="1"/>
  <c r="CL112" i="46"/>
  <c r="CK112" i="46"/>
  <c r="CJ112" i="46"/>
  <c r="U112" i="46" s="1"/>
  <c r="CI112" i="46"/>
  <c r="CH112" i="46"/>
  <c r="S112" i="46" s="1"/>
  <c r="CG112" i="46"/>
  <c r="CF112" i="46"/>
  <c r="CE112" i="46"/>
  <c r="CD112" i="46"/>
  <c r="O112" i="46" s="1"/>
  <c r="CC112" i="46"/>
  <c r="N112" i="46" s="1"/>
  <c r="CB112" i="46"/>
  <c r="CA112" i="46"/>
  <c r="BZ112" i="46"/>
  <c r="BY112" i="46"/>
  <c r="BX112" i="46"/>
  <c r="BW112" i="46"/>
  <c r="H112" i="46" s="1"/>
  <c r="BV112" i="46"/>
  <c r="BU112" i="46"/>
  <c r="F112" i="46" s="1"/>
  <c r="BT112" i="46"/>
  <c r="BS112" i="46"/>
  <c r="B112" i="46"/>
  <c r="B112" i="44" s="1"/>
  <c r="A112" i="46"/>
  <c r="A112" i="44" s="1"/>
  <c r="EF111" i="46"/>
  <c r="EE111" i="46"/>
  <c r="ED111" i="46"/>
  <c r="BO111" i="44" s="1"/>
  <c r="EC111" i="46"/>
  <c r="EB111" i="46"/>
  <c r="EA111" i="46"/>
  <c r="DZ111" i="46"/>
  <c r="DY111" i="46"/>
  <c r="DX111" i="46"/>
  <c r="DW111" i="46"/>
  <c r="DV111" i="46"/>
  <c r="BG111" i="46" s="1"/>
  <c r="DU111" i="46"/>
  <c r="BF111" i="46" s="1"/>
  <c r="DT111" i="46"/>
  <c r="BE111" i="46" s="1"/>
  <c r="DS111" i="46"/>
  <c r="DR111" i="46"/>
  <c r="DQ111" i="46"/>
  <c r="DP111" i="46"/>
  <c r="DO111" i="46"/>
  <c r="DN111" i="46"/>
  <c r="AY111" i="46" s="1"/>
  <c r="DM111" i="46"/>
  <c r="DL111" i="46"/>
  <c r="DK111" i="46"/>
  <c r="DJ111" i="46"/>
  <c r="DI111" i="46"/>
  <c r="DH111" i="46"/>
  <c r="DG111" i="46"/>
  <c r="DF111" i="46"/>
  <c r="DE111" i="46"/>
  <c r="DD111" i="46"/>
  <c r="DC111" i="46"/>
  <c r="DB111" i="46"/>
  <c r="DA111" i="46"/>
  <c r="CZ111" i="46"/>
  <c r="CY111" i="46"/>
  <c r="CX111" i="46"/>
  <c r="CW111" i="46"/>
  <c r="CV111" i="46"/>
  <c r="AG111" i="46" s="1"/>
  <c r="CU111" i="46"/>
  <c r="AF111" i="46" s="1"/>
  <c r="CT111" i="46"/>
  <c r="CS111" i="46"/>
  <c r="CR111" i="46"/>
  <c r="CQ111" i="46"/>
  <c r="CP111" i="46"/>
  <c r="CO111" i="46"/>
  <c r="Z111" i="46" s="1"/>
  <c r="CN111" i="46"/>
  <c r="Y111" i="46" s="1"/>
  <c r="CM111" i="46"/>
  <c r="CL111" i="46"/>
  <c r="CK111" i="46"/>
  <c r="CJ111" i="46"/>
  <c r="CI111" i="46"/>
  <c r="T111" i="46" s="1"/>
  <c r="CH111" i="46"/>
  <c r="CG111" i="46"/>
  <c r="R111" i="46" s="1"/>
  <c r="CF111" i="46"/>
  <c r="CE111" i="46"/>
  <c r="P111" i="46" s="1"/>
  <c r="CD111" i="46"/>
  <c r="CC111" i="46"/>
  <c r="CB111" i="46"/>
  <c r="CA111" i="46"/>
  <c r="BZ111" i="46"/>
  <c r="BY111" i="46"/>
  <c r="BX111" i="46"/>
  <c r="BW111" i="46"/>
  <c r="BV111" i="46"/>
  <c r="BU111" i="46"/>
  <c r="BT111" i="46"/>
  <c r="BS111" i="46"/>
  <c r="D111" i="46" s="1"/>
  <c r="BO111" i="46"/>
  <c r="B111" i="46"/>
  <c r="B111" i="44" s="1"/>
  <c r="A111" i="46"/>
  <c r="C111" i="46" s="1"/>
  <c r="C111" i="44" s="1"/>
  <c r="EF110" i="46"/>
  <c r="BQ110" i="46" s="1"/>
  <c r="EE110" i="46"/>
  <c r="ED110" i="46"/>
  <c r="EC110" i="46"/>
  <c r="EB110" i="46"/>
  <c r="BM110" i="46" s="1"/>
  <c r="EA110" i="46"/>
  <c r="BL110" i="46" s="1"/>
  <c r="DZ110" i="46"/>
  <c r="DY110" i="46"/>
  <c r="DX110" i="46"/>
  <c r="DW110" i="46"/>
  <c r="BH110" i="46" s="1"/>
  <c r="DV110" i="46"/>
  <c r="DU110" i="46"/>
  <c r="DT110" i="46"/>
  <c r="DS110" i="46"/>
  <c r="BD110" i="46" s="1"/>
  <c r="DR110" i="46"/>
  <c r="BC110" i="46" s="1"/>
  <c r="DQ110" i="46"/>
  <c r="BB110" i="46" s="1"/>
  <c r="DP110" i="46"/>
  <c r="DO110" i="46"/>
  <c r="DN110" i="46"/>
  <c r="DM110" i="46"/>
  <c r="DL110" i="46"/>
  <c r="DK110" i="46"/>
  <c r="AV110" i="46" s="1"/>
  <c r="DJ110" i="46"/>
  <c r="AU110" i="46" s="1"/>
  <c r="DI110" i="46"/>
  <c r="DH110" i="46"/>
  <c r="DG110" i="46"/>
  <c r="DF110" i="46"/>
  <c r="DE110" i="46"/>
  <c r="DD110" i="46"/>
  <c r="DC110" i="46"/>
  <c r="DB110" i="46"/>
  <c r="DA110" i="46"/>
  <c r="CZ110" i="46"/>
  <c r="CY110" i="46"/>
  <c r="CX110" i="46"/>
  <c r="CW110" i="46"/>
  <c r="CV110" i="46"/>
  <c r="CU110" i="46"/>
  <c r="CT110" i="46"/>
  <c r="CS110" i="46"/>
  <c r="AD110" i="46" s="1"/>
  <c r="CR110" i="46"/>
  <c r="CQ110" i="46"/>
  <c r="CP110" i="46"/>
  <c r="CO110" i="46"/>
  <c r="CN110" i="46"/>
  <c r="CM110" i="46"/>
  <c r="CL110" i="46"/>
  <c r="W110" i="46" s="1"/>
  <c r="CK110" i="46"/>
  <c r="CJ110" i="46"/>
  <c r="CI110" i="46"/>
  <c r="CH110" i="46"/>
  <c r="CG110" i="46"/>
  <c r="CF110" i="46"/>
  <c r="CE110" i="46"/>
  <c r="CD110" i="46"/>
  <c r="CC110" i="46"/>
  <c r="CB110" i="46"/>
  <c r="CA110" i="46"/>
  <c r="BZ110" i="46"/>
  <c r="BY110" i="46"/>
  <c r="BX110" i="46"/>
  <c r="BW110" i="46"/>
  <c r="BV110" i="46"/>
  <c r="BU110" i="46"/>
  <c r="BT110" i="46"/>
  <c r="BS110" i="46"/>
  <c r="B110" i="46"/>
  <c r="B110" i="44" s="1"/>
  <c r="A110" i="46"/>
  <c r="A108" i="27" s="1"/>
  <c r="EF109" i="46"/>
  <c r="EE109" i="46"/>
  <c r="ED109" i="46"/>
  <c r="BO109" i="46" s="1"/>
  <c r="EC109" i="46"/>
  <c r="EB109" i="46"/>
  <c r="EA109" i="46"/>
  <c r="DZ109" i="46"/>
  <c r="DY109" i="46"/>
  <c r="DX109" i="46"/>
  <c r="DW109" i="46"/>
  <c r="BH109" i="46" s="1"/>
  <c r="DV109" i="46"/>
  <c r="BG109" i="46" s="1"/>
  <c r="DU109" i="46"/>
  <c r="BF109" i="46" s="1"/>
  <c r="DT109" i="46"/>
  <c r="DS109" i="46"/>
  <c r="DR109" i="46"/>
  <c r="DQ109" i="46"/>
  <c r="DP109" i="46"/>
  <c r="DO109" i="46"/>
  <c r="AZ109" i="46" s="1"/>
  <c r="DN109" i="46"/>
  <c r="DM109" i="46"/>
  <c r="DL109" i="46"/>
  <c r="DK109" i="46"/>
  <c r="DJ109" i="46"/>
  <c r="DI109" i="46"/>
  <c r="DH109" i="46"/>
  <c r="DG109" i="46"/>
  <c r="AR109" i="46" s="1"/>
  <c r="DF109" i="46"/>
  <c r="DE109" i="46"/>
  <c r="DD109" i="46"/>
  <c r="DC109" i="46"/>
  <c r="DB109" i="46"/>
  <c r="DA109" i="46"/>
  <c r="CZ109" i="46"/>
  <c r="CY109" i="46"/>
  <c r="CX109" i="46"/>
  <c r="AI109" i="46" s="1"/>
  <c r="CW109" i="46"/>
  <c r="CV109" i="46"/>
  <c r="CU109" i="46"/>
  <c r="AF109" i="46" s="1"/>
  <c r="CT109" i="46"/>
  <c r="CS109" i="46"/>
  <c r="CR109" i="46"/>
  <c r="CQ109" i="46"/>
  <c r="CP109" i="46"/>
  <c r="CO109" i="46"/>
  <c r="CN109" i="46"/>
  <c r="CM109" i="46"/>
  <c r="CL109" i="46"/>
  <c r="CK109" i="46"/>
  <c r="CJ109" i="46"/>
  <c r="CI109" i="46"/>
  <c r="CH109" i="46"/>
  <c r="CG109" i="46"/>
  <c r="CF109" i="46"/>
  <c r="CE109" i="46"/>
  <c r="CD109" i="46"/>
  <c r="CC109" i="46"/>
  <c r="CB109" i="46"/>
  <c r="CA109" i="46"/>
  <c r="BZ109" i="46"/>
  <c r="BY109" i="46"/>
  <c r="J109" i="46" s="1"/>
  <c r="BX109" i="46"/>
  <c r="BW109" i="46"/>
  <c r="H109" i="46" s="1"/>
  <c r="BV109" i="46"/>
  <c r="BU109" i="46"/>
  <c r="BT109" i="46"/>
  <c r="E109" i="46" s="1"/>
  <c r="BS109" i="46"/>
  <c r="B109" i="46"/>
  <c r="B109" i="44" s="1"/>
  <c r="A109" i="46"/>
  <c r="C109" i="46" s="1"/>
  <c r="C109" i="44" s="1"/>
  <c r="EF108" i="46"/>
  <c r="BQ108" i="46" s="1"/>
  <c r="EE108" i="46"/>
  <c r="ED108" i="46"/>
  <c r="EC108" i="46"/>
  <c r="BN108" i="46" s="1"/>
  <c r="EB108" i="46"/>
  <c r="EA108" i="46"/>
  <c r="DZ108" i="46"/>
  <c r="DY108" i="46"/>
  <c r="BJ108" i="46" s="1"/>
  <c r="DX108" i="46"/>
  <c r="DW108" i="46"/>
  <c r="DV108" i="46"/>
  <c r="DU108" i="46"/>
  <c r="DT108" i="46"/>
  <c r="DS108" i="46"/>
  <c r="BD108" i="46" s="1"/>
  <c r="DR108" i="46"/>
  <c r="DQ108" i="46"/>
  <c r="BB108" i="46" s="1"/>
  <c r="DP108" i="46"/>
  <c r="DO108" i="46"/>
  <c r="DN108" i="46"/>
  <c r="DM108" i="46"/>
  <c r="AX108" i="46" s="1"/>
  <c r="DL108" i="46"/>
  <c r="AW108" i="46" s="1"/>
  <c r="DK108" i="46"/>
  <c r="DJ108" i="46"/>
  <c r="DI108" i="46"/>
  <c r="AT108" i="46" s="1"/>
  <c r="DH108" i="46"/>
  <c r="DG108" i="46"/>
  <c r="DF108" i="46"/>
  <c r="DE108" i="46"/>
  <c r="DD108" i="46"/>
  <c r="DC108" i="46"/>
  <c r="AN108" i="46" s="1"/>
  <c r="DB108" i="46"/>
  <c r="AM108" i="46" s="1"/>
  <c r="DA108" i="46"/>
  <c r="AL108" i="46" s="1"/>
  <c r="CZ108" i="46"/>
  <c r="CY108" i="46"/>
  <c r="CX108" i="46"/>
  <c r="CW108" i="46"/>
  <c r="CV108" i="46"/>
  <c r="CU108" i="46"/>
  <c r="AF108" i="46" s="1"/>
  <c r="CT108" i="46"/>
  <c r="CS108" i="46"/>
  <c r="AD108" i="46" s="1"/>
  <c r="CR108" i="46"/>
  <c r="CQ108" i="46"/>
  <c r="AB108" i="46" s="1"/>
  <c r="CP108" i="46"/>
  <c r="CO108" i="46"/>
  <c r="CN108" i="46"/>
  <c r="CM108" i="46"/>
  <c r="CL108" i="46"/>
  <c r="CK108" i="46"/>
  <c r="V108" i="46" s="1"/>
  <c r="CJ108" i="46"/>
  <c r="CI108" i="46"/>
  <c r="CH108" i="46"/>
  <c r="S108" i="46" s="1"/>
  <c r="CG108" i="46"/>
  <c r="CF108" i="46"/>
  <c r="CE108" i="46"/>
  <c r="CD108" i="46"/>
  <c r="CC108" i="46"/>
  <c r="N108" i="46" s="1"/>
  <c r="CB108" i="46"/>
  <c r="CA108" i="46"/>
  <c r="BZ108" i="46"/>
  <c r="BY108" i="46"/>
  <c r="BX108" i="46"/>
  <c r="BW108" i="46"/>
  <c r="BV108" i="46"/>
  <c r="G108" i="46" s="1"/>
  <c r="BU108" i="46"/>
  <c r="F108" i="46" s="1"/>
  <c r="BT108" i="46"/>
  <c r="BS108" i="46"/>
  <c r="B108" i="46"/>
  <c r="B108" i="44" s="1"/>
  <c r="A108" i="46"/>
  <c r="A106" i="27" s="1"/>
  <c r="EF107" i="46"/>
  <c r="EE107" i="46"/>
  <c r="ED107" i="46"/>
  <c r="EC107" i="46"/>
  <c r="EB107" i="46"/>
  <c r="EA107" i="46"/>
  <c r="DZ107" i="46"/>
  <c r="DY107" i="46"/>
  <c r="DX107" i="46"/>
  <c r="DW107" i="46"/>
  <c r="BH107" i="46" s="1"/>
  <c r="DV107" i="46"/>
  <c r="BG107" i="46" s="1"/>
  <c r="DU107" i="46"/>
  <c r="BF107" i="46" s="1"/>
  <c r="DT107" i="46"/>
  <c r="DS107" i="46"/>
  <c r="DR107" i="46"/>
  <c r="DQ107" i="46"/>
  <c r="DP107" i="46"/>
  <c r="BA107" i="46" s="1"/>
  <c r="DO107" i="46"/>
  <c r="AZ107" i="46" s="1"/>
  <c r="DN107" i="46"/>
  <c r="AY107" i="44" s="1"/>
  <c r="DM107" i="46"/>
  <c r="DL107" i="46"/>
  <c r="DK107" i="46"/>
  <c r="DJ107" i="46"/>
  <c r="DI107" i="46"/>
  <c r="DH107" i="46"/>
  <c r="DG107" i="46"/>
  <c r="DF107" i="46"/>
  <c r="DE107" i="46"/>
  <c r="DD107" i="46"/>
  <c r="DC107" i="46"/>
  <c r="AN107" i="46" s="1"/>
  <c r="DB107" i="46"/>
  <c r="DA107" i="46"/>
  <c r="CZ107" i="46"/>
  <c r="CY107" i="46"/>
  <c r="AJ107" i="46" s="1"/>
  <c r="CX107" i="46"/>
  <c r="CW107" i="46"/>
  <c r="CV107" i="46"/>
  <c r="CU107" i="46"/>
  <c r="CT107" i="46"/>
  <c r="CS107" i="46"/>
  <c r="AD107" i="46" s="1"/>
  <c r="CR107" i="46"/>
  <c r="CQ107" i="46"/>
  <c r="AB107" i="46" s="1"/>
  <c r="CP107" i="46"/>
  <c r="AA107" i="46" s="1"/>
  <c r="CO107" i="46"/>
  <c r="CN107" i="46"/>
  <c r="CM107" i="46"/>
  <c r="CL107" i="46"/>
  <c r="CK107" i="46"/>
  <c r="CJ107" i="46"/>
  <c r="U107" i="46" s="1"/>
  <c r="CI107" i="46"/>
  <c r="CH107" i="46"/>
  <c r="S107" i="46" s="1"/>
  <c r="CG107" i="46"/>
  <c r="CF107" i="46"/>
  <c r="CE107" i="46"/>
  <c r="CD107" i="46"/>
  <c r="CC107" i="46"/>
  <c r="CB107" i="46"/>
  <c r="M107" i="46" s="1"/>
  <c r="CA107" i="46"/>
  <c r="BZ107" i="46"/>
  <c r="BY107" i="46"/>
  <c r="J107" i="46" s="1"/>
  <c r="BX107" i="46"/>
  <c r="I107" i="46" s="1"/>
  <c r="BW107" i="46"/>
  <c r="BV107" i="46"/>
  <c r="BU107" i="46"/>
  <c r="BT107" i="46"/>
  <c r="BS107" i="46"/>
  <c r="B107" i="46"/>
  <c r="B107" i="44" s="1"/>
  <c r="A107" i="46"/>
  <c r="A105" i="27" s="1"/>
  <c r="EF106" i="46"/>
  <c r="BQ106" i="46" s="1"/>
  <c r="EE106" i="46"/>
  <c r="ED106" i="46"/>
  <c r="EC106" i="46"/>
  <c r="EB106" i="46"/>
  <c r="BM106" i="46" s="1"/>
  <c r="EA106" i="46"/>
  <c r="DZ106" i="46"/>
  <c r="BK106" i="46" s="1"/>
  <c r="DY106" i="46"/>
  <c r="DX106" i="46"/>
  <c r="DW106" i="46"/>
  <c r="DV106" i="46"/>
  <c r="BG106" i="46" s="1"/>
  <c r="DU106" i="46"/>
  <c r="DT106" i="46"/>
  <c r="BE106" i="46" s="1"/>
  <c r="DS106" i="46"/>
  <c r="BD106" i="46" s="1"/>
  <c r="DR106" i="46"/>
  <c r="DQ106" i="46"/>
  <c r="DP106" i="46"/>
  <c r="DO106" i="46"/>
  <c r="DN106" i="46"/>
  <c r="DM106" i="46"/>
  <c r="AX106" i="46" s="1"/>
  <c r="DL106" i="46"/>
  <c r="DK106" i="46"/>
  <c r="AV106" i="46" s="1"/>
  <c r="DJ106" i="46"/>
  <c r="DI106" i="46"/>
  <c r="DH106" i="46"/>
  <c r="DG106" i="46"/>
  <c r="DF106" i="46"/>
  <c r="DE106" i="46"/>
  <c r="DD106" i="46"/>
  <c r="DC106" i="46"/>
  <c r="DB106" i="46"/>
  <c r="DA106" i="46"/>
  <c r="AL106" i="46" s="1"/>
  <c r="CZ106" i="46"/>
  <c r="CY106" i="46"/>
  <c r="CX106" i="46"/>
  <c r="CW106" i="46"/>
  <c r="AH106" i="46" s="1"/>
  <c r="CV106" i="46"/>
  <c r="CU106" i="46"/>
  <c r="AF106" i="46" s="1"/>
  <c r="CT106" i="46"/>
  <c r="CS106" i="46"/>
  <c r="CR106" i="46"/>
  <c r="CQ106" i="46"/>
  <c r="CP106" i="46"/>
  <c r="AA106" i="44" s="1"/>
  <c r="CO106" i="46"/>
  <c r="CN106" i="46"/>
  <c r="CM106" i="46"/>
  <c r="X106" i="46" s="1"/>
  <c r="CL106" i="46"/>
  <c r="W106" i="46" s="1"/>
  <c r="CK106" i="46"/>
  <c r="V106" i="46" s="1"/>
  <c r="CJ106" i="46"/>
  <c r="U106" i="46" s="1"/>
  <c r="CI106" i="46"/>
  <c r="CH106" i="46"/>
  <c r="CG106" i="46"/>
  <c r="CF106" i="46"/>
  <c r="CE106" i="46"/>
  <c r="CD106" i="46"/>
  <c r="O106" i="46" s="1"/>
  <c r="CC106" i="46"/>
  <c r="N106" i="46" s="1"/>
  <c r="CB106" i="46"/>
  <c r="CA106" i="46"/>
  <c r="BZ106" i="46"/>
  <c r="BY106" i="46"/>
  <c r="J106" i="46" s="1"/>
  <c r="BX106" i="46"/>
  <c r="I106" i="46" s="1"/>
  <c r="BW106" i="46"/>
  <c r="BV106" i="46"/>
  <c r="BU106" i="46"/>
  <c r="BT106" i="46"/>
  <c r="E106" i="46" s="1"/>
  <c r="BS106" i="46"/>
  <c r="AA106" i="46"/>
  <c r="B106" i="46"/>
  <c r="B106" i="44" s="1"/>
  <c r="A106" i="46"/>
  <c r="A106" i="44" s="1"/>
  <c r="EF105" i="46"/>
  <c r="EE105" i="46"/>
  <c r="BP105" i="46" s="1"/>
  <c r="ED105" i="46"/>
  <c r="EC105" i="46"/>
  <c r="EB105" i="46"/>
  <c r="EA105" i="46"/>
  <c r="DZ105" i="46"/>
  <c r="DY105" i="46"/>
  <c r="DX105" i="46"/>
  <c r="BI105" i="46" s="1"/>
  <c r="DW105" i="46"/>
  <c r="BH105" i="46" s="1"/>
  <c r="DV105" i="46"/>
  <c r="BG105" i="44" s="1"/>
  <c r="DU105" i="46"/>
  <c r="DT105" i="46"/>
  <c r="DS105" i="46"/>
  <c r="DR105" i="46"/>
  <c r="DQ105" i="46"/>
  <c r="DP105" i="46"/>
  <c r="DO105" i="46"/>
  <c r="AZ105" i="46" s="1"/>
  <c r="DN105" i="46"/>
  <c r="DM105" i="46"/>
  <c r="DL105" i="46"/>
  <c r="DK105" i="46"/>
  <c r="DJ105" i="46"/>
  <c r="AU105" i="46" s="1"/>
  <c r="DI105" i="46"/>
  <c r="DH105" i="46"/>
  <c r="AS105" i="46" s="1"/>
  <c r="DG105" i="46"/>
  <c r="AR105" i="46" s="1"/>
  <c r="DF105" i="46"/>
  <c r="AQ105" i="46" s="1"/>
  <c r="DE105" i="46"/>
  <c r="DD105" i="46"/>
  <c r="DC105" i="46"/>
  <c r="DB105" i="46"/>
  <c r="DA105" i="46"/>
  <c r="AL105" i="46" s="1"/>
  <c r="CZ105" i="46"/>
  <c r="CY105" i="46"/>
  <c r="AJ105" i="46" s="1"/>
  <c r="CX105" i="46"/>
  <c r="CW105" i="46"/>
  <c r="CV105" i="46"/>
  <c r="CU105" i="46"/>
  <c r="CT105" i="46"/>
  <c r="CS105" i="46"/>
  <c r="AD105" i="46" s="1"/>
  <c r="CR105" i="46"/>
  <c r="AC105" i="46" s="1"/>
  <c r="CQ105" i="46"/>
  <c r="AB105" i="46" s="1"/>
  <c r="CP105" i="46"/>
  <c r="CO105" i="46"/>
  <c r="CN105" i="46"/>
  <c r="Y105" i="46" s="1"/>
  <c r="CM105" i="46"/>
  <c r="CL105" i="46"/>
  <c r="W105" i="46" s="1"/>
  <c r="CK105" i="46"/>
  <c r="V105" i="46" s="1"/>
  <c r="CJ105" i="46"/>
  <c r="CI105" i="46"/>
  <c r="T105" i="46" s="1"/>
  <c r="CH105" i="46"/>
  <c r="CG105" i="46"/>
  <c r="CF105" i="46"/>
  <c r="Q105" i="46" s="1"/>
  <c r="CE105" i="46"/>
  <c r="CD105" i="46"/>
  <c r="CC105" i="46"/>
  <c r="CB105" i="46"/>
  <c r="CA105" i="46"/>
  <c r="L105" i="46" s="1"/>
  <c r="BZ105" i="46"/>
  <c r="BY105" i="46"/>
  <c r="BX105" i="46"/>
  <c r="BW105" i="46"/>
  <c r="BV105" i="46"/>
  <c r="BU105" i="46"/>
  <c r="BT105" i="46"/>
  <c r="E105" i="46" s="1"/>
  <c r="BS105" i="46"/>
  <c r="D105" i="46" s="1"/>
  <c r="BG105" i="46"/>
  <c r="B105" i="46"/>
  <c r="B105" i="44" s="1"/>
  <c r="A105" i="46"/>
  <c r="C105" i="46" s="1"/>
  <c r="C105" i="44" s="1"/>
  <c r="EF104" i="46"/>
  <c r="EE104" i="46"/>
  <c r="ED104" i="46"/>
  <c r="EC104" i="46"/>
  <c r="EB104" i="46"/>
  <c r="BM104" i="46" s="1"/>
  <c r="EA104" i="46"/>
  <c r="DZ104" i="46"/>
  <c r="DY104" i="46"/>
  <c r="DX104" i="46"/>
  <c r="BI104" i="46" s="1"/>
  <c r="DW104" i="46"/>
  <c r="BH104" i="46" s="1"/>
  <c r="DV104" i="46"/>
  <c r="DU104" i="46"/>
  <c r="DT104" i="46"/>
  <c r="DS104" i="46"/>
  <c r="BD104" i="46" s="1"/>
  <c r="DR104" i="46"/>
  <c r="DQ104" i="46"/>
  <c r="BB104" i="46" s="1"/>
  <c r="DP104" i="46"/>
  <c r="DO104" i="46"/>
  <c r="DN104" i="46"/>
  <c r="DM104" i="46"/>
  <c r="DL104" i="46"/>
  <c r="AW104" i="46" s="1"/>
  <c r="DK104" i="46"/>
  <c r="DJ104" i="46"/>
  <c r="DI104" i="46"/>
  <c r="DH104" i="46"/>
  <c r="DG104" i="46"/>
  <c r="AR104" i="46" s="1"/>
  <c r="DF104" i="46"/>
  <c r="DE104" i="46"/>
  <c r="DD104" i="46"/>
  <c r="AO104" i="46" s="1"/>
  <c r="DC104" i="46"/>
  <c r="DB104" i="46"/>
  <c r="DA104" i="46"/>
  <c r="CZ104" i="46"/>
  <c r="CY104" i="46"/>
  <c r="CX104" i="46"/>
  <c r="AI104" i="46" s="1"/>
  <c r="CW104" i="46"/>
  <c r="CV104" i="46"/>
  <c r="AG104" i="46" s="1"/>
  <c r="CU104" i="46"/>
  <c r="CT104" i="46"/>
  <c r="CS104" i="46"/>
  <c r="CR104" i="46"/>
  <c r="CQ104" i="46"/>
  <c r="CP104" i="46"/>
  <c r="CO104" i="46"/>
  <c r="CN104" i="46"/>
  <c r="CM104" i="46"/>
  <c r="CL104" i="46"/>
  <c r="CK104" i="46"/>
  <c r="V104" i="46" s="1"/>
  <c r="CJ104" i="46"/>
  <c r="CI104" i="46"/>
  <c r="CH104" i="46"/>
  <c r="CG104" i="46"/>
  <c r="CF104" i="46"/>
  <c r="CE104" i="46"/>
  <c r="P104" i="46" s="1"/>
  <c r="CD104" i="46"/>
  <c r="CC104" i="46"/>
  <c r="CB104" i="46"/>
  <c r="CA104" i="46"/>
  <c r="BZ104" i="46"/>
  <c r="K104" i="46" s="1"/>
  <c r="BY104" i="46"/>
  <c r="BX104" i="46"/>
  <c r="I104" i="46" s="1"/>
  <c r="BW104" i="46"/>
  <c r="H104" i="46" s="1"/>
  <c r="BV104" i="46"/>
  <c r="BU104" i="46"/>
  <c r="BT104" i="46"/>
  <c r="BS104" i="46"/>
  <c r="D104" i="46" s="1"/>
  <c r="B104" i="46"/>
  <c r="B104" i="44" s="1"/>
  <c r="A104" i="46"/>
  <c r="A104" i="44" s="1"/>
  <c r="EF103" i="46"/>
  <c r="EE103" i="46"/>
  <c r="BP103" i="46" s="1"/>
  <c r="ED103" i="46"/>
  <c r="EC103" i="46"/>
  <c r="BN103" i="46" s="1"/>
  <c r="EB103" i="46"/>
  <c r="BM103" i="46" s="1"/>
  <c r="EA103" i="46"/>
  <c r="DZ103" i="46"/>
  <c r="DY103" i="46"/>
  <c r="BJ103" i="46" s="1"/>
  <c r="DX103" i="46"/>
  <c r="BI103" i="46" s="1"/>
  <c r="DW103" i="46"/>
  <c r="BH103" i="46" s="1"/>
  <c r="DV103" i="46"/>
  <c r="DU103" i="46"/>
  <c r="BF103" i="46" s="1"/>
  <c r="DT103" i="46"/>
  <c r="DS103" i="46"/>
  <c r="DR103" i="46"/>
  <c r="DQ103" i="46"/>
  <c r="BB103" i="46" s="1"/>
  <c r="DP103" i="46"/>
  <c r="BA103" i="46" s="1"/>
  <c r="DO103" i="46"/>
  <c r="DN103" i="46"/>
  <c r="DM103" i="46"/>
  <c r="AX103" i="46" s="1"/>
  <c r="DL103" i="46"/>
  <c r="DK103" i="46"/>
  <c r="DJ103" i="46"/>
  <c r="AU103" i="46" s="1"/>
  <c r="DI103" i="46"/>
  <c r="DH103" i="46"/>
  <c r="DG103" i="46"/>
  <c r="DF103" i="46"/>
  <c r="DE103" i="46"/>
  <c r="AP103" i="46" s="1"/>
  <c r="DD103" i="46"/>
  <c r="DC103" i="46"/>
  <c r="DB103" i="46"/>
  <c r="DA103" i="46"/>
  <c r="AL103" i="46" s="1"/>
  <c r="CZ103" i="46"/>
  <c r="AK103" i="46" s="1"/>
  <c r="CY103" i="46"/>
  <c r="AJ103" i="46" s="1"/>
  <c r="CX103" i="46"/>
  <c r="CW103" i="46"/>
  <c r="AH103" i="46" s="1"/>
  <c r="CV103" i="46"/>
  <c r="CU103" i="46"/>
  <c r="CT103" i="46"/>
  <c r="AE103" i="46" s="1"/>
  <c r="CS103" i="46"/>
  <c r="AD103" i="46" s="1"/>
  <c r="CR103" i="46"/>
  <c r="AC103" i="46" s="1"/>
  <c r="CQ103" i="46"/>
  <c r="CP103" i="46"/>
  <c r="AA103" i="46" s="1"/>
  <c r="CO103" i="46"/>
  <c r="Z103" i="46" s="1"/>
  <c r="CN103" i="46"/>
  <c r="CM103" i="46"/>
  <c r="X103" i="46" s="1"/>
  <c r="CL103" i="46"/>
  <c r="CK103" i="46"/>
  <c r="CJ103" i="46"/>
  <c r="CI103" i="46"/>
  <c r="T103" i="46" s="1"/>
  <c r="CH103" i="46"/>
  <c r="CG103" i="46"/>
  <c r="R103" i="46" s="1"/>
  <c r="CF103" i="46"/>
  <c r="CE103" i="46"/>
  <c r="CD103" i="46"/>
  <c r="CC103" i="46"/>
  <c r="CB103" i="46"/>
  <c r="CA103" i="46"/>
  <c r="BZ103" i="46"/>
  <c r="K103" i="46" s="1"/>
  <c r="BY103" i="46"/>
  <c r="J103" i="46" s="1"/>
  <c r="BX103" i="46"/>
  <c r="BW103" i="46"/>
  <c r="BV103" i="46"/>
  <c r="G103" i="46" s="1"/>
  <c r="BU103" i="46"/>
  <c r="BT103" i="46"/>
  <c r="E103" i="46" s="1"/>
  <c r="BS103" i="46"/>
  <c r="B103" i="46"/>
  <c r="B103" i="44" s="1"/>
  <c r="A103" i="46"/>
  <c r="A103" i="44" s="1"/>
  <c r="EF102" i="46"/>
  <c r="BQ102" i="46" s="1"/>
  <c r="EE102" i="46"/>
  <c r="BP102" i="46" s="1"/>
  <c r="ED102" i="46"/>
  <c r="BO102" i="46" s="1"/>
  <c r="EC102" i="46"/>
  <c r="BN102" i="46" s="1"/>
  <c r="EB102" i="46"/>
  <c r="BM102" i="46" s="1"/>
  <c r="EA102" i="46"/>
  <c r="DZ102" i="46"/>
  <c r="DY102" i="46"/>
  <c r="DX102" i="46"/>
  <c r="DW102" i="46"/>
  <c r="BH102" i="46" s="1"/>
  <c r="DV102" i="46"/>
  <c r="BG102" i="44" s="1"/>
  <c r="DU102" i="46"/>
  <c r="BF102" i="46" s="1"/>
  <c r="DT102" i="46"/>
  <c r="DS102" i="46"/>
  <c r="DR102" i="46"/>
  <c r="BC102" i="46" s="1"/>
  <c r="DQ102" i="46"/>
  <c r="DP102" i="46"/>
  <c r="DO102" i="46"/>
  <c r="DN102" i="46"/>
  <c r="DM102" i="46"/>
  <c r="AX102" i="46" s="1"/>
  <c r="DL102" i="46"/>
  <c r="DK102" i="46"/>
  <c r="DJ102" i="46"/>
  <c r="DI102" i="46"/>
  <c r="AT102" i="46" s="1"/>
  <c r="DH102" i="46"/>
  <c r="AS102" i="46" s="1"/>
  <c r="DG102" i="46"/>
  <c r="DF102" i="46"/>
  <c r="DE102" i="46"/>
  <c r="AP102" i="46" s="1"/>
  <c r="DD102" i="46"/>
  <c r="AO102" i="46" s="1"/>
  <c r="DC102" i="46"/>
  <c r="AN102" i="46" s="1"/>
  <c r="DB102" i="46"/>
  <c r="DA102" i="46"/>
  <c r="AL102" i="46" s="1"/>
  <c r="CZ102" i="46"/>
  <c r="CY102" i="46"/>
  <c r="CX102" i="46"/>
  <c r="AI102" i="46" s="1"/>
  <c r="CW102" i="46"/>
  <c r="AH102" i="46" s="1"/>
  <c r="CV102" i="46"/>
  <c r="AG102" i="46" s="1"/>
  <c r="CU102" i="46"/>
  <c r="CT102" i="46"/>
  <c r="AE102" i="46" s="1"/>
  <c r="CS102" i="46"/>
  <c r="AD102" i="46" s="1"/>
  <c r="CR102" i="46"/>
  <c r="CQ102" i="46"/>
  <c r="CP102" i="46"/>
  <c r="AA102" i="46" s="1"/>
  <c r="CO102" i="46"/>
  <c r="Z102" i="46" s="1"/>
  <c r="CN102" i="46"/>
  <c r="CM102" i="46"/>
  <c r="X102" i="46" s="1"/>
  <c r="CL102" i="46"/>
  <c r="CK102" i="46"/>
  <c r="CJ102" i="46"/>
  <c r="CI102" i="46"/>
  <c r="CH102" i="46"/>
  <c r="CG102" i="46"/>
  <c r="R102" i="46" s="1"/>
  <c r="CF102" i="46"/>
  <c r="CE102" i="46"/>
  <c r="CD102" i="46"/>
  <c r="O102" i="46" s="1"/>
  <c r="CC102" i="46"/>
  <c r="CB102" i="46"/>
  <c r="CA102" i="46"/>
  <c r="BZ102" i="46"/>
  <c r="BY102" i="46"/>
  <c r="J102" i="46" s="1"/>
  <c r="BX102" i="46"/>
  <c r="I102" i="46" s="1"/>
  <c r="BW102" i="46"/>
  <c r="H102" i="46" s="1"/>
  <c r="BV102" i="46"/>
  <c r="BU102" i="46"/>
  <c r="BT102" i="46"/>
  <c r="BS102" i="46"/>
  <c r="B102" i="46"/>
  <c r="B102" i="44" s="1"/>
  <c r="A102" i="46"/>
  <c r="A100" i="27" s="1"/>
  <c r="EF101" i="46"/>
  <c r="EE101" i="46"/>
  <c r="ED101" i="46"/>
  <c r="BO101" i="44" s="1"/>
  <c r="EC101" i="46"/>
  <c r="BN101" i="44" s="1"/>
  <c r="EB101" i="46"/>
  <c r="BM101" i="44" s="1"/>
  <c r="EA101" i="46"/>
  <c r="BL101" i="44" s="1"/>
  <c r="DZ101" i="46"/>
  <c r="BK101" i="44" s="1"/>
  <c r="DY101" i="46"/>
  <c r="BJ101" i="44" s="1"/>
  <c r="DX101" i="46"/>
  <c r="DW101" i="46"/>
  <c r="DV101" i="46"/>
  <c r="BG101" i="46" s="1"/>
  <c r="DU101" i="46"/>
  <c r="DT101" i="46"/>
  <c r="DS101" i="46"/>
  <c r="BD101" i="46" s="1"/>
  <c r="DR101" i="46"/>
  <c r="DQ101" i="46"/>
  <c r="BB101" i="46" s="1"/>
  <c r="DP101" i="46"/>
  <c r="DO101" i="46"/>
  <c r="AZ101" i="46" s="1"/>
  <c r="DN101" i="46"/>
  <c r="AY101" i="46" s="1"/>
  <c r="DM101" i="46"/>
  <c r="DL101" i="46"/>
  <c r="DK101" i="46"/>
  <c r="DJ101" i="46"/>
  <c r="AU101" i="46" s="1"/>
  <c r="DI101" i="46"/>
  <c r="DH101" i="46"/>
  <c r="DG101" i="46"/>
  <c r="AR101" i="46" s="1"/>
  <c r="DF101" i="46"/>
  <c r="AQ101" i="46" s="1"/>
  <c r="DE101" i="46"/>
  <c r="DD101" i="46"/>
  <c r="DC101" i="46"/>
  <c r="AN101" i="46" s="1"/>
  <c r="DB101" i="46"/>
  <c r="DA101" i="46"/>
  <c r="AL101" i="46" s="1"/>
  <c r="CZ101" i="46"/>
  <c r="AK101" i="46" s="1"/>
  <c r="CY101" i="46"/>
  <c r="CX101" i="46"/>
  <c r="AI101" i="46" s="1"/>
  <c r="CW101" i="46"/>
  <c r="CV101" i="46"/>
  <c r="CU101" i="46"/>
  <c r="AF101" i="46" s="1"/>
  <c r="CT101" i="46"/>
  <c r="CS101" i="46"/>
  <c r="AD101" i="46" s="1"/>
  <c r="CR101" i="46"/>
  <c r="CQ101" i="46"/>
  <c r="CP101" i="46"/>
  <c r="AA101" i="46" s="1"/>
  <c r="CO101" i="46"/>
  <c r="CN101" i="46"/>
  <c r="CM101" i="46"/>
  <c r="CL101" i="46"/>
  <c r="CK101" i="46"/>
  <c r="CJ101" i="46"/>
  <c r="U101" i="46" s="1"/>
  <c r="CI101" i="46"/>
  <c r="CH101" i="46"/>
  <c r="S101" i="46" s="1"/>
  <c r="CG101" i="46"/>
  <c r="CF101" i="46"/>
  <c r="CE101" i="46"/>
  <c r="CD101" i="46"/>
  <c r="CC101" i="46"/>
  <c r="N101" i="46" s="1"/>
  <c r="CB101" i="46"/>
  <c r="CA101" i="46"/>
  <c r="BZ101" i="46"/>
  <c r="K101" i="46" s="1"/>
  <c r="BY101" i="46"/>
  <c r="BX101" i="46"/>
  <c r="BW101" i="46"/>
  <c r="H101" i="46" s="1"/>
  <c r="BV101" i="46"/>
  <c r="G101" i="46" s="1"/>
  <c r="BU101" i="46"/>
  <c r="F101" i="46" s="1"/>
  <c r="BT101" i="46"/>
  <c r="E101" i="46" s="1"/>
  <c r="BS101" i="46"/>
  <c r="D101" i="46" s="1"/>
  <c r="BO101" i="46"/>
  <c r="B101" i="46"/>
  <c r="B101" i="44" s="1"/>
  <c r="A101" i="46"/>
  <c r="A99" i="27" s="1"/>
  <c r="EF100" i="46"/>
  <c r="BQ100" i="46" s="1"/>
  <c r="EE100" i="46"/>
  <c r="ED100" i="46"/>
  <c r="BO100" i="46" s="1"/>
  <c r="EC100" i="46"/>
  <c r="BN100" i="46" s="1"/>
  <c r="EB100" i="46"/>
  <c r="EA100" i="46"/>
  <c r="DZ100" i="46"/>
  <c r="DY100" i="46"/>
  <c r="DX100" i="46"/>
  <c r="BI100" i="46" s="1"/>
  <c r="DW100" i="46"/>
  <c r="DV100" i="46"/>
  <c r="DU100" i="46"/>
  <c r="DT100" i="46"/>
  <c r="DS100" i="46"/>
  <c r="DR100" i="46"/>
  <c r="BC100" i="46" s="1"/>
  <c r="DQ100" i="46"/>
  <c r="DP100" i="46"/>
  <c r="BA100" i="46" s="1"/>
  <c r="DO100" i="46"/>
  <c r="AZ100" i="46" s="1"/>
  <c r="DN100" i="46"/>
  <c r="DM100" i="46"/>
  <c r="AX100" i="46" s="1"/>
  <c r="DL100" i="46"/>
  <c r="DK100" i="46"/>
  <c r="AV100" i="46" s="1"/>
  <c r="DJ100" i="46"/>
  <c r="DI100" i="46"/>
  <c r="DH100" i="46"/>
  <c r="AS100" i="46" s="1"/>
  <c r="DG100" i="46"/>
  <c r="DF100" i="46"/>
  <c r="AQ100" i="46" s="1"/>
  <c r="DE100" i="46"/>
  <c r="AP100" i="46" s="1"/>
  <c r="DD100" i="46"/>
  <c r="DC100" i="46"/>
  <c r="AN100" i="46" s="1"/>
  <c r="DB100" i="46"/>
  <c r="DA100" i="46"/>
  <c r="CZ100" i="46"/>
  <c r="AK100" i="46" s="1"/>
  <c r="CY100" i="46"/>
  <c r="CX100" i="46"/>
  <c r="AI100" i="46" s="1"/>
  <c r="CW100" i="46"/>
  <c r="CV100" i="46"/>
  <c r="CU100" i="46"/>
  <c r="CT100" i="46"/>
  <c r="CS100" i="46"/>
  <c r="CR100" i="46"/>
  <c r="AC100" i="46" s="1"/>
  <c r="CQ100" i="46"/>
  <c r="CP100" i="46"/>
  <c r="CO100" i="46"/>
  <c r="CN100" i="46"/>
  <c r="CM100" i="46"/>
  <c r="X100" i="46" s="1"/>
  <c r="CL100" i="46"/>
  <c r="W100" i="46" s="1"/>
  <c r="CK100" i="46"/>
  <c r="CJ100" i="46"/>
  <c r="U100" i="46" s="1"/>
  <c r="CI100" i="46"/>
  <c r="CH100" i="46"/>
  <c r="CG100" i="46"/>
  <c r="R100" i="46" s="1"/>
  <c r="CF100" i="46"/>
  <c r="Q100" i="46" s="1"/>
  <c r="CE100" i="46"/>
  <c r="P100" i="46" s="1"/>
  <c r="CD100" i="46"/>
  <c r="CC100" i="46"/>
  <c r="CB100" i="46"/>
  <c r="M100" i="46" s="1"/>
  <c r="CA100" i="46"/>
  <c r="BZ100" i="46"/>
  <c r="BY100" i="46"/>
  <c r="J100" i="46" s="1"/>
  <c r="BX100" i="46"/>
  <c r="BW100" i="46"/>
  <c r="BV100" i="46"/>
  <c r="BU100" i="46"/>
  <c r="BT100" i="46"/>
  <c r="E100" i="46" s="1"/>
  <c r="BS100" i="46"/>
  <c r="B100" i="46"/>
  <c r="B100" i="44" s="1"/>
  <c r="A100" i="46"/>
  <c r="A98" i="27" s="1"/>
  <c r="EF99" i="46"/>
  <c r="EE99" i="46"/>
  <c r="ED99" i="46"/>
  <c r="EC99" i="46"/>
  <c r="EB99" i="46"/>
  <c r="EA99" i="46"/>
  <c r="DZ99" i="46"/>
  <c r="DY99" i="46"/>
  <c r="DX99" i="46"/>
  <c r="DW99" i="46"/>
  <c r="BH99" i="46" s="1"/>
  <c r="DV99" i="46"/>
  <c r="DU99" i="46"/>
  <c r="DT99" i="46"/>
  <c r="DS99" i="46"/>
  <c r="DR99" i="46"/>
  <c r="DQ99" i="46"/>
  <c r="BB99" i="46" s="1"/>
  <c r="DP99" i="46"/>
  <c r="BA99" i="46" s="1"/>
  <c r="DO99" i="46"/>
  <c r="AZ99" i="46" s="1"/>
  <c r="DN99" i="46"/>
  <c r="DM99" i="46"/>
  <c r="DL99" i="46"/>
  <c r="DK99" i="46"/>
  <c r="DJ99" i="46"/>
  <c r="DI99" i="46"/>
  <c r="AT99" i="46" s="1"/>
  <c r="DH99" i="46"/>
  <c r="DG99" i="46"/>
  <c r="DF99" i="46"/>
  <c r="DE99" i="46"/>
  <c r="AP99" i="46" s="1"/>
  <c r="DD99" i="46"/>
  <c r="DC99" i="46"/>
  <c r="DB99" i="46"/>
  <c r="DA99" i="46"/>
  <c r="CZ99" i="46"/>
  <c r="AK99" i="46" s="1"/>
  <c r="CY99" i="46"/>
  <c r="AJ99" i="46" s="1"/>
  <c r="CX99" i="46"/>
  <c r="AI99" i="46" s="1"/>
  <c r="CW99" i="46"/>
  <c r="AH99" i="46" s="1"/>
  <c r="CV99" i="46"/>
  <c r="CU99" i="46"/>
  <c r="CT99" i="46"/>
  <c r="CS99" i="46"/>
  <c r="AD99" i="46" s="1"/>
  <c r="CR99" i="46"/>
  <c r="CQ99" i="46"/>
  <c r="AB99" i="46" s="1"/>
  <c r="CP99" i="46"/>
  <c r="CO99" i="46"/>
  <c r="CN99" i="46"/>
  <c r="CM99" i="46"/>
  <c r="CL99" i="46"/>
  <c r="CK99" i="46"/>
  <c r="V99" i="46" s="1"/>
  <c r="CJ99" i="46"/>
  <c r="CI99" i="46"/>
  <c r="T99" i="46" s="1"/>
  <c r="CH99" i="46"/>
  <c r="S99" i="46" s="1"/>
  <c r="CG99" i="46"/>
  <c r="CF99" i="46"/>
  <c r="CE99" i="46"/>
  <c r="CD99" i="46"/>
  <c r="CC99" i="46"/>
  <c r="CB99" i="46"/>
  <c r="CA99" i="46"/>
  <c r="BZ99" i="46"/>
  <c r="BY99" i="46"/>
  <c r="BX99" i="46"/>
  <c r="BW99" i="46"/>
  <c r="BV99" i="46"/>
  <c r="BU99" i="46"/>
  <c r="BT99" i="46"/>
  <c r="BS99" i="46"/>
  <c r="D99" i="46" s="1"/>
  <c r="B99" i="46"/>
  <c r="B99" i="44" s="1"/>
  <c r="A99" i="46"/>
  <c r="A97" i="27" s="1"/>
  <c r="EF98" i="46"/>
  <c r="EE98" i="46"/>
  <c r="ED98" i="46"/>
  <c r="EC98" i="46"/>
  <c r="BN98" i="46" s="1"/>
  <c r="EB98" i="46"/>
  <c r="EA98" i="46"/>
  <c r="BL98" i="46" s="1"/>
  <c r="DZ98" i="46"/>
  <c r="DY98" i="46"/>
  <c r="BJ98" i="46" s="1"/>
  <c r="DX98" i="46"/>
  <c r="DW98" i="46"/>
  <c r="DV98" i="46"/>
  <c r="DU98" i="46"/>
  <c r="BF98" i="46" s="1"/>
  <c r="DT98" i="46"/>
  <c r="BE98" i="46" s="1"/>
  <c r="DS98" i="46"/>
  <c r="DR98" i="46"/>
  <c r="DQ98" i="46"/>
  <c r="DP98" i="46"/>
  <c r="DO98" i="46"/>
  <c r="DN98" i="46"/>
  <c r="DM98" i="46"/>
  <c r="DL98" i="46"/>
  <c r="AW98" i="46" s="1"/>
  <c r="DK98" i="46"/>
  <c r="AV98" i="46" s="1"/>
  <c r="DJ98" i="46"/>
  <c r="DI98" i="46"/>
  <c r="DH98" i="46"/>
  <c r="DG98" i="46"/>
  <c r="AR98" i="46" s="1"/>
  <c r="DF98" i="46"/>
  <c r="DE98" i="46"/>
  <c r="AP98" i="46" s="1"/>
  <c r="DD98" i="46"/>
  <c r="DC98" i="46"/>
  <c r="AN98" i="46" s="1"/>
  <c r="DB98" i="46"/>
  <c r="DA98" i="46"/>
  <c r="CZ98" i="46"/>
  <c r="CY98" i="46"/>
  <c r="CX98" i="46"/>
  <c r="CW98" i="46"/>
  <c r="AH98" i="46" s="1"/>
  <c r="CV98" i="46"/>
  <c r="CU98" i="46"/>
  <c r="AF98" i="46" s="1"/>
  <c r="CT98" i="46"/>
  <c r="CS98" i="46"/>
  <c r="CR98" i="46"/>
  <c r="CQ98" i="46"/>
  <c r="CP98" i="46"/>
  <c r="AA98" i="46" s="1"/>
  <c r="CO98" i="46"/>
  <c r="CN98" i="46"/>
  <c r="CM98" i="46"/>
  <c r="CL98" i="46"/>
  <c r="CK98" i="46"/>
  <c r="V98" i="46" s="1"/>
  <c r="CJ98" i="46"/>
  <c r="CI98" i="46"/>
  <c r="CH98" i="46"/>
  <c r="CG98" i="46"/>
  <c r="CF98" i="46"/>
  <c r="Q98" i="46" s="1"/>
  <c r="CE98" i="46"/>
  <c r="P98" i="46" s="1"/>
  <c r="CD98" i="46"/>
  <c r="CC98" i="46"/>
  <c r="CB98" i="46"/>
  <c r="CA98" i="46"/>
  <c r="BZ98" i="46"/>
  <c r="K98" i="46" s="1"/>
  <c r="BY98" i="46"/>
  <c r="J98" i="46" s="1"/>
  <c r="BX98" i="46"/>
  <c r="BW98" i="46"/>
  <c r="H98" i="46" s="1"/>
  <c r="BV98" i="46"/>
  <c r="G98" i="46" s="1"/>
  <c r="BU98" i="46"/>
  <c r="BT98" i="46"/>
  <c r="BS98" i="46"/>
  <c r="B98" i="46"/>
  <c r="B98" i="44" s="1"/>
  <c r="A98" i="46"/>
  <c r="A96" i="27" s="1"/>
  <c r="EF97" i="46"/>
  <c r="BQ97" i="46" s="1"/>
  <c r="EE97" i="46"/>
  <c r="BP97" i="46" s="1"/>
  <c r="ED97" i="46"/>
  <c r="EC97" i="46"/>
  <c r="EB97" i="46"/>
  <c r="BM97" i="46" s="1"/>
  <c r="EA97" i="46"/>
  <c r="DZ97" i="46"/>
  <c r="DY97" i="46"/>
  <c r="DX97" i="46"/>
  <c r="BI97" i="46" s="1"/>
  <c r="DW97" i="46"/>
  <c r="DV97" i="46"/>
  <c r="DU97" i="46"/>
  <c r="DT97" i="46"/>
  <c r="DS97" i="46"/>
  <c r="DR97" i="46"/>
  <c r="DQ97" i="46"/>
  <c r="DP97" i="46"/>
  <c r="BA97" i="46" s="1"/>
  <c r="DO97" i="46"/>
  <c r="AZ97" i="46" s="1"/>
  <c r="DN97" i="46"/>
  <c r="DM97" i="46"/>
  <c r="DL97" i="46"/>
  <c r="DK97" i="46"/>
  <c r="DJ97" i="46"/>
  <c r="DI97" i="46"/>
  <c r="AT97" i="46" s="1"/>
  <c r="DH97" i="46"/>
  <c r="AS97" i="46" s="1"/>
  <c r="DG97" i="46"/>
  <c r="AR97" i="46" s="1"/>
  <c r="DF97" i="46"/>
  <c r="DE97" i="46"/>
  <c r="DD97" i="46"/>
  <c r="DC97" i="46"/>
  <c r="DB97" i="46"/>
  <c r="DA97" i="46"/>
  <c r="AL97" i="46" s="1"/>
  <c r="CZ97" i="46"/>
  <c r="AK97" i="46" s="1"/>
  <c r="CY97" i="46"/>
  <c r="AJ97" i="46" s="1"/>
  <c r="CX97" i="46"/>
  <c r="CW97" i="46"/>
  <c r="CV97" i="46"/>
  <c r="CU97" i="46"/>
  <c r="CT97" i="46"/>
  <c r="CS97" i="46"/>
  <c r="CR97" i="46"/>
  <c r="AC97" i="46" s="1"/>
  <c r="CQ97" i="46"/>
  <c r="CP97" i="46"/>
  <c r="CO97" i="46"/>
  <c r="CN97" i="46"/>
  <c r="CM97" i="46"/>
  <c r="X97" i="46" s="1"/>
  <c r="CL97" i="46"/>
  <c r="CK97" i="46"/>
  <c r="CJ97" i="46"/>
  <c r="U97" i="46" s="1"/>
  <c r="CI97" i="46"/>
  <c r="T97" i="46" s="1"/>
  <c r="CH97" i="46"/>
  <c r="S97" i="46" s="1"/>
  <c r="CG97" i="46"/>
  <c r="CF97" i="46"/>
  <c r="CE97" i="46"/>
  <c r="CD97" i="46"/>
  <c r="CC97" i="46"/>
  <c r="N97" i="46" s="1"/>
  <c r="CB97" i="46"/>
  <c r="M97" i="46" s="1"/>
  <c r="CA97" i="46"/>
  <c r="L97" i="46" s="1"/>
  <c r="BZ97" i="46"/>
  <c r="BY97" i="46"/>
  <c r="BX97" i="46"/>
  <c r="BW97" i="46"/>
  <c r="BV97" i="46"/>
  <c r="BU97" i="46"/>
  <c r="F97" i="46" s="1"/>
  <c r="BT97" i="46"/>
  <c r="E97" i="46" s="1"/>
  <c r="BS97" i="46"/>
  <c r="D97" i="46" s="1"/>
  <c r="B97" i="46"/>
  <c r="B97" i="44" s="1"/>
  <c r="A97" i="46"/>
  <c r="EF96" i="46"/>
  <c r="EE96" i="46"/>
  <c r="ED96" i="46"/>
  <c r="EC96" i="46"/>
  <c r="EB96" i="46"/>
  <c r="EA96" i="46"/>
  <c r="DZ96" i="46"/>
  <c r="DY96" i="46"/>
  <c r="DX96" i="46"/>
  <c r="DW96" i="46"/>
  <c r="DV96" i="46"/>
  <c r="DU96" i="46"/>
  <c r="DT96" i="46"/>
  <c r="DS96" i="46"/>
  <c r="BD96" i="46" s="1"/>
  <c r="DR96" i="46"/>
  <c r="BC96" i="46" s="1"/>
  <c r="DQ96" i="46"/>
  <c r="BB96" i="46" s="1"/>
  <c r="DP96" i="46"/>
  <c r="DO96" i="46"/>
  <c r="DN96" i="46"/>
  <c r="AY96" i="46" s="1"/>
  <c r="DM96" i="46"/>
  <c r="AX96" i="46" s="1"/>
  <c r="DL96" i="46"/>
  <c r="AW96" i="46" s="1"/>
  <c r="DK96" i="46"/>
  <c r="DJ96" i="46"/>
  <c r="DI96" i="46"/>
  <c r="DH96" i="46"/>
  <c r="DG96" i="46"/>
  <c r="DF96" i="46"/>
  <c r="DE96" i="46"/>
  <c r="DD96" i="46"/>
  <c r="DC96" i="46"/>
  <c r="AN96" i="46" s="1"/>
  <c r="DB96" i="46"/>
  <c r="DA96" i="46"/>
  <c r="CZ96" i="46"/>
  <c r="CY96" i="46"/>
  <c r="CX96" i="46"/>
  <c r="CW96" i="46"/>
  <c r="AH96" i="46" s="1"/>
  <c r="CV96" i="46"/>
  <c r="CU96" i="46"/>
  <c r="AF96" i="46" s="1"/>
  <c r="CT96" i="46"/>
  <c r="CS96" i="46"/>
  <c r="CR96" i="46"/>
  <c r="CQ96" i="46"/>
  <c r="AB96" i="46" s="1"/>
  <c r="CP96" i="46"/>
  <c r="CO96" i="46"/>
  <c r="Z96" i="46" s="1"/>
  <c r="CN96" i="46"/>
  <c r="CM96" i="46"/>
  <c r="X96" i="46" s="1"/>
  <c r="CL96" i="46"/>
  <c r="W96" i="46" s="1"/>
  <c r="CK96" i="46"/>
  <c r="CJ96" i="46"/>
  <c r="CI96" i="46"/>
  <c r="CH96" i="46"/>
  <c r="CG96" i="46"/>
  <c r="CF96" i="46"/>
  <c r="CE96" i="46"/>
  <c r="CD96" i="46"/>
  <c r="CC96" i="46"/>
  <c r="N96" i="46" s="1"/>
  <c r="CB96" i="46"/>
  <c r="CA96" i="46"/>
  <c r="BZ96" i="46"/>
  <c r="BY96" i="46"/>
  <c r="J96" i="46" s="1"/>
  <c r="BX96" i="46"/>
  <c r="BW96" i="46"/>
  <c r="H96" i="46" s="1"/>
  <c r="BV96" i="46"/>
  <c r="G96" i="46" s="1"/>
  <c r="BU96" i="46"/>
  <c r="BT96" i="46"/>
  <c r="BS96" i="46"/>
  <c r="B96" i="46"/>
  <c r="B96" i="44" s="1"/>
  <c r="A96" i="46"/>
  <c r="A96" i="44" s="1"/>
  <c r="EF95" i="46"/>
  <c r="EE95" i="46"/>
  <c r="BP95" i="46" s="1"/>
  <c r="ED95" i="46"/>
  <c r="EC95" i="46"/>
  <c r="EB95" i="46"/>
  <c r="EA95" i="46"/>
  <c r="DZ95" i="46"/>
  <c r="DY95" i="46"/>
  <c r="BJ95" i="46" s="1"/>
  <c r="DX95" i="46"/>
  <c r="DW95" i="46"/>
  <c r="BH95" i="46" s="1"/>
  <c r="DV95" i="46"/>
  <c r="DU95" i="46"/>
  <c r="DT95" i="46"/>
  <c r="DS95" i="46"/>
  <c r="BD95" i="46" s="1"/>
  <c r="DR95" i="46"/>
  <c r="DQ95" i="46"/>
  <c r="DP95" i="46"/>
  <c r="DO95" i="46"/>
  <c r="DN95" i="46"/>
  <c r="DM95" i="46"/>
  <c r="DL95" i="46"/>
  <c r="DK95" i="46"/>
  <c r="AV95" i="46" s="1"/>
  <c r="DJ95" i="46"/>
  <c r="DI95" i="46"/>
  <c r="DH95" i="46"/>
  <c r="DG95" i="46"/>
  <c r="AR95" i="46" s="1"/>
  <c r="DF95" i="46"/>
  <c r="DE95" i="46"/>
  <c r="AP95" i="46" s="1"/>
  <c r="DD95" i="46"/>
  <c r="DC95" i="46"/>
  <c r="DB95" i="46"/>
  <c r="DA95" i="46"/>
  <c r="AL95" i="46" s="1"/>
  <c r="CZ95" i="46"/>
  <c r="AK95" i="46" s="1"/>
  <c r="CY95" i="46"/>
  <c r="AJ95" i="46" s="1"/>
  <c r="CX95" i="46"/>
  <c r="CW95" i="46"/>
  <c r="AH95" i="46" s="1"/>
  <c r="CV95" i="46"/>
  <c r="CU95" i="46"/>
  <c r="CT95" i="46"/>
  <c r="CS95" i="46"/>
  <c r="AD95" i="46" s="1"/>
  <c r="CR95" i="46"/>
  <c r="CQ95" i="46"/>
  <c r="CP95" i="46"/>
  <c r="CO95" i="46"/>
  <c r="CN95" i="46"/>
  <c r="CM95" i="46"/>
  <c r="X95" i="46" s="1"/>
  <c r="CL95" i="46"/>
  <c r="CK95" i="46"/>
  <c r="CJ95" i="46"/>
  <c r="CI95" i="46"/>
  <c r="CH95" i="46"/>
  <c r="S95" i="46" s="1"/>
  <c r="CG95" i="46"/>
  <c r="CF95" i="46"/>
  <c r="CE95" i="46"/>
  <c r="CD95" i="46"/>
  <c r="CC95" i="46"/>
  <c r="N95" i="46" s="1"/>
  <c r="CB95" i="46"/>
  <c r="CA95" i="46"/>
  <c r="L95" i="46" s="1"/>
  <c r="BZ95" i="46"/>
  <c r="BY95" i="46"/>
  <c r="BX95" i="46"/>
  <c r="BW95" i="46"/>
  <c r="BV95" i="46"/>
  <c r="BU95" i="46"/>
  <c r="F95" i="46" s="1"/>
  <c r="BT95" i="46"/>
  <c r="BS95" i="46"/>
  <c r="D95" i="46" s="1"/>
  <c r="B95" i="46"/>
  <c r="B95" i="44" s="1"/>
  <c r="A95" i="46"/>
  <c r="A95" i="44" s="1"/>
  <c r="EF94" i="46"/>
  <c r="EE94" i="46"/>
  <c r="ED94" i="46"/>
  <c r="EC94" i="46"/>
  <c r="BN94" i="46" s="1"/>
  <c r="EB94" i="46"/>
  <c r="EA94" i="46"/>
  <c r="DZ94" i="46"/>
  <c r="DY94" i="46"/>
  <c r="BJ94" i="46" s="1"/>
  <c r="DX94" i="46"/>
  <c r="DW94" i="46"/>
  <c r="DV94" i="46"/>
  <c r="DU94" i="46"/>
  <c r="DT94" i="46"/>
  <c r="DS94" i="46"/>
  <c r="DR94" i="46"/>
  <c r="DQ94" i="46"/>
  <c r="DP94" i="46"/>
  <c r="DO94" i="46"/>
  <c r="DN94" i="46"/>
  <c r="DM94" i="46"/>
  <c r="AX94" i="46" s="1"/>
  <c r="DL94" i="46"/>
  <c r="DK94" i="46"/>
  <c r="AV94" i="46" s="1"/>
  <c r="DJ94" i="46"/>
  <c r="DI94" i="46"/>
  <c r="DH94" i="46"/>
  <c r="AS94" i="46" s="1"/>
  <c r="DG94" i="46"/>
  <c r="DF94" i="46"/>
  <c r="DE94" i="46"/>
  <c r="AP94" i="46" s="1"/>
  <c r="DD94" i="46"/>
  <c r="DC94" i="46"/>
  <c r="AN94" i="46" s="1"/>
  <c r="DB94" i="46"/>
  <c r="DA94" i="46"/>
  <c r="CZ94" i="46"/>
  <c r="CY94" i="46"/>
  <c r="CX94" i="46"/>
  <c r="CW94" i="46"/>
  <c r="AH94" i="46" s="1"/>
  <c r="CV94" i="46"/>
  <c r="CU94" i="46"/>
  <c r="CT94" i="46"/>
  <c r="CS94" i="46"/>
  <c r="CR94" i="46"/>
  <c r="CQ94" i="46"/>
  <c r="CP94" i="46"/>
  <c r="CO94" i="46"/>
  <c r="CN94" i="46"/>
  <c r="CM94" i="46"/>
  <c r="CL94" i="46"/>
  <c r="CK94" i="46"/>
  <c r="CJ94" i="46"/>
  <c r="CI94" i="46"/>
  <c r="CH94" i="46"/>
  <c r="CG94" i="46"/>
  <c r="R94" i="46" s="1"/>
  <c r="CF94" i="46"/>
  <c r="Q94" i="46" s="1"/>
  <c r="CE94" i="46"/>
  <c r="P94" i="46" s="1"/>
  <c r="CD94" i="46"/>
  <c r="CC94" i="46"/>
  <c r="CB94" i="46"/>
  <c r="CA94" i="46"/>
  <c r="BZ94" i="46"/>
  <c r="BY94" i="46"/>
  <c r="J94" i="46" s="1"/>
  <c r="BX94" i="46"/>
  <c r="BW94" i="46"/>
  <c r="H94" i="46" s="1"/>
  <c r="BV94" i="46"/>
  <c r="BU94" i="46"/>
  <c r="BT94" i="46"/>
  <c r="BS94" i="46"/>
  <c r="B94" i="46"/>
  <c r="B94" i="44" s="1"/>
  <c r="A94" i="46"/>
  <c r="A92" i="27" s="1"/>
  <c r="EF93" i="46"/>
  <c r="EE93" i="46"/>
  <c r="BP93" i="46" s="1"/>
  <c r="ED93" i="46"/>
  <c r="BO93" i="44" s="1"/>
  <c r="EC93" i="46"/>
  <c r="EB93" i="46"/>
  <c r="EA93" i="46"/>
  <c r="DZ93" i="46"/>
  <c r="DY93" i="46"/>
  <c r="DX93" i="46"/>
  <c r="DW93" i="46"/>
  <c r="DV93" i="46"/>
  <c r="DU93" i="46"/>
  <c r="DT93" i="46"/>
  <c r="BE93" i="46" s="1"/>
  <c r="DS93" i="46"/>
  <c r="DR93" i="46"/>
  <c r="DQ93" i="46"/>
  <c r="DP93" i="46"/>
  <c r="DO93" i="46"/>
  <c r="AZ93" i="46" s="1"/>
  <c r="DN93" i="46"/>
  <c r="DM93" i="46"/>
  <c r="AX93" i="46" s="1"/>
  <c r="DL93" i="46"/>
  <c r="DK93" i="46"/>
  <c r="DJ93" i="46"/>
  <c r="DI93" i="46"/>
  <c r="AT93" i="46" s="1"/>
  <c r="DH93" i="46"/>
  <c r="DG93" i="46"/>
  <c r="AR93" i="46" s="1"/>
  <c r="DF93" i="46"/>
  <c r="DE93" i="46"/>
  <c r="DD93" i="46"/>
  <c r="DC93" i="46"/>
  <c r="DB93" i="46"/>
  <c r="DA93" i="46"/>
  <c r="AL93" i="46" s="1"/>
  <c r="CZ93" i="46"/>
  <c r="AK93" i="46" s="1"/>
  <c r="CY93" i="46"/>
  <c r="AJ93" i="46" s="1"/>
  <c r="CX93" i="46"/>
  <c r="AI93" i="46" s="1"/>
  <c r="CW93" i="46"/>
  <c r="CV93" i="46"/>
  <c r="AG93" i="46" s="1"/>
  <c r="CU93" i="46"/>
  <c r="CT93" i="46"/>
  <c r="CS93" i="46"/>
  <c r="CR93" i="46"/>
  <c r="AC93" i="46" s="1"/>
  <c r="CQ93" i="46"/>
  <c r="CP93" i="46"/>
  <c r="CO93" i="46"/>
  <c r="CN93" i="46"/>
  <c r="CM93" i="46"/>
  <c r="CL93" i="46"/>
  <c r="CK93" i="46"/>
  <c r="V93" i="46" s="1"/>
  <c r="CJ93" i="46"/>
  <c r="CI93" i="46"/>
  <c r="T93" i="46" s="1"/>
  <c r="CH93" i="46"/>
  <c r="CG93" i="46"/>
  <c r="CF93" i="46"/>
  <c r="CE93" i="46"/>
  <c r="CD93" i="46"/>
  <c r="CC93" i="46"/>
  <c r="N93" i="46" s="1"/>
  <c r="CB93" i="46"/>
  <c r="CA93" i="46"/>
  <c r="L93" i="46" s="1"/>
  <c r="BZ93" i="46"/>
  <c r="BY93" i="46"/>
  <c r="BX93" i="46"/>
  <c r="BW93" i="46"/>
  <c r="BV93" i="46"/>
  <c r="BU93" i="46"/>
  <c r="F93" i="46" s="1"/>
  <c r="BT93" i="46"/>
  <c r="E93" i="46" s="1"/>
  <c r="BS93" i="46"/>
  <c r="BO93" i="46"/>
  <c r="B93" i="46"/>
  <c r="B93" i="44" s="1"/>
  <c r="A93" i="46"/>
  <c r="EF92" i="46"/>
  <c r="BQ92" i="46" s="1"/>
  <c r="EE92" i="46"/>
  <c r="ED92" i="46"/>
  <c r="BO92" i="46" s="1"/>
  <c r="EC92" i="46"/>
  <c r="EB92" i="46"/>
  <c r="EA92" i="46"/>
  <c r="BL92" i="46" s="1"/>
  <c r="DZ92" i="46"/>
  <c r="DY92" i="46"/>
  <c r="BJ92" i="46" s="1"/>
  <c r="DX92" i="46"/>
  <c r="DW92" i="46"/>
  <c r="DV92" i="46"/>
  <c r="BG92" i="46" s="1"/>
  <c r="DU92" i="46"/>
  <c r="DT92" i="46"/>
  <c r="DS92" i="46"/>
  <c r="DR92" i="46"/>
  <c r="DQ92" i="46"/>
  <c r="DP92" i="46"/>
  <c r="DO92" i="46"/>
  <c r="DN92" i="46"/>
  <c r="AY92" i="46" s="1"/>
  <c r="DM92" i="46"/>
  <c r="DL92" i="46"/>
  <c r="AW92" i="46" s="1"/>
  <c r="DK92" i="46"/>
  <c r="DJ92" i="46"/>
  <c r="DI92" i="46"/>
  <c r="AT92" i="46" s="1"/>
  <c r="DH92" i="46"/>
  <c r="DG92" i="46"/>
  <c r="DF92" i="46"/>
  <c r="AQ92" i="46" s="1"/>
  <c r="DE92" i="46"/>
  <c r="DD92" i="46"/>
  <c r="AO92" i="46" s="1"/>
  <c r="DC92" i="46"/>
  <c r="AN92" i="46" s="1"/>
  <c r="DB92" i="46"/>
  <c r="AM92" i="46" s="1"/>
  <c r="DA92" i="46"/>
  <c r="CZ92" i="46"/>
  <c r="CY92" i="46"/>
  <c r="CX92" i="46"/>
  <c r="AI92" i="46" s="1"/>
  <c r="CW92" i="46"/>
  <c r="CV92" i="46"/>
  <c r="AG92" i="46" s="1"/>
  <c r="CU92" i="46"/>
  <c r="CT92" i="46"/>
  <c r="CS92" i="46"/>
  <c r="CR92" i="46"/>
  <c r="CQ92" i="46"/>
  <c r="CP92" i="46"/>
  <c r="AA92" i="46" s="1"/>
  <c r="CO92" i="46"/>
  <c r="CN92" i="46"/>
  <c r="Y92" i="46" s="1"/>
  <c r="CM92" i="46"/>
  <c r="X92" i="46" s="1"/>
  <c r="CL92" i="46"/>
  <c r="CK92" i="46"/>
  <c r="CJ92" i="46"/>
  <c r="CI92" i="46"/>
  <c r="T92" i="46" s="1"/>
  <c r="CH92" i="46"/>
  <c r="S92" i="46" s="1"/>
  <c r="CG92" i="46"/>
  <c r="CF92" i="46"/>
  <c r="Q92" i="46" s="1"/>
  <c r="CE92" i="46"/>
  <c r="CD92" i="46"/>
  <c r="CC92" i="46"/>
  <c r="N92" i="46" s="1"/>
  <c r="CB92" i="46"/>
  <c r="CA92" i="46"/>
  <c r="BZ92" i="46"/>
  <c r="K92" i="46" s="1"/>
  <c r="BY92" i="46"/>
  <c r="BX92" i="46"/>
  <c r="BW92" i="46"/>
  <c r="BV92" i="46"/>
  <c r="G92" i="46" s="1"/>
  <c r="BU92" i="46"/>
  <c r="BT92" i="46"/>
  <c r="BS92" i="46"/>
  <c r="B92" i="46"/>
  <c r="B92" i="44" s="1"/>
  <c r="A92" i="46"/>
  <c r="A90" i="27" s="1"/>
  <c r="EF91" i="46"/>
  <c r="EE91" i="46"/>
  <c r="BP91" i="46" s="1"/>
  <c r="ED91" i="46"/>
  <c r="EC91" i="46"/>
  <c r="EB91" i="46"/>
  <c r="EA91" i="46"/>
  <c r="BL91" i="46" s="1"/>
  <c r="DZ91" i="46"/>
  <c r="BK91" i="46" s="1"/>
  <c r="DY91" i="46"/>
  <c r="DX91" i="46"/>
  <c r="BI91" i="46" s="1"/>
  <c r="DW91" i="46"/>
  <c r="DV91" i="46"/>
  <c r="DU91" i="46"/>
  <c r="DT91" i="46"/>
  <c r="DS91" i="46"/>
  <c r="BD91" i="46" s="1"/>
  <c r="DR91" i="46"/>
  <c r="BC91" i="46" s="1"/>
  <c r="DQ91" i="46"/>
  <c r="DP91" i="46"/>
  <c r="BA91" i="46" s="1"/>
  <c r="DO91" i="46"/>
  <c r="DN91" i="46"/>
  <c r="AY91" i="44" s="1"/>
  <c r="DM91" i="46"/>
  <c r="DL91" i="46"/>
  <c r="DK91" i="46"/>
  <c r="AV91" i="46" s="1"/>
  <c r="DJ91" i="46"/>
  <c r="AU91" i="46" s="1"/>
  <c r="DI91" i="46"/>
  <c r="DH91" i="46"/>
  <c r="DG91" i="46"/>
  <c r="AR91" i="46" s="1"/>
  <c r="DF91" i="46"/>
  <c r="DE91" i="46"/>
  <c r="DD91" i="46"/>
  <c r="DC91" i="46"/>
  <c r="AN91" i="46" s="1"/>
  <c r="DB91" i="46"/>
  <c r="DA91" i="46"/>
  <c r="CZ91" i="46"/>
  <c r="CY91" i="46"/>
  <c r="CX91" i="46"/>
  <c r="CW91" i="46"/>
  <c r="AH91" i="46" s="1"/>
  <c r="CV91" i="46"/>
  <c r="AG91" i="46" s="1"/>
  <c r="CU91" i="46"/>
  <c r="AF91" i="46" s="1"/>
  <c r="CT91" i="46"/>
  <c r="AE91" i="46" s="1"/>
  <c r="CS91" i="46"/>
  <c r="AD91" i="46" s="1"/>
  <c r="CR91" i="46"/>
  <c r="AC91" i="46" s="1"/>
  <c r="CQ91" i="46"/>
  <c r="CP91" i="46"/>
  <c r="AA91" i="46" s="1"/>
  <c r="CO91" i="46"/>
  <c r="Z91" i="46" s="1"/>
  <c r="CN91" i="46"/>
  <c r="CM91" i="46"/>
  <c r="X91" i="46" s="1"/>
  <c r="CL91" i="46"/>
  <c r="W91" i="46" s="1"/>
  <c r="CK91" i="46"/>
  <c r="CJ91" i="46"/>
  <c r="U91" i="46" s="1"/>
  <c r="CI91" i="46"/>
  <c r="CH91" i="46"/>
  <c r="CG91" i="46"/>
  <c r="CF91" i="46"/>
  <c r="CE91" i="46"/>
  <c r="P91" i="46" s="1"/>
  <c r="CD91" i="46"/>
  <c r="O91" i="46" s="1"/>
  <c r="CC91" i="46"/>
  <c r="N91" i="46" s="1"/>
  <c r="CB91" i="46"/>
  <c r="CA91" i="46"/>
  <c r="BZ91" i="46"/>
  <c r="BY91" i="46"/>
  <c r="BX91" i="46"/>
  <c r="I91" i="46" s="1"/>
  <c r="BW91" i="46"/>
  <c r="H91" i="46" s="1"/>
  <c r="BV91" i="46"/>
  <c r="BU91" i="46"/>
  <c r="BT91" i="46"/>
  <c r="BS91" i="46"/>
  <c r="AY91" i="46"/>
  <c r="B91" i="46"/>
  <c r="B91" i="44" s="1"/>
  <c r="A91" i="46"/>
  <c r="EF90" i="46"/>
  <c r="EE90" i="46"/>
  <c r="BP90" i="46" s="1"/>
  <c r="ED90" i="46"/>
  <c r="EC90" i="46"/>
  <c r="BN90" i="46" s="1"/>
  <c r="EB90" i="46"/>
  <c r="EA90" i="46"/>
  <c r="DZ90" i="46"/>
  <c r="BK90" i="46" s="1"/>
  <c r="DY90" i="46"/>
  <c r="DX90" i="46"/>
  <c r="DW90" i="46"/>
  <c r="BH90" i="46" s="1"/>
  <c r="DV90" i="46"/>
  <c r="BG90" i="46" s="1"/>
  <c r="DU90" i="46"/>
  <c r="BF90" i="46" s="1"/>
  <c r="DT90" i="46"/>
  <c r="BE90" i="46" s="1"/>
  <c r="DS90" i="46"/>
  <c r="DR90" i="46"/>
  <c r="BC90" i="46" s="1"/>
  <c r="DQ90" i="46"/>
  <c r="BB90" i="46" s="1"/>
  <c r="DP90" i="46"/>
  <c r="DO90" i="46"/>
  <c r="AZ90" i="46" s="1"/>
  <c r="DN90" i="46"/>
  <c r="AY90" i="46" s="1"/>
  <c r="DM90" i="46"/>
  <c r="DL90" i="46"/>
  <c r="DK90" i="46"/>
  <c r="AV90" i="46" s="1"/>
  <c r="DJ90" i="46"/>
  <c r="AU90" i="46" s="1"/>
  <c r="DI90" i="46"/>
  <c r="DH90" i="46"/>
  <c r="DG90" i="46"/>
  <c r="DF90" i="46"/>
  <c r="DE90" i="46"/>
  <c r="DD90" i="46"/>
  <c r="DC90" i="46"/>
  <c r="AN90" i="46" s="1"/>
  <c r="DB90" i="46"/>
  <c r="AM90" i="46" s="1"/>
  <c r="DA90" i="46"/>
  <c r="CZ90" i="46"/>
  <c r="CY90" i="46"/>
  <c r="AJ90" i="46" s="1"/>
  <c r="CX90" i="46"/>
  <c r="AI90" i="46" s="1"/>
  <c r="CW90" i="46"/>
  <c r="AH90" i="46" s="1"/>
  <c r="CV90" i="46"/>
  <c r="CU90" i="46"/>
  <c r="CT90" i="46"/>
  <c r="AE90" i="46" s="1"/>
  <c r="CS90" i="46"/>
  <c r="CR90" i="46"/>
  <c r="CQ90" i="46"/>
  <c r="AB90" i="46" s="1"/>
  <c r="CP90" i="46"/>
  <c r="CO90" i="46"/>
  <c r="Z90" i="46" s="1"/>
  <c r="CN90" i="46"/>
  <c r="CM90" i="46"/>
  <c r="CL90" i="46"/>
  <c r="W90" i="46" s="1"/>
  <c r="CK90" i="46"/>
  <c r="CJ90" i="46"/>
  <c r="CI90" i="46"/>
  <c r="CH90" i="46"/>
  <c r="CG90" i="46"/>
  <c r="R90" i="46" s="1"/>
  <c r="CF90" i="46"/>
  <c r="Q90" i="46" s="1"/>
  <c r="CE90" i="46"/>
  <c r="CD90" i="46"/>
  <c r="O90" i="46" s="1"/>
  <c r="CC90" i="46"/>
  <c r="CB90" i="46"/>
  <c r="CA90" i="46"/>
  <c r="BZ90" i="46"/>
  <c r="BY90" i="46"/>
  <c r="BX90" i="46"/>
  <c r="BW90" i="46"/>
  <c r="H90" i="46" s="1"/>
  <c r="BV90" i="46"/>
  <c r="G90" i="46" s="1"/>
  <c r="BU90" i="46"/>
  <c r="F90" i="46" s="1"/>
  <c r="BT90" i="46"/>
  <c r="BS90" i="46"/>
  <c r="D90" i="46" s="1"/>
  <c r="B90" i="46"/>
  <c r="B90" i="44" s="1"/>
  <c r="A90" i="46"/>
  <c r="A88" i="27" s="1"/>
  <c r="EF89" i="46"/>
  <c r="BQ89" i="46" s="1"/>
  <c r="EE89" i="46"/>
  <c r="BP89" i="46" s="1"/>
  <c r="ED89" i="46"/>
  <c r="EC89" i="46"/>
  <c r="EB89" i="46"/>
  <c r="BM89" i="46" s="1"/>
  <c r="EA89" i="46"/>
  <c r="DZ89" i="46"/>
  <c r="BK89" i="46" s="1"/>
  <c r="DY89" i="46"/>
  <c r="BJ89" i="46" s="1"/>
  <c r="DX89" i="46"/>
  <c r="DW89" i="46"/>
  <c r="BH89" i="46" s="1"/>
  <c r="DV89" i="46"/>
  <c r="DU89" i="46"/>
  <c r="DT89" i="46"/>
  <c r="BE89" i="46" s="1"/>
  <c r="DS89" i="46"/>
  <c r="BD89" i="46" s="1"/>
  <c r="DR89" i="46"/>
  <c r="DQ89" i="46"/>
  <c r="BB89" i="46" s="1"/>
  <c r="DP89" i="46"/>
  <c r="BA89" i="46" s="1"/>
  <c r="DO89" i="46"/>
  <c r="DN89" i="46"/>
  <c r="DM89" i="46"/>
  <c r="AX89" i="46" s="1"/>
  <c r="DL89" i="46"/>
  <c r="AW89" i="46" s="1"/>
  <c r="DK89" i="46"/>
  <c r="AV89" i="46" s="1"/>
  <c r="DJ89" i="46"/>
  <c r="AU89" i="46" s="1"/>
  <c r="DI89" i="46"/>
  <c r="DH89" i="46"/>
  <c r="DG89" i="46"/>
  <c r="DF89" i="46"/>
  <c r="DE89" i="46"/>
  <c r="DD89" i="46"/>
  <c r="AO89" i="46" s="1"/>
  <c r="DC89" i="46"/>
  <c r="AN89" i="46" s="1"/>
  <c r="DB89" i="46"/>
  <c r="DA89" i="46"/>
  <c r="CZ89" i="46"/>
  <c r="CY89" i="46"/>
  <c r="CX89" i="46"/>
  <c r="CW89" i="46"/>
  <c r="CV89" i="46"/>
  <c r="AG89" i="46" s="1"/>
  <c r="CU89" i="46"/>
  <c r="CT89" i="46"/>
  <c r="AE89" i="46" s="1"/>
  <c r="CS89" i="46"/>
  <c r="CR89" i="46"/>
  <c r="CQ89" i="46"/>
  <c r="AB89" i="46" s="1"/>
  <c r="CP89" i="46"/>
  <c r="CO89" i="46"/>
  <c r="CN89" i="46"/>
  <c r="Y89" i="46" s="1"/>
  <c r="CM89" i="46"/>
  <c r="X89" i="46" s="1"/>
  <c r="CL89" i="46"/>
  <c r="CK89" i="46"/>
  <c r="V89" i="46" s="1"/>
  <c r="CJ89" i="46"/>
  <c r="CI89" i="46"/>
  <c r="CH89" i="46"/>
  <c r="CG89" i="46"/>
  <c r="CF89" i="46"/>
  <c r="Q89" i="46" s="1"/>
  <c r="CE89" i="46"/>
  <c r="P89" i="46" s="1"/>
  <c r="CD89" i="46"/>
  <c r="O89" i="46" s="1"/>
  <c r="CC89" i="46"/>
  <c r="N89" i="46" s="1"/>
  <c r="CB89" i="46"/>
  <c r="CA89" i="46"/>
  <c r="BZ89" i="46"/>
  <c r="K89" i="46" s="1"/>
  <c r="BY89" i="46"/>
  <c r="BX89" i="46"/>
  <c r="I89" i="46" s="1"/>
  <c r="BW89" i="46"/>
  <c r="BV89" i="46"/>
  <c r="BU89" i="46"/>
  <c r="F89" i="46" s="1"/>
  <c r="BT89" i="46"/>
  <c r="BS89" i="46"/>
  <c r="B89" i="46"/>
  <c r="B89" i="44" s="1"/>
  <c r="A89" i="46"/>
  <c r="A87" i="27" s="1"/>
  <c r="EF88" i="46"/>
  <c r="BQ88" i="46" s="1"/>
  <c r="EE88" i="46"/>
  <c r="BP88" i="46" s="1"/>
  <c r="ED88" i="46"/>
  <c r="EC88" i="46"/>
  <c r="EB88" i="46"/>
  <c r="BM88" i="46" s="1"/>
  <c r="EA88" i="46"/>
  <c r="DZ88" i="46"/>
  <c r="DY88" i="46"/>
  <c r="DX88" i="46"/>
  <c r="BI88" i="46" s="1"/>
  <c r="DW88" i="46"/>
  <c r="DV88" i="46"/>
  <c r="DU88" i="46"/>
  <c r="DT88" i="46"/>
  <c r="BE88" i="46" s="1"/>
  <c r="DS88" i="46"/>
  <c r="BD88" i="46" s="1"/>
  <c r="DR88" i="46"/>
  <c r="DQ88" i="46"/>
  <c r="DP88" i="46"/>
  <c r="BA88" i="46" s="1"/>
  <c r="DO88" i="46"/>
  <c r="DN88" i="46"/>
  <c r="AY88" i="46" s="1"/>
  <c r="DM88" i="46"/>
  <c r="AX88" i="46" s="1"/>
  <c r="DL88" i="46"/>
  <c r="DK88" i="46"/>
  <c r="DJ88" i="46"/>
  <c r="DI88" i="46"/>
  <c r="DH88" i="46"/>
  <c r="AS88" i="46" s="1"/>
  <c r="DG88" i="46"/>
  <c r="DF88" i="46"/>
  <c r="AQ88" i="44" s="1"/>
  <c r="DE88" i="46"/>
  <c r="AP88" i="46" s="1"/>
  <c r="DD88" i="46"/>
  <c r="DC88" i="46"/>
  <c r="AN88" i="46" s="1"/>
  <c r="DB88" i="46"/>
  <c r="AM88" i="46" s="1"/>
  <c r="DA88" i="46"/>
  <c r="CZ88" i="46"/>
  <c r="AK88" i="46" s="1"/>
  <c r="CY88" i="46"/>
  <c r="CX88" i="46"/>
  <c r="CW88" i="46"/>
  <c r="AH88" i="46" s="1"/>
  <c r="CV88" i="46"/>
  <c r="CU88" i="46"/>
  <c r="CT88" i="46"/>
  <c r="CS88" i="46"/>
  <c r="CR88" i="46"/>
  <c r="AC88" i="46" s="1"/>
  <c r="CQ88" i="46"/>
  <c r="AB88" i="46" s="1"/>
  <c r="CP88" i="46"/>
  <c r="CO88" i="46"/>
  <c r="CN88" i="46"/>
  <c r="CM88" i="46"/>
  <c r="X88" i="46" s="1"/>
  <c r="CL88" i="46"/>
  <c r="CK88" i="46"/>
  <c r="CJ88" i="46"/>
  <c r="U88" i="46" s="1"/>
  <c r="CI88" i="46"/>
  <c r="CH88" i="46"/>
  <c r="S88" i="46" s="1"/>
  <c r="CG88" i="46"/>
  <c r="CF88" i="46"/>
  <c r="CE88" i="46"/>
  <c r="CD88" i="46"/>
  <c r="CC88" i="46"/>
  <c r="CB88" i="46"/>
  <c r="M88" i="46" s="1"/>
  <c r="CA88" i="46"/>
  <c r="L88" i="46" s="1"/>
  <c r="BZ88" i="46"/>
  <c r="BY88" i="46"/>
  <c r="J88" i="46" s="1"/>
  <c r="BX88" i="46"/>
  <c r="BW88" i="46"/>
  <c r="BV88" i="46"/>
  <c r="BU88" i="46"/>
  <c r="BT88" i="46"/>
  <c r="E88" i="46" s="1"/>
  <c r="BS88" i="46"/>
  <c r="B88" i="46"/>
  <c r="B88" i="44" s="1"/>
  <c r="A88" i="46"/>
  <c r="A86" i="27" s="1"/>
  <c r="EF87" i="46"/>
  <c r="EE87" i="46"/>
  <c r="ED87" i="46"/>
  <c r="EC87" i="46"/>
  <c r="BN87" i="46" s="1"/>
  <c r="EB87" i="46"/>
  <c r="EA87" i="46"/>
  <c r="DZ87" i="46"/>
  <c r="BK87" i="46" s="1"/>
  <c r="DY87" i="46"/>
  <c r="DX87" i="46"/>
  <c r="DW87" i="46"/>
  <c r="DV87" i="46"/>
  <c r="BG87" i="44" s="1"/>
  <c r="DU87" i="46"/>
  <c r="BF87" i="46" s="1"/>
  <c r="DT87" i="46"/>
  <c r="BE87" i="46" s="1"/>
  <c r="DS87" i="46"/>
  <c r="BD87" i="46" s="1"/>
  <c r="DR87" i="46"/>
  <c r="BC87" i="46" s="1"/>
  <c r="DQ87" i="46"/>
  <c r="DP87" i="46"/>
  <c r="BA87" i="46" s="1"/>
  <c r="DO87" i="46"/>
  <c r="DN87" i="46"/>
  <c r="DM87" i="46"/>
  <c r="AX87" i="46" s="1"/>
  <c r="DL87" i="46"/>
  <c r="DK87" i="46"/>
  <c r="DJ87" i="46"/>
  <c r="DI87" i="46"/>
  <c r="AT87" i="46" s="1"/>
  <c r="DH87" i="46"/>
  <c r="DG87" i="46"/>
  <c r="DF87" i="46"/>
  <c r="DE87" i="46"/>
  <c r="AP87" i="46" s="1"/>
  <c r="DD87" i="46"/>
  <c r="DC87" i="46"/>
  <c r="AN87" i="46" s="1"/>
  <c r="DB87" i="46"/>
  <c r="DA87" i="46"/>
  <c r="CZ87" i="46"/>
  <c r="CY87" i="46"/>
  <c r="CX87" i="46"/>
  <c r="CW87" i="46"/>
  <c r="AH87" i="46" s="1"/>
  <c r="CV87" i="46"/>
  <c r="CU87" i="46"/>
  <c r="CT87" i="46"/>
  <c r="AE87" i="46" s="1"/>
  <c r="CS87" i="46"/>
  <c r="CR87" i="46"/>
  <c r="CQ87" i="46"/>
  <c r="CP87" i="46"/>
  <c r="CO87" i="46"/>
  <c r="Z87" i="46" s="1"/>
  <c r="CN87" i="46"/>
  <c r="Y87" i="46" s="1"/>
  <c r="CM87" i="46"/>
  <c r="X87" i="46" s="1"/>
  <c r="CL87" i="46"/>
  <c r="W87" i="46" s="1"/>
  <c r="CK87" i="46"/>
  <c r="V87" i="46" s="1"/>
  <c r="CJ87" i="46"/>
  <c r="U87" i="46" s="1"/>
  <c r="CI87" i="46"/>
  <c r="CH87" i="46"/>
  <c r="CG87" i="46"/>
  <c r="R87" i="46" s="1"/>
  <c r="CF87" i="46"/>
  <c r="Q87" i="46" s="1"/>
  <c r="CE87" i="46"/>
  <c r="CD87" i="46"/>
  <c r="O87" i="46" s="1"/>
  <c r="CC87" i="46"/>
  <c r="N87" i="46" s="1"/>
  <c r="CB87" i="46"/>
  <c r="CA87" i="46"/>
  <c r="BZ87" i="46"/>
  <c r="BY87" i="46"/>
  <c r="J87" i="46" s="1"/>
  <c r="BX87" i="46"/>
  <c r="BW87" i="46"/>
  <c r="H87" i="46" s="1"/>
  <c r="BV87" i="46"/>
  <c r="G87" i="46" s="1"/>
  <c r="BU87" i="46"/>
  <c r="BT87" i="46"/>
  <c r="BS87" i="46"/>
  <c r="D87" i="46" s="1"/>
  <c r="BG87" i="46"/>
  <c r="B87" i="46"/>
  <c r="B87" i="44" s="1"/>
  <c r="A87" i="46"/>
  <c r="C87" i="46" s="1"/>
  <c r="C87" i="44" s="1"/>
  <c r="EF86" i="46"/>
  <c r="BQ86" i="46" s="1"/>
  <c r="EE86" i="46"/>
  <c r="ED86" i="46"/>
  <c r="EC86" i="46"/>
  <c r="BN86" i="46" s="1"/>
  <c r="EB86" i="46"/>
  <c r="EA86" i="46"/>
  <c r="DZ86" i="46"/>
  <c r="BK86" i="46" s="1"/>
  <c r="DY86" i="46"/>
  <c r="DX86" i="46"/>
  <c r="DW86" i="46"/>
  <c r="BH86" i="46" s="1"/>
  <c r="DV86" i="46"/>
  <c r="BG86" i="46" s="1"/>
  <c r="DU86" i="46"/>
  <c r="DT86" i="46"/>
  <c r="DS86" i="46"/>
  <c r="DR86" i="46"/>
  <c r="BC86" i="46" s="1"/>
  <c r="DQ86" i="46"/>
  <c r="DP86" i="46"/>
  <c r="BA86" i="46" s="1"/>
  <c r="DO86" i="46"/>
  <c r="AZ86" i="46" s="1"/>
  <c r="DN86" i="46"/>
  <c r="DM86" i="46"/>
  <c r="DL86" i="46"/>
  <c r="DK86" i="46"/>
  <c r="DJ86" i="46"/>
  <c r="AU86" i="46" s="1"/>
  <c r="DI86" i="46"/>
  <c r="DH86" i="46"/>
  <c r="DG86" i="46"/>
  <c r="AR86" i="46" s="1"/>
  <c r="DF86" i="46"/>
  <c r="DE86" i="46"/>
  <c r="DD86" i="46"/>
  <c r="DC86" i="46"/>
  <c r="DB86" i="46"/>
  <c r="AM86" i="46" s="1"/>
  <c r="DA86" i="46"/>
  <c r="CZ86" i="46"/>
  <c r="CY86" i="46"/>
  <c r="AJ86" i="46" s="1"/>
  <c r="CX86" i="46"/>
  <c r="AI86" i="46" s="1"/>
  <c r="CW86" i="46"/>
  <c r="CV86" i="46"/>
  <c r="CU86" i="46"/>
  <c r="CT86" i="46"/>
  <c r="AE86" i="46" s="1"/>
  <c r="CS86" i="46"/>
  <c r="AD86" i="46" s="1"/>
  <c r="CR86" i="46"/>
  <c r="CQ86" i="46"/>
  <c r="AB86" i="46" s="1"/>
  <c r="CP86" i="46"/>
  <c r="CO86" i="46"/>
  <c r="Z86" i="46" s="1"/>
  <c r="CN86" i="46"/>
  <c r="CM86" i="46"/>
  <c r="CL86" i="46"/>
  <c r="W86" i="46" s="1"/>
  <c r="CK86" i="46"/>
  <c r="CJ86" i="46"/>
  <c r="U86" i="46" s="1"/>
  <c r="CI86" i="46"/>
  <c r="T86" i="46" s="1"/>
  <c r="CH86" i="46"/>
  <c r="CG86" i="46"/>
  <c r="CF86" i="46"/>
  <c r="CE86" i="46"/>
  <c r="CD86" i="46"/>
  <c r="O86" i="46" s="1"/>
  <c r="CC86" i="46"/>
  <c r="CB86" i="46"/>
  <c r="CA86" i="46"/>
  <c r="BZ86" i="46"/>
  <c r="BY86" i="46"/>
  <c r="BX86" i="46"/>
  <c r="I86" i="46" s="1"/>
  <c r="BW86" i="46"/>
  <c r="BV86" i="46"/>
  <c r="G86" i="46" s="1"/>
  <c r="BU86" i="46"/>
  <c r="BT86" i="46"/>
  <c r="BS86" i="46"/>
  <c r="B86" i="46"/>
  <c r="B86" i="44" s="1"/>
  <c r="A86" i="46"/>
  <c r="A86" i="44" s="1"/>
  <c r="EF85" i="46"/>
  <c r="EE85" i="46"/>
  <c r="ED85" i="46"/>
  <c r="BO85" i="46" s="1"/>
  <c r="EC85" i="46"/>
  <c r="BN85" i="46" s="1"/>
  <c r="EB85" i="46"/>
  <c r="BM85" i="46" s="1"/>
  <c r="EA85" i="46"/>
  <c r="BL85" i="46" s="1"/>
  <c r="DZ85" i="46"/>
  <c r="BK85" i="46" s="1"/>
  <c r="DY85" i="46"/>
  <c r="DX85" i="46"/>
  <c r="DW85" i="46"/>
  <c r="DV85" i="46"/>
  <c r="BG85" i="46" s="1"/>
  <c r="DU85" i="46"/>
  <c r="DT85" i="46"/>
  <c r="DS85" i="46"/>
  <c r="BD85" i="46" s="1"/>
  <c r="DR85" i="46"/>
  <c r="DQ85" i="46"/>
  <c r="BB85" i="46" s="1"/>
  <c r="DP85" i="46"/>
  <c r="DO85" i="46"/>
  <c r="DN85" i="46"/>
  <c r="AY85" i="46" s="1"/>
  <c r="DM85" i="46"/>
  <c r="AX85" i="46" s="1"/>
  <c r="DL85" i="46"/>
  <c r="DK85" i="46"/>
  <c r="AV85" i="46" s="1"/>
  <c r="DJ85" i="46"/>
  <c r="DI85" i="46"/>
  <c r="DH85" i="46"/>
  <c r="AS85" i="46" s="1"/>
  <c r="DG85" i="46"/>
  <c r="DF85" i="46"/>
  <c r="AQ85" i="46" s="1"/>
  <c r="DE85" i="46"/>
  <c r="DD85" i="46"/>
  <c r="AO85" i="46" s="1"/>
  <c r="DC85" i="46"/>
  <c r="AN85" i="46" s="1"/>
  <c r="DB85" i="46"/>
  <c r="DA85" i="46"/>
  <c r="CZ85" i="46"/>
  <c r="AK85" i="46" s="1"/>
  <c r="CY85" i="46"/>
  <c r="CX85" i="46"/>
  <c r="AI85" i="46" s="1"/>
  <c r="CW85" i="46"/>
  <c r="AH85" i="46" s="1"/>
  <c r="CV85" i="46"/>
  <c r="CU85" i="46"/>
  <c r="CT85" i="46"/>
  <c r="CS85" i="46"/>
  <c r="CR85" i="46"/>
  <c r="CQ85" i="46"/>
  <c r="CP85" i="46"/>
  <c r="AA85" i="46" s="1"/>
  <c r="CO85" i="46"/>
  <c r="CN85" i="46"/>
  <c r="Y85" i="46" s="1"/>
  <c r="CM85" i="46"/>
  <c r="CL85" i="46"/>
  <c r="CK85" i="46"/>
  <c r="CJ85" i="46"/>
  <c r="CI85" i="46"/>
  <c r="CH85" i="46"/>
  <c r="S85" i="46" s="1"/>
  <c r="CG85" i="46"/>
  <c r="CF85" i="46"/>
  <c r="CE85" i="46"/>
  <c r="P85" i="46" s="1"/>
  <c r="CD85" i="46"/>
  <c r="CC85" i="46"/>
  <c r="N85" i="46" s="1"/>
  <c r="CB85" i="46"/>
  <c r="CA85" i="46"/>
  <c r="BZ85" i="46"/>
  <c r="K85" i="46" s="1"/>
  <c r="BY85" i="46"/>
  <c r="BX85" i="46"/>
  <c r="BW85" i="46"/>
  <c r="H85" i="46" s="1"/>
  <c r="BV85" i="46"/>
  <c r="G85" i="46" s="1"/>
  <c r="BU85" i="46"/>
  <c r="BT85" i="46"/>
  <c r="BS85" i="46"/>
  <c r="B85" i="46"/>
  <c r="B85" i="44" s="1"/>
  <c r="A85" i="46"/>
  <c r="A83" i="27" s="1"/>
  <c r="EF84" i="46"/>
  <c r="EE84" i="46"/>
  <c r="BP84" i="46" s="1"/>
  <c r="ED84" i="46"/>
  <c r="EC84" i="46"/>
  <c r="EB84" i="46"/>
  <c r="EA84" i="46"/>
  <c r="DZ84" i="46"/>
  <c r="DY84" i="46"/>
  <c r="DX84" i="46"/>
  <c r="DW84" i="46"/>
  <c r="BH84" i="46" s="1"/>
  <c r="DV84" i="46"/>
  <c r="BG84" i="44" s="1"/>
  <c r="DU84" i="46"/>
  <c r="DT84" i="46"/>
  <c r="DS84" i="46"/>
  <c r="DR84" i="46"/>
  <c r="DQ84" i="46"/>
  <c r="BB84" i="46" s="1"/>
  <c r="DP84" i="46"/>
  <c r="BA84" i="46" s="1"/>
  <c r="DO84" i="46"/>
  <c r="AZ84" i="46" s="1"/>
  <c r="DN84" i="46"/>
  <c r="AY84" i="46" s="1"/>
  <c r="DM84" i="46"/>
  <c r="DL84" i="46"/>
  <c r="DK84" i="46"/>
  <c r="DJ84" i="46"/>
  <c r="DI84" i="46"/>
  <c r="AT84" i="46" s="1"/>
  <c r="DH84" i="46"/>
  <c r="AS84" i="46" s="1"/>
  <c r="DG84" i="46"/>
  <c r="AR84" i="46" s="1"/>
  <c r="DF84" i="46"/>
  <c r="DE84" i="46"/>
  <c r="AP84" i="46" s="1"/>
  <c r="DD84" i="46"/>
  <c r="DC84" i="46"/>
  <c r="AN84" i="46" s="1"/>
  <c r="DB84" i="46"/>
  <c r="DA84" i="46"/>
  <c r="CZ84" i="46"/>
  <c r="CY84" i="46"/>
  <c r="CX84" i="46"/>
  <c r="AI84" i="46" s="1"/>
  <c r="CW84" i="46"/>
  <c r="CV84" i="46"/>
  <c r="CU84" i="46"/>
  <c r="CT84" i="46"/>
  <c r="CS84" i="46"/>
  <c r="CR84" i="46"/>
  <c r="CQ84" i="46"/>
  <c r="CP84" i="46"/>
  <c r="CO84" i="46"/>
  <c r="CN84" i="46"/>
  <c r="CM84" i="46"/>
  <c r="CL84" i="46"/>
  <c r="CK84" i="46"/>
  <c r="CJ84" i="46"/>
  <c r="CI84" i="46"/>
  <c r="T84" i="46" s="1"/>
  <c r="CH84" i="46"/>
  <c r="CG84" i="46"/>
  <c r="CF84" i="46"/>
  <c r="CE84" i="46"/>
  <c r="CD84" i="46"/>
  <c r="CC84" i="46"/>
  <c r="CB84" i="46"/>
  <c r="CA84" i="46"/>
  <c r="L84" i="46" s="1"/>
  <c r="BZ84" i="46"/>
  <c r="BY84" i="46"/>
  <c r="J84" i="46" s="1"/>
  <c r="BX84" i="46"/>
  <c r="BW84" i="46"/>
  <c r="BV84" i="46"/>
  <c r="BU84" i="46"/>
  <c r="BT84" i="46"/>
  <c r="E84" i="46" s="1"/>
  <c r="BS84" i="46"/>
  <c r="D84" i="46" s="1"/>
  <c r="BG84" i="46"/>
  <c r="B84" i="46"/>
  <c r="B84" i="44" s="1"/>
  <c r="A84" i="46"/>
  <c r="EF83" i="46"/>
  <c r="EE83" i="46"/>
  <c r="BP83" i="46" s="1"/>
  <c r="ED83" i="46"/>
  <c r="BO83" i="44" s="1"/>
  <c r="EC83" i="46"/>
  <c r="BN83" i="46" s="1"/>
  <c r="EB83" i="46"/>
  <c r="EA83" i="46"/>
  <c r="BL83" i="46" s="1"/>
  <c r="DZ83" i="46"/>
  <c r="DY83" i="46"/>
  <c r="DX83" i="46"/>
  <c r="DW83" i="46"/>
  <c r="BH83" i="46" s="1"/>
  <c r="DV83" i="46"/>
  <c r="BG83" i="46" s="1"/>
  <c r="DU83" i="46"/>
  <c r="BF83" i="44" s="1"/>
  <c r="DT83" i="46"/>
  <c r="BE83" i="44" s="1"/>
  <c r="DS83" i="46"/>
  <c r="DR83" i="46"/>
  <c r="DQ83" i="46"/>
  <c r="DP83" i="46"/>
  <c r="DO83" i="46"/>
  <c r="DN83" i="46"/>
  <c r="DM83" i="46"/>
  <c r="AX83" i="46" s="1"/>
  <c r="DL83" i="46"/>
  <c r="AW83" i="46" s="1"/>
  <c r="DK83" i="46"/>
  <c r="AV83" i="46" s="1"/>
  <c r="DJ83" i="46"/>
  <c r="AU83" i="46" s="1"/>
  <c r="DI83" i="46"/>
  <c r="DH83" i="46"/>
  <c r="DG83" i="46"/>
  <c r="DF83" i="46"/>
  <c r="AQ83" i="46" s="1"/>
  <c r="DE83" i="46"/>
  <c r="AP83" i="46" s="1"/>
  <c r="DD83" i="46"/>
  <c r="AO83" i="46" s="1"/>
  <c r="DC83" i="46"/>
  <c r="DB83" i="46"/>
  <c r="DA83" i="46"/>
  <c r="CZ83" i="46"/>
  <c r="CY83" i="46"/>
  <c r="CX83" i="46"/>
  <c r="CW83" i="46"/>
  <c r="CV83" i="46"/>
  <c r="AG83" i="46" s="1"/>
  <c r="CU83" i="46"/>
  <c r="CT83" i="46"/>
  <c r="CS83" i="46"/>
  <c r="CR83" i="46"/>
  <c r="CQ83" i="46"/>
  <c r="CP83" i="46"/>
  <c r="CO83" i="46"/>
  <c r="Z83" i="46" s="1"/>
  <c r="CN83" i="46"/>
  <c r="CM83" i="46"/>
  <c r="CL83" i="46"/>
  <c r="CK83" i="46"/>
  <c r="V83" i="46" s="1"/>
  <c r="CJ83" i="46"/>
  <c r="CI83" i="46"/>
  <c r="CH83" i="46"/>
  <c r="CG83" i="46"/>
  <c r="CF83" i="46"/>
  <c r="CE83" i="46"/>
  <c r="P83" i="46" s="1"/>
  <c r="CD83" i="46"/>
  <c r="CC83" i="46"/>
  <c r="N83" i="46" s="1"/>
  <c r="CB83" i="46"/>
  <c r="CA83" i="46"/>
  <c r="BZ83" i="46"/>
  <c r="K83" i="46" s="1"/>
  <c r="BY83" i="46"/>
  <c r="BX83" i="46"/>
  <c r="I83" i="46" s="1"/>
  <c r="BW83" i="46"/>
  <c r="H83" i="46" s="1"/>
  <c r="BV83" i="46"/>
  <c r="BU83" i="46"/>
  <c r="BT83" i="46"/>
  <c r="BS83" i="46"/>
  <c r="B83" i="46"/>
  <c r="B83" i="44" s="1"/>
  <c r="A83" i="46"/>
  <c r="A83" i="44" s="1"/>
  <c r="EF82" i="46"/>
  <c r="BQ82" i="46" s="1"/>
  <c r="EE82" i="46"/>
  <c r="ED82" i="46"/>
  <c r="EC82" i="46"/>
  <c r="EB82" i="46"/>
  <c r="EA82" i="46"/>
  <c r="DZ82" i="46"/>
  <c r="BK82" i="46" s="1"/>
  <c r="DY82" i="46"/>
  <c r="BJ82" i="46" s="1"/>
  <c r="DX82" i="46"/>
  <c r="BI82" i="46" s="1"/>
  <c r="DW82" i="46"/>
  <c r="DV82" i="46"/>
  <c r="DU82" i="46"/>
  <c r="DT82" i="46"/>
  <c r="DS82" i="46"/>
  <c r="BD82" i="46" s="1"/>
  <c r="DR82" i="46"/>
  <c r="BC82" i="46" s="1"/>
  <c r="DQ82" i="46"/>
  <c r="DP82" i="46"/>
  <c r="DO82" i="46"/>
  <c r="DN82" i="46"/>
  <c r="DM82" i="46"/>
  <c r="AX82" i="46" s="1"/>
  <c r="DL82" i="46"/>
  <c r="AW82" i="46" s="1"/>
  <c r="DK82" i="46"/>
  <c r="AV82" i="46" s="1"/>
  <c r="DJ82" i="46"/>
  <c r="AU82" i="46" s="1"/>
  <c r="DI82" i="46"/>
  <c r="DH82" i="46"/>
  <c r="DG82" i="46"/>
  <c r="DF82" i="46"/>
  <c r="DE82" i="46"/>
  <c r="DD82" i="46"/>
  <c r="DC82" i="46"/>
  <c r="AN82" i="46" s="1"/>
  <c r="DB82" i="46"/>
  <c r="DA82" i="46"/>
  <c r="CZ82" i="46"/>
  <c r="CY82" i="46"/>
  <c r="CX82" i="46"/>
  <c r="CW82" i="46"/>
  <c r="CV82" i="46"/>
  <c r="AG82" i="46" s="1"/>
  <c r="CU82" i="46"/>
  <c r="CT82" i="46"/>
  <c r="CS82" i="46"/>
  <c r="CR82" i="46"/>
  <c r="CQ82" i="46"/>
  <c r="CP82" i="46"/>
  <c r="CO82" i="46"/>
  <c r="Z82" i="46" s="1"/>
  <c r="CN82" i="46"/>
  <c r="CM82" i="46"/>
  <c r="X82" i="46" s="1"/>
  <c r="CL82" i="46"/>
  <c r="CK82" i="46"/>
  <c r="CJ82" i="46"/>
  <c r="CI82" i="46"/>
  <c r="CH82" i="46"/>
  <c r="CG82" i="46"/>
  <c r="R82" i="46" s="1"/>
  <c r="CF82" i="46"/>
  <c r="CE82" i="46"/>
  <c r="P82" i="46" s="1"/>
  <c r="CD82" i="46"/>
  <c r="CC82" i="46"/>
  <c r="CB82" i="46"/>
  <c r="CA82" i="46"/>
  <c r="BZ82" i="46"/>
  <c r="BY82" i="46"/>
  <c r="BX82" i="46"/>
  <c r="BW82" i="46"/>
  <c r="H82" i="46" s="1"/>
  <c r="BV82" i="46"/>
  <c r="BU82" i="46"/>
  <c r="F82" i="46" s="1"/>
  <c r="BT82" i="46"/>
  <c r="E82" i="46" s="1"/>
  <c r="BS82" i="46"/>
  <c r="B82" i="46"/>
  <c r="B82" i="44" s="1"/>
  <c r="A82" i="46"/>
  <c r="A80" i="27" s="1"/>
  <c r="EF81" i="46"/>
  <c r="EE81" i="46"/>
  <c r="BP81" i="46" s="1"/>
  <c r="ED81" i="46"/>
  <c r="BO81" i="44" s="1"/>
  <c r="EC81" i="46"/>
  <c r="EB81" i="46"/>
  <c r="EA81" i="46"/>
  <c r="DZ81" i="46"/>
  <c r="DY81" i="46"/>
  <c r="DX81" i="46"/>
  <c r="DW81" i="46"/>
  <c r="DV81" i="46"/>
  <c r="BG81" i="46" s="1"/>
  <c r="DU81" i="46"/>
  <c r="DT81" i="46"/>
  <c r="DS81" i="46"/>
  <c r="DR81" i="46"/>
  <c r="DQ81" i="46"/>
  <c r="DP81" i="46"/>
  <c r="DO81" i="46"/>
  <c r="DN81" i="46"/>
  <c r="AY81" i="46" s="1"/>
  <c r="DM81" i="46"/>
  <c r="DL81" i="46"/>
  <c r="DK81" i="46"/>
  <c r="DJ81" i="46"/>
  <c r="DI81" i="46"/>
  <c r="DH81" i="46"/>
  <c r="AS81" i="46" s="1"/>
  <c r="DG81" i="46"/>
  <c r="AR81" i="46" s="1"/>
  <c r="DF81" i="46"/>
  <c r="AQ81" i="46" s="1"/>
  <c r="DE81" i="46"/>
  <c r="DD81" i="46"/>
  <c r="DC81" i="46"/>
  <c r="DB81" i="46"/>
  <c r="DA81" i="46"/>
  <c r="CZ81" i="46"/>
  <c r="AK81" i="46" s="1"/>
  <c r="CY81" i="46"/>
  <c r="AJ81" i="46" s="1"/>
  <c r="CX81" i="46"/>
  <c r="AI81" i="46" s="1"/>
  <c r="CW81" i="46"/>
  <c r="CV81" i="46"/>
  <c r="CU81" i="46"/>
  <c r="CT81" i="46"/>
  <c r="CS81" i="46"/>
  <c r="AD81" i="46" s="1"/>
  <c r="CR81" i="46"/>
  <c r="CQ81" i="46"/>
  <c r="AB81" i="46" s="1"/>
  <c r="CP81" i="46"/>
  <c r="AA81" i="46" s="1"/>
  <c r="CO81" i="46"/>
  <c r="CN81" i="46"/>
  <c r="CM81" i="46"/>
  <c r="CL81" i="46"/>
  <c r="CK81" i="46"/>
  <c r="CJ81" i="46"/>
  <c r="CI81" i="46"/>
  <c r="T81" i="46" s="1"/>
  <c r="CH81" i="46"/>
  <c r="S81" i="46" s="1"/>
  <c r="CG81" i="46"/>
  <c r="CF81" i="46"/>
  <c r="Q81" i="46" s="1"/>
  <c r="CE81" i="46"/>
  <c r="CD81" i="46"/>
  <c r="CC81" i="46"/>
  <c r="CB81" i="46"/>
  <c r="M81" i="46" s="1"/>
  <c r="CA81" i="46"/>
  <c r="BZ81" i="46"/>
  <c r="K81" i="46" s="1"/>
  <c r="BY81" i="46"/>
  <c r="BX81" i="46"/>
  <c r="BW81" i="46"/>
  <c r="BV81" i="46"/>
  <c r="BU81" i="46"/>
  <c r="BT81" i="46"/>
  <c r="BS81" i="46"/>
  <c r="BO81" i="46"/>
  <c r="B81" i="46"/>
  <c r="B81" i="44" s="1"/>
  <c r="A81" i="46"/>
  <c r="A81" i="44" s="1"/>
  <c r="EF80" i="46"/>
  <c r="EE80" i="46"/>
  <c r="ED80" i="46"/>
  <c r="BO80" i="46" s="1"/>
  <c r="EC80" i="46"/>
  <c r="EB80" i="46"/>
  <c r="BM80" i="46" s="1"/>
  <c r="EA80" i="46"/>
  <c r="BL80" i="46" s="1"/>
  <c r="DZ80" i="46"/>
  <c r="DY80" i="46"/>
  <c r="DX80" i="46"/>
  <c r="DW80" i="46"/>
  <c r="DV80" i="46"/>
  <c r="DU80" i="46"/>
  <c r="BF80" i="46" s="1"/>
  <c r="DT80" i="46"/>
  <c r="BE80" i="46" s="1"/>
  <c r="DS80" i="46"/>
  <c r="DR80" i="46"/>
  <c r="BC80" i="46" s="1"/>
  <c r="DQ80" i="46"/>
  <c r="BB80" i="46" s="1"/>
  <c r="DP80" i="46"/>
  <c r="DO80" i="46"/>
  <c r="AZ80" i="46" s="1"/>
  <c r="DN80" i="46"/>
  <c r="DM80" i="46"/>
  <c r="AX80" i="46" s="1"/>
  <c r="DL80" i="46"/>
  <c r="AW80" i="46" s="1"/>
  <c r="DK80" i="46"/>
  <c r="AV80" i="46" s="1"/>
  <c r="DJ80" i="46"/>
  <c r="DI80" i="46"/>
  <c r="DH80" i="46"/>
  <c r="DG80" i="46"/>
  <c r="DF80" i="46"/>
  <c r="AQ80" i="46" s="1"/>
  <c r="DE80" i="46"/>
  <c r="DD80" i="46"/>
  <c r="AO80" i="46" s="1"/>
  <c r="DC80" i="46"/>
  <c r="DB80" i="46"/>
  <c r="DA80" i="46"/>
  <c r="CZ80" i="46"/>
  <c r="CY80" i="46"/>
  <c r="CX80" i="46"/>
  <c r="CW80" i="46"/>
  <c r="AH80" i="46" s="1"/>
  <c r="CV80" i="46"/>
  <c r="CU80" i="46"/>
  <c r="AF80" i="46" s="1"/>
  <c r="CT80" i="46"/>
  <c r="CS80" i="46"/>
  <c r="CR80" i="46"/>
  <c r="CQ80" i="46"/>
  <c r="CP80" i="46"/>
  <c r="CO80" i="46"/>
  <c r="CN80" i="46"/>
  <c r="CM80" i="46"/>
  <c r="CL80" i="46"/>
  <c r="CK80" i="46"/>
  <c r="CJ80" i="46"/>
  <c r="CI80" i="46"/>
  <c r="CH80" i="46"/>
  <c r="CG80" i="46"/>
  <c r="R80" i="46" s="1"/>
  <c r="CF80" i="46"/>
  <c r="Q80" i="46" s="1"/>
  <c r="CE80" i="46"/>
  <c r="P80" i="46" s="1"/>
  <c r="CD80" i="46"/>
  <c r="CC80" i="46"/>
  <c r="CB80" i="46"/>
  <c r="CA80" i="46"/>
  <c r="BZ80" i="46"/>
  <c r="K80" i="46" s="1"/>
  <c r="BY80" i="46"/>
  <c r="BX80" i="46"/>
  <c r="I80" i="46" s="1"/>
  <c r="BW80" i="46"/>
  <c r="BV80" i="46"/>
  <c r="BU80" i="46"/>
  <c r="BT80" i="46"/>
  <c r="BS80" i="46"/>
  <c r="D80" i="46" s="1"/>
  <c r="B80" i="46"/>
  <c r="B80" i="44" s="1"/>
  <c r="A80" i="46"/>
  <c r="A78" i="27" s="1"/>
  <c r="EF79" i="46"/>
  <c r="BQ79" i="46" s="1"/>
  <c r="EE79" i="46"/>
  <c r="ED79" i="46"/>
  <c r="BO79" i="46" s="1"/>
  <c r="EC79" i="46"/>
  <c r="BN79" i="46" s="1"/>
  <c r="EB79" i="46"/>
  <c r="EA79" i="46"/>
  <c r="DZ79" i="46"/>
  <c r="DY79" i="46"/>
  <c r="DX79" i="46"/>
  <c r="BI79" i="46" s="1"/>
  <c r="DW79" i="46"/>
  <c r="DV79" i="46"/>
  <c r="BG79" i="46" s="1"/>
  <c r="DU79" i="46"/>
  <c r="DT79" i="46"/>
  <c r="DS79" i="46"/>
  <c r="DR79" i="46"/>
  <c r="BC79" i="46" s="1"/>
  <c r="DQ79" i="46"/>
  <c r="DP79" i="46"/>
  <c r="BA79" i="46" s="1"/>
  <c r="DO79" i="46"/>
  <c r="AZ79" i="46" s="1"/>
  <c r="DN79" i="46"/>
  <c r="AY79" i="46" s="1"/>
  <c r="DM79" i="46"/>
  <c r="DL79" i="46"/>
  <c r="DK79" i="46"/>
  <c r="DJ79" i="46"/>
  <c r="AU79" i="46" s="1"/>
  <c r="DI79" i="46"/>
  <c r="DH79" i="46"/>
  <c r="DG79" i="46"/>
  <c r="DF79" i="46"/>
  <c r="AQ79" i="46" s="1"/>
  <c r="DE79" i="46"/>
  <c r="DD79" i="46"/>
  <c r="DC79" i="46"/>
  <c r="AN79" i="46" s="1"/>
  <c r="DB79" i="46"/>
  <c r="AM79" i="46" s="1"/>
  <c r="DA79" i="46"/>
  <c r="AL79" i="46" s="1"/>
  <c r="CZ79" i="46"/>
  <c r="CY79" i="46"/>
  <c r="AJ79" i="46" s="1"/>
  <c r="CX79" i="46"/>
  <c r="AI79" i="46" s="1"/>
  <c r="CW79" i="46"/>
  <c r="CV79" i="46"/>
  <c r="CU79" i="46"/>
  <c r="CT79" i="46"/>
  <c r="AE79" i="46" s="1"/>
  <c r="CS79" i="46"/>
  <c r="CR79" i="46"/>
  <c r="AC79" i="46" s="1"/>
  <c r="CQ79" i="46"/>
  <c r="CP79" i="46"/>
  <c r="AA79" i="46" s="1"/>
  <c r="CO79" i="46"/>
  <c r="CN79" i="46"/>
  <c r="CM79" i="46"/>
  <c r="CL79" i="46"/>
  <c r="CK79" i="46"/>
  <c r="V79" i="46" s="1"/>
  <c r="CJ79" i="46"/>
  <c r="U79" i="46" s="1"/>
  <c r="CI79" i="46"/>
  <c r="T79" i="46" s="1"/>
  <c r="CH79" i="46"/>
  <c r="S79" i="46" s="1"/>
  <c r="CG79" i="46"/>
  <c r="CF79" i="46"/>
  <c r="CE79" i="46"/>
  <c r="CD79" i="46"/>
  <c r="CC79" i="46"/>
  <c r="N79" i="46" s="1"/>
  <c r="CB79" i="46"/>
  <c r="M79" i="46" s="1"/>
  <c r="CA79" i="46"/>
  <c r="BZ79" i="46"/>
  <c r="K79" i="46" s="1"/>
  <c r="BY79" i="46"/>
  <c r="J79" i="46" s="1"/>
  <c r="BX79" i="46"/>
  <c r="BW79" i="46"/>
  <c r="BV79" i="46"/>
  <c r="G79" i="46" s="1"/>
  <c r="BU79" i="46"/>
  <c r="BT79" i="46"/>
  <c r="E79" i="46" s="1"/>
  <c r="BS79" i="46"/>
  <c r="D79" i="46" s="1"/>
  <c r="B79" i="46"/>
  <c r="B79" i="44" s="1"/>
  <c r="A79" i="46"/>
  <c r="A79" i="44" s="1"/>
  <c r="EF78" i="46"/>
  <c r="EE78" i="46"/>
  <c r="ED78" i="46"/>
  <c r="EC78" i="46"/>
  <c r="EB78" i="46"/>
  <c r="BM78" i="46" s="1"/>
  <c r="EA78" i="46"/>
  <c r="BL78" i="46" s="1"/>
  <c r="DZ78" i="46"/>
  <c r="BK78" i="46" s="1"/>
  <c r="DY78" i="46"/>
  <c r="DX78" i="46"/>
  <c r="DW78" i="46"/>
  <c r="DV78" i="46"/>
  <c r="DU78" i="46"/>
  <c r="BF78" i="46" s="1"/>
  <c r="DT78" i="46"/>
  <c r="BE78" i="46" s="1"/>
  <c r="DS78" i="46"/>
  <c r="BD78" i="46" s="1"/>
  <c r="DR78" i="46"/>
  <c r="DQ78" i="46"/>
  <c r="DP78" i="46"/>
  <c r="DO78" i="46"/>
  <c r="DN78" i="46"/>
  <c r="DM78" i="46"/>
  <c r="DL78" i="46"/>
  <c r="AW78" i="46" s="1"/>
  <c r="DK78" i="46"/>
  <c r="AV78" i="46" s="1"/>
  <c r="DJ78" i="46"/>
  <c r="AU78" i="46" s="1"/>
  <c r="DI78" i="46"/>
  <c r="AT78" i="46" s="1"/>
  <c r="DH78" i="46"/>
  <c r="DG78" i="46"/>
  <c r="DF78" i="46"/>
  <c r="DE78" i="46"/>
  <c r="AP78" i="46" s="1"/>
  <c r="DD78" i="46"/>
  <c r="AO78" i="46" s="1"/>
  <c r="DC78" i="46"/>
  <c r="AN78" i="46" s="1"/>
  <c r="DB78" i="46"/>
  <c r="DA78" i="46"/>
  <c r="AL78" i="46" s="1"/>
  <c r="CZ78" i="46"/>
  <c r="CY78" i="46"/>
  <c r="CX78" i="46"/>
  <c r="CW78" i="46"/>
  <c r="CV78" i="46"/>
  <c r="CU78" i="46"/>
  <c r="AF78" i="46" s="1"/>
  <c r="CT78" i="46"/>
  <c r="CS78" i="46"/>
  <c r="CR78" i="46"/>
  <c r="CQ78" i="46"/>
  <c r="CP78" i="46"/>
  <c r="CO78" i="46"/>
  <c r="Z78" i="46" s="1"/>
  <c r="CN78" i="46"/>
  <c r="Y78" i="46" s="1"/>
  <c r="CM78" i="46"/>
  <c r="X78" i="46" s="1"/>
  <c r="CL78" i="46"/>
  <c r="W78" i="46" s="1"/>
  <c r="CK78" i="46"/>
  <c r="CJ78" i="46"/>
  <c r="CI78" i="46"/>
  <c r="CH78" i="46"/>
  <c r="CG78" i="46"/>
  <c r="CF78" i="46"/>
  <c r="Q78" i="46" s="1"/>
  <c r="CE78" i="46"/>
  <c r="P78" i="46" s="1"/>
  <c r="CD78" i="46"/>
  <c r="CC78" i="46"/>
  <c r="N78" i="46" s="1"/>
  <c r="CB78" i="46"/>
  <c r="CA78" i="46"/>
  <c r="L78" i="46" s="1"/>
  <c r="BZ78" i="46"/>
  <c r="K78" i="46" s="1"/>
  <c r="BY78" i="46"/>
  <c r="BX78" i="46"/>
  <c r="I78" i="46" s="1"/>
  <c r="BW78" i="46"/>
  <c r="H78" i="46" s="1"/>
  <c r="BV78" i="46"/>
  <c r="G78" i="46" s="1"/>
  <c r="BU78" i="46"/>
  <c r="F78" i="46" s="1"/>
  <c r="BT78" i="46"/>
  <c r="BS78" i="46"/>
  <c r="B78" i="46"/>
  <c r="B78" i="44" s="1"/>
  <c r="A78" i="46"/>
  <c r="A76" i="27" s="1"/>
  <c r="EF77" i="46"/>
  <c r="BQ77" i="46" s="1"/>
  <c r="EE77" i="46"/>
  <c r="BP77" i="46" s="1"/>
  <c r="ED77" i="46"/>
  <c r="BO77" i="44" s="1"/>
  <c r="EC77" i="46"/>
  <c r="BN77" i="44" s="1"/>
  <c r="EB77" i="46"/>
  <c r="BM77" i="46" s="1"/>
  <c r="EA77" i="46"/>
  <c r="DZ77" i="46"/>
  <c r="DY77" i="46"/>
  <c r="DX77" i="46"/>
  <c r="BI77" i="46" s="1"/>
  <c r="DW77" i="46"/>
  <c r="DV77" i="46"/>
  <c r="DU77" i="46"/>
  <c r="DT77" i="46"/>
  <c r="DS77" i="46"/>
  <c r="DR77" i="46"/>
  <c r="BC77" i="46" s="1"/>
  <c r="DQ77" i="46"/>
  <c r="DP77" i="46"/>
  <c r="DO77" i="46"/>
  <c r="AZ77" i="46" s="1"/>
  <c r="DN77" i="46"/>
  <c r="DM77" i="46"/>
  <c r="DL77" i="46"/>
  <c r="DK77" i="46"/>
  <c r="DJ77" i="46"/>
  <c r="DI77" i="46"/>
  <c r="DH77" i="46"/>
  <c r="DG77" i="46"/>
  <c r="DF77" i="46"/>
  <c r="DE77" i="46"/>
  <c r="DD77" i="46"/>
  <c r="DC77" i="46"/>
  <c r="DB77" i="46"/>
  <c r="DA77" i="46"/>
  <c r="CZ77" i="46"/>
  <c r="AK77" i="46" s="1"/>
  <c r="CY77" i="46"/>
  <c r="CX77" i="46"/>
  <c r="CW77" i="46"/>
  <c r="CV77" i="46"/>
  <c r="AG77" i="46" s="1"/>
  <c r="CU77" i="46"/>
  <c r="CT77" i="46"/>
  <c r="CS77" i="46"/>
  <c r="CR77" i="46"/>
  <c r="AC77" i="46" s="1"/>
  <c r="CQ77" i="46"/>
  <c r="CP77" i="46"/>
  <c r="CO77" i="46"/>
  <c r="CN77" i="46"/>
  <c r="CM77" i="46"/>
  <c r="CL77" i="46"/>
  <c r="W77" i="46" s="1"/>
  <c r="CK77" i="46"/>
  <c r="CJ77" i="46"/>
  <c r="U77" i="46" s="1"/>
  <c r="CI77" i="46"/>
  <c r="T77" i="46" s="1"/>
  <c r="CH77" i="46"/>
  <c r="CG77" i="46"/>
  <c r="CF77" i="46"/>
  <c r="CE77" i="46"/>
  <c r="CD77" i="46"/>
  <c r="CC77" i="46"/>
  <c r="CB77" i="46"/>
  <c r="M77" i="46" s="1"/>
  <c r="CA77" i="46"/>
  <c r="BZ77" i="46"/>
  <c r="BY77" i="46"/>
  <c r="BX77" i="46"/>
  <c r="I77" i="46" s="1"/>
  <c r="BW77" i="46"/>
  <c r="BV77" i="46"/>
  <c r="BU77" i="46"/>
  <c r="BT77" i="46"/>
  <c r="E77" i="46" s="1"/>
  <c r="BS77" i="46"/>
  <c r="D77" i="46" s="1"/>
  <c r="BO77" i="46"/>
  <c r="BN77" i="46"/>
  <c r="B77" i="46"/>
  <c r="B77" i="44" s="1"/>
  <c r="A77" i="46"/>
  <c r="A75" i="27" s="1"/>
  <c r="EF76" i="46"/>
  <c r="EE76" i="46"/>
  <c r="BP76" i="46" s="1"/>
  <c r="ED76" i="46"/>
  <c r="EC76" i="46"/>
  <c r="EB76" i="46"/>
  <c r="EA76" i="46"/>
  <c r="BL76" i="46" s="1"/>
  <c r="DZ76" i="46"/>
  <c r="DY76" i="46"/>
  <c r="DX76" i="46"/>
  <c r="DW76" i="46"/>
  <c r="DV76" i="46"/>
  <c r="BG76" i="46" s="1"/>
  <c r="DU76" i="46"/>
  <c r="BF76" i="46" s="1"/>
  <c r="DT76" i="46"/>
  <c r="DS76" i="46"/>
  <c r="DR76" i="46"/>
  <c r="DQ76" i="46"/>
  <c r="DP76" i="46"/>
  <c r="DO76" i="46"/>
  <c r="AZ76" i="46" s="1"/>
  <c r="DN76" i="46"/>
  <c r="DM76" i="46"/>
  <c r="DL76" i="46"/>
  <c r="DK76" i="46"/>
  <c r="DJ76" i="46"/>
  <c r="AU76" i="46" s="1"/>
  <c r="DI76" i="46"/>
  <c r="DH76" i="46"/>
  <c r="DG76" i="46"/>
  <c r="DF76" i="46"/>
  <c r="AQ76" i="44" s="1"/>
  <c r="DE76" i="46"/>
  <c r="AP76" i="46" s="1"/>
  <c r="DD76" i="46"/>
  <c r="DC76" i="46"/>
  <c r="DB76" i="46"/>
  <c r="DA76" i="46"/>
  <c r="CZ76" i="46"/>
  <c r="CY76" i="46"/>
  <c r="AJ76" i="46" s="1"/>
  <c r="CX76" i="46"/>
  <c r="AI76" i="46" s="1"/>
  <c r="CW76" i="46"/>
  <c r="AH76" i="46" s="1"/>
  <c r="CV76" i="46"/>
  <c r="CU76" i="46"/>
  <c r="CT76" i="46"/>
  <c r="CS76" i="46"/>
  <c r="AD76" i="46" s="1"/>
  <c r="CR76" i="46"/>
  <c r="CQ76" i="46"/>
  <c r="CP76" i="46"/>
  <c r="AA76" i="46" s="1"/>
  <c r="CO76" i="46"/>
  <c r="CN76" i="46"/>
  <c r="CM76" i="46"/>
  <c r="X76" i="46" s="1"/>
  <c r="CL76" i="46"/>
  <c r="CK76" i="46"/>
  <c r="CJ76" i="46"/>
  <c r="CI76" i="46"/>
  <c r="T76" i="46" s="1"/>
  <c r="CH76" i="46"/>
  <c r="S76" i="46" s="1"/>
  <c r="CG76" i="46"/>
  <c r="CF76" i="46"/>
  <c r="CE76" i="46"/>
  <c r="P76" i="46" s="1"/>
  <c r="CD76" i="46"/>
  <c r="O76" i="46" s="1"/>
  <c r="CC76" i="46"/>
  <c r="CB76" i="46"/>
  <c r="CA76" i="46"/>
  <c r="BZ76" i="46"/>
  <c r="K76" i="46" s="1"/>
  <c r="BY76" i="46"/>
  <c r="BX76" i="46"/>
  <c r="BW76" i="46"/>
  <c r="BV76" i="46"/>
  <c r="BU76" i="46"/>
  <c r="BT76" i="46"/>
  <c r="BS76" i="46"/>
  <c r="D76" i="46" s="1"/>
  <c r="AQ76" i="46"/>
  <c r="B76" i="46"/>
  <c r="B76" i="44" s="1"/>
  <c r="A76" i="46"/>
  <c r="A76" i="44" s="1"/>
  <c r="EF75" i="46"/>
  <c r="EE75" i="46"/>
  <c r="ED75" i="46"/>
  <c r="BO75" i="44" s="1"/>
  <c r="EC75" i="46"/>
  <c r="EB75" i="46"/>
  <c r="EA75" i="46"/>
  <c r="DZ75" i="46"/>
  <c r="BK75" i="46" s="1"/>
  <c r="DY75" i="46"/>
  <c r="DX75" i="46"/>
  <c r="BI75" i="46" s="1"/>
  <c r="DW75" i="46"/>
  <c r="DV75" i="46"/>
  <c r="DU75" i="46"/>
  <c r="DT75" i="46"/>
  <c r="DS75" i="46"/>
  <c r="DR75" i="46"/>
  <c r="DQ75" i="46"/>
  <c r="DP75" i="46"/>
  <c r="DO75" i="46"/>
  <c r="DN75" i="46"/>
  <c r="DM75" i="46"/>
  <c r="DL75" i="46"/>
  <c r="AW75" i="46" s="1"/>
  <c r="DK75" i="46"/>
  <c r="DJ75" i="46"/>
  <c r="DI75" i="46"/>
  <c r="DH75" i="46"/>
  <c r="AS75" i="46" s="1"/>
  <c r="DG75" i="46"/>
  <c r="DF75" i="46"/>
  <c r="DE75" i="46"/>
  <c r="DD75" i="46"/>
  <c r="AO75" i="46" s="1"/>
  <c r="DC75" i="46"/>
  <c r="DB75" i="46"/>
  <c r="DA75" i="46"/>
  <c r="CZ75" i="46"/>
  <c r="CY75" i="46"/>
  <c r="CX75" i="46"/>
  <c r="AI75" i="46" s="1"/>
  <c r="CW75" i="46"/>
  <c r="CV75" i="46"/>
  <c r="AG75" i="46" s="1"/>
  <c r="CU75" i="46"/>
  <c r="AF75" i="46" s="1"/>
  <c r="CT75" i="46"/>
  <c r="AE75" i="46" s="1"/>
  <c r="CS75" i="46"/>
  <c r="CR75" i="46"/>
  <c r="CQ75" i="46"/>
  <c r="CP75" i="46"/>
  <c r="CO75" i="46"/>
  <c r="CN75" i="46"/>
  <c r="CM75" i="46"/>
  <c r="X75" i="46" s="1"/>
  <c r="CL75" i="46"/>
  <c r="W75" i="46" s="1"/>
  <c r="CK75" i="46"/>
  <c r="CJ75" i="46"/>
  <c r="CI75" i="46"/>
  <c r="CH75" i="46"/>
  <c r="CG75" i="46"/>
  <c r="CF75" i="46"/>
  <c r="Q75" i="46" s="1"/>
  <c r="CE75" i="46"/>
  <c r="P75" i="46" s="1"/>
  <c r="CD75" i="46"/>
  <c r="CC75" i="46"/>
  <c r="CB75" i="46"/>
  <c r="CA75" i="46"/>
  <c r="L75" i="46" s="1"/>
  <c r="BZ75" i="46"/>
  <c r="K75" i="46" s="1"/>
  <c r="BY75" i="46"/>
  <c r="BX75" i="46"/>
  <c r="I75" i="46" s="1"/>
  <c r="BW75" i="46"/>
  <c r="BV75" i="46"/>
  <c r="G75" i="46" s="1"/>
  <c r="BU75" i="46"/>
  <c r="BT75" i="46"/>
  <c r="BS75" i="46"/>
  <c r="D75" i="46" s="1"/>
  <c r="BO75" i="46"/>
  <c r="B75" i="46"/>
  <c r="B75" i="44" s="1"/>
  <c r="A75" i="46"/>
  <c r="A75" i="44" s="1"/>
  <c r="EF74" i="46"/>
  <c r="EE74" i="46"/>
  <c r="ED74" i="46"/>
  <c r="EC74" i="46"/>
  <c r="EB74" i="46"/>
  <c r="EA74" i="46"/>
  <c r="DZ74" i="46"/>
  <c r="DY74" i="46"/>
  <c r="DX74" i="46"/>
  <c r="DW74" i="46"/>
  <c r="DV74" i="46"/>
  <c r="BG74" i="46" s="1"/>
  <c r="DU74" i="46"/>
  <c r="DT74" i="46"/>
  <c r="DS74" i="46"/>
  <c r="BD74" i="46" s="1"/>
  <c r="DR74" i="46"/>
  <c r="DQ74" i="46"/>
  <c r="DP74" i="46"/>
  <c r="BA74" i="46" s="1"/>
  <c r="DO74" i="46"/>
  <c r="AZ74" i="46" s="1"/>
  <c r="DN74" i="46"/>
  <c r="DM74" i="46"/>
  <c r="DL74" i="46"/>
  <c r="DK74" i="46"/>
  <c r="DJ74" i="46"/>
  <c r="DI74" i="46"/>
  <c r="AT74" i="46" s="1"/>
  <c r="DH74" i="46"/>
  <c r="DG74" i="46"/>
  <c r="DF74" i="46"/>
  <c r="DE74" i="46"/>
  <c r="DD74" i="46"/>
  <c r="DC74" i="46"/>
  <c r="AN74" i="46" s="1"/>
  <c r="DB74" i="46"/>
  <c r="DA74" i="46"/>
  <c r="CZ74" i="46"/>
  <c r="AK74" i="46" s="1"/>
  <c r="CY74" i="46"/>
  <c r="CX74" i="46"/>
  <c r="CW74" i="46"/>
  <c r="CV74" i="46"/>
  <c r="CU74" i="46"/>
  <c r="CT74" i="46"/>
  <c r="CS74" i="46"/>
  <c r="AD74" i="46" s="1"/>
  <c r="CR74" i="46"/>
  <c r="CQ74" i="46"/>
  <c r="CP74" i="46"/>
  <c r="CO74" i="46"/>
  <c r="CN74" i="46"/>
  <c r="CM74" i="46"/>
  <c r="CL74" i="46"/>
  <c r="CK74" i="46"/>
  <c r="V74" i="46" s="1"/>
  <c r="CJ74" i="46"/>
  <c r="U74" i="46" s="1"/>
  <c r="CI74" i="46"/>
  <c r="T74" i="46" s="1"/>
  <c r="CH74" i="46"/>
  <c r="CG74" i="46"/>
  <c r="CF74" i="46"/>
  <c r="CE74" i="46"/>
  <c r="P74" i="46" s="1"/>
  <c r="CD74" i="46"/>
  <c r="CC74" i="46"/>
  <c r="CB74" i="46"/>
  <c r="M74" i="46" s="1"/>
  <c r="CA74" i="46"/>
  <c r="BZ74" i="46"/>
  <c r="BY74" i="46"/>
  <c r="BX74" i="46"/>
  <c r="BW74" i="46"/>
  <c r="BV74" i="46"/>
  <c r="BU74" i="46"/>
  <c r="BT74" i="46"/>
  <c r="BS74" i="46"/>
  <c r="D74" i="46" s="1"/>
  <c r="B74" i="46"/>
  <c r="B74" i="44" s="1"/>
  <c r="A74" i="46"/>
  <c r="EF73" i="46"/>
  <c r="BQ73" i="46" s="1"/>
  <c r="EE73" i="46"/>
  <c r="ED73" i="46"/>
  <c r="BO73" i="46" s="1"/>
  <c r="EC73" i="46"/>
  <c r="EB73" i="46"/>
  <c r="BM73" i="46" s="1"/>
  <c r="EA73" i="46"/>
  <c r="BL73" i="46" s="1"/>
  <c r="DZ73" i="46"/>
  <c r="DY73" i="46"/>
  <c r="DX73" i="46"/>
  <c r="BI73" i="46" s="1"/>
  <c r="DW73" i="46"/>
  <c r="DV73" i="46"/>
  <c r="DU73" i="46"/>
  <c r="BF73" i="46" s="1"/>
  <c r="DT73" i="46"/>
  <c r="DS73" i="46"/>
  <c r="DR73" i="46"/>
  <c r="DQ73" i="46"/>
  <c r="DP73" i="46"/>
  <c r="BA73" i="46" s="1"/>
  <c r="DO73" i="46"/>
  <c r="DN73" i="46"/>
  <c r="DM73" i="46"/>
  <c r="AX73" i="46" s="1"/>
  <c r="DL73" i="46"/>
  <c r="AW73" i="46" s="1"/>
  <c r="DK73" i="46"/>
  <c r="DJ73" i="46"/>
  <c r="DI73" i="46"/>
  <c r="DH73" i="46"/>
  <c r="DG73" i="46"/>
  <c r="AR73" i="46" s="1"/>
  <c r="DF73" i="46"/>
  <c r="AQ73" i="46" s="1"/>
  <c r="DE73" i="46"/>
  <c r="DD73" i="46"/>
  <c r="AO73" i="46" s="1"/>
  <c r="DC73" i="46"/>
  <c r="DB73" i="46"/>
  <c r="AM73" i="46" s="1"/>
  <c r="DA73" i="46"/>
  <c r="AL73" i="46" s="1"/>
  <c r="CZ73" i="46"/>
  <c r="CY73" i="46"/>
  <c r="AJ73" i="46" s="1"/>
  <c r="CX73" i="46"/>
  <c r="CW73" i="46"/>
  <c r="CV73" i="46"/>
  <c r="CU73" i="46"/>
  <c r="CT73" i="46"/>
  <c r="CS73" i="46"/>
  <c r="AD73" i="46" s="1"/>
  <c r="CR73" i="46"/>
  <c r="CQ73" i="46"/>
  <c r="AB73" i="46" s="1"/>
  <c r="CP73" i="46"/>
  <c r="AA73" i="46" s="1"/>
  <c r="CO73" i="46"/>
  <c r="CN73" i="46"/>
  <c r="Y73" i="46" s="1"/>
  <c r="CM73" i="46"/>
  <c r="CL73" i="46"/>
  <c r="CK73" i="46"/>
  <c r="V73" i="46" s="1"/>
  <c r="CJ73" i="46"/>
  <c r="U73" i="46" s="1"/>
  <c r="CI73" i="46"/>
  <c r="T73" i="46" s="1"/>
  <c r="CH73" i="46"/>
  <c r="S73" i="46" s="1"/>
  <c r="CG73" i="46"/>
  <c r="R73" i="46" s="1"/>
  <c r="CF73" i="46"/>
  <c r="Q73" i="46" s="1"/>
  <c r="CE73" i="46"/>
  <c r="P73" i="46" s="1"/>
  <c r="CD73" i="46"/>
  <c r="CC73" i="46"/>
  <c r="N73" i="46" s="1"/>
  <c r="CB73" i="46"/>
  <c r="CA73" i="46"/>
  <c r="L73" i="46" s="1"/>
  <c r="BZ73" i="46"/>
  <c r="BY73" i="46"/>
  <c r="BX73" i="46"/>
  <c r="BW73" i="46"/>
  <c r="BV73" i="46"/>
  <c r="G73" i="46" s="1"/>
  <c r="BU73" i="46"/>
  <c r="BT73" i="46"/>
  <c r="E73" i="46" s="1"/>
  <c r="BS73" i="46"/>
  <c r="D73" i="46" s="1"/>
  <c r="B73" i="46"/>
  <c r="B73" i="44" s="1"/>
  <c r="A73" i="46"/>
  <c r="A71" i="27" s="1"/>
  <c r="EF72" i="46"/>
  <c r="BQ72" i="46" s="1"/>
  <c r="EE72" i="46"/>
  <c r="BP72" i="46" s="1"/>
  <c r="ED72" i="46"/>
  <c r="EC72" i="46"/>
  <c r="EB72" i="46"/>
  <c r="EA72" i="46"/>
  <c r="DZ72" i="46"/>
  <c r="BK72" i="46" s="1"/>
  <c r="DY72" i="46"/>
  <c r="BJ72" i="46" s="1"/>
  <c r="DX72" i="46"/>
  <c r="BI72" i="46" s="1"/>
  <c r="DW72" i="46"/>
  <c r="DV72" i="46"/>
  <c r="DU72" i="46"/>
  <c r="DT72" i="46"/>
  <c r="BE72" i="46" s="1"/>
  <c r="DS72" i="46"/>
  <c r="DR72" i="46"/>
  <c r="DQ72" i="46"/>
  <c r="BB72" i="46" s="1"/>
  <c r="DP72" i="46"/>
  <c r="DO72" i="46"/>
  <c r="DN72" i="46"/>
  <c r="DM72" i="46"/>
  <c r="DL72" i="46"/>
  <c r="DK72" i="46"/>
  <c r="DJ72" i="46"/>
  <c r="DI72" i="46"/>
  <c r="DH72" i="46"/>
  <c r="AS72" i="46" s="1"/>
  <c r="DG72" i="46"/>
  <c r="DF72" i="46"/>
  <c r="DE72" i="46"/>
  <c r="DD72" i="46"/>
  <c r="DC72" i="46"/>
  <c r="AN72" i="46" s="1"/>
  <c r="DB72" i="46"/>
  <c r="AM72" i="46" s="1"/>
  <c r="DA72" i="46"/>
  <c r="AL72" i="46" s="1"/>
  <c r="CZ72" i="46"/>
  <c r="CY72" i="46"/>
  <c r="CX72" i="46"/>
  <c r="CW72" i="46"/>
  <c r="CV72" i="46"/>
  <c r="CU72" i="46"/>
  <c r="CT72" i="46"/>
  <c r="CS72" i="46"/>
  <c r="CR72" i="46"/>
  <c r="CQ72" i="46"/>
  <c r="CP72" i="46"/>
  <c r="CO72" i="46"/>
  <c r="CN72" i="46"/>
  <c r="CM72" i="46"/>
  <c r="X72" i="46" s="1"/>
  <c r="CL72" i="46"/>
  <c r="CK72" i="46"/>
  <c r="CJ72" i="46"/>
  <c r="CI72" i="46"/>
  <c r="T72" i="46" s="1"/>
  <c r="CH72" i="46"/>
  <c r="CG72" i="46"/>
  <c r="CF72" i="46"/>
  <c r="CE72" i="46"/>
  <c r="CD72" i="46"/>
  <c r="CC72" i="46"/>
  <c r="N72" i="46" s="1"/>
  <c r="CB72" i="46"/>
  <c r="M72" i="46" s="1"/>
  <c r="CA72" i="46"/>
  <c r="L72" i="46" s="1"/>
  <c r="BZ72" i="46"/>
  <c r="BY72" i="46"/>
  <c r="BX72" i="46"/>
  <c r="BW72" i="46"/>
  <c r="BV72" i="46"/>
  <c r="BU72" i="46"/>
  <c r="F72" i="46" s="1"/>
  <c r="BT72" i="46"/>
  <c r="BS72" i="46"/>
  <c r="D72" i="46" s="1"/>
  <c r="B72" i="46"/>
  <c r="B72" i="44" s="1"/>
  <c r="A72" i="46"/>
  <c r="EF71" i="46"/>
  <c r="BQ71" i="46" s="1"/>
  <c r="EE71" i="46"/>
  <c r="ED71" i="46"/>
  <c r="BO71" i="44" s="1"/>
  <c r="EC71" i="46"/>
  <c r="BN71" i="44" s="1"/>
  <c r="EB71" i="46"/>
  <c r="BM71" i="46" s="1"/>
  <c r="EA71" i="46"/>
  <c r="BL71" i="46" s="1"/>
  <c r="DZ71" i="46"/>
  <c r="DY71" i="46"/>
  <c r="DX71" i="46"/>
  <c r="BI71" i="46" s="1"/>
  <c r="DW71" i="46"/>
  <c r="BH71" i="46" s="1"/>
  <c r="DV71" i="46"/>
  <c r="BG71" i="46" s="1"/>
  <c r="DU71" i="46"/>
  <c r="DT71" i="46"/>
  <c r="BE71" i="46" s="1"/>
  <c r="DS71" i="46"/>
  <c r="BD71" i="46" s="1"/>
  <c r="DR71" i="46"/>
  <c r="DQ71" i="46"/>
  <c r="DP71" i="46"/>
  <c r="DO71" i="46"/>
  <c r="DN71" i="46"/>
  <c r="DM71" i="46"/>
  <c r="AX71" i="46" s="1"/>
  <c r="DL71" i="46"/>
  <c r="AW71" i="46" s="1"/>
  <c r="DK71" i="46"/>
  <c r="AV71" i="46" s="1"/>
  <c r="DJ71" i="46"/>
  <c r="DI71" i="46"/>
  <c r="AT71" i="46" s="1"/>
  <c r="DH71" i="46"/>
  <c r="DG71" i="46"/>
  <c r="AR71" i="46" s="1"/>
  <c r="DF71" i="46"/>
  <c r="DE71" i="46"/>
  <c r="DD71" i="46"/>
  <c r="DC71" i="46"/>
  <c r="DB71" i="46"/>
  <c r="DA71" i="46"/>
  <c r="AL71" i="46" s="1"/>
  <c r="CZ71" i="46"/>
  <c r="CY71" i="46"/>
  <c r="CX71" i="46"/>
  <c r="CW71" i="46"/>
  <c r="CV71" i="46"/>
  <c r="CU71" i="46"/>
  <c r="CT71" i="46"/>
  <c r="CS71" i="46"/>
  <c r="CR71" i="46"/>
  <c r="CQ71" i="46"/>
  <c r="CP71" i="46"/>
  <c r="CO71" i="46"/>
  <c r="CN71" i="46"/>
  <c r="Y71" i="46" s="1"/>
  <c r="CM71" i="46"/>
  <c r="CL71" i="46"/>
  <c r="CK71" i="46"/>
  <c r="CJ71" i="46"/>
  <c r="CI71" i="46"/>
  <c r="CH71" i="46"/>
  <c r="CG71" i="46"/>
  <c r="R71" i="46" s="1"/>
  <c r="CF71" i="46"/>
  <c r="CE71" i="46"/>
  <c r="CD71" i="46"/>
  <c r="CC71" i="46"/>
  <c r="CB71" i="46"/>
  <c r="CA71" i="46"/>
  <c r="L71" i="46" s="1"/>
  <c r="BZ71" i="46"/>
  <c r="BY71" i="46"/>
  <c r="J71" i="46" s="1"/>
  <c r="BX71" i="46"/>
  <c r="I71" i="46" s="1"/>
  <c r="BW71" i="46"/>
  <c r="H71" i="46" s="1"/>
  <c r="BV71" i="46"/>
  <c r="BU71" i="46"/>
  <c r="BT71" i="46"/>
  <c r="BS71" i="46"/>
  <c r="D71" i="46" s="1"/>
  <c r="B71" i="46"/>
  <c r="B71" i="44" s="1"/>
  <c r="A71" i="46"/>
  <c r="A69" i="27" s="1"/>
  <c r="EF70" i="46"/>
  <c r="EE70" i="46"/>
  <c r="BP70" i="46" s="1"/>
  <c r="ED70" i="46"/>
  <c r="EC70" i="46"/>
  <c r="EB70" i="46"/>
  <c r="BM70" i="46" s="1"/>
  <c r="EA70" i="46"/>
  <c r="DZ70" i="46"/>
  <c r="BK70" i="46" s="1"/>
  <c r="DY70" i="46"/>
  <c r="DX70" i="46"/>
  <c r="DW70" i="46"/>
  <c r="BH70" i="46" s="1"/>
  <c r="DV70" i="46"/>
  <c r="DU70" i="46"/>
  <c r="DT70" i="46"/>
  <c r="BE70" i="46" s="1"/>
  <c r="DS70" i="46"/>
  <c r="BD70" i="46" s="1"/>
  <c r="DR70" i="46"/>
  <c r="DQ70" i="46"/>
  <c r="BB70" i="46" s="1"/>
  <c r="DP70" i="46"/>
  <c r="BA70" i="46" s="1"/>
  <c r="DO70" i="46"/>
  <c r="AZ70" i="46" s="1"/>
  <c r="DN70" i="46"/>
  <c r="DM70" i="46"/>
  <c r="DL70" i="46"/>
  <c r="DK70" i="46"/>
  <c r="DJ70" i="46"/>
  <c r="AU70" i="46" s="1"/>
  <c r="DI70" i="46"/>
  <c r="DH70" i="46"/>
  <c r="DG70" i="46"/>
  <c r="AR70" i="46" s="1"/>
  <c r="DF70" i="46"/>
  <c r="DE70" i="46"/>
  <c r="DD70" i="46"/>
  <c r="DC70" i="46"/>
  <c r="DB70" i="46"/>
  <c r="AM70" i="46" s="1"/>
  <c r="DA70" i="46"/>
  <c r="AL70" i="46" s="1"/>
  <c r="CZ70" i="46"/>
  <c r="CY70" i="46"/>
  <c r="AJ70" i="46" s="1"/>
  <c r="CX70" i="46"/>
  <c r="CW70" i="46"/>
  <c r="CV70" i="46"/>
  <c r="CU70" i="46"/>
  <c r="CT70" i="46"/>
  <c r="AE70" i="46" s="1"/>
  <c r="CS70" i="46"/>
  <c r="CR70" i="46"/>
  <c r="AC70" i="46" s="1"/>
  <c r="CQ70" i="46"/>
  <c r="AB70" i="46" s="1"/>
  <c r="CP70" i="46"/>
  <c r="AA70" i="46" s="1"/>
  <c r="CO70" i="46"/>
  <c r="CN70" i="46"/>
  <c r="CM70" i="46"/>
  <c r="X70" i="46" s="1"/>
  <c r="CL70" i="46"/>
  <c r="CK70" i="46"/>
  <c r="V70" i="46" s="1"/>
  <c r="CJ70" i="46"/>
  <c r="CI70" i="46"/>
  <c r="T70" i="46" s="1"/>
  <c r="CH70" i="46"/>
  <c r="CG70" i="46"/>
  <c r="CF70" i="46"/>
  <c r="Q70" i="46" s="1"/>
  <c r="CE70" i="46"/>
  <c r="P70" i="46" s="1"/>
  <c r="CD70" i="46"/>
  <c r="CC70" i="46"/>
  <c r="N70" i="46" s="1"/>
  <c r="CB70" i="46"/>
  <c r="CA70" i="46"/>
  <c r="L70" i="46" s="1"/>
  <c r="BZ70" i="46"/>
  <c r="K70" i="46" s="1"/>
  <c r="BY70" i="46"/>
  <c r="BX70" i="46"/>
  <c r="BW70" i="46"/>
  <c r="BV70" i="46"/>
  <c r="BU70" i="46"/>
  <c r="F70" i="46" s="1"/>
  <c r="BT70" i="46"/>
  <c r="BS70" i="46"/>
  <c r="D70" i="46" s="1"/>
  <c r="B70" i="46"/>
  <c r="B70" i="44" s="1"/>
  <c r="A70" i="46"/>
  <c r="C70" i="46" s="1"/>
  <c r="C70" i="44" s="1"/>
  <c r="EF69" i="46"/>
  <c r="BQ69" i="46" s="1"/>
  <c r="EE69" i="46"/>
  <c r="ED69" i="46"/>
  <c r="BO69" i="46" s="1"/>
  <c r="EC69" i="46"/>
  <c r="EB69" i="46"/>
  <c r="EA69" i="46"/>
  <c r="DZ69" i="46"/>
  <c r="BK69" i="46" s="1"/>
  <c r="DY69" i="46"/>
  <c r="DX69" i="46"/>
  <c r="BI69" i="46" s="1"/>
  <c r="DW69" i="46"/>
  <c r="DV69" i="46"/>
  <c r="DU69" i="46"/>
  <c r="BF69" i="46" s="1"/>
  <c r="DT69" i="46"/>
  <c r="DS69" i="46"/>
  <c r="DR69" i="46"/>
  <c r="DQ69" i="46"/>
  <c r="BB69" i="46" s="1"/>
  <c r="DP69" i="46"/>
  <c r="BA69" i="46" s="1"/>
  <c r="DO69" i="46"/>
  <c r="AZ69" i="46" s="1"/>
  <c r="DN69" i="46"/>
  <c r="AY69" i="44" s="1"/>
  <c r="DM69" i="46"/>
  <c r="AX69" i="46" s="1"/>
  <c r="DL69" i="46"/>
  <c r="DK69" i="46"/>
  <c r="DJ69" i="46"/>
  <c r="DI69" i="46"/>
  <c r="DH69" i="46"/>
  <c r="DG69" i="46"/>
  <c r="AR69" i="46" s="1"/>
  <c r="DF69" i="46"/>
  <c r="AQ69" i="46" s="1"/>
  <c r="DE69" i="46"/>
  <c r="AP69" i="46" s="1"/>
  <c r="DD69" i="46"/>
  <c r="DC69" i="46"/>
  <c r="DB69" i="46"/>
  <c r="DA69" i="46"/>
  <c r="CZ69" i="46"/>
  <c r="AK69" i="46" s="1"/>
  <c r="CY69" i="46"/>
  <c r="AJ69" i="46" s="1"/>
  <c r="CX69" i="46"/>
  <c r="AI69" i="46" s="1"/>
  <c r="CW69" i="46"/>
  <c r="CV69" i="46"/>
  <c r="CU69" i="46"/>
  <c r="CT69" i="46"/>
  <c r="CS69" i="46"/>
  <c r="AD69" i="46" s="1"/>
  <c r="CR69" i="46"/>
  <c r="CQ69" i="46"/>
  <c r="CP69" i="46"/>
  <c r="CO69" i="46"/>
  <c r="Z69" i="46" s="1"/>
  <c r="CN69" i="46"/>
  <c r="CM69" i="46"/>
  <c r="CL69" i="46"/>
  <c r="CK69" i="46"/>
  <c r="V69" i="46" s="1"/>
  <c r="CJ69" i="46"/>
  <c r="CI69" i="46"/>
  <c r="T69" i="46" s="1"/>
  <c r="CH69" i="46"/>
  <c r="S69" i="46" s="1"/>
  <c r="CG69" i="46"/>
  <c r="R69" i="46" s="1"/>
  <c r="CF69" i="46"/>
  <c r="CE69" i="46"/>
  <c r="CD69" i="46"/>
  <c r="CC69" i="46"/>
  <c r="CB69" i="46"/>
  <c r="CA69" i="46"/>
  <c r="L69" i="46" s="1"/>
  <c r="BZ69" i="46"/>
  <c r="K69" i="46" s="1"/>
  <c r="BY69" i="46"/>
  <c r="J69" i="46" s="1"/>
  <c r="BX69" i="46"/>
  <c r="BW69" i="46"/>
  <c r="BV69" i="46"/>
  <c r="BU69" i="46"/>
  <c r="F69" i="46" s="1"/>
  <c r="BT69" i="46"/>
  <c r="E69" i="46" s="1"/>
  <c r="BS69" i="46"/>
  <c r="AY69" i="46"/>
  <c r="B69" i="46"/>
  <c r="B69" i="44" s="1"/>
  <c r="A69" i="46"/>
  <c r="A67" i="27" s="1"/>
  <c r="EF68" i="46"/>
  <c r="EE68" i="46"/>
  <c r="ED68" i="46"/>
  <c r="BO68" i="44" s="1"/>
  <c r="EC68" i="46"/>
  <c r="BN68" i="46" s="1"/>
  <c r="EB68" i="46"/>
  <c r="EA68" i="46"/>
  <c r="DZ68" i="46"/>
  <c r="DY68" i="46"/>
  <c r="BJ68" i="46" s="1"/>
  <c r="DX68" i="46"/>
  <c r="DW68" i="46"/>
  <c r="DV68" i="46"/>
  <c r="DU68" i="46"/>
  <c r="BF68" i="44" s="1"/>
  <c r="DT68" i="46"/>
  <c r="BE68" i="46" s="1"/>
  <c r="DS68" i="46"/>
  <c r="DR68" i="46"/>
  <c r="BC68" i="46" s="1"/>
  <c r="DQ68" i="46"/>
  <c r="DP68" i="46"/>
  <c r="DO68" i="46"/>
  <c r="DN68" i="46"/>
  <c r="DM68" i="46"/>
  <c r="AX68" i="46" s="1"/>
  <c r="DL68" i="46"/>
  <c r="DK68" i="46"/>
  <c r="DJ68" i="46"/>
  <c r="DI68" i="46"/>
  <c r="DH68" i="46"/>
  <c r="DG68" i="46"/>
  <c r="DF68" i="46"/>
  <c r="DE68" i="46"/>
  <c r="AP68" i="46" s="1"/>
  <c r="DD68" i="46"/>
  <c r="DC68" i="46"/>
  <c r="DB68" i="46"/>
  <c r="AM68" i="46" s="1"/>
  <c r="DA68" i="46"/>
  <c r="CZ68" i="46"/>
  <c r="CY68" i="46"/>
  <c r="CX68" i="46"/>
  <c r="CW68" i="46"/>
  <c r="CV68" i="46"/>
  <c r="CU68" i="46"/>
  <c r="CT68" i="46"/>
  <c r="CS68" i="46"/>
  <c r="AD68" i="46" s="1"/>
  <c r="CR68" i="46"/>
  <c r="CQ68" i="46"/>
  <c r="CP68" i="46"/>
  <c r="CO68" i="46"/>
  <c r="CN68" i="46"/>
  <c r="CM68" i="46"/>
  <c r="CL68" i="46"/>
  <c r="W68" i="46" s="1"/>
  <c r="CK68" i="46"/>
  <c r="V68" i="46" s="1"/>
  <c r="CJ68" i="46"/>
  <c r="U68" i="46" s="1"/>
  <c r="CI68" i="46"/>
  <c r="CH68" i="46"/>
  <c r="CG68" i="46"/>
  <c r="R68" i="46" s="1"/>
  <c r="CF68" i="46"/>
  <c r="CE68" i="46"/>
  <c r="CD68" i="46"/>
  <c r="O68" i="46" s="1"/>
  <c r="CC68" i="46"/>
  <c r="N68" i="46" s="1"/>
  <c r="CB68" i="46"/>
  <c r="CA68" i="46"/>
  <c r="BZ68" i="46"/>
  <c r="BY68" i="46"/>
  <c r="BX68" i="46"/>
  <c r="I68" i="46" s="1"/>
  <c r="BW68" i="46"/>
  <c r="BV68" i="46"/>
  <c r="G68" i="46" s="1"/>
  <c r="BU68" i="46"/>
  <c r="BT68" i="46"/>
  <c r="BS68" i="46"/>
  <c r="B68" i="46"/>
  <c r="B68" i="44" s="1"/>
  <c r="A68" i="46"/>
  <c r="A66" i="27" s="1"/>
  <c r="EF67" i="46"/>
  <c r="BQ67" i="46" s="1"/>
  <c r="EE67" i="46"/>
  <c r="ED67" i="46"/>
  <c r="BO67" i="44" s="1"/>
  <c r="EC67" i="46"/>
  <c r="EB67" i="46"/>
  <c r="EA67" i="46"/>
  <c r="BL67" i="46" s="1"/>
  <c r="DZ67" i="46"/>
  <c r="DY67" i="46"/>
  <c r="BJ67" i="46" s="1"/>
  <c r="DX67" i="46"/>
  <c r="DW67" i="46"/>
  <c r="DV67" i="46"/>
  <c r="BG67" i="46" s="1"/>
  <c r="DU67" i="46"/>
  <c r="DT67" i="46"/>
  <c r="BE67" i="46" s="1"/>
  <c r="DS67" i="46"/>
  <c r="DR67" i="46"/>
  <c r="DQ67" i="46"/>
  <c r="BB67" i="46" s="1"/>
  <c r="DP67" i="46"/>
  <c r="BA67" i="46" s="1"/>
  <c r="DO67" i="46"/>
  <c r="DN67" i="46"/>
  <c r="AY67" i="46" s="1"/>
  <c r="DM67" i="46"/>
  <c r="AX67" i="46" s="1"/>
  <c r="DL67" i="46"/>
  <c r="DK67" i="46"/>
  <c r="DJ67" i="46"/>
  <c r="DI67" i="46"/>
  <c r="AT67" i="46" s="1"/>
  <c r="DH67" i="46"/>
  <c r="DG67" i="46"/>
  <c r="AR67" i="46" s="1"/>
  <c r="DF67" i="46"/>
  <c r="AQ67" i="46" s="1"/>
  <c r="DE67" i="46"/>
  <c r="AP67" i="46" s="1"/>
  <c r="DD67" i="46"/>
  <c r="AO67" i="46" s="1"/>
  <c r="DC67" i="46"/>
  <c r="DB67" i="46"/>
  <c r="DA67" i="46"/>
  <c r="AL67" i="46" s="1"/>
  <c r="CZ67" i="46"/>
  <c r="AK67" i="46" s="1"/>
  <c r="CY67" i="46"/>
  <c r="CX67" i="46"/>
  <c r="AI67" i="46" s="1"/>
  <c r="CW67" i="46"/>
  <c r="AH67" i="46" s="1"/>
  <c r="CV67" i="46"/>
  <c r="AG67" i="46" s="1"/>
  <c r="CU67" i="46"/>
  <c r="AF67" i="46" s="1"/>
  <c r="CT67" i="46"/>
  <c r="CS67" i="46"/>
  <c r="AD67" i="46" s="1"/>
  <c r="CR67" i="46"/>
  <c r="CQ67" i="46"/>
  <c r="CP67" i="46"/>
  <c r="AA67" i="46" s="1"/>
  <c r="CO67" i="46"/>
  <c r="CN67" i="46"/>
  <c r="CM67" i="46"/>
  <c r="CL67" i="46"/>
  <c r="W67" i="46" s="1"/>
  <c r="CK67" i="46"/>
  <c r="V67" i="46" s="1"/>
  <c r="CJ67" i="46"/>
  <c r="CI67" i="46"/>
  <c r="CH67" i="46"/>
  <c r="S67" i="46" s="1"/>
  <c r="CG67" i="46"/>
  <c r="CF67" i="46"/>
  <c r="Q67" i="46" s="1"/>
  <c r="CE67" i="46"/>
  <c r="P67" i="46" s="1"/>
  <c r="CD67" i="46"/>
  <c r="CC67" i="46"/>
  <c r="N67" i="46" s="1"/>
  <c r="CB67" i="46"/>
  <c r="CA67" i="46"/>
  <c r="BZ67" i="46"/>
  <c r="K67" i="46" s="1"/>
  <c r="BY67" i="46"/>
  <c r="BX67" i="46"/>
  <c r="BW67" i="46"/>
  <c r="H67" i="46" s="1"/>
  <c r="BV67" i="46"/>
  <c r="G67" i="46" s="1"/>
  <c r="BU67" i="46"/>
  <c r="F67" i="46" s="1"/>
  <c r="BT67" i="46"/>
  <c r="E67" i="46" s="1"/>
  <c r="BS67" i="46"/>
  <c r="BO67" i="46"/>
  <c r="B67" i="46"/>
  <c r="B67" i="44" s="1"/>
  <c r="A67" i="46"/>
  <c r="A65" i="27" s="1"/>
  <c r="EF66" i="46"/>
  <c r="EE66" i="46"/>
  <c r="ED66" i="46"/>
  <c r="BO66" i="44" s="1"/>
  <c r="EC66" i="46"/>
  <c r="BN66" i="46" s="1"/>
  <c r="EB66" i="46"/>
  <c r="EA66" i="46"/>
  <c r="DZ66" i="46"/>
  <c r="DY66" i="46"/>
  <c r="DX66" i="46"/>
  <c r="BI66" i="46" s="1"/>
  <c r="DW66" i="46"/>
  <c r="DV66" i="46"/>
  <c r="DU66" i="46"/>
  <c r="BF66" i="44" s="1"/>
  <c r="DT66" i="46"/>
  <c r="BE66" i="46" s="1"/>
  <c r="DS66" i="46"/>
  <c r="DR66" i="46"/>
  <c r="DQ66" i="46"/>
  <c r="DP66" i="46"/>
  <c r="DO66" i="46"/>
  <c r="DN66" i="46"/>
  <c r="AY66" i="46" s="1"/>
  <c r="DM66" i="46"/>
  <c r="AX66" i="46" s="1"/>
  <c r="DL66" i="46"/>
  <c r="DK66" i="46"/>
  <c r="DJ66" i="46"/>
  <c r="DI66" i="46"/>
  <c r="DH66" i="46"/>
  <c r="DG66" i="46"/>
  <c r="DF66" i="46"/>
  <c r="AQ66" i="46" s="1"/>
  <c r="DE66" i="46"/>
  <c r="AP66" i="46" s="1"/>
  <c r="DD66" i="46"/>
  <c r="DC66" i="46"/>
  <c r="AN66" i="46" s="1"/>
  <c r="DB66" i="46"/>
  <c r="DA66" i="46"/>
  <c r="CZ66" i="46"/>
  <c r="AK66" i="46" s="1"/>
  <c r="CY66" i="46"/>
  <c r="CX66" i="46"/>
  <c r="AI66" i="46" s="1"/>
  <c r="CW66" i="46"/>
  <c r="CV66" i="46"/>
  <c r="CU66" i="46"/>
  <c r="CT66" i="46"/>
  <c r="CS66" i="46"/>
  <c r="CR66" i="46"/>
  <c r="CQ66" i="46"/>
  <c r="CP66" i="46"/>
  <c r="AA66" i="46" s="1"/>
  <c r="CO66" i="46"/>
  <c r="CN66" i="46"/>
  <c r="Y66" i="46" s="1"/>
  <c r="CM66" i="46"/>
  <c r="CL66" i="46"/>
  <c r="CK66" i="46"/>
  <c r="CJ66" i="46"/>
  <c r="CI66" i="46"/>
  <c r="CH66" i="46"/>
  <c r="S66" i="46" s="1"/>
  <c r="CG66" i="46"/>
  <c r="CF66" i="46"/>
  <c r="Q66" i="46" s="1"/>
  <c r="CE66" i="46"/>
  <c r="P66" i="46" s="1"/>
  <c r="CD66" i="46"/>
  <c r="CC66" i="46"/>
  <c r="CB66" i="46"/>
  <c r="M66" i="46" s="1"/>
  <c r="CA66" i="46"/>
  <c r="BZ66" i="46"/>
  <c r="K66" i="46" s="1"/>
  <c r="BY66" i="46"/>
  <c r="J66" i="46" s="1"/>
  <c r="BX66" i="46"/>
  <c r="BW66" i="46"/>
  <c r="H66" i="46" s="1"/>
  <c r="BV66" i="46"/>
  <c r="BU66" i="46"/>
  <c r="BT66" i="46"/>
  <c r="E66" i="46" s="1"/>
  <c r="BS66" i="46"/>
  <c r="BO66" i="46"/>
  <c r="B66" i="46"/>
  <c r="B66" i="44" s="1"/>
  <c r="A66" i="46"/>
  <c r="C66" i="46" s="1"/>
  <c r="C66" i="44" s="1"/>
  <c r="EF65" i="46"/>
  <c r="EE65" i="46"/>
  <c r="ED65" i="46"/>
  <c r="BO65" i="46" s="1"/>
  <c r="EC65" i="46"/>
  <c r="EB65" i="46"/>
  <c r="BM65" i="46" s="1"/>
  <c r="EA65" i="46"/>
  <c r="BL65" i="46" s="1"/>
  <c r="DZ65" i="46"/>
  <c r="BK65" i="46" s="1"/>
  <c r="DY65" i="46"/>
  <c r="BJ65" i="46" s="1"/>
  <c r="DX65" i="46"/>
  <c r="BI65" i="46" s="1"/>
  <c r="DW65" i="46"/>
  <c r="DV65" i="46"/>
  <c r="BG65" i="46" s="1"/>
  <c r="DU65" i="46"/>
  <c r="BF65" i="46" s="1"/>
  <c r="DT65" i="46"/>
  <c r="BE65" i="46" s="1"/>
  <c r="DS65" i="46"/>
  <c r="BD65" i="46" s="1"/>
  <c r="DR65" i="46"/>
  <c r="DQ65" i="46"/>
  <c r="BB65" i="46" s="1"/>
  <c r="DP65" i="46"/>
  <c r="DO65" i="46"/>
  <c r="DN65" i="46"/>
  <c r="DM65" i="46"/>
  <c r="DL65" i="46"/>
  <c r="AW65" i="46" s="1"/>
  <c r="DK65" i="46"/>
  <c r="AV65" i="46" s="1"/>
  <c r="DJ65" i="46"/>
  <c r="DI65" i="46"/>
  <c r="DH65" i="46"/>
  <c r="DG65" i="46"/>
  <c r="DF65" i="46"/>
  <c r="DE65" i="46"/>
  <c r="DD65" i="46"/>
  <c r="AO65" i="46" s="1"/>
  <c r="DC65" i="46"/>
  <c r="DB65" i="46"/>
  <c r="DA65" i="46"/>
  <c r="CZ65" i="46"/>
  <c r="CY65" i="46"/>
  <c r="CX65" i="46"/>
  <c r="AI65" i="46" s="1"/>
  <c r="CW65" i="46"/>
  <c r="CV65" i="46"/>
  <c r="AG65" i="46" s="1"/>
  <c r="CU65" i="46"/>
  <c r="CT65" i="46"/>
  <c r="CS65" i="46"/>
  <c r="CR65" i="46"/>
  <c r="CQ65" i="46"/>
  <c r="AB65" i="46" s="1"/>
  <c r="CP65" i="46"/>
  <c r="CO65" i="46"/>
  <c r="CN65" i="46"/>
  <c r="Y65" i="46" s="1"/>
  <c r="CM65" i="46"/>
  <c r="CL65" i="46"/>
  <c r="CK65" i="46"/>
  <c r="CJ65" i="46"/>
  <c r="U65" i="46" s="1"/>
  <c r="CI65" i="46"/>
  <c r="CH65" i="46"/>
  <c r="S65" i="46" s="1"/>
  <c r="CG65" i="46"/>
  <c r="R65" i="46" s="1"/>
  <c r="CF65" i="46"/>
  <c r="Q65" i="46" s="1"/>
  <c r="CE65" i="46"/>
  <c r="CD65" i="46"/>
  <c r="CC65" i="46"/>
  <c r="CB65" i="46"/>
  <c r="CA65" i="46"/>
  <c r="BZ65" i="46"/>
  <c r="BY65" i="46"/>
  <c r="BX65" i="46"/>
  <c r="I65" i="46" s="1"/>
  <c r="BW65" i="46"/>
  <c r="BV65" i="46"/>
  <c r="G65" i="46" s="1"/>
  <c r="BU65" i="46"/>
  <c r="F65" i="46" s="1"/>
  <c r="BT65" i="46"/>
  <c r="E65" i="46" s="1"/>
  <c r="BS65" i="46"/>
  <c r="B65" i="46"/>
  <c r="B65" i="44" s="1"/>
  <c r="A65" i="46"/>
  <c r="A65" i="44" s="1"/>
  <c r="EF64" i="46"/>
  <c r="BQ64" i="46" s="1"/>
  <c r="EE64" i="46"/>
  <c r="BP64" i="46" s="1"/>
  <c r="ED64" i="46"/>
  <c r="EC64" i="46"/>
  <c r="EB64" i="46"/>
  <c r="BM64" i="46" s="1"/>
  <c r="EA64" i="46"/>
  <c r="DZ64" i="46"/>
  <c r="BK64" i="46" s="1"/>
  <c r="DY64" i="46"/>
  <c r="DX64" i="46"/>
  <c r="BI64" i="46" s="1"/>
  <c r="DW64" i="46"/>
  <c r="BH64" i="46" s="1"/>
  <c r="DV64" i="46"/>
  <c r="BG64" i="46" s="1"/>
  <c r="DU64" i="46"/>
  <c r="DT64" i="46"/>
  <c r="BE64" i="46" s="1"/>
  <c r="DS64" i="46"/>
  <c r="DR64" i="46"/>
  <c r="DQ64" i="46"/>
  <c r="DP64" i="46"/>
  <c r="BA64" i="46" s="1"/>
  <c r="DO64" i="46"/>
  <c r="DN64" i="46"/>
  <c r="AY64" i="46" s="1"/>
  <c r="DM64" i="46"/>
  <c r="DL64" i="46"/>
  <c r="DK64" i="46"/>
  <c r="DJ64" i="46"/>
  <c r="AU64" i="46" s="1"/>
  <c r="DI64" i="46"/>
  <c r="DH64" i="46"/>
  <c r="DG64" i="46"/>
  <c r="DF64" i="46"/>
  <c r="DE64" i="46"/>
  <c r="DD64" i="46"/>
  <c r="AO64" i="46" s="1"/>
  <c r="DC64" i="46"/>
  <c r="DB64" i="46"/>
  <c r="DA64" i="46"/>
  <c r="CZ64" i="46"/>
  <c r="AK64" i="46" s="1"/>
  <c r="CY64" i="46"/>
  <c r="AJ64" i="46" s="1"/>
  <c r="CX64" i="46"/>
  <c r="AI64" i="46" s="1"/>
  <c r="CW64" i="46"/>
  <c r="AH64" i="46" s="1"/>
  <c r="CV64" i="46"/>
  <c r="AG64" i="46" s="1"/>
  <c r="CU64" i="46"/>
  <c r="AF64" i="46" s="1"/>
  <c r="CT64" i="46"/>
  <c r="AE64" i="46" s="1"/>
  <c r="CS64" i="46"/>
  <c r="CR64" i="46"/>
  <c r="AC64" i="46" s="1"/>
  <c r="CQ64" i="46"/>
  <c r="AB64" i="46" s="1"/>
  <c r="CP64" i="46"/>
  <c r="CO64" i="46"/>
  <c r="CN64" i="46"/>
  <c r="Y64" i="46" s="1"/>
  <c r="CM64" i="46"/>
  <c r="CL64" i="46"/>
  <c r="W64" i="46" s="1"/>
  <c r="CK64" i="46"/>
  <c r="CJ64" i="46"/>
  <c r="U64" i="46" s="1"/>
  <c r="CI64" i="46"/>
  <c r="T64" i="46" s="1"/>
  <c r="CH64" i="46"/>
  <c r="S64" i="46" s="1"/>
  <c r="CG64" i="46"/>
  <c r="R64" i="46" s="1"/>
  <c r="CF64" i="46"/>
  <c r="CE64" i="46"/>
  <c r="CD64" i="46"/>
  <c r="CC64" i="46"/>
  <c r="CB64" i="46"/>
  <c r="M64" i="46" s="1"/>
  <c r="CA64" i="46"/>
  <c r="BZ64" i="46"/>
  <c r="K64" i="46" s="1"/>
  <c r="BY64" i="46"/>
  <c r="BX64" i="46"/>
  <c r="BW64" i="46"/>
  <c r="BV64" i="46"/>
  <c r="G64" i="46" s="1"/>
  <c r="BU64" i="46"/>
  <c r="BT64" i="46"/>
  <c r="BS64" i="46"/>
  <c r="B64" i="46"/>
  <c r="B64" i="44" s="1"/>
  <c r="A64" i="46"/>
  <c r="C64" i="46" s="1"/>
  <c r="C64" i="44" s="1"/>
  <c r="EF63" i="46"/>
  <c r="EE63" i="46"/>
  <c r="BP63" i="46" s="1"/>
  <c r="ED63" i="46"/>
  <c r="BO63" i="44" s="1"/>
  <c r="EC63" i="46"/>
  <c r="BN63" i="44" s="1"/>
  <c r="EB63" i="46"/>
  <c r="BM63" i="44" s="1"/>
  <c r="EA63" i="46"/>
  <c r="BL63" i="44" s="1"/>
  <c r="DZ63" i="46"/>
  <c r="DY63" i="46"/>
  <c r="DX63" i="46"/>
  <c r="BI63" i="46" s="1"/>
  <c r="DW63" i="46"/>
  <c r="DV63" i="46"/>
  <c r="BG63" i="46" s="1"/>
  <c r="DU63" i="46"/>
  <c r="DT63" i="46"/>
  <c r="BE63" i="46" s="1"/>
  <c r="DS63" i="46"/>
  <c r="BD63" i="46" s="1"/>
  <c r="DR63" i="46"/>
  <c r="BC63" i="46" s="1"/>
  <c r="DQ63" i="46"/>
  <c r="DP63" i="46"/>
  <c r="DO63" i="46"/>
  <c r="DN63" i="46"/>
  <c r="DM63" i="46"/>
  <c r="DL63" i="46"/>
  <c r="AW63" i="46" s="1"/>
  <c r="DK63" i="46"/>
  <c r="AV63" i="46" s="1"/>
  <c r="DJ63" i="46"/>
  <c r="DI63" i="46"/>
  <c r="DH63" i="46"/>
  <c r="AS63" i="46" s="1"/>
  <c r="DG63" i="46"/>
  <c r="DF63" i="46"/>
  <c r="AQ63" i="46" s="1"/>
  <c r="DE63" i="46"/>
  <c r="DD63" i="46"/>
  <c r="AO63" i="46" s="1"/>
  <c r="DC63" i="46"/>
  <c r="AN63" i="46" s="1"/>
  <c r="DB63" i="46"/>
  <c r="DA63" i="46"/>
  <c r="AL63" i="46" s="1"/>
  <c r="CZ63" i="46"/>
  <c r="CY63" i="46"/>
  <c r="CX63" i="46"/>
  <c r="AI63" i="46" s="1"/>
  <c r="CW63" i="46"/>
  <c r="CV63" i="46"/>
  <c r="AG63" i="46" s="1"/>
  <c r="CU63" i="46"/>
  <c r="CT63" i="46"/>
  <c r="CS63" i="46"/>
  <c r="CR63" i="46"/>
  <c r="CQ63" i="46"/>
  <c r="AB63" i="46" s="1"/>
  <c r="CP63" i="46"/>
  <c r="AA63" i="46" s="1"/>
  <c r="CO63" i="46"/>
  <c r="CN63" i="46"/>
  <c r="Y63" i="46" s="1"/>
  <c r="CM63" i="46"/>
  <c r="CL63" i="46"/>
  <c r="W63" i="46" s="1"/>
  <c r="CK63" i="46"/>
  <c r="CJ63" i="46"/>
  <c r="CI63" i="46"/>
  <c r="T63" i="46" s="1"/>
  <c r="CH63" i="46"/>
  <c r="CG63" i="46"/>
  <c r="CF63" i="46"/>
  <c r="Q63" i="46" s="1"/>
  <c r="CE63" i="46"/>
  <c r="P63" i="46" s="1"/>
  <c r="CD63" i="46"/>
  <c r="O63" i="46" s="1"/>
  <c r="CC63" i="46"/>
  <c r="CB63" i="46"/>
  <c r="CA63" i="46"/>
  <c r="BZ63" i="46"/>
  <c r="K63" i="46" s="1"/>
  <c r="BY63" i="46"/>
  <c r="BX63" i="46"/>
  <c r="I63" i="46" s="1"/>
  <c r="BW63" i="46"/>
  <c r="BV63" i="46"/>
  <c r="BU63" i="46"/>
  <c r="BT63" i="46"/>
  <c r="BS63" i="46"/>
  <c r="BO63" i="46"/>
  <c r="B63" i="46"/>
  <c r="B63" i="44" s="1"/>
  <c r="A63" i="46"/>
  <c r="EF62" i="46"/>
  <c r="EE62" i="46"/>
  <c r="ED62" i="46"/>
  <c r="BO62" i="44" s="1"/>
  <c r="EC62" i="46"/>
  <c r="EB62" i="46"/>
  <c r="BM62" i="46" s="1"/>
  <c r="EA62" i="46"/>
  <c r="DZ62" i="46"/>
  <c r="DY62" i="46"/>
  <c r="DX62" i="46"/>
  <c r="DW62" i="46"/>
  <c r="DV62" i="46"/>
  <c r="BG62" i="46" s="1"/>
  <c r="DU62" i="46"/>
  <c r="DT62" i="46"/>
  <c r="DS62" i="46"/>
  <c r="BD62" i="46" s="1"/>
  <c r="DR62" i="46"/>
  <c r="DQ62" i="46"/>
  <c r="DP62" i="46"/>
  <c r="DO62" i="46"/>
  <c r="DN62" i="46"/>
  <c r="DM62" i="46"/>
  <c r="DL62" i="46"/>
  <c r="AW62" i="46" s="1"/>
  <c r="DK62" i="46"/>
  <c r="AV62" i="46" s="1"/>
  <c r="DJ62" i="46"/>
  <c r="AU62" i="46" s="1"/>
  <c r="DI62" i="46"/>
  <c r="DH62" i="46"/>
  <c r="AS62" i="46" s="1"/>
  <c r="DG62" i="46"/>
  <c r="DF62" i="46"/>
  <c r="DE62" i="46"/>
  <c r="AP62" i="46" s="1"/>
  <c r="DD62" i="46"/>
  <c r="AO62" i="46" s="1"/>
  <c r="DC62" i="46"/>
  <c r="AN62" i="46" s="1"/>
  <c r="DB62" i="46"/>
  <c r="DA62" i="46"/>
  <c r="CZ62" i="46"/>
  <c r="CY62" i="46"/>
  <c r="CX62" i="46"/>
  <c r="AI62" i="46" s="1"/>
  <c r="CW62" i="46"/>
  <c r="CV62" i="46"/>
  <c r="AG62" i="46" s="1"/>
  <c r="CU62" i="46"/>
  <c r="AF62" i="46" s="1"/>
  <c r="CT62" i="46"/>
  <c r="AE62" i="46" s="1"/>
  <c r="CS62" i="46"/>
  <c r="CR62" i="46"/>
  <c r="CQ62" i="46"/>
  <c r="CP62" i="46"/>
  <c r="CO62" i="46"/>
  <c r="CN62" i="46"/>
  <c r="Y62" i="46" s="1"/>
  <c r="CM62" i="46"/>
  <c r="CL62" i="46"/>
  <c r="CK62" i="46"/>
  <c r="CJ62" i="46"/>
  <c r="U62" i="46" s="1"/>
  <c r="CI62" i="46"/>
  <c r="CH62" i="46"/>
  <c r="S62" i="46" s="1"/>
  <c r="CG62" i="46"/>
  <c r="CF62" i="46"/>
  <c r="Q62" i="46" s="1"/>
  <c r="CE62" i="46"/>
  <c r="CD62" i="46"/>
  <c r="O62" i="46" s="1"/>
  <c r="CC62" i="46"/>
  <c r="CB62" i="46"/>
  <c r="CA62" i="46"/>
  <c r="BZ62" i="46"/>
  <c r="BY62" i="46"/>
  <c r="J62" i="46" s="1"/>
  <c r="BX62" i="46"/>
  <c r="BW62" i="46"/>
  <c r="BV62" i="46"/>
  <c r="BU62" i="46"/>
  <c r="BT62" i="46"/>
  <c r="BS62" i="46"/>
  <c r="B62" i="46"/>
  <c r="B62" i="44" s="1"/>
  <c r="A62" i="46"/>
  <c r="A60" i="27" s="1"/>
  <c r="EF61" i="46"/>
  <c r="BQ61" i="46" s="1"/>
  <c r="EE61" i="46"/>
  <c r="ED61" i="46"/>
  <c r="BO61" i="46" s="1"/>
  <c r="EC61" i="46"/>
  <c r="BN61" i="46" s="1"/>
  <c r="EB61" i="46"/>
  <c r="EA61" i="46"/>
  <c r="DZ61" i="46"/>
  <c r="DY61" i="46"/>
  <c r="BJ61" i="46" s="1"/>
  <c r="DX61" i="46"/>
  <c r="BI61" i="46" s="1"/>
  <c r="DW61" i="46"/>
  <c r="BH61" i="46" s="1"/>
  <c r="DV61" i="46"/>
  <c r="BG61" i="46" s="1"/>
  <c r="DU61" i="46"/>
  <c r="DT61" i="46"/>
  <c r="DS61" i="46"/>
  <c r="BD61" i="46" s="1"/>
  <c r="DR61" i="46"/>
  <c r="BC61" i="46" s="1"/>
  <c r="DQ61" i="46"/>
  <c r="BB61" i="46" s="1"/>
  <c r="DP61" i="46"/>
  <c r="DO61" i="46"/>
  <c r="DN61" i="46"/>
  <c r="AY61" i="46" s="1"/>
  <c r="DM61" i="46"/>
  <c r="AX61" i="46" s="1"/>
  <c r="DL61" i="46"/>
  <c r="DK61" i="46"/>
  <c r="AV61" i="46" s="1"/>
  <c r="DJ61" i="46"/>
  <c r="AU61" i="46" s="1"/>
  <c r="DI61" i="46"/>
  <c r="AT61" i="46" s="1"/>
  <c r="DH61" i="46"/>
  <c r="DG61" i="46"/>
  <c r="DF61" i="46"/>
  <c r="AQ61" i="46" s="1"/>
  <c r="DE61" i="46"/>
  <c r="DD61" i="46"/>
  <c r="DC61" i="46"/>
  <c r="DB61" i="46"/>
  <c r="DA61" i="46"/>
  <c r="CZ61" i="46"/>
  <c r="AK61" i="46" s="1"/>
  <c r="CY61" i="46"/>
  <c r="CX61" i="46"/>
  <c r="AI61" i="46" s="1"/>
  <c r="CW61" i="46"/>
  <c r="AH61" i="46" s="1"/>
  <c r="CV61" i="46"/>
  <c r="AG61" i="46" s="1"/>
  <c r="CU61" i="46"/>
  <c r="CT61" i="46"/>
  <c r="AE61" i="46" s="1"/>
  <c r="CS61" i="46"/>
  <c r="AD61" i="46" s="1"/>
  <c r="CR61" i="46"/>
  <c r="AC61" i="46" s="1"/>
  <c r="CQ61" i="46"/>
  <c r="AB61" i="46" s="1"/>
  <c r="CP61" i="46"/>
  <c r="AA61" i="46" s="1"/>
  <c r="CO61" i="46"/>
  <c r="CN61" i="46"/>
  <c r="Y61" i="46" s="1"/>
  <c r="CM61" i="46"/>
  <c r="CL61" i="46"/>
  <c r="CK61" i="46"/>
  <c r="CJ61" i="46"/>
  <c r="CI61" i="46"/>
  <c r="CH61" i="46"/>
  <c r="CG61" i="46"/>
  <c r="R61" i="46" s="1"/>
  <c r="CF61" i="46"/>
  <c r="Q61" i="46" s="1"/>
  <c r="CE61" i="46"/>
  <c r="CD61" i="46"/>
  <c r="CC61" i="46"/>
  <c r="N61" i="46" s="1"/>
  <c r="CB61" i="46"/>
  <c r="M61" i="46" s="1"/>
  <c r="CA61" i="46"/>
  <c r="L61" i="46" s="1"/>
  <c r="BZ61" i="46"/>
  <c r="BY61" i="46"/>
  <c r="BX61" i="46"/>
  <c r="I61" i="46" s="1"/>
  <c r="BW61" i="46"/>
  <c r="BV61" i="46"/>
  <c r="G61" i="46" s="1"/>
  <c r="BU61" i="46"/>
  <c r="F61" i="46" s="1"/>
  <c r="BT61" i="46"/>
  <c r="BS61" i="46"/>
  <c r="B61" i="46"/>
  <c r="B61" i="44" s="1"/>
  <c r="A61" i="46"/>
  <c r="A59" i="27" s="1"/>
  <c r="EF60" i="46"/>
  <c r="EE60" i="46"/>
  <c r="ED60" i="46"/>
  <c r="EC60" i="46"/>
  <c r="EB60" i="46"/>
  <c r="EA60" i="46"/>
  <c r="DZ60" i="46"/>
  <c r="BK60" i="46" s="1"/>
  <c r="DY60" i="46"/>
  <c r="DX60" i="46"/>
  <c r="DW60" i="46"/>
  <c r="DV60" i="46"/>
  <c r="BG60" i="46" s="1"/>
  <c r="DU60" i="46"/>
  <c r="BF60" i="46" s="1"/>
  <c r="DT60" i="46"/>
  <c r="BE60" i="46" s="1"/>
  <c r="DS60" i="46"/>
  <c r="BD60" i="46" s="1"/>
  <c r="DR60" i="46"/>
  <c r="DQ60" i="46"/>
  <c r="DP60" i="46"/>
  <c r="BA60" i="46" s="1"/>
  <c r="DO60" i="46"/>
  <c r="DN60" i="46"/>
  <c r="DM60" i="46"/>
  <c r="AX60" i="46" s="1"/>
  <c r="DL60" i="46"/>
  <c r="DK60" i="46"/>
  <c r="DJ60" i="46"/>
  <c r="DI60" i="46"/>
  <c r="DH60" i="46"/>
  <c r="DG60" i="46"/>
  <c r="DF60" i="46"/>
  <c r="DE60" i="46"/>
  <c r="AP60" i="46" s="1"/>
  <c r="DD60" i="46"/>
  <c r="AO60" i="46" s="1"/>
  <c r="DC60" i="46"/>
  <c r="DB60" i="46"/>
  <c r="DA60" i="46"/>
  <c r="CZ60" i="46"/>
  <c r="CY60" i="46"/>
  <c r="CX60" i="46"/>
  <c r="AI60" i="46" s="1"/>
  <c r="CW60" i="46"/>
  <c r="AH60" i="46" s="1"/>
  <c r="CV60" i="46"/>
  <c r="AG60" i="46" s="1"/>
  <c r="CU60" i="46"/>
  <c r="AF60" i="46" s="1"/>
  <c r="CT60" i="46"/>
  <c r="AE60" i="46" s="1"/>
  <c r="CS60" i="46"/>
  <c r="CR60" i="46"/>
  <c r="CQ60" i="46"/>
  <c r="AB60" i="46" s="1"/>
  <c r="CP60" i="46"/>
  <c r="CO60" i="46"/>
  <c r="Z60" i="46" s="1"/>
  <c r="CN60" i="46"/>
  <c r="CM60" i="46"/>
  <c r="CL60" i="46"/>
  <c r="CK60" i="46"/>
  <c r="CJ60" i="46"/>
  <c r="U60" i="46" s="1"/>
  <c r="CI60" i="46"/>
  <c r="T60" i="46" s="1"/>
  <c r="CH60" i="46"/>
  <c r="CG60" i="46"/>
  <c r="R60" i="46" s="1"/>
  <c r="CF60" i="46"/>
  <c r="Q60" i="46" s="1"/>
  <c r="CE60" i="46"/>
  <c r="P60" i="46" s="1"/>
  <c r="CD60" i="46"/>
  <c r="CC60" i="46"/>
  <c r="CB60" i="46"/>
  <c r="M60" i="46" s="1"/>
  <c r="CA60" i="46"/>
  <c r="L60" i="46" s="1"/>
  <c r="BZ60" i="46"/>
  <c r="BY60" i="46"/>
  <c r="BX60" i="46"/>
  <c r="BW60" i="46"/>
  <c r="H60" i="46" s="1"/>
  <c r="BV60" i="46"/>
  <c r="BU60" i="46"/>
  <c r="BT60" i="46"/>
  <c r="BS60" i="46"/>
  <c r="D60" i="46" s="1"/>
  <c r="B60" i="46"/>
  <c r="B60" i="44" s="1"/>
  <c r="A60" i="46"/>
  <c r="A60" i="44" s="1"/>
  <c r="EF59" i="46"/>
  <c r="EE59" i="46"/>
  <c r="BP59" i="46" s="1"/>
  <c r="ED59" i="46"/>
  <c r="EC59" i="46"/>
  <c r="EB59" i="46"/>
  <c r="BM59" i="46" s="1"/>
  <c r="EA59" i="46"/>
  <c r="DZ59" i="46"/>
  <c r="BK59" i="46" s="1"/>
  <c r="DY59" i="46"/>
  <c r="BJ59" i="46" s="1"/>
  <c r="DX59" i="46"/>
  <c r="BI59" i="46" s="1"/>
  <c r="DW59" i="46"/>
  <c r="BH59" i="46" s="1"/>
  <c r="DV59" i="46"/>
  <c r="DU59" i="46"/>
  <c r="DT59" i="46"/>
  <c r="DS59" i="46"/>
  <c r="DR59" i="46"/>
  <c r="DQ59" i="46"/>
  <c r="BB59" i="46" s="1"/>
  <c r="DP59" i="46"/>
  <c r="BA59" i="46" s="1"/>
  <c r="DO59" i="46"/>
  <c r="DN59" i="46"/>
  <c r="DM59" i="46"/>
  <c r="DL59" i="46"/>
  <c r="DK59" i="46"/>
  <c r="DJ59" i="46"/>
  <c r="DI59" i="46"/>
  <c r="AT59" i="46" s="1"/>
  <c r="DH59" i="46"/>
  <c r="DG59" i="46"/>
  <c r="DF59" i="46"/>
  <c r="DE59" i="46"/>
  <c r="DD59" i="46"/>
  <c r="DC59" i="46"/>
  <c r="DB59" i="46"/>
  <c r="DA59" i="46"/>
  <c r="AL59" i="46" s="1"/>
  <c r="CZ59" i="46"/>
  <c r="CY59" i="46"/>
  <c r="AJ59" i="46" s="1"/>
  <c r="CX59" i="46"/>
  <c r="CW59" i="46"/>
  <c r="AH59" i="46" s="1"/>
  <c r="CV59" i="46"/>
  <c r="CU59" i="46"/>
  <c r="CT59" i="46"/>
  <c r="AE59" i="46" s="1"/>
  <c r="CS59" i="46"/>
  <c r="AD59" i="46" s="1"/>
  <c r="CR59" i="46"/>
  <c r="CQ59" i="46"/>
  <c r="CP59" i="46"/>
  <c r="CO59" i="46"/>
  <c r="Z59" i="46" s="1"/>
  <c r="CN59" i="46"/>
  <c r="CM59" i="46"/>
  <c r="CL59" i="46"/>
  <c r="W59" i="46" s="1"/>
  <c r="CK59" i="46"/>
  <c r="V59" i="46" s="1"/>
  <c r="CJ59" i="46"/>
  <c r="U59" i="46" s="1"/>
  <c r="CI59" i="46"/>
  <c r="CH59" i="46"/>
  <c r="CG59" i="46"/>
  <c r="CF59" i="46"/>
  <c r="CE59" i="46"/>
  <c r="P59" i="46" s="1"/>
  <c r="CD59" i="46"/>
  <c r="CC59" i="46"/>
  <c r="N59" i="46" s="1"/>
  <c r="CB59" i="46"/>
  <c r="CA59" i="46"/>
  <c r="BZ59" i="46"/>
  <c r="BY59" i="46"/>
  <c r="BX59" i="46"/>
  <c r="BW59" i="46"/>
  <c r="BV59" i="46"/>
  <c r="BU59" i="46"/>
  <c r="F59" i="46" s="1"/>
  <c r="BT59" i="46"/>
  <c r="E59" i="46" s="1"/>
  <c r="BS59" i="46"/>
  <c r="D59" i="46" s="1"/>
  <c r="B59" i="46"/>
  <c r="B59" i="44" s="1"/>
  <c r="A59" i="46"/>
  <c r="A59" i="44" s="1"/>
  <c r="EF58" i="46"/>
  <c r="BQ58" i="46" s="1"/>
  <c r="EE58" i="46"/>
  <c r="ED58" i="46"/>
  <c r="BO58" i="44" s="1"/>
  <c r="EC58" i="46"/>
  <c r="BN58" i="46" s="1"/>
  <c r="EB58" i="46"/>
  <c r="EA58" i="46"/>
  <c r="DZ58" i="46"/>
  <c r="DY58" i="46"/>
  <c r="DX58" i="46"/>
  <c r="DW58" i="46"/>
  <c r="DV58" i="46"/>
  <c r="DU58" i="46"/>
  <c r="BF58" i="46" s="1"/>
  <c r="DT58" i="46"/>
  <c r="BE58" i="46" s="1"/>
  <c r="DS58" i="46"/>
  <c r="DR58" i="46"/>
  <c r="DQ58" i="46"/>
  <c r="DP58" i="46"/>
  <c r="DO58" i="46"/>
  <c r="DN58" i="46"/>
  <c r="DM58" i="46"/>
  <c r="AX58" i="46" s="1"/>
  <c r="DL58" i="46"/>
  <c r="AW58" i="46" s="1"/>
  <c r="DK58" i="46"/>
  <c r="AV58" i="46" s="1"/>
  <c r="DJ58" i="46"/>
  <c r="DI58" i="46"/>
  <c r="DH58" i="46"/>
  <c r="DG58" i="46"/>
  <c r="DF58" i="46"/>
  <c r="AQ58" i="46" s="1"/>
  <c r="DE58" i="46"/>
  <c r="AP58" i="46" s="1"/>
  <c r="DD58" i="46"/>
  <c r="DC58" i="46"/>
  <c r="DB58" i="46"/>
  <c r="DA58" i="46"/>
  <c r="AL58" i="46" s="1"/>
  <c r="CZ58" i="46"/>
  <c r="AK58" i="46" s="1"/>
  <c r="CY58" i="46"/>
  <c r="CX58" i="46"/>
  <c r="CW58" i="46"/>
  <c r="AH58" i="46" s="1"/>
  <c r="CV58" i="46"/>
  <c r="AG58" i="46" s="1"/>
  <c r="CU58" i="46"/>
  <c r="CT58" i="46"/>
  <c r="CS58" i="46"/>
  <c r="CR58" i="46"/>
  <c r="CQ58" i="46"/>
  <c r="CP58" i="46"/>
  <c r="CO58" i="46"/>
  <c r="Z58" i="46" s="1"/>
  <c r="CN58" i="46"/>
  <c r="Y58" i="46" s="1"/>
  <c r="CM58" i="46"/>
  <c r="X58" i="46" s="1"/>
  <c r="CL58" i="46"/>
  <c r="CK58" i="46"/>
  <c r="CJ58" i="46"/>
  <c r="CI58" i="46"/>
  <c r="CH58" i="46"/>
  <c r="S58" i="46" s="1"/>
  <c r="CG58" i="46"/>
  <c r="CF58" i="46"/>
  <c r="Q58" i="46" s="1"/>
  <c r="CE58" i="46"/>
  <c r="CD58" i="46"/>
  <c r="CC58" i="46"/>
  <c r="N58" i="46" s="1"/>
  <c r="CB58" i="46"/>
  <c r="CA58" i="46"/>
  <c r="BZ58" i="46"/>
  <c r="BY58" i="46"/>
  <c r="BX58" i="46"/>
  <c r="I58" i="46" s="1"/>
  <c r="BW58" i="46"/>
  <c r="BV58" i="46"/>
  <c r="BU58" i="46"/>
  <c r="BT58" i="46"/>
  <c r="BS58" i="46"/>
  <c r="B58" i="46"/>
  <c r="B58" i="44" s="1"/>
  <c r="A58" i="46"/>
  <c r="A56" i="27" s="1"/>
  <c r="EF57" i="46"/>
  <c r="EE57" i="46"/>
  <c r="ED57" i="46"/>
  <c r="EC57" i="46"/>
  <c r="EB57" i="46"/>
  <c r="EA57" i="46"/>
  <c r="BL57" i="46" s="1"/>
  <c r="DZ57" i="46"/>
  <c r="BK57" i="46" s="1"/>
  <c r="DY57" i="46"/>
  <c r="DX57" i="46"/>
  <c r="DW57" i="46"/>
  <c r="DV57" i="46"/>
  <c r="DU57" i="46"/>
  <c r="DT57" i="46"/>
  <c r="DS57" i="46"/>
  <c r="DR57" i="46"/>
  <c r="BC57" i="46" s="1"/>
  <c r="DQ57" i="46"/>
  <c r="DP57" i="46"/>
  <c r="DO57" i="46"/>
  <c r="DN57" i="46"/>
  <c r="DM57" i="46"/>
  <c r="DL57" i="46"/>
  <c r="AW57" i="46" s="1"/>
  <c r="DK57" i="46"/>
  <c r="AV57" i="46" s="1"/>
  <c r="DJ57" i="46"/>
  <c r="AU57" i="46" s="1"/>
  <c r="DI57" i="46"/>
  <c r="DH57" i="46"/>
  <c r="AS57" i="46" s="1"/>
  <c r="DG57" i="46"/>
  <c r="DF57" i="46"/>
  <c r="DE57" i="46"/>
  <c r="DD57" i="46"/>
  <c r="DC57" i="46"/>
  <c r="DB57" i="46"/>
  <c r="AM57" i="46" s="1"/>
  <c r="DA57" i="46"/>
  <c r="CZ57" i="46"/>
  <c r="CY57" i="46"/>
  <c r="CX57" i="46"/>
  <c r="CW57" i="46"/>
  <c r="CV57" i="46"/>
  <c r="CU57" i="46"/>
  <c r="AF57" i="46" s="1"/>
  <c r="CT57" i="46"/>
  <c r="CS57" i="46"/>
  <c r="AD57" i="46" s="1"/>
  <c r="CR57" i="46"/>
  <c r="CQ57" i="46"/>
  <c r="CP57" i="46"/>
  <c r="CO57" i="46"/>
  <c r="CN57" i="46"/>
  <c r="CM57" i="46"/>
  <c r="CL57" i="46"/>
  <c r="W57" i="46" s="1"/>
  <c r="CK57" i="46"/>
  <c r="V57" i="46" s="1"/>
  <c r="CJ57" i="46"/>
  <c r="U57" i="46" s="1"/>
  <c r="CI57" i="46"/>
  <c r="CH57" i="46"/>
  <c r="CG57" i="46"/>
  <c r="CF57" i="46"/>
  <c r="CE57" i="46"/>
  <c r="CD57" i="46"/>
  <c r="O57" i="46" s="1"/>
  <c r="CC57" i="46"/>
  <c r="CB57" i="46"/>
  <c r="CA57" i="46"/>
  <c r="BZ57" i="46"/>
  <c r="BY57" i="46"/>
  <c r="BX57" i="46"/>
  <c r="I57" i="46" s="1"/>
  <c r="BW57" i="46"/>
  <c r="BV57" i="46"/>
  <c r="G57" i="46" s="1"/>
  <c r="BU57" i="46"/>
  <c r="BT57" i="46"/>
  <c r="E57" i="46" s="1"/>
  <c r="BS57" i="46"/>
  <c r="B57" i="46"/>
  <c r="B57" i="44" s="1"/>
  <c r="A57" i="46"/>
  <c r="A57" i="44" s="1"/>
  <c r="EF56" i="46"/>
  <c r="EE56" i="46"/>
  <c r="ED56" i="46"/>
  <c r="EC56" i="46"/>
  <c r="BN56" i="46" s="1"/>
  <c r="EB56" i="46"/>
  <c r="EA56" i="46"/>
  <c r="DZ56" i="46"/>
  <c r="DY56" i="46"/>
  <c r="DX56" i="46"/>
  <c r="DW56" i="46"/>
  <c r="DV56" i="46"/>
  <c r="BG56" i="46" s="1"/>
  <c r="DU56" i="46"/>
  <c r="DT56" i="46"/>
  <c r="BE56" i="46" s="1"/>
  <c r="DS56" i="46"/>
  <c r="DR56" i="46"/>
  <c r="DQ56" i="46"/>
  <c r="DP56" i="46"/>
  <c r="DO56" i="46"/>
  <c r="AZ56" i="46" s="1"/>
  <c r="DN56" i="46"/>
  <c r="AY56" i="46" s="1"/>
  <c r="DM56" i="46"/>
  <c r="AX56" i="46" s="1"/>
  <c r="DL56" i="46"/>
  <c r="AW56" i="46" s="1"/>
  <c r="DK56" i="46"/>
  <c r="DJ56" i="46"/>
  <c r="AU56" i="46" s="1"/>
  <c r="DI56" i="46"/>
  <c r="DH56" i="46"/>
  <c r="AS56" i="46" s="1"/>
  <c r="DG56" i="46"/>
  <c r="DF56" i="46"/>
  <c r="DE56" i="46"/>
  <c r="DD56" i="46"/>
  <c r="AO56" i="46" s="1"/>
  <c r="DC56" i="46"/>
  <c r="DB56" i="46"/>
  <c r="AM56" i="46" s="1"/>
  <c r="DA56" i="46"/>
  <c r="CZ56" i="46"/>
  <c r="CY56" i="46"/>
  <c r="AJ56" i="46" s="1"/>
  <c r="CX56" i="46"/>
  <c r="AI56" i="46" s="1"/>
  <c r="CW56" i="46"/>
  <c r="AH56" i="46" s="1"/>
  <c r="CV56" i="46"/>
  <c r="CU56" i="46"/>
  <c r="CT56" i="46"/>
  <c r="CS56" i="46"/>
  <c r="CR56" i="46"/>
  <c r="AC56" i="46" s="1"/>
  <c r="CQ56" i="46"/>
  <c r="AB56" i="46" s="1"/>
  <c r="CP56" i="46"/>
  <c r="CO56" i="46"/>
  <c r="CN56" i="46"/>
  <c r="CM56" i="46"/>
  <c r="X56" i="46" s="1"/>
  <c r="CL56" i="46"/>
  <c r="W56" i="46" s="1"/>
  <c r="CK56" i="46"/>
  <c r="CJ56" i="46"/>
  <c r="CI56" i="46"/>
  <c r="CH56" i="46"/>
  <c r="S56" i="46" s="1"/>
  <c r="CG56" i="46"/>
  <c r="CF56" i="46"/>
  <c r="Q56" i="46" s="1"/>
  <c r="CE56" i="46"/>
  <c r="CD56" i="46"/>
  <c r="CC56" i="46"/>
  <c r="CB56" i="46"/>
  <c r="CA56" i="46"/>
  <c r="L56" i="46" s="1"/>
  <c r="BZ56" i="46"/>
  <c r="K56" i="46" s="1"/>
  <c r="BY56" i="46"/>
  <c r="BX56" i="46"/>
  <c r="BW56" i="46"/>
  <c r="BV56" i="46"/>
  <c r="BU56" i="46"/>
  <c r="F56" i="46" s="1"/>
  <c r="BT56" i="46"/>
  <c r="BS56" i="46"/>
  <c r="B56" i="46"/>
  <c r="B56" i="44" s="1"/>
  <c r="A56" i="46"/>
  <c r="A54" i="27" s="1"/>
  <c r="EF55" i="46"/>
  <c r="BQ55" i="46" s="1"/>
  <c r="EE55" i="46"/>
  <c r="ED55" i="46"/>
  <c r="BO55" i="46" s="1"/>
  <c r="EC55" i="46"/>
  <c r="EB55" i="46"/>
  <c r="BM55" i="46" s="1"/>
  <c r="EA55" i="46"/>
  <c r="DZ55" i="46"/>
  <c r="DY55" i="46"/>
  <c r="DX55" i="46"/>
  <c r="DW55" i="46"/>
  <c r="DV55" i="46"/>
  <c r="DU55" i="46"/>
  <c r="DT55" i="46"/>
  <c r="BE55" i="46" s="1"/>
  <c r="DS55" i="46"/>
  <c r="BD55" i="46" s="1"/>
  <c r="DR55" i="46"/>
  <c r="BC55" i="46" s="1"/>
  <c r="DQ55" i="46"/>
  <c r="BB55" i="46" s="1"/>
  <c r="DP55" i="46"/>
  <c r="DO55" i="46"/>
  <c r="DN55" i="46"/>
  <c r="DM55" i="46"/>
  <c r="DL55" i="46"/>
  <c r="DK55" i="46"/>
  <c r="DJ55" i="46"/>
  <c r="DI55" i="46"/>
  <c r="DH55" i="46"/>
  <c r="DG55" i="46"/>
  <c r="DF55" i="46"/>
  <c r="DE55" i="46"/>
  <c r="DD55" i="46"/>
  <c r="DC55" i="46"/>
  <c r="AN55" i="46" s="1"/>
  <c r="DB55" i="46"/>
  <c r="AM55" i="46" s="1"/>
  <c r="DA55" i="46"/>
  <c r="AL55" i="46" s="1"/>
  <c r="CZ55" i="46"/>
  <c r="AK55" i="46" s="1"/>
  <c r="CY55" i="46"/>
  <c r="CX55" i="46"/>
  <c r="CW55" i="46"/>
  <c r="CV55" i="46"/>
  <c r="CU55" i="46"/>
  <c r="CT55" i="46"/>
  <c r="CS55" i="46"/>
  <c r="AD55" i="46" s="1"/>
  <c r="CR55" i="46"/>
  <c r="CQ55" i="46"/>
  <c r="CP55" i="46"/>
  <c r="CO55" i="46"/>
  <c r="CN55" i="46"/>
  <c r="Y55" i="46" s="1"/>
  <c r="CM55" i="46"/>
  <c r="X55" i="46" s="1"/>
  <c r="CL55" i="46"/>
  <c r="W55" i="46" s="1"/>
  <c r="CK55" i="46"/>
  <c r="CJ55" i="46"/>
  <c r="CI55" i="46"/>
  <c r="CH55" i="46"/>
  <c r="CG55" i="46"/>
  <c r="CF55" i="46"/>
  <c r="Q55" i="46" s="1"/>
  <c r="CE55" i="46"/>
  <c r="CD55" i="46"/>
  <c r="O55" i="46" s="1"/>
  <c r="CC55" i="46"/>
  <c r="N55" i="46" s="1"/>
  <c r="CB55" i="46"/>
  <c r="CA55" i="46"/>
  <c r="BZ55" i="46"/>
  <c r="BY55" i="46"/>
  <c r="BX55" i="46"/>
  <c r="I55" i="46" s="1"/>
  <c r="BW55" i="46"/>
  <c r="H55" i="46" s="1"/>
  <c r="BV55" i="46"/>
  <c r="G55" i="46" s="1"/>
  <c r="BU55" i="46"/>
  <c r="F55" i="46" s="1"/>
  <c r="BT55" i="46"/>
  <c r="E55" i="46" s="1"/>
  <c r="BS55" i="46"/>
  <c r="B55" i="46"/>
  <c r="B55" i="44" s="1"/>
  <c r="A55" i="46"/>
  <c r="EF54" i="46"/>
  <c r="EE54" i="46"/>
  <c r="ED54" i="46"/>
  <c r="EC54" i="46"/>
  <c r="BN54" i="46" s="1"/>
  <c r="EB54" i="46"/>
  <c r="EA54" i="46"/>
  <c r="BL54" i="46" s="1"/>
  <c r="DZ54" i="46"/>
  <c r="DY54" i="46"/>
  <c r="DX54" i="46"/>
  <c r="DW54" i="46"/>
  <c r="BH54" i="46" s="1"/>
  <c r="DV54" i="46"/>
  <c r="BG54" i="46" s="1"/>
  <c r="DU54" i="46"/>
  <c r="BF54" i="46" s="1"/>
  <c r="DT54" i="46"/>
  <c r="DS54" i="46"/>
  <c r="DR54" i="46"/>
  <c r="DQ54" i="46"/>
  <c r="DP54" i="46"/>
  <c r="DO54" i="46"/>
  <c r="DN54" i="46"/>
  <c r="AY54" i="46" s="1"/>
  <c r="DM54" i="46"/>
  <c r="AX54" i="46" s="1"/>
  <c r="DL54" i="46"/>
  <c r="AW54" i="46" s="1"/>
  <c r="DK54" i="46"/>
  <c r="DJ54" i="46"/>
  <c r="DI54" i="46"/>
  <c r="DH54" i="46"/>
  <c r="DG54" i="46"/>
  <c r="AR54" i="46" s="1"/>
  <c r="DF54" i="46"/>
  <c r="AQ54" i="46" s="1"/>
  <c r="DE54" i="46"/>
  <c r="AP54" i="46" s="1"/>
  <c r="DD54" i="46"/>
  <c r="DC54" i="46"/>
  <c r="DB54" i="46"/>
  <c r="DA54" i="46"/>
  <c r="CZ54" i="46"/>
  <c r="CY54" i="46"/>
  <c r="CX54" i="46"/>
  <c r="AI54" i="46" s="1"/>
  <c r="CW54" i="46"/>
  <c r="AH54" i="46" s="1"/>
  <c r="CV54" i="46"/>
  <c r="CU54" i="46"/>
  <c r="CT54" i="46"/>
  <c r="AE54" i="46" s="1"/>
  <c r="CS54" i="46"/>
  <c r="CR54" i="46"/>
  <c r="CQ54" i="46"/>
  <c r="CP54" i="46"/>
  <c r="AA54" i="46" s="1"/>
  <c r="CO54" i="46"/>
  <c r="Z54" i="46" s="1"/>
  <c r="CN54" i="46"/>
  <c r="Y54" i="46" s="1"/>
  <c r="CM54" i="46"/>
  <c r="CL54" i="46"/>
  <c r="CK54" i="46"/>
  <c r="CJ54" i="46"/>
  <c r="CI54" i="46"/>
  <c r="T54" i="46" s="1"/>
  <c r="CH54" i="46"/>
  <c r="CG54" i="46"/>
  <c r="R54" i="46" s="1"/>
  <c r="CF54" i="46"/>
  <c r="CE54" i="46"/>
  <c r="CD54" i="46"/>
  <c r="CC54" i="46"/>
  <c r="CB54" i="46"/>
  <c r="CA54" i="46"/>
  <c r="BZ54" i="46"/>
  <c r="K54" i="46" s="1"/>
  <c r="BY54" i="46"/>
  <c r="J54" i="46" s="1"/>
  <c r="BX54" i="46"/>
  <c r="BW54" i="46"/>
  <c r="H54" i="46" s="1"/>
  <c r="BV54" i="46"/>
  <c r="BU54" i="46"/>
  <c r="BT54" i="46"/>
  <c r="BS54" i="46"/>
  <c r="B54" i="46"/>
  <c r="B54" i="44" s="1"/>
  <c r="A54" i="46"/>
  <c r="A52" i="27" s="1"/>
  <c r="EF53" i="46"/>
  <c r="EE53" i="46"/>
  <c r="ED53" i="46"/>
  <c r="EC53" i="46"/>
  <c r="EB53" i="46"/>
  <c r="BM53" i="46" s="1"/>
  <c r="EA53" i="46"/>
  <c r="DZ53" i="46"/>
  <c r="BK53" i="46" s="1"/>
  <c r="DY53" i="46"/>
  <c r="DX53" i="46"/>
  <c r="BI53" i="46" s="1"/>
  <c r="DW53" i="46"/>
  <c r="DV53" i="46"/>
  <c r="DU53" i="46"/>
  <c r="DT53" i="46"/>
  <c r="BE53" i="46" s="1"/>
  <c r="DS53" i="46"/>
  <c r="DR53" i="46"/>
  <c r="BC53" i="46" s="1"/>
  <c r="DQ53" i="46"/>
  <c r="DP53" i="46"/>
  <c r="DO53" i="46"/>
  <c r="DN53" i="46"/>
  <c r="DM53" i="46"/>
  <c r="DL53" i="46"/>
  <c r="DK53" i="46"/>
  <c r="DJ53" i="46"/>
  <c r="AU53" i="46" s="1"/>
  <c r="DI53" i="46"/>
  <c r="AT53" i="46" s="1"/>
  <c r="DH53" i="46"/>
  <c r="DG53" i="46"/>
  <c r="AR53" i="46" s="1"/>
  <c r="DF53" i="46"/>
  <c r="DE53" i="46"/>
  <c r="DD53" i="46"/>
  <c r="AO53" i="46" s="1"/>
  <c r="DC53" i="46"/>
  <c r="DB53" i="46"/>
  <c r="AM53" i="46" s="1"/>
  <c r="DA53" i="46"/>
  <c r="AL53" i="46" s="1"/>
  <c r="CZ53" i="46"/>
  <c r="AK53" i="46" s="1"/>
  <c r="CY53" i="46"/>
  <c r="AJ53" i="46" s="1"/>
  <c r="CX53" i="46"/>
  <c r="CW53" i="46"/>
  <c r="AH53" i="46" s="1"/>
  <c r="CV53" i="46"/>
  <c r="CU53" i="46"/>
  <c r="AF53" i="46" s="1"/>
  <c r="CT53" i="46"/>
  <c r="AE53" i="46" s="1"/>
  <c r="CS53" i="46"/>
  <c r="AD53" i="46" s="1"/>
  <c r="CR53" i="46"/>
  <c r="CQ53" i="46"/>
  <c r="CP53" i="46"/>
  <c r="CO53" i="46"/>
  <c r="Z53" i="46" s="1"/>
  <c r="CN53" i="46"/>
  <c r="Y53" i="46" s="1"/>
  <c r="CM53" i="46"/>
  <c r="CL53" i="46"/>
  <c r="W53" i="46" s="1"/>
  <c r="CK53" i="46"/>
  <c r="CJ53" i="46"/>
  <c r="CI53" i="46"/>
  <c r="CH53" i="46"/>
  <c r="CG53" i="46"/>
  <c r="R53" i="46" s="1"/>
  <c r="CF53" i="46"/>
  <c r="CE53" i="46"/>
  <c r="P53" i="46" s="1"/>
  <c r="CD53" i="46"/>
  <c r="O53" i="46" s="1"/>
  <c r="CC53" i="46"/>
  <c r="N53" i="46" s="1"/>
  <c r="CB53" i="46"/>
  <c r="CA53" i="46"/>
  <c r="BZ53" i="46"/>
  <c r="BY53" i="46"/>
  <c r="BX53" i="46"/>
  <c r="BW53" i="46"/>
  <c r="H53" i="46" s="1"/>
  <c r="BV53" i="46"/>
  <c r="G53" i="46" s="1"/>
  <c r="BU53" i="46"/>
  <c r="F53" i="46" s="1"/>
  <c r="BT53" i="46"/>
  <c r="BS53" i="46"/>
  <c r="B53" i="46"/>
  <c r="B53" i="44" s="1"/>
  <c r="A53" i="46"/>
  <c r="EF52" i="46"/>
  <c r="BQ52" i="46" s="1"/>
  <c r="EE52" i="46"/>
  <c r="BP52" i="46" s="1"/>
  <c r="ED52" i="46"/>
  <c r="BO52" i="44" s="1"/>
  <c r="EC52" i="46"/>
  <c r="BN52" i="46" s="1"/>
  <c r="EB52" i="46"/>
  <c r="EA52" i="46"/>
  <c r="BL52" i="46" s="1"/>
  <c r="DZ52" i="46"/>
  <c r="DY52" i="46"/>
  <c r="DX52" i="46"/>
  <c r="BI52" i="46" s="1"/>
  <c r="DW52" i="46"/>
  <c r="BH52" i="46" s="1"/>
  <c r="DV52" i="46"/>
  <c r="BG52" i="46" s="1"/>
  <c r="DU52" i="46"/>
  <c r="DT52" i="46"/>
  <c r="DS52" i="46"/>
  <c r="DR52" i="46"/>
  <c r="DQ52" i="46"/>
  <c r="DP52" i="46"/>
  <c r="DO52" i="46"/>
  <c r="DN52" i="46"/>
  <c r="DM52" i="46"/>
  <c r="DL52" i="46"/>
  <c r="DK52" i="46"/>
  <c r="AV52" i="46" s="1"/>
  <c r="DJ52" i="46"/>
  <c r="DI52" i="46"/>
  <c r="DH52" i="46"/>
  <c r="DG52" i="46"/>
  <c r="AR52" i="46" s="1"/>
  <c r="DF52" i="46"/>
  <c r="AQ52" i="46" s="1"/>
  <c r="DE52" i="46"/>
  <c r="DD52" i="46"/>
  <c r="AO52" i="46" s="1"/>
  <c r="DC52" i="46"/>
  <c r="AN52" i="46" s="1"/>
  <c r="DB52" i="46"/>
  <c r="DA52" i="46"/>
  <c r="CZ52" i="46"/>
  <c r="AK52" i="46" s="1"/>
  <c r="CY52" i="46"/>
  <c r="CX52" i="46"/>
  <c r="AI52" i="46" s="1"/>
  <c r="CW52" i="46"/>
  <c r="AH52" i="46" s="1"/>
  <c r="CV52" i="46"/>
  <c r="CU52" i="46"/>
  <c r="AF52" i="46" s="1"/>
  <c r="CT52" i="46"/>
  <c r="CS52" i="46"/>
  <c r="CR52" i="46"/>
  <c r="AC52" i="46" s="1"/>
  <c r="CQ52" i="46"/>
  <c r="AB52" i="46" s="1"/>
  <c r="CP52" i="46"/>
  <c r="AA52" i="46" s="1"/>
  <c r="CO52" i="46"/>
  <c r="Z52" i="46" s="1"/>
  <c r="CN52" i="46"/>
  <c r="CM52" i="46"/>
  <c r="X52" i="46" s="1"/>
  <c r="CL52" i="46"/>
  <c r="CK52" i="46"/>
  <c r="CJ52" i="46"/>
  <c r="CI52" i="46"/>
  <c r="CH52" i="46"/>
  <c r="S52" i="46" s="1"/>
  <c r="CG52" i="46"/>
  <c r="R52" i="46" s="1"/>
  <c r="CF52" i="46"/>
  <c r="CE52" i="46"/>
  <c r="CD52" i="46"/>
  <c r="CC52" i="46"/>
  <c r="CB52" i="46"/>
  <c r="CA52" i="46"/>
  <c r="BZ52" i="46"/>
  <c r="BY52" i="46"/>
  <c r="BX52" i="46"/>
  <c r="BW52" i="46"/>
  <c r="BV52" i="46"/>
  <c r="BU52" i="46"/>
  <c r="BT52" i="46"/>
  <c r="BS52" i="46"/>
  <c r="D52" i="46" s="1"/>
  <c r="B52" i="46"/>
  <c r="B52" i="44" s="1"/>
  <c r="A52" i="46"/>
  <c r="A50" i="27" s="1"/>
  <c r="EF51" i="46"/>
  <c r="EE51" i="46"/>
  <c r="BP51" i="46" s="1"/>
  <c r="ED51" i="46"/>
  <c r="BO51" i="44" s="1"/>
  <c r="EC51" i="46"/>
  <c r="BN51" i="44" s="1"/>
  <c r="EB51" i="46"/>
  <c r="BM51" i="46" s="1"/>
  <c r="EA51" i="46"/>
  <c r="BL51" i="46" s="1"/>
  <c r="DZ51" i="46"/>
  <c r="DY51" i="46"/>
  <c r="DX51" i="46"/>
  <c r="DW51" i="46"/>
  <c r="DV51" i="46"/>
  <c r="BG51" i="46" s="1"/>
  <c r="DU51" i="46"/>
  <c r="DT51" i="46"/>
  <c r="DS51" i="46"/>
  <c r="BD51" i="46" s="1"/>
  <c r="DR51" i="46"/>
  <c r="BC51" i="46" s="1"/>
  <c r="DQ51" i="46"/>
  <c r="BB51" i="46" s="1"/>
  <c r="DP51" i="46"/>
  <c r="DO51" i="46"/>
  <c r="DN51" i="46"/>
  <c r="DM51" i="46"/>
  <c r="AX51" i="46" s="1"/>
  <c r="DL51" i="46"/>
  <c r="DK51" i="46"/>
  <c r="AV51" i="46" s="1"/>
  <c r="DJ51" i="46"/>
  <c r="DI51" i="46"/>
  <c r="DH51" i="46"/>
  <c r="DG51" i="46"/>
  <c r="DF51" i="46"/>
  <c r="DE51" i="46"/>
  <c r="DD51" i="46"/>
  <c r="AO51" i="46" s="1"/>
  <c r="DC51" i="46"/>
  <c r="AN51" i="46" s="1"/>
  <c r="DB51" i="46"/>
  <c r="AM51" i="46" s="1"/>
  <c r="DA51" i="46"/>
  <c r="CZ51" i="46"/>
  <c r="AK51" i="46" s="1"/>
  <c r="CY51" i="46"/>
  <c r="CX51" i="46"/>
  <c r="CW51" i="46"/>
  <c r="AH51" i="46" s="1"/>
  <c r="CV51" i="46"/>
  <c r="CU51" i="46"/>
  <c r="AF51" i="46" s="1"/>
  <c r="CT51" i="46"/>
  <c r="CS51" i="46"/>
  <c r="CR51" i="46"/>
  <c r="AC51" i="46" s="1"/>
  <c r="CQ51" i="46"/>
  <c r="CP51" i="46"/>
  <c r="CO51" i="46"/>
  <c r="CN51" i="46"/>
  <c r="CM51" i="46"/>
  <c r="X51" i="46" s="1"/>
  <c r="CL51" i="46"/>
  <c r="W51" i="46" s="1"/>
  <c r="CK51" i="46"/>
  <c r="CJ51" i="46"/>
  <c r="CI51" i="46"/>
  <c r="T51" i="46" s="1"/>
  <c r="CH51" i="46"/>
  <c r="CG51" i="46"/>
  <c r="CF51" i="46"/>
  <c r="CE51" i="46"/>
  <c r="P51" i="46" s="1"/>
  <c r="CD51" i="46"/>
  <c r="CC51" i="46"/>
  <c r="N51" i="46" s="1"/>
  <c r="CB51" i="46"/>
  <c r="M51" i="46" s="1"/>
  <c r="CA51" i="46"/>
  <c r="L51" i="46" s="1"/>
  <c r="BZ51" i="46"/>
  <c r="BY51" i="46"/>
  <c r="J51" i="46" s="1"/>
  <c r="BX51" i="46"/>
  <c r="I51" i="46" s="1"/>
  <c r="BW51" i="46"/>
  <c r="H51" i="46" s="1"/>
  <c r="BV51" i="46"/>
  <c r="BU51" i="46"/>
  <c r="BT51" i="46"/>
  <c r="BS51" i="46"/>
  <c r="B51" i="46"/>
  <c r="B51" i="44" s="1"/>
  <c r="A51" i="46"/>
  <c r="A49" i="27" s="1"/>
  <c r="EF50" i="46"/>
  <c r="BQ50" i="46" s="1"/>
  <c r="EE50" i="46"/>
  <c r="ED50" i="46"/>
  <c r="BO50" i="44" s="1"/>
  <c r="EC50" i="46"/>
  <c r="EB50" i="46"/>
  <c r="EA50" i="46"/>
  <c r="BL50" i="46" s="1"/>
  <c r="DZ50" i="46"/>
  <c r="DY50" i="46"/>
  <c r="DX50" i="46"/>
  <c r="DW50" i="46"/>
  <c r="DV50" i="46"/>
  <c r="BG50" i="46" s="1"/>
  <c r="DU50" i="46"/>
  <c r="DT50" i="46"/>
  <c r="DS50" i="46"/>
  <c r="BD50" i="46" s="1"/>
  <c r="DR50" i="46"/>
  <c r="DQ50" i="46"/>
  <c r="DP50" i="46"/>
  <c r="DO50" i="46"/>
  <c r="AZ50" i="46" s="1"/>
  <c r="DN50" i="46"/>
  <c r="AY50" i="46" s="1"/>
  <c r="DM50" i="46"/>
  <c r="DL50" i="46"/>
  <c r="AW50" i="46" s="1"/>
  <c r="DK50" i="46"/>
  <c r="AV50" i="46" s="1"/>
  <c r="DJ50" i="46"/>
  <c r="DI50" i="46"/>
  <c r="DH50" i="46"/>
  <c r="DG50" i="46"/>
  <c r="DF50" i="46"/>
  <c r="AQ50" i="46" s="1"/>
  <c r="DE50" i="46"/>
  <c r="DD50" i="46"/>
  <c r="DC50" i="46"/>
  <c r="DB50" i="46"/>
  <c r="DA50" i="46"/>
  <c r="CZ50" i="46"/>
  <c r="CY50" i="46"/>
  <c r="CX50" i="46"/>
  <c r="CW50" i="46"/>
  <c r="CV50" i="46"/>
  <c r="AG50" i="46" s="1"/>
  <c r="CU50" i="46"/>
  <c r="CT50" i="46"/>
  <c r="CS50" i="46"/>
  <c r="CR50" i="46"/>
  <c r="AC50" i="46" s="1"/>
  <c r="CQ50" i="46"/>
  <c r="AB50" i="46" s="1"/>
  <c r="CP50" i="46"/>
  <c r="CO50" i="46"/>
  <c r="CN50" i="46"/>
  <c r="Y50" i="46" s="1"/>
  <c r="CM50" i="46"/>
  <c r="X50" i="46" s="1"/>
  <c r="CL50" i="46"/>
  <c r="W50" i="46" s="1"/>
  <c r="CK50" i="46"/>
  <c r="CJ50" i="46"/>
  <c r="U50" i="46" s="1"/>
  <c r="CI50" i="46"/>
  <c r="CH50" i="46"/>
  <c r="CG50" i="46"/>
  <c r="CF50" i="46"/>
  <c r="CE50" i="46"/>
  <c r="P50" i="46" s="1"/>
  <c r="CD50" i="46"/>
  <c r="CC50" i="46"/>
  <c r="CB50" i="46"/>
  <c r="M50" i="46" s="1"/>
  <c r="CA50" i="46"/>
  <c r="BZ50" i="46"/>
  <c r="BY50" i="46"/>
  <c r="BX50" i="46"/>
  <c r="BW50" i="46"/>
  <c r="H50" i="46" s="1"/>
  <c r="BV50" i="46"/>
  <c r="BU50" i="46"/>
  <c r="BT50" i="46"/>
  <c r="BS50" i="46"/>
  <c r="D50" i="46" s="1"/>
  <c r="BO50" i="46"/>
  <c r="B50" i="46"/>
  <c r="B50" i="44" s="1"/>
  <c r="A50" i="46"/>
  <c r="A48" i="27" s="1"/>
  <c r="EF49" i="46"/>
  <c r="BQ49" i="46" s="1"/>
  <c r="EE49" i="46"/>
  <c r="ED49" i="46"/>
  <c r="BO49" i="44" s="1"/>
  <c r="EC49" i="46"/>
  <c r="BN49" i="46" s="1"/>
  <c r="EB49" i="46"/>
  <c r="BM49" i="46" s="1"/>
  <c r="EA49" i="46"/>
  <c r="DZ49" i="46"/>
  <c r="DY49" i="46"/>
  <c r="DX49" i="46"/>
  <c r="DW49" i="46"/>
  <c r="BH49" i="46" s="1"/>
  <c r="DV49" i="46"/>
  <c r="BG49" i="46" s="1"/>
  <c r="DU49" i="46"/>
  <c r="BF49" i="46" s="1"/>
  <c r="DT49" i="46"/>
  <c r="DS49" i="46"/>
  <c r="DR49" i="46"/>
  <c r="DQ49" i="46"/>
  <c r="DP49" i="46"/>
  <c r="DO49" i="46"/>
  <c r="AZ49" i="46" s="1"/>
  <c r="DN49" i="46"/>
  <c r="AY49" i="46" s="1"/>
  <c r="DM49" i="46"/>
  <c r="AX49" i="46" s="1"/>
  <c r="DL49" i="46"/>
  <c r="DK49" i="46"/>
  <c r="AV49" i="46" s="1"/>
  <c r="DJ49" i="46"/>
  <c r="AU49" i="46" s="1"/>
  <c r="DI49" i="46"/>
  <c r="DH49" i="46"/>
  <c r="DG49" i="46"/>
  <c r="AR49" i="46" s="1"/>
  <c r="DF49" i="46"/>
  <c r="AQ49" i="46" s="1"/>
  <c r="DE49" i="46"/>
  <c r="AP49" i="46" s="1"/>
  <c r="DD49" i="46"/>
  <c r="DC49" i="46"/>
  <c r="DB49" i="46"/>
  <c r="DA49" i="46"/>
  <c r="AL49" i="46" s="1"/>
  <c r="CZ49" i="46"/>
  <c r="CY49" i="46"/>
  <c r="AJ49" i="46" s="1"/>
  <c r="CX49" i="46"/>
  <c r="AI49" i="46" s="1"/>
  <c r="CW49" i="46"/>
  <c r="AH49" i="46" s="1"/>
  <c r="CV49" i="46"/>
  <c r="CU49" i="46"/>
  <c r="CT49" i="46"/>
  <c r="CS49" i="46"/>
  <c r="CR49" i="46"/>
  <c r="AC49" i="46" s="1"/>
  <c r="CQ49" i="46"/>
  <c r="CP49" i="46"/>
  <c r="CO49" i="46"/>
  <c r="Z49" i="46" s="1"/>
  <c r="CN49" i="46"/>
  <c r="CM49" i="46"/>
  <c r="CL49" i="46"/>
  <c r="CK49" i="46"/>
  <c r="CJ49" i="46"/>
  <c r="U49" i="46" s="1"/>
  <c r="CI49" i="46"/>
  <c r="CH49" i="46"/>
  <c r="S49" i="46" s="1"/>
  <c r="CG49" i="46"/>
  <c r="R49" i="46" s="1"/>
  <c r="CF49" i="46"/>
  <c r="CE49" i="46"/>
  <c r="P49" i="46" s="1"/>
  <c r="CD49" i="46"/>
  <c r="CC49" i="46"/>
  <c r="CB49" i="46"/>
  <c r="CA49" i="46"/>
  <c r="BZ49" i="46"/>
  <c r="K49" i="46" s="1"/>
  <c r="BY49" i="46"/>
  <c r="J49" i="46" s="1"/>
  <c r="BX49" i="46"/>
  <c r="BW49" i="46"/>
  <c r="H49" i="46" s="1"/>
  <c r="BV49" i="46"/>
  <c r="BU49" i="46"/>
  <c r="BT49" i="46"/>
  <c r="BS49" i="46"/>
  <c r="D49" i="46" s="1"/>
  <c r="BO49" i="46"/>
  <c r="B49" i="46"/>
  <c r="B49" i="44" s="1"/>
  <c r="A49" i="46"/>
  <c r="EF48" i="46"/>
  <c r="EE48" i="46"/>
  <c r="ED48" i="46"/>
  <c r="EC48" i="46"/>
  <c r="EB48" i="46"/>
  <c r="EA48" i="46"/>
  <c r="DZ48" i="46"/>
  <c r="BK48" i="46" s="1"/>
  <c r="DY48" i="46"/>
  <c r="BJ48" i="46" s="1"/>
  <c r="DX48" i="46"/>
  <c r="DW48" i="46"/>
  <c r="DV48" i="46"/>
  <c r="DU48" i="46"/>
  <c r="DT48" i="46"/>
  <c r="DS48" i="46"/>
  <c r="BD48" i="46" s="1"/>
  <c r="DR48" i="46"/>
  <c r="DQ48" i="46"/>
  <c r="BB48" i="46" s="1"/>
  <c r="DP48" i="46"/>
  <c r="BA48" i="46" s="1"/>
  <c r="DO48" i="46"/>
  <c r="DN48" i="46"/>
  <c r="DM48" i="46"/>
  <c r="DL48" i="46"/>
  <c r="DK48" i="46"/>
  <c r="AV48" i="46" s="1"/>
  <c r="DJ48" i="46"/>
  <c r="DI48" i="46"/>
  <c r="DH48" i="46"/>
  <c r="DG48" i="46"/>
  <c r="DF48" i="46"/>
  <c r="AQ48" i="46" s="1"/>
  <c r="DE48" i="46"/>
  <c r="DD48" i="46"/>
  <c r="AO48" i="46" s="1"/>
  <c r="DC48" i="46"/>
  <c r="AN48" i="46" s="1"/>
  <c r="DB48" i="46"/>
  <c r="DA48" i="46"/>
  <c r="CZ48" i="46"/>
  <c r="CY48" i="46"/>
  <c r="AJ48" i="46" s="1"/>
  <c r="CX48" i="46"/>
  <c r="CW48" i="46"/>
  <c r="CV48" i="46"/>
  <c r="CU48" i="46"/>
  <c r="AF48" i="46" s="1"/>
  <c r="CT48" i="46"/>
  <c r="AE48" i="46" s="1"/>
  <c r="CS48" i="46"/>
  <c r="AD48" i="46" s="1"/>
  <c r="CR48" i="46"/>
  <c r="CQ48" i="46"/>
  <c r="CP48" i="46"/>
  <c r="CO48" i="46"/>
  <c r="CN48" i="46"/>
  <c r="CM48" i="46"/>
  <c r="X48" i="46" s="1"/>
  <c r="CL48" i="46"/>
  <c r="CK48" i="46"/>
  <c r="CJ48" i="46"/>
  <c r="U48" i="46" s="1"/>
  <c r="CI48" i="46"/>
  <c r="CH48" i="46"/>
  <c r="CG48" i="46"/>
  <c r="CF48" i="46"/>
  <c r="CE48" i="46"/>
  <c r="P48" i="46" s="1"/>
  <c r="CD48" i="46"/>
  <c r="CC48" i="46"/>
  <c r="N48" i="46" s="1"/>
  <c r="CB48" i="46"/>
  <c r="M48" i="46" s="1"/>
  <c r="CA48" i="46"/>
  <c r="BZ48" i="46"/>
  <c r="K48" i="46" s="1"/>
  <c r="BY48" i="46"/>
  <c r="BX48" i="46"/>
  <c r="BW48" i="46"/>
  <c r="H48" i="46" s="1"/>
  <c r="BV48" i="46"/>
  <c r="G48" i="46" s="1"/>
  <c r="BU48" i="46"/>
  <c r="F48" i="46" s="1"/>
  <c r="BT48" i="46"/>
  <c r="BS48" i="46"/>
  <c r="B48" i="46"/>
  <c r="B48" i="44" s="1"/>
  <c r="A48" i="46"/>
  <c r="EF47" i="46"/>
  <c r="EE47" i="46"/>
  <c r="ED47" i="46"/>
  <c r="BO47" i="46" s="1"/>
  <c r="EC47" i="46"/>
  <c r="BN47" i="46" s="1"/>
  <c r="EB47" i="46"/>
  <c r="BM47" i="46" s="1"/>
  <c r="EA47" i="46"/>
  <c r="DZ47" i="46"/>
  <c r="DY47" i="46"/>
  <c r="DX47" i="46"/>
  <c r="DW47" i="46"/>
  <c r="BH47" i="46" s="1"/>
  <c r="DV47" i="46"/>
  <c r="BG47" i="46" s="1"/>
  <c r="DU47" i="46"/>
  <c r="DT47" i="46"/>
  <c r="BE47" i="46" s="1"/>
  <c r="DS47" i="46"/>
  <c r="DR47" i="46"/>
  <c r="BC47" i="46" s="1"/>
  <c r="DQ47" i="46"/>
  <c r="DP47" i="46"/>
  <c r="BA47" i="46" s="1"/>
  <c r="DO47" i="46"/>
  <c r="AZ47" i="46" s="1"/>
  <c r="DN47" i="46"/>
  <c r="AY47" i="46" s="1"/>
  <c r="DM47" i="46"/>
  <c r="AX47" i="46" s="1"/>
  <c r="DL47" i="46"/>
  <c r="DK47" i="46"/>
  <c r="AV47" i="46" s="1"/>
  <c r="DJ47" i="46"/>
  <c r="DI47" i="46"/>
  <c r="DH47" i="46"/>
  <c r="AS47" i="46" s="1"/>
  <c r="DG47" i="46"/>
  <c r="AR47" i="46" s="1"/>
  <c r="DF47" i="46"/>
  <c r="AQ47" i="46" s="1"/>
  <c r="DE47" i="46"/>
  <c r="DD47" i="46"/>
  <c r="DC47" i="46"/>
  <c r="AN47" i="46" s="1"/>
  <c r="DB47" i="46"/>
  <c r="DA47" i="46"/>
  <c r="CZ47" i="46"/>
  <c r="AK47" i="46" s="1"/>
  <c r="CY47" i="46"/>
  <c r="AJ47" i="46" s="1"/>
  <c r="CX47" i="46"/>
  <c r="AI47" i="46" s="1"/>
  <c r="CW47" i="46"/>
  <c r="CV47" i="46"/>
  <c r="CU47" i="46"/>
  <c r="AF47" i="46" s="1"/>
  <c r="CT47" i="46"/>
  <c r="CS47" i="46"/>
  <c r="CR47" i="46"/>
  <c r="CQ47" i="46"/>
  <c r="AB47" i="46" s="1"/>
  <c r="CP47" i="46"/>
  <c r="AA47" i="46" s="1"/>
  <c r="CO47" i="46"/>
  <c r="CN47" i="46"/>
  <c r="Y47" i="46" s="1"/>
  <c r="CM47" i="46"/>
  <c r="CL47" i="46"/>
  <c r="CK47" i="46"/>
  <c r="CJ47" i="46"/>
  <c r="CI47" i="46"/>
  <c r="T47" i="46" s="1"/>
  <c r="CH47" i="46"/>
  <c r="S47" i="46" s="1"/>
  <c r="CG47" i="46"/>
  <c r="CF47" i="46"/>
  <c r="CE47" i="46"/>
  <c r="CD47" i="46"/>
  <c r="CC47" i="46"/>
  <c r="N47" i="46" s="1"/>
  <c r="CB47" i="46"/>
  <c r="CA47" i="46"/>
  <c r="L47" i="46" s="1"/>
  <c r="BZ47" i="46"/>
  <c r="K47" i="46" s="1"/>
  <c r="BY47" i="46"/>
  <c r="BX47" i="46"/>
  <c r="BW47" i="46"/>
  <c r="BV47" i="46"/>
  <c r="BU47" i="46"/>
  <c r="BT47" i="46"/>
  <c r="BS47" i="46"/>
  <c r="B47" i="46"/>
  <c r="B47" i="44" s="1"/>
  <c r="A47" i="46"/>
  <c r="EF46" i="46"/>
  <c r="BQ46" i="46" s="1"/>
  <c r="EE46" i="46"/>
  <c r="BP46" i="46" s="1"/>
  <c r="ED46" i="46"/>
  <c r="BO46" i="46" s="1"/>
  <c r="EC46" i="46"/>
  <c r="EB46" i="46"/>
  <c r="EA46" i="46"/>
  <c r="BL46" i="46" s="1"/>
  <c r="DZ46" i="46"/>
  <c r="BK46" i="46" s="1"/>
  <c r="DY46" i="46"/>
  <c r="BJ46" i="46" s="1"/>
  <c r="DX46" i="46"/>
  <c r="DW46" i="46"/>
  <c r="DV46" i="46"/>
  <c r="BG46" i="46" s="1"/>
  <c r="DU46" i="46"/>
  <c r="DT46" i="46"/>
  <c r="DS46" i="46"/>
  <c r="BD46" i="46" s="1"/>
  <c r="DR46" i="46"/>
  <c r="DQ46" i="46"/>
  <c r="BB46" i="46" s="1"/>
  <c r="DP46" i="46"/>
  <c r="DO46" i="46"/>
  <c r="DN46" i="46"/>
  <c r="DM46" i="46"/>
  <c r="AX46" i="46" s="1"/>
  <c r="DL46" i="46"/>
  <c r="AW46" i="46" s="1"/>
  <c r="DK46" i="46"/>
  <c r="AV46" i="46" s="1"/>
  <c r="DJ46" i="46"/>
  <c r="DI46" i="46"/>
  <c r="DH46" i="46"/>
  <c r="DG46" i="46"/>
  <c r="DF46" i="46"/>
  <c r="AQ46" i="46" s="1"/>
  <c r="DE46" i="46"/>
  <c r="DD46" i="46"/>
  <c r="AO46" i="46" s="1"/>
  <c r="DC46" i="46"/>
  <c r="AN46" i="46" s="1"/>
  <c r="DB46" i="46"/>
  <c r="DA46" i="46"/>
  <c r="CZ46" i="46"/>
  <c r="AK46" i="46" s="1"/>
  <c r="CY46" i="46"/>
  <c r="AJ46" i="46" s="1"/>
  <c r="CX46" i="46"/>
  <c r="CW46" i="46"/>
  <c r="CV46" i="46"/>
  <c r="CU46" i="46"/>
  <c r="AF46" i="46" s="1"/>
  <c r="CT46" i="46"/>
  <c r="AE46" i="46" s="1"/>
  <c r="CS46" i="46"/>
  <c r="AD46" i="46" s="1"/>
  <c r="CR46" i="46"/>
  <c r="CQ46" i="46"/>
  <c r="AB46" i="46" s="1"/>
  <c r="CP46" i="46"/>
  <c r="AA46" i="46" s="1"/>
  <c r="CO46" i="46"/>
  <c r="Z46" i="46" s="1"/>
  <c r="CN46" i="46"/>
  <c r="CM46" i="46"/>
  <c r="X46" i="46" s="1"/>
  <c r="CL46" i="46"/>
  <c r="W46" i="46" s="1"/>
  <c r="CK46" i="46"/>
  <c r="CJ46" i="46"/>
  <c r="U46" i="46" s="1"/>
  <c r="CI46" i="46"/>
  <c r="T46" i="46" s="1"/>
  <c r="CH46" i="46"/>
  <c r="CG46" i="46"/>
  <c r="CF46" i="46"/>
  <c r="Q46" i="46" s="1"/>
  <c r="CE46" i="46"/>
  <c r="P46" i="46" s="1"/>
  <c r="CD46" i="46"/>
  <c r="CC46" i="46"/>
  <c r="CB46" i="46"/>
  <c r="CA46" i="46"/>
  <c r="BZ46" i="46"/>
  <c r="BY46" i="46"/>
  <c r="J46" i="46" s="1"/>
  <c r="BX46" i="46"/>
  <c r="BW46" i="46"/>
  <c r="H46" i="46" s="1"/>
  <c r="BV46" i="46"/>
  <c r="BU46" i="46"/>
  <c r="F46" i="46" s="1"/>
  <c r="BT46" i="46"/>
  <c r="BS46" i="46"/>
  <c r="B46" i="46"/>
  <c r="B46" i="44" s="1"/>
  <c r="A46" i="46"/>
  <c r="A44" i="27" s="1"/>
  <c r="EF45" i="46"/>
  <c r="EE45" i="46"/>
  <c r="BP45" i="46" s="1"/>
  <c r="ED45" i="46"/>
  <c r="BO45" i="46" s="1"/>
  <c r="EC45" i="46"/>
  <c r="EB45" i="46"/>
  <c r="EA45" i="46"/>
  <c r="BL45" i="46" s="1"/>
  <c r="DZ45" i="46"/>
  <c r="BK45" i="46" s="1"/>
  <c r="DY45" i="46"/>
  <c r="DX45" i="46"/>
  <c r="BI45" i="46" s="1"/>
  <c r="DW45" i="46"/>
  <c r="BH45" i="46" s="1"/>
  <c r="DV45" i="46"/>
  <c r="BG45" i="46" s="1"/>
  <c r="DU45" i="46"/>
  <c r="DT45" i="46"/>
  <c r="BE45" i="46" s="1"/>
  <c r="DS45" i="46"/>
  <c r="BD45" i="46" s="1"/>
  <c r="DR45" i="46"/>
  <c r="DQ45" i="46"/>
  <c r="DP45" i="46"/>
  <c r="DO45" i="46"/>
  <c r="AZ45" i="46" s="1"/>
  <c r="DN45" i="46"/>
  <c r="DM45" i="46"/>
  <c r="DL45" i="46"/>
  <c r="AW45" i="46" s="1"/>
  <c r="DK45" i="46"/>
  <c r="DJ45" i="46"/>
  <c r="AU45" i="46" s="1"/>
  <c r="DI45" i="46"/>
  <c r="DH45" i="46"/>
  <c r="DG45" i="46"/>
  <c r="AR45" i="46" s="1"/>
  <c r="DF45" i="46"/>
  <c r="AQ45" i="46" s="1"/>
  <c r="DE45" i="46"/>
  <c r="DD45" i="46"/>
  <c r="DC45" i="46"/>
  <c r="DB45" i="46"/>
  <c r="AM45" i="46" s="1"/>
  <c r="DA45" i="46"/>
  <c r="CZ45" i="46"/>
  <c r="AK45" i="46" s="1"/>
  <c r="CY45" i="46"/>
  <c r="AJ45" i="46" s="1"/>
  <c r="CX45" i="46"/>
  <c r="CW45" i="46"/>
  <c r="CV45" i="46"/>
  <c r="CU45" i="46"/>
  <c r="CT45" i="46"/>
  <c r="AE45" i="46" s="1"/>
  <c r="CS45" i="46"/>
  <c r="CR45" i="46"/>
  <c r="CQ45" i="46"/>
  <c r="AB45" i="46" s="1"/>
  <c r="CP45" i="46"/>
  <c r="AA45" i="46" s="1"/>
  <c r="CO45" i="46"/>
  <c r="Z45" i="46" s="1"/>
  <c r="CN45" i="46"/>
  <c r="CM45" i="46"/>
  <c r="X45" i="46" s="1"/>
  <c r="CL45" i="46"/>
  <c r="CK45" i="46"/>
  <c r="V45" i="46" s="1"/>
  <c r="CJ45" i="46"/>
  <c r="CI45" i="46"/>
  <c r="T45" i="46" s="1"/>
  <c r="CH45" i="46"/>
  <c r="CG45" i="46"/>
  <c r="R45" i="46" s="1"/>
  <c r="CF45" i="46"/>
  <c r="CE45" i="46"/>
  <c r="CD45" i="46"/>
  <c r="CC45" i="46"/>
  <c r="N45" i="46" s="1"/>
  <c r="CB45" i="46"/>
  <c r="M45" i="46" s="1"/>
  <c r="CA45" i="46"/>
  <c r="L45" i="46" s="1"/>
  <c r="BZ45" i="46"/>
  <c r="K45" i="46" s="1"/>
  <c r="BY45" i="46"/>
  <c r="BX45" i="46"/>
  <c r="BW45" i="46"/>
  <c r="BV45" i="46"/>
  <c r="BU45" i="46"/>
  <c r="BT45" i="46"/>
  <c r="E45" i="46" s="1"/>
  <c r="BS45" i="46"/>
  <c r="D45" i="46" s="1"/>
  <c r="B45" i="46"/>
  <c r="B45" i="44" s="1"/>
  <c r="A45" i="46"/>
  <c r="EF44" i="46"/>
  <c r="EE44" i="46"/>
  <c r="BP44" i="46" s="1"/>
  <c r="ED44" i="46"/>
  <c r="BO44" i="46" s="1"/>
  <c r="EC44" i="46"/>
  <c r="BN44" i="46" s="1"/>
  <c r="EB44" i="46"/>
  <c r="BM44" i="46" s="1"/>
  <c r="EA44" i="46"/>
  <c r="BL44" i="46" s="1"/>
  <c r="DZ44" i="46"/>
  <c r="BK44" i="46" s="1"/>
  <c r="DY44" i="46"/>
  <c r="DX44" i="46"/>
  <c r="DW44" i="46"/>
  <c r="DV44" i="46"/>
  <c r="BG44" i="46" s="1"/>
  <c r="DU44" i="46"/>
  <c r="BF44" i="46" s="1"/>
  <c r="DT44" i="46"/>
  <c r="BE44" i="46" s="1"/>
  <c r="DS44" i="46"/>
  <c r="BD44" i="46" s="1"/>
  <c r="DR44" i="46"/>
  <c r="BC44" i="46" s="1"/>
  <c r="DQ44" i="46"/>
  <c r="DP44" i="46"/>
  <c r="DO44" i="46"/>
  <c r="AZ44" i="46" s="1"/>
  <c r="DN44" i="46"/>
  <c r="DM44" i="46"/>
  <c r="DL44" i="46"/>
  <c r="DK44" i="46"/>
  <c r="AV44" i="46" s="1"/>
  <c r="DJ44" i="46"/>
  <c r="DI44" i="46"/>
  <c r="DH44" i="46"/>
  <c r="AS44" i="46" s="1"/>
  <c r="DG44" i="46"/>
  <c r="AR44" i="46" s="1"/>
  <c r="DF44" i="46"/>
  <c r="DE44" i="46"/>
  <c r="AP44" i="46" s="1"/>
  <c r="DD44" i="46"/>
  <c r="DC44" i="46"/>
  <c r="AN44" i="46" s="1"/>
  <c r="DB44" i="46"/>
  <c r="AM44" i="46" s="1"/>
  <c r="DA44" i="46"/>
  <c r="AL44" i="46" s="1"/>
  <c r="CZ44" i="46"/>
  <c r="AK44" i="46" s="1"/>
  <c r="CY44" i="46"/>
  <c r="CX44" i="46"/>
  <c r="CW44" i="46"/>
  <c r="CV44" i="46"/>
  <c r="CU44" i="46"/>
  <c r="AF44" i="46" s="1"/>
  <c r="CT44" i="46"/>
  <c r="AE44" i="46" s="1"/>
  <c r="CS44" i="46"/>
  <c r="CR44" i="46"/>
  <c r="CQ44" i="46"/>
  <c r="CP44" i="46"/>
  <c r="AA44" i="46" s="1"/>
  <c r="CO44" i="46"/>
  <c r="Z44" i="46" s="1"/>
  <c r="CN44" i="46"/>
  <c r="CM44" i="46"/>
  <c r="X44" i="46" s="1"/>
  <c r="CL44" i="46"/>
  <c r="CK44" i="46"/>
  <c r="CJ44" i="46"/>
  <c r="U44" i="46" s="1"/>
  <c r="CI44" i="46"/>
  <c r="T44" i="46" s="1"/>
  <c r="CH44" i="46"/>
  <c r="S44" i="46" s="1"/>
  <c r="CG44" i="46"/>
  <c r="R44" i="46" s="1"/>
  <c r="CF44" i="46"/>
  <c r="Q44" i="46" s="1"/>
  <c r="CE44" i="46"/>
  <c r="P44" i="46" s="1"/>
  <c r="CD44" i="46"/>
  <c r="O44" i="46" s="1"/>
  <c r="CC44" i="46"/>
  <c r="CB44" i="46"/>
  <c r="CA44" i="46"/>
  <c r="L44" i="46" s="1"/>
  <c r="BZ44" i="46"/>
  <c r="BY44" i="46"/>
  <c r="J44" i="46" s="1"/>
  <c r="BX44" i="46"/>
  <c r="BW44" i="46"/>
  <c r="H44" i="46" s="1"/>
  <c r="BV44" i="46"/>
  <c r="BU44" i="46"/>
  <c r="F44" i="46" s="1"/>
  <c r="BT44" i="46"/>
  <c r="BS44" i="46"/>
  <c r="B44" i="46"/>
  <c r="B44" i="44" s="1"/>
  <c r="A44" i="46"/>
  <c r="A42" i="27" s="1"/>
  <c r="EF43" i="46"/>
  <c r="EE43" i="46"/>
  <c r="BP43" i="46" s="1"/>
  <c r="ED43" i="46"/>
  <c r="EC43" i="46"/>
  <c r="BN43" i="46" s="1"/>
  <c r="EB43" i="46"/>
  <c r="BM43" i="46" s="1"/>
  <c r="EA43" i="46"/>
  <c r="DZ43" i="46"/>
  <c r="DY43" i="46"/>
  <c r="BJ43" i="46" s="1"/>
  <c r="DX43" i="46"/>
  <c r="BI43" i="46" s="1"/>
  <c r="DW43" i="46"/>
  <c r="BH43" i="46" s="1"/>
  <c r="DV43" i="46"/>
  <c r="BG43" i="46" s="1"/>
  <c r="DU43" i="46"/>
  <c r="DT43" i="46"/>
  <c r="DS43" i="46"/>
  <c r="DR43" i="46"/>
  <c r="DQ43" i="46"/>
  <c r="DP43" i="46"/>
  <c r="DO43" i="46"/>
  <c r="AZ43" i="46" s="1"/>
  <c r="DN43" i="46"/>
  <c r="DM43" i="46"/>
  <c r="AX43" i="46" s="1"/>
  <c r="DL43" i="46"/>
  <c r="AW43" i="46" s="1"/>
  <c r="DK43" i="46"/>
  <c r="DJ43" i="46"/>
  <c r="AU43" i="46" s="1"/>
  <c r="DI43" i="46"/>
  <c r="DH43" i="46"/>
  <c r="DG43" i="46"/>
  <c r="AR43" i="46" s="1"/>
  <c r="DF43" i="46"/>
  <c r="DE43" i="46"/>
  <c r="AP43" i="46" s="1"/>
  <c r="DD43" i="46"/>
  <c r="AO43" i="46" s="1"/>
  <c r="DC43" i="46"/>
  <c r="AN43" i="46" s="1"/>
  <c r="DB43" i="46"/>
  <c r="AM43" i="46" s="1"/>
  <c r="DA43" i="46"/>
  <c r="CZ43" i="46"/>
  <c r="AK43" i="46" s="1"/>
  <c r="CY43" i="46"/>
  <c r="AJ43" i="46" s="1"/>
  <c r="CX43" i="46"/>
  <c r="AI43" i="46" s="1"/>
  <c r="CW43" i="46"/>
  <c r="CV43" i="46"/>
  <c r="CU43" i="46"/>
  <c r="CT43" i="46"/>
  <c r="AE43" i="46" s="1"/>
  <c r="CS43" i="46"/>
  <c r="AD43" i="46" s="1"/>
  <c r="CR43" i="46"/>
  <c r="AC43" i="46" s="1"/>
  <c r="CQ43" i="46"/>
  <c r="AB43" i="46" s="1"/>
  <c r="CP43" i="46"/>
  <c r="CO43" i="46"/>
  <c r="CN43" i="46"/>
  <c r="CM43" i="46"/>
  <c r="X43" i="46" s="1"/>
  <c r="CL43" i="46"/>
  <c r="CK43" i="46"/>
  <c r="V43" i="46" s="1"/>
  <c r="CJ43" i="46"/>
  <c r="CI43" i="46"/>
  <c r="T43" i="46" s="1"/>
  <c r="CH43" i="46"/>
  <c r="S43" i="46" s="1"/>
  <c r="CG43" i="46"/>
  <c r="CF43" i="46"/>
  <c r="Q43" i="46" s="1"/>
  <c r="CE43" i="46"/>
  <c r="CD43" i="46"/>
  <c r="CC43" i="46"/>
  <c r="CB43" i="46"/>
  <c r="CA43" i="46"/>
  <c r="L43" i="46" s="1"/>
  <c r="BZ43" i="46"/>
  <c r="BY43" i="46"/>
  <c r="BX43" i="46"/>
  <c r="I43" i="46" s="1"/>
  <c r="BW43" i="46"/>
  <c r="BV43" i="46"/>
  <c r="BU43" i="46"/>
  <c r="F43" i="46" s="1"/>
  <c r="BT43" i="46"/>
  <c r="BS43" i="46"/>
  <c r="D43" i="46" s="1"/>
  <c r="B43" i="46"/>
  <c r="B43" i="44" s="1"/>
  <c r="A43" i="46"/>
  <c r="EF42" i="46"/>
  <c r="BQ42" i="46" s="1"/>
  <c r="EE42" i="46"/>
  <c r="ED42" i="46"/>
  <c r="BO42" i="44" s="1"/>
  <c r="EC42" i="46"/>
  <c r="BN42" i="46" s="1"/>
  <c r="EB42" i="46"/>
  <c r="BM42" i="46" s="1"/>
  <c r="EA42" i="46"/>
  <c r="BL42" i="46" s="1"/>
  <c r="DZ42" i="46"/>
  <c r="BK42" i="46" s="1"/>
  <c r="DY42" i="46"/>
  <c r="DX42" i="46"/>
  <c r="DW42" i="46"/>
  <c r="BH42" i="46" s="1"/>
  <c r="DV42" i="46"/>
  <c r="BG42" i="46" s="1"/>
  <c r="DU42" i="46"/>
  <c r="DT42" i="46"/>
  <c r="DS42" i="46"/>
  <c r="BD42" i="46" s="1"/>
  <c r="DR42" i="46"/>
  <c r="BC42" i="46" s="1"/>
  <c r="DQ42" i="46"/>
  <c r="BB42" i="46" s="1"/>
  <c r="DP42" i="46"/>
  <c r="DO42" i="46"/>
  <c r="AZ42" i="46" s="1"/>
  <c r="DN42" i="46"/>
  <c r="DM42" i="46"/>
  <c r="AX42" i="46" s="1"/>
  <c r="DL42" i="46"/>
  <c r="DK42" i="46"/>
  <c r="AV42" i="46" s="1"/>
  <c r="DJ42" i="46"/>
  <c r="DI42" i="46"/>
  <c r="AT42" i="46" s="1"/>
  <c r="DH42" i="46"/>
  <c r="DG42" i="46"/>
  <c r="AR42" i="46" s="1"/>
  <c r="DF42" i="46"/>
  <c r="DE42" i="46"/>
  <c r="DD42" i="46"/>
  <c r="AO42" i="46" s="1"/>
  <c r="DC42" i="46"/>
  <c r="AN42" i="46" s="1"/>
  <c r="DB42" i="46"/>
  <c r="AM42" i="46" s="1"/>
  <c r="DA42" i="46"/>
  <c r="CZ42" i="46"/>
  <c r="AK42" i="46" s="1"/>
  <c r="CY42" i="46"/>
  <c r="CX42" i="46"/>
  <c r="CW42" i="46"/>
  <c r="AH42" i="46" s="1"/>
  <c r="CV42" i="46"/>
  <c r="CU42" i="46"/>
  <c r="AF42" i="46" s="1"/>
  <c r="CT42" i="46"/>
  <c r="AE42" i="46" s="1"/>
  <c r="CS42" i="46"/>
  <c r="AD42" i="46" s="1"/>
  <c r="CR42" i="46"/>
  <c r="AC42" i="46" s="1"/>
  <c r="CQ42" i="46"/>
  <c r="CP42" i="46"/>
  <c r="CO42" i="46"/>
  <c r="CN42" i="46"/>
  <c r="CM42" i="46"/>
  <c r="X42" i="46" s="1"/>
  <c r="CL42" i="46"/>
  <c r="W42" i="46" s="1"/>
  <c r="CK42" i="46"/>
  <c r="CJ42" i="46"/>
  <c r="U42" i="46" s="1"/>
  <c r="CI42" i="46"/>
  <c r="T42" i="46" s="1"/>
  <c r="CH42" i="46"/>
  <c r="S42" i="46" s="1"/>
  <c r="CG42" i="46"/>
  <c r="CF42" i="46"/>
  <c r="Q42" i="46" s="1"/>
  <c r="CE42" i="46"/>
  <c r="P42" i="46" s="1"/>
  <c r="CD42" i="46"/>
  <c r="O42" i="46" s="1"/>
  <c r="CC42" i="46"/>
  <c r="CB42" i="46"/>
  <c r="CA42" i="46"/>
  <c r="L42" i="46" s="1"/>
  <c r="BZ42" i="46"/>
  <c r="K42" i="46" s="1"/>
  <c r="BY42" i="46"/>
  <c r="J42" i="46" s="1"/>
  <c r="BX42" i="46"/>
  <c r="I42" i="46" s="1"/>
  <c r="BW42" i="46"/>
  <c r="H42" i="46" s="1"/>
  <c r="BV42" i="46"/>
  <c r="BU42" i="46"/>
  <c r="BT42" i="46"/>
  <c r="BS42" i="46"/>
  <c r="B42" i="46"/>
  <c r="B42" i="44" s="1"/>
  <c r="A42" i="46"/>
  <c r="A40" i="27" s="1"/>
  <c r="EF41" i="46"/>
  <c r="BQ41" i="46" s="1"/>
  <c r="EE41" i="46"/>
  <c r="BP41" i="46" s="1"/>
  <c r="ED41" i="46"/>
  <c r="EC41" i="46"/>
  <c r="EB41" i="46"/>
  <c r="BM41" i="46" s="1"/>
  <c r="EA41" i="46"/>
  <c r="DZ41" i="46"/>
  <c r="BK41" i="46" s="1"/>
  <c r="DY41" i="46"/>
  <c r="BJ41" i="46" s="1"/>
  <c r="DX41" i="46"/>
  <c r="DW41" i="46"/>
  <c r="DV41" i="46"/>
  <c r="DU41" i="46"/>
  <c r="DT41" i="46"/>
  <c r="BE41" i="46" s="1"/>
  <c r="DS41" i="46"/>
  <c r="DR41" i="46"/>
  <c r="BC41" i="46" s="1"/>
  <c r="DQ41" i="46"/>
  <c r="BB41" i="46" s="1"/>
  <c r="DP41" i="46"/>
  <c r="DO41" i="46"/>
  <c r="DN41" i="46"/>
  <c r="AY41" i="46" s="1"/>
  <c r="DM41" i="46"/>
  <c r="AX41" i="46" s="1"/>
  <c r="DL41" i="46"/>
  <c r="AW41" i="46" s="1"/>
  <c r="DK41" i="46"/>
  <c r="DJ41" i="46"/>
  <c r="AU41" i="46" s="1"/>
  <c r="DI41" i="46"/>
  <c r="AT41" i="46" s="1"/>
  <c r="DH41" i="46"/>
  <c r="AS41" i="46" s="1"/>
  <c r="DG41" i="46"/>
  <c r="DF41" i="46"/>
  <c r="DE41" i="46"/>
  <c r="DD41" i="46"/>
  <c r="AO41" i="46" s="1"/>
  <c r="DC41" i="46"/>
  <c r="DB41" i="46"/>
  <c r="AM41" i="46" s="1"/>
  <c r="DA41" i="46"/>
  <c r="AL41" i="46" s="1"/>
  <c r="CZ41" i="46"/>
  <c r="AK41" i="46" s="1"/>
  <c r="CY41" i="46"/>
  <c r="CX41" i="46"/>
  <c r="CW41" i="46"/>
  <c r="AH41" i="46" s="1"/>
  <c r="CV41" i="46"/>
  <c r="AG41" i="46" s="1"/>
  <c r="CU41" i="46"/>
  <c r="CT41" i="46"/>
  <c r="AE41" i="46" s="1"/>
  <c r="CS41" i="46"/>
  <c r="AD41" i="46" s="1"/>
  <c r="CR41" i="46"/>
  <c r="CQ41" i="46"/>
  <c r="CP41" i="46"/>
  <c r="CO41" i="46"/>
  <c r="CN41" i="46"/>
  <c r="CM41" i="46"/>
  <c r="CL41" i="46"/>
  <c r="W41" i="46" s="1"/>
  <c r="CK41" i="46"/>
  <c r="V41" i="46" s="1"/>
  <c r="CJ41" i="46"/>
  <c r="CI41" i="46"/>
  <c r="T41" i="46" s="1"/>
  <c r="CH41" i="46"/>
  <c r="S41" i="46" s="1"/>
  <c r="CG41" i="46"/>
  <c r="R41" i="46" s="1"/>
  <c r="CF41" i="46"/>
  <c r="Q41" i="46" s="1"/>
  <c r="CE41" i="46"/>
  <c r="CD41" i="46"/>
  <c r="O41" i="46" s="1"/>
  <c r="CC41" i="46"/>
  <c r="N41" i="46" s="1"/>
  <c r="CB41" i="46"/>
  <c r="CA41" i="46"/>
  <c r="L41" i="46" s="1"/>
  <c r="BZ41" i="46"/>
  <c r="BY41" i="46"/>
  <c r="BX41" i="46"/>
  <c r="BW41" i="46"/>
  <c r="BV41" i="46"/>
  <c r="G41" i="46" s="1"/>
  <c r="BU41" i="46"/>
  <c r="F41" i="46" s="1"/>
  <c r="BT41" i="46"/>
  <c r="BS41" i="46"/>
  <c r="B41" i="46"/>
  <c r="B41" i="44" s="1"/>
  <c r="A41" i="46"/>
  <c r="EF40" i="46"/>
  <c r="BQ40" i="46" s="1"/>
  <c r="EE40" i="46"/>
  <c r="ED40" i="46"/>
  <c r="EC40" i="46"/>
  <c r="BN40" i="46" s="1"/>
  <c r="EB40" i="46"/>
  <c r="BM40" i="46" s="1"/>
  <c r="EA40" i="46"/>
  <c r="BL40" i="46" s="1"/>
  <c r="DZ40" i="46"/>
  <c r="DY40" i="46"/>
  <c r="BJ40" i="46" s="1"/>
  <c r="DX40" i="46"/>
  <c r="BI40" i="46" s="1"/>
  <c r="DW40" i="46"/>
  <c r="DV40" i="46"/>
  <c r="BG40" i="46" s="1"/>
  <c r="DU40" i="46"/>
  <c r="BF40" i="46" s="1"/>
  <c r="DT40" i="46"/>
  <c r="BE40" i="46" s="1"/>
  <c r="DS40" i="46"/>
  <c r="BD40" i="46" s="1"/>
  <c r="DR40" i="46"/>
  <c r="BC40" i="46" s="1"/>
  <c r="DQ40" i="46"/>
  <c r="DP40" i="46"/>
  <c r="DO40" i="46"/>
  <c r="DN40" i="46"/>
  <c r="DM40" i="46"/>
  <c r="AX40" i="46" s="1"/>
  <c r="DL40" i="46"/>
  <c r="AW40" i="46" s="1"/>
  <c r="DK40" i="46"/>
  <c r="DJ40" i="46"/>
  <c r="DI40" i="46"/>
  <c r="DH40" i="46"/>
  <c r="AS40" i="46" s="1"/>
  <c r="DG40" i="46"/>
  <c r="DF40" i="46"/>
  <c r="AQ40" i="46" s="1"/>
  <c r="DE40" i="46"/>
  <c r="AP40" i="46" s="1"/>
  <c r="DD40" i="46"/>
  <c r="DC40" i="46"/>
  <c r="DB40" i="46"/>
  <c r="AM40" i="46" s="1"/>
  <c r="DA40" i="46"/>
  <c r="CZ40" i="46"/>
  <c r="AK40" i="46" s="1"/>
  <c r="CY40" i="46"/>
  <c r="CX40" i="46"/>
  <c r="CW40" i="46"/>
  <c r="AH40" i="46" s="1"/>
  <c r="CV40" i="46"/>
  <c r="AG40" i="46" s="1"/>
  <c r="CU40" i="46"/>
  <c r="CT40" i="46"/>
  <c r="CS40" i="46"/>
  <c r="AD40" i="46" s="1"/>
  <c r="CR40" i="46"/>
  <c r="AC40" i="46" s="1"/>
  <c r="CQ40" i="46"/>
  <c r="CP40" i="46"/>
  <c r="AA40" i="46" s="1"/>
  <c r="CO40" i="46"/>
  <c r="Z40" i="46" s="1"/>
  <c r="CN40" i="46"/>
  <c r="CM40" i="46"/>
  <c r="X40" i="46" s="1"/>
  <c r="CL40" i="46"/>
  <c r="W40" i="46" s="1"/>
  <c r="CK40" i="46"/>
  <c r="CJ40" i="46"/>
  <c r="CI40" i="46"/>
  <c r="T40" i="46" s="1"/>
  <c r="CH40" i="46"/>
  <c r="CG40" i="46"/>
  <c r="R40" i="46" s="1"/>
  <c r="CF40" i="46"/>
  <c r="CE40" i="46"/>
  <c r="P40" i="46" s="1"/>
  <c r="CD40" i="46"/>
  <c r="CC40" i="46"/>
  <c r="N40" i="46" s="1"/>
  <c r="CB40" i="46"/>
  <c r="M40" i="46" s="1"/>
  <c r="CA40" i="46"/>
  <c r="BZ40" i="46"/>
  <c r="K40" i="46" s="1"/>
  <c r="BY40" i="46"/>
  <c r="J40" i="46" s="1"/>
  <c r="BX40" i="46"/>
  <c r="I40" i="46" s="1"/>
  <c r="BW40" i="46"/>
  <c r="BV40" i="46"/>
  <c r="G40" i="46" s="1"/>
  <c r="BU40" i="46"/>
  <c r="BT40" i="46"/>
  <c r="E40" i="46" s="1"/>
  <c r="BS40" i="46"/>
  <c r="B40" i="46"/>
  <c r="B40" i="44" s="1"/>
  <c r="A40" i="46"/>
  <c r="A38" i="27" s="1"/>
  <c r="EF39" i="46"/>
  <c r="BQ39" i="46" s="1"/>
  <c r="EE39" i="46"/>
  <c r="ED39" i="46"/>
  <c r="EC39" i="46"/>
  <c r="EB39" i="46"/>
  <c r="BM39" i="46" s="1"/>
  <c r="EA39" i="46"/>
  <c r="DZ39" i="46"/>
  <c r="BK39" i="46" s="1"/>
  <c r="DY39" i="46"/>
  <c r="BJ39" i="46" s="1"/>
  <c r="DX39" i="46"/>
  <c r="DW39" i="46"/>
  <c r="DV39" i="46"/>
  <c r="BG39" i="44" s="1"/>
  <c r="DU39" i="46"/>
  <c r="BF39" i="44" s="1"/>
  <c r="DT39" i="46"/>
  <c r="BE39" i="46" s="1"/>
  <c r="DS39" i="46"/>
  <c r="BD39" i="46" s="1"/>
  <c r="DR39" i="46"/>
  <c r="DQ39" i="46"/>
  <c r="BB39" i="46" s="1"/>
  <c r="DP39" i="46"/>
  <c r="BA39" i="46" s="1"/>
  <c r="DO39" i="46"/>
  <c r="AZ39" i="46" s="1"/>
  <c r="DN39" i="46"/>
  <c r="DM39" i="46"/>
  <c r="DL39" i="46"/>
  <c r="AW39" i="46" s="1"/>
  <c r="DK39" i="46"/>
  <c r="DJ39" i="46"/>
  <c r="AU39" i="46" s="1"/>
  <c r="DI39" i="46"/>
  <c r="AT39" i="46" s="1"/>
  <c r="DH39" i="46"/>
  <c r="DG39" i="46"/>
  <c r="AR39" i="46" s="1"/>
  <c r="DF39" i="46"/>
  <c r="DE39" i="46"/>
  <c r="DD39" i="46"/>
  <c r="DC39" i="46"/>
  <c r="DB39" i="46"/>
  <c r="DA39" i="46"/>
  <c r="AL39" i="46" s="1"/>
  <c r="CZ39" i="46"/>
  <c r="AK39" i="46" s="1"/>
  <c r="CY39" i="46"/>
  <c r="AJ39" i="46" s="1"/>
  <c r="CX39" i="46"/>
  <c r="CW39" i="46"/>
  <c r="AH39" i="46" s="1"/>
  <c r="CV39" i="46"/>
  <c r="AG39" i="46" s="1"/>
  <c r="CU39" i="46"/>
  <c r="CT39" i="46"/>
  <c r="CS39" i="46"/>
  <c r="AD39" i="46" s="1"/>
  <c r="CR39" i="46"/>
  <c r="AC39" i="46" s="1"/>
  <c r="CQ39" i="46"/>
  <c r="CP39" i="46"/>
  <c r="CO39" i="46"/>
  <c r="CN39" i="46"/>
  <c r="Y39" i="46" s="1"/>
  <c r="CM39" i="46"/>
  <c r="CL39" i="46"/>
  <c r="W39" i="46" s="1"/>
  <c r="CK39" i="46"/>
  <c r="V39" i="46" s="1"/>
  <c r="CJ39" i="46"/>
  <c r="U39" i="46" s="1"/>
  <c r="CI39" i="46"/>
  <c r="T39" i="46" s="1"/>
  <c r="CH39" i="46"/>
  <c r="CG39" i="46"/>
  <c r="CF39" i="46"/>
  <c r="Q39" i="46" s="1"/>
  <c r="CE39" i="46"/>
  <c r="CD39" i="46"/>
  <c r="O39" i="46" s="1"/>
  <c r="CC39" i="46"/>
  <c r="N39" i="46" s="1"/>
  <c r="CB39" i="46"/>
  <c r="CA39" i="46"/>
  <c r="L39" i="46" s="1"/>
  <c r="BZ39" i="46"/>
  <c r="K39" i="46" s="1"/>
  <c r="BY39" i="46"/>
  <c r="BX39" i="46"/>
  <c r="I39" i="46" s="1"/>
  <c r="BW39" i="46"/>
  <c r="BV39" i="46"/>
  <c r="G39" i="46" s="1"/>
  <c r="BU39" i="46"/>
  <c r="F39" i="46" s="1"/>
  <c r="BT39" i="46"/>
  <c r="BS39" i="46"/>
  <c r="BG39" i="46"/>
  <c r="BF39" i="46"/>
  <c r="B39" i="46"/>
  <c r="B39" i="44" s="1"/>
  <c r="A39" i="46"/>
  <c r="EF38" i="46"/>
  <c r="EE38" i="46"/>
  <c r="BP38" i="46" s="1"/>
  <c r="ED38" i="46"/>
  <c r="BO38" i="46" s="1"/>
  <c r="EC38" i="46"/>
  <c r="BN38" i="46" s="1"/>
  <c r="EB38" i="46"/>
  <c r="EA38" i="46"/>
  <c r="DZ38" i="46"/>
  <c r="BK38" i="46" s="1"/>
  <c r="DY38" i="46"/>
  <c r="DX38" i="46"/>
  <c r="BI38" i="46" s="1"/>
  <c r="DW38" i="46"/>
  <c r="BH38" i="46" s="1"/>
  <c r="DV38" i="46"/>
  <c r="BG38" i="46" s="1"/>
  <c r="DU38" i="46"/>
  <c r="BF38" i="46" s="1"/>
  <c r="DT38" i="46"/>
  <c r="BE38" i="46" s="1"/>
  <c r="DS38" i="46"/>
  <c r="BD38" i="46" s="1"/>
  <c r="DR38" i="46"/>
  <c r="BC38" i="46" s="1"/>
  <c r="DQ38" i="46"/>
  <c r="DP38" i="46"/>
  <c r="BA38" i="46" s="1"/>
  <c r="DO38" i="46"/>
  <c r="AZ38" i="46" s="1"/>
  <c r="DN38" i="46"/>
  <c r="DM38" i="46"/>
  <c r="AX38" i="46" s="1"/>
  <c r="DL38" i="46"/>
  <c r="DK38" i="46"/>
  <c r="DJ38" i="46"/>
  <c r="AU38" i="46" s="1"/>
  <c r="DI38" i="46"/>
  <c r="DH38" i="46"/>
  <c r="AS38" i="46" s="1"/>
  <c r="DG38" i="46"/>
  <c r="AR38" i="46" s="1"/>
  <c r="DF38" i="46"/>
  <c r="AQ38" i="44" s="1"/>
  <c r="DE38" i="46"/>
  <c r="AP38" i="46" s="1"/>
  <c r="DD38" i="46"/>
  <c r="DC38" i="46"/>
  <c r="AN38" i="46" s="1"/>
  <c r="DB38" i="46"/>
  <c r="AM38" i="46" s="1"/>
  <c r="DA38" i="46"/>
  <c r="CZ38" i="46"/>
  <c r="AK38" i="46" s="1"/>
  <c r="CY38" i="46"/>
  <c r="AJ38" i="46" s="1"/>
  <c r="CX38" i="46"/>
  <c r="AI38" i="46" s="1"/>
  <c r="CW38" i="46"/>
  <c r="CV38" i="46"/>
  <c r="CU38" i="46"/>
  <c r="CT38" i="46"/>
  <c r="AE38" i="46" s="1"/>
  <c r="CS38" i="46"/>
  <c r="CR38" i="46"/>
  <c r="CQ38" i="46"/>
  <c r="AB38" i="46" s="1"/>
  <c r="CP38" i="46"/>
  <c r="CO38" i="46"/>
  <c r="Z38" i="46" s="1"/>
  <c r="CN38" i="46"/>
  <c r="CM38" i="46"/>
  <c r="X38" i="46" s="1"/>
  <c r="CL38" i="46"/>
  <c r="W38" i="46" s="1"/>
  <c r="CK38" i="46"/>
  <c r="CJ38" i="46"/>
  <c r="U38" i="46" s="1"/>
  <c r="CI38" i="46"/>
  <c r="T38" i="46" s="1"/>
  <c r="CH38" i="46"/>
  <c r="S38" i="46" s="1"/>
  <c r="CG38" i="46"/>
  <c r="R38" i="46" s="1"/>
  <c r="CF38" i="46"/>
  <c r="CE38" i="46"/>
  <c r="CD38" i="46"/>
  <c r="CC38" i="46"/>
  <c r="CB38" i="46"/>
  <c r="M38" i="46" s="1"/>
  <c r="CA38" i="46"/>
  <c r="L38" i="46" s="1"/>
  <c r="BZ38" i="46"/>
  <c r="K38" i="46" s="1"/>
  <c r="BY38" i="46"/>
  <c r="BX38" i="46"/>
  <c r="I38" i="46" s="1"/>
  <c r="BW38" i="46"/>
  <c r="BV38" i="46"/>
  <c r="G38" i="46" s="1"/>
  <c r="BU38" i="46"/>
  <c r="BT38" i="46"/>
  <c r="E38" i="46" s="1"/>
  <c r="BS38" i="46"/>
  <c r="D38" i="46" s="1"/>
  <c r="B38" i="46"/>
  <c r="B38" i="44" s="1"/>
  <c r="A38" i="46"/>
  <c r="EF37" i="46"/>
  <c r="BQ37" i="46" s="1"/>
  <c r="EE37" i="46"/>
  <c r="BP37" i="46" s="1"/>
  <c r="ED37" i="46"/>
  <c r="BO37" i="44" s="1"/>
  <c r="EC37" i="46"/>
  <c r="BN37" i="46" s="1"/>
  <c r="EB37" i="46"/>
  <c r="EA37" i="46"/>
  <c r="BL37" i="46" s="1"/>
  <c r="DZ37" i="46"/>
  <c r="DY37" i="46"/>
  <c r="DX37" i="46"/>
  <c r="DW37" i="46"/>
  <c r="BH37" i="46" s="1"/>
  <c r="DV37" i="46"/>
  <c r="BG37" i="46" s="1"/>
  <c r="DU37" i="46"/>
  <c r="BF37" i="46" s="1"/>
  <c r="DT37" i="46"/>
  <c r="DS37" i="46"/>
  <c r="BD37" i="46" s="1"/>
  <c r="DR37" i="46"/>
  <c r="DQ37" i="46"/>
  <c r="DP37" i="46"/>
  <c r="BA37" i="46" s="1"/>
  <c r="DO37" i="46"/>
  <c r="AZ37" i="46" s="1"/>
  <c r="DN37" i="46"/>
  <c r="DM37" i="46"/>
  <c r="DL37" i="46"/>
  <c r="DK37" i="46"/>
  <c r="AV37" i="46" s="1"/>
  <c r="DJ37" i="46"/>
  <c r="AU37" i="46" s="1"/>
  <c r="DI37" i="46"/>
  <c r="DH37" i="46"/>
  <c r="DG37" i="46"/>
  <c r="DF37" i="46"/>
  <c r="DE37" i="46"/>
  <c r="AP37" i="46" s="1"/>
  <c r="DD37" i="46"/>
  <c r="DC37" i="46"/>
  <c r="DB37" i="46"/>
  <c r="AM37" i="46" s="1"/>
  <c r="DA37" i="46"/>
  <c r="AL37" i="46" s="1"/>
  <c r="CZ37" i="46"/>
  <c r="CY37" i="46"/>
  <c r="AJ37" i="46" s="1"/>
  <c r="CX37" i="46"/>
  <c r="CW37" i="46"/>
  <c r="AH37" i="46" s="1"/>
  <c r="CV37" i="46"/>
  <c r="CU37" i="46"/>
  <c r="AF37" i="46" s="1"/>
  <c r="CT37" i="46"/>
  <c r="CS37" i="46"/>
  <c r="CR37" i="46"/>
  <c r="AC37" i="46" s="1"/>
  <c r="CQ37" i="46"/>
  <c r="AB37" i="46" s="1"/>
  <c r="CP37" i="46"/>
  <c r="CO37" i="46"/>
  <c r="Z37" i="46" s="1"/>
  <c r="CN37" i="46"/>
  <c r="CM37" i="46"/>
  <c r="X37" i="46" s="1"/>
  <c r="CL37" i="46"/>
  <c r="W37" i="46" s="1"/>
  <c r="CK37" i="46"/>
  <c r="V37" i="46" s="1"/>
  <c r="CJ37" i="46"/>
  <c r="CI37" i="46"/>
  <c r="T37" i="46" s="1"/>
  <c r="CH37" i="46"/>
  <c r="S37" i="46" s="1"/>
  <c r="CG37" i="46"/>
  <c r="CF37" i="46"/>
  <c r="CE37" i="46"/>
  <c r="P37" i="46" s="1"/>
  <c r="CD37" i="46"/>
  <c r="CC37" i="46"/>
  <c r="CB37" i="46"/>
  <c r="CA37" i="46"/>
  <c r="L37" i="46" s="1"/>
  <c r="BZ37" i="46"/>
  <c r="BY37" i="46"/>
  <c r="J37" i="46" s="1"/>
  <c r="BX37" i="46"/>
  <c r="BW37" i="46"/>
  <c r="BV37" i="46"/>
  <c r="G37" i="46" s="1"/>
  <c r="BU37" i="46"/>
  <c r="F37" i="46" s="1"/>
  <c r="BT37" i="46"/>
  <c r="BS37" i="46"/>
  <c r="D37" i="46" s="1"/>
  <c r="B37" i="46"/>
  <c r="B37" i="44" s="1"/>
  <c r="A37" i="46"/>
  <c r="A35" i="27" s="1"/>
  <c r="EF36" i="46"/>
  <c r="BQ36" i="46" s="1"/>
  <c r="EE36" i="46"/>
  <c r="BP36" i="46" s="1"/>
  <c r="ED36" i="46"/>
  <c r="BO36" i="46" s="1"/>
  <c r="EC36" i="46"/>
  <c r="EB36" i="46"/>
  <c r="BM36" i="46" s="1"/>
  <c r="EA36" i="46"/>
  <c r="DZ36" i="46"/>
  <c r="BK36" i="46" s="1"/>
  <c r="DY36" i="46"/>
  <c r="BJ36" i="46" s="1"/>
  <c r="DX36" i="46"/>
  <c r="BI36" i="46" s="1"/>
  <c r="DW36" i="46"/>
  <c r="DV36" i="46"/>
  <c r="DU36" i="46"/>
  <c r="DT36" i="46"/>
  <c r="BE36" i="46" s="1"/>
  <c r="DS36" i="46"/>
  <c r="DR36" i="46"/>
  <c r="BC36" i="46" s="1"/>
  <c r="DQ36" i="46"/>
  <c r="BB36" i="46" s="1"/>
  <c r="DP36" i="46"/>
  <c r="BA36" i="46" s="1"/>
  <c r="DO36" i="46"/>
  <c r="AZ36" i="46" s="1"/>
  <c r="DN36" i="46"/>
  <c r="DM36" i="46"/>
  <c r="DL36" i="46"/>
  <c r="AW36" i="46" s="1"/>
  <c r="DK36" i="46"/>
  <c r="DJ36" i="46"/>
  <c r="AU36" i="46" s="1"/>
  <c r="DI36" i="46"/>
  <c r="AT36" i="46" s="1"/>
  <c r="DH36" i="46"/>
  <c r="AS36" i="46" s="1"/>
  <c r="DG36" i="46"/>
  <c r="AR36" i="46" s="1"/>
  <c r="DF36" i="46"/>
  <c r="DE36" i="46"/>
  <c r="DD36" i="46"/>
  <c r="AO36" i="46" s="1"/>
  <c r="DC36" i="46"/>
  <c r="DB36" i="46"/>
  <c r="AM36" i="46" s="1"/>
  <c r="DA36" i="46"/>
  <c r="AL36" i="46" s="1"/>
  <c r="CZ36" i="46"/>
  <c r="AK36" i="46" s="1"/>
  <c r="CY36" i="46"/>
  <c r="AJ36" i="46" s="1"/>
  <c r="CX36" i="46"/>
  <c r="CW36" i="46"/>
  <c r="AH36" i="46" s="1"/>
  <c r="CV36" i="46"/>
  <c r="AG36" i="46" s="1"/>
  <c r="CU36" i="46"/>
  <c r="CT36" i="46"/>
  <c r="AE36" i="46" s="1"/>
  <c r="CS36" i="46"/>
  <c r="CR36" i="46"/>
  <c r="AC36" i="46" s="1"/>
  <c r="CQ36" i="46"/>
  <c r="AB36" i="46" s="1"/>
  <c r="CP36" i="46"/>
  <c r="CO36" i="46"/>
  <c r="CN36" i="46"/>
  <c r="Y36" i="46" s="1"/>
  <c r="CM36" i="46"/>
  <c r="CL36" i="46"/>
  <c r="CK36" i="46"/>
  <c r="V36" i="46" s="1"/>
  <c r="CJ36" i="46"/>
  <c r="CI36" i="46"/>
  <c r="T36" i="46" s="1"/>
  <c r="CH36" i="46"/>
  <c r="S36" i="46" s="1"/>
  <c r="CG36" i="46"/>
  <c r="R36" i="46" s="1"/>
  <c r="CF36" i="46"/>
  <c r="Q36" i="46" s="1"/>
  <c r="CE36" i="46"/>
  <c r="CD36" i="46"/>
  <c r="CC36" i="46"/>
  <c r="N36" i="46" s="1"/>
  <c r="CB36" i="46"/>
  <c r="CA36" i="46"/>
  <c r="BZ36" i="46"/>
  <c r="BY36" i="46"/>
  <c r="BX36" i="46"/>
  <c r="I36" i="46" s="1"/>
  <c r="BW36" i="46"/>
  <c r="BV36" i="46"/>
  <c r="BU36" i="46"/>
  <c r="F36" i="46" s="1"/>
  <c r="BT36" i="46"/>
  <c r="E36" i="46" s="1"/>
  <c r="BS36" i="46"/>
  <c r="B36" i="46"/>
  <c r="B36" i="44" s="1"/>
  <c r="A36" i="46"/>
  <c r="A34" i="27" s="1"/>
  <c r="EF35" i="46"/>
  <c r="BQ35" i="46" s="1"/>
  <c r="EE35" i="46"/>
  <c r="BP35" i="46" s="1"/>
  <c r="ED35" i="46"/>
  <c r="BO35" i="46" s="1"/>
  <c r="EC35" i="46"/>
  <c r="BN35" i="46" s="1"/>
  <c r="EB35" i="46"/>
  <c r="BM35" i="46" s="1"/>
  <c r="EA35" i="46"/>
  <c r="BL35" i="46" s="1"/>
  <c r="DZ35" i="46"/>
  <c r="BK35" i="46" s="1"/>
  <c r="DY35" i="46"/>
  <c r="DX35" i="46"/>
  <c r="BI35" i="46" s="1"/>
  <c r="DW35" i="46"/>
  <c r="DV35" i="46"/>
  <c r="BG35" i="46" s="1"/>
  <c r="DU35" i="46"/>
  <c r="BF35" i="46" s="1"/>
  <c r="DT35" i="46"/>
  <c r="DS35" i="46"/>
  <c r="DR35" i="46"/>
  <c r="DQ35" i="46"/>
  <c r="DP35" i="46"/>
  <c r="BA35" i="46" s="1"/>
  <c r="DO35" i="46"/>
  <c r="DN35" i="46"/>
  <c r="DM35" i="46"/>
  <c r="AX35" i="46" s="1"/>
  <c r="DL35" i="46"/>
  <c r="AW35" i="46" s="1"/>
  <c r="DK35" i="46"/>
  <c r="DJ35" i="46"/>
  <c r="DI35" i="46"/>
  <c r="AT35" i="46" s="1"/>
  <c r="DH35" i="46"/>
  <c r="AS35" i="46" s="1"/>
  <c r="DG35" i="46"/>
  <c r="DF35" i="46"/>
  <c r="AQ35" i="46" s="1"/>
  <c r="DE35" i="46"/>
  <c r="AP35" i="46" s="1"/>
  <c r="DD35" i="46"/>
  <c r="AO35" i="46" s="1"/>
  <c r="DC35" i="46"/>
  <c r="AN35" i="46" s="1"/>
  <c r="DB35" i="46"/>
  <c r="DA35" i="46"/>
  <c r="CZ35" i="46"/>
  <c r="AK35" i="46" s="1"/>
  <c r="CY35" i="46"/>
  <c r="AJ35" i="46" s="1"/>
  <c r="CX35" i="46"/>
  <c r="CW35" i="46"/>
  <c r="AH35" i="46" s="1"/>
  <c r="CV35" i="46"/>
  <c r="AG35" i="46" s="1"/>
  <c r="CU35" i="46"/>
  <c r="AF35" i="46" s="1"/>
  <c r="CT35" i="46"/>
  <c r="AE35" i="46" s="1"/>
  <c r="CS35" i="46"/>
  <c r="CR35" i="46"/>
  <c r="CQ35" i="46"/>
  <c r="AB35" i="46" s="1"/>
  <c r="CP35" i="46"/>
  <c r="AA35" i="46" s="1"/>
  <c r="CO35" i="46"/>
  <c r="Z35" i="46" s="1"/>
  <c r="CN35" i="46"/>
  <c r="Y35" i="46" s="1"/>
  <c r="CM35" i="46"/>
  <c r="X35" i="46" s="1"/>
  <c r="CL35" i="46"/>
  <c r="CK35" i="46"/>
  <c r="V35" i="46" s="1"/>
  <c r="CJ35" i="46"/>
  <c r="U35" i="46" s="1"/>
  <c r="CI35" i="46"/>
  <c r="CH35" i="46"/>
  <c r="S35" i="46" s="1"/>
  <c r="CG35" i="46"/>
  <c r="R35" i="46" s="1"/>
  <c r="CF35" i="46"/>
  <c r="CE35" i="46"/>
  <c r="CD35" i="46"/>
  <c r="O35" i="46" s="1"/>
  <c r="CC35" i="46"/>
  <c r="CB35" i="46"/>
  <c r="M35" i="46" s="1"/>
  <c r="CA35" i="46"/>
  <c r="BZ35" i="46"/>
  <c r="K35" i="46" s="1"/>
  <c r="BY35" i="46"/>
  <c r="J35" i="46" s="1"/>
  <c r="BX35" i="46"/>
  <c r="BW35" i="46"/>
  <c r="BV35" i="46"/>
  <c r="BU35" i="46"/>
  <c r="BT35" i="46"/>
  <c r="E35" i="46" s="1"/>
  <c r="BS35" i="46"/>
  <c r="B35" i="46"/>
  <c r="B35" i="44" s="1"/>
  <c r="A35" i="46"/>
  <c r="A33" i="27" s="1"/>
  <c r="EF34" i="46"/>
  <c r="EE34" i="46"/>
  <c r="BP34" i="46" s="1"/>
  <c r="ED34" i="46"/>
  <c r="BO34" i="46" s="1"/>
  <c r="EC34" i="46"/>
  <c r="BN34" i="46" s="1"/>
  <c r="EB34" i="46"/>
  <c r="BM34" i="46" s="1"/>
  <c r="EA34" i="46"/>
  <c r="DZ34" i="46"/>
  <c r="BK34" i="46" s="1"/>
  <c r="DY34" i="46"/>
  <c r="BJ34" i="46" s="1"/>
  <c r="DX34" i="46"/>
  <c r="DW34" i="46"/>
  <c r="BH34" i="46" s="1"/>
  <c r="DV34" i="46"/>
  <c r="DU34" i="46"/>
  <c r="DT34" i="46"/>
  <c r="BE34" i="46" s="1"/>
  <c r="DS34" i="46"/>
  <c r="DR34" i="46"/>
  <c r="BC34" i="46" s="1"/>
  <c r="DQ34" i="46"/>
  <c r="BB34" i="46" s="1"/>
  <c r="DP34" i="46"/>
  <c r="BA34" i="46" s="1"/>
  <c r="DO34" i="46"/>
  <c r="DN34" i="46"/>
  <c r="DM34" i="46"/>
  <c r="AX34" i="46" s="1"/>
  <c r="DL34" i="46"/>
  <c r="AW34" i="46" s="1"/>
  <c r="DK34" i="46"/>
  <c r="DJ34" i="46"/>
  <c r="AU34" i="46" s="1"/>
  <c r="DI34" i="46"/>
  <c r="AT34" i="46" s="1"/>
  <c r="DH34" i="46"/>
  <c r="AS34" i="46" s="1"/>
  <c r="DG34" i="46"/>
  <c r="DF34" i="46"/>
  <c r="DE34" i="46"/>
  <c r="DD34" i="46"/>
  <c r="AO34" i="46" s="1"/>
  <c r="DC34" i="46"/>
  <c r="DB34" i="46"/>
  <c r="DA34" i="46"/>
  <c r="AL34" i="46" s="1"/>
  <c r="CZ34" i="46"/>
  <c r="CY34" i="46"/>
  <c r="AJ34" i="46" s="1"/>
  <c r="CX34" i="46"/>
  <c r="AI34" i="46" s="1"/>
  <c r="CW34" i="46"/>
  <c r="CV34" i="46"/>
  <c r="AG34" i="46" s="1"/>
  <c r="CU34" i="46"/>
  <c r="CT34" i="46"/>
  <c r="AE34" i="46" s="1"/>
  <c r="CS34" i="46"/>
  <c r="AD34" i="46" s="1"/>
  <c r="CR34" i="46"/>
  <c r="AC34" i="46" s="1"/>
  <c r="CQ34" i="46"/>
  <c r="AB34" i="46" s="1"/>
  <c r="CP34" i="46"/>
  <c r="CO34" i="46"/>
  <c r="Z34" i="46" s="1"/>
  <c r="CN34" i="46"/>
  <c r="Y34" i="46" s="1"/>
  <c r="CM34" i="46"/>
  <c r="CL34" i="46"/>
  <c r="CK34" i="46"/>
  <c r="V34" i="46" s="1"/>
  <c r="CJ34" i="46"/>
  <c r="U34" i="46" s="1"/>
  <c r="CI34" i="46"/>
  <c r="T34" i="46" s="1"/>
  <c r="CH34" i="46"/>
  <c r="CG34" i="46"/>
  <c r="CF34" i="46"/>
  <c r="Q34" i="46" s="1"/>
  <c r="CE34" i="46"/>
  <c r="P34" i="46" s="1"/>
  <c r="CD34" i="46"/>
  <c r="O34" i="46" s="1"/>
  <c r="CC34" i="46"/>
  <c r="N34" i="46" s="1"/>
  <c r="CB34" i="46"/>
  <c r="CA34" i="46"/>
  <c r="BZ34" i="46"/>
  <c r="BY34" i="46"/>
  <c r="BX34" i="46"/>
  <c r="I34" i="46" s="1"/>
  <c r="BW34" i="46"/>
  <c r="H34" i="46" s="1"/>
  <c r="BV34" i="46"/>
  <c r="BU34" i="46"/>
  <c r="F34" i="46" s="1"/>
  <c r="BT34" i="46"/>
  <c r="E34" i="46" s="1"/>
  <c r="BS34" i="46"/>
  <c r="D34" i="46" s="1"/>
  <c r="B34" i="46"/>
  <c r="B34" i="44" s="1"/>
  <c r="A34" i="46"/>
  <c r="A32" i="27" s="1"/>
  <c r="EF33" i="46"/>
  <c r="BQ33" i="46" s="1"/>
  <c r="EE33" i="46"/>
  <c r="ED33" i="46"/>
  <c r="BO33" i="44" s="1"/>
  <c r="EC33" i="46"/>
  <c r="BN33" i="44" s="1"/>
  <c r="EB33" i="46"/>
  <c r="BM33" i="44" s="1"/>
  <c r="EA33" i="46"/>
  <c r="BL33" i="44" s="1"/>
  <c r="DZ33" i="46"/>
  <c r="BK33" i="44" s="1"/>
  <c r="DY33" i="46"/>
  <c r="DX33" i="46"/>
  <c r="DW33" i="46"/>
  <c r="DV33" i="46"/>
  <c r="DU33" i="46"/>
  <c r="BF33" i="46" s="1"/>
  <c r="DT33" i="46"/>
  <c r="DS33" i="46"/>
  <c r="DR33" i="46"/>
  <c r="DQ33" i="46"/>
  <c r="BB33" i="46" s="1"/>
  <c r="DP33" i="46"/>
  <c r="BA33" i="46" s="1"/>
  <c r="DO33" i="46"/>
  <c r="DN33" i="46"/>
  <c r="AY33" i="46" s="1"/>
  <c r="DM33" i="46"/>
  <c r="AX33" i="46" s="1"/>
  <c r="DL33" i="46"/>
  <c r="AW33" i="46" s="1"/>
  <c r="DK33" i="46"/>
  <c r="AV33" i="46" s="1"/>
  <c r="DJ33" i="46"/>
  <c r="DI33" i="46"/>
  <c r="DH33" i="46"/>
  <c r="AS33" i="46" s="1"/>
  <c r="DG33" i="46"/>
  <c r="AR33" i="46" s="1"/>
  <c r="DF33" i="46"/>
  <c r="AQ33" i="46" s="1"/>
  <c r="DE33" i="46"/>
  <c r="AP33" i="46" s="1"/>
  <c r="DD33" i="46"/>
  <c r="AO33" i="46" s="1"/>
  <c r="DC33" i="46"/>
  <c r="DB33" i="46"/>
  <c r="DA33" i="46"/>
  <c r="AL33" i="46" s="1"/>
  <c r="CZ33" i="46"/>
  <c r="AK33" i="46" s="1"/>
  <c r="CY33" i="46"/>
  <c r="CX33" i="46"/>
  <c r="AI33" i="46" s="1"/>
  <c r="CW33" i="46"/>
  <c r="AH33" i="46" s="1"/>
  <c r="CV33" i="46"/>
  <c r="CU33" i="46"/>
  <c r="CT33" i="46"/>
  <c r="CS33" i="46"/>
  <c r="CR33" i="46"/>
  <c r="AC33" i="46" s="1"/>
  <c r="CQ33" i="46"/>
  <c r="CP33" i="46"/>
  <c r="CO33" i="46"/>
  <c r="Z33" i="46" s="1"/>
  <c r="CN33" i="46"/>
  <c r="CM33" i="46"/>
  <c r="X33" i="46" s="1"/>
  <c r="CL33" i="46"/>
  <c r="CK33" i="46"/>
  <c r="V33" i="46" s="1"/>
  <c r="CJ33" i="46"/>
  <c r="U33" i="46" s="1"/>
  <c r="CI33" i="46"/>
  <c r="CH33" i="46"/>
  <c r="S33" i="46" s="1"/>
  <c r="CG33" i="46"/>
  <c r="R33" i="46" s="1"/>
  <c r="CF33" i="46"/>
  <c r="CE33" i="46"/>
  <c r="P33" i="46" s="1"/>
  <c r="CD33" i="46"/>
  <c r="CC33" i="46"/>
  <c r="CB33" i="46"/>
  <c r="M33" i="46" s="1"/>
  <c r="CA33" i="46"/>
  <c r="BZ33" i="46"/>
  <c r="K33" i="46" s="1"/>
  <c r="BY33" i="46"/>
  <c r="J33" i="46" s="1"/>
  <c r="BX33" i="46"/>
  <c r="I33" i="46" s="1"/>
  <c r="BW33" i="46"/>
  <c r="BV33" i="46"/>
  <c r="G33" i="46" s="1"/>
  <c r="BU33" i="46"/>
  <c r="F33" i="46" s="1"/>
  <c r="BT33" i="46"/>
  <c r="E33" i="46" s="1"/>
  <c r="BS33" i="46"/>
  <c r="BO33" i="46"/>
  <c r="BN33" i="46"/>
  <c r="B33" i="46"/>
  <c r="B33" i="44" s="1"/>
  <c r="A33" i="46"/>
  <c r="A33" i="44" s="1"/>
  <c r="EF32" i="46"/>
  <c r="EE32" i="46"/>
  <c r="BP32" i="46" s="1"/>
  <c r="ED32" i="46"/>
  <c r="EC32" i="46"/>
  <c r="EB32" i="46"/>
  <c r="BM32" i="46" s="1"/>
  <c r="EA32" i="46"/>
  <c r="DZ32" i="46"/>
  <c r="BK32" i="46" s="1"/>
  <c r="DY32" i="46"/>
  <c r="BJ32" i="46" s="1"/>
  <c r="DX32" i="46"/>
  <c r="DW32" i="46"/>
  <c r="BH32" i="46" s="1"/>
  <c r="DV32" i="46"/>
  <c r="BG32" i="46" s="1"/>
  <c r="DU32" i="46"/>
  <c r="BF32" i="46" s="1"/>
  <c r="DT32" i="46"/>
  <c r="BE32" i="46" s="1"/>
  <c r="DS32" i="46"/>
  <c r="BD32" i="46" s="1"/>
  <c r="DR32" i="46"/>
  <c r="DQ32" i="46"/>
  <c r="BB32" i="46" s="1"/>
  <c r="DP32" i="46"/>
  <c r="DO32" i="46"/>
  <c r="AZ32" i="46" s="1"/>
  <c r="DN32" i="46"/>
  <c r="AY32" i="46" s="1"/>
  <c r="DM32" i="46"/>
  <c r="DL32" i="46"/>
  <c r="DK32" i="46"/>
  <c r="DJ32" i="46"/>
  <c r="DI32" i="46"/>
  <c r="AT32" i="46" s="1"/>
  <c r="DH32" i="46"/>
  <c r="DG32" i="46"/>
  <c r="DF32" i="46"/>
  <c r="AQ32" i="46" s="1"/>
  <c r="DE32" i="46"/>
  <c r="AP32" i="46" s="1"/>
  <c r="DD32" i="46"/>
  <c r="AO32" i="46" s="1"/>
  <c r="DC32" i="46"/>
  <c r="DB32" i="46"/>
  <c r="DA32" i="46"/>
  <c r="AL32" i="46" s="1"/>
  <c r="CZ32" i="46"/>
  <c r="CY32" i="46"/>
  <c r="AJ32" i="46" s="1"/>
  <c r="CX32" i="46"/>
  <c r="AI32" i="46" s="1"/>
  <c r="CW32" i="46"/>
  <c r="CV32" i="46"/>
  <c r="CU32" i="46"/>
  <c r="AF32" i="46" s="1"/>
  <c r="CT32" i="46"/>
  <c r="AE32" i="46" s="1"/>
  <c r="CS32" i="46"/>
  <c r="AD32" i="46" s="1"/>
  <c r="CR32" i="46"/>
  <c r="AC32" i="46" s="1"/>
  <c r="CQ32" i="46"/>
  <c r="CP32" i="46"/>
  <c r="AA32" i="46" s="1"/>
  <c r="CO32" i="46"/>
  <c r="Z32" i="46" s="1"/>
  <c r="CN32" i="46"/>
  <c r="CM32" i="46"/>
  <c r="CL32" i="46"/>
  <c r="CK32" i="46"/>
  <c r="V32" i="46" s="1"/>
  <c r="CJ32" i="46"/>
  <c r="U32" i="46" s="1"/>
  <c r="CI32" i="46"/>
  <c r="T32" i="46" s="1"/>
  <c r="CH32" i="46"/>
  <c r="S32" i="46" s="1"/>
  <c r="CG32" i="46"/>
  <c r="R32" i="46" s="1"/>
  <c r="CF32" i="46"/>
  <c r="Q32" i="46" s="1"/>
  <c r="CE32" i="46"/>
  <c r="CD32" i="46"/>
  <c r="O32" i="46" s="1"/>
  <c r="CC32" i="46"/>
  <c r="N32" i="46" s="1"/>
  <c r="CB32" i="46"/>
  <c r="CA32" i="46"/>
  <c r="L32" i="46" s="1"/>
  <c r="BZ32" i="46"/>
  <c r="K32" i="46" s="1"/>
  <c r="BY32" i="46"/>
  <c r="BX32" i="46"/>
  <c r="I32" i="46" s="1"/>
  <c r="BW32" i="46"/>
  <c r="BV32" i="46"/>
  <c r="BU32" i="46"/>
  <c r="F32" i="46" s="1"/>
  <c r="BT32" i="46"/>
  <c r="E32" i="46" s="1"/>
  <c r="BS32" i="46"/>
  <c r="D32" i="46" s="1"/>
  <c r="B32" i="46"/>
  <c r="B32" i="44" s="1"/>
  <c r="A32" i="46"/>
  <c r="EF31" i="46"/>
  <c r="EE31" i="46"/>
  <c r="ED31" i="46"/>
  <c r="BO31" i="44" s="1"/>
  <c r="EC31" i="46"/>
  <c r="BN31" i="46" s="1"/>
  <c r="EB31" i="46"/>
  <c r="EA31" i="46"/>
  <c r="BL31" i="46" s="1"/>
  <c r="DZ31" i="46"/>
  <c r="DY31" i="46"/>
  <c r="BJ31" i="46" s="1"/>
  <c r="DX31" i="46"/>
  <c r="DW31" i="46"/>
  <c r="DV31" i="46"/>
  <c r="DU31" i="46"/>
  <c r="BF31" i="46" s="1"/>
  <c r="DT31" i="46"/>
  <c r="BE31" i="46" s="1"/>
  <c r="DS31" i="46"/>
  <c r="BD31" i="46" s="1"/>
  <c r="DR31" i="46"/>
  <c r="BC31" i="46" s="1"/>
  <c r="DQ31" i="46"/>
  <c r="BB31" i="46" s="1"/>
  <c r="DP31" i="46"/>
  <c r="DO31" i="46"/>
  <c r="DN31" i="46"/>
  <c r="DM31" i="46"/>
  <c r="AX31" i="46" s="1"/>
  <c r="DL31" i="46"/>
  <c r="DK31" i="46"/>
  <c r="DJ31" i="46"/>
  <c r="AU31" i="46" s="1"/>
  <c r="DI31" i="46"/>
  <c r="AT31" i="46" s="1"/>
  <c r="DH31" i="46"/>
  <c r="AS31" i="46" s="1"/>
  <c r="DG31" i="46"/>
  <c r="DF31" i="46"/>
  <c r="DE31" i="46"/>
  <c r="AP31" i="46" s="1"/>
  <c r="DD31" i="46"/>
  <c r="DC31" i="46"/>
  <c r="AN31" i="46" s="1"/>
  <c r="DB31" i="46"/>
  <c r="AM31" i="46" s="1"/>
  <c r="DA31" i="46"/>
  <c r="AL31" i="46" s="1"/>
  <c r="CZ31" i="46"/>
  <c r="AK31" i="46" s="1"/>
  <c r="CY31" i="46"/>
  <c r="CX31" i="46"/>
  <c r="AI31" i="46" s="1"/>
  <c r="CW31" i="46"/>
  <c r="AH31" i="46" s="1"/>
  <c r="CV31" i="46"/>
  <c r="CU31" i="46"/>
  <c r="AF31" i="46" s="1"/>
  <c r="CT31" i="46"/>
  <c r="AE31" i="46" s="1"/>
  <c r="CS31" i="46"/>
  <c r="AD31" i="46" s="1"/>
  <c r="CR31" i="46"/>
  <c r="CQ31" i="46"/>
  <c r="AB31" i="46" s="1"/>
  <c r="CP31" i="46"/>
  <c r="CO31" i="46"/>
  <c r="Z31" i="46" s="1"/>
  <c r="CN31" i="46"/>
  <c r="Y31" i="46" s="1"/>
  <c r="CM31" i="46"/>
  <c r="X31" i="46" s="1"/>
  <c r="CL31" i="46"/>
  <c r="W31" i="46" s="1"/>
  <c r="CK31" i="46"/>
  <c r="V31" i="46" s="1"/>
  <c r="CJ31" i="46"/>
  <c r="CI31" i="46"/>
  <c r="CH31" i="46"/>
  <c r="CG31" i="46"/>
  <c r="R31" i="46" s="1"/>
  <c r="CF31" i="46"/>
  <c r="CE31" i="46"/>
  <c r="P31" i="46" s="1"/>
  <c r="CD31" i="46"/>
  <c r="O31" i="46" s="1"/>
  <c r="CC31" i="46"/>
  <c r="CB31" i="46"/>
  <c r="CA31" i="46"/>
  <c r="L31" i="46" s="1"/>
  <c r="BZ31" i="46"/>
  <c r="BY31" i="46"/>
  <c r="J31" i="46" s="1"/>
  <c r="BX31" i="46"/>
  <c r="BW31" i="46"/>
  <c r="H31" i="46" s="1"/>
  <c r="BV31" i="46"/>
  <c r="G31" i="46" s="1"/>
  <c r="BU31" i="46"/>
  <c r="F31" i="46" s="1"/>
  <c r="BT31" i="46"/>
  <c r="BS31" i="46"/>
  <c r="BO31" i="46"/>
  <c r="B31" i="46"/>
  <c r="B31" i="44" s="1"/>
  <c r="A31" i="46"/>
  <c r="EF30" i="46"/>
  <c r="EE30" i="46"/>
  <c r="BP30" i="46" s="1"/>
  <c r="ED30" i="46"/>
  <c r="EC30" i="46"/>
  <c r="BN30" i="46" s="1"/>
  <c r="EB30" i="46"/>
  <c r="EA30" i="46"/>
  <c r="DZ30" i="46"/>
  <c r="BK30" i="46" s="1"/>
  <c r="DY30" i="46"/>
  <c r="DX30" i="46"/>
  <c r="BI30" i="46" s="1"/>
  <c r="DW30" i="46"/>
  <c r="BH30" i="46" s="1"/>
  <c r="DV30" i="46"/>
  <c r="BG30" i="46" s="1"/>
  <c r="DU30" i="46"/>
  <c r="DT30" i="46"/>
  <c r="BE30" i="46" s="1"/>
  <c r="DS30" i="46"/>
  <c r="DR30" i="46"/>
  <c r="BC30" i="46" s="1"/>
  <c r="DQ30" i="46"/>
  <c r="DP30" i="46"/>
  <c r="BA30" i="46" s="1"/>
  <c r="DO30" i="46"/>
  <c r="AZ30" i="46" s="1"/>
  <c r="DN30" i="46"/>
  <c r="AY30" i="46" s="1"/>
  <c r="DM30" i="46"/>
  <c r="DL30" i="46"/>
  <c r="DK30" i="46"/>
  <c r="AV30" i="46" s="1"/>
  <c r="DJ30" i="46"/>
  <c r="AU30" i="46" s="1"/>
  <c r="DI30" i="46"/>
  <c r="DH30" i="46"/>
  <c r="AS30" i="46" s="1"/>
  <c r="DG30" i="46"/>
  <c r="AR30" i="46" s="1"/>
  <c r="DF30" i="46"/>
  <c r="DE30" i="46"/>
  <c r="DD30" i="46"/>
  <c r="AO30" i="46" s="1"/>
  <c r="DC30" i="46"/>
  <c r="DB30" i="46"/>
  <c r="AM30" i="46" s="1"/>
  <c r="DA30" i="46"/>
  <c r="AL30" i="46" s="1"/>
  <c r="CZ30" i="46"/>
  <c r="AK30" i="46" s="1"/>
  <c r="CY30" i="46"/>
  <c r="AJ30" i="46" s="1"/>
  <c r="CX30" i="46"/>
  <c r="CW30" i="46"/>
  <c r="AH30" i="46" s="1"/>
  <c r="CV30" i="46"/>
  <c r="CU30" i="46"/>
  <c r="CT30" i="46"/>
  <c r="AE30" i="46" s="1"/>
  <c r="CS30" i="46"/>
  <c r="CR30" i="46"/>
  <c r="AC30" i="46" s="1"/>
  <c r="CQ30" i="46"/>
  <c r="AB30" i="46" s="1"/>
  <c r="CP30" i="46"/>
  <c r="CO30" i="46"/>
  <c r="Z30" i="46" s="1"/>
  <c r="CN30" i="46"/>
  <c r="Y30" i="46" s="1"/>
  <c r="CM30" i="46"/>
  <c r="CL30" i="46"/>
  <c r="W30" i="46" s="1"/>
  <c r="CK30" i="46"/>
  <c r="CJ30" i="46"/>
  <c r="U30" i="46" s="1"/>
  <c r="CI30" i="46"/>
  <c r="T30" i="46" s="1"/>
  <c r="CH30" i="46"/>
  <c r="S30" i="46" s="1"/>
  <c r="CG30" i="46"/>
  <c r="CF30" i="46"/>
  <c r="CE30" i="46"/>
  <c r="P30" i="46" s="1"/>
  <c r="CD30" i="46"/>
  <c r="O30" i="46" s="1"/>
  <c r="CC30" i="46"/>
  <c r="N30" i="46" s="1"/>
  <c r="CB30" i="46"/>
  <c r="CA30" i="46"/>
  <c r="L30" i="46" s="1"/>
  <c r="BZ30" i="46"/>
  <c r="BY30" i="46"/>
  <c r="J30" i="46" s="1"/>
  <c r="BX30" i="46"/>
  <c r="I30" i="46" s="1"/>
  <c r="BW30" i="46"/>
  <c r="BV30" i="46"/>
  <c r="G30" i="46" s="1"/>
  <c r="BU30" i="46"/>
  <c r="F30" i="46" s="1"/>
  <c r="BT30" i="46"/>
  <c r="E30" i="46" s="1"/>
  <c r="BS30" i="46"/>
  <c r="D30" i="46" s="1"/>
  <c r="B30" i="46"/>
  <c r="B30" i="44" s="1"/>
  <c r="A30" i="46"/>
  <c r="A30" i="44" s="1"/>
  <c r="EF29" i="46"/>
  <c r="BQ29" i="46" s="1"/>
  <c r="EE29" i="46"/>
  <c r="ED29" i="46"/>
  <c r="BO29" i="44" s="1"/>
  <c r="EC29" i="46"/>
  <c r="BN29" i="44" s="1"/>
  <c r="EB29" i="46"/>
  <c r="BM29" i="44" s="1"/>
  <c r="EA29" i="46"/>
  <c r="BL29" i="44" s="1"/>
  <c r="DZ29" i="46"/>
  <c r="BK29" i="44" s="1"/>
  <c r="DY29" i="46"/>
  <c r="BJ29" i="44" s="1"/>
  <c r="DX29" i="46"/>
  <c r="BI29" i="46" s="1"/>
  <c r="DW29" i="46"/>
  <c r="BH29" i="46" s="1"/>
  <c r="DV29" i="46"/>
  <c r="BG29" i="46" s="1"/>
  <c r="DU29" i="46"/>
  <c r="DT29" i="46"/>
  <c r="BE29" i="46" s="1"/>
  <c r="DS29" i="46"/>
  <c r="DR29" i="46"/>
  <c r="DQ29" i="46"/>
  <c r="BB29" i="46" s="1"/>
  <c r="DP29" i="46"/>
  <c r="DO29" i="46"/>
  <c r="AZ29" i="46" s="1"/>
  <c r="DN29" i="46"/>
  <c r="AY29" i="46" s="1"/>
  <c r="DM29" i="46"/>
  <c r="DL29" i="46"/>
  <c r="DK29" i="46"/>
  <c r="DJ29" i="46"/>
  <c r="DI29" i="46"/>
  <c r="AT29" i="46" s="1"/>
  <c r="DH29" i="46"/>
  <c r="DG29" i="46"/>
  <c r="DF29" i="46"/>
  <c r="AQ29" i="46" s="1"/>
  <c r="DE29" i="46"/>
  <c r="DD29" i="46"/>
  <c r="AO29" i="46" s="1"/>
  <c r="DC29" i="46"/>
  <c r="DB29" i="46"/>
  <c r="AM29" i="46" s="1"/>
  <c r="DA29" i="46"/>
  <c r="AL29" i="46" s="1"/>
  <c r="CZ29" i="46"/>
  <c r="CY29" i="46"/>
  <c r="CX29" i="46"/>
  <c r="AI29" i="46" s="1"/>
  <c r="CW29" i="46"/>
  <c r="AH29" i="46" s="1"/>
  <c r="CV29" i="46"/>
  <c r="AG29" i="46" s="1"/>
  <c r="CU29" i="46"/>
  <c r="CT29" i="46"/>
  <c r="CS29" i="46"/>
  <c r="AD29" i="46" s="1"/>
  <c r="CR29" i="46"/>
  <c r="CQ29" i="46"/>
  <c r="AB29" i="46" s="1"/>
  <c r="CP29" i="46"/>
  <c r="AA29" i="46" s="1"/>
  <c r="CO29" i="46"/>
  <c r="CN29" i="46"/>
  <c r="Y29" i="46" s="1"/>
  <c r="CM29" i="46"/>
  <c r="X29" i="46" s="1"/>
  <c r="CL29" i="46"/>
  <c r="W29" i="46" s="1"/>
  <c r="CK29" i="46"/>
  <c r="V29" i="46" s="1"/>
  <c r="CJ29" i="46"/>
  <c r="CI29" i="46"/>
  <c r="CH29" i="46"/>
  <c r="S29" i="46" s="1"/>
  <c r="CG29" i="46"/>
  <c r="CF29" i="46"/>
  <c r="Q29" i="46" s="1"/>
  <c r="CE29" i="46"/>
  <c r="CD29" i="46"/>
  <c r="CC29" i="46"/>
  <c r="CB29" i="46"/>
  <c r="CA29" i="46"/>
  <c r="BZ29" i="46"/>
  <c r="K29" i="46" s="1"/>
  <c r="BY29" i="46"/>
  <c r="BX29" i="46"/>
  <c r="I29" i="46" s="1"/>
  <c r="BW29" i="46"/>
  <c r="BV29" i="46"/>
  <c r="BU29" i="46"/>
  <c r="BT29" i="46"/>
  <c r="BS29" i="46"/>
  <c r="BO29" i="46"/>
  <c r="BN29" i="46"/>
  <c r="BM29" i="46"/>
  <c r="B29" i="46"/>
  <c r="B29" i="44" s="1"/>
  <c r="A29" i="46"/>
  <c r="A29" i="44" s="1"/>
  <c r="EF28" i="46"/>
  <c r="BQ28" i="46" s="1"/>
  <c r="EE28" i="46"/>
  <c r="BP28" i="46" s="1"/>
  <c r="ED28" i="46"/>
  <c r="BO28" i="46" s="1"/>
  <c r="EC28" i="46"/>
  <c r="BN28" i="46" s="1"/>
  <c r="EB28" i="46"/>
  <c r="EA28" i="46"/>
  <c r="BL28" i="46" s="1"/>
  <c r="DZ28" i="46"/>
  <c r="BK28" i="46" s="1"/>
  <c r="DY28" i="46"/>
  <c r="BJ28" i="46" s="1"/>
  <c r="DX28" i="46"/>
  <c r="BI28" i="46" s="1"/>
  <c r="DW28" i="46"/>
  <c r="DV28" i="46"/>
  <c r="DU28" i="46"/>
  <c r="DT28" i="46"/>
  <c r="BE28" i="46" s="1"/>
  <c r="DS28" i="46"/>
  <c r="BD28" i="46" s="1"/>
  <c r="DR28" i="46"/>
  <c r="DQ28" i="46"/>
  <c r="BB28" i="46" s="1"/>
  <c r="DP28" i="46"/>
  <c r="BA28" i="46" s="1"/>
  <c r="DO28" i="46"/>
  <c r="DN28" i="46"/>
  <c r="AY28" i="46" s="1"/>
  <c r="DM28" i="46"/>
  <c r="DL28" i="46"/>
  <c r="DK28" i="46"/>
  <c r="DJ28" i="46"/>
  <c r="DI28" i="46"/>
  <c r="DH28" i="46"/>
  <c r="AS28" i="46" s="1"/>
  <c r="DG28" i="46"/>
  <c r="DF28" i="46"/>
  <c r="AQ28" i="46" s="1"/>
  <c r="DE28" i="46"/>
  <c r="DD28" i="46"/>
  <c r="DC28" i="46"/>
  <c r="DB28" i="46"/>
  <c r="AM28" i="46" s="1"/>
  <c r="DA28" i="46"/>
  <c r="CZ28" i="46"/>
  <c r="AK28" i="46" s="1"/>
  <c r="CY28" i="46"/>
  <c r="AJ28" i="46" s="1"/>
  <c r="CX28" i="46"/>
  <c r="AI28" i="46" s="1"/>
  <c r="CW28" i="46"/>
  <c r="AH28" i="46" s="1"/>
  <c r="CV28" i="46"/>
  <c r="CU28" i="46"/>
  <c r="AF28" i="46" s="1"/>
  <c r="CT28" i="46"/>
  <c r="CS28" i="46"/>
  <c r="AD28" i="46" s="1"/>
  <c r="CR28" i="46"/>
  <c r="AC28" i="46" s="1"/>
  <c r="CQ28" i="46"/>
  <c r="CP28" i="46"/>
  <c r="AA28" i="46" s="1"/>
  <c r="CO28" i="46"/>
  <c r="Z28" i="46" s="1"/>
  <c r="CN28" i="46"/>
  <c r="CM28" i="46"/>
  <c r="X28" i="46" s="1"/>
  <c r="CL28" i="46"/>
  <c r="CK28" i="46"/>
  <c r="CJ28" i="46"/>
  <c r="U28" i="46" s="1"/>
  <c r="CI28" i="46"/>
  <c r="CH28" i="46"/>
  <c r="S28" i="46" s="1"/>
  <c r="CG28" i="46"/>
  <c r="CF28" i="46"/>
  <c r="Q28" i="46" s="1"/>
  <c r="CE28" i="46"/>
  <c r="CD28" i="46"/>
  <c r="CC28" i="46"/>
  <c r="CB28" i="46"/>
  <c r="M28" i="46" s="1"/>
  <c r="CA28" i="46"/>
  <c r="BZ28" i="46"/>
  <c r="K28" i="46" s="1"/>
  <c r="BY28" i="46"/>
  <c r="BX28" i="46"/>
  <c r="BW28" i="46"/>
  <c r="H28" i="46" s="1"/>
  <c r="BV28" i="46"/>
  <c r="G28" i="46" s="1"/>
  <c r="BU28" i="46"/>
  <c r="BT28" i="46"/>
  <c r="E28" i="46" s="1"/>
  <c r="BS28" i="46"/>
  <c r="B28" i="46"/>
  <c r="A28" i="46"/>
  <c r="A26" i="27" s="1"/>
  <c r="EF27" i="46"/>
  <c r="EE27" i="46"/>
  <c r="BP27" i="46" s="1"/>
  <c r="ED27" i="46"/>
  <c r="BO27" i="44" s="1"/>
  <c r="EC27" i="46"/>
  <c r="BN27" i="44" s="1"/>
  <c r="EB27" i="46"/>
  <c r="BM27" i="46" s="1"/>
  <c r="EA27" i="46"/>
  <c r="DZ27" i="46"/>
  <c r="BK27" i="46" s="1"/>
  <c r="DY27" i="46"/>
  <c r="BJ27" i="46" s="1"/>
  <c r="DX27" i="46"/>
  <c r="DW27" i="46"/>
  <c r="DV27" i="46"/>
  <c r="DU27" i="46"/>
  <c r="DT27" i="46"/>
  <c r="BE27" i="46" s="1"/>
  <c r="DS27" i="46"/>
  <c r="BD27" i="46" s="1"/>
  <c r="DR27" i="46"/>
  <c r="BC27" i="46" s="1"/>
  <c r="DQ27" i="46"/>
  <c r="BB27" i="46" s="1"/>
  <c r="DP27" i="46"/>
  <c r="DO27" i="46"/>
  <c r="DN27" i="46"/>
  <c r="DM27" i="46"/>
  <c r="DL27" i="46"/>
  <c r="AW27" i="46" s="1"/>
  <c r="DK27" i="46"/>
  <c r="DJ27" i="46"/>
  <c r="AU27" i="46" s="1"/>
  <c r="DI27" i="46"/>
  <c r="AT27" i="46" s="1"/>
  <c r="DH27" i="46"/>
  <c r="DG27" i="46"/>
  <c r="DF27" i="46"/>
  <c r="AQ27" i="46" s="1"/>
  <c r="DE27" i="46"/>
  <c r="AP27" i="46" s="1"/>
  <c r="DD27" i="46"/>
  <c r="AO27" i="46" s="1"/>
  <c r="DC27" i="46"/>
  <c r="AN27" i="46" s="1"/>
  <c r="DB27" i="46"/>
  <c r="AM27" i="46" s="1"/>
  <c r="DA27" i="46"/>
  <c r="AL27" i="46" s="1"/>
  <c r="CZ27" i="46"/>
  <c r="CY27" i="46"/>
  <c r="CX27" i="46"/>
  <c r="CW27" i="46"/>
  <c r="CV27" i="46"/>
  <c r="AG27" i="46" s="1"/>
  <c r="CU27" i="46"/>
  <c r="CT27" i="46"/>
  <c r="AE27" i="46" s="1"/>
  <c r="CS27" i="46"/>
  <c r="AD27" i="46" s="1"/>
  <c r="CR27" i="46"/>
  <c r="CQ27" i="46"/>
  <c r="AB27" i="46" s="1"/>
  <c r="CP27" i="46"/>
  <c r="AA27" i="46" s="1"/>
  <c r="CO27" i="46"/>
  <c r="CN27" i="46"/>
  <c r="Y27" i="46" s="1"/>
  <c r="CM27" i="46"/>
  <c r="CL27" i="46"/>
  <c r="CK27" i="46"/>
  <c r="V27" i="46" s="1"/>
  <c r="CJ27" i="46"/>
  <c r="CI27" i="46"/>
  <c r="T27" i="46" s="1"/>
  <c r="CH27" i="46"/>
  <c r="CG27" i="46"/>
  <c r="CF27" i="46"/>
  <c r="Q27" i="46" s="1"/>
  <c r="CE27" i="46"/>
  <c r="CD27" i="46"/>
  <c r="O27" i="46" s="1"/>
  <c r="CC27" i="46"/>
  <c r="N27" i="46" s="1"/>
  <c r="CB27" i="46"/>
  <c r="M27" i="46" s="1"/>
  <c r="CA27" i="46"/>
  <c r="BZ27" i="46"/>
  <c r="K27" i="46" s="1"/>
  <c r="BY27" i="46"/>
  <c r="BX27" i="46"/>
  <c r="I27" i="46" s="1"/>
  <c r="BW27" i="46"/>
  <c r="H27" i="46" s="1"/>
  <c r="BV27" i="46"/>
  <c r="BU27" i="46"/>
  <c r="F27" i="46" s="1"/>
  <c r="BT27" i="46"/>
  <c r="BS27" i="46"/>
  <c r="B27" i="46"/>
  <c r="A27" i="46"/>
  <c r="EF26" i="46"/>
  <c r="BQ26" i="46" s="1"/>
  <c r="EE26" i="46"/>
  <c r="BP26" i="46" s="1"/>
  <c r="ED26" i="46"/>
  <c r="EC26" i="46"/>
  <c r="BN26" i="46" s="1"/>
  <c r="EB26" i="46"/>
  <c r="EA26" i="46"/>
  <c r="DZ26" i="46"/>
  <c r="BK26" i="46" s="1"/>
  <c r="DY26" i="46"/>
  <c r="DX26" i="46"/>
  <c r="BI26" i="46" s="1"/>
  <c r="DW26" i="46"/>
  <c r="BH26" i="46" s="1"/>
  <c r="DV26" i="46"/>
  <c r="DU26" i="46"/>
  <c r="BF26" i="46" s="1"/>
  <c r="DT26" i="46"/>
  <c r="BE26" i="46" s="1"/>
  <c r="DS26" i="46"/>
  <c r="BD26" i="46" s="1"/>
  <c r="DR26" i="46"/>
  <c r="BC26" i="46" s="1"/>
  <c r="DQ26" i="46"/>
  <c r="DP26" i="46"/>
  <c r="BA26" i="46" s="1"/>
  <c r="DO26" i="46"/>
  <c r="AZ26" i="46" s="1"/>
  <c r="DN26" i="46"/>
  <c r="DM26" i="46"/>
  <c r="AX26" i="46" s="1"/>
  <c r="DL26" i="46"/>
  <c r="DK26" i="46"/>
  <c r="DJ26" i="46"/>
  <c r="AU26" i="46" s="1"/>
  <c r="DI26" i="46"/>
  <c r="DH26" i="46"/>
  <c r="AS26" i="46" s="1"/>
  <c r="DG26" i="46"/>
  <c r="AR26" i="46" s="1"/>
  <c r="DF26" i="46"/>
  <c r="DE26" i="46"/>
  <c r="AP26" i="46" s="1"/>
  <c r="DD26" i="46"/>
  <c r="DC26" i="46"/>
  <c r="AN26" i="46" s="1"/>
  <c r="DB26" i="46"/>
  <c r="AM26" i="46" s="1"/>
  <c r="DA26" i="46"/>
  <c r="CZ26" i="46"/>
  <c r="AK26" i="46" s="1"/>
  <c r="CY26" i="46"/>
  <c r="AJ26" i="46" s="1"/>
  <c r="CX26" i="46"/>
  <c r="CW26" i="46"/>
  <c r="CV26" i="46"/>
  <c r="CU26" i="46"/>
  <c r="CT26" i="46"/>
  <c r="AE26" i="46" s="1"/>
  <c r="CS26" i="46"/>
  <c r="CR26" i="46"/>
  <c r="CQ26" i="46"/>
  <c r="AB26" i="46" s="1"/>
  <c r="CP26" i="46"/>
  <c r="AA26" i="46" s="1"/>
  <c r="CO26" i="46"/>
  <c r="Z26" i="46" s="1"/>
  <c r="CN26" i="46"/>
  <c r="Y26" i="46" s="1"/>
  <c r="CM26" i="46"/>
  <c r="X26" i="46" s="1"/>
  <c r="CL26" i="46"/>
  <c r="W26" i="46" s="1"/>
  <c r="CK26" i="46"/>
  <c r="CJ26" i="46"/>
  <c r="U26" i="46" s="1"/>
  <c r="CI26" i="46"/>
  <c r="T26" i="46" s="1"/>
  <c r="CH26" i="46"/>
  <c r="CG26" i="46"/>
  <c r="R26" i="46" s="1"/>
  <c r="CF26" i="46"/>
  <c r="CE26" i="46"/>
  <c r="CD26" i="46"/>
  <c r="O26" i="46" s="1"/>
  <c r="CC26" i="46"/>
  <c r="CB26" i="46"/>
  <c r="CA26" i="46"/>
  <c r="L26" i="46" s="1"/>
  <c r="BZ26" i="46"/>
  <c r="BY26" i="46"/>
  <c r="J26" i="46" s="1"/>
  <c r="BX26" i="46"/>
  <c r="BW26" i="46"/>
  <c r="BV26" i="46"/>
  <c r="BU26" i="46"/>
  <c r="BT26" i="46"/>
  <c r="E26" i="46" s="1"/>
  <c r="BS26" i="46"/>
  <c r="D26" i="46" s="1"/>
  <c r="B26" i="46"/>
  <c r="A26" i="46"/>
  <c r="A24" i="27" s="1"/>
  <c r="EF25" i="46"/>
  <c r="BQ25" i="46" s="1"/>
  <c r="EE25" i="46"/>
  <c r="ED25" i="46"/>
  <c r="BO25" i="44" s="1"/>
  <c r="EC25" i="46"/>
  <c r="EB25" i="46"/>
  <c r="EA25" i="46"/>
  <c r="BL25" i="46" s="1"/>
  <c r="DZ25" i="46"/>
  <c r="DY25" i="46"/>
  <c r="DX25" i="46"/>
  <c r="BI25" i="46" s="1"/>
  <c r="DW25" i="46"/>
  <c r="BH25" i="46" s="1"/>
  <c r="DV25" i="46"/>
  <c r="BG25" i="46" s="1"/>
  <c r="DU25" i="46"/>
  <c r="BF25" i="46" s="1"/>
  <c r="DT25" i="46"/>
  <c r="BE25" i="46" s="1"/>
  <c r="DS25" i="46"/>
  <c r="DR25" i="46"/>
  <c r="BC25" i="46" s="1"/>
  <c r="DQ25" i="46"/>
  <c r="BB25" i="46" s="1"/>
  <c r="DP25" i="46"/>
  <c r="DO25" i="46"/>
  <c r="DN25" i="46"/>
  <c r="AY25" i="46" s="1"/>
  <c r="DM25" i="46"/>
  <c r="DL25" i="46"/>
  <c r="AW25" i="46" s="1"/>
  <c r="DK25" i="46"/>
  <c r="DJ25" i="46"/>
  <c r="DI25" i="46"/>
  <c r="DH25" i="46"/>
  <c r="DG25" i="46"/>
  <c r="DF25" i="46"/>
  <c r="AQ25" i="46" s="1"/>
  <c r="DE25" i="46"/>
  <c r="DD25" i="46"/>
  <c r="AO25" i="46" s="1"/>
  <c r="DC25" i="46"/>
  <c r="DB25" i="46"/>
  <c r="DA25" i="46"/>
  <c r="CZ25" i="46"/>
  <c r="AK25" i="46" s="1"/>
  <c r="CY25" i="46"/>
  <c r="AJ25" i="46" s="1"/>
  <c r="CX25" i="46"/>
  <c r="AI25" i="46" s="1"/>
  <c r="CW25" i="46"/>
  <c r="AH25" i="46" s="1"/>
  <c r="CV25" i="46"/>
  <c r="AG25" i="46" s="1"/>
  <c r="CU25" i="46"/>
  <c r="AF25" i="46" s="1"/>
  <c r="CT25" i="46"/>
  <c r="CS25" i="46"/>
  <c r="CR25" i="46"/>
  <c r="AC25" i="46" s="1"/>
  <c r="CQ25" i="46"/>
  <c r="AB25" i="46" s="1"/>
  <c r="CP25" i="46"/>
  <c r="AA25" i="46" s="1"/>
  <c r="CO25" i="46"/>
  <c r="CN25" i="46"/>
  <c r="Y25" i="46" s="1"/>
  <c r="CM25" i="46"/>
  <c r="X25" i="46" s="1"/>
  <c r="CL25" i="46"/>
  <c r="CK25" i="46"/>
  <c r="CJ25" i="46"/>
  <c r="CI25" i="46"/>
  <c r="T25" i="46" s="1"/>
  <c r="CH25" i="46"/>
  <c r="CG25" i="46"/>
  <c r="R25" i="46" s="1"/>
  <c r="CF25" i="46"/>
  <c r="Q25" i="46" s="1"/>
  <c r="CE25" i="46"/>
  <c r="P25" i="46" s="1"/>
  <c r="CD25" i="46"/>
  <c r="O25" i="46" s="1"/>
  <c r="CC25" i="46"/>
  <c r="N25" i="46" s="1"/>
  <c r="CB25" i="46"/>
  <c r="CA25" i="46"/>
  <c r="L25" i="46" s="1"/>
  <c r="BZ25" i="46"/>
  <c r="BY25" i="46"/>
  <c r="BX25" i="46"/>
  <c r="I25" i="46" s="1"/>
  <c r="BW25" i="46"/>
  <c r="H25" i="46" s="1"/>
  <c r="BV25" i="46"/>
  <c r="BU25" i="46"/>
  <c r="BT25" i="46"/>
  <c r="BS25" i="46"/>
  <c r="D25" i="46" s="1"/>
  <c r="B25" i="46"/>
  <c r="A25" i="46"/>
  <c r="C25" i="46" s="1"/>
  <c r="C25" i="44" s="1"/>
  <c r="EF24" i="46"/>
  <c r="BQ24" i="46" s="1"/>
  <c r="EE24" i="46"/>
  <c r="BP24" i="46" s="1"/>
  <c r="ED24" i="46"/>
  <c r="BO24" i="46" s="1"/>
  <c r="EC24" i="46"/>
  <c r="EB24" i="46"/>
  <c r="EA24" i="46"/>
  <c r="BL24" i="46" s="1"/>
  <c r="DZ24" i="46"/>
  <c r="BK24" i="46" s="1"/>
  <c r="DY24" i="46"/>
  <c r="BJ24" i="46" s="1"/>
  <c r="DX24" i="46"/>
  <c r="DW24" i="46"/>
  <c r="BH24" i="46" s="1"/>
  <c r="DV24" i="46"/>
  <c r="BG24" i="46" s="1"/>
  <c r="DU24" i="46"/>
  <c r="DT24" i="46"/>
  <c r="BE24" i="46" s="1"/>
  <c r="DS24" i="46"/>
  <c r="DR24" i="46"/>
  <c r="BC24" i="46" s="1"/>
  <c r="DQ24" i="46"/>
  <c r="BB24" i="46" s="1"/>
  <c r="DP24" i="46"/>
  <c r="DO24" i="46"/>
  <c r="AZ24" i="46" s="1"/>
  <c r="DN24" i="46"/>
  <c r="AY24" i="46" s="1"/>
  <c r="DM24" i="46"/>
  <c r="DL24" i="46"/>
  <c r="AW24" i="46" s="1"/>
  <c r="DK24" i="46"/>
  <c r="DJ24" i="46"/>
  <c r="AU24" i="46" s="1"/>
  <c r="DI24" i="46"/>
  <c r="DH24" i="46"/>
  <c r="AS24" i="46" s="1"/>
  <c r="DG24" i="46"/>
  <c r="AR24" i="46" s="1"/>
  <c r="DF24" i="46"/>
  <c r="AQ24" i="46" s="1"/>
  <c r="DE24" i="46"/>
  <c r="AP24" i="46" s="1"/>
  <c r="DD24" i="46"/>
  <c r="AO24" i="46" s="1"/>
  <c r="DC24" i="46"/>
  <c r="AN24" i="46" s="1"/>
  <c r="DB24" i="46"/>
  <c r="AM24" i="46" s="1"/>
  <c r="DA24" i="46"/>
  <c r="AL24" i="46" s="1"/>
  <c r="CZ24" i="46"/>
  <c r="AK24" i="46" s="1"/>
  <c r="CY24" i="46"/>
  <c r="AJ24" i="46" s="1"/>
  <c r="CX24" i="46"/>
  <c r="AI24" i="46" s="1"/>
  <c r="CW24" i="46"/>
  <c r="CV24" i="46"/>
  <c r="CU24" i="46"/>
  <c r="CT24" i="46"/>
  <c r="AE24" i="46" s="1"/>
  <c r="CS24" i="46"/>
  <c r="AD24" i="46" s="1"/>
  <c r="CR24" i="46"/>
  <c r="AC24" i="46" s="1"/>
  <c r="CQ24" i="46"/>
  <c r="AB24" i="46" s="1"/>
  <c r="CP24" i="46"/>
  <c r="AA24" i="46" s="1"/>
  <c r="CO24" i="46"/>
  <c r="Z24" i="46" s="1"/>
  <c r="CN24" i="46"/>
  <c r="CM24" i="46"/>
  <c r="CL24" i="46"/>
  <c r="W24" i="46" s="1"/>
  <c r="CK24" i="46"/>
  <c r="V24" i="46" s="1"/>
  <c r="CJ24" i="46"/>
  <c r="U24" i="46" s="1"/>
  <c r="CI24" i="46"/>
  <c r="T24" i="46" s="1"/>
  <c r="CH24" i="46"/>
  <c r="S24" i="46" s="1"/>
  <c r="CG24" i="46"/>
  <c r="CF24" i="46"/>
  <c r="CE24" i="46"/>
  <c r="P24" i="46" s="1"/>
  <c r="CD24" i="46"/>
  <c r="O24" i="46" s="1"/>
  <c r="CC24" i="46"/>
  <c r="CB24" i="46"/>
  <c r="M24" i="46" s="1"/>
  <c r="CA24" i="46"/>
  <c r="L24" i="46" s="1"/>
  <c r="BZ24" i="46"/>
  <c r="K24" i="46" s="1"/>
  <c r="BY24" i="46"/>
  <c r="BX24" i="46"/>
  <c r="BW24" i="46"/>
  <c r="BV24" i="46"/>
  <c r="G24" i="46" s="1"/>
  <c r="BU24" i="46"/>
  <c r="F24" i="46" s="1"/>
  <c r="BT24" i="46"/>
  <c r="BS24" i="46"/>
  <c r="D24" i="46" s="1"/>
  <c r="B24" i="46"/>
  <c r="A24" i="46"/>
  <c r="A22" i="27" s="1"/>
  <c r="EF23" i="46"/>
  <c r="EE23" i="46"/>
  <c r="ED23" i="46"/>
  <c r="BO23" i="44" s="1"/>
  <c r="EC23" i="46"/>
  <c r="EB23" i="46"/>
  <c r="EA23" i="46"/>
  <c r="DZ23" i="46"/>
  <c r="BK23" i="46" s="1"/>
  <c r="DY23" i="46"/>
  <c r="DX23" i="46"/>
  <c r="BI23" i="46" s="1"/>
  <c r="DW23" i="46"/>
  <c r="BH23" i="46" s="1"/>
  <c r="DV23" i="46"/>
  <c r="BG23" i="46" s="1"/>
  <c r="DU23" i="46"/>
  <c r="DT23" i="46"/>
  <c r="DS23" i="46"/>
  <c r="BD23" i="46" s="1"/>
  <c r="DR23" i="46"/>
  <c r="DQ23" i="46"/>
  <c r="DP23" i="46"/>
  <c r="DO23" i="46"/>
  <c r="AZ23" i="46" s="1"/>
  <c r="DN23" i="46"/>
  <c r="AY23" i="46" s="1"/>
  <c r="DM23" i="46"/>
  <c r="DL23" i="46"/>
  <c r="AW23" i="46" s="1"/>
  <c r="DK23" i="46"/>
  <c r="AV23" i="46" s="1"/>
  <c r="DJ23" i="46"/>
  <c r="AU23" i="46" s="1"/>
  <c r="DI23" i="46"/>
  <c r="DH23" i="46"/>
  <c r="AS23" i="46" s="1"/>
  <c r="DG23" i="46"/>
  <c r="DF23" i="46"/>
  <c r="AQ23" i="46" s="1"/>
  <c r="DE23" i="46"/>
  <c r="AP23" i="46" s="1"/>
  <c r="DD23" i="46"/>
  <c r="DC23" i="46"/>
  <c r="DB23" i="46"/>
  <c r="AM23" i="46" s="1"/>
  <c r="DA23" i="46"/>
  <c r="AL23" i="46" s="1"/>
  <c r="CZ23" i="46"/>
  <c r="CY23" i="46"/>
  <c r="CX23" i="46"/>
  <c r="AI23" i="46" s="1"/>
  <c r="CW23" i="46"/>
  <c r="AH23" i="46" s="1"/>
  <c r="CV23" i="46"/>
  <c r="AG23" i="46" s="1"/>
  <c r="CU23" i="46"/>
  <c r="CT23" i="46"/>
  <c r="AE23" i="46" s="1"/>
  <c r="CS23" i="46"/>
  <c r="CR23" i="46"/>
  <c r="CQ23" i="46"/>
  <c r="CP23" i="46"/>
  <c r="AA23" i="46" s="1"/>
  <c r="CO23" i="46"/>
  <c r="Z23" i="46" s="1"/>
  <c r="CN23" i="46"/>
  <c r="CM23" i="46"/>
  <c r="CL23" i="46"/>
  <c r="W23" i="46" s="1"/>
  <c r="CK23" i="46"/>
  <c r="V23" i="46" s="1"/>
  <c r="CJ23" i="46"/>
  <c r="CI23" i="46"/>
  <c r="T23" i="46" s="1"/>
  <c r="CH23" i="46"/>
  <c r="S23" i="46" s="1"/>
  <c r="CG23" i="46"/>
  <c r="R23" i="46" s="1"/>
  <c r="CF23" i="46"/>
  <c r="Q23" i="46" s="1"/>
  <c r="CE23" i="46"/>
  <c r="P23" i="46" s="1"/>
  <c r="CD23" i="46"/>
  <c r="O23" i="46" s="1"/>
  <c r="CC23" i="46"/>
  <c r="CB23" i="46"/>
  <c r="M23" i="46" s="1"/>
  <c r="CA23" i="46"/>
  <c r="L23" i="46" s="1"/>
  <c r="BZ23" i="46"/>
  <c r="K23" i="46" s="1"/>
  <c r="BY23" i="46"/>
  <c r="J23" i="44" s="1"/>
  <c r="BX23" i="46"/>
  <c r="I23" i="46" s="1"/>
  <c r="BW23" i="46"/>
  <c r="H23" i="46" s="1"/>
  <c r="BV23" i="46"/>
  <c r="BU23" i="46"/>
  <c r="BT23" i="46"/>
  <c r="E23" i="46" s="1"/>
  <c r="BS23" i="46"/>
  <c r="D23" i="46" s="1"/>
  <c r="B23" i="46"/>
  <c r="A23" i="46"/>
  <c r="A23" i="44" s="1"/>
  <c r="EF22" i="46"/>
  <c r="BQ22" i="46" s="1"/>
  <c r="EE22" i="46"/>
  <c r="ED22" i="46"/>
  <c r="EC22" i="46"/>
  <c r="EB22" i="46"/>
  <c r="BM22" i="46" s="1"/>
  <c r="EA22" i="46"/>
  <c r="BL22" i="46" s="1"/>
  <c r="DZ22" i="46"/>
  <c r="DY22" i="46"/>
  <c r="BJ22" i="46" s="1"/>
  <c r="DX22" i="46"/>
  <c r="BI22" i="46" s="1"/>
  <c r="DW22" i="46"/>
  <c r="DV22" i="46"/>
  <c r="BG22" i="44" s="1"/>
  <c r="DU22" i="46"/>
  <c r="BF22" i="46" s="1"/>
  <c r="DT22" i="46"/>
  <c r="BE22" i="46" s="1"/>
  <c r="DS22" i="46"/>
  <c r="BD22" i="46" s="1"/>
  <c r="DR22" i="46"/>
  <c r="BC22" i="46" s="1"/>
  <c r="DQ22" i="46"/>
  <c r="BB22" i="46" s="1"/>
  <c r="DP22" i="46"/>
  <c r="DO22" i="46"/>
  <c r="AZ22" i="46" s="1"/>
  <c r="DN22" i="46"/>
  <c r="DM22" i="46"/>
  <c r="DL22" i="46"/>
  <c r="AW22" i="46" s="1"/>
  <c r="DK22" i="46"/>
  <c r="DJ22" i="46"/>
  <c r="DI22" i="46"/>
  <c r="AT22" i="46" s="1"/>
  <c r="DH22" i="46"/>
  <c r="AS22" i="46" s="1"/>
  <c r="DG22" i="46"/>
  <c r="AR22" i="46" s="1"/>
  <c r="DF22" i="46"/>
  <c r="DE22" i="46"/>
  <c r="AP22" i="46" s="1"/>
  <c r="DD22" i="46"/>
  <c r="AO22" i="46" s="1"/>
  <c r="DC22" i="46"/>
  <c r="AN22" i="46" s="1"/>
  <c r="DB22" i="46"/>
  <c r="AM22" i="46" s="1"/>
  <c r="DA22" i="46"/>
  <c r="AL22" i="46" s="1"/>
  <c r="CZ22" i="46"/>
  <c r="AK22" i="46" s="1"/>
  <c r="CY22" i="46"/>
  <c r="CX22" i="46"/>
  <c r="CW22" i="46"/>
  <c r="AH22" i="46" s="1"/>
  <c r="CV22" i="46"/>
  <c r="AG22" i="46" s="1"/>
  <c r="CU22" i="46"/>
  <c r="AF22" i="46" s="1"/>
  <c r="CT22" i="46"/>
  <c r="CS22" i="46"/>
  <c r="AD22" i="46" s="1"/>
  <c r="CR22" i="46"/>
  <c r="AC22" i="46" s="1"/>
  <c r="CQ22" i="46"/>
  <c r="CP22" i="46"/>
  <c r="AA22" i="46" s="1"/>
  <c r="CO22" i="46"/>
  <c r="Z22" i="46" s="1"/>
  <c r="CN22" i="46"/>
  <c r="Y22" i="46" s="1"/>
  <c r="CM22" i="46"/>
  <c r="CL22" i="46"/>
  <c r="CK22" i="46"/>
  <c r="V22" i="46" s="1"/>
  <c r="CJ22" i="46"/>
  <c r="U22" i="46" s="1"/>
  <c r="CI22" i="46"/>
  <c r="CH22" i="46"/>
  <c r="S22" i="46" s="1"/>
  <c r="CG22" i="46"/>
  <c r="R22" i="46" s="1"/>
  <c r="CF22" i="46"/>
  <c r="Q22" i="46" s="1"/>
  <c r="CE22" i="46"/>
  <c r="CD22" i="46"/>
  <c r="CC22" i="46"/>
  <c r="N22" i="46" s="1"/>
  <c r="CB22" i="46"/>
  <c r="M22" i="46" s="1"/>
  <c r="CA22" i="46"/>
  <c r="L22" i="46" s="1"/>
  <c r="BZ22" i="46"/>
  <c r="K22" i="46" s="1"/>
  <c r="BY22" i="46"/>
  <c r="BX22" i="46"/>
  <c r="I22" i="46" s="1"/>
  <c r="BW22" i="46"/>
  <c r="H22" i="46" s="1"/>
  <c r="BV22" i="46"/>
  <c r="BU22" i="46"/>
  <c r="F22" i="46" s="1"/>
  <c r="BT22" i="46"/>
  <c r="E22" i="46" s="1"/>
  <c r="BS22" i="46"/>
  <c r="BG22" i="46"/>
  <c r="B22" i="46"/>
  <c r="A22" i="46"/>
  <c r="A20" i="27" s="1"/>
  <c r="EF21" i="46"/>
  <c r="BQ21" i="46" s="1"/>
  <c r="EE21" i="46"/>
  <c r="BP21" i="46" s="1"/>
  <c r="ED21" i="46"/>
  <c r="BO21" i="44" s="1"/>
  <c r="EC21" i="46"/>
  <c r="BN21" i="44" s="1"/>
  <c r="EB21" i="46"/>
  <c r="BM21" i="44" s="1"/>
  <c r="EA21" i="46"/>
  <c r="BL21" i="44" s="1"/>
  <c r="DZ21" i="46"/>
  <c r="BK21" i="44" s="1"/>
  <c r="DY21" i="46"/>
  <c r="BJ21" i="44" s="1"/>
  <c r="DX21" i="46"/>
  <c r="BI21" i="46" s="1"/>
  <c r="DW21" i="46"/>
  <c r="BH21" i="46" s="1"/>
  <c r="DV21" i="46"/>
  <c r="BG21" i="46" s="1"/>
  <c r="DU21" i="46"/>
  <c r="BF21" i="46" s="1"/>
  <c r="DT21" i="46"/>
  <c r="DS21" i="46"/>
  <c r="DR21" i="46"/>
  <c r="BC21" i="46" s="1"/>
  <c r="DQ21" i="46"/>
  <c r="DP21" i="46"/>
  <c r="BA21" i="46" s="1"/>
  <c r="DO21" i="46"/>
  <c r="AZ21" i="46" s="1"/>
  <c r="DN21" i="46"/>
  <c r="AY21" i="46" s="1"/>
  <c r="DM21" i="46"/>
  <c r="AX21" i="46" s="1"/>
  <c r="DL21" i="46"/>
  <c r="DK21" i="46"/>
  <c r="DJ21" i="46"/>
  <c r="AU21" i="46" s="1"/>
  <c r="DI21" i="46"/>
  <c r="DH21" i="46"/>
  <c r="AS21" i="46" s="1"/>
  <c r="DG21" i="46"/>
  <c r="AR21" i="46" s="1"/>
  <c r="DF21" i="46"/>
  <c r="DE21" i="46"/>
  <c r="AP21" i="46" s="1"/>
  <c r="DD21" i="46"/>
  <c r="AO21" i="46" s="1"/>
  <c r="DC21" i="46"/>
  <c r="DB21" i="46"/>
  <c r="DA21" i="46"/>
  <c r="AL21" i="46" s="1"/>
  <c r="CZ21" i="46"/>
  <c r="CY21" i="46"/>
  <c r="AJ21" i="46" s="1"/>
  <c r="CX21" i="46"/>
  <c r="AI21" i="46" s="1"/>
  <c r="CW21" i="46"/>
  <c r="AH21" i="46" s="1"/>
  <c r="CV21" i="46"/>
  <c r="CU21" i="46"/>
  <c r="CT21" i="46"/>
  <c r="CS21" i="46"/>
  <c r="AD21" i="46" s="1"/>
  <c r="CR21" i="46"/>
  <c r="AC21" i="46" s="1"/>
  <c r="CQ21" i="46"/>
  <c r="AB21" i="46" s="1"/>
  <c r="CP21" i="46"/>
  <c r="AA21" i="46" s="1"/>
  <c r="CO21" i="46"/>
  <c r="Z21" i="46" s="1"/>
  <c r="CN21" i="46"/>
  <c r="CM21" i="46"/>
  <c r="CL21" i="46"/>
  <c r="CK21" i="46"/>
  <c r="V21" i="46" s="1"/>
  <c r="CJ21" i="46"/>
  <c r="U21" i="46" s="1"/>
  <c r="CI21" i="46"/>
  <c r="T21" i="46" s="1"/>
  <c r="CH21" i="46"/>
  <c r="CG21" i="46"/>
  <c r="R21" i="46" s="1"/>
  <c r="CF21" i="46"/>
  <c r="CE21" i="46"/>
  <c r="CD21" i="46"/>
  <c r="O21" i="46" s="1"/>
  <c r="CC21" i="46"/>
  <c r="CB21" i="46"/>
  <c r="M21" i="46" s="1"/>
  <c r="CA21" i="46"/>
  <c r="L21" i="46" s="1"/>
  <c r="BZ21" i="46"/>
  <c r="BY21" i="46"/>
  <c r="J21" i="46" s="1"/>
  <c r="BX21" i="46"/>
  <c r="BW21" i="46"/>
  <c r="H21" i="46" s="1"/>
  <c r="BV21" i="46"/>
  <c r="G21" i="46" s="1"/>
  <c r="BU21" i="46"/>
  <c r="F21" i="46" s="1"/>
  <c r="BT21" i="46"/>
  <c r="E21" i="46" s="1"/>
  <c r="BS21" i="46"/>
  <c r="D21" i="46" s="1"/>
  <c r="BO21" i="46"/>
  <c r="B21" i="46"/>
  <c r="A21" i="46"/>
  <c r="A19" i="27" s="1"/>
  <c r="EF20" i="46"/>
  <c r="EE20" i="46"/>
  <c r="BP20" i="46" s="1"/>
  <c r="ED20" i="46"/>
  <c r="EC20" i="46"/>
  <c r="BN20" i="46" s="1"/>
  <c r="EB20" i="46"/>
  <c r="BM20" i="46" s="1"/>
  <c r="EA20" i="46"/>
  <c r="BL20" i="46" s="1"/>
  <c r="DZ20" i="46"/>
  <c r="BK20" i="46" s="1"/>
  <c r="DY20" i="46"/>
  <c r="BJ20" i="46" s="1"/>
  <c r="DX20" i="46"/>
  <c r="BI20" i="46" s="1"/>
  <c r="DW20" i="46"/>
  <c r="BH20" i="46" s="1"/>
  <c r="DV20" i="46"/>
  <c r="BG20" i="46" s="1"/>
  <c r="DU20" i="46"/>
  <c r="DT20" i="46"/>
  <c r="BE20" i="46" s="1"/>
  <c r="DS20" i="46"/>
  <c r="DR20" i="46"/>
  <c r="BC20" i="46" s="1"/>
  <c r="DQ20" i="46"/>
  <c r="BB20" i="46" s="1"/>
  <c r="DP20" i="46"/>
  <c r="DO20" i="46"/>
  <c r="AZ20" i="46" s="1"/>
  <c r="DN20" i="46"/>
  <c r="DM20" i="46"/>
  <c r="AX20" i="46" s="1"/>
  <c r="DL20" i="46"/>
  <c r="DK20" i="46"/>
  <c r="DJ20" i="46"/>
  <c r="DI20" i="46"/>
  <c r="AT20" i="46" s="1"/>
  <c r="DH20" i="46"/>
  <c r="AS20" i="46" s="1"/>
  <c r="DG20" i="46"/>
  <c r="AR20" i="46" s="1"/>
  <c r="DF20" i="46"/>
  <c r="DE20" i="46"/>
  <c r="DD20" i="46"/>
  <c r="AO20" i="46" s="1"/>
  <c r="DC20" i="46"/>
  <c r="AN20" i="46" s="1"/>
  <c r="DB20" i="46"/>
  <c r="AM20" i="46" s="1"/>
  <c r="DA20" i="46"/>
  <c r="AL20" i="46" s="1"/>
  <c r="CZ20" i="46"/>
  <c r="CY20" i="46"/>
  <c r="AJ20" i="46" s="1"/>
  <c r="CX20" i="46"/>
  <c r="CW20" i="46"/>
  <c r="CV20" i="46"/>
  <c r="CU20" i="46"/>
  <c r="AF20" i="46" s="1"/>
  <c r="CT20" i="46"/>
  <c r="AE20" i="46" s="1"/>
  <c r="CS20" i="46"/>
  <c r="AD20" i="46" s="1"/>
  <c r="CR20" i="46"/>
  <c r="CQ20" i="46"/>
  <c r="AB20" i="46" s="1"/>
  <c r="CP20" i="46"/>
  <c r="CO20" i="46"/>
  <c r="Z20" i="46" s="1"/>
  <c r="CN20" i="46"/>
  <c r="Y20" i="46" s="1"/>
  <c r="CM20" i="46"/>
  <c r="CL20" i="46"/>
  <c r="W20" i="46" s="1"/>
  <c r="CK20" i="46"/>
  <c r="V20" i="46" s="1"/>
  <c r="CJ20" i="46"/>
  <c r="U20" i="46" s="1"/>
  <c r="CI20" i="46"/>
  <c r="T20" i="46" s="1"/>
  <c r="CH20" i="46"/>
  <c r="S20" i="46" s="1"/>
  <c r="CG20" i="46"/>
  <c r="CF20" i="46"/>
  <c r="CE20" i="46"/>
  <c r="CD20" i="46"/>
  <c r="O20" i="46" s="1"/>
  <c r="CC20" i="46"/>
  <c r="N20" i="46" s="1"/>
  <c r="CB20" i="46"/>
  <c r="M20" i="46" s="1"/>
  <c r="CA20" i="46"/>
  <c r="L20" i="46" s="1"/>
  <c r="BZ20" i="46"/>
  <c r="BY20" i="46"/>
  <c r="BX20" i="46"/>
  <c r="I20" i="46" s="1"/>
  <c r="BW20" i="46"/>
  <c r="H20" i="46" s="1"/>
  <c r="BV20" i="46"/>
  <c r="G20" i="46" s="1"/>
  <c r="BU20" i="46"/>
  <c r="F20" i="46" s="1"/>
  <c r="BT20" i="46"/>
  <c r="E20" i="46" s="1"/>
  <c r="BS20" i="46"/>
  <c r="D20" i="46" s="1"/>
  <c r="B20" i="46"/>
  <c r="A20" i="46"/>
  <c r="EF19" i="46"/>
  <c r="EE19" i="46"/>
  <c r="BP19" i="46" s="1"/>
  <c r="ED19" i="46"/>
  <c r="EC19" i="46"/>
  <c r="EB19" i="46"/>
  <c r="BM19" i="46" s="1"/>
  <c r="EA19" i="46"/>
  <c r="BL19" i="46" s="1"/>
  <c r="DZ19" i="46"/>
  <c r="DY19" i="46"/>
  <c r="DX19" i="46"/>
  <c r="DW19" i="46"/>
  <c r="BH19" i="46" s="1"/>
  <c r="DV19" i="46"/>
  <c r="BG19" i="46" s="1"/>
  <c r="DU19" i="46"/>
  <c r="DT19" i="46"/>
  <c r="DS19" i="46"/>
  <c r="BD19" i="46" s="1"/>
  <c r="DR19" i="46"/>
  <c r="DQ19" i="46"/>
  <c r="DP19" i="46"/>
  <c r="BA19" i="46" s="1"/>
  <c r="DO19" i="46"/>
  <c r="AZ19" i="46" s="1"/>
  <c r="DN19" i="46"/>
  <c r="AY19" i="46" s="1"/>
  <c r="DM19" i="46"/>
  <c r="AX19" i="46" s="1"/>
  <c r="DL19" i="46"/>
  <c r="DK19" i="46"/>
  <c r="AV19" i="46" s="1"/>
  <c r="DJ19" i="46"/>
  <c r="DI19" i="46"/>
  <c r="DH19" i="46"/>
  <c r="DG19" i="46"/>
  <c r="AR19" i="46" s="1"/>
  <c r="DF19" i="46"/>
  <c r="AQ19" i="46" s="1"/>
  <c r="DE19" i="46"/>
  <c r="DD19" i="46"/>
  <c r="AO19" i="46" s="1"/>
  <c r="DC19" i="46"/>
  <c r="AN19" i="46" s="1"/>
  <c r="DB19" i="46"/>
  <c r="DA19" i="46"/>
  <c r="CZ19" i="46"/>
  <c r="CY19" i="46"/>
  <c r="AJ19" i="46" s="1"/>
  <c r="CX19" i="46"/>
  <c r="AI19" i="46" s="1"/>
  <c r="CW19" i="46"/>
  <c r="AH19" i="46" s="1"/>
  <c r="CV19" i="46"/>
  <c r="CU19" i="46"/>
  <c r="AF19" i="46" s="1"/>
  <c r="CT19" i="46"/>
  <c r="CS19" i="46"/>
  <c r="CR19" i="46"/>
  <c r="CQ19" i="46"/>
  <c r="AB19" i="46" s="1"/>
  <c r="CP19" i="46"/>
  <c r="AA19" i="46" s="1"/>
  <c r="CO19" i="46"/>
  <c r="Z19" i="46" s="1"/>
  <c r="CN19" i="46"/>
  <c r="Y19" i="46" s="1"/>
  <c r="CM19" i="46"/>
  <c r="X19" i="46" s="1"/>
  <c r="CL19" i="46"/>
  <c r="CK19" i="46"/>
  <c r="V19" i="46" s="1"/>
  <c r="CJ19" i="46"/>
  <c r="U19" i="46" s="1"/>
  <c r="CI19" i="46"/>
  <c r="T19" i="46" s="1"/>
  <c r="CH19" i="46"/>
  <c r="S19" i="46" s="1"/>
  <c r="CG19" i="46"/>
  <c r="CF19" i="46"/>
  <c r="Q19" i="46" s="1"/>
  <c r="CE19" i="46"/>
  <c r="P19" i="46" s="1"/>
  <c r="CD19" i="46"/>
  <c r="CC19" i="46"/>
  <c r="N19" i="46" s="1"/>
  <c r="CB19" i="46"/>
  <c r="CA19" i="46"/>
  <c r="L19" i="46" s="1"/>
  <c r="BZ19" i="46"/>
  <c r="BY19" i="46"/>
  <c r="J19" i="46" s="1"/>
  <c r="BX19" i="46"/>
  <c r="I19" i="46" s="1"/>
  <c r="BW19" i="46"/>
  <c r="H19" i="46" s="1"/>
  <c r="BV19" i="46"/>
  <c r="G19" i="46" s="1"/>
  <c r="BU19" i="46"/>
  <c r="F19" i="46" s="1"/>
  <c r="BT19" i="46"/>
  <c r="BS19" i="46"/>
  <c r="D19" i="46" s="1"/>
  <c r="A19" i="46"/>
  <c r="C19" i="46" s="1"/>
  <c r="C19" i="44" s="1"/>
  <c r="EF18" i="46"/>
  <c r="BQ18" i="46" s="1"/>
  <c r="EE18" i="46"/>
  <c r="BP18" i="46" s="1"/>
  <c r="ED18" i="46"/>
  <c r="BO18" i="46" s="1"/>
  <c r="EC18" i="46"/>
  <c r="EB18" i="46"/>
  <c r="BM18" i="46" s="1"/>
  <c r="EA18" i="46"/>
  <c r="BL18" i="46" s="1"/>
  <c r="DZ18" i="46"/>
  <c r="BK18" i="46" s="1"/>
  <c r="DY18" i="46"/>
  <c r="BJ18" i="46" s="1"/>
  <c r="DX18" i="46"/>
  <c r="BI18" i="46" s="1"/>
  <c r="DW18" i="46"/>
  <c r="DV18" i="46"/>
  <c r="BG18" i="46" s="1"/>
  <c r="DU18" i="46"/>
  <c r="DT18" i="46"/>
  <c r="DS18" i="46"/>
  <c r="DR18" i="46"/>
  <c r="BC18" i="46" s="1"/>
  <c r="DQ18" i="46"/>
  <c r="BB18" i="46" s="1"/>
  <c r="DP18" i="46"/>
  <c r="BA18" i="46" s="1"/>
  <c r="DO18" i="46"/>
  <c r="DN18" i="46"/>
  <c r="AY18" i="46" s="1"/>
  <c r="DM18" i="46"/>
  <c r="DL18" i="46"/>
  <c r="AW18" i="46" s="1"/>
  <c r="DK18" i="46"/>
  <c r="AV18" i="46" s="1"/>
  <c r="DJ18" i="46"/>
  <c r="AU18" i="46" s="1"/>
  <c r="DI18" i="46"/>
  <c r="AT18" i="46" s="1"/>
  <c r="DH18" i="46"/>
  <c r="AS18" i="46" s="1"/>
  <c r="DG18" i="46"/>
  <c r="DF18" i="46"/>
  <c r="AQ18" i="46" s="1"/>
  <c r="DE18" i="46"/>
  <c r="DD18" i="46"/>
  <c r="AO18" i="46" s="1"/>
  <c r="DC18" i="46"/>
  <c r="AN18" i="46" s="1"/>
  <c r="DB18" i="46"/>
  <c r="DA18" i="46"/>
  <c r="AL18" i="46" s="1"/>
  <c r="CZ18" i="46"/>
  <c r="AK18" i="46" s="1"/>
  <c r="CY18" i="46"/>
  <c r="AJ18" i="46" s="1"/>
  <c r="CX18" i="46"/>
  <c r="AI18" i="46" s="1"/>
  <c r="CW18" i="46"/>
  <c r="CV18" i="46"/>
  <c r="CU18" i="46"/>
  <c r="CT18" i="46"/>
  <c r="AE18" i="46" s="1"/>
  <c r="CS18" i="46"/>
  <c r="CR18" i="46"/>
  <c r="AC18" i="46" s="1"/>
  <c r="CQ18" i="46"/>
  <c r="AB18" i="46" s="1"/>
  <c r="CP18" i="46"/>
  <c r="AA18" i="46" s="1"/>
  <c r="CO18" i="46"/>
  <c r="CN18" i="46"/>
  <c r="Y18" i="46" s="1"/>
  <c r="CM18" i="46"/>
  <c r="X18" i="46" s="1"/>
  <c r="CL18" i="46"/>
  <c r="W18" i="46" s="1"/>
  <c r="CK18" i="46"/>
  <c r="V18" i="46" s="1"/>
  <c r="CJ18" i="46"/>
  <c r="U18" i="46" s="1"/>
  <c r="CI18" i="46"/>
  <c r="CH18" i="46"/>
  <c r="S18" i="46" s="1"/>
  <c r="CG18" i="46"/>
  <c r="R18" i="46" s="1"/>
  <c r="CF18" i="46"/>
  <c r="CE18" i="46"/>
  <c r="P18" i="46" s="1"/>
  <c r="CD18" i="46"/>
  <c r="O18" i="46" s="1"/>
  <c r="CC18" i="46"/>
  <c r="N18" i="46" s="1"/>
  <c r="CB18" i="46"/>
  <c r="M18" i="46" s="1"/>
  <c r="CA18" i="46"/>
  <c r="L18" i="46" s="1"/>
  <c r="BZ18" i="46"/>
  <c r="K18" i="46" s="1"/>
  <c r="BY18" i="46"/>
  <c r="BX18" i="46"/>
  <c r="BW18" i="46"/>
  <c r="BV18" i="46"/>
  <c r="BU18" i="46"/>
  <c r="F18" i="46" s="1"/>
  <c r="BT18" i="46"/>
  <c r="E18" i="46" s="1"/>
  <c r="BS18" i="46"/>
  <c r="A18" i="46"/>
  <c r="A16" i="27" s="1"/>
  <c r="EF17" i="46"/>
  <c r="EE17" i="46"/>
  <c r="BP17" i="46" s="1"/>
  <c r="ED17" i="46"/>
  <c r="BO17" i="44" s="1"/>
  <c r="EC17" i="46"/>
  <c r="BN17" i="44" s="1"/>
  <c r="EB17" i="46"/>
  <c r="BM17" i="44" s="1"/>
  <c r="EA17" i="46"/>
  <c r="BL17" i="44" s="1"/>
  <c r="DZ17" i="46"/>
  <c r="BK17" i="44" s="1"/>
  <c r="DY17" i="46"/>
  <c r="BJ17" i="44" s="1"/>
  <c r="DX17" i="46"/>
  <c r="DW17" i="46"/>
  <c r="DV17" i="46"/>
  <c r="BG17" i="46" s="1"/>
  <c r="DU17" i="46"/>
  <c r="BF17" i="46" s="1"/>
  <c r="DT17" i="46"/>
  <c r="BE17" i="46" s="1"/>
  <c r="DS17" i="46"/>
  <c r="DR17" i="46"/>
  <c r="BC17" i="46" s="1"/>
  <c r="DQ17" i="46"/>
  <c r="BB17" i="46" s="1"/>
  <c r="DP17" i="46"/>
  <c r="BA17" i="46" s="1"/>
  <c r="DO17" i="46"/>
  <c r="AZ17" i="46" s="1"/>
  <c r="DN17" i="46"/>
  <c r="AY17" i="46" s="1"/>
  <c r="DM17" i="46"/>
  <c r="AX17" i="46" s="1"/>
  <c r="DL17" i="46"/>
  <c r="DK17" i="46"/>
  <c r="AV17" i="46" s="1"/>
  <c r="DJ17" i="46"/>
  <c r="AU17" i="46" s="1"/>
  <c r="DI17" i="46"/>
  <c r="AT17" i="46" s="1"/>
  <c r="DH17" i="46"/>
  <c r="DG17" i="46"/>
  <c r="DF17" i="46"/>
  <c r="AQ17" i="46" s="1"/>
  <c r="DE17" i="46"/>
  <c r="AP17" i="46" s="1"/>
  <c r="DD17" i="46"/>
  <c r="DC17" i="46"/>
  <c r="AN17" i="46" s="1"/>
  <c r="DB17" i="46"/>
  <c r="AM17" i="46" s="1"/>
  <c r="DA17" i="46"/>
  <c r="AL17" i="46" s="1"/>
  <c r="CZ17" i="46"/>
  <c r="CY17" i="46"/>
  <c r="AJ17" i="46" s="1"/>
  <c r="CX17" i="46"/>
  <c r="AI17" i="46" s="1"/>
  <c r="CW17" i="46"/>
  <c r="AH17" i="46" s="1"/>
  <c r="CV17" i="46"/>
  <c r="AG17" i="46" s="1"/>
  <c r="CU17" i="46"/>
  <c r="CT17" i="46"/>
  <c r="AE17" i="46" s="1"/>
  <c r="CS17" i="46"/>
  <c r="AD17" i="46" s="1"/>
  <c r="CR17" i="46"/>
  <c r="CQ17" i="46"/>
  <c r="CP17" i="46"/>
  <c r="AA17" i="46" s="1"/>
  <c r="CO17" i="46"/>
  <c r="Z17" i="46" s="1"/>
  <c r="CN17" i="46"/>
  <c r="Y17" i="46" s="1"/>
  <c r="CM17" i="46"/>
  <c r="CL17" i="46"/>
  <c r="W17" i="46" s="1"/>
  <c r="CK17" i="46"/>
  <c r="V17" i="46" s="1"/>
  <c r="CJ17" i="46"/>
  <c r="U17" i="46" s="1"/>
  <c r="CI17" i="46"/>
  <c r="T17" i="46" s="1"/>
  <c r="CH17" i="46"/>
  <c r="CG17" i="46"/>
  <c r="R17" i="46" s="1"/>
  <c r="CF17" i="46"/>
  <c r="CE17" i="46"/>
  <c r="P17" i="46" s="1"/>
  <c r="CD17" i="46"/>
  <c r="O17" i="46" s="1"/>
  <c r="CC17" i="46"/>
  <c r="N17" i="46" s="1"/>
  <c r="CB17" i="46"/>
  <c r="CA17" i="46"/>
  <c r="BZ17" i="46"/>
  <c r="BY17" i="46"/>
  <c r="J17" i="46" s="1"/>
  <c r="BX17" i="46"/>
  <c r="I17" i="46" s="1"/>
  <c r="BW17" i="46"/>
  <c r="BV17" i="46"/>
  <c r="G17" i="46" s="1"/>
  <c r="BU17" i="46"/>
  <c r="F17" i="46" s="1"/>
  <c r="BT17" i="46"/>
  <c r="E17" i="46" s="1"/>
  <c r="BS17" i="46"/>
  <c r="A17" i="46"/>
  <c r="A15" i="27" s="1"/>
  <c r="EF16" i="46"/>
  <c r="EE16" i="46"/>
  <c r="BP16" i="46" s="1"/>
  <c r="ED16" i="46"/>
  <c r="BO16" i="46" s="1"/>
  <c r="EC16" i="46"/>
  <c r="BN16" i="46" s="1"/>
  <c r="EB16" i="46"/>
  <c r="BM16" i="46" s="1"/>
  <c r="EA16" i="46"/>
  <c r="BL16" i="46" s="1"/>
  <c r="DZ16" i="46"/>
  <c r="DY16" i="46"/>
  <c r="DX16" i="46"/>
  <c r="DW16" i="46"/>
  <c r="BH16" i="46" s="1"/>
  <c r="DV16" i="46"/>
  <c r="BG16" i="46" s="1"/>
  <c r="DU16" i="46"/>
  <c r="BF16" i="46" s="1"/>
  <c r="DT16" i="46"/>
  <c r="BE16" i="46" s="1"/>
  <c r="DS16" i="46"/>
  <c r="BD16" i="46" s="1"/>
  <c r="DR16" i="46"/>
  <c r="BC16" i="46" s="1"/>
  <c r="DQ16" i="46"/>
  <c r="DP16" i="46"/>
  <c r="DO16" i="46"/>
  <c r="AZ16" i="46" s="1"/>
  <c r="DN16" i="46"/>
  <c r="DM16" i="46"/>
  <c r="AX16" i="46" s="1"/>
  <c r="DL16" i="46"/>
  <c r="AW16" i="46" s="1"/>
  <c r="DK16" i="46"/>
  <c r="AV16" i="46" s="1"/>
  <c r="DJ16" i="46"/>
  <c r="AU16" i="46" s="1"/>
  <c r="DI16" i="46"/>
  <c r="DH16" i="46"/>
  <c r="DG16" i="46"/>
  <c r="AR16" i="46" s="1"/>
  <c r="DF16" i="46"/>
  <c r="AQ16" i="46" s="1"/>
  <c r="DE16" i="46"/>
  <c r="DD16" i="46"/>
  <c r="AO16" i="46" s="1"/>
  <c r="DC16" i="46"/>
  <c r="AN16" i="46" s="1"/>
  <c r="DB16" i="46"/>
  <c r="AM16" i="46" s="1"/>
  <c r="DA16" i="46"/>
  <c r="CZ16" i="46"/>
  <c r="CY16" i="46"/>
  <c r="AJ16" i="46" s="1"/>
  <c r="CX16" i="46"/>
  <c r="AI16" i="46" s="1"/>
  <c r="CW16" i="46"/>
  <c r="AH16" i="46" s="1"/>
  <c r="CV16" i="46"/>
  <c r="AG16" i="46" s="1"/>
  <c r="CU16" i="46"/>
  <c r="AF16" i="46" s="1"/>
  <c r="CT16" i="46"/>
  <c r="AE16" i="46" s="1"/>
  <c r="CS16" i="46"/>
  <c r="CR16" i="46"/>
  <c r="AC16" i="46" s="1"/>
  <c r="CQ16" i="46"/>
  <c r="AB16" i="46" s="1"/>
  <c r="CP16" i="46"/>
  <c r="AA16" i="46" s="1"/>
  <c r="CO16" i="46"/>
  <c r="Z16" i="46" s="1"/>
  <c r="CN16" i="46"/>
  <c r="Y16" i="46" s="1"/>
  <c r="CM16" i="46"/>
  <c r="CL16" i="46"/>
  <c r="W16" i="46" s="1"/>
  <c r="CK16" i="46"/>
  <c r="CJ16" i="46"/>
  <c r="U16" i="46" s="1"/>
  <c r="CI16" i="46"/>
  <c r="T16" i="46" s="1"/>
  <c r="CH16" i="46"/>
  <c r="CG16" i="46"/>
  <c r="CF16" i="46"/>
  <c r="Q16" i="46" s="1"/>
  <c r="CE16" i="46"/>
  <c r="P16" i="46" s="1"/>
  <c r="CD16" i="46"/>
  <c r="O16" i="46" s="1"/>
  <c r="CC16" i="46"/>
  <c r="N16" i="46" s="1"/>
  <c r="CB16" i="46"/>
  <c r="M16" i="46" s="1"/>
  <c r="CA16" i="46"/>
  <c r="L16" i="46" s="1"/>
  <c r="BZ16" i="46"/>
  <c r="K16" i="46" s="1"/>
  <c r="BY16" i="46"/>
  <c r="J16" i="46" s="1"/>
  <c r="BX16" i="46"/>
  <c r="I16" i="46" s="1"/>
  <c r="BW16" i="46"/>
  <c r="H16" i="46" s="1"/>
  <c r="BV16" i="46"/>
  <c r="G16" i="46" s="1"/>
  <c r="BU16" i="46"/>
  <c r="BT16" i="46"/>
  <c r="E16" i="46" s="1"/>
  <c r="BS16" i="46"/>
  <c r="D16" i="46" s="1"/>
  <c r="A16" i="46"/>
  <c r="A16" i="44" s="1"/>
  <c r="EF15" i="46"/>
  <c r="BQ15" i="46" s="1"/>
  <c r="EE15" i="46"/>
  <c r="BP15" i="46" s="1"/>
  <c r="ED15" i="46"/>
  <c r="BO15" i="44" s="1"/>
  <c r="EC15" i="46"/>
  <c r="BN15" i="44" s="1"/>
  <c r="EB15" i="46"/>
  <c r="BM15" i="46" s="1"/>
  <c r="EA15" i="46"/>
  <c r="BL15" i="46" s="1"/>
  <c r="DZ15" i="46"/>
  <c r="BK15" i="46" s="1"/>
  <c r="DY15" i="46"/>
  <c r="DX15" i="46"/>
  <c r="BI15" i="46" s="1"/>
  <c r="DW15" i="46"/>
  <c r="BH15" i="46" s="1"/>
  <c r="DV15" i="46"/>
  <c r="BG15" i="46" s="1"/>
  <c r="DU15" i="46"/>
  <c r="BF15" i="46" s="1"/>
  <c r="DT15" i="46"/>
  <c r="BE15" i="46" s="1"/>
  <c r="DS15" i="46"/>
  <c r="DR15" i="46"/>
  <c r="BC15" i="46" s="1"/>
  <c r="DQ15" i="46"/>
  <c r="DP15" i="46"/>
  <c r="BA15" i="46" s="1"/>
  <c r="DO15" i="46"/>
  <c r="AZ15" i="46" s="1"/>
  <c r="DN15" i="46"/>
  <c r="AY15" i="46" s="1"/>
  <c r="DM15" i="46"/>
  <c r="AX15" i="46" s="1"/>
  <c r="DL15" i="46"/>
  <c r="DK15" i="46"/>
  <c r="DJ15" i="46"/>
  <c r="AU15" i="46" s="1"/>
  <c r="DI15" i="46"/>
  <c r="DH15" i="46"/>
  <c r="DG15" i="46"/>
  <c r="AR15" i="46" s="1"/>
  <c r="DF15" i="46"/>
  <c r="DE15" i="46"/>
  <c r="AP15" i="46" s="1"/>
  <c r="DD15" i="46"/>
  <c r="DC15" i="46"/>
  <c r="DB15" i="46"/>
  <c r="AM15" i="46" s="1"/>
  <c r="DA15" i="46"/>
  <c r="AL15" i="46" s="1"/>
  <c r="CZ15" i="46"/>
  <c r="AK15" i="46" s="1"/>
  <c r="CY15" i="46"/>
  <c r="AJ15" i="46" s="1"/>
  <c r="CX15" i="46"/>
  <c r="CW15" i="46"/>
  <c r="AH15" i="46" s="1"/>
  <c r="CV15" i="46"/>
  <c r="CU15" i="46"/>
  <c r="CT15" i="46"/>
  <c r="AE15" i="46" s="1"/>
  <c r="CS15" i="46"/>
  <c r="AD15" i="46" s="1"/>
  <c r="CR15" i="46"/>
  <c r="AC15" i="46" s="1"/>
  <c r="CQ15" i="46"/>
  <c r="AB15" i="46" s="1"/>
  <c r="CP15" i="46"/>
  <c r="AA15" i="46" s="1"/>
  <c r="CO15" i="46"/>
  <c r="Z15" i="46" s="1"/>
  <c r="CN15" i="46"/>
  <c r="Y15" i="46" s="1"/>
  <c r="CM15" i="46"/>
  <c r="X15" i="46" s="1"/>
  <c r="CL15" i="46"/>
  <c r="W15" i="46" s="1"/>
  <c r="CK15" i="46"/>
  <c r="CJ15" i="46"/>
  <c r="CI15" i="46"/>
  <c r="T15" i="46" s="1"/>
  <c r="CH15" i="46"/>
  <c r="S15" i="46" s="1"/>
  <c r="CG15" i="46"/>
  <c r="R15" i="46" s="1"/>
  <c r="CF15" i="46"/>
  <c r="CE15" i="46"/>
  <c r="P15" i="46" s="1"/>
  <c r="CD15" i="46"/>
  <c r="O15" i="46" s="1"/>
  <c r="CC15" i="46"/>
  <c r="N15" i="46" s="1"/>
  <c r="CB15" i="46"/>
  <c r="M15" i="46" s="1"/>
  <c r="CA15" i="46"/>
  <c r="L15" i="46" s="1"/>
  <c r="BZ15" i="46"/>
  <c r="BY15" i="46"/>
  <c r="J15" i="46" s="1"/>
  <c r="BX15" i="46"/>
  <c r="I15" i="46" s="1"/>
  <c r="BW15" i="46"/>
  <c r="H15" i="46" s="1"/>
  <c r="BV15" i="46"/>
  <c r="G15" i="46" s="1"/>
  <c r="BU15" i="46"/>
  <c r="F15" i="46" s="1"/>
  <c r="BT15" i="46"/>
  <c r="E15" i="46" s="1"/>
  <c r="BS15" i="46"/>
  <c r="D15" i="46" s="1"/>
  <c r="BO15" i="46"/>
  <c r="BN15" i="46"/>
  <c r="A15" i="46"/>
  <c r="A13" i="27" s="1"/>
  <c r="EF14" i="46"/>
  <c r="EE14" i="46"/>
  <c r="BP14" i="46" s="1"/>
  <c r="ED14" i="46"/>
  <c r="EC14" i="46"/>
  <c r="BN14" i="46" s="1"/>
  <c r="EB14" i="46"/>
  <c r="BM14" i="46" s="1"/>
  <c r="EA14" i="46"/>
  <c r="BL14" i="46" s="1"/>
  <c r="DZ14" i="46"/>
  <c r="BK14" i="46" s="1"/>
  <c r="DY14" i="46"/>
  <c r="DX14" i="46"/>
  <c r="BI14" i="46" s="1"/>
  <c r="DW14" i="46"/>
  <c r="DV14" i="46"/>
  <c r="DU14" i="46"/>
  <c r="BF14" i="46" s="1"/>
  <c r="DT14" i="46"/>
  <c r="DS14" i="46"/>
  <c r="BD14" i="46" s="1"/>
  <c r="DR14" i="46"/>
  <c r="BC14" i="46" s="1"/>
  <c r="DQ14" i="46"/>
  <c r="BB14" i="46" s="1"/>
  <c r="DP14" i="46"/>
  <c r="DO14" i="46"/>
  <c r="AZ14" i="46" s="1"/>
  <c r="DN14" i="46"/>
  <c r="DM14" i="46"/>
  <c r="AX14" i="46" s="1"/>
  <c r="DL14" i="46"/>
  <c r="AW14" i="46" s="1"/>
  <c r="DK14" i="46"/>
  <c r="DJ14" i="46"/>
  <c r="AU14" i="46" s="1"/>
  <c r="DI14" i="46"/>
  <c r="DH14" i="46"/>
  <c r="DG14" i="46"/>
  <c r="AR14" i="46" s="1"/>
  <c r="DF14" i="46"/>
  <c r="DE14" i="46"/>
  <c r="DD14" i="46"/>
  <c r="DC14" i="46"/>
  <c r="AN14" i="46" s="1"/>
  <c r="DB14" i="46"/>
  <c r="AM14" i="46" s="1"/>
  <c r="DA14" i="46"/>
  <c r="AL14" i="46" s="1"/>
  <c r="CZ14" i="46"/>
  <c r="CY14" i="46"/>
  <c r="AJ14" i="46" s="1"/>
  <c r="CX14" i="46"/>
  <c r="CW14" i="46"/>
  <c r="AH14" i="46" s="1"/>
  <c r="CV14" i="46"/>
  <c r="AG14" i="46" s="1"/>
  <c r="CU14" i="46"/>
  <c r="CT14" i="46"/>
  <c r="AE14" i="46" s="1"/>
  <c r="CS14" i="46"/>
  <c r="CR14" i="46"/>
  <c r="CQ14" i="46"/>
  <c r="AB14" i="46" s="1"/>
  <c r="CP14" i="46"/>
  <c r="CO14" i="46"/>
  <c r="Z14" i="46" s="1"/>
  <c r="CN14" i="46"/>
  <c r="CM14" i="46"/>
  <c r="CL14" i="46"/>
  <c r="W14" i="46" s="1"/>
  <c r="CK14" i="46"/>
  <c r="CJ14" i="46"/>
  <c r="CI14" i="46"/>
  <c r="T14" i="46" s="1"/>
  <c r="CH14" i="46"/>
  <c r="CG14" i="46"/>
  <c r="R14" i="46" s="1"/>
  <c r="CF14" i="46"/>
  <c r="Q14" i="46" s="1"/>
  <c r="CE14" i="46"/>
  <c r="P14" i="46" s="1"/>
  <c r="CD14" i="46"/>
  <c r="O14" i="46" s="1"/>
  <c r="CC14" i="46"/>
  <c r="CB14" i="46"/>
  <c r="CA14" i="46"/>
  <c r="L14" i="46" s="1"/>
  <c r="BZ14" i="46"/>
  <c r="BY14" i="46"/>
  <c r="J14" i="46" s="1"/>
  <c r="BX14" i="46"/>
  <c r="I14" i="46" s="1"/>
  <c r="BW14" i="46"/>
  <c r="BV14" i="46"/>
  <c r="G14" i="46" s="1"/>
  <c r="BU14" i="46"/>
  <c r="BT14" i="46"/>
  <c r="E14" i="46" s="1"/>
  <c r="BS14" i="46"/>
  <c r="A14" i="46"/>
  <c r="A14" i="44" s="1"/>
  <c r="EF13" i="46"/>
  <c r="BQ13" i="46" s="1"/>
  <c r="EE13" i="46"/>
  <c r="BP13" i="46" s="1"/>
  <c r="ED13" i="46"/>
  <c r="BO13" i="44" s="1"/>
  <c r="EC13" i="46"/>
  <c r="BN13" i="44" s="1"/>
  <c r="EB13" i="46"/>
  <c r="BM13" i="44" s="1"/>
  <c r="EA13" i="46"/>
  <c r="BL13" i="44" s="1"/>
  <c r="DZ13" i="46"/>
  <c r="BK13" i="44" s="1"/>
  <c r="DY13" i="46"/>
  <c r="BJ13" i="44" s="1"/>
  <c r="DX13" i="46"/>
  <c r="BI13" i="46" s="1"/>
  <c r="DW13" i="46"/>
  <c r="BH13" i="46" s="1"/>
  <c r="DV13" i="46"/>
  <c r="BG13" i="46" s="1"/>
  <c r="DU13" i="46"/>
  <c r="BF13" i="46" s="1"/>
  <c r="DT13" i="46"/>
  <c r="BE13" i="46" s="1"/>
  <c r="DS13" i="46"/>
  <c r="DR13" i="46"/>
  <c r="BC13" i="46" s="1"/>
  <c r="DQ13" i="46"/>
  <c r="BB13" i="46" s="1"/>
  <c r="DP13" i="46"/>
  <c r="BA13" i="46" s="1"/>
  <c r="DO13" i="46"/>
  <c r="AZ13" i="46" s="1"/>
  <c r="DN13" i="46"/>
  <c r="DM13" i="46"/>
  <c r="DL13" i="46"/>
  <c r="DK13" i="46"/>
  <c r="DJ13" i="46"/>
  <c r="AU13" i="46" s="1"/>
  <c r="DI13" i="46"/>
  <c r="DH13" i="46"/>
  <c r="AS13" i="46" s="1"/>
  <c r="DG13" i="46"/>
  <c r="AR13" i="46" s="1"/>
  <c r="DF13" i="46"/>
  <c r="AQ13" i="46" s="1"/>
  <c r="DE13" i="46"/>
  <c r="AP13" i="46" s="1"/>
  <c r="DD13" i="46"/>
  <c r="DC13" i="46"/>
  <c r="DB13" i="46"/>
  <c r="AM13" i="46" s="1"/>
  <c r="DA13" i="46"/>
  <c r="AL13" i="46" s="1"/>
  <c r="CZ13" i="46"/>
  <c r="AK13" i="46" s="1"/>
  <c r="CY13" i="46"/>
  <c r="AJ13" i="46" s="1"/>
  <c r="CX13" i="46"/>
  <c r="CW13" i="46"/>
  <c r="AH13" i="46" s="1"/>
  <c r="CV13" i="46"/>
  <c r="CU13" i="46"/>
  <c r="AF13" i="46" s="1"/>
  <c r="CT13" i="46"/>
  <c r="AE13" i="46" s="1"/>
  <c r="CS13" i="46"/>
  <c r="AD13" i="46" s="1"/>
  <c r="CR13" i="46"/>
  <c r="AC13" i="46" s="1"/>
  <c r="CQ13" i="46"/>
  <c r="AB13" i="46" s="1"/>
  <c r="CP13" i="46"/>
  <c r="CO13" i="46"/>
  <c r="Z13" i="46" s="1"/>
  <c r="CN13" i="46"/>
  <c r="CM13" i="46"/>
  <c r="CL13" i="46"/>
  <c r="W13" i="46" s="1"/>
  <c r="CK13" i="46"/>
  <c r="V13" i="46" s="1"/>
  <c r="CJ13" i="46"/>
  <c r="U13" i="46" s="1"/>
  <c r="CI13" i="46"/>
  <c r="T13" i="46" s="1"/>
  <c r="CH13" i="46"/>
  <c r="S13" i="46" s="1"/>
  <c r="CG13" i="46"/>
  <c r="R13" i="46" s="1"/>
  <c r="CF13" i="46"/>
  <c r="CE13" i="46"/>
  <c r="P13" i="46" s="1"/>
  <c r="CD13" i="46"/>
  <c r="O13" i="46" s="1"/>
  <c r="CC13" i="46"/>
  <c r="CB13" i="46"/>
  <c r="M13" i="46" s="1"/>
  <c r="CA13" i="46"/>
  <c r="L13" i="46" s="1"/>
  <c r="BZ13" i="46"/>
  <c r="K13" i="46" s="1"/>
  <c r="BY13" i="46"/>
  <c r="J13" i="46" s="1"/>
  <c r="BX13" i="46"/>
  <c r="BW13" i="46"/>
  <c r="BV13" i="46"/>
  <c r="G13" i="46" s="1"/>
  <c r="BU13" i="46"/>
  <c r="F13" i="46" s="1"/>
  <c r="BT13" i="46"/>
  <c r="E13" i="46" s="1"/>
  <c r="BS13" i="46"/>
  <c r="D13" i="46" s="1"/>
  <c r="BO13" i="46"/>
  <c r="A13" i="46"/>
  <c r="A11" i="27" s="1"/>
  <c r="EF12" i="46"/>
  <c r="EE12" i="46"/>
  <c r="ED12" i="46"/>
  <c r="BO12" i="44" s="1"/>
  <c r="EC12" i="46"/>
  <c r="BN12" i="46" s="1"/>
  <c r="EB12" i="46"/>
  <c r="BM12" i="46" s="1"/>
  <c r="EA12" i="46"/>
  <c r="DZ12" i="46"/>
  <c r="BK12" i="46" s="1"/>
  <c r="DY12" i="46"/>
  <c r="BJ12" i="46" s="1"/>
  <c r="DX12" i="46"/>
  <c r="DW12" i="46"/>
  <c r="BH12" i="46" s="1"/>
  <c r="DV12" i="46"/>
  <c r="BG12" i="46" s="1"/>
  <c r="DU12" i="46"/>
  <c r="DT12" i="46"/>
  <c r="BE12" i="46" s="1"/>
  <c r="DS12" i="46"/>
  <c r="BD12" i="46" s="1"/>
  <c r="DR12" i="46"/>
  <c r="BC12" i="46" s="1"/>
  <c r="DQ12" i="46"/>
  <c r="BB12" i="46" s="1"/>
  <c r="DP12" i="46"/>
  <c r="BA12" i="46" s="1"/>
  <c r="DO12" i="46"/>
  <c r="AZ12" i="46" s="1"/>
  <c r="DN12" i="46"/>
  <c r="AY12" i="46" s="1"/>
  <c r="DM12" i="46"/>
  <c r="DL12" i="46"/>
  <c r="AW12" i="46" s="1"/>
  <c r="DK12" i="46"/>
  <c r="DJ12" i="46"/>
  <c r="AU12" i="46" s="1"/>
  <c r="DI12" i="46"/>
  <c r="AT12" i="46" s="1"/>
  <c r="DH12" i="46"/>
  <c r="DG12" i="46"/>
  <c r="AR12" i="46" s="1"/>
  <c r="DF12" i="46"/>
  <c r="AQ12" i="46" s="1"/>
  <c r="DE12" i="46"/>
  <c r="AP12" i="46" s="1"/>
  <c r="DD12" i="46"/>
  <c r="AO12" i="46" s="1"/>
  <c r="DC12" i="46"/>
  <c r="AN12" i="46" s="1"/>
  <c r="DB12" i="46"/>
  <c r="AM12" i="46" s="1"/>
  <c r="DA12" i="46"/>
  <c r="AL12" i="46" s="1"/>
  <c r="CZ12" i="46"/>
  <c r="CY12" i="46"/>
  <c r="CX12" i="46"/>
  <c r="AI12" i="46" s="1"/>
  <c r="CW12" i="46"/>
  <c r="CV12" i="46"/>
  <c r="AG12" i="46" s="1"/>
  <c r="CU12" i="46"/>
  <c r="AF12" i="46" s="1"/>
  <c r="CT12" i="46"/>
  <c r="AE12" i="46" s="1"/>
  <c r="CS12" i="46"/>
  <c r="AD12" i="46" s="1"/>
  <c r="CR12" i="46"/>
  <c r="AC12" i="46" s="1"/>
  <c r="CQ12" i="46"/>
  <c r="AB12" i="46" s="1"/>
  <c r="CP12" i="46"/>
  <c r="AA12" i="46" s="1"/>
  <c r="CO12" i="46"/>
  <c r="CN12" i="46"/>
  <c r="Y12" i="46" s="1"/>
  <c r="CM12" i="46"/>
  <c r="X12" i="46" s="1"/>
  <c r="CL12" i="46"/>
  <c r="W12" i="46" s="1"/>
  <c r="CK12" i="46"/>
  <c r="V12" i="46" s="1"/>
  <c r="CJ12" i="46"/>
  <c r="CI12" i="46"/>
  <c r="CH12" i="46"/>
  <c r="S12" i="46" s="1"/>
  <c r="CG12" i="46"/>
  <c r="R12" i="46" s="1"/>
  <c r="CF12" i="46"/>
  <c r="Q12" i="46" s="1"/>
  <c r="CE12" i="46"/>
  <c r="CD12" i="46"/>
  <c r="CC12" i="46"/>
  <c r="N12" i="46" s="1"/>
  <c r="CB12" i="46"/>
  <c r="CA12" i="46"/>
  <c r="L12" i="46" s="1"/>
  <c r="BZ12" i="46"/>
  <c r="BY12" i="46"/>
  <c r="BX12" i="46"/>
  <c r="I12" i="46" s="1"/>
  <c r="BW12" i="46"/>
  <c r="H12" i="46" s="1"/>
  <c r="BV12" i="46"/>
  <c r="G12" i="46" s="1"/>
  <c r="BU12" i="46"/>
  <c r="F12" i="46" s="1"/>
  <c r="BT12" i="46"/>
  <c r="E12" i="46" s="1"/>
  <c r="BS12" i="46"/>
  <c r="D12" i="46" s="1"/>
  <c r="A12" i="46"/>
  <c r="EF11" i="46"/>
  <c r="BQ11" i="46" s="1"/>
  <c r="EE11" i="46"/>
  <c r="BP11" i="46" s="1"/>
  <c r="ED11" i="46"/>
  <c r="BO11" i="46" s="1"/>
  <c r="EC11" i="46"/>
  <c r="BN11" i="46" s="1"/>
  <c r="EB11" i="46"/>
  <c r="EA11" i="46"/>
  <c r="BL11" i="46" s="1"/>
  <c r="DZ11" i="46"/>
  <c r="BK11" i="46" s="1"/>
  <c r="DY11" i="46"/>
  <c r="DX11" i="46"/>
  <c r="DW11" i="46"/>
  <c r="BH11" i="46" s="1"/>
  <c r="DV11" i="46"/>
  <c r="BG11" i="46" s="1"/>
  <c r="DU11" i="46"/>
  <c r="BF11" i="46" s="1"/>
  <c r="DT11" i="46"/>
  <c r="DS11" i="46"/>
  <c r="BD11" i="46" s="1"/>
  <c r="DR11" i="46"/>
  <c r="BC11" i="46" s="1"/>
  <c r="DQ11" i="46"/>
  <c r="BB11" i="46" s="1"/>
  <c r="DP11" i="46"/>
  <c r="DO11" i="46"/>
  <c r="AZ11" i="46" s="1"/>
  <c r="DN11" i="46"/>
  <c r="DM11" i="46"/>
  <c r="AX11" i="46" s="1"/>
  <c r="DL11" i="46"/>
  <c r="DK11" i="46"/>
  <c r="AV11" i="46" s="1"/>
  <c r="DJ11" i="46"/>
  <c r="AU11" i="46" s="1"/>
  <c r="DI11" i="46"/>
  <c r="DH11" i="46"/>
  <c r="AS11" i="46" s="1"/>
  <c r="DG11" i="46"/>
  <c r="AR11" i="46" s="1"/>
  <c r="DF11" i="46"/>
  <c r="AQ11" i="46" s="1"/>
  <c r="DE11" i="46"/>
  <c r="AP11" i="46" s="1"/>
  <c r="DD11" i="46"/>
  <c r="AO11" i="46" s="1"/>
  <c r="DC11" i="46"/>
  <c r="DB11" i="46"/>
  <c r="AM11" i="46" s="1"/>
  <c r="DA11" i="46"/>
  <c r="CZ11" i="46"/>
  <c r="CY11" i="46"/>
  <c r="AJ11" i="46" s="1"/>
  <c r="CX11" i="46"/>
  <c r="AI11" i="46" s="1"/>
  <c r="CW11" i="46"/>
  <c r="AH11" i="46" s="1"/>
  <c r="CV11" i="46"/>
  <c r="CU11" i="46"/>
  <c r="AF11" i="46" s="1"/>
  <c r="CT11" i="46"/>
  <c r="AE11" i="46" s="1"/>
  <c r="CS11" i="46"/>
  <c r="CR11" i="46"/>
  <c r="CQ11" i="46"/>
  <c r="AB11" i="46" s="1"/>
  <c r="CP11" i="46"/>
  <c r="AA11" i="44" s="1"/>
  <c r="CO11" i="46"/>
  <c r="Z11" i="46" s="1"/>
  <c r="CN11" i="46"/>
  <c r="Y11" i="46" s="1"/>
  <c r="CM11" i="46"/>
  <c r="CL11" i="46"/>
  <c r="W11" i="46" s="1"/>
  <c r="CK11" i="46"/>
  <c r="CJ11" i="46"/>
  <c r="U11" i="46" s="1"/>
  <c r="CI11" i="46"/>
  <c r="T11" i="46" s="1"/>
  <c r="CH11" i="46"/>
  <c r="S11" i="46" s="1"/>
  <c r="CG11" i="46"/>
  <c r="R11" i="46" s="1"/>
  <c r="CF11" i="46"/>
  <c r="CE11" i="46"/>
  <c r="P11" i="46" s="1"/>
  <c r="CD11" i="46"/>
  <c r="O11" i="46" s="1"/>
  <c r="CC11" i="46"/>
  <c r="CB11" i="46"/>
  <c r="M11" i="46" s="1"/>
  <c r="CA11" i="46"/>
  <c r="L11" i="46" s="1"/>
  <c r="BZ11" i="46"/>
  <c r="BY11" i="46"/>
  <c r="J11" i="46" s="1"/>
  <c r="BX11" i="46"/>
  <c r="I11" i="46" s="1"/>
  <c r="BW11" i="46"/>
  <c r="BV11" i="46"/>
  <c r="G11" i="46" s="1"/>
  <c r="BU11" i="46"/>
  <c r="BT11" i="46"/>
  <c r="BS11" i="46"/>
  <c r="D11" i="46" s="1"/>
  <c r="A11" i="46"/>
  <c r="EF10" i="46"/>
  <c r="BQ10" i="46" s="1"/>
  <c r="EE10" i="46"/>
  <c r="BP10" i="46" s="1"/>
  <c r="ED10" i="46"/>
  <c r="BO10" i="46" s="1"/>
  <c r="EC10" i="46"/>
  <c r="BN10" i="46" s="1"/>
  <c r="EB10" i="46"/>
  <c r="BM10" i="46" s="1"/>
  <c r="EA10" i="46"/>
  <c r="DZ10" i="46"/>
  <c r="BK10" i="46" s="1"/>
  <c r="DY10" i="46"/>
  <c r="BJ10" i="46" s="1"/>
  <c r="DX10" i="46"/>
  <c r="DW10" i="46"/>
  <c r="DV10" i="46"/>
  <c r="BG10" i="46" s="1"/>
  <c r="DU10" i="46"/>
  <c r="BF10" i="46" s="1"/>
  <c r="DT10" i="46"/>
  <c r="BE10" i="46" s="1"/>
  <c r="DS10" i="46"/>
  <c r="BD10" i="46" s="1"/>
  <c r="DR10" i="46"/>
  <c r="BC10" i="46" s="1"/>
  <c r="DQ10" i="46"/>
  <c r="BB10" i="46" s="1"/>
  <c r="DP10" i="46"/>
  <c r="BA10" i="46" s="1"/>
  <c r="DO10" i="46"/>
  <c r="AZ10" i="46" s="1"/>
  <c r="DN10" i="46"/>
  <c r="AY10" i="46" s="1"/>
  <c r="DM10" i="46"/>
  <c r="DL10" i="46"/>
  <c r="AW10" i="46" s="1"/>
  <c r="DK10" i="46"/>
  <c r="AV10" i="46" s="1"/>
  <c r="DJ10" i="46"/>
  <c r="DI10" i="46"/>
  <c r="AT10" i="46" s="1"/>
  <c r="DH10" i="46"/>
  <c r="AS10" i="46" s="1"/>
  <c r="DG10" i="46"/>
  <c r="AR10" i="46" s="1"/>
  <c r="DF10" i="46"/>
  <c r="AQ10" i="46" s="1"/>
  <c r="DE10" i="46"/>
  <c r="DD10" i="46"/>
  <c r="AO10" i="46" s="1"/>
  <c r="DC10" i="46"/>
  <c r="AN10" i="46" s="1"/>
  <c r="DB10" i="46"/>
  <c r="AM10" i="46" s="1"/>
  <c r="DA10" i="46"/>
  <c r="AL10" i="46" s="1"/>
  <c r="CZ10" i="46"/>
  <c r="AK10" i="46" s="1"/>
  <c r="CY10" i="46"/>
  <c r="AJ10" i="46" s="1"/>
  <c r="CX10" i="46"/>
  <c r="AI10" i="46" s="1"/>
  <c r="CW10" i="46"/>
  <c r="CV10" i="46"/>
  <c r="AG10" i="46" s="1"/>
  <c r="CU10" i="46"/>
  <c r="CT10" i="46"/>
  <c r="CS10" i="46"/>
  <c r="AD10" i="46" s="1"/>
  <c r="CR10" i="46"/>
  <c r="AC10" i="46" s="1"/>
  <c r="CQ10" i="46"/>
  <c r="CP10" i="46"/>
  <c r="AA10" i="46" s="1"/>
  <c r="CO10" i="46"/>
  <c r="Z10" i="46" s="1"/>
  <c r="CN10" i="46"/>
  <c r="Y10" i="46" s="1"/>
  <c r="CM10" i="46"/>
  <c r="X10" i="46" s="1"/>
  <c r="CL10" i="46"/>
  <c r="W10" i="46" s="1"/>
  <c r="CK10" i="46"/>
  <c r="V10" i="46" s="1"/>
  <c r="CJ10" i="46"/>
  <c r="U10" i="46" s="1"/>
  <c r="CI10" i="46"/>
  <c r="T10" i="46" s="1"/>
  <c r="CH10" i="46"/>
  <c r="S10" i="46" s="1"/>
  <c r="CG10" i="46"/>
  <c r="CF10" i="46"/>
  <c r="Q10" i="46" s="1"/>
  <c r="CE10" i="46"/>
  <c r="P10" i="46" s="1"/>
  <c r="CD10" i="46"/>
  <c r="O10" i="46" s="1"/>
  <c r="CC10" i="46"/>
  <c r="N10" i="46" s="1"/>
  <c r="CB10" i="46"/>
  <c r="CA10" i="46"/>
  <c r="L10" i="46" s="1"/>
  <c r="BZ10" i="46"/>
  <c r="K10" i="46" s="1"/>
  <c r="BY10" i="46"/>
  <c r="BX10" i="46"/>
  <c r="I10" i="46" s="1"/>
  <c r="BW10" i="46"/>
  <c r="BV10" i="46"/>
  <c r="G10" i="46" s="1"/>
  <c r="BU10" i="46"/>
  <c r="F10" i="46" s="1"/>
  <c r="BT10" i="46"/>
  <c r="BS10" i="46"/>
  <c r="D10" i="46" s="1"/>
  <c r="A10" i="46"/>
  <c r="A8" i="27" s="1"/>
  <c r="EF9" i="46"/>
  <c r="BQ9" i="46" s="1"/>
  <c r="EE9" i="46"/>
  <c r="BP9" i="46" s="1"/>
  <c r="ED9" i="46"/>
  <c r="BO9" i="44" s="1"/>
  <c r="EC9" i="46"/>
  <c r="BN9" i="46" s="1"/>
  <c r="EB9" i="46"/>
  <c r="BM9" i="46" s="1"/>
  <c r="EA9" i="46"/>
  <c r="BL9" i="46" s="1"/>
  <c r="DZ9" i="46"/>
  <c r="BK9" i="46" s="1"/>
  <c r="DY9" i="46"/>
  <c r="BJ9" i="46" s="1"/>
  <c r="DX9" i="46"/>
  <c r="BI9" i="46" s="1"/>
  <c r="DW9" i="46"/>
  <c r="DV9" i="46"/>
  <c r="DU9" i="46"/>
  <c r="BF9" i="46" s="1"/>
  <c r="DT9" i="46"/>
  <c r="BE9" i="46" s="1"/>
  <c r="DS9" i="46"/>
  <c r="DR9" i="46"/>
  <c r="BC9" i="46" s="1"/>
  <c r="DQ9" i="46"/>
  <c r="BB9" i="46" s="1"/>
  <c r="DP9" i="46"/>
  <c r="BA9" i="46" s="1"/>
  <c r="DO9" i="46"/>
  <c r="AZ9" i="46" s="1"/>
  <c r="DN9" i="46"/>
  <c r="DM9" i="46"/>
  <c r="AX9" i="46" s="1"/>
  <c r="DL9" i="46"/>
  <c r="AW9" i="46" s="1"/>
  <c r="DK9" i="46"/>
  <c r="DJ9" i="46"/>
  <c r="DI9" i="46"/>
  <c r="AT9" i="46" s="1"/>
  <c r="DH9" i="46"/>
  <c r="AS9" i="46" s="1"/>
  <c r="DG9" i="46"/>
  <c r="DF9" i="46"/>
  <c r="AQ9" i="46" s="1"/>
  <c r="DE9" i="46"/>
  <c r="AP9" i="46" s="1"/>
  <c r="DD9" i="46"/>
  <c r="AO9" i="46" s="1"/>
  <c r="DC9" i="46"/>
  <c r="AN9" i="46" s="1"/>
  <c r="DB9" i="46"/>
  <c r="AM9" i="46" s="1"/>
  <c r="DA9" i="46"/>
  <c r="AL9" i="46" s="1"/>
  <c r="CZ9" i="46"/>
  <c r="AK9" i="46" s="1"/>
  <c r="CY9" i="46"/>
  <c r="AJ9" i="46" s="1"/>
  <c r="CX9" i="46"/>
  <c r="CW9" i="46"/>
  <c r="AH9" i="46" s="1"/>
  <c r="CV9" i="46"/>
  <c r="AG9" i="46" s="1"/>
  <c r="CU9" i="46"/>
  <c r="CT9" i="46"/>
  <c r="AE9" i="46" s="1"/>
  <c r="CS9" i="46"/>
  <c r="AD9" i="46" s="1"/>
  <c r="CR9" i="46"/>
  <c r="AC9" i="46" s="1"/>
  <c r="CQ9" i="46"/>
  <c r="CP9" i="46"/>
  <c r="AA9" i="46" s="1"/>
  <c r="CO9" i="46"/>
  <c r="Z9" i="46" s="1"/>
  <c r="CN9" i="46"/>
  <c r="Y9" i="46" s="1"/>
  <c r="CM9" i="46"/>
  <c r="CL9" i="46"/>
  <c r="W9" i="46" s="1"/>
  <c r="CK9" i="46"/>
  <c r="V9" i="46" s="1"/>
  <c r="CJ9" i="46"/>
  <c r="U9" i="46" s="1"/>
  <c r="CI9" i="46"/>
  <c r="T9" i="46" s="1"/>
  <c r="CH9" i="46"/>
  <c r="S9" i="46" s="1"/>
  <c r="CG9" i="46"/>
  <c r="R9" i="46" s="1"/>
  <c r="CF9" i="46"/>
  <c r="Q9" i="46" s="1"/>
  <c r="CE9" i="46"/>
  <c r="CD9" i="46"/>
  <c r="O9" i="46" s="1"/>
  <c r="CC9" i="46"/>
  <c r="N9" i="46" s="1"/>
  <c r="CB9" i="46"/>
  <c r="M9" i="46" s="1"/>
  <c r="CA9" i="46"/>
  <c r="BZ9" i="46"/>
  <c r="BY9" i="46"/>
  <c r="J9" i="46" s="1"/>
  <c r="BX9" i="46"/>
  <c r="I9" i="46" s="1"/>
  <c r="BW9" i="46"/>
  <c r="H9" i="46" s="1"/>
  <c r="BV9" i="46"/>
  <c r="BU9" i="46"/>
  <c r="F9" i="46" s="1"/>
  <c r="BT9" i="46"/>
  <c r="E9" i="46" s="1"/>
  <c r="BS9" i="46"/>
  <c r="A9" i="46"/>
  <c r="A7" i="27" s="1"/>
  <c r="EF8" i="46"/>
  <c r="BQ8" i="46" s="1"/>
  <c r="EE8" i="46"/>
  <c r="ED8" i="46"/>
  <c r="BO8" i="44" s="1"/>
  <c r="EC8" i="46"/>
  <c r="BN8" i="46" s="1"/>
  <c r="EB8" i="46"/>
  <c r="EA8" i="46"/>
  <c r="DZ8" i="46"/>
  <c r="BK8" i="46" s="1"/>
  <c r="DY8" i="46"/>
  <c r="DX8" i="46"/>
  <c r="BI8" i="46" s="1"/>
  <c r="DW8" i="46"/>
  <c r="BH8" i="46" s="1"/>
  <c r="DV8" i="46"/>
  <c r="BG8" i="46" s="1"/>
  <c r="DU8" i="46"/>
  <c r="BF8" i="46" s="1"/>
  <c r="DT8" i="46"/>
  <c r="DS8" i="46"/>
  <c r="BD8" i="46" s="1"/>
  <c r="DR8" i="46"/>
  <c r="BC8" i="46" s="1"/>
  <c r="DQ8" i="46"/>
  <c r="BB8" i="46" s="1"/>
  <c r="DP8" i="46"/>
  <c r="BA8" i="46" s="1"/>
  <c r="DO8" i="46"/>
  <c r="AZ8" i="46" s="1"/>
  <c r="DN8" i="46"/>
  <c r="AY8" i="46" s="1"/>
  <c r="DM8" i="46"/>
  <c r="AX8" i="46" s="1"/>
  <c r="DL8" i="46"/>
  <c r="DK8" i="46"/>
  <c r="AV8" i="46" s="1"/>
  <c r="DJ8" i="46"/>
  <c r="AU8" i="46" s="1"/>
  <c r="DI8" i="46"/>
  <c r="AT8" i="46" s="1"/>
  <c r="DH8" i="46"/>
  <c r="AS8" i="46" s="1"/>
  <c r="DG8" i="46"/>
  <c r="AR8" i="46" s="1"/>
  <c r="DF8" i="46"/>
  <c r="AQ8" i="46" s="1"/>
  <c r="DE8" i="46"/>
  <c r="AP8" i="46" s="1"/>
  <c r="DD8" i="46"/>
  <c r="DC8" i="46"/>
  <c r="DB8" i="46"/>
  <c r="AM8" i="46" s="1"/>
  <c r="DA8" i="46"/>
  <c r="AL8" i="46" s="1"/>
  <c r="CZ8" i="46"/>
  <c r="AK8" i="46" s="1"/>
  <c r="CY8" i="46"/>
  <c r="CX8" i="46"/>
  <c r="AI8" i="46" s="1"/>
  <c r="CW8" i="46"/>
  <c r="AH8" i="46" s="1"/>
  <c r="CV8" i="46"/>
  <c r="CU8" i="46"/>
  <c r="CT8" i="46"/>
  <c r="AE8" i="46" s="1"/>
  <c r="CS8" i="46"/>
  <c r="AD8" i="46" s="1"/>
  <c r="CR8" i="46"/>
  <c r="AC8" i="46" s="1"/>
  <c r="CQ8" i="46"/>
  <c r="AB8" i="46" s="1"/>
  <c r="CP8" i="46"/>
  <c r="CO8" i="46"/>
  <c r="Z8" i="46" s="1"/>
  <c r="CN8" i="46"/>
  <c r="CM8" i="46"/>
  <c r="CL8" i="46"/>
  <c r="CK8" i="46"/>
  <c r="V8" i="46" s="1"/>
  <c r="CJ8" i="46"/>
  <c r="U8" i="46" s="1"/>
  <c r="CI8" i="46"/>
  <c r="T8" i="46" s="1"/>
  <c r="CH8" i="46"/>
  <c r="S8" i="46" s="1"/>
  <c r="CG8" i="46"/>
  <c r="R8" i="46" s="1"/>
  <c r="CF8" i="46"/>
  <c r="CE8" i="46"/>
  <c r="P8" i="46" s="1"/>
  <c r="CD8" i="46"/>
  <c r="O8" i="46" s="1"/>
  <c r="CC8" i="46"/>
  <c r="N8" i="46" s="1"/>
  <c r="CB8" i="46"/>
  <c r="M8" i="46" s="1"/>
  <c r="CA8" i="46"/>
  <c r="BZ8" i="46"/>
  <c r="K8" i="46" s="1"/>
  <c r="BY8" i="46"/>
  <c r="J8" i="46" s="1"/>
  <c r="BX8" i="46"/>
  <c r="I8" i="46" s="1"/>
  <c r="BW8" i="46"/>
  <c r="BV8" i="46"/>
  <c r="G8" i="46" s="1"/>
  <c r="BU8" i="46"/>
  <c r="F8" i="46" s="1"/>
  <c r="BT8" i="46"/>
  <c r="E8" i="46" s="1"/>
  <c r="BS8" i="46"/>
  <c r="D8" i="46" s="1"/>
  <c r="BO8" i="46"/>
  <c r="A8" i="46"/>
  <c r="A6" i="27" s="1"/>
  <c r="EF7" i="46"/>
  <c r="BQ7" i="46" s="1"/>
  <c r="EE7" i="46"/>
  <c r="BP7" i="46" s="1"/>
  <c r="ED7" i="46"/>
  <c r="BO7" i="46" s="1"/>
  <c r="EC7" i="46"/>
  <c r="BN7" i="46" s="1"/>
  <c r="EB7" i="46"/>
  <c r="BM7" i="46" s="1"/>
  <c r="EA7" i="46"/>
  <c r="DZ7" i="46"/>
  <c r="BK7" i="46" s="1"/>
  <c r="DY7" i="46"/>
  <c r="BJ7" i="46" s="1"/>
  <c r="DX7" i="46"/>
  <c r="DW7" i="46"/>
  <c r="BH7" i="46" s="1"/>
  <c r="DV7" i="46"/>
  <c r="BG7" i="46" s="1"/>
  <c r="DU7" i="46"/>
  <c r="BF7" i="46" s="1"/>
  <c r="DT7" i="46"/>
  <c r="BE7" i="46" s="1"/>
  <c r="DS7" i="46"/>
  <c r="DR7" i="46"/>
  <c r="BC7" i="46" s="1"/>
  <c r="DQ7" i="46"/>
  <c r="BB7" i="46" s="1"/>
  <c r="DP7" i="46"/>
  <c r="DO7" i="46"/>
  <c r="AZ7" i="46" s="1"/>
  <c r="DN7" i="46"/>
  <c r="AY7" i="46" s="1"/>
  <c r="DM7" i="46"/>
  <c r="DL7" i="46"/>
  <c r="AW7" i="46" s="1"/>
  <c r="DK7" i="46"/>
  <c r="AV7" i="46" s="1"/>
  <c r="DJ7" i="46"/>
  <c r="AU7" i="46" s="1"/>
  <c r="DI7" i="46"/>
  <c r="AT7" i="46" s="1"/>
  <c r="DH7" i="46"/>
  <c r="AS7" i="46" s="1"/>
  <c r="DG7" i="46"/>
  <c r="AR7" i="46" s="1"/>
  <c r="DF7" i="46"/>
  <c r="AQ7" i="44" s="1"/>
  <c r="DE7" i="46"/>
  <c r="AP7" i="46" s="1"/>
  <c r="DD7" i="46"/>
  <c r="AO7" i="46" s="1"/>
  <c r="DC7" i="46"/>
  <c r="AN7" i="46" s="1"/>
  <c r="DB7" i="46"/>
  <c r="AM7" i="46" s="1"/>
  <c r="DA7" i="46"/>
  <c r="AL7" i="46" s="1"/>
  <c r="CZ7" i="46"/>
  <c r="CY7" i="46"/>
  <c r="AJ7" i="46" s="1"/>
  <c r="CX7" i="46"/>
  <c r="AI7" i="46" s="1"/>
  <c r="CW7" i="46"/>
  <c r="AH7" i="46" s="1"/>
  <c r="CV7" i="46"/>
  <c r="AG7" i="46" s="1"/>
  <c r="CU7" i="46"/>
  <c r="AF7" i="46" s="1"/>
  <c r="CT7" i="46"/>
  <c r="AE7" i="46" s="1"/>
  <c r="CS7" i="46"/>
  <c r="AD7" i="46" s="1"/>
  <c r="CR7" i="46"/>
  <c r="CQ7" i="46"/>
  <c r="AB7" i="46" s="1"/>
  <c r="CP7" i="46"/>
  <c r="CO7" i="46"/>
  <c r="Z7" i="46" s="1"/>
  <c r="CN7" i="46"/>
  <c r="Y7" i="46" s="1"/>
  <c r="CM7" i="46"/>
  <c r="X7" i="46" s="1"/>
  <c r="CL7" i="46"/>
  <c r="W7" i="46" s="1"/>
  <c r="CK7" i="46"/>
  <c r="V7" i="46" s="1"/>
  <c r="CJ7" i="46"/>
  <c r="U7" i="46" s="1"/>
  <c r="CI7" i="46"/>
  <c r="T7" i="46" s="1"/>
  <c r="CH7" i="46"/>
  <c r="CG7" i="46"/>
  <c r="R7" i="46" s="1"/>
  <c r="CF7" i="46"/>
  <c r="Q7" i="46" s="1"/>
  <c r="CE7" i="46"/>
  <c r="CD7" i="46"/>
  <c r="O7" i="46" s="1"/>
  <c r="CC7" i="46"/>
  <c r="N7" i="46" s="1"/>
  <c r="CB7" i="46"/>
  <c r="M7" i="46" s="1"/>
  <c r="CA7" i="46"/>
  <c r="L7" i="46" s="1"/>
  <c r="BZ7" i="46"/>
  <c r="K7" i="46" s="1"/>
  <c r="BY7" i="46"/>
  <c r="J7" i="46" s="1"/>
  <c r="BX7" i="46"/>
  <c r="I7" i="46" s="1"/>
  <c r="BW7" i="46"/>
  <c r="BV7" i="46"/>
  <c r="G7" i="46" s="1"/>
  <c r="BU7" i="46"/>
  <c r="F7" i="46" s="1"/>
  <c r="BT7" i="46"/>
  <c r="E7" i="46" s="1"/>
  <c r="BS7" i="46"/>
  <c r="D7" i="46" s="1"/>
  <c r="A7" i="46"/>
  <c r="A5" i="27" s="1"/>
  <c r="EF6" i="46"/>
  <c r="BQ6" i="46" s="1"/>
  <c r="EE6" i="46"/>
  <c r="ED6" i="46"/>
  <c r="BO6" i="46" s="1"/>
  <c r="EC6" i="46"/>
  <c r="EB6" i="46"/>
  <c r="BM6" i="46" s="1"/>
  <c r="EA6" i="46"/>
  <c r="BL6" i="46" s="1"/>
  <c r="DZ6" i="46"/>
  <c r="DY6" i="46"/>
  <c r="BJ6" i="46" s="1"/>
  <c r="DX6" i="46"/>
  <c r="BI6" i="46" s="1"/>
  <c r="DW6" i="46"/>
  <c r="DV6" i="46"/>
  <c r="BG6" i="46" s="1"/>
  <c r="DU6" i="46"/>
  <c r="BF6" i="46" s="1"/>
  <c r="DT6" i="46"/>
  <c r="DS6" i="46"/>
  <c r="BD6" i="46" s="1"/>
  <c r="DR6" i="46"/>
  <c r="DQ6" i="46"/>
  <c r="BB6" i="46" s="1"/>
  <c r="DP6" i="46"/>
  <c r="DO6" i="46"/>
  <c r="DN6" i="46"/>
  <c r="DM6" i="46"/>
  <c r="DL6" i="46"/>
  <c r="DK6" i="46"/>
  <c r="DJ6" i="46"/>
  <c r="DI6" i="46"/>
  <c r="AT6" i="46" s="1"/>
  <c r="DH6" i="46"/>
  <c r="AS6" i="46" s="1"/>
  <c r="DG6" i="46"/>
  <c r="DF6" i="46"/>
  <c r="AQ6" i="46" s="1"/>
  <c r="DE6" i="46"/>
  <c r="DD6" i="46"/>
  <c r="DC6" i="46"/>
  <c r="AN6" i="46" s="1"/>
  <c r="DB6" i="46"/>
  <c r="DA6" i="46"/>
  <c r="AL6" i="46" s="1"/>
  <c r="CZ6" i="46"/>
  <c r="AK6" i="46" s="1"/>
  <c r="CY6" i="46"/>
  <c r="CX6" i="46"/>
  <c r="CW6" i="46"/>
  <c r="CV6" i="46"/>
  <c r="CU6" i="46"/>
  <c r="AF6" i="46" s="1"/>
  <c r="CT6" i="46"/>
  <c r="CS6" i="46"/>
  <c r="CR6" i="46"/>
  <c r="AC6" i="46" s="1"/>
  <c r="CQ6" i="46"/>
  <c r="CP6" i="46"/>
  <c r="CO6" i="46"/>
  <c r="CN6" i="46"/>
  <c r="CM6" i="46"/>
  <c r="X6" i="46" s="1"/>
  <c r="CL6" i="46"/>
  <c r="CK6" i="46"/>
  <c r="CJ6" i="46"/>
  <c r="U6" i="46" s="1"/>
  <c r="CI6" i="46"/>
  <c r="CH6" i="46"/>
  <c r="CG6" i="46"/>
  <c r="CF6" i="46"/>
  <c r="CE6" i="46"/>
  <c r="P6" i="46" s="1"/>
  <c r="CD6" i="46"/>
  <c r="CC6" i="46"/>
  <c r="CB6" i="46"/>
  <c r="M6" i="46" s="1"/>
  <c r="CA6" i="46"/>
  <c r="BZ6" i="46"/>
  <c r="BY6" i="46"/>
  <c r="BX6" i="46"/>
  <c r="BW6" i="46"/>
  <c r="H6" i="46" s="1"/>
  <c r="BV6" i="46"/>
  <c r="BU6" i="46"/>
  <c r="BT6" i="46"/>
  <c r="E6" i="46" s="1"/>
  <c r="BS6" i="46"/>
  <c r="BP6" i="46"/>
  <c r="BN6" i="46"/>
  <c r="BK6" i="46"/>
  <c r="BH6" i="46"/>
  <c r="BE6" i="46"/>
  <c r="BC6" i="46"/>
  <c r="BA6" i="46"/>
  <c r="AZ6" i="46"/>
  <c r="AY6" i="46"/>
  <c r="AX6" i="46"/>
  <c r="AW6" i="46"/>
  <c r="AV6" i="46"/>
  <c r="AU6" i="46"/>
  <c r="AR6" i="46"/>
  <c r="AP6" i="46"/>
  <c r="AO6" i="46"/>
  <c r="AM6" i="46"/>
  <c r="AJ6" i="46"/>
  <c r="AI6" i="46"/>
  <c r="AH6" i="46"/>
  <c r="AG6" i="46"/>
  <c r="AE6" i="46"/>
  <c r="AD6" i="46"/>
  <c r="AB6" i="46"/>
  <c r="AA6" i="46"/>
  <c r="Z6" i="46"/>
  <c r="Y6" i="46"/>
  <c r="W6" i="46"/>
  <c r="V6" i="46"/>
  <c r="T6" i="46"/>
  <c r="S6" i="46"/>
  <c r="R6" i="46"/>
  <c r="Q6" i="46"/>
  <c r="O6" i="46"/>
  <c r="N6" i="46"/>
  <c r="L6" i="46"/>
  <c r="K6" i="46"/>
  <c r="J6" i="46"/>
  <c r="I6" i="46"/>
  <c r="G6" i="46"/>
  <c r="F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N207" i="44"/>
  <c r="AB206" i="44"/>
  <c r="W206" i="44"/>
  <c r="G206" i="44"/>
  <c r="L205" i="44"/>
  <c r="AY203" i="44"/>
  <c r="BI200" i="44"/>
  <c r="AQ197" i="44"/>
  <c r="O197" i="44"/>
  <c r="W195" i="44"/>
  <c r="V194" i="44"/>
  <c r="AT190" i="44"/>
  <c r="AY189"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J28" i="42" s="1"/>
  <c r="H30" i="42"/>
  <c r="G30" i="42"/>
  <c r="F30" i="42"/>
  <c r="E30" i="42"/>
  <c r="D30" i="42"/>
  <c r="C30" i="42"/>
  <c r="C28" i="42" s="1"/>
  <c r="Q29" i="42"/>
  <c r="R29" i="42" s="1"/>
  <c r="S29" i="42" s="1"/>
  <c r="T29" i="42" s="1"/>
  <c r="J29" i="42"/>
  <c r="K29" i="42" s="1"/>
  <c r="L29" i="42" s="1"/>
  <c r="M29" i="42" s="1"/>
  <c r="C29" i="42"/>
  <c r="D29" i="42" s="1"/>
  <c r="E29" i="42" s="1"/>
  <c r="F29" i="42" s="1"/>
  <c r="C6" i="46"/>
  <c r="C6" i="44"/>
  <c r="A6" i="44"/>
  <c r="L46" i="41"/>
  <c r="AH12" i="40" a="1"/>
  <c r="AH12" i="40" s="1"/>
  <c r="X7" i="40" a="1"/>
  <c r="X7" i="40" s="1"/>
  <c r="X8" i="40" s="1"/>
  <c r="CZ9" i="29"/>
  <c r="F8" i="29"/>
  <c r="E8" i="29"/>
  <c r="D8" i="29"/>
  <c r="D9" i="29" s="1"/>
  <c r="F7" i="29"/>
  <c r="E7" i="29"/>
  <c r="D7" i="29"/>
  <c r="F5" i="29"/>
  <c r="E5" i="29"/>
  <c r="D5" i="29"/>
  <c r="N34" i="28"/>
  <c r="D34" i="28"/>
  <c r="CZ19" i="28"/>
  <c r="CZ5" i="28" s="1"/>
  <c r="CZ18" i="28"/>
  <c r="CZ17" i="28"/>
  <c r="CZ16" i="28"/>
  <c r="CZ6" i="28" s="1"/>
  <c r="N7" i="28"/>
  <c r="F7" i="28"/>
  <c r="E7" i="28"/>
  <c r="D7" i="28"/>
  <c r="EI6" i="28"/>
  <c r="EH6" i="28"/>
  <c r="EG6" i="28"/>
  <c r="EF6" i="28"/>
  <c r="EE6" i="28"/>
  <c r="ED6" i="28"/>
  <c r="DY6" i="28"/>
  <c r="DX6" i="28"/>
  <c r="DW6" i="28"/>
  <c r="DV6" i="28"/>
  <c r="DU6" i="28"/>
  <c r="DT6" i="28"/>
  <c r="DO6" i="28"/>
  <c r="DN6" i="28"/>
  <c r="DM6" i="28"/>
  <c r="DL6" i="28"/>
  <c r="DK6" i="28"/>
  <c r="DJ6" i="28"/>
  <c r="DE6" i="28"/>
  <c r="DD6" i="28"/>
  <c r="DC6" i="28"/>
  <c r="DB6" i="28"/>
  <c r="DA6" i="28"/>
  <c r="CU6" i="28"/>
  <c r="CT6" i="28"/>
  <c r="CS6" i="28"/>
  <c r="CR6" i="28"/>
  <c r="CQ6" i="28"/>
  <c r="CP6" i="28"/>
  <c r="CP10" i="28" s="1"/>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EI5" i="28"/>
  <c r="EH5" i="28"/>
  <c r="EG5" i="28"/>
  <c r="EF5" i="28"/>
  <c r="EE5" i="28"/>
  <c r="ED5" i="28"/>
  <c r="DY5" i="28"/>
  <c r="DX5" i="28"/>
  <c r="DW5" i="28"/>
  <c r="DV5" i="28"/>
  <c r="DU5" i="28"/>
  <c r="DT5" i="28"/>
  <c r="DO5" i="28"/>
  <c r="DN5" i="28"/>
  <c r="DM5" i="28"/>
  <c r="DL5" i="28"/>
  <c r="DK5" i="28"/>
  <c r="DJ5" i="28"/>
  <c r="DE5" i="28"/>
  <c r="DD5" i="28"/>
  <c r="DC5" i="28"/>
  <c r="DB5" i="28"/>
  <c r="DA5" i="28"/>
  <c r="CU5" i="28"/>
  <c r="CT5" i="28"/>
  <c r="CS5" i="28"/>
  <c r="CR5" i="28"/>
  <c r="CQ5" i="28"/>
  <c r="CP5"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EI4" i="28"/>
  <c r="EH4" i="28"/>
  <c r="EG4" i="28"/>
  <c r="EF4" i="28"/>
  <c r="EE4" i="28"/>
  <c r="ED4" i="28"/>
  <c r="DY4" i="28"/>
  <c r="DX4" i="28"/>
  <c r="DW4" i="28"/>
  <c r="DV4" i="28"/>
  <c r="DU4" i="28"/>
  <c r="DT4" i="28"/>
  <c r="DO4" i="28"/>
  <c r="DN4" i="28"/>
  <c r="DM4" i="28"/>
  <c r="DL4" i="28"/>
  <c r="DK4" i="28"/>
  <c r="DJ4" i="28"/>
  <c r="DE4" i="28"/>
  <c r="DD4" i="28"/>
  <c r="DC4" i="28"/>
  <c r="DB4" i="28"/>
  <c r="DA4" i="28"/>
  <c r="CZ4"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CZ18" i="27"/>
  <c r="CZ17" i="27"/>
  <c r="CZ6" i="27" s="1"/>
  <c r="CZ7" i="27" s="1"/>
  <c r="CZ9" i="27" s="1"/>
  <c r="CZ16" i="27"/>
  <c r="N16" i="27"/>
  <c r="CZ15" i="27"/>
  <c r="CZ13" i="27"/>
  <c r="CZ4" i="27" s="1"/>
  <c r="D9" i="27"/>
  <c r="CZ8" i="27"/>
  <c r="CZ10" i="27" s="1"/>
  <c r="D7" i="27"/>
  <c r="EI6" i="27"/>
  <c r="EH6" i="27"/>
  <c r="EG6" i="27"/>
  <c r="EF6" i="27"/>
  <c r="EE6" i="27"/>
  <c r="ED6" i="27"/>
  <c r="DY6" i="27"/>
  <c r="DX6" i="27"/>
  <c r="DW6" i="27"/>
  <c r="DV6" i="27"/>
  <c r="DU6" i="27"/>
  <c r="DT6" i="27"/>
  <c r="DO6" i="27"/>
  <c r="DN6" i="27"/>
  <c r="DM6" i="27"/>
  <c r="DL6" i="27"/>
  <c r="DK6" i="27"/>
  <c r="DE6" i="27"/>
  <c r="DD6" i="27"/>
  <c r="DC6" i="27"/>
  <c r="DB6" i="27"/>
  <c r="DA6" i="27"/>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EI5" i="27"/>
  <c r="EH5" i="27"/>
  <c r="EG5" i="27"/>
  <c r="EF5" i="27"/>
  <c r="EE5" i="27"/>
  <c r="ED5" i="27"/>
  <c r="DY5" i="27"/>
  <c r="DX5" i="27"/>
  <c r="DW5" i="27"/>
  <c r="DV5" i="27"/>
  <c r="DU5" i="27"/>
  <c r="DT5" i="27"/>
  <c r="DO5" i="27"/>
  <c r="DN5" i="27"/>
  <c r="DM5" i="27"/>
  <c r="DL5" i="27"/>
  <c r="DK5" i="27"/>
  <c r="DE5" i="27"/>
  <c r="DD5" i="27"/>
  <c r="DC5" i="27"/>
  <c r="DB5" i="27"/>
  <c r="DA5" i="27"/>
  <c r="CZ5" i="27"/>
  <c r="CU5" i="27"/>
  <c r="CT5" i="27"/>
  <c r="CS5" i="27"/>
  <c r="CR5" i="27"/>
  <c r="CQ5" i="27"/>
  <c r="CP5" i="27"/>
  <c r="CK5" i="27"/>
  <c r="CJ5" i="27"/>
  <c r="CI5" i="27"/>
  <c r="CH5" i="27"/>
  <c r="CG5" i="27"/>
  <c r="CF5"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R5" i="27"/>
  <c r="Q5" i="27"/>
  <c r="P5" i="27"/>
  <c r="O5" i="27"/>
  <c r="N5" i="27"/>
  <c r="H5" i="27"/>
  <c r="G5" i="27"/>
  <c r="F5" i="27"/>
  <c r="E5" i="27"/>
  <c r="D5" i="27"/>
  <c r="EI4" i="27"/>
  <c r="EH4" i="27"/>
  <c r="EG4" i="27"/>
  <c r="EF4" i="27"/>
  <c r="EE4" i="27"/>
  <c r="ED4" i="27"/>
  <c r="DY4" i="27"/>
  <c r="DX4" i="27"/>
  <c r="DW4" i="27"/>
  <c r="DV4" i="27"/>
  <c r="DU4" i="27"/>
  <c r="DT4" i="27"/>
  <c r="DO4" i="27"/>
  <c r="DN4" i="27"/>
  <c r="DM4" i="27"/>
  <c r="DL4" i="27"/>
  <c r="DK4" i="27"/>
  <c r="DE4" i="27"/>
  <c r="DD4" i="27"/>
  <c r="DC4" i="27"/>
  <c r="DB4" i="27"/>
  <c r="DA4"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O207" i="44" l="1"/>
  <c r="AM207" i="44"/>
  <c r="BO12" i="46"/>
  <c r="BO182" i="46"/>
  <c r="BO17" i="46"/>
  <c r="BN27" i="46"/>
  <c r="AH202" i="44"/>
  <c r="Y207" i="44"/>
  <c r="R205" i="44"/>
  <c r="BO27" i="46"/>
  <c r="AV197" i="44"/>
  <c r="AI198" i="44"/>
  <c r="BC194" i="44"/>
  <c r="I207" i="44"/>
  <c r="BO9" i="46"/>
  <c r="BN21" i="46"/>
  <c r="BF68" i="46"/>
  <c r="AD207" i="44"/>
  <c r="BO68" i="46"/>
  <c r="G143" i="44"/>
  <c r="BN150" i="46"/>
  <c r="BM150" i="46"/>
  <c r="BO150" i="46"/>
  <c r="BM63" i="46"/>
  <c r="BL63" i="46"/>
  <c r="BN63" i="46"/>
  <c r="AI172" i="44"/>
  <c r="BK29" i="46"/>
  <c r="BL29" i="46"/>
  <c r="W199" i="44"/>
  <c r="BM207" i="44"/>
  <c r="D203" i="44"/>
  <c r="BC180" i="44"/>
  <c r="BQ196" i="44"/>
  <c r="BG179" i="44"/>
  <c r="AE187" i="44"/>
  <c r="AI188" i="44"/>
  <c r="BN101" i="46"/>
  <c r="BL140" i="46"/>
  <c r="BK140" i="46"/>
  <c r="BM140" i="46"/>
  <c r="BN140" i="46"/>
  <c r="BO23" i="46"/>
  <c r="R201" i="44"/>
  <c r="AP201" i="44"/>
  <c r="J164" i="46"/>
  <c r="W203" i="44"/>
  <c r="AU203" i="44"/>
  <c r="AH199" i="44"/>
  <c r="AH155" i="44"/>
  <c r="G196" i="44"/>
  <c r="AC170" i="44"/>
  <c r="BQ170" i="44"/>
  <c r="BO62" i="46"/>
  <c r="AY107" i="46"/>
  <c r="BO58" i="46"/>
  <c r="BP193" i="44"/>
  <c r="W173" i="44"/>
  <c r="AG197" i="44"/>
  <c r="A207" i="44"/>
  <c r="D198" i="44"/>
  <c r="BL194" i="44"/>
  <c r="E196" i="44"/>
  <c r="AR198" i="44"/>
  <c r="AD206" i="44"/>
  <c r="AP191" i="44"/>
  <c r="AK204" i="44"/>
  <c r="AZ206" i="44"/>
  <c r="BJ192" i="44"/>
  <c r="J198" i="44"/>
  <c r="BQ204" i="44"/>
  <c r="A193" i="44"/>
  <c r="AP193" i="44"/>
  <c r="K196" i="44"/>
  <c r="R198" i="44"/>
  <c r="Y202" i="44"/>
  <c r="C183" i="46"/>
  <c r="C183" i="44" s="1"/>
  <c r="AM196" i="44"/>
  <c r="BF199" i="44"/>
  <c r="BK203" i="44"/>
  <c r="AF206" i="44"/>
  <c r="BO207" i="46"/>
  <c r="C157" i="46"/>
  <c r="C157" i="44" s="1"/>
  <c r="M205" i="44"/>
  <c r="AV206" i="44"/>
  <c r="BN201" i="44"/>
  <c r="A199" i="44"/>
  <c r="N200" i="44"/>
  <c r="U205" i="44"/>
  <c r="A194" i="44"/>
  <c r="AP199" i="44"/>
  <c r="I204" i="44"/>
  <c r="O196" i="44"/>
  <c r="A201" i="44"/>
  <c r="BF192" i="44"/>
  <c r="AA195" i="44"/>
  <c r="V200" i="44"/>
  <c r="AK202" i="44"/>
  <c r="Y204" i="44"/>
  <c r="BI205" i="44"/>
  <c r="T133" i="44"/>
  <c r="BG195" i="44"/>
  <c r="S197" i="44"/>
  <c r="BI202" i="44"/>
  <c r="BD206" i="44"/>
  <c r="AZ136" i="44"/>
  <c r="BB198" i="44"/>
  <c r="BJ200" i="44"/>
  <c r="AW204" i="44"/>
  <c r="H206" i="44"/>
  <c r="AC131" i="44"/>
  <c r="AX138" i="44"/>
  <c r="O141" i="44"/>
  <c r="AO166" i="44"/>
  <c r="BF181" i="44"/>
  <c r="N175" i="44"/>
  <c r="BA182" i="44"/>
  <c r="AZ202" i="44"/>
  <c r="D169" i="44"/>
  <c r="I176" i="44"/>
  <c r="AW183" i="44"/>
  <c r="AO199" i="44"/>
  <c r="AO201" i="44"/>
  <c r="AZ205" i="44"/>
  <c r="AM206" i="44"/>
  <c r="C204" i="46"/>
  <c r="C204" i="44" s="1"/>
  <c r="S174" i="44"/>
  <c r="BQ193" i="44"/>
  <c r="AV170" i="44"/>
  <c r="D177" i="44"/>
  <c r="AJ184" i="44"/>
  <c r="AN204" i="44"/>
  <c r="AE185" i="44"/>
  <c r="BH177" i="44"/>
  <c r="AN171" i="44"/>
  <c r="BC178" i="44"/>
  <c r="AI186" i="44"/>
  <c r="U193" i="44"/>
  <c r="L202" i="44"/>
  <c r="AJ133" i="44"/>
  <c r="BJ134" i="44"/>
  <c r="M129" i="44"/>
  <c r="U131" i="44"/>
  <c r="AQ7" i="46"/>
  <c r="BL190" i="44"/>
  <c r="M207" i="44"/>
  <c r="BJ29" i="46"/>
  <c r="AR204" i="44"/>
  <c r="E129" i="44"/>
  <c r="AJ116" i="44"/>
  <c r="X190" i="44"/>
  <c r="D191" i="44"/>
  <c r="AB191" i="44"/>
  <c r="BN207" i="46"/>
  <c r="Z151" i="44"/>
  <c r="BM33" i="46"/>
  <c r="I202" i="44"/>
  <c r="G151" i="44"/>
  <c r="A200" i="44"/>
  <c r="F194" i="44"/>
  <c r="N199" i="44"/>
  <c r="BF200" i="44"/>
  <c r="BM205" i="44"/>
  <c r="AB173" i="44"/>
  <c r="AS207" i="44"/>
  <c r="AL157" i="44"/>
  <c r="BM160" i="44"/>
  <c r="AS171" i="44"/>
  <c r="BM101" i="46"/>
  <c r="F176" i="44"/>
  <c r="C177" i="46"/>
  <c r="C177" i="44" s="1"/>
  <c r="BE167" i="44"/>
  <c r="BD172" i="44"/>
  <c r="AW177" i="44"/>
  <c r="BJ183" i="44"/>
  <c r="AU151" i="44"/>
  <c r="BN51" i="46"/>
  <c r="BO51" i="46"/>
  <c r="BE83" i="46"/>
  <c r="BF83" i="46"/>
  <c r="BO83" i="46"/>
  <c r="C108" i="46"/>
  <c r="C108" i="44" s="1"/>
  <c r="BM158" i="44"/>
  <c r="S144" i="44"/>
  <c r="AS159" i="44"/>
  <c r="V148" i="44"/>
  <c r="A176" i="44"/>
  <c r="H161" i="44"/>
  <c r="BK178" i="44"/>
  <c r="AM185" i="44"/>
  <c r="AR158" i="44"/>
  <c r="BD170" i="44"/>
  <c r="AA174" i="44"/>
  <c r="L177" i="44"/>
  <c r="BK180" i="44"/>
  <c r="BE183" i="44"/>
  <c r="AM187" i="44"/>
  <c r="AC193" i="44"/>
  <c r="I199" i="44"/>
  <c r="U200" i="44"/>
  <c r="AD203" i="44"/>
  <c r="C197" i="46"/>
  <c r="C197" i="44" s="1"/>
  <c r="AZ158" i="44"/>
  <c r="AB167" i="44"/>
  <c r="BL170" i="44"/>
  <c r="AY172" i="44"/>
  <c r="AI174" i="44"/>
  <c r="Y176" i="44"/>
  <c r="G178" i="44"/>
  <c r="K179" i="44"/>
  <c r="G180" i="44"/>
  <c r="J181" i="44"/>
  <c r="BQ182" i="44"/>
  <c r="AZ184" i="44"/>
  <c r="AU185" i="44"/>
  <c r="AY186" i="44"/>
  <c r="AU187" i="44"/>
  <c r="AY188" i="44"/>
  <c r="AK193" i="44"/>
  <c r="AW199" i="44"/>
  <c r="BQ200" i="44"/>
  <c r="AW201" i="44"/>
  <c r="AL203" i="44"/>
  <c r="AV204" i="44"/>
  <c r="C190" i="46"/>
  <c r="C190" i="44" s="1"/>
  <c r="AH151" i="44"/>
  <c r="AJ169" i="44"/>
  <c r="AQ172" i="44"/>
  <c r="Q176" i="44"/>
  <c r="BO179" i="44"/>
  <c r="BI182" i="44"/>
  <c r="AQ186" i="44"/>
  <c r="BH202" i="44"/>
  <c r="BC206" i="44"/>
  <c r="X161" i="44"/>
  <c r="H170" i="44"/>
  <c r="AV171" i="44"/>
  <c r="AE173" i="44"/>
  <c r="AD175" i="44"/>
  <c r="T177" i="44"/>
  <c r="E182" i="44"/>
  <c r="F154" i="44"/>
  <c r="AN161" i="44"/>
  <c r="AZ167" i="44"/>
  <c r="P170" i="44"/>
  <c r="BD171" i="44"/>
  <c r="AM173" i="44"/>
  <c r="AQ174" i="44"/>
  <c r="AL175" i="44"/>
  <c r="AG176" i="44"/>
  <c r="AB177" i="44"/>
  <c r="O178" i="44"/>
  <c r="S179" i="44"/>
  <c r="O180" i="44"/>
  <c r="R181" i="44"/>
  <c r="M182" i="44"/>
  <c r="I183" i="44"/>
  <c r="BM183" i="44"/>
  <c r="BH184" i="44"/>
  <c r="BC185" i="44"/>
  <c r="BG186" i="44"/>
  <c r="BC187" i="44"/>
  <c r="BG188" i="44"/>
  <c r="Q199" i="44"/>
  <c r="BE199" i="44"/>
  <c r="AC200" i="44"/>
  <c r="I201" i="44"/>
  <c r="BE201" i="44"/>
  <c r="AB202" i="44"/>
  <c r="BP202" i="44"/>
  <c r="AT203" i="44"/>
  <c r="P204" i="44"/>
  <c r="T205" i="44"/>
  <c r="AE206" i="44"/>
  <c r="BK206" i="44"/>
  <c r="AW166" i="44"/>
  <c r="V175" i="44"/>
  <c r="BP177" i="44"/>
  <c r="BN181" i="44"/>
  <c r="AR184" i="44"/>
  <c r="AQ188" i="44"/>
  <c r="T202" i="44"/>
  <c r="H204" i="44"/>
  <c r="BH205" i="44"/>
  <c r="E149" i="44"/>
  <c r="Y155" i="44"/>
  <c r="X159" i="44"/>
  <c r="AV161" i="44"/>
  <c r="X170" i="44"/>
  <c r="H171" i="44"/>
  <c r="BG172" i="44"/>
  <c r="AU173" i="44"/>
  <c r="AY174" i="44"/>
  <c r="AT175" i="44"/>
  <c r="AO176" i="44"/>
  <c r="AJ177" i="44"/>
  <c r="W178" i="44"/>
  <c r="AA179" i="44"/>
  <c r="W180" i="44"/>
  <c r="Z181" i="44"/>
  <c r="U182" i="44"/>
  <c r="Q183" i="44"/>
  <c r="D184" i="44"/>
  <c r="BP184" i="44"/>
  <c r="BK185" i="44"/>
  <c r="BO186" i="44"/>
  <c r="BK187" i="44"/>
  <c r="BO188" i="44"/>
  <c r="AS193" i="44"/>
  <c r="AK200" i="44"/>
  <c r="Q201" i="44"/>
  <c r="BM201" i="44"/>
  <c r="X204" i="44"/>
  <c r="BD204" i="44"/>
  <c r="BP205" i="44"/>
  <c r="H168" i="44"/>
  <c r="K172" i="44"/>
  <c r="BG174" i="44"/>
  <c r="AR177" i="44"/>
  <c r="AE180" i="44"/>
  <c r="Y183" i="44"/>
  <c r="K186" i="44"/>
  <c r="K188" i="44"/>
  <c r="BA193" i="44"/>
  <c r="AS200" i="44"/>
  <c r="F203" i="44"/>
  <c r="AN159" i="44"/>
  <c r="BB175" i="44"/>
  <c r="AE178" i="44"/>
  <c r="AH181" i="44"/>
  <c r="L184" i="44"/>
  <c r="G187" i="44"/>
  <c r="BM199" i="44"/>
  <c r="AB205" i="44"/>
  <c r="AW155" i="44"/>
  <c r="W163" i="44"/>
  <c r="AF170" i="44"/>
  <c r="S172" i="44"/>
  <c r="BK173" i="44"/>
  <c r="BJ175" i="44"/>
  <c r="AQ179" i="44"/>
  <c r="AP181" i="44"/>
  <c r="AG183" i="44"/>
  <c r="O185" i="44"/>
  <c r="S188" i="44"/>
  <c r="E193" i="44"/>
  <c r="E200" i="44"/>
  <c r="Y201" i="44"/>
  <c r="AF204" i="44"/>
  <c r="AJ205" i="44"/>
  <c r="AS149" i="44"/>
  <c r="O163" i="44"/>
  <c r="P171" i="44"/>
  <c r="BC173" i="44"/>
  <c r="AW176" i="44"/>
  <c r="AI179" i="44"/>
  <c r="AC182" i="44"/>
  <c r="G185" i="44"/>
  <c r="Y199" i="44"/>
  <c r="AJ202" i="44"/>
  <c r="BL204" i="44"/>
  <c r="BI149" i="44"/>
  <c r="P168" i="44"/>
  <c r="X171" i="44"/>
  <c r="G173" i="44"/>
  <c r="BO174" i="44"/>
  <c r="BE176" i="44"/>
  <c r="AM178" i="44"/>
  <c r="AM180" i="44"/>
  <c r="AK182" i="44"/>
  <c r="T184" i="44"/>
  <c r="S186" i="44"/>
  <c r="O187" i="44"/>
  <c r="BI193" i="44"/>
  <c r="AG199" i="44"/>
  <c r="BA200" i="44"/>
  <c r="D202" i="44"/>
  <c r="N203" i="44"/>
  <c r="BB203" i="44"/>
  <c r="AU206" i="44"/>
  <c r="BM155" i="44"/>
  <c r="AB160" i="44"/>
  <c r="BK163" i="44"/>
  <c r="AV168" i="44"/>
  <c r="AN170" i="44"/>
  <c r="AF171" i="44"/>
  <c r="AA172" i="44"/>
  <c r="O173" i="44"/>
  <c r="K174" i="44"/>
  <c r="F175" i="44"/>
  <c r="BM176" i="44"/>
  <c r="AZ177" i="44"/>
  <c r="AU178" i="44"/>
  <c r="AY179" i="44"/>
  <c r="AU180" i="44"/>
  <c r="AX181" i="44"/>
  <c r="AS182" i="44"/>
  <c r="AO183" i="44"/>
  <c r="AB184" i="44"/>
  <c r="W185" i="44"/>
  <c r="AA186" i="44"/>
  <c r="W187" i="44"/>
  <c r="AA188" i="44"/>
  <c r="M193" i="44"/>
  <c r="M200" i="44"/>
  <c r="AG201" i="44"/>
  <c r="AR202" i="44"/>
  <c r="V203" i="44"/>
  <c r="BJ203" i="44"/>
  <c r="D205" i="44"/>
  <c r="AR205" i="44"/>
  <c r="O206" i="44"/>
  <c r="BK13" i="46"/>
  <c r="BM13" i="46"/>
  <c r="BJ13" i="46"/>
  <c r="BL13" i="46"/>
  <c r="BN13" i="46"/>
  <c r="AM190" i="44"/>
  <c r="H197" i="44"/>
  <c r="BM188" i="44"/>
  <c r="F204" i="44"/>
  <c r="A172" i="44"/>
  <c r="AQ182" i="44"/>
  <c r="BA149" i="44"/>
  <c r="L158" i="44"/>
  <c r="D160" i="44"/>
  <c r="AL144" i="44"/>
  <c r="C151" i="46"/>
  <c r="C151" i="44" s="1"/>
  <c r="V150" i="44"/>
  <c r="N150" i="44"/>
  <c r="BJ144" i="44"/>
  <c r="AG155" i="44"/>
  <c r="AL150" i="44"/>
  <c r="P159" i="44"/>
  <c r="P161" i="44"/>
  <c r="BC179" i="44"/>
  <c r="AF177" i="44"/>
  <c r="C196" i="46"/>
  <c r="C196" i="44" s="1"/>
  <c r="BK161" i="44"/>
  <c r="AE137" i="44"/>
  <c r="K146" i="44"/>
  <c r="C144" i="46"/>
  <c r="C144" i="44" s="1"/>
  <c r="Q148" i="44"/>
  <c r="AD141" i="44"/>
  <c r="BG133" i="44"/>
  <c r="BA173" i="44"/>
  <c r="BB170" i="44"/>
  <c r="J177" i="44"/>
  <c r="AI146" i="44"/>
  <c r="A121" i="44"/>
  <c r="BL130" i="44"/>
  <c r="BG169" i="44"/>
  <c r="A181" i="44"/>
  <c r="Q151" i="44"/>
  <c r="W159" i="44"/>
  <c r="AV164" i="44"/>
  <c r="O168" i="44"/>
  <c r="BH165" i="44"/>
  <c r="BE181" i="44"/>
  <c r="V180" i="44"/>
  <c r="C174" i="46"/>
  <c r="C174" i="44" s="1"/>
  <c r="BF107" i="44"/>
  <c r="H146" i="44"/>
  <c r="AP149" i="44"/>
  <c r="AI152" i="44"/>
  <c r="AP165" i="44"/>
  <c r="AF179" i="44"/>
  <c r="F190" i="44"/>
  <c r="C191" i="46"/>
  <c r="C191" i="44" s="1"/>
  <c r="AA150" i="44"/>
  <c r="U159" i="44"/>
  <c r="I167" i="44"/>
  <c r="BA170" i="44"/>
  <c r="AD192" i="44"/>
  <c r="BJ194" i="44"/>
  <c r="AU197" i="44"/>
  <c r="K203" i="44"/>
  <c r="BA204" i="44"/>
  <c r="L206" i="44"/>
  <c r="AC207" i="44"/>
  <c r="BP147" i="44"/>
  <c r="AX149" i="44"/>
  <c r="AE151" i="44"/>
  <c r="BO152" i="44"/>
  <c r="Z156" i="44"/>
  <c r="Y158" i="44"/>
  <c r="AG160" i="44"/>
  <c r="F164" i="44"/>
  <c r="U168" i="44"/>
  <c r="BQ171" i="44"/>
  <c r="AG177" i="44"/>
  <c r="AZ178" i="44"/>
  <c r="D180" i="44"/>
  <c r="BK181" i="44"/>
  <c r="AH182" i="44"/>
  <c r="BN182" i="44"/>
  <c r="D185" i="44"/>
  <c r="AD190" i="44"/>
  <c r="J191" i="44"/>
  <c r="AL192" i="44"/>
  <c r="J200" i="44"/>
  <c r="AP200" i="44"/>
  <c r="Q202" i="44"/>
  <c r="E204" i="44"/>
  <c r="AC204" i="44"/>
  <c r="E207" i="44"/>
  <c r="A156" i="44"/>
  <c r="C195" i="46"/>
  <c r="C195" i="44" s="1"/>
  <c r="N148" i="44"/>
  <c r="AQ150" i="44"/>
  <c r="AU153" i="44"/>
  <c r="N157" i="44"/>
  <c r="AW160" i="44"/>
  <c r="AW162" i="44"/>
  <c r="N164" i="44"/>
  <c r="N166" i="44"/>
  <c r="AG167" i="44"/>
  <c r="AS168" i="44"/>
  <c r="H172" i="44"/>
  <c r="AV172" i="44"/>
  <c r="AF174" i="44"/>
  <c r="AR180" i="44"/>
  <c r="AE181" i="44"/>
  <c r="AG184" i="44"/>
  <c r="K189" i="44"/>
  <c r="AL190" i="44"/>
  <c r="Z191" i="44"/>
  <c r="AT192" i="44"/>
  <c r="AH193" i="44"/>
  <c r="O195" i="44"/>
  <c r="BB201" i="44"/>
  <c r="S203" i="44"/>
  <c r="Y205" i="44"/>
  <c r="AK207" i="44"/>
  <c r="A158" i="44"/>
  <c r="K144" i="44"/>
  <c r="AN146" i="44"/>
  <c r="BF149" i="44"/>
  <c r="AM151" i="44"/>
  <c r="BC153" i="44"/>
  <c r="AL155" i="44"/>
  <c r="V157" i="44"/>
  <c r="BE160" i="44"/>
  <c r="AS161" i="44"/>
  <c r="BM162" i="44"/>
  <c r="AD164" i="44"/>
  <c r="AD166" i="44"/>
  <c r="BH173" i="44"/>
  <c r="AL176" i="44"/>
  <c r="T178" i="44"/>
  <c r="AV179" i="44"/>
  <c r="L180" i="44"/>
  <c r="AP182" i="44"/>
  <c r="L185" i="44"/>
  <c r="BH185" i="44"/>
  <c r="AN188" i="44"/>
  <c r="AI189" i="44"/>
  <c r="A167" i="44"/>
  <c r="A202" i="44"/>
  <c r="D147" i="44"/>
  <c r="AT148" i="44"/>
  <c r="BN149" i="44"/>
  <c r="O151" i="44"/>
  <c r="BC151" i="44"/>
  <c r="K154" i="44"/>
  <c r="BB155" i="44"/>
  <c r="AT157" i="44"/>
  <c r="E159" i="44"/>
  <c r="BQ159" i="44"/>
  <c r="E161" i="44"/>
  <c r="BA161" i="44"/>
  <c r="BB164" i="44"/>
  <c r="AT166" i="44"/>
  <c r="E168" i="44"/>
  <c r="Y169" i="44"/>
  <c r="X172" i="44"/>
  <c r="AV174" i="44"/>
  <c r="AT176" i="44"/>
  <c r="Q177" i="44"/>
  <c r="AU181" i="44"/>
  <c r="R182" i="44"/>
  <c r="V183" i="44"/>
  <c r="AW184" i="44"/>
  <c r="BP185" i="44"/>
  <c r="BG189" i="44"/>
  <c r="BB190" i="44"/>
  <c r="BF191" i="44"/>
  <c r="AT194" i="44"/>
  <c r="AM195" i="44"/>
  <c r="S196" i="44"/>
  <c r="AE197" i="44"/>
  <c r="AH198" i="44"/>
  <c r="AG202" i="44"/>
  <c r="AA203" i="44"/>
  <c r="BG203" i="44"/>
  <c r="AO205" i="44"/>
  <c r="D206" i="44"/>
  <c r="BI207" i="44"/>
  <c r="A184" i="44"/>
  <c r="AB147" i="44"/>
  <c r="AA152" i="44"/>
  <c r="AA154" i="44"/>
  <c r="BJ155" i="44"/>
  <c r="BB157" i="44"/>
  <c r="M159" i="44"/>
  <c r="BI161" i="44"/>
  <c r="AB163" i="44"/>
  <c r="J165" i="44"/>
  <c r="BA171" i="44"/>
  <c r="BL172" i="44"/>
  <c r="P174" i="44"/>
  <c r="AQ175" i="44"/>
  <c r="AX182" i="44"/>
  <c r="AB185" i="44"/>
  <c r="BJ190" i="44"/>
  <c r="F192" i="44"/>
  <c r="AX193" i="44"/>
  <c r="BB194" i="44"/>
  <c r="AU195" i="44"/>
  <c r="AA196" i="44"/>
  <c r="BJ199" i="44"/>
  <c r="Z200" i="44"/>
  <c r="AL201" i="44"/>
  <c r="U204" i="44"/>
  <c r="BH206" i="44"/>
  <c r="U207" i="44"/>
  <c r="AR147" i="44"/>
  <c r="AY154" i="44"/>
  <c r="Q160" i="44"/>
  <c r="U171" i="44"/>
  <c r="AR173" i="44"/>
  <c r="V176" i="44"/>
  <c r="AB180" i="44"/>
  <c r="AZ163" i="44"/>
  <c r="AF172" i="44"/>
  <c r="AR178" i="44"/>
  <c r="O181" i="44"/>
  <c r="BL188" i="44"/>
  <c r="BH147" i="44"/>
  <c r="J156" i="44"/>
  <c r="BQ161" i="44"/>
  <c r="AY175" i="44"/>
  <c r="BJ176" i="44"/>
  <c r="AL183" i="44"/>
  <c r="BG196" i="44"/>
  <c r="AX198" i="44"/>
  <c r="AQ203" i="44"/>
  <c r="AR206" i="44"/>
  <c r="W151" i="44"/>
  <c r="BJ157" i="44"/>
  <c r="M161" i="44"/>
  <c r="BB166" i="44"/>
  <c r="BL179" i="44"/>
  <c r="Z182" i="44"/>
  <c r="P188" i="44"/>
  <c r="V192" i="44"/>
  <c r="BC195" i="44"/>
  <c r="BG152" i="44"/>
  <c r="BM169" i="44"/>
  <c r="D173" i="44"/>
  <c r="X174" i="44"/>
  <c r="D178" i="44"/>
  <c r="Z193" i="44"/>
  <c r="F201" i="44"/>
  <c r="BE205" i="44"/>
  <c r="BP206" i="44"/>
  <c r="X146" i="44"/>
  <c r="Y162" i="44"/>
  <c r="BN165" i="44"/>
  <c r="AC171" i="44"/>
  <c r="AD176" i="44"/>
  <c r="AN179" i="44"/>
  <c r="BI122" i="44"/>
  <c r="AX118" i="44"/>
  <c r="AA11" i="46"/>
  <c r="BK137" i="44"/>
  <c r="AV130" i="44"/>
  <c r="AQ133" i="44"/>
  <c r="I138" i="44"/>
  <c r="AD144" i="44"/>
  <c r="S146" i="44"/>
  <c r="AG148" i="44"/>
  <c r="BF151" i="44"/>
  <c r="D158" i="44"/>
  <c r="BH158" i="44"/>
  <c r="L160" i="44"/>
  <c r="BH160" i="44"/>
  <c r="AF161" i="44"/>
  <c r="BL161" i="44"/>
  <c r="A118" i="44"/>
  <c r="A153" i="44"/>
  <c r="C145" i="46"/>
  <c r="C145" i="44" s="1"/>
  <c r="L131" i="44"/>
  <c r="E134" i="44"/>
  <c r="BB144" i="44"/>
  <c r="AA146" i="44"/>
  <c r="BM148" i="44"/>
  <c r="AL154" i="44"/>
  <c r="AO155" i="44"/>
  <c r="T158" i="44"/>
  <c r="BP158" i="44"/>
  <c r="AF159" i="44"/>
  <c r="T160" i="44"/>
  <c r="BP160" i="44"/>
  <c r="BC163" i="44"/>
  <c r="A155" i="44"/>
  <c r="U149" i="44"/>
  <c r="AB158" i="44"/>
  <c r="S136" i="44"/>
  <c r="AF145" i="44"/>
  <c r="I148" i="44"/>
  <c r="I155" i="44"/>
  <c r="H159" i="44"/>
  <c r="A142" i="44"/>
  <c r="G125" i="44"/>
  <c r="AJ131" i="44"/>
  <c r="V143" i="44"/>
  <c r="AN145" i="44"/>
  <c r="AY146" i="44"/>
  <c r="AC149" i="44"/>
  <c r="F150" i="44"/>
  <c r="J151" i="44"/>
  <c r="AP151" i="44"/>
  <c r="Q155" i="44"/>
  <c r="BE155" i="44"/>
  <c r="AJ158" i="44"/>
  <c r="AV159" i="44"/>
  <c r="AJ160" i="44"/>
  <c r="BD161" i="44"/>
  <c r="G163" i="44"/>
  <c r="AQ88" i="46"/>
  <c r="AN94" i="44"/>
  <c r="BK21" i="46"/>
  <c r="F170" i="44"/>
  <c r="U163" i="44"/>
  <c r="AG82" i="44"/>
  <c r="BC157" i="44"/>
  <c r="AE176" i="44"/>
  <c r="AO174" i="44"/>
  <c r="E180" i="44"/>
  <c r="AM183" i="44"/>
  <c r="BJ21" i="46"/>
  <c r="BK33" i="46"/>
  <c r="BL21" i="46"/>
  <c r="BM21" i="46"/>
  <c r="BL33" i="46"/>
  <c r="AG142" i="44"/>
  <c r="J206" i="44"/>
  <c r="AE179" i="44"/>
  <c r="AN202" i="44"/>
  <c r="J203" i="44"/>
  <c r="BA190" i="44"/>
  <c r="A182" i="44"/>
  <c r="BI190" i="44"/>
  <c r="BG206" i="44"/>
  <c r="AQ173" i="44"/>
  <c r="BP204" i="44"/>
  <c r="AA187" i="44"/>
  <c r="Z203" i="44"/>
  <c r="S206" i="44"/>
  <c r="BO42" i="46"/>
  <c r="H102" i="44"/>
  <c r="AQ105" i="44"/>
  <c r="W125" i="44"/>
  <c r="BG146" i="44"/>
  <c r="M149" i="44"/>
  <c r="AD150" i="44"/>
  <c r="R151" i="44"/>
  <c r="AX151" i="44"/>
  <c r="C118" i="46"/>
  <c r="C118" i="44" s="1"/>
  <c r="AL106" i="44"/>
  <c r="AG126" i="44"/>
  <c r="BQ134" i="44"/>
  <c r="BN17" i="46"/>
  <c r="C142" i="46"/>
  <c r="C142" i="44" s="1"/>
  <c r="AB114" i="44"/>
  <c r="R142" i="44"/>
  <c r="AT144" i="44"/>
  <c r="Y148" i="44"/>
  <c r="AK149" i="44"/>
  <c r="BQ149" i="44"/>
  <c r="BN151" i="44"/>
  <c r="AF130" i="44"/>
  <c r="G137" i="44"/>
  <c r="C121" i="46"/>
  <c r="C121" i="44" s="1"/>
  <c r="X102" i="44"/>
  <c r="AA124" i="44"/>
  <c r="BO52" i="46"/>
  <c r="AY96" i="44"/>
  <c r="O174" i="44"/>
  <c r="F56" i="44"/>
  <c r="S107" i="44"/>
  <c r="U199" i="44"/>
  <c r="AA206" i="44"/>
  <c r="AI187" i="44"/>
  <c r="C198" i="46"/>
  <c r="C198" i="44" s="1"/>
  <c r="AW165" i="44"/>
  <c r="E192" i="44"/>
  <c r="BQ135" i="44"/>
  <c r="BL169" i="44"/>
  <c r="AX175" i="44"/>
  <c r="AA178" i="44"/>
  <c r="G186" i="44"/>
  <c r="R189" i="44"/>
  <c r="M194" i="44"/>
  <c r="BQ194" i="44"/>
  <c r="AW198" i="44"/>
  <c r="BQ201" i="44"/>
  <c r="BN71" i="46"/>
  <c r="X177" i="44"/>
  <c r="AQ180" i="44"/>
  <c r="BM182" i="44"/>
  <c r="BP63" i="44"/>
  <c r="S173" i="44"/>
  <c r="AV202" i="44"/>
  <c r="AE172" i="44"/>
  <c r="M192" i="44"/>
  <c r="AW193" i="44"/>
  <c r="BJ197" i="44"/>
  <c r="BD205" i="44"/>
  <c r="G174" i="44"/>
  <c r="W179" i="44"/>
  <c r="Y191" i="44"/>
  <c r="AC194" i="44"/>
  <c r="AX203" i="44"/>
  <c r="BO71" i="46"/>
  <c r="BH103" i="44"/>
  <c r="AW126" i="44"/>
  <c r="C107" i="46"/>
  <c r="C107" i="44" s="1"/>
  <c r="H104" i="44"/>
  <c r="A145" i="44"/>
  <c r="BD104" i="44"/>
  <c r="T122" i="44"/>
  <c r="BC132" i="44"/>
  <c r="BI139" i="44"/>
  <c r="AV145" i="44"/>
  <c r="AQ146" i="44"/>
  <c r="D201" i="44"/>
  <c r="AK197" i="44"/>
  <c r="AP206" i="44"/>
  <c r="Y165" i="44"/>
  <c r="T168" i="44"/>
  <c r="AS166" i="44"/>
  <c r="BD169" i="44"/>
  <c r="AZ170" i="44"/>
  <c r="AY147" i="44"/>
  <c r="Q156" i="44"/>
  <c r="E164" i="44"/>
  <c r="BD167" i="44"/>
  <c r="BC172" i="44"/>
  <c r="AK176" i="44"/>
  <c r="BQ176" i="44"/>
  <c r="BD177" i="44"/>
  <c r="N181" i="44"/>
  <c r="AT181" i="44"/>
  <c r="AK183" i="44"/>
  <c r="AV184" i="44"/>
  <c r="AY185" i="44"/>
  <c r="BC186" i="44"/>
  <c r="AU188" i="44"/>
  <c r="AH189" i="44"/>
  <c r="AC190" i="44"/>
  <c r="AS192" i="44"/>
  <c r="BN196" i="44"/>
  <c r="AS199" i="44"/>
  <c r="BQ199" i="44"/>
  <c r="Y200" i="44"/>
  <c r="BE200" i="44"/>
  <c r="X202" i="44"/>
  <c r="D204" i="44"/>
  <c r="X205" i="44"/>
  <c r="AQ206" i="44"/>
  <c r="AJ207" i="44"/>
  <c r="AU174" i="44"/>
  <c r="U176" i="44"/>
  <c r="AW182" i="44"/>
  <c r="BJ195" i="44"/>
  <c r="BM198" i="44"/>
  <c r="AZ204" i="44"/>
  <c r="T207" i="44"/>
  <c r="BO178" i="44"/>
  <c r="W188" i="44"/>
  <c r="AO191" i="44"/>
  <c r="N195" i="44"/>
  <c r="AH196" i="44"/>
  <c r="BA199" i="44"/>
  <c r="BF203" i="44"/>
  <c r="D170" i="44"/>
  <c r="AJ170" i="44"/>
  <c r="BK172" i="44"/>
  <c r="AA173" i="44"/>
  <c r="G179" i="44"/>
  <c r="BD184" i="44"/>
  <c r="AA185" i="44"/>
  <c r="BI192" i="44"/>
  <c r="BA194" i="44"/>
  <c r="N197" i="44"/>
  <c r="AT197" i="44"/>
  <c r="AG198" i="44"/>
  <c r="E199" i="44"/>
  <c r="U201" i="44"/>
  <c r="BA201" i="44"/>
  <c r="H202" i="44"/>
  <c r="AP203" i="44"/>
  <c r="AF205" i="44"/>
  <c r="AR207" i="44"/>
  <c r="D168" i="44"/>
  <c r="AK190" i="44"/>
  <c r="U192" i="44"/>
  <c r="AC199" i="44"/>
  <c r="X167" i="44"/>
  <c r="AN177" i="44"/>
  <c r="AW191" i="44"/>
  <c r="AO200" i="44"/>
  <c r="P205" i="44"/>
  <c r="S180" i="44"/>
  <c r="H169" i="44"/>
  <c r="BP170" i="44"/>
  <c r="BG173" i="44"/>
  <c r="U183" i="44"/>
  <c r="AE188" i="44"/>
  <c r="AC192" i="44"/>
  <c r="K206" i="44"/>
  <c r="AR170" i="44"/>
  <c r="AU172" i="44"/>
  <c r="AH175" i="44"/>
  <c r="AM186" i="44"/>
  <c r="I191" i="44"/>
  <c r="E194" i="44"/>
  <c r="J196" i="44"/>
  <c r="BI199" i="44"/>
  <c r="BL202" i="44"/>
  <c r="AB161" i="44"/>
  <c r="R175" i="44"/>
  <c r="W186" i="44"/>
  <c r="AP189" i="44"/>
  <c r="AJ159" i="44"/>
  <c r="P177" i="44"/>
  <c r="AD181" i="44"/>
  <c r="AS183" i="44"/>
  <c r="K187" i="44"/>
  <c r="AP196" i="44"/>
  <c r="AJ204" i="44"/>
  <c r="D207" i="44"/>
  <c r="BG125" i="44"/>
  <c r="O172" i="44"/>
  <c r="K178" i="44"/>
  <c r="O179" i="44"/>
  <c r="AA180" i="44"/>
  <c r="BE182" i="44"/>
  <c r="BO185" i="44"/>
  <c r="AS190" i="44"/>
  <c r="BE191" i="44"/>
  <c r="AX196" i="44"/>
  <c r="AK199" i="44"/>
  <c r="Q200" i="44"/>
  <c r="BH204" i="44"/>
  <c r="AN205" i="44"/>
  <c r="BL205" i="44"/>
  <c r="AB207" i="44"/>
  <c r="BH207" i="44"/>
  <c r="C152" i="46"/>
  <c r="C152" i="44" s="1"/>
  <c r="L170" i="44"/>
  <c r="BK174" i="44"/>
  <c r="E176" i="44"/>
  <c r="AY178" i="44"/>
  <c r="AU179" i="44"/>
  <c r="F181" i="44"/>
  <c r="BO187" i="44"/>
  <c r="AK192" i="44"/>
  <c r="I193" i="44"/>
  <c r="BI194" i="44"/>
  <c r="BF196" i="44"/>
  <c r="AD197" i="44"/>
  <c r="BB197" i="44"/>
  <c r="E201" i="44"/>
  <c r="AK201" i="44"/>
  <c r="BI201" i="44"/>
  <c r="T204" i="44"/>
  <c r="BJ17" i="46"/>
  <c r="BK17" i="46"/>
  <c r="AU45" i="44"/>
  <c r="R53" i="44"/>
  <c r="BL17" i="46"/>
  <c r="BM137" i="44"/>
  <c r="BM17" i="46"/>
  <c r="BO25" i="46"/>
  <c r="O145" i="44"/>
  <c r="X155" i="44"/>
  <c r="T40" i="44"/>
  <c r="E141" i="44"/>
  <c r="M144" i="44"/>
  <c r="M152" i="44"/>
  <c r="T126" i="44"/>
  <c r="AJ107" i="44"/>
  <c r="I143" i="44"/>
  <c r="BJ172" i="44"/>
  <c r="R69" i="44"/>
  <c r="Q100" i="44"/>
  <c r="AK121" i="44"/>
  <c r="M126" i="44"/>
  <c r="BA121" i="44"/>
  <c r="BK82" i="44"/>
  <c r="BC100" i="44"/>
  <c r="AQ137" i="44"/>
  <c r="S88" i="44"/>
  <c r="BP91" i="44"/>
  <c r="E109" i="44"/>
  <c r="BA147" i="44"/>
  <c r="W96" i="44"/>
  <c r="BB119" i="44"/>
  <c r="AR133" i="44"/>
  <c r="AS129" i="44"/>
  <c r="BM123" i="44"/>
  <c r="BF135" i="44"/>
  <c r="AG111" i="44"/>
  <c r="AO130" i="44"/>
  <c r="BN135" i="44"/>
  <c r="BK101" i="46"/>
  <c r="BN118" i="44"/>
  <c r="J135" i="44"/>
  <c r="C192" i="46"/>
  <c r="C192" i="44" s="1"/>
  <c r="AL193" i="44"/>
  <c r="BH124" i="44"/>
  <c r="K195" i="44"/>
  <c r="BK143" i="44"/>
  <c r="BJ193" i="44"/>
  <c r="W120" i="44"/>
  <c r="H132" i="44"/>
  <c r="AD139" i="44"/>
  <c r="A140" i="44"/>
  <c r="S142" i="44"/>
  <c r="A166" i="44"/>
  <c r="U114" i="44"/>
  <c r="AT127" i="44"/>
  <c r="AN132" i="44"/>
  <c r="BL137" i="44"/>
  <c r="BI167" i="44"/>
  <c r="BO37" i="46"/>
  <c r="BQ122" i="44"/>
  <c r="P137" i="44"/>
  <c r="Y111" i="44"/>
  <c r="AK131" i="44"/>
  <c r="AM141" i="44"/>
  <c r="BP186" i="44"/>
  <c r="A135" i="44"/>
  <c r="BI160" i="44"/>
  <c r="Q168" i="44"/>
  <c r="AH194" i="44"/>
  <c r="Y113" i="44"/>
  <c r="P132" i="44"/>
  <c r="A109" i="44"/>
  <c r="F134" i="44"/>
  <c r="L136" i="44"/>
  <c r="U140" i="44"/>
  <c r="AL191" i="44"/>
  <c r="N193" i="44"/>
  <c r="C135" i="46"/>
  <c r="C135" i="44" s="1"/>
  <c r="BN121" i="44"/>
  <c r="P125" i="44"/>
  <c r="I128" i="44"/>
  <c r="AD134" i="44"/>
  <c r="AS140" i="44"/>
  <c r="AI142" i="44"/>
  <c r="AX164" i="44"/>
  <c r="M167" i="44"/>
  <c r="H185" i="44"/>
  <c r="F191" i="44"/>
  <c r="J109" i="44"/>
  <c r="BF190" i="44"/>
  <c r="N191" i="44"/>
  <c r="BB191" i="44"/>
  <c r="Z194" i="44"/>
  <c r="AC103" i="44"/>
  <c r="AK101" i="44"/>
  <c r="K118" i="44"/>
  <c r="C146" i="46"/>
  <c r="C146" i="44" s="1"/>
  <c r="G155" i="44"/>
  <c r="AX158" i="44"/>
  <c r="A146" i="44"/>
  <c r="AI139" i="44"/>
  <c r="U147" i="44"/>
  <c r="V159" i="44"/>
  <c r="A154" i="44"/>
  <c r="AV94" i="44"/>
  <c r="Y119" i="44"/>
  <c r="BC124" i="44"/>
  <c r="AW134" i="44"/>
  <c r="BB153" i="44"/>
  <c r="AJ81" i="44"/>
  <c r="T111" i="44"/>
  <c r="T145" i="44"/>
  <c r="AH106" i="44"/>
  <c r="BH115" i="44"/>
  <c r="L130" i="44"/>
  <c r="AE136" i="44"/>
  <c r="S147" i="44"/>
  <c r="BL158" i="44"/>
  <c r="BD114" i="44"/>
  <c r="H122" i="44"/>
  <c r="J152" i="44"/>
  <c r="AF160" i="44"/>
  <c r="L97" i="44"/>
  <c r="BM119" i="44"/>
  <c r="BD122" i="44"/>
  <c r="K125" i="44"/>
  <c r="I149" i="44"/>
  <c r="J106" i="44"/>
  <c r="AW119" i="44"/>
  <c r="AC126" i="44"/>
  <c r="BH84" i="44"/>
  <c r="D99" i="44"/>
  <c r="H112" i="44"/>
  <c r="AU116" i="44"/>
  <c r="R120" i="44"/>
  <c r="AG127" i="44"/>
  <c r="BA135" i="44"/>
  <c r="AR145" i="44"/>
  <c r="AZ99" i="44"/>
  <c r="D104" i="44"/>
  <c r="BD112" i="44"/>
  <c r="AH150" i="44"/>
  <c r="BQ155" i="44"/>
  <c r="P160" i="44"/>
  <c r="P73" i="44"/>
  <c r="BE88" i="44"/>
  <c r="BC96" i="44"/>
  <c r="AL184" i="44"/>
  <c r="BJ101" i="46"/>
  <c r="AE75" i="44"/>
  <c r="BM88" i="44"/>
  <c r="AE119" i="44"/>
  <c r="Z128" i="44"/>
  <c r="Q132" i="44"/>
  <c r="Q90" i="44"/>
  <c r="BB103" i="44"/>
  <c r="AV152" i="44"/>
  <c r="H60" i="44"/>
  <c r="AU82" i="44"/>
  <c r="N112" i="44"/>
  <c r="V122" i="44"/>
  <c r="AM134" i="44"/>
  <c r="S183" i="44"/>
  <c r="BJ205" i="44"/>
  <c r="P60" i="44"/>
  <c r="BL101" i="46"/>
  <c r="BG102" i="46"/>
  <c r="W67" i="44"/>
  <c r="P53" i="44"/>
  <c r="N72" i="44"/>
  <c r="A114" i="44"/>
  <c r="BP102" i="44"/>
  <c r="X103" i="44"/>
  <c r="BB69" i="44"/>
  <c r="AV57" i="44"/>
  <c r="J62" i="44"/>
  <c r="T64" i="44"/>
  <c r="N30" i="44"/>
  <c r="H34" i="44"/>
  <c r="E65" i="44"/>
  <c r="AL58" i="44"/>
  <c r="AJ35" i="44"/>
  <c r="E45" i="44"/>
  <c r="A64" i="44"/>
  <c r="BI150" i="46"/>
  <c r="BI150" i="44"/>
  <c r="AG151" i="46"/>
  <c r="AG151" i="44"/>
  <c r="BE153" i="46"/>
  <c r="BE153" i="44"/>
  <c r="U154" i="46"/>
  <c r="U154" i="44"/>
  <c r="AV157" i="46"/>
  <c r="AV157" i="44"/>
  <c r="BL157" i="46"/>
  <c r="BL157" i="44"/>
  <c r="AI158" i="46"/>
  <c r="AI158" i="44"/>
  <c r="BO158" i="46"/>
  <c r="BO158" i="44"/>
  <c r="G159" i="46"/>
  <c r="G159" i="44"/>
  <c r="O159" i="46"/>
  <c r="O159" i="44"/>
  <c r="AM159" i="46"/>
  <c r="AM159" i="44"/>
  <c r="BC159" i="46"/>
  <c r="BC159" i="44"/>
  <c r="K160" i="46"/>
  <c r="K160" i="44"/>
  <c r="V163" i="46"/>
  <c r="V163" i="44"/>
  <c r="AJ156" i="44"/>
  <c r="N163" i="44"/>
  <c r="L149" i="44"/>
  <c r="U150" i="44"/>
  <c r="AS150" i="44"/>
  <c r="Y151" i="44"/>
  <c r="AK152" i="44"/>
  <c r="BA154" i="44"/>
  <c r="BD166" i="44"/>
  <c r="K169" i="44"/>
  <c r="AV192" i="44"/>
  <c r="AS143" i="46"/>
  <c r="AS143" i="44"/>
  <c r="V147" i="46"/>
  <c r="V147" i="44"/>
  <c r="AJ149" i="46"/>
  <c r="AJ149" i="44"/>
  <c r="I153" i="46"/>
  <c r="I153" i="44"/>
  <c r="BL155" i="46"/>
  <c r="BL155" i="44"/>
  <c r="S158" i="46"/>
  <c r="S158" i="44"/>
  <c r="BB163" i="46"/>
  <c r="BB163" i="44"/>
  <c r="AG153" i="44"/>
  <c r="AK141" i="44"/>
  <c r="X192" i="44"/>
  <c r="A95" i="27"/>
  <c r="A97" i="44"/>
  <c r="AO142" i="46"/>
  <c r="AO142" i="44"/>
  <c r="U144" i="46"/>
  <c r="U144" i="44"/>
  <c r="BA144" i="46"/>
  <c r="BA144" i="44"/>
  <c r="AE145" i="46"/>
  <c r="AE145" i="44"/>
  <c r="AL147" i="46"/>
  <c r="AL147" i="44"/>
  <c r="BJ147" i="46"/>
  <c r="BJ147" i="44"/>
  <c r="P148" i="46"/>
  <c r="P148" i="44"/>
  <c r="AV148" i="46"/>
  <c r="AV148" i="44"/>
  <c r="AC152" i="46"/>
  <c r="AC152" i="44"/>
  <c r="BQ152" i="46"/>
  <c r="BQ152" i="44"/>
  <c r="BP156" i="46"/>
  <c r="BP156" i="44"/>
  <c r="P157" i="46"/>
  <c r="P157" i="44"/>
  <c r="AN157" i="46"/>
  <c r="AN157" i="44"/>
  <c r="AA158" i="46"/>
  <c r="AA158" i="44"/>
  <c r="AD163" i="46"/>
  <c r="AD163" i="44"/>
  <c r="Y153" i="44"/>
  <c r="AI160" i="44"/>
  <c r="BN146" i="44"/>
  <c r="BD157" i="44"/>
  <c r="AQ131" i="44"/>
  <c r="AS144" i="44"/>
  <c r="AS152" i="44"/>
  <c r="BI154" i="44"/>
  <c r="AY158" i="44"/>
  <c r="O161" i="44"/>
  <c r="AI162" i="44"/>
  <c r="T165" i="44"/>
  <c r="AF166" i="44"/>
  <c r="BL166" i="44"/>
  <c r="S169" i="44"/>
  <c r="BD192" i="44"/>
  <c r="C164" i="46"/>
  <c r="C164" i="44" s="1"/>
  <c r="K140" i="44"/>
  <c r="BI143" i="44"/>
  <c r="AU145" i="44"/>
  <c r="N147" i="44"/>
  <c r="AN148" i="44"/>
  <c r="BH149" i="44"/>
  <c r="BM151" i="44"/>
  <c r="D156" i="44"/>
  <c r="X157" i="44"/>
  <c r="AQ162" i="44"/>
  <c r="H164" i="44"/>
  <c r="AN166" i="44"/>
  <c r="J172" i="44"/>
  <c r="AD178" i="44"/>
  <c r="BJ178" i="44"/>
  <c r="Z179" i="44"/>
  <c r="BP139" i="46"/>
  <c r="BP139" i="44"/>
  <c r="AA140" i="46"/>
  <c r="AA140" i="44"/>
  <c r="G145" i="46"/>
  <c r="G145" i="44"/>
  <c r="AM145" i="46"/>
  <c r="AM145" i="44"/>
  <c r="BK145" i="46"/>
  <c r="BK145" i="44"/>
  <c r="J146" i="46"/>
  <c r="J146" i="44"/>
  <c r="AP146" i="46"/>
  <c r="AP146" i="44"/>
  <c r="BA150" i="46"/>
  <c r="BA150" i="44"/>
  <c r="I151" i="46"/>
  <c r="I151" i="44"/>
  <c r="BM153" i="46"/>
  <c r="BM153" i="44"/>
  <c r="M154" i="46"/>
  <c r="M154" i="44"/>
  <c r="AC154" i="46"/>
  <c r="AC154" i="44"/>
  <c r="AZ156" i="46"/>
  <c r="AZ156" i="44"/>
  <c r="AC150" i="44"/>
  <c r="AV155" i="44"/>
  <c r="AU159" i="44"/>
  <c r="AL163" i="44"/>
  <c r="AM168" i="44"/>
  <c r="AU171" i="44"/>
  <c r="L139" i="46"/>
  <c r="L139" i="44"/>
  <c r="E144" i="46"/>
  <c r="E144" i="44"/>
  <c r="R146" i="46"/>
  <c r="R146" i="44"/>
  <c r="Z146" i="46"/>
  <c r="Z146" i="44"/>
  <c r="BF146" i="46"/>
  <c r="BF146" i="44"/>
  <c r="D149" i="46"/>
  <c r="D149" i="44"/>
  <c r="AB149" i="46"/>
  <c r="AB149" i="44"/>
  <c r="AZ149" i="46"/>
  <c r="AZ149" i="44"/>
  <c r="AO153" i="46"/>
  <c r="AO153" i="44"/>
  <c r="H155" i="46"/>
  <c r="H155" i="44"/>
  <c r="AF155" i="46"/>
  <c r="AF155" i="44"/>
  <c r="BD155" i="46"/>
  <c r="BD155" i="44"/>
  <c r="L156" i="46"/>
  <c r="L156" i="44"/>
  <c r="AB156" i="46"/>
  <c r="AB156" i="44"/>
  <c r="BH156" i="46"/>
  <c r="BH156" i="44"/>
  <c r="K158" i="46"/>
  <c r="K158" i="44"/>
  <c r="AQ158" i="46"/>
  <c r="AQ158" i="44"/>
  <c r="AE159" i="46"/>
  <c r="AE159" i="44"/>
  <c r="BK159" i="46"/>
  <c r="BK159" i="44"/>
  <c r="AM161" i="44"/>
  <c r="AT147" i="44"/>
  <c r="AR156" i="44"/>
  <c r="C186" i="46"/>
  <c r="C186" i="44" s="1"/>
  <c r="AX146" i="44"/>
  <c r="BL148" i="44"/>
  <c r="BI152" i="44"/>
  <c r="AT163" i="44"/>
  <c r="F185" i="44"/>
  <c r="S131" i="46"/>
  <c r="S131" i="44"/>
  <c r="BI144" i="46"/>
  <c r="BI144" i="44"/>
  <c r="W145" i="46"/>
  <c r="W145" i="44"/>
  <c r="BC145" i="46"/>
  <c r="BC145" i="44"/>
  <c r="A146" i="27"/>
  <c r="A148" i="44"/>
  <c r="E150" i="46"/>
  <c r="E150" i="44"/>
  <c r="E152" i="46"/>
  <c r="E152" i="44"/>
  <c r="BQ154" i="46"/>
  <c r="BQ154" i="44"/>
  <c r="H157" i="46"/>
  <c r="H157" i="44"/>
  <c r="AF157" i="46"/>
  <c r="AF157" i="44"/>
  <c r="S160" i="46"/>
  <c r="S160" i="44"/>
  <c r="AA160" i="46"/>
  <c r="AA160" i="44"/>
  <c r="AQ160" i="46"/>
  <c r="AQ160" i="44"/>
  <c r="AY160" i="46"/>
  <c r="AY160" i="44"/>
  <c r="BG160" i="46"/>
  <c r="BG160" i="44"/>
  <c r="BO160" i="46"/>
  <c r="BO160" i="44"/>
  <c r="G161" i="46"/>
  <c r="G161" i="44"/>
  <c r="W161" i="46"/>
  <c r="W161" i="44"/>
  <c r="AE161" i="46"/>
  <c r="AE161" i="44"/>
  <c r="AU161" i="46"/>
  <c r="AU161" i="44"/>
  <c r="BC161" i="46"/>
  <c r="BC161" i="44"/>
  <c r="K162" i="46"/>
  <c r="K162" i="44"/>
  <c r="S162" i="46"/>
  <c r="S162" i="44"/>
  <c r="AA162" i="46"/>
  <c r="AA162" i="44"/>
  <c r="AY162" i="46"/>
  <c r="AY162" i="44"/>
  <c r="BG162" i="46"/>
  <c r="BG162" i="44"/>
  <c r="BO162" i="46"/>
  <c r="BO162" i="44"/>
  <c r="F163" i="46"/>
  <c r="F163" i="44"/>
  <c r="BJ163" i="46"/>
  <c r="BJ163" i="44"/>
  <c r="P164" i="46"/>
  <c r="P164" i="44"/>
  <c r="X164" i="46"/>
  <c r="X164" i="44"/>
  <c r="AF164" i="46"/>
  <c r="AF164" i="44"/>
  <c r="AN164" i="46"/>
  <c r="AN164" i="44"/>
  <c r="BD164" i="46"/>
  <c r="BD164" i="44"/>
  <c r="BL164" i="46"/>
  <c r="BL164" i="44"/>
  <c r="D165" i="46"/>
  <c r="D165" i="44"/>
  <c r="L165" i="46"/>
  <c r="L165" i="44"/>
  <c r="AB165" i="46"/>
  <c r="AB165" i="44"/>
  <c r="AJ165" i="46"/>
  <c r="AJ165" i="44"/>
  <c r="AR165" i="46"/>
  <c r="AR165" i="44"/>
  <c r="AZ165" i="46"/>
  <c r="AZ165" i="44"/>
  <c r="BP165" i="46"/>
  <c r="BP165" i="44"/>
  <c r="H166" i="46"/>
  <c r="H166" i="44"/>
  <c r="P166" i="46"/>
  <c r="P166" i="44"/>
  <c r="X166" i="46"/>
  <c r="X166" i="44"/>
  <c r="AV166" i="46"/>
  <c r="AV166" i="44"/>
  <c r="K167" i="46"/>
  <c r="K167" i="44"/>
  <c r="S167" i="46"/>
  <c r="S167" i="44"/>
  <c r="G168" i="46"/>
  <c r="G168" i="44"/>
  <c r="W168" i="46"/>
  <c r="W168" i="44"/>
  <c r="AE168" i="46"/>
  <c r="AE168" i="44"/>
  <c r="AU168" i="46"/>
  <c r="AU168" i="44"/>
  <c r="BC168" i="46"/>
  <c r="BC168" i="44"/>
  <c r="BK168" i="46"/>
  <c r="BK168" i="44"/>
  <c r="AA169" i="46"/>
  <c r="AA169" i="44"/>
  <c r="AI169" i="46"/>
  <c r="AI169" i="44"/>
  <c r="AQ169" i="46"/>
  <c r="AQ169" i="44"/>
  <c r="AY169" i="46"/>
  <c r="AY169" i="44"/>
  <c r="BO169" i="46"/>
  <c r="BO169" i="44"/>
  <c r="W171" i="46"/>
  <c r="W171" i="44"/>
  <c r="BC171" i="46"/>
  <c r="BC171" i="44"/>
  <c r="R172" i="46"/>
  <c r="R172" i="44"/>
  <c r="Z172" i="46"/>
  <c r="Z172" i="44"/>
  <c r="BF172" i="46"/>
  <c r="BF172" i="44"/>
  <c r="P176" i="46"/>
  <c r="P176" i="44"/>
  <c r="AF176" i="46"/>
  <c r="AF176" i="44"/>
  <c r="BL176" i="46"/>
  <c r="BL176" i="44"/>
  <c r="N178" i="46"/>
  <c r="N178" i="44"/>
  <c r="V178" i="46"/>
  <c r="V178" i="44"/>
  <c r="C179" i="46"/>
  <c r="C179" i="44" s="1"/>
  <c r="A179" i="44"/>
  <c r="AP179" i="46"/>
  <c r="AP179" i="44"/>
  <c r="AX179" i="46"/>
  <c r="AX179" i="44"/>
  <c r="F180" i="46"/>
  <c r="F180" i="44"/>
  <c r="N180" i="46"/>
  <c r="N180" i="44"/>
  <c r="AD180" i="46"/>
  <c r="AD180" i="44"/>
  <c r="AL180" i="46"/>
  <c r="AL180" i="44"/>
  <c r="AT180" i="46"/>
  <c r="AT180" i="44"/>
  <c r="BB180" i="46"/>
  <c r="BB180" i="44"/>
  <c r="BJ180" i="46"/>
  <c r="BJ180" i="44"/>
  <c r="Q181" i="46"/>
  <c r="Q181" i="44"/>
  <c r="Y181" i="46"/>
  <c r="Y181" i="44"/>
  <c r="BM181" i="46"/>
  <c r="BM181" i="44"/>
  <c r="AQ184" i="46"/>
  <c r="AQ184" i="44"/>
  <c r="N185" i="46"/>
  <c r="N185" i="44"/>
  <c r="V185" i="46"/>
  <c r="V185" i="44"/>
  <c r="AD185" i="46"/>
  <c r="AD185" i="44"/>
  <c r="AL185" i="46"/>
  <c r="AL185" i="44"/>
  <c r="AT185" i="46"/>
  <c r="AT185" i="44"/>
  <c r="BB185" i="46"/>
  <c r="BB185" i="44"/>
  <c r="BJ185" i="46"/>
  <c r="BJ185" i="44"/>
  <c r="R186" i="46"/>
  <c r="R186" i="44"/>
  <c r="Z186" i="46"/>
  <c r="Z186" i="44"/>
  <c r="BN186" i="46"/>
  <c r="BN186" i="44"/>
  <c r="V187" i="46"/>
  <c r="V187" i="44"/>
  <c r="BJ187" i="46"/>
  <c r="BJ187" i="44"/>
  <c r="C188" i="46"/>
  <c r="C188" i="44" s="1"/>
  <c r="A188" i="44"/>
  <c r="Z188" i="46"/>
  <c r="Z188" i="44"/>
  <c r="AH188" i="46"/>
  <c r="AH188" i="44"/>
  <c r="AP188" i="46"/>
  <c r="AP188" i="44"/>
  <c r="AX188" i="46"/>
  <c r="AX188" i="44"/>
  <c r="BF188" i="46"/>
  <c r="BF188" i="44"/>
  <c r="BN188" i="46"/>
  <c r="BN188" i="44"/>
  <c r="U189" i="46"/>
  <c r="U189" i="44"/>
  <c r="BA189" i="46"/>
  <c r="BA189" i="44"/>
  <c r="BQ189" i="46"/>
  <c r="BQ189" i="44"/>
  <c r="AF190" i="46"/>
  <c r="AF190" i="44"/>
  <c r="AV190" i="46"/>
  <c r="AV190" i="44"/>
  <c r="AR191" i="46"/>
  <c r="AR191" i="44"/>
  <c r="AZ191" i="46"/>
  <c r="AZ191" i="44"/>
  <c r="BP191" i="46"/>
  <c r="BP191" i="44"/>
  <c r="H192" i="46"/>
  <c r="H192" i="44"/>
  <c r="AZ193" i="46"/>
  <c r="AZ193" i="44"/>
  <c r="BH193" i="46"/>
  <c r="BH193" i="44"/>
  <c r="P194" i="46"/>
  <c r="P194" i="44"/>
  <c r="BD194" i="46"/>
  <c r="BD194" i="44"/>
  <c r="Q195" i="46"/>
  <c r="Q195" i="44"/>
  <c r="AO195" i="46"/>
  <c r="AO195" i="44"/>
  <c r="AC196" i="46"/>
  <c r="AC196" i="44"/>
  <c r="AS196" i="46"/>
  <c r="AS196" i="44"/>
  <c r="Q197" i="46"/>
  <c r="Q197" i="44"/>
  <c r="BE197" i="46"/>
  <c r="BE197" i="44"/>
  <c r="AB198" i="46"/>
  <c r="AB198" i="44"/>
  <c r="BP198" i="46"/>
  <c r="BP198" i="44"/>
  <c r="N206" i="46"/>
  <c r="N206" i="44"/>
  <c r="A136" i="27"/>
  <c r="C138" i="46"/>
  <c r="C138" i="44" s="1"/>
  <c r="D139" i="46"/>
  <c r="D139" i="44"/>
  <c r="U143" i="46"/>
  <c r="U143" i="44"/>
  <c r="F147" i="46"/>
  <c r="F147" i="44"/>
  <c r="AD147" i="46"/>
  <c r="AD147" i="44"/>
  <c r="BB147" i="46"/>
  <c r="BB147" i="44"/>
  <c r="H148" i="46"/>
  <c r="H148" i="44"/>
  <c r="X148" i="46"/>
  <c r="X148" i="44"/>
  <c r="BD148" i="46"/>
  <c r="BD148" i="44"/>
  <c r="T149" i="46"/>
  <c r="T149" i="44"/>
  <c r="AR149" i="46"/>
  <c r="AR149" i="44"/>
  <c r="BP149" i="46"/>
  <c r="BP149" i="44"/>
  <c r="M150" i="46"/>
  <c r="M150" i="44"/>
  <c r="AO151" i="46"/>
  <c r="AO151" i="44"/>
  <c r="P155" i="46"/>
  <c r="P155" i="44"/>
  <c r="AN155" i="46"/>
  <c r="AN155" i="44"/>
  <c r="T156" i="46"/>
  <c r="T156" i="44"/>
  <c r="M141" i="44"/>
  <c r="H58" i="46"/>
  <c r="H58" i="44"/>
  <c r="BF66" i="46"/>
  <c r="AV71" i="44"/>
  <c r="P63" i="44"/>
  <c r="V87" i="44"/>
  <c r="AL206" i="44"/>
  <c r="BB206" i="44"/>
  <c r="BC207" i="44"/>
  <c r="BQ89" i="44"/>
  <c r="BK207" i="44"/>
  <c r="AZ97" i="44"/>
  <c r="BF109" i="44"/>
  <c r="BM130" i="44"/>
  <c r="Z135" i="44"/>
  <c r="BQ140" i="44"/>
  <c r="A128" i="44"/>
  <c r="AJ95" i="44"/>
  <c r="BP116" i="44"/>
  <c r="T124" i="44"/>
  <c r="BA129" i="44"/>
  <c r="AZ133" i="44"/>
  <c r="J138" i="44"/>
  <c r="AU141" i="44"/>
  <c r="J155" i="44"/>
  <c r="BG45" i="44"/>
  <c r="AV82" i="44"/>
  <c r="L93" i="44"/>
  <c r="BP95" i="44"/>
  <c r="BP97" i="44"/>
  <c r="X100" i="44"/>
  <c r="AG102" i="44"/>
  <c r="AD110" i="44"/>
  <c r="U112" i="44"/>
  <c r="Q115" i="44"/>
  <c r="O117" i="44"/>
  <c r="AD119" i="44"/>
  <c r="AU120" i="44"/>
  <c r="AV125" i="44"/>
  <c r="AX126" i="44"/>
  <c r="E131" i="44"/>
  <c r="AS131" i="44"/>
  <c r="BL132" i="44"/>
  <c r="AH135" i="44"/>
  <c r="AB136" i="44"/>
  <c r="AN137" i="44"/>
  <c r="R138" i="44"/>
  <c r="BC141" i="44"/>
  <c r="AQ142" i="44"/>
  <c r="AM143" i="44"/>
  <c r="S151" i="44"/>
  <c r="AB183" i="44"/>
  <c r="BN206" i="44"/>
  <c r="X75" i="44"/>
  <c r="Q92" i="44"/>
  <c r="Q128" i="44"/>
  <c r="BM145" i="44"/>
  <c r="AI151" i="44"/>
  <c r="E77" i="44"/>
  <c r="H96" i="44"/>
  <c r="AN100" i="44"/>
  <c r="BB110" i="44"/>
  <c r="BA112" i="44"/>
  <c r="AU117" i="44"/>
  <c r="R121" i="44"/>
  <c r="AB124" i="44"/>
  <c r="BF126" i="44"/>
  <c r="AW128" i="44"/>
  <c r="Q130" i="44"/>
  <c r="BA131" i="44"/>
  <c r="D133" i="44"/>
  <c r="BH133" i="44"/>
  <c r="AT134" i="44"/>
  <c r="AP135" i="44"/>
  <c r="Z138" i="44"/>
  <c r="N139" i="44"/>
  <c r="E140" i="44"/>
  <c r="G141" i="44"/>
  <c r="BK141" i="44"/>
  <c r="AY142" i="44"/>
  <c r="AO145" i="44"/>
  <c r="AI153" i="44"/>
  <c r="G154" i="44"/>
  <c r="I189" i="44"/>
  <c r="AU205" i="44"/>
  <c r="C137" i="46"/>
  <c r="C137" i="44" s="1"/>
  <c r="BK87" i="44"/>
  <c r="BI103" i="44"/>
  <c r="I115" i="44"/>
  <c r="AE120" i="44"/>
  <c r="AL134" i="44"/>
  <c r="BJ139" i="44"/>
  <c r="W143" i="44"/>
  <c r="H198" i="44"/>
  <c r="J23" i="46"/>
  <c r="AM70" i="44"/>
  <c r="T93" i="44"/>
  <c r="H98" i="44"/>
  <c r="AO102" i="44"/>
  <c r="AO115" i="44"/>
  <c r="A120" i="44"/>
  <c r="C120" i="46"/>
  <c r="C120" i="44" s="1"/>
  <c r="C140" i="46"/>
  <c r="C140" i="44" s="1"/>
  <c r="AO80" i="44"/>
  <c r="AR84" i="44"/>
  <c r="AZ93" i="44"/>
  <c r="AN98" i="44"/>
  <c r="AO104" i="44"/>
  <c r="BE115" i="44"/>
  <c r="AW117" i="44"/>
  <c r="AH121" i="44"/>
  <c r="BL125" i="44"/>
  <c r="N127" i="44"/>
  <c r="BE128" i="44"/>
  <c r="BI131" i="44"/>
  <c r="L133" i="44"/>
  <c r="BP133" i="44"/>
  <c r="AJ136" i="44"/>
  <c r="BD137" i="44"/>
  <c r="AH138" i="44"/>
  <c r="V139" i="44"/>
  <c r="K142" i="44"/>
  <c r="BO142" i="44"/>
  <c r="R185" i="44"/>
  <c r="AQ207" i="44"/>
  <c r="C90" i="46"/>
  <c r="C90" i="44" s="1"/>
  <c r="AW71" i="44"/>
  <c r="AW80" i="44"/>
  <c r="AZ84" i="44"/>
  <c r="BP93" i="44"/>
  <c r="AN96" i="44"/>
  <c r="AV98" i="44"/>
  <c r="N101" i="44"/>
  <c r="AW104" i="44"/>
  <c r="C128" i="46"/>
  <c r="C128" i="44" s="1"/>
  <c r="BQ72" i="44"/>
  <c r="AR81" i="44"/>
  <c r="G87" i="44"/>
  <c r="AH90" i="44"/>
  <c r="AP94" i="44"/>
  <c r="T99" i="44"/>
  <c r="BB101" i="44"/>
  <c r="BM104" i="44"/>
  <c r="BE111" i="44"/>
  <c r="AR116" i="44"/>
  <c r="BF118" i="44"/>
  <c r="BF121" i="44"/>
  <c r="AG123" i="44"/>
  <c r="BB127" i="44"/>
  <c r="U129" i="44"/>
  <c r="BE130" i="44"/>
  <c r="N134" i="44"/>
  <c r="D135" i="44"/>
  <c r="H137" i="44"/>
  <c r="BN138" i="44"/>
  <c r="AT139" i="44"/>
  <c r="AK140" i="44"/>
  <c r="AL149" i="44"/>
  <c r="AP62" i="44"/>
  <c r="H196" i="44"/>
  <c r="AW75" i="44"/>
  <c r="AD122" i="44"/>
  <c r="BQ133" i="44"/>
  <c r="BE98" i="44"/>
  <c r="AY121" i="44"/>
  <c r="BE125" i="44"/>
  <c r="AX128" i="44"/>
  <c r="AS133" i="44"/>
  <c r="I137" i="44"/>
  <c r="AC174" i="44"/>
  <c r="AQ183" i="44"/>
  <c r="I187" i="44"/>
  <c r="AU200" i="44"/>
  <c r="A92" i="44"/>
  <c r="C123" i="46"/>
  <c r="C123" i="44" s="1"/>
  <c r="E105" i="44"/>
  <c r="AW125" i="44"/>
  <c r="AG132" i="44"/>
  <c r="AL140" i="44"/>
  <c r="BB202" i="44"/>
  <c r="V205" i="44"/>
  <c r="A178" i="44"/>
  <c r="C125" i="46"/>
  <c r="C125" i="44" s="1"/>
  <c r="C163" i="46"/>
  <c r="C163" i="44" s="1"/>
  <c r="AZ76" i="44"/>
  <c r="AK95" i="44"/>
  <c r="R111" i="44"/>
  <c r="E116" i="44"/>
  <c r="BQ124" i="44"/>
  <c r="AM127" i="44"/>
  <c r="BF130" i="44"/>
  <c r="AQ138" i="44"/>
  <c r="BO199" i="44"/>
  <c r="A132" i="44"/>
  <c r="C113" i="46"/>
  <c r="C113" i="44" s="1"/>
  <c r="Q46" i="44"/>
  <c r="BH54" i="44"/>
  <c r="W59" i="44"/>
  <c r="R73" i="44"/>
  <c r="BQ86" i="44"/>
  <c r="BP88" i="44"/>
  <c r="AS105" i="44"/>
  <c r="G108" i="44"/>
  <c r="BC119" i="44"/>
  <c r="M124" i="44"/>
  <c r="BB131" i="44"/>
  <c r="AO132" i="44"/>
  <c r="U133" i="44"/>
  <c r="M136" i="44"/>
  <c r="AS136" i="44"/>
  <c r="AW137" i="44"/>
  <c r="K138" i="44"/>
  <c r="AT140" i="44"/>
  <c r="R171" i="44"/>
  <c r="N184" i="44"/>
  <c r="BA186" i="44"/>
  <c r="AM193" i="44"/>
  <c r="AN203" i="44"/>
  <c r="BQ116" i="44"/>
  <c r="AT131" i="44"/>
  <c r="E136" i="44"/>
  <c r="A141" i="44"/>
  <c r="C75" i="46"/>
  <c r="C75" i="44" s="1"/>
  <c r="AF53" i="44"/>
  <c r="BM85" i="44"/>
  <c r="H117" i="44"/>
  <c r="E124" i="44"/>
  <c r="AU134" i="44"/>
  <c r="AK136" i="44"/>
  <c r="AN141" i="44"/>
  <c r="BL143" i="44"/>
  <c r="BP181" i="44"/>
  <c r="L195" i="44"/>
  <c r="AN196" i="44"/>
  <c r="N202" i="44"/>
  <c r="A73" i="44"/>
  <c r="C92" i="46"/>
  <c r="C92" i="44" s="1"/>
  <c r="C115" i="46"/>
  <c r="C115" i="44" s="1"/>
  <c r="AZ49" i="44"/>
  <c r="H55" i="44"/>
  <c r="BK59" i="44"/>
  <c r="BF73" i="44"/>
  <c r="Z83" i="44"/>
  <c r="O89" i="44"/>
  <c r="G101" i="44"/>
  <c r="AK116" i="44"/>
  <c r="AF117" i="44"/>
  <c r="BK119" i="44"/>
  <c r="AV120" i="44"/>
  <c r="BF128" i="44"/>
  <c r="R130" i="44"/>
  <c r="V133" i="44"/>
  <c r="BA133" i="44"/>
  <c r="BC134" i="44"/>
  <c r="Q137" i="44"/>
  <c r="AY138" i="44"/>
  <c r="F140" i="44"/>
  <c r="BB140" i="44"/>
  <c r="P141" i="44"/>
  <c r="AN175" i="44"/>
  <c r="BM185" i="44"/>
  <c r="AS188" i="44"/>
  <c r="AE191" i="44"/>
  <c r="BG194" i="44"/>
  <c r="L197" i="44"/>
  <c r="BH197" i="44"/>
  <c r="AL202" i="44"/>
  <c r="BJ202" i="44"/>
  <c r="AP207" i="44"/>
  <c r="C73" i="46"/>
  <c r="C73" i="44" s="1"/>
  <c r="I68" i="44"/>
  <c r="AW98" i="44"/>
  <c r="BN123" i="44"/>
  <c r="M133" i="44"/>
  <c r="AI138" i="44"/>
  <c r="H141" i="44"/>
  <c r="A113" i="44"/>
  <c r="A206" i="44"/>
  <c r="C104" i="46"/>
  <c r="C104" i="44" s="1"/>
  <c r="C141" i="46"/>
  <c r="C141" i="44" s="1"/>
  <c r="I51" i="44"/>
  <c r="BD70" i="44"/>
  <c r="AD74" i="44"/>
  <c r="AP83" i="44"/>
  <c r="AK99" i="44"/>
  <c r="AX113" i="44"/>
  <c r="R115" i="44"/>
  <c r="AN117" i="44"/>
  <c r="BO118" i="44"/>
  <c r="Z123" i="44"/>
  <c r="K126" i="44"/>
  <c r="AY126" i="44"/>
  <c r="BK127" i="44"/>
  <c r="Z130" i="44"/>
  <c r="BN130" i="44"/>
  <c r="AC133" i="44"/>
  <c r="U136" i="44"/>
  <c r="BA136" i="44"/>
  <c r="Y137" i="44"/>
  <c r="BE137" i="44"/>
  <c r="S138" i="44"/>
  <c r="BJ140" i="44"/>
  <c r="X141" i="44"/>
  <c r="AY183" i="44"/>
  <c r="AL114" i="44"/>
  <c r="N131" i="44"/>
  <c r="AO137" i="44"/>
  <c r="S176" i="44"/>
  <c r="AB197" i="44"/>
  <c r="A80" i="44"/>
  <c r="A123" i="44"/>
  <c r="A185" i="44"/>
  <c r="C130" i="46"/>
  <c r="C130" i="44" s="1"/>
  <c r="AO51" i="44"/>
  <c r="L56" i="44"/>
  <c r="R65" i="44"/>
  <c r="Q75" i="44"/>
  <c r="E84" i="44"/>
  <c r="BD87" i="44"/>
  <c r="Q98" i="44"/>
  <c r="N114" i="44"/>
  <c r="Z115" i="44"/>
  <c r="H120" i="44"/>
  <c r="S121" i="44"/>
  <c r="I132" i="44"/>
  <c r="AE134" i="44"/>
  <c r="BK134" i="44"/>
  <c r="BI136" i="44"/>
  <c r="BG138" i="44"/>
  <c r="AV143" i="44"/>
  <c r="AC186" i="44"/>
  <c r="BD196" i="44"/>
  <c r="AM198" i="44"/>
  <c r="A130" i="44"/>
  <c r="A203" i="44"/>
  <c r="AQ121" i="44"/>
  <c r="A115" i="44"/>
  <c r="C132" i="46"/>
  <c r="C132" i="44" s="1"/>
  <c r="AC43" i="44"/>
  <c r="D52" i="44"/>
  <c r="AF57" i="44"/>
  <c r="AU61" i="44"/>
  <c r="G67" i="44"/>
  <c r="AW96" i="44"/>
  <c r="BA99" i="44"/>
  <c r="AU101" i="44"/>
  <c r="AV106" i="44"/>
  <c r="BG109" i="44"/>
  <c r="BI116" i="44"/>
  <c r="P120" i="44"/>
  <c r="AH123" i="44"/>
  <c r="AS124" i="44"/>
  <c r="Y125" i="44"/>
  <c r="S126" i="44"/>
  <c r="G127" i="44"/>
  <c r="F131" i="44"/>
  <c r="E133" i="44"/>
  <c r="AK133" i="44"/>
  <c r="BI133" i="44"/>
  <c r="AC136" i="44"/>
  <c r="BQ136" i="44"/>
  <c r="AG137" i="44"/>
  <c r="AA138" i="44"/>
  <c r="AF141" i="44"/>
  <c r="BD143" i="44"/>
  <c r="BE185" i="44"/>
  <c r="AI190" i="44"/>
  <c r="I206" i="44"/>
  <c r="S58" i="44"/>
  <c r="AO46" i="44"/>
  <c r="AK55" i="44"/>
  <c r="A99" i="44"/>
  <c r="C80" i="46"/>
  <c r="C80" i="44" s="1"/>
  <c r="BI43" i="44"/>
  <c r="AK47" i="44"/>
  <c r="AR52" i="44"/>
  <c r="AN55" i="44"/>
  <c r="G61" i="44"/>
  <c r="AL72" i="44"/>
  <c r="BN83" i="44"/>
  <c r="BK89" i="44"/>
  <c r="AC93" i="44"/>
  <c r="A98" i="44"/>
  <c r="AK43" i="44"/>
  <c r="AB52" i="44"/>
  <c r="BG60" i="44"/>
  <c r="BE68" i="44"/>
  <c r="F33" i="44"/>
  <c r="Q44" i="44"/>
  <c r="BA47" i="44"/>
  <c r="BP52" i="44"/>
  <c r="AQ58" i="44"/>
  <c r="AE61" i="44"/>
  <c r="T69" i="44"/>
  <c r="BJ72" i="44"/>
  <c r="M45" i="44"/>
  <c r="BH49" i="44"/>
  <c r="AJ56" i="44"/>
  <c r="AE59" i="44"/>
  <c r="BC61" i="44"/>
  <c r="BF65" i="44"/>
  <c r="D76" i="44"/>
  <c r="C160" i="46"/>
  <c r="C160" i="44" s="1"/>
  <c r="BM174" i="44"/>
  <c r="BH203" i="44"/>
  <c r="I188" i="44"/>
  <c r="AQ191" i="44"/>
  <c r="A66" i="44"/>
  <c r="A116" i="44"/>
  <c r="C162" i="46"/>
  <c r="C162" i="44" s="1"/>
  <c r="S41" i="44"/>
  <c r="AD48" i="44"/>
  <c r="BD60" i="44"/>
  <c r="BH61" i="44"/>
  <c r="BB96" i="44"/>
  <c r="BB104" i="44"/>
  <c r="BH139" i="44"/>
  <c r="K156" i="44"/>
  <c r="AL170" i="44"/>
  <c r="BJ170" i="44"/>
  <c r="AJ175" i="44"/>
  <c r="E178" i="44"/>
  <c r="W183" i="44"/>
  <c r="Q186" i="44"/>
  <c r="U187" i="44"/>
  <c r="AS187" i="44"/>
  <c r="AG188" i="44"/>
  <c r="BH189" i="44"/>
  <c r="BK190" i="44"/>
  <c r="W192" i="44"/>
  <c r="AF197" i="44"/>
  <c r="AQ198" i="44"/>
  <c r="O201" i="44"/>
  <c r="R202" i="44"/>
  <c r="AD204" i="44"/>
  <c r="BB207" i="44"/>
  <c r="C116" i="46"/>
  <c r="C116" i="44" s="1"/>
  <c r="N161" i="44"/>
  <c r="S191" i="44"/>
  <c r="BK192" i="44"/>
  <c r="K198" i="44"/>
  <c r="AA134" i="44"/>
  <c r="AI165" i="44"/>
  <c r="AK173" i="44"/>
  <c r="BA180" i="44"/>
  <c r="AO186" i="44"/>
  <c r="AE190" i="44"/>
  <c r="P195" i="44"/>
  <c r="AQ200" i="44"/>
  <c r="N204" i="44"/>
  <c r="R41" i="44"/>
  <c r="AB150" i="44"/>
  <c r="BC176" i="44"/>
  <c r="C81" i="46"/>
  <c r="C81" i="44" s="1"/>
  <c r="E147" i="44"/>
  <c r="AH162" i="44"/>
  <c r="N170" i="44"/>
  <c r="E173" i="44"/>
  <c r="Q179" i="44"/>
  <c r="D189" i="44"/>
  <c r="AU190" i="44"/>
  <c r="AU192" i="44"/>
  <c r="AY193" i="44"/>
  <c r="S198" i="44"/>
  <c r="G199" i="44"/>
  <c r="AB203" i="44"/>
  <c r="BF205" i="44"/>
  <c r="AL207" i="44"/>
  <c r="A69" i="44"/>
  <c r="A169" i="44"/>
  <c r="C205" i="46"/>
  <c r="C205" i="44" s="1"/>
  <c r="BB42" i="44"/>
  <c r="D59" i="44"/>
  <c r="J84" i="44"/>
  <c r="AD125" i="44"/>
  <c r="AS137" i="44"/>
  <c r="T144" i="44"/>
  <c r="W148" i="44"/>
  <c r="S149" i="44"/>
  <c r="H151" i="44"/>
  <c r="BK155" i="44"/>
  <c r="V161" i="44"/>
  <c r="BQ163" i="44"/>
  <c r="AW174" i="44"/>
  <c r="BP175" i="44"/>
  <c r="BI178" i="44"/>
  <c r="AO179" i="44"/>
  <c r="AU183" i="44"/>
  <c r="BP189" i="44"/>
  <c r="AY191" i="44"/>
  <c r="AV195" i="44"/>
  <c r="P197" i="44"/>
  <c r="AA198" i="44"/>
  <c r="BO200" i="44"/>
  <c r="L203" i="44"/>
  <c r="J205" i="44"/>
  <c r="V207" i="44"/>
  <c r="T141" i="44"/>
  <c r="BE186" i="44"/>
  <c r="AB189" i="44"/>
  <c r="BG191" i="44"/>
  <c r="T196" i="44"/>
  <c r="AH205" i="44"/>
  <c r="AT207" i="44"/>
  <c r="AT42" i="44"/>
  <c r="C131" i="46"/>
  <c r="C131" i="44" s="1"/>
  <c r="AW56" i="44"/>
  <c r="BB171" i="44"/>
  <c r="AI182" i="44"/>
  <c r="D150" i="44"/>
  <c r="AN195" i="44"/>
  <c r="AE135" i="44"/>
  <c r="I38" i="44"/>
  <c r="L61" i="44"/>
  <c r="AQ149" i="44"/>
  <c r="AN153" i="44"/>
  <c r="BF167" i="44"/>
  <c r="V170" i="44"/>
  <c r="O183" i="44"/>
  <c r="G192" i="44"/>
  <c r="AJ196" i="44"/>
  <c r="A36" i="44"/>
  <c r="A138" i="44"/>
  <c r="A171" i="44"/>
  <c r="BE38" i="44"/>
  <c r="AB61" i="44"/>
  <c r="G78" i="44"/>
  <c r="AI134" i="44"/>
  <c r="J162" i="44"/>
  <c r="S193" i="44"/>
  <c r="AM199" i="44"/>
  <c r="AY200" i="44"/>
  <c r="Z205" i="44"/>
  <c r="BJ207" i="44"/>
  <c r="BC164" i="44"/>
  <c r="S200" i="44"/>
  <c r="M147" i="44"/>
  <c r="BQ147" i="44"/>
  <c r="BH152" i="44"/>
  <c r="W176" i="44"/>
  <c r="AW186" i="44"/>
  <c r="BI187" i="44"/>
  <c r="AR189" i="44"/>
  <c r="AU194" i="44"/>
  <c r="BL197" i="44"/>
  <c r="K200" i="44"/>
  <c r="AP202" i="44"/>
  <c r="AJ203" i="44"/>
  <c r="BB204" i="44"/>
  <c r="F207" i="44"/>
  <c r="C99" i="46"/>
  <c r="C99" i="44" s="1"/>
  <c r="BM15" i="44"/>
  <c r="V68" i="44"/>
  <c r="AD171" i="44"/>
  <c r="I174" i="44"/>
  <c r="BE174" i="44"/>
  <c r="K182" i="44"/>
  <c r="BG182" i="44"/>
  <c r="AC187" i="44"/>
  <c r="Y188" i="44"/>
  <c r="AO188" i="44"/>
  <c r="L189" i="44"/>
  <c r="AE192" i="44"/>
  <c r="O194" i="44"/>
  <c r="BD195" i="44"/>
  <c r="AA200" i="44"/>
  <c r="BN202" i="44"/>
  <c r="AL204" i="44"/>
  <c r="A131" i="44"/>
  <c r="C69" i="46"/>
  <c r="C69" i="44" s="1"/>
  <c r="C114" i="46"/>
  <c r="C114" i="44" s="1"/>
  <c r="AV18" i="44"/>
  <c r="G40" i="44"/>
  <c r="AX43" i="44"/>
  <c r="AU78" i="44"/>
  <c r="AN88" i="44"/>
  <c r="V104" i="44"/>
  <c r="BN129" i="44"/>
  <c r="AX140" i="44"/>
  <c r="AK144" i="44"/>
  <c r="BQ144" i="44"/>
  <c r="AH146" i="44"/>
  <c r="AF148" i="44"/>
  <c r="AX162" i="44"/>
  <c r="S165" i="44"/>
  <c r="N171" i="44"/>
  <c r="AB175" i="44"/>
  <c r="AU176" i="44"/>
  <c r="AS178" i="44"/>
  <c r="AZ189" i="44"/>
  <c r="G190" i="44"/>
  <c r="AQ193" i="44"/>
  <c r="AF195" i="44"/>
  <c r="BG198" i="44"/>
  <c r="AX205" i="44"/>
  <c r="H127" i="44"/>
  <c r="AV134" i="44"/>
  <c r="AW141" i="44"/>
  <c r="BH183" i="44"/>
  <c r="A15" i="44"/>
  <c r="AX125" i="44"/>
  <c r="AK142" i="44"/>
  <c r="F97" i="44"/>
  <c r="BL65" i="44"/>
  <c r="AQ80" i="44"/>
  <c r="AJ90" i="44"/>
  <c r="J96" i="44"/>
  <c r="BD101" i="44"/>
  <c r="AB126" i="44"/>
  <c r="AD133" i="44"/>
  <c r="BE15" i="44"/>
  <c r="AX66" i="44"/>
  <c r="BK91" i="44"/>
  <c r="BG111" i="44"/>
  <c r="V99" i="44"/>
  <c r="K78" i="44"/>
  <c r="BG65" i="44"/>
  <c r="AP98" i="44"/>
  <c r="AZ107" i="44"/>
  <c r="X119" i="44"/>
  <c r="BL119" i="44"/>
  <c r="AP100" i="44"/>
  <c r="AY111" i="44"/>
  <c r="K115" i="44"/>
  <c r="BK144" i="46"/>
  <c r="AG23" i="44"/>
  <c r="H67" i="44"/>
  <c r="AZ90" i="44"/>
  <c r="BD110" i="44"/>
  <c r="BC51" i="44"/>
  <c r="BN58" i="44"/>
  <c r="V67" i="44"/>
  <c r="L72" i="44"/>
  <c r="AH76" i="44"/>
  <c r="AQ83" i="44"/>
  <c r="J88" i="44"/>
  <c r="BB99" i="44"/>
  <c r="AI102" i="44"/>
  <c r="O114" i="44"/>
  <c r="O131" i="44"/>
  <c r="BM71" i="44"/>
  <c r="N93" i="44"/>
  <c r="H101" i="44"/>
  <c r="A100" i="44"/>
  <c r="AL23" i="44"/>
  <c r="M74" i="44"/>
  <c r="M79" i="44"/>
  <c r="BP81" i="44"/>
  <c r="BD85" i="44"/>
  <c r="BB89" i="44"/>
  <c r="U91" i="44"/>
  <c r="N95" i="44"/>
  <c r="N97" i="44"/>
  <c r="A58" i="44"/>
  <c r="A90" i="44"/>
  <c r="C60" i="46"/>
  <c r="C60" i="44" s="1"/>
  <c r="C94" i="46"/>
  <c r="C94" i="44" s="1"/>
  <c r="M24" i="44"/>
  <c r="F37" i="44"/>
  <c r="BG51" i="44"/>
  <c r="Q62" i="44"/>
  <c r="BO69" i="44"/>
  <c r="P74" i="44"/>
  <c r="AC79" i="44"/>
  <c r="BL83" i="44"/>
  <c r="BL85" i="44"/>
  <c r="L88" i="44"/>
  <c r="BJ89" i="44"/>
  <c r="W91" i="44"/>
  <c r="AD95" i="44"/>
  <c r="BE106" i="44"/>
  <c r="AR109" i="44"/>
  <c r="AD116" i="44"/>
  <c r="A125" i="44"/>
  <c r="AL14" i="44"/>
  <c r="AK25" i="44"/>
  <c r="AM37" i="44"/>
  <c r="BK48" i="44"/>
  <c r="AU57" i="44"/>
  <c r="AI62" i="44"/>
  <c r="BQ69" i="44"/>
  <c r="AZ79" i="44"/>
  <c r="AN82" i="44"/>
  <c r="AC91" i="44"/>
  <c r="AT93" i="44"/>
  <c r="AX96" i="44"/>
  <c r="AL105" i="44"/>
  <c r="AU112" i="44"/>
  <c r="Y120" i="44"/>
  <c r="AU144" i="44"/>
  <c r="T39" i="44"/>
  <c r="U50" i="44"/>
  <c r="AI63" i="44"/>
  <c r="BN68" i="44"/>
  <c r="I78" i="44"/>
  <c r="AE103" i="44"/>
  <c r="AV110" i="44"/>
  <c r="BO115" i="44"/>
  <c r="BE117" i="44"/>
  <c r="BN132" i="44"/>
  <c r="BE62" i="46"/>
  <c r="BE62" i="44"/>
  <c r="AQ62" i="46"/>
  <c r="AQ62" i="44"/>
  <c r="BB81" i="46"/>
  <c r="BB81" i="44"/>
  <c r="R85" i="46"/>
  <c r="R85" i="44"/>
  <c r="BJ86" i="46"/>
  <c r="BJ86" i="44"/>
  <c r="AW87" i="46"/>
  <c r="AW87" i="44"/>
  <c r="AR90" i="46"/>
  <c r="AR90" i="44"/>
  <c r="BB93" i="46"/>
  <c r="BB93" i="44"/>
  <c r="BJ93" i="46"/>
  <c r="BJ93" i="44"/>
  <c r="R96" i="46"/>
  <c r="R96" i="44"/>
  <c r="AD97" i="46"/>
  <c r="AD97" i="44"/>
  <c r="Z100" i="46"/>
  <c r="Z100" i="44"/>
  <c r="X101" i="46"/>
  <c r="X101" i="44"/>
  <c r="AY102" i="46"/>
  <c r="AY102" i="44"/>
  <c r="BK103" i="46"/>
  <c r="BK103" i="44"/>
  <c r="AA104" i="46"/>
  <c r="AA104" i="44"/>
  <c r="AQ104" i="46"/>
  <c r="AQ104" i="44"/>
  <c r="BG104" i="46"/>
  <c r="BG104" i="44"/>
  <c r="F105" i="46"/>
  <c r="F105" i="44"/>
  <c r="N105" i="46"/>
  <c r="N105" i="44"/>
  <c r="D107" i="46"/>
  <c r="D107" i="44"/>
  <c r="L107" i="46"/>
  <c r="L107" i="44"/>
  <c r="T107" i="46"/>
  <c r="T107" i="44"/>
  <c r="AV108" i="46"/>
  <c r="AV108" i="44"/>
  <c r="BL108" i="46"/>
  <c r="BL108" i="44"/>
  <c r="L109" i="46"/>
  <c r="L109" i="44"/>
  <c r="AJ109" i="46"/>
  <c r="AJ109" i="44"/>
  <c r="S111" i="46"/>
  <c r="S111" i="44"/>
  <c r="G112" i="46"/>
  <c r="G112" i="44"/>
  <c r="W112" i="46"/>
  <c r="W112" i="44"/>
  <c r="BC112" i="46"/>
  <c r="BC112" i="44"/>
  <c r="K113" i="46"/>
  <c r="K113" i="44"/>
  <c r="AU114" i="46"/>
  <c r="AU114" i="44"/>
  <c r="BC114" i="46"/>
  <c r="BC114" i="44"/>
  <c r="S115" i="46"/>
  <c r="S115" i="44"/>
  <c r="AI115" i="46"/>
  <c r="AI115" i="44"/>
  <c r="BG115" i="46"/>
  <c r="BG115" i="44"/>
  <c r="N116" i="46"/>
  <c r="N116" i="44"/>
  <c r="AT116" i="46"/>
  <c r="AT116" i="44"/>
  <c r="Y117" i="46"/>
  <c r="Y117" i="44"/>
  <c r="AO117" i="46"/>
  <c r="AO117" i="44"/>
  <c r="BM117" i="46"/>
  <c r="BM117" i="44"/>
  <c r="AB118" i="46"/>
  <c r="AB118" i="44"/>
  <c r="BD119" i="46"/>
  <c r="BD119" i="44"/>
  <c r="I120" i="46"/>
  <c r="I120" i="44"/>
  <c r="AG120" i="46"/>
  <c r="AG120" i="44"/>
  <c r="BM120" i="46"/>
  <c r="BM120" i="44"/>
  <c r="T121" i="46"/>
  <c r="T121" i="44"/>
  <c r="AR121" i="46"/>
  <c r="AR121" i="44"/>
  <c r="BH121" i="46"/>
  <c r="BH121" i="44"/>
  <c r="BP121" i="46"/>
  <c r="BP121" i="44"/>
  <c r="W122" i="46"/>
  <c r="W122" i="44"/>
  <c r="AM122" i="46"/>
  <c r="AM122" i="44"/>
  <c r="BK122" i="46"/>
  <c r="BK122" i="44"/>
  <c r="S123" i="46"/>
  <c r="S123" i="44"/>
  <c r="R125" i="46"/>
  <c r="R125" i="44"/>
  <c r="AH125" i="46"/>
  <c r="AH125" i="44"/>
  <c r="AP125" i="46"/>
  <c r="AP125" i="44"/>
  <c r="D126" i="46"/>
  <c r="D126" i="44"/>
  <c r="BL127" i="46"/>
  <c r="BL127" i="44"/>
  <c r="S128" i="46"/>
  <c r="S128" i="44"/>
  <c r="AI128" i="46"/>
  <c r="AI128" i="44"/>
  <c r="AY128" i="46"/>
  <c r="AY128" i="44"/>
  <c r="G129" i="46"/>
  <c r="G129" i="44"/>
  <c r="AE129" i="46"/>
  <c r="AE129" i="44"/>
  <c r="BC129" i="46"/>
  <c r="BC129" i="44"/>
  <c r="AP132" i="46"/>
  <c r="AP132" i="44"/>
  <c r="AX132" i="46"/>
  <c r="AX132" i="44"/>
  <c r="BF132" i="46"/>
  <c r="BF132" i="44"/>
  <c r="N133" i="46"/>
  <c r="N133" i="44"/>
  <c r="BL134" i="46"/>
  <c r="BL134" i="44"/>
  <c r="T135" i="46"/>
  <c r="T135" i="44"/>
  <c r="AJ135" i="46"/>
  <c r="AJ135" i="44"/>
  <c r="BH135" i="46"/>
  <c r="BH135" i="44"/>
  <c r="V136" i="46"/>
  <c r="V136" i="44"/>
  <c r="AP137" i="46"/>
  <c r="AP137" i="44"/>
  <c r="AX137" i="46"/>
  <c r="AX137" i="44"/>
  <c r="D138" i="46"/>
  <c r="D138" i="44"/>
  <c r="T138" i="46"/>
  <c r="T138" i="44"/>
  <c r="AR138" i="46"/>
  <c r="AR138" i="44"/>
  <c r="BP138" i="46"/>
  <c r="BP138" i="44"/>
  <c r="X139" i="46"/>
  <c r="X139" i="44"/>
  <c r="AV139" i="46"/>
  <c r="AV139" i="44"/>
  <c r="O140" i="46"/>
  <c r="O140" i="44"/>
  <c r="BM141" i="46"/>
  <c r="BM141" i="44"/>
  <c r="W144" i="46"/>
  <c r="W144" i="44"/>
  <c r="AM144" i="46"/>
  <c r="AM144" i="44"/>
  <c r="BC144" i="46"/>
  <c r="BC144" i="44"/>
  <c r="BP146" i="46"/>
  <c r="BP146" i="44"/>
  <c r="P147" i="46"/>
  <c r="P147" i="44"/>
  <c r="Z148" i="46"/>
  <c r="Z148" i="44"/>
  <c r="AP148" i="46"/>
  <c r="AP148" i="44"/>
  <c r="BF148" i="46"/>
  <c r="BF148" i="44"/>
  <c r="F149" i="46"/>
  <c r="F149" i="44"/>
  <c r="V149" i="46"/>
  <c r="V149" i="44"/>
  <c r="S153" i="46"/>
  <c r="S153" i="44"/>
  <c r="AQ153" i="46"/>
  <c r="AQ153" i="44"/>
  <c r="AY153" i="46"/>
  <c r="AY153" i="44"/>
  <c r="BG153" i="46"/>
  <c r="BG153" i="44"/>
  <c r="BO153" i="46"/>
  <c r="BO153" i="44"/>
  <c r="F156" i="46"/>
  <c r="F156" i="44"/>
  <c r="AK158" i="46"/>
  <c r="AK158" i="44"/>
  <c r="BQ158" i="46"/>
  <c r="BQ158" i="44"/>
  <c r="M160" i="46"/>
  <c r="M160" i="44"/>
  <c r="AC160" i="46"/>
  <c r="AC160" i="44"/>
  <c r="AK160" i="46"/>
  <c r="AK160" i="44"/>
  <c r="AS160" i="46"/>
  <c r="AS160" i="44"/>
  <c r="BA160" i="46"/>
  <c r="BA160" i="44"/>
  <c r="BQ160" i="46"/>
  <c r="BQ160" i="44"/>
  <c r="Y161" i="46"/>
  <c r="Y161" i="44"/>
  <c r="AO161" i="46"/>
  <c r="AO161" i="44"/>
  <c r="BE161" i="46"/>
  <c r="BE161" i="44"/>
  <c r="E162" i="46"/>
  <c r="E162" i="44"/>
  <c r="U162" i="46"/>
  <c r="U162" i="44"/>
  <c r="AK162" i="46"/>
  <c r="AK162" i="44"/>
  <c r="BA162" i="46"/>
  <c r="BA162" i="44"/>
  <c r="BQ162" i="46"/>
  <c r="BQ162" i="44"/>
  <c r="BD163" i="46"/>
  <c r="BD163" i="44"/>
  <c r="BL163" i="46"/>
  <c r="BL163" i="44"/>
  <c r="R164" i="46"/>
  <c r="R164" i="44"/>
  <c r="Z164" i="46"/>
  <c r="Z164" i="44"/>
  <c r="AH164" i="46"/>
  <c r="AH164" i="44"/>
  <c r="V165" i="46"/>
  <c r="V165" i="44"/>
  <c r="U167" i="46"/>
  <c r="U167" i="44"/>
  <c r="AC167" i="46"/>
  <c r="AC167" i="44"/>
  <c r="AK167" i="46"/>
  <c r="AK167" i="44"/>
  <c r="BA167" i="46"/>
  <c r="BA167" i="44"/>
  <c r="BQ167" i="46"/>
  <c r="BQ167" i="44"/>
  <c r="I168" i="46"/>
  <c r="I168" i="44"/>
  <c r="BE168" i="46"/>
  <c r="BE168" i="44"/>
  <c r="E169" i="46"/>
  <c r="E169" i="44"/>
  <c r="U169" i="46"/>
  <c r="U169" i="44"/>
  <c r="AC169" i="46"/>
  <c r="AC169" i="44"/>
  <c r="AK169" i="46"/>
  <c r="AK169" i="44"/>
  <c r="AK177" i="46"/>
  <c r="AK177" i="44"/>
  <c r="BA177" i="46"/>
  <c r="BA177" i="44"/>
  <c r="BQ177" i="46"/>
  <c r="BQ177" i="44"/>
  <c r="AF180" i="46"/>
  <c r="AF180" i="44"/>
  <c r="AN180" i="46"/>
  <c r="AN180" i="44"/>
  <c r="AV180" i="46"/>
  <c r="AV180" i="44"/>
  <c r="BD180" i="46"/>
  <c r="BD180" i="44"/>
  <c r="BL180" i="46"/>
  <c r="BL180" i="44"/>
  <c r="K181" i="46"/>
  <c r="K181" i="44"/>
  <c r="S181" i="46"/>
  <c r="S181" i="44"/>
  <c r="BG181" i="46"/>
  <c r="BG181" i="44"/>
  <c r="F182" i="46"/>
  <c r="F182" i="44"/>
  <c r="V182" i="46"/>
  <c r="V182" i="44"/>
  <c r="AL182" i="46"/>
  <c r="AL182" i="44"/>
  <c r="BB182" i="46"/>
  <c r="BB182" i="44"/>
  <c r="R183" i="46"/>
  <c r="R183" i="44"/>
  <c r="M184" i="46"/>
  <c r="M184" i="44"/>
  <c r="U184" i="46"/>
  <c r="U184" i="44"/>
  <c r="AC184" i="46"/>
  <c r="AC184" i="44"/>
  <c r="AK184" i="46"/>
  <c r="AK184" i="44"/>
  <c r="X185" i="46"/>
  <c r="X185" i="44"/>
  <c r="T186" i="46"/>
  <c r="T186" i="44"/>
  <c r="AJ186" i="46"/>
  <c r="AJ186" i="44"/>
  <c r="BH186" i="46"/>
  <c r="BH186" i="44"/>
  <c r="P187" i="46"/>
  <c r="P187" i="44"/>
  <c r="X187" i="46"/>
  <c r="X187" i="44"/>
  <c r="AF187" i="46"/>
  <c r="AF187" i="44"/>
  <c r="AV187" i="46"/>
  <c r="AV187" i="44"/>
  <c r="BL187" i="46"/>
  <c r="BL187" i="44"/>
  <c r="BH188" i="46"/>
  <c r="BH188" i="44"/>
  <c r="BP188" i="46"/>
  <c r="BP188" i="44"/>
  <c r="O189" i="46"/>
  <c r="O189" i="44"/>
  <c r="AE189" i="46"/>
  <c r="AE189" i="44"/>
  <c r="AM189" i="46"/>
  <c r="AM189" i="44"/>
  <c r="AU189" i="46"/>
  <c r="AU189" i="44"/>
  <c r="BC189" i="46"/>
  <c r="BC189" i="44"/>
  <c r="BK189" i="46"/>
  <c r="BK189" i="44"/>
  <c r="J190" i="46"/>
  <c r="J190" i="44"/>
  <c r="R190" i="46"/>
  <c r="R190" i="44"/>
  <c r="Z190" i="46"/>
  <c r="Z190" i="44"/>
  <c r="AH190" i="46"/>
  <c r="AH190" i="44"/>
  <c r="AP190" i="46"/>
  <c r="AP190" i="44"/>
  <c r="BP58" i="46"/>
  <c r="BP58" i="44"/>
  <c r="BA66" i="46"/>
  <c r="BA66" i="44"/>
  <c r="AA71" i="46"/>
  <c r="AA71" i="44"/>
  <c r="AE72" i="46"/>
  <c r="AE72" i="44"/>
  <c r="V84" i="46"/>
  <c r="V84" i="44"/>
  <c r="AM91" i="46"/>
  <c r="AM91" i="44"/>
  <c r="V95" i="46"/>
  <c r="V95" i="44"/>
  <c r="AT95" i="46"/>
  <c r="AT95" i="44"/>
  <c r="F99" i="46"/>
  <c r="F99" i="44"/>
  <c r="N99" i="46"/>
  <c r="N99" i="44"/>
  <c r="AL99" i="46"/>
  <c r="AL99" i="44"/>
  <c r="AH100" i="46"/>
  <c r="AH100" i="44"/>
  <c r="AQ102" i="46"/>
  <c r="AQ102" i="44"/>
  <c r="BP107" i="46"/>
  <c r="BP107" i="44"/>
  <c r="P108" i="46"/>
  <c r="P108" i="44"/>
  <c r="K111" i="46"/>
  <c r="K111" i="44"/>
  <c r="AA111" i="46"/>
  <c r="AA111" i="44"/>
  <c r="BG113" i="46"/>
  <c r="BG113" i="44"/>
  <c r="W114" i="46"/>
  <c r="W114" i="44"/>
  <c r="L121" i="46"/>
  <c r="L121" i="44"/>
  <c r="AU122" i="46"/>
  <c r="AU122" i="44"/>
  <c r="K123" i="46"/>
  <c r="K123" i="44"/>
  <c r="BJ124" i="46"/>
  <c r="BJ124" i="44"/>
  <c r="AR126" i="46"/>
  <c r="AR126" i="44"/>
  <c r="BH126" i="46"/>
  <c r="BH126" i="44"/>
  <c r="P127" i="46"/>
  <c r="P127" i="44"/>
  <c r="AF127" i="46"/>
  <c r="AF127" i="44"/>
  <c r="BD127" i="46"/>
  <c r="BD127" i="44"/>
  <c r="AA128" i="46"/>
  <c r="AA128" i="44"/>
  <c r="W129" i="46"/>
  <c r="W129" i="44"/>
  <c r="AM129" i="46"/>
  <c r="AM129" i="44"/>
  <c r="BK129" i="46"/>
  <c r="BK129" i="44"/>
  <c r="K130" i="46"/>
  <c r="K130" i="44"/>
  <c r="BK131" i="46"/>
  <c r="BK131" i="44"/>
  <c r="F133" i="46"/>
  <c r="F133" i="44"/>
  <c r="AL133" i="46"/>
  <c r="AL133" i="44"/>
  <c r="BJ133" i="46"/>
  <c r="BJ133" i="44"/>
  <c r="P134" i="46"/>
  <c r="P134" i="44"/>
  <c r="X134" i="46"/>
  <c r="X134" i="44"/>
  <c r="AN134" i="46"/>
  <c r="AN134" i="44"/>
  <c r="BD134" i="46"/>
  <c r="BD134" i="44"/>
  <c r="L135" i="46"/>
  <c r="L135" i="44"/>
  <c r="BN137" i="46"/>
  <c r="BN137" i="44"/>
  <c r="L138" i="46"/>
  <c r="L138" i="44"/>
  <c r="AJ138" i="46"/>
  <c r="AJ138" i="44"/>
  <c r="BH138" i="46"/>
  <c r="BH138" i="44"/>
  <c r="P139" i="46"/>
  <c r="P139" i="44"/>
  <c r="AN139" i="46"/>
  <c r="AN139" i="44"/>
  <c r="BL139" i="46"/>
  <c r="BL139" i="44"/>
  <c r="W140" i="46"/>
  <c r="W140" i="44"/>
  <c r="E142" i="46"/>
  <c r="E142" i="44"/>
  <c r="Y143" i="46"/>
  <c r="Y143" i="44"/>
  <c r="AW143" i="46"/>
  <c r="AW143" i="44"/>
  <c r="AR146" i="46"/>
  <c r="AR146" i="44"/>
  <c r="BL147" i="46"/>
  <c r="BL147" i="44"/>
  <c r="J148" i="46"/>
  <c r="J148" i="44"/>
  <c r="AH148" i="46"/>
  <c r="AH148" i="44"/>
  <c r="AX148" i="46"/>
  <c r="AX148" i="44"/>
  <c r="N149" i="46"/>
  <c r="N149" i="44"/>
  <c r="AD149" i="46"/>
  <c r="AD149" i="44"/>
  <c r="AT149" i="46"/>
  <c r="AT149" i="44"/>
  <c r="W150" i="46"/>
  <c r="W150" i="44"/>
  <c r="AE150" i="46"/>
  <c r="AE150" i="44"/>
  <c r="BC150" i="46"/>
  <c r="BC150" i="44"/>
  <c r="BK150" i="46"/>
  <c r="BK150" i="44"/>
  <c r="K151" i="46"/>
  <c r="K151" i="44"/>
  <c r="AU154" i="46"/>
  <c r="AU154" i="44"/>
  <c r="BK154" i="46"/>
  <c r="BK154" i="44"/>
  <c r="AP155" i="46"/>
  <c r="AP155" i="44"/>
  <c r="BF155" i="46"/>
  <c r="BF155" i="44"/>
  <c r="V156" i="46"/>
  <c r="V156" i="44"/>
  <c r="AL156" i="46"/>
  <c r="AL156" i="44"/>
  <c r="BB156" i="46"/>
  <c r="BB156" i="44"/>
  <c r="BJ156" i="46"/>
  <c r="BJ156" i="44"/>
  <c r="R157" i="46"/>
  <c r="R157" i="44"/>
  <c r="Z157" i="46"/>
  <c r="Z157" i="44"/>
  <c r="AP157" i="46"/>
  <c r="AP157" i="44"/>
  <c r="BI158" i="46"/>
  <c r="BI158" i="44"/>
  <c r="Q159" i="46"/>
  <c r="Q159" i="44"/>
  <c r="AG159" i="46"/>
  <c r="AG159" i="44"/>
  <c r="AO159" i="46"/>
  <c r="AO159" i="44"/>
  <c r="AW159" i="46"/>
  <c r="AW159" i="44"/>
  <c r="BE159" i="46"/>
  <c r="BE159" i="44"/>
  <c r="E160" i="46"/>
  <c r="E160" i="44"/>
  <c r="Q161" i="46"/>
  <c r="Q161" i="44"/>
  <c r="AG161" i="46"/>
  <c r="AG161" i="44"/>
  <c r="AW161" i="46"/>
  <c r="AW161" i="44"/>
  <c r="BM161" i="46"/>
  <c r="BM161" i="44"/>
  <c r="M162" i="46"/>
  <c r="M162" i="44"/>
  <c r="AC162" i="46"/>
  <c r="AC162" i="44"/>
  <c r="AS162" i="46"/>
  <c r="AS162" i="44"/>
  <c r="BI162" i="46"/>
  <c r="BI162" i="44"/>
  <c r="H163" i="46"/>
  <c r="H163" i="44"/>
  <c r="P163" i="46"/>
  <c r="P163" i="44"/>
  <c r="X163" i="46"/>
  <c r="X163" i="44"/>
  <c r="AF163" i="46"/>
  <c r="AF163" i="44"/>
  <c r="AN163" i="46"/>
  <c r="AN163" i="44"/>
  <c r="N165" i="46"/>
  <c r="N165" i="44"/>
  <c r="AD165" i="46"/>
  <c r="AD165" i="44"/>
  <c r="AL165" i="46"/>
  <c r="AL165" i="44"/>
  <c r="AT165" i="46"/>
  <c r="AT165" i="44"/>
  <c r="BB165" i="46"/>
  <c r="BB165" i="44"/>
  <c r="BJ165" i="46"/>
  <c r="BJ165" i="44"/>
  <c r="E167" i="46"/>
  <c r="E167" i="44"/>
  <c r="Y168" i="46"/>
  <c r="Y168" i="44"/>
  <c r="AG168" i="46"/>
  <c r="AG168" i="44"/>
  <c r="AW168" i="46"/>
  <c r="AW168" i="44"/>
  <c r="BM168" i="46"/>
  <c r="BM168" i="44"/>
  <c r="M169" i="46"/>
  <c r="M169" i="44"/>
  <c r="BA169" i="46"/>
  <c r="BA169" i="44"/>
  <c r="BI169" i="46"/>
  <c r="BI169" i="44"/>
  <c r="M177" i="46"/>
  <c r="M177" i="44"/>
  <c r="AC177" i="46"/>
  <c r="AC177" i="44"/>
  <c r="AS177" i="46"/>
  <c r="AS177" i="44"/>
  <c r="BI177" i="46"/>
  <c r="BI177" i="44"/>
  <c r="H180" i="46"/>
  <c r="H180" i="44"/>
  <c r="X180" i="46"/>
  <c r="X180" i="44"/>
  <c r="AQ181" i="46"/>
  <c r="AQ181" i="44"/>
  <c r="N182" i="46"/>
  <c r="N182" i="44"/>
  <c r="AD182" i="46"/>
  <c r="AD182" i="44"/>
  <c r="AT182" i="46"/>
  <c r="AT182" i="44"/>
  <c r="BJ182" i="46"/>
  <c r="BJ182" i="44"/>
  <c r="J183" i="46"/>
  <c r="J183" i="44"/>
  <c r="Z183" i="46"/>
  <c r="Z183" i="44"/>
  <c r="AH183" i="46"/>
  <c r="AH183" i="44"/>
  <c r="AP183" i="46"/>
  <c r="AP183" i="44"/>
  <c r="AX183" i="46"/>
  <c r="AX183" i="44"/>
  <c r="BF183" i="46"/>
  <c r="BF183" i="44"/>
  <c r="BI184" i="46"/>
  <c r="BI184" i="44"/>
  <c r="P185" i="46"/>
  <c r="P185" i="44"/>
  <c r="AF185" i="46"/>
  <c r="AF185" i="44"/>
  <c r="AN185" i="46"/>
  <c r="AN185" i="44"/>
  <c r="AV185" i="46"/>
  <c r="AV185" i="44"/>
  <c r="BD185" i="46"/>
  <c r="BD185" i="44"/>
  <c r="BL185" i="46"/>
  <c r="BL185" i="44"/>
  <c r="AR186" i="46"/>
  <c r="AR186" i="44"/>
  <c r="C96" i="46"/>
  <c r="C96" i="44" s="1"/>
  <c r="C117" i="46"/>
  <c r="C117" i="44" s="1"/>
  <c r="AM16" i="44"/>
  <c r="K54" i="44"/>
  <c r="S56" i="44"/>
  <c r="AD59" i="44"/>
  <c r="AX60" i="44"/>
  <c r="AO62" i="44"/>
  <c r="AL67" i="44"/>
  <c r="S69" i="44"/>
  <c r="AU70" i="44"/>
  <c r="S73" i="44"/>
  <c r="U74" i="44"/>
  <c r="U77" i="44"/>
  <c r="Y78" i="44"/>
  <c r="BC79" i="44"/>
  <c r="BE80" i="44"/>
  <c r="H82" i="44"/>
  <c r="BD82" i="44"/>
  <c r="H85" i="44"/>
  <c r="T86" i="44"/>
  <c r="W87" i="44"/>
  <c r="F89" i="44"/>
  <c r="BF90" i="44"/>
  <c r="AE91" i="44"/>
  <c r="Y92" i="44"/>
  <c r="V93" i="44"/>
  <c r="H94" i="44"/>
  <c r="AX94" i="44"/>
  <c r="T97" i="44"/>
  <c r="J98" i="44"/>
  <c r="AB99" i="44"/>
  <c r="BH99" i="44"/>
  <c r="AV100" i="44"/>
  <c r="AD101" i="44"/>
  <c r="BM102" i="44"/>
  <c r="AK103" i="44"/>
  <c r="I104" i="44"/>
  <c r="I106" i="44"/>
  <c r="BK106" i="44"/>
  <c r="BH107" i="44"/>
  <c r="AZ109" i="44"/>
  <c r="BL110" i="44"/>
  <c r="I117" i="44"/>
  <c r="AE122" i="44"/>
  <c r="AI123" i="44"/>
  <c r="AU131" i="44"/>
  <c r="AH137" i="44"/>
  <c r="BF137" i="44"/>
  <c r="BM159" i="44"/>
  <c r="O175" i="44"/>
  <c r="AI181" i="44"/>
  <c r="D186" i="44"/>
  <c r="AZ186" i="44"/>
  <c r="AG62" i="44"/>
  <c r="AA65" i="46"/>
  <c r="AA65" i="44"/>
  <c r="AQ65" i="46"/>
  <c r="AQ65" i="44"/>
  <c r="AV67" i="46"/>
  <c r="AV67" i="44"/>
  <c r="AH82" i="46"/>
  <c r="AH82" i="44"/>
  <c r="BF94" i="46"/>
  <c r="BF94" i="44"/>
  <c r="AP96" i="46"/>
  <c r="AP96" i="44"/>
  <c r="BJ97" i="46"/>
  <c r="BJ97" i="44"/>
  <c r="BF100" i="46"/>
  <c r="BF100" i="44"/>
  <c r="AV101" i="46"/>
  <c r="AV101" i="44"/>
  <c r="S102" i="46"/>
  <c r="S102" i="44"/>
  <c r="BB105" i="46"/>
  <c r="BB105" i="44"/>
  <c r="A104" i="27"/>
  <c r="C106" i="46"/>
  <c r="C106" i="44" s="1"/>
  <c r="Y106" i="46"/>
  <c r="Y106" i="44"/>
  <c r="AR107" i="46"/>
  <c r="AR107" i="44"/>
  <c r="D109" i="46"/>
  <c r="D109" i="44"/>
  <c r="T109" i="46"/>
  <c r="T109" i="44"/>
  <c r="AB109" i="46"/>
  <c r="AB109" i="44"/>
  <c r="BP109" i="46"/>
  <c r="BP109" i="44"/>
  <c r="AI111" i="46"/>
  <c r="AI111" i="44"/>
  <c r="BK112" i="46"/>
  <c r="BK112" i="44"/>
  <c r="G114" i="46"/>
  <c r="G114" i="44"/>
  <c r="AE114" i="46"/>
  <c r="AE114" i="44"/>
  <c r="BK114" i="46"/>
  <c r="BK114" i="44"/>
  <c r="L118" i="46"/>
  <c r="L118" i="44"/>
  <c r="AJ118" i="46"/>
  <c r="AJ118" i="44"/>
  <c r="BH118" i="46"/>
  <c r="BH118" i="44"/>
  <c r="H119" i="46"/>
  <c r="H119" i="44"/>
  <c r="AO120" i="46"/>
  <c r="AO120" i="44"/>
  <c r="D121" i="46"/>
  <c r="D121" i="44"/>
  <c r="AB121" i="46"/>
  <c r="AB121" i="44"/>
  <c r="AA123" i="46"/>
  <c r="AA123" i="44"/>
  <c r="AQ123" i="46"/>
  <c r="AQ123" i="44"/>
  <c r="BO123" i="46"/>
  <c r="BO123" i="44"/>
  <c r="V124" i="46"/>
  <c r="V124" i="44"/>
  <c r="BN125" i="46"/>
  <c r="BN125" i="44"/>
  <c r="L126" i="46"/>
  <c r="L126" i="44"/>
  <c r="AJ126" i="46"/>
  <c r="AJ126" i="44"/>
  <c r="AZ126" i="46"/>
  <c r="AZ126" i="44"/>
  <c r="BP126" i="46"/>
  <c r="BP126" i="44"/>
  <c r="X127" i="46"/>
  <c r="X127" i="44"/>
  <c r="AV127" i="46"/>
  <c r="AV127" i="44"/>
  <c r="K128" i="46"/>
  <c r="K128" i="44"/>
  <c r="S130" i="46"/>
  <c r="S130" i="44"/>
  <c r="AA130" i="46"/>
  <c r="AA130" i="44"/>
  <c r="AQ130" i="46"/>
  <c r="AQ130" i="44"/>
  <c r="BO130" i="46"/>
  <c r="BO130" i="44"/>
  <c r="W131" i="46"/>
  <c r="W131" i="44"/>
  <c r="AM131" i="46"/>
  <c r="AM131" i="44"/>
  <c r="R132" i="46"/>
  <c r="R132" i="44"/>
  <c r="BB133" i="46"/>
  <c r="BB133" i="44"/>
  <c r="H134" i="46"/>
  <c r="H134" i="44"/>
  <c r="AF134" i="46"/>
  <c r="AF134" i="44"/>
  <c r="F136" i="46"/>
  <c r="F136" i="44"/>
  <c r="AD136" i="46"/>
  <c r="AD136" i="44"/>
  <c r="BB136" i="46"/>
  <c r="BB136" i="44"/>
  <c r="BJ136" i="46"/>
  <c r="BJ136" i="44"/>
  <c r="J137" i="46"/>
  <c r="J137" i="44"/>
  <c r="Z137" i="46"/>
  <c r="Z137" i="44"/>
  <c r="H139" i="46"/>
  <c r="H139" i="44"/>
  <c r="AF139" i="46"/>
  <c r="AF139" i="44"/>
  <c r="BD139" i="46"/>
  <c r="BD139" i="44"/>
  <c r="G140" i="46"/>
  <c r="G140" i="44"/>
  <c r="AM140" i="46"/>
  <c r="AM140" i="44"/>
  <c r="BC140" i="46"/>
  <c r="BC140" i="44"/>
  <c r="Q141" i="46"/>
  <c r="Q141" i="44"/>
  <c r="BE143" i="46"/>
  <c r="BE143" i="44"/>
  <c r="BM143" i="46"/>
  <c r="BM143" i="44"/>
  <c r="O144" i="46"/>
  <c r="O144" i="44"/>
  <c r="Q145" i="46"/>
  <c r="Q145" i="44"/>
  <c r="Y145" i="46"/>
  <c r="Y145" i="44"/>
  <c r="T146" i="46"/>
  <c r="T146" i="44"/>
  <c r="AZ146" i="46"/>
  <c r="AZ146" i="44"/>
  <c r="BH146" i="46"/>
  <c r="BH146" i="44"/>
  <c r="H147" i="46"/>
  <c r="H147" i="44"/>
  <c r="AF147" i="46"/>
  <c r="AF147" i="44"/>
  <c r="BJ149" i="46"/>
  <c r="BJ149" i="44"/>
  <c r="BO151" i="46"/>
  <c r="BO151" i="44"/>
  <c r="O152" i="46"/>
  <c r="O152" i="44"/>
  <c r="AM152" i="46"/>
  <c r="AM152" i="44"/>
  <c r="AU152" i="46"/>
  <c r="AU152" i="44"/>
  <c r="BK152" i="46"/>
  <c r="BK152" i="44"/>
  <c r="K153" i="46"/>
  <c r="K153" i="44"/>
  <c r="O154" i="46"/>
  <c r="O154" i="44"/>
  <c r="AM154" i="46"/>
  <c r="AM154" i="44"/>
  <c r="BC154" i="46"/>
  <c r="BC154" i="44"/>
  <c r="R155" i="46"/>
  <c r="R155" i="44"/>
  <c r="AD156" i="46"/>
  <c r="AD156" i="44"/>
  <c r="AT156" i="46"/>
  <c r="AT156" i="44"/>
  <c r="AX157" i="46"/>
  <c r="AX157" i="44"/>
  <c r="A94" i="44"/>
  <c r="C98" i="46"/>
  <c r="C98" i="44" s="1"/>
  <c r="AN16" i="44"/>
  <c r="AC36" i="44"/>
  <c r="AI52" i="44"/>
  <c r="AI54" i="44"/>
  <c r="Z58" i="44"/>
  <c r="AU64" i="44"/>
  <c r="E66" i="44"/>
  <c r="AT67" i="44"/>
  <c r="W77" i="44"/>
  <c r="BM80" i="44"/>
  <c r="P85" i="44"/>
  <c r="AH88" i="44"/>
  <c r="BH90" i="44"/>
  <c r="AG92" i="44"/>
  <c r="AL95" i="44"/>
  <c r="J100" i="44"/>
  <c r="K104" i="44"/>
  <c r="AA113" i="44"/>
  <c r="BC122" i="44"/>
  <c r="BQ169" i="44"/>
  <c r="BN183" i="44"/>
  <c r="BL48" i="46"/>
  <c r="BL48" i="44"/>
  <c r="J60" i="46"/>
  <c r="J60" i="44"/>
  <c r="BN19" i="46"/>
  <c r="BN19" i="44"/>
  <c r="AC69" i="46"/>
  <c r="AC69" i="44"/>
  <c r="AG70" i="46"/>
  <c r="AG70" i="44"/>
  <c r="F81" i="46"/>
  <c r="F81" i="44"/>
  <c r="L90" i="46"/>
  <c r="L90" i="44"/>
  <c r="G91" i="46"/>
  <c r="G91" i="44"/>
  <c r="BF96" i="46"/>
  <c r="BF96" i="44"/>
  <c r="BN96" i="46"/>
  <c r="BN96" i="44"/>
  <c r="R98" i="46"/>
  <c r="R98" i="44"/>
  <c r="Z98" i="46"/>
  <c r="Z98" i="44"/>
  <c r="AX98" i="46"/>
  <c r="AX98" i="44"/>
  <c r="AY104" i="46"/>
  <c r="AY104" i="44"/>
  <c r="BO104" i="46"/>
  <c r="BO104" i="44"/>
  <c r="AG106" i="46"/>
  <c r="AG106" i="44"/>
  <c r="AW106" i="46"/>
  <c r="AW106" i="44"/>
  <c r="H108" i="46"/>
  <c r="H108" i="44"/>
  <c r="X108" i="46"/>
  <c r="X108" i="44"/>
  <c r="P110" i="46"/>
  <c r="P110" i="44"/>
  <c r="AQ111" i="46"/>
  <c r="AQ111" i="44"/>
  <c r="S113" i="46"/>
  <c r="S113" i="44"/>
  <c r="V116" i="46"/>
  <c r="V116" i="44"/>
  <c r="BB116" i="46"/>
  <c r="BB116" i="44"/>
  <c r="BJ116" i="46"/>
  <c r="BJ116" i="44"/>
  <c r="Q117" i="46"/>
  <c r="Q117" i="44"/>
  <c r="AG117" i="46"/>
  <c r="AG117" i="44"/>
  <c r="AF119" i="46"/>
  <c r="AF119" i="44"/>
  <c r="AV119" i="46"/>
  <c r="AV119" i="44"/>
  <c r="AZ121" i="46"/>
  <c r="AZ121" i="44"/>
  <c r="O122" i="46"/>
  <c r="O122" i="44"/>
  <c r="N124" i="46"/>
  <c r="N124" i="44"/>
  <c r="AT124" i="46"/>
  <c r="AT124" i="44"/>
  <c r="AY130" i="46"/>
  <c r="AY130" i="44"/>
  <c r="AS167" i="46"/>
  <c r="AS167" i="44"/>
  <c r="BG30" i="44"/>
  <c r="AZ36" i="44"/>
  <c r="AQ52" i="44"/>
  <c r="BB59" i="44"/>
  <c r="BF60" i="44"/>
  <c r="K63" i="44"/>
  <c r="BA64" i="44"/>
  <c r="M66" i="44"/>
  <c r="I71" i="44"/>
  <c r="AM72" i="44"/>
  <c r="AO73" i="44"/>
  <c r="AK74" i="44"/>
  <c r="AA76" i="44"/>
  <c r="AC77" i="44"/>
  <c r="AW78" i="44"/>
  <c r="I80" i="44"/>
  <c r="T81" i="44"/>
  <c r="X82" i="44"/>
  <c r="AN85" i="44"/>
  <c r="AR86" i="44"/>
  <c r="AE87" i="44"/>
  <c r="R90" i="44"/>
  <c r="BN90" i="44"/>
  <c r="BA91" i="44"/>
  <c r="AO92" i="44"/>
  <c r="AJ93" i="44"/>
  <c r="P94" i="44"/>
  <c r="D95" i="44"/>
  <c r="AR95" i="44"/>
  <c r="Z96" i="44"/>
  <c r="AL97" i="44"/>
  <c r="BF98" i="44"/>
  <c r="AJ99" i="44"/>
  <c r="P100" i="44"/>
  <c r="I102" i="44"/>
  <c r="BA103" i="44"/>
  <c r="O106" i="44"/>
  <c r="J107" i="44"/>
  <c r="AF108" i="44"/>
  <c r="O112" i="44"/>
  <c r="AI113" i="44"/>
  <c r="AM114" i="44"/>
  <c r="AQ115" i="44"/>
  <c r="AZ118" i="44"/>
  <c r="AN119" i="44"/>
  <c r="AQ128" i="44"/>
  <c r="AO143" i="44"/>
  <c r="G144" i="44"/>
  <c r="AG145" i="44"/>
  <c r="Z155" i="44"/>
  <c r="AH157" i="44"/>
  <c r="BF157" i="44"/>
  <c r="U158" i="44"/>
  <c r="AS158" i="44"/>
  <c r="AS169" i="44"/>
  <c r="P180" i="44"/>
  <c r="R58" i="46"/>
  <c r="R58" i="44"/>
  <c r="A18" i="44"/>
  <c r="AA52" i="44"/>
  <c r="AD61" i="44"/>
  <c r="BF164" i="46"/>
  <c r="BF164" i="44"/>
  <c r="A102" i="44"/>
  <c r="A117" i="44"/>
  <c r="C100" i="46"/>
  <c r="C100" i="44" s="1"/>
  <c r="BE32" i="44"/>
  <c r="W57" i="44"/>
  <c r="BJ59" i="44"/>
  <c r="BK64" i="44"/>
  <c r="Y71" i="44"/>
  <c r="AS72" i="44"/>
  <c r="AQ73" i="44"/>
  <c r="P75" i="44"/>
  <c r="AK77" i="44"/>
  <c r="BE78" i="44"/>
  <c r="K80" i="44"/>
  <c r="AB81" i="44"/>
  <c r="Z82" i="44"/>
  <c r="AG83" i="44"/>
  <c r="AV85" i="44"/>
  <c r="AZ86" i="44"/>
  <c r="AP88" i="44"/>
  <c r="V89" i="44"/>
  <c r="Z90" i="44"/>
  <c r="BP90" i="44"/>
  <c r="BC91" i="44"/>
  <c r="AW92" i="44"/>
  <c r="AL93" i="44"/>
  <c r="R94" i="44"/>
  <c r="F95" i="44"/>
  <c r="BH95" i="44"/>
  <c r="AF96" i="44"/>
  <c r="BD96" i="44"/>
  <c r="AR97" i="44"/>
  <c r="AF98" i="44"/>
  <c r="BL98" i="44"/>
  <c r="BN100" i="44"/>
  <c r="AL101" i="44"/>
  <c r="E103" i="44"/>
  <c r="AG104" i="44"/>
  <c r="V105" i="44"/>
  <c r="W106" i="44"/>
  <c r="AN108" i="44"/>
  <c r="BH109" i="44"/>
  <c r="G122" i="44"/>
  <c r="BB124" i="44"/>
  <c r="AN127" i="44"/>
  <c r="AU129" i="44"/>
  <c r="AI130" i="44"/>
  <c r="AZ135" i="44"/>
  <c r="AT136" i="44"/>
  <c r="AB138" i="44"/>
  <c r="BQ142" i="44"/>
  <c r="BE145" i="44"/>
  <c r="X147" i="44"/>
  <c r="BC152" i="44"/>
  <c r="AA153" i="44"/>
  <c r="AX155" i="44"/>
  <c r="BN155" i="44"/>
  <c r="AO168" i="44"/>
  <c r="J58" i="46"/>
  <c r="J58" i="44"/>
  <c r="C62" i="46"/>
  <c r="C62" i="44" s="1"/>
  <c r="S52" i="44"/>
  <c r="AP60" i="44"/>
  <c r="AF29" i="46"/>
  <c r="AF29" i="44"/>
  <c r="AY63" i="46"/>
  <c r="AY63" i="44"/>
  <c r="AM77" i="46"/>
  <c r="AM77" i="44"/>
  <c r="AQ78" i="46"/>
  <c r="AQ78" i="44"/>
  <c r="AA80" i="46"/>
  <c r="AA80" i="44"/>
  <c r="AD93" i="46"/>
  <c r="AD93" i="44"/>
  <c r="Z94" i="46"/>
  <c r="Z94" i="44"/>
  <c r="BB95" i="46"/>
  <c r="BB95" i="44"/>
  <c r="V97" i="46"/>
  <c r="V97" i="44"/>
  <c r="BB97" i="46"/>
  <c r="BB97" i="44"/>
  <c r="BJ99" i="46"/>
  <c r="BJ99" i="44"/>
  <c r="P101" i="46"/>
  <c r="P101" i="44"/>
  <c r="K102" i="46"/>
  <c r="K102" i="44"/>
  <c r="O103" i="46"/>
  <c r="O103" i="44"/>
  <c r="W103" i="46"/>
  <c r="W103" i="44"/>
  <c r="AM103" i="46"/>
  <c r="AM103" i="44"/>
  <c r="BC103" i="46"/>
  <c r="BC103" i="44"/>
  <c r="S104" i="46"/>
  <c r="S104" i="44"/>
  <c r="AT105" i="46"/>
  <c r="AT105" i="44"/>
  <c r="BJ105" i="46"/>
  <c r="BJ105" i="44"/>
  <c r="Q106" i="46"/>
  <c r="Q106" i="44"/>
  <c r="AO106" i="46"/>
  <c r="AO106" i="44"/>
  <c r="H110" i="46"/>
  <c r="H110" i="44"/>
  <c r="X110" i="46"/>
  <c r="X110" i="44"/>
  <c r="AF110" i="46"/>
  <c r="AF110" i="44"/>
  <c r="AN110" i="46"/>
  <c r="AN110" i="44"/>
  <c r="AM112" i="46"/>
  <c r="AM112" i="44"/>
  <c r="AQ113" i="46"/>
  <c r="AQ113" i="44"/>
  <c r="BO113" i="46"/>
  <c r="BO113" i="44"/>
  <c r="AA115" i="46"/>
  <c r="AA115" i="44"/>
  <c r="AY115" i="46"/>
  <c r="AY115" i="44"/>
  <c r="F116" i="46"/>
  <c r="F116" i="44"/>
  <c r="AL116" i="46"/>
  <c r="AL116" i="44"/>
  <c r="D118" i="46"/>
  <c r="D118" i="44"/>
  <c r="T118" i="46"/>
  <c r="T118" i="44"/>
  <c r="AR118" i="46"/>
  <c r="AR118" i="44"/>
  <c r="BP118" i="46"/>
  <c r="BP118" i="44"/>
  <c r="P119" i="46"/>
  <c r="P119" i="44"/>
  <c r="Q120" i="46"/>
  <c r="Q120" i="44"/>
  <c r="AW120" i="46"/>
  <c r="AW120" i="44"/>
  <c r="AY123" i="46"/>
  <c r="AY123" i="44"/>
  <c r="F124" i="46"/>
  <c r="F124" i="44"/>
  <c r="AD124" i="46"/>
  <c r="AD124" i="44"/>
  <c r="J125" i="46"/>
  <c r="J125" i="44"/>
  <c r="Z125" i="46"/>
  <c r="Z125" i="44"/>
  <c r="BF125" i="46"/>
  <c r="BF125" i="44"/>
  <c r="BG128" i="46"/>
  <c r="BG128" i="44"/>
  <c r="O129" i="46"/>
  <c r="O129" i="44"/>
  <c r="BG130" i="46"/>
  <c r="BG130" i="44"/>
  <c r="G131" i="46"/>
  <c r="G131" i="44"/>
  <c r="AE131" i="46"/>
  <c r="AE131" i="44"/>
  <c r="BC131" i="46"/>
  <c r="BC131" i="44"/>
  <c r="J132" i="46"/>
  <c r="J132" i="44"/>
  <c r="Z132" i="46"/>
  <c r="Z132" i="44"/>
  <c r="AT133" i="46"/>
  <c r="AT133" i="44"/>
  <c r="A132" i="27"/>
  <c r="C134" i="46"/>
  <c r="C134" i="44" s="1"/>
  <c r="AB135" i="46"/>
  <c r="AB135" i="44"/>
  <c r="AR135" i="46"/>
  <c r="AR135" i="44"/>
  <c r="BP135" i="46"/>
  <c r="BP135" i="44"/>
  <c r="N136" i="46"/>
  <c r="N136" i="44"/>
  <c r="AL136" i="46"/>
  <c r="AL136" i="44"/>
  <c r="R137" i="46"/>
  <c r="R137" i="44"/>
  <c r="AE140" i="46"/>
  <c r="AE140" i="44"/>
  <c r="AU140" i="46"/>
  <c r="AU140" i="44"/>
  <c r="I141" i="46"/>
  <c r="I141" i="44"/>
  <c r="Y141" i="46"/>
  <c r="Y141" i="44"/>
  <c r="AG141" i="46"/>
  <c r="AG141" i="44"/>
  <c r="BE141" i="46"/>
  <c r="BE141" i="44"/>
  <c r="M142" i="46"/>
  <c r="M142" i="44"/>
  <c r="U142" i="46"/>
  <c r="U142" i="44"/>
  <c r="AC142" i="46"/>
  <c r="AC142" i="44"/>
  <c r="AS142" i="46"/>
  <c r="AS142" i="44"/>
  <c r="BA142" i="46"/>
  <c r="BA142" i="44"/>
  <c r="BI142" i="46"/>
  <c r="BI142" i="44"/>
  <c r="Q143" i="46"/>
  <c r="Q143" i="44"/>
  <c r="AG143" i="46"/>
  <c r="AG143" i="44"/>
  <c r="AE144" i="46"/>
  <c r="AE144" i="44"/>
  <c r="D146" i="46"/>
  <c r="D146" i="44"/>
  <c r="AB146" i="46"/>
  <c r="AB146" i="44"/>
  <c r="AN147" i="46"/>
  <c r="AN147" i="44"/>
  <c r="BD147" i="46"/>
  <c r="BD147" i="44"/>
  <c r="R148" i="46"/>
  <c r="R148" i="44"/>
  <c r="BB149" i="46"/>
  <c r="BB149" i="44"/>
  <c r="G150" i="46"/>
  <c r="G150" i="44"/>
  <c r="O150" i="46"/>
  <c r="O150" i="44"/>
  <c r="AM150" i="46"/>
  <c r="AM150" i="44"/>
  <c r="AA151" i="46"/>
  <c r="AA151" i="44"/>
  <c r="AQ151" i="46"/>
  <c r="AQ151" i="44"/>
  <c r="BG151" i="46"/>
  <c r="BG151" i="44"/>
  <c r="G152" i="46"/>
  <c r="G152" i="44"/>
  <c r="AE152" i="46"/>
  <c r="AE152" i="44"/>
  <c r="W154" i="46"/>
  <c r="W154" i="44"/>
  <c r="BN157" i="46"/>
  <c r="BN157" i="44"/>
  <c r="E158" i="46"/>
  <c r="E158" i="44"/>
  <c r="M158" i="46"/>
  <c r="M158" i="44"/>
  <c r="AC158" i="46"/>
  <c r="AC158" i="44"/>
  <c r="BA158" i="46"/>
  <c r="BA158" i="44"/>
  <c r="I159" i="46"/>
  <c r="I159" i="44"/>
  <c r="Y159" i="46"/>
  <c r="Y159" i="44"/>
  <c r="I161" i="46"/>
  <c r="I161" i="44"/>
  <c r="Y73" i="44"/>
  <c r="S76" i="44"/>
  <c r="BI79" i="44"/>
  <c r="P82" i="44"/>
  <c r="D84" i="44"/>
  <c r="AB86" i="44"/>
  <c r="Y87" i="44"/>
  <c r="N89" i="44"/>
  <c r="AU91" i="44"/>
  <c r="J94" i="44"/>
  <c r="BN94" i="44"/>
  <c r="X96" i="44"/>
  <c r="AJ97" i="44"/>
  <c r="P98" i="44"/>
  <c r="AD99" i="44"/>
  <c r="AX100" i="44"/>
  <c r="AF101" i="44"/>
  <c r="BO102" i="44"/>
  <c r="AU103" i="44"/>
  <c r="BM106" i="44"/>
  <c r="BG123" i="44"/>
  <c r="AL124" i="44"/>
  <c r="AH132" i="44"/>
  <c r="AZ138" i="44"/>
  <c r="AW145" i="44"/>
  <c r="L146" i="44"/>
  <c r="AJ146" i="44"/>
  <c r="AV147" i="44"/>
  <c r="N156" i="44"/>
  <c r="U160" i="44"/>
  <c r="A137" i="44"/>
  <c r="C102" i="46"/>
  <c r="C102" i="44" s="1"/>
  <c r="Q23" i="44"/>
  <c r="P37" i="44"/>
  <c r="BF58" i="44"/>
  <c r="Y63" i="44"/>
  <c r="AP68" i="44"/>
  <c r="BI69" i="44"/>
  <c r="AW73" i="44"/>
  <c r="AI76" i="44"/>
  <c r="BQ77" i="44"/>
  <c r="E79" i="44"/>
  <c r="Q80" i="44"/>
  <c r="AD81" i="44"/>
  <c r="AO83" i="44"/>
  <c r="T84" i="44"/>
  <c r="AX85" i="44"/>
  <c r="BH86" i="44"/>
  <c r="BE87" i="44"/>
  <c r="AX88" i="44"/>
  <c r="AV89" i="44"/>
  <c r="AB90" i="44"/>
  <c r="O91" i="44"/>
  <c r="BI91" i="44"/>
  <c r="F93" i="44"/>
  <c r="AR93" i="44"/>
  <c r="AH94" i="44"/>
  <c r="L95" i="44"/>
  <c r="BJ95" i="44"/>
  <c r="AH96" i="44"/>
  <c r="D97" i="44"/>
  <c r="AT97" i="44"/>
  <c r="AH98" i="44"/>
  <c r="BN98" i="44"/>
  <c r="AT99" i="44"/>
  <c r="R100" i="44"/>
  <c r="F101" i="44"/>
  <c r="AN101" i="44"/>
  <c r="AA102" i="44"/>
  <c r="G103" i="44"/>
  <c r="AI104" i="44"/>
  <c r="AD105" i="44"/>
  <c r="AB107" i="44"/>
  <c r="BD108" i="44"/>
  <c r="AE112" i="44"/>
  <c r="AY113" i="44"/>
  <c r="AJ121" i="44"/>
  <c r="AO141" i="44"/>
  <c r="I145" i="44"/>
  <c r="AU150" i="44"/>
  <c r="AY151" i="44"/>
  <c r="W152" i="44"/>
  <c r="AE154" i="44"/>
  <c r="J157" i="44"/>
  <c r="AV163" i="44"/>
  <c r="AP164" i="44"/>
  <c r="F165" i="44"/>
  <c r="AV35" i="46"/>
  <c r="AV35" i="44"/>
  <c r="BO54" i="46"/>
  <c r="BO54" i="44"/>
  <c r="AE55" i="46"/>
  <c r="AE55" i="44"/>
  <c r="BO56" i="46"/>
  <c r="BO56" i="44"/>
  <c r="V61" i="46"/>
  <c r="V61" i="44"/>
  <c r="I62" i="46"/>
  <c r="I62" i="44"/>
  <c r="E64" i="46"/>
  <c r="E64" i="44"/>
  <c r="AA69" i="46"/>
  <c r="AA69" i="44"/>
  <c r="G70" i="46"/>
  <c r="G70" i="44"/>
  <c r="O70" i="46"/>
  <c r="O70" i="44"/>
  <c r="AG71" i="46"/>
  <c r="AG71" i="44"/>
  <c r="AO71" i="46"/>
  <c r="AO71" i="44"/>
  <c r="U72" i="46"/>
  <c r="U72" i="44"/>
  <c r="AK72" i="46"/>
  <c r="AK72" i="44"/>
  <c r="I73" i="46"/>
  <c r="I73" i="44"/>
  <c r="BE73" i="46"/>
  <c r="BE73" i="44"/>
  <c r="E74" i="46"/>
  <c r="E74" i="44"/>
  <c r="AS74" i="46"/>
  <c r="AS74" i="44"/>
  <c r="BI74" i="46"/>
  <c r="BI74" i="44"/>
  <c r="H75" i="46"/>
  <c r="H75" i="44"/>
  <c r="BD75" i="46"/>
  <c r="BD75" i="44"/>
  <c r="BL75" i="46"/>
  <c r="BL75" i="44"/>
  <c r="AY76" i="46"/>
  <c r="AY76" i="44"/>
  <c r="BO76" i="46"/>
  <c r="BO76" i="44"/>
  <c r="AS77" i="46"/>
  <c r="AS77" i="44"/>
  <c r="BA77" i="46"/>
  <c r="BA77" i="44"/>
  <c r="AG78" i="46"/>
  <c r="AG78" i="44"/>
  <c r="AK79" i="46"/>
  <c r="AK79" i="44"/>
  <c r="AS79" i="46"/>
  <c r="AS79" i="44"/>
  <c r="Y80" i="46"/>
  <c r="Y80" i="44"/>
  <c r="AG80" i="46"/>
  <c r="AG80" i="44"/>
  <c r="D81" i="46"/>
  <c r="D81" i="44"/>
  <c r="L81" i="46"/>
  <c r="L81" i="44"/>
  <c r="AZ81" i="46"/>
  <c r="AZ81" i="44"/>
  <c r="BH81" i="46"/>
  <c r="BH81" i="44"/>
  <c r="AF82" i="46"/>
  <c r="AF82" i="44"/>
  <c r="BL82" i="46"/>
  <c r="BL82" i="44"/>
  <c r="Q83" i="46"/>
  <c r="Q83" i="44"/>
  <c r="Y83" i="46"/>
  <c r="Y83" i="44"/>
  <c r="BM83" i="46"/>
  <c r="BM83" i="44"/>
  <c r="AB84" i="46"/>
  <c r="AB84" i="44"/>
  <c r="AJ84" i="46"/>
  <c r="AJ84" i="44"/>
  <c r="X85" i="46"/>
  <c r="X85" i="44"/>
  <c r="AF85" i="46"/>
  <c r="AF85" i="44"/>
  <c r="D86" i="46"/>
  <c r="D86" i="44"/>
  <c r="L86" i="46"/>
  <c r="L86" i="44"/>
  <c r="BP86" i="46"/>
  <c r="BP86" i="44"/>
  <c r="AM87" i="46"/>
  <c r="AM87" i="44"/>
  <c r="AU87" i="46"/>
  <c r="AU87" i="44"/>
  <c r="R88" i="46"/>
  <c r="R88" i="44"/>
  <c r="Z88" i="46"/>
  <c r="Z88" i="44"/>
  <c r="BF88" i="46"/>
  <c r="BF88" i="44"/>
  <c r="BN88" i="46"/>
  <c r="BN88" i="44"/>
  <c r="AD89" i="46"/>
  <c r="AD89" i="44"/>
  <c r="AL89" i="46"/>
  <c r="AL89" i="44"/>
  <c r="AT89" i="46"/>
  <c r="AT89" i="44"/>
  <c r="J90" i="46"/>
  <c r="J90" i="44"/>
  <c r="AP90" i="46"/>
  <c r="AP90" i="44"/>
  <c r="AX90" i="46"/>
  <c r="AX90" i="44"/>
  <c r="E91" i="46"/>
  <c r="E91" i="44"/>
  <c r="M91" i="46"/>
  <c r="M91" i="44"/>
  <c r="AK91" i="46"/>
  <c r="AK91" i="44"/>
  <c r="AS91" i="46"/>
  <c r="AS91" i="44"/>
  <c r="BQ91" i="46"/>
  <c r="BQ91" i="44"/>
  <c r="I92" i="46"/>
  <c r="I92" i="44"/>
  <c r="BE92" i="46"/>
  <c r="BE92" i="44"/>
  <c r="BM92" i="46"/>
  <c r="BM92" i="44"/>
  <c r="D93" i="46"/>
  <c r="D93" i="44"/>
  <c r="AB93" i="46"/>
  <c r="AB93" i="44"/>
  <c r="BH93" i="46"/>
  <c r="BH93" i="44"/>
  <c r="X94" i="46"/>
  <c r="X94" i="44"/>
  <c r="AF94" i="46"/>
  <c r="AF94" i="44"/>
  <c r="BD94" i="46"/>
  <c r="BD94" i="44"/>
  <c r="BL94" i="46"/>
  <c r="BL94" i="44"/>
  <c r="T95" i="46"/>
  <c r="T95" i="44"/>
  <c r="AB95" i="46"/>
  <c r="AB95" i="44"/>
  <c r="AZ95" i="46"/>
  <c r="AZ95" i="44"/>
  <c r="P96" i="46"/>
  <c r="P96" i="44"/>
  <c r="AV96" i="46"/>
  <c r="AV96" i="44"/>
  <c r="BL96" i="46"/>
  <c r="BL96" i="44"/>
  <c r="AB97" i="46"/>
  <c r="AB97" i="44"/>
  <c r="BH97" i="46"/>
  <c r="BH97" i="44"/>
  <c r="X98" i="46"/>
  <c r="X98" i="44"/>
  <c r="BD98" i="46"/>
  <c r="BD98" i="44"/>
  <c r="L99" i="46"/>
  <c r="L99" i="44"/>
  <c r="AR99" i="46"/>
  <c r="AR99" i="44"/>
  <c r="BP99" i="46"/>
  <c r="BP99" i="44"/>
  <c r="H100" i="46"/>
  <c r="H100" i="44"/>
  <c r="AF100" i="46"/>
  <c r="AF100" i="44"/>
  <c r="BD100" i="46"/>
  <c r="BD100" i="44"/>
  <c r="BL100" i="46"/>
  <c r="BL100" i="44"/>
  <c r="V101" i="46"/>
  <c r="V101" i="44"/>
  <c r="AT101" i="46"/>
  <c r="AT101" i="44"/>
  <c r="Q102" i="46"/>
  <c r="Q102" i="44"/>
  <c r="Y102" i="46"/>
  <c r="Y102" i="44"/>
  <c r="AW102" i="46"/>
  <c r="AW102" i="44"/>
  <c r="BE102" i="46"/>
  <c r="BE102" i="44"/>
  <c r="M103" i="46"/>
  <c r="M103" i="44"/>
  <c r="U103" i="46"/>
  <c r="U103" i="44"/>
  <c r="AS103" i="46"/>
  <c r="AS103" i="44"/>
  <c r="BQ103" i="46"/>
  <c r="BQ103" i="44"/>
  <c r="Q104" i="46"/>
  <c r="Q104" i="44"/>
  <c r="Y104" i="46"/>
  <c r="Y104" i="44"/>
  <c r="BE104" i="46"/>
  <c r="BE104" i="44"/>
  <c r="G106" i="46"/>
  <c r="G106" i="44"/>
  <c r="AE106" i="46"/>
  <c r="AE106" i="44"/>
  <c r="AM106" i="46"/>
  <c r="AM106" i="44"/>
  <c r="AU106" i="46"/>
  <c r="AU106" i="44"/>
  <c r="BC106" i="46"/>
  <c r="BC106" i="44"/>
  <c r="R107" i="46"/>
  <c r="R107" i="44"/>
  <c r="Z107" i="46"/>
  <c r="Z107" i="44"/>
  <c r="AH107" i="46"/>
  <c r="AH107" i="44"/>
  <c r="AP107" i="46"/>
  <c r="AP107" i="44"/>
  <c r="AX107" i="46"/>
  <c r="AX107" i="44"/>
  <c r="BN107" i="46"/>
  <c r="BN107" i="44"/>
  <c r="R109" i="46"/>
  <c r="R109" i="44"/>
  <c r="Z109" i="46"/>
  <c r="Z109" i="44"/>
  <c r="AH109" i="46"/>
  <c r="AH109" i="44"/>
  <c r="AP109" i="46"/>
  <c r="AP109" i="44"/>
  <c r="AX109" i="46"/>
  <c r="AX109" i="44"/>
  <c r="BN109" i="46"/>
  <c r="BN109" i="44"/>
  <c r="F110" i="46"/>
  <c r="F110" i="44"/>
  <c r="N110" i="46"/>
  <c r="N110" i="44"/>
  <c r="V110" i="46"/>
  <c r="V110" i="44"/>
  <c r="AL110" i="46"/>
  <c r="AL110" i="44"/>
  <c r="AT110" i="46"/>
  <c r="AT110" i="44"/>
  <c r="BJ110" i="46"/>
  <c r="BJ110" i="44"/>
  <c r="I111" i="46"/>
  <c r="I111" i="44"/>
  <c r="Q111" i="46"/>
  <c r="Q111" i="44"/>
  <c r="AO111" i="46"/>
  <c r="AO111" i="44"/>
  <c r="AW111" i="46"/>
  <c r="AW111" i="44"/>
  <c r="BM111" i="46"/>
  <c r="BM111" i="44"/>
  <c r="E112" i="46"/>
  <c r="E112" i="44"/>
  <c r="M112" i="46"/>
  <c r="M112" i="44"/>
  <c r="AC112" i="46"/>
  <c r="AC112" i="44"/>
  <c r="AK112" i="46"/>
  <c r="AK112" i="44"/>
  <c r="AS112" i="46"/>
  <c r="AS112" i="44"/>
  <c r="BI112" i="46"/>
  <c r="BI112" i="44"/>
  <c r="BQ112" i="46"/>
  <c r="BQ112" i="44"/>
  <c r="I113" i="46"/>
  <c r="I113" i="44"/>
  <c r="Q113" i="46"/>
  <c r="Q113" i="44"/>
  <c r="AG113" i="46"/>
  <c r="AG113" i="44"/>
  <c r="AO113" i="46"/>
  <c r="AO113" i="44"/>
  <c r="AW113" i="46"/>
  <c r="AW113" i="44"/>
  <c r="BE113" i="46"/>
  <c r="BE113" i="44"/>
  <c r="BM113" i="46"/>
  <c r="BM113" i="44"/>
  <c r="E114" i="46"/>
  <c r="E114" i="44"/>
  <c r="M114" i="46"/>
  <c r="M114" i="44"/>
  <c r="AC114" i="46"/>
  <c r="AC114" i="44"/>
  <c r="AK114" i="46"/>
  <c r="AK114" i="44"/>
  <c r="AS114" i="46"/>
  <c r="AS114" i="44"/>
  <c r="BA114" i="46"/>
  <c r="BA114" i="44"/>
  <c r="BI114" i="46"/>
  <c r="BI114" i="44"/>
  <c r="BQ114" i="46"/>
  <c r="BQ114" i="44"/>
  <c r="Y115" i="46"/>
  <c r="Y115" i="44"/>
  <c r="AG115" i="46"/>
  <c r="AG115" i="44"/>
  <c r="AW115" i="46"/>
  <c r="AW115" i="44"/>
  <c r="BM115" i="46"/>
  <c r="BM115" i="44"/>
  <c r="D116" i="46"/>
  <c r="D116" i="44"/>
  <c r="L116" i="46"/>
  <c r="L116" i="44"/>
  <c r="T116" i="46"/>
  <c r="T116" i="44"/>
  <c r="AB116" i="46"/>
  <c r="AB116" i="44"/>
  <c r="BK37" i="46"/>
  <c r="BK37" i="44"/>
  <c r="AO63" i="44"/>
  <c r="S26" i="46"/>
  <c r="S26" i="44"/>
  <c r="AO42" i="44"/>
  <c r="W117" i="44"/>
  <c r="AT119" i="44"/>
  <c r="BH116" i="44"/>
  <c r="AE117" i="44"/>
  <c r="AC122" i="44"/>
  <c r="V119" i="44"/>
  <c r="AZ116" i="46"/>
  <c r="AZ116" i="44"/>
  <c r="G117" i="46"/>
  <c r="G117" i="44"/>
  <c r="AM117" i="46"/>
  <c r="AM117" i="44"/>
  <c r="BC117" i="46"/>
  <c r="BC117" i="44"/>
  <c r="BK117" i="46"/>
  <c r="BK117" i="44"/>
  <c r="J118" i="46"/>
  <c r="J118" i="44"/>
  <c r="R118" i="46"/>
  <c r="R118" i="44"/>
  <c r="Z118" i="46"/>
  <c r="Z118" i="44"/>
  <c r="AH118" i="46"/>
  <c r="AH118" i="44"/>
  <c r="AP118" i="46"/>
  <c r="AP118" i="44"/>
  <c r="F119" i="46"/>
  <c r="F119" i="44"/>
  <c r="N119" i="46"/>
  <c r="N119" i="44"/>
  <c r="AL119" i="46"/>
  <c r="AL119" i="44"/>
  <c r="BJ119" i="46"/>
  <c r="BJ119" i="44"/>
  <c r="G120" i="46"/>
  <c r="G120" i="44"/>
  <c r="O120" i="46"/>
  <c r="O120" i="44"/>
  <c r="AM120" i="46"/>
  <c r="AM120" i="44"/>
  <c r="BC120" i="46"/>
  <c r="BC120" i="44"/>
  <c r="BK120" i="46"/>
  <c r="BK120" i="44"/>
  <c r="J121" i="46"/>
  <c r="J121" i="44"/>
  <c r="Z121" i="46"/>
  <c r="Z121" i="44"/>
  <c r="AP121" i="46"/>
  <c r="AP121" i="44"/>
  <c r="AX121" i="46"/>
  <c r="AX121" i="44"/>
  <c r="E122" i="46"/>
  <c r="E122" i="44"/>
  <c r="M122" i="46"/>
  <c r="M122" i="44"/>
  <c r="U122" i="46"/>
  <c r="U122" i="44"/>
  <c r="AK122" i="46"/>
  <c r="AK122" i="44"/>
  <c r="AS122" i="46"/>
  <c r="AS122" i="44"/>
  <c r="BA122" i="46"/>
  <c r="BA122" i="44"/>
  <c r="I123" i="46"/>
  <c r="I123" i="44"/>
  <c r="Q123" i="46"/>
  <c r="Q123" i="44"/>
  <c r="Y123" i="46"/>
  <c r="Y123" i="44"/>
  <c r="AO123" i="46"/>
  <c r="AO123" i="44"/>
  <c r="AW123" i="46"/>
  <c r="AW123" i="44"/>
  <c r="BE123" i="46"/>
  <c r="BE123" i="44"/>
  <c r="D124" i="46"/>
  <c r="D124" i="44"/>
  <c r="L124" i="46"/>
  <c r="L124" i="44"/>
  <c r="AJ124" i="46"/>
  <c r="AJ124" i="44"/>
  <c r="AR124" i="46"/>
  <c r="AR124" i="44"/>
  <c r="AZ124" i="46"/>
  <c r="AZ124" i="44"/>
  <c r="BP124" i="46"/>
  <c r="BP124" i="44"/>
  <c r="H125" i="46"/>
  <c r="H125" i="44"/>
  <c r="X125" i="46"/>
  <c r="X125" i="44"/>
  <c r="AF125" i="46"/>
  <c r="AF125" i="44"/>
  <c r="AN125" i="46"/>
  <c r="AN125" i="44"/>
  <c r="BD125" i="46"/>
  <c r="BD125" i="44"/>
  <c r="J126" i="46"/>
  <c r="J126" i="44"/>
  <c r="R126" i="46"/>
  <c r="R126" i="44"/>
  <c r="Z126" i="46"/>
  <c r="Z126" i="44"/>
  <c r="AH126" i="46"/>
  <c r="AH126" i="44"/>
  <c r="AP126" i="46"/>
  <c r="AP126" i="44"/>
  <c r="F127" i="46"/>
  <c r="F127" i="44"/>
  <c r="V127" i="46"/>
  <c r="V127" i="44"/>
  <c r="AD127" i="46"/>
  <c r="AD127" i="44"/>
  <c r="AL127" i="46"/>
  <c r="AL127" i="44"/>
  <c r="BJ127" i="46"/>
  <c r="BJ127" i="44"/>
  <c r="Y128" i="46"/>
  <c r="Y128" i="44"/>
  <c r="AG128" i="46"/>
  <c r="AG128" i="44"/>
  <c r="AO128" i="46"/>
  <c r="AO128" i="44"/>
  <c r="BM128" i="46"/>
  <c r="BM128" i="44"/>
  <c r="AC129" i="46"/>
  <c r="AC129" i="44"/>
  <c r="AK129" i="46"/>
  <c r="AK129" i="44"/>
  <c r="BI129" i="46"/>
  <c r="BI129" i="44"/>
  <c r="BQ129" i="46"/>
  <c r="BQ129" i="44"/>
  <c r="I130" i="46"/>
  <c r="I130" i="44"/>
  <c r="Y130" i="44"/>
  <c r="M131" i="44"/>
  <c r="AG130" i="44"/>
  <c r="AW130" i="46"/>
  <c r="AW130" i="44"/>
  <c r="BQ131" i="46"/>
  <c r="BQ131" i="44"/>
  <c r="X132" i="46"/>
  <c r="X132" i="44"/>
  <c r="AF132" i="46"/>
  <c r="AF132" i="44"/>
  <c r="AV132" i="46"/>
  <c r="AV132" i="44"/>
  <c r="BD132" i="46"/>
  <c r="BD132" i="44"/>
  <c r="AB133" i="46"/>
  <c r="AB133" i="44"/>
  <c r="V134" i="46"/>
  <c r="V134" i="44"/>
  <c r="BB134" i="46"/>
  <c r="BB134" i="44"/>
  <c r="R135" i="46"/>
  <c r="R135" i="44"/>
  <c r="AX135" i="46"/>
  <c r="AX135" i="44"/>
  <c r="D136" i="46"/>
  <c r="D136" i="44"/>
  <c r="T136" i="46"/>
  <c r="T136" i="44"/>
  <c r="AR136" i="46"/>
  <c r="AR136" i="44"/>
  <c r="BH136" i="46"/>
  <c r="BH136" i="44"/>
  <c r="BP136" i="46"/>
  <c r="BP136" i="44"/>
  <c r="X137" i="46"/>
  <c r="X137" i="44"/>
  <c r="AF137" i="46"/>
  <c r="AF137" i="44"/>
  <c r="AV137" i="46"/>
  <c r="AV137" i="44"/>
  <c r="AP138" i="46"/>
  <c r="AP138" i="44"/>
  <c r="BJ191" i="44"/>
  <c r="AP192" i="44"/>
  <c r="BB193" i="44"/>
  <c r="J194" i="44"/>
  <c r="V193" i="44"/>
  <c r="BN192" i="44"/>
  <c r="BN194" i="44"/>
  <c r="AY195" i="44"/>
  <c r="AE196" i="44"/>
  <c r="BC196" i="44"/>
  <c r="V191" i="46"/>
  <c r="V191" i="44"/>
  <c r="R192" i="46"/>
  <c r="R192" i="44"/>
  <c r="AH192" i="46"/>
  <c r="AH192" i="44"/>
  <c r="F193" i="46"/>
  <c r="F193" i="44"/>
  <c r="AD193" i="46"/>
  <c r="AD193" i="44"/>
  <c r="AT193" i="46"/>
  <c r="AT193" i="44"/>
  <c r="AX194" i="46"/>
  <c r="AX194" i="44"/>
  <c r="AI195" i="46"/>
  <c r="AI195" i="44"/>
  <c r="AA197" i="46"/>
  <c r="AA197" i="44"/>
  <c r="BO197" i="46"/>
  <c r="BO197" i="44"/>
  <c r="N198" i="46"/>
  <c r="N198" i="44"/>
  <c r="AL198" i="46"/>
  <c r="AL198" i="44"/>
  <c r="BJ198" i="46"/>
  <c r="BJ198" i="44"/>
  <c r="R199" i="46"/>
  <c r="R199" i="44"/>
  <c r="AL200" i="46"/>
  <c r="AL200" i="44"/>
  <c r="BF201" i="46"/>
  <c r="BF201" i="44"/>
  <c r="U202" i="46"/>
  <c r="U202" i="44"/>
  <c r="AS202" i="46"/>
  <c r="AS202" i="44"/>
  <c r="G203" i="46"/>
  <c r="G203" i="44"/>
  <c r="AG204" i="46"/>
  <c r="AG204" i="44"/>
  <c r="AK205" i="46"/>
  <c r="AK205" i="44"/>
  <c r="AW207" i="46"/>
  <c r="AW207" i="44"/>
  <c r="A187" i="44"/>
  <c r="I152" i="44"/>
  <c r="AT31" i="44"/>
  <c r="BL37" i="44"/>
  <c r="AR44" i="44"/>
  <c r="BD45" i="44"/>
  <c r="AM56" i="44"/>
  <c r="AX61" i="44"/>
  <c r="A62" i="44"/>
  <c r="A119" i="44"/>
  <c r="A175" i="44"/>
  <c r="C119" i="46"/>
  <c r="C119" i="44" s="1"/>
  <c r="C136" i="46"/>
  <c r="C136" i="44" s="1"/>
  <c r="AB8" i="44"/>
  <c r="I20" i="44"/>
  <c r="AH28" i="44"/>
  <c r="BJ31" i="44"/>
  <c r="AS34" i="44"/>
  <c r="AZ44" i="44"/>
  <c r="AU49" i="44"/>
  <c r="AQ54" i="44"/>
  <c r="AM55" i="44"/>
  <c r="AX58" i="44"/>
  <c r="AH60" i="44"/>
  <c r="N61" i="44"/>
  <c r="BB61" i="44"/>
  <c r="U65" i="44"/>
  <c r="AQ66" i="44"/>
  <c r="AD67" i="44"/>
  <c r="AQ69" i="44"/>
  <c r="AE70" i="44"/>
  <c r="M72" i="44"/>
  <c r="BI72" i="44"/>
  <c r="U73" i="44"/>
  <c r="BM73" i="44"/>
  <c r="BA74" i="44"/>
  <c r="AF75" i="44"/>
  <c r="M77" i="44"/>
  <c r="BI77" i="44"/>
  <c r="AO78" i="44"/>
  <c r="U79" i="44"/>
  <c r="BQ79" i="44"/>
  <c r="AB96" i="44"/>
  <c r="AS102" i="44"/>
  <c r="AD107" i="44"/>
  <c r="W184" i="44"/>
  <c r="BB188" i="44"/>
  <c r="AW189" i="44"/>
  <c r="H191" i="44"/>
  <c r="AJ201" i="44"/>
  <c r="M27" i="44"/>
  <c r="AS36" i="44"/>
  <c r="I40" i="44"/>
  <c r="AY207" i="44"/>
  <c r="A108" i="44"/>
  <c r="A136" i="44"/>
  <c r="A180" i="44"/>
  <c r="BG8" i="44"/>
  <c r="AS20" i="44"/>
  <c r="AV23" i="44"/>
  <c r="W29" i="44"/>
  <c r="Y35" i="44"/>
  <c r="AI38" i="44"/>
  <c r="AW40" i="44"/>
  <c r="BP44" i="44"/>
  <c r="BP51" i="44"/>
  <c r="BG52" i="44"/>
  <c r="BG54" i="44"/>
  <c r="BG56" i="44"/>
  <c r="AH59" i="44"/>
  <c r="AG64" i="44"/>
  <c r="AX147" i="44"/>
  <c r="BG170" i="44"/>
  <c r="AB194" i="44"/>
  <c r="E195" i="44"/>
  <c r="BK202" i="44"/>
  <c r="K207" i="44"/>
  <c r="AA207" i="44"/>
  <c r="AQ38" i="46"/>
  <c r="BE20" i="44"/>
  <c r="D75" i="44"/>
  <c r="A147" i="44"/>
  <c r="A189" i="44"/>
  <c r="AA17" i="44"/>
  <c r="AM29" i="44"/>
  <c r="X37" i="44"/>
  <c r="BN61" i="44"/>
  <c r="AH206" i="44"/>
  <c r="C147" i="46"/>
  <c r="C147" i="44" s="1"/>
  <c r="BG21" i="44"/>
  <c r="AO33" i="44"/>
  <c r="AG196" i="44"/>
  <c r="R206" i="44"/>
  <c r="A89" i="44"/>
  <c r="A110" i="44"/>
  <c r="A139" i="44"/>
  <c r="A173" i="44"/>
  <c r="C122" i="46"/>
  <c r="C122" i="44" s="1"/>
  <c r="AJ18" i="44"/>
  <c r="AW33" i="44"/>
  <c r="AK41" i="44"/>
  <c r="X45" i="44"/>
  <c r="AX67" i="44"/>
  <c r="BN108" i="44"/>
  <c r="BA181" i="44"/>
  <c r="AR11" i="44"/>
  <c r="BL24" i="44"/>
  <c r="BA113" i="44"/>
  <c r="BB121" i="44"/>
  <c r="AH185" i="44"/>
  <c r="A122" i="44"/>
  <c r="C139" i="46"/>
  <c r="C139" i="44" s="1"/>
  <c r="BD11" i="44"/>
  <c r="AW35" i="44"/>
  <c r="U39" i="44"/>
  <c r="BL116" i="44"/>
  <c r="AY120" i="44"/>
  <c r="F138" i="44"/>
  <c r="BO143" i="44"/>
  <c r="AK195" i="44"/>
  <c r="A68" i="44"/>
  <c r="BG13" i="44"/>
  <c r="AN18" i="44"/>
  <c r="AM22" i="44"/>
  <c r="BC25" i="44"/>
  <c r="AY30" i="44"/>
  <c r="BM35" i="44"/>
  <c r="AV37" i="44"/>
  <c r="BA39" i="44"/>
  <c r="BQ41" i="44"/>
  <c r="L44" i="44"/>
  <c r="AK45" i="44"/>
  <c r="L51" i="44"/>
  <c r="O55" i="44"/>
  <c r="W56" i="44"/>
  <c r="AM57" i="44"/>
  <c r="AH58" i="44"/>
  <c r="V59" i="44"/>
  <c r="AT61" i="44"/>
  <c r="BM62" i="44"/>
  <c r="BG63" i="44"/>
  <c r="BM64" i="44"/>
  <c r="N67" i="44"/>
  <c r="BJ67" i="44"/>
  <c r="BK70" i="44"/>
  <c r="BE71" i="44"/>
  <c r="Q73" i="44"/>
  <c r="BA73" i="44"/>
  <c r="K76" i="44"/>
  <c r="BG76" i="44"/>
  <c r="Q78" i="44"/>
  <c r="BM78" i="44"/>
  <c r="BA79" i="44"/>
  <c r="I83" i="44"/>
  <c r="AW83" i="44"/>
  <c r="L84" i="44"/>
  <c r="BP84" i="44"/>
  <c r="AJ86" i="44"/>
  <c r="O87" i="44"/>
  <c r="BC87" i="44"/>
  <c r="X97" i="44"/>
  <c r="AC123" i="44"/>
  <c r="AY143" i="44"/>
  <c r="P156" i="44"/>
  <c r="AP173" i="44"/>
  <c r="J185" i="44"/>
  <c r="BN185" i="44"/>
  <c r="BA52" i="46"/>
  <c r="BA52" i="44"/>
  <c r="K62" i="46"/>
  <c r="K62" i="44"/>
  <c r="AM64" i="46"/>
  <c r="AM64" i="44"/>
  <c r="K65" i="46"/>
  <c r="K65" i="44"/>
  <c r="AY65" i="46"/>
  <c r="AY65" i="44"/>
  <c r="U66" i="46"/>
  <c r="U66" i="44"/>
  <c r="AC66" i="46"/>
  <c r="AC66" i="44"/>
  <c r="BD67" i="46"/>
  <c r="BD67" i="44"/>
  <c r="J68" i="46"/>
  <c r="J68" i="44"/>
  <c r="Z68" i="46"/>
  <c r="Z68" i="44"/>
  <c r="Y70" i="46"/>
  <c r="Y70" i="44"/>
  <c r="AO70" i="46"/>
  <c r="AO70" i="44"/>
  <c r="AW70" i="46"/>
  <c r="AW70" i="44"/>
  <c r="AI71" i="46"/>
  <c r="AI71" i="44"/>
  <c r="AQ71" i="46"/>
  <c r="AQ71" i="44"/>
  <c r="AY71" i="46"/>
  <c r="AY71" i="44"/>
  <c r="G72" i="46"/>
  <c r="G72" i="44"/>
  <c r="O72" i="46"/>
  <c r="O72" i="44"/>
  <c r="W72" i="46"/>
  <c r="W72" i="44"/>
  <c r="AU72" i="46"/>
  <c r="AU72" i="44"/>
  <c r="BC72" i="46"/>
  <c r="BC72" i="44"/>
  <c r="K73" i="46"/>
  <c r="K73" i="44"/>
  <c r="AI73" i="46"/>
  <c r="AI73" i="44"/>
  <c r="AE77" i="46"/>
  <c r="AE77" i="44"/>
  <c r="BK77" i="46"/>
  <c r="BK77" i="44"/>
  <c r="AY78" i="46"/>
  <c r="AY78" i="44"/>
  <c r="BG78" i="46"/>
  <c r="BG78" i="44"/>
  <c r="BO78" i="46"/>
  <c r="BO78" i="44"/>
  <c r="O79" i="46"/>
  <c r="O79" i="44"/>
  <c r="W79" i="46"/>
  <c r="W79" i="44"/>
  <c r="BK79" i="46"/>
  <c r="BK79" i="44"/>
  <c r="AI80" i="46"/>
  <c r="AI80" i="44"/>
  <c r="AY80" i="46"/>
  <c r="AY80" i="44"/>
  <c r="AL81" i="46"/>
  <c r="AL81" i="44"/>
  <c r="AT81" i="46"/>
  <c r="AT81" i="44"/>
  <c r="J82" i="46"/>
  <c r="J82" i="44"/>
  <c r="BN82" i="46"/>
  <c r="BN82" i="44"/>
  <c r="S83" i="46"/>
  <c r="S83" i="44"/>
  <c r="AY83" i="46"/>
  <c r="AY83" i="44"/>
  <c r="J85" i="46"/>
  <c r="J85" i="44"/>
  <c r="AP85" i="46"/>
  <c r="AP85" i="44"/>
  <c r="AL86" i="46"/>
  <c r="AL86" i="44"/>
  <c r="AT86" i="46"/>
  <c r="AT86" i="44"/>
  <c r="BB86" i="46"/>
  <c r="BB86" i="44"/>
  <c r="A85" i="27"/>
  <c r="A87" i="44"/>
  <c r="I87" i="46"/>
  <c r="I87" i="44"/>
  <c r="AO87" i="46"/>
  <c r="AO87" i="44"/>
  <c r="T88" i="46"/>
  <c r="T88" i="44"/>
  <c r="AJ88" i="46"/>
  <c r="AJ88" i="44"/>
  <c r="AR88" i="46"/>
  <c r="AR88" i="44"/>
  <c r="AZ88" i="46"/>
  <c r="AZ88" i="44"/>
  <c r="BH88" i="46"/>
  <c r="BH88" i="44"/>
  <c r="BF10" i="44"/>
  <c r="R18" i="44"/>
  <c r="V23" i="44"/>
  <c r="G28" i="44"/>
  <c r="AD31" i="44"/>
  <c r="U34" i="44"/>
  <c r="BG38" i="44"/>
  <c r="BE40" i="44"/>
  <c r="AD46" i="44"/>
  <c r="E57" i="44"/>
  <c r="S62" i="44"/>
  <c r="BG62" i="44"/>
  <c r="W64" i="44"/>
  <c r="BI66" i="44"/>
  <c r="AF67" i="44"/>
  <c r="R68" i="44"/>
  <c r="E69" i="44"/>
  <c r="Q70" i="44"/>
  <c r="BM70" i="44"/>
  <c r="G73" i="44"/>
  <c r="AA73" i="44"/>
  <c r="BO73" i="44"/>
  <c r="BC77" i="44"/>
  <c r="G79" i="44"/>
  <c r="AU79" i="44"/>
  <c r="R82" i="44"/>
  <c r="BG83" i="44"/>
  <c r="BB84" i="44"/>
  <c r="AH85" i="44"/>
  <c r="BN85" i="44"/>
  <c r="Q87" i="44"/>
  <c r="H90" i="44"/>
  <c r="BH110" i="44"/>
  <c r="I142" i="44"/>
  <c r="BM142" i="44"/>
  <c r="BQ54" i="46"/>
  <c r="BQ54" i="44"/>
  <c r="AF61" i="46"/>
  <c r="AF61" i="44"/>
  <c r="AA62" i="46"/>
  <c r="AA62" i="44"/>
  <c r="AY62" i="46"/>
  <c r="AY62" i="44"/>
  <c r="S63" i="46"/>
  <c r="S63" i="44"/>
  <c r="O64" i="46"/>
  <c r="O64" i="44"/>
  <c r="BC64" i="46"/>
  <c r="BC64" i="44"/>
  <c r="AS66" i="46"/>
  <c r="AS66" i="44"/>
  <c r="BQ66" i="46"/>
  <c r="BQ66" i="44"/>
  <c r="X67" i="46"/>
  <c r="X67" i="44"/>
  <c r="AN67" i="46"/>
  <c r="AN67" i="44"/>
  <c r="AH68" i="46"/>
  <c r="AH68" i="44"/>
  <c r="M69" i="46"/>
  <c r="M69" i="44"/>
  <c r="U69" i="46"/>
  <c r="U69" i="44"/>
  <c r="AS69" i="46"/>
  <c r="AS69" i="44"/>
  <c r="I70" i="46"/>
  <c r="I70" i="44"/>
  <c r="K71" i="46"/>
  <c r="K71" i="44"/>
  <c r="S71" i="46"/>
  <c r="S71" i="44"/>
  <c r="AY73" i="46"/>
  <c r="AY73" i="44"/>
  <c r="BG73" i="46"/>
  <c r="BG73" i="44"/>
  <c r="G77" i="46"/>
  <c r="G77" i="44"/>
  <c r="O77" i="46"/>
  <c r="O77" i="44"/>
  <c r="AU77" i="46"/>
  <c r="AU77" i="44"/>
  <c r="S78" i="46"/>
  <c r="S78" i="44"/>
  <c r="AA78" i="46"/>
  <c r="AA78" i="44"/>
  <c r="AI78" i="46"/>
  <c r="AI78" i="44"/>
  <c r="S80" i="46"/>
  <c r="S80" i="44"/>
  <c r="BG80" i="46"/>
  <c r="BG80" i="44"/>
  <c r="N81" i="46"/>
  <c r="N81" i="44"/>
  <c r="V81" i="46"/>
  <c r="V81" i="44"/>
  <c r="BJ81" i="46"/>
  <c r="BJ81" i="44"/>
  <c r="AP82" i="46"/>
  <c r="AP82" i="44"/>
  <c r="BF82" i="46"/>
  <c r="BF82" i="44"/>
  <c r="AA83" i="46"/>
  <c r="AA83" i="44"/>
  <c r="AI83" i="46"/>
  <c r="AI83" i="44"/>
  <c r="F84" i="46"/>
  <c r="F84" i="44"/>
  <c r="N84" i="46"/>
  <c r="N84" i="44"/>
  <c r="AD84" i="46"/>
  <c r="AD84" i="44"/>
  <c r="AL84" i="46"/>
  <c r="AL84" i="44"/>
  <c r="BJ84" i="46"/>
  <c r="BJ84" i="44"/>
  <c r="Z85" i="46"/>
  <c r="Z85" i="44"/>
  <c r="BF85" i="46"/>
  <c r="BF85" i="44"/>
  <c r="F86" i="46"/>
  <c r="F86" i="44"/>
  <c r="N86" i="46"/>
  <c r="N86" i="44"/>
  <c r="V86" i="46"/>
  <c r="V86" i="44"/>
  <c r="AG87" i="46"/>
  <c r="AG87" i="44"/>
  <c r="BM87" i="46"/>
  <c r="BM87" i="44"/>
  <c r="D88" i="46"/>
  <c r="D88" i="44"/>
  <c r="H89" i="46"/>
  <c r="H89" i="44"/>
  <c r="A46" i="44"/>
  <c r="C82" i="46"/>
  <c r="C82" i="44" s="1"/>
  <c r="BB14" i="44"/>
  <c r="O25" i="44"/>
  <c r="BQ29" i="44"/>
  <c r="G33" i="44"/>
  <c r="AO35" i="44"/>
  <c r="BD37" i="44"/>
  <c r="AD42" i="44"/>
  <c r="P49" i="44"/>
  <c r="A85" i="44"/>
  <c r="C85" i="46"/>
  <c r="C85" i="44" s="1"/>
  <c r="C97" i="46"/>
  <c r="C97" i="44" s="1"/>
  <c r="M11" i="44"/>
  <c r="BD14" i="44"/>
  <c r="Y18" i="44"/>
  <c r="BN20" i="44"/>
  <c r="AC25" i="44"/>
  <c r="Q28" i="44"/>
  <c r="I30" i="44"/>
  <c r="AL31" i="44"/>
  <c r="I33" i="44"/>
  <c r="AC34" i="44"/>
  <c r="BI36" i="44"/>
  <c r="BO38" i="44"/>
  <c r="BQ39" i="44"/>
  <c r="BM40" i="44"/>
  <c r="BN43" i="44"/>
  <c r="R45" i="44"/>
  <c r="BB51" i="44"/>
  <c r="AC52" i="44"/>
  <c r="U57" i="44"/>
  <c r="AQ63" i="44"/>
  <c r="AE64" i="44"/>
  <c r="S65" i="44"/>
  <c r="BO65" i="44"/>
  <c r="U68" i="44"/>
  <c r="BA69" i="44"/>
  <c r="BG71" i="44"/>
  <c r="BO80" i="44"/>
  <c r="AX82" i="44"/>
  <c r="AB88" i="44"/>
  <c r="G123" i="44"/>
  <c r="AY131" i="44"/>
  <c r="AZ139" i="44"/>
  <c r="AI140" i="44"/>
  <c r="AY140" i="44"/>
  <c r="BH17" i="46"/>
  <c r="BH17" i="44"/>
  <c r="BO22" i="46"/>
  <c r="BO22" i="44"/>
  <c r="BJ35" i="46"/>
  <c r="BJ35" i="44"/>
  <c r="BN41" i="46"/>
  <c r="BN41" i="44"/>
  <c r="BM45" i="46"/>
  <c r="BM45" i="44"/>
  <c r="P54" i="46"/>
  <c r="P54" i="44"/>
  <c r="A61" i="27"/>
  <c r="A63" i="44"/>
  <c r="AT65" i="46"/>
  <c r="AT65" i="44"/>
  <c r="A70" i="27"/>
  <c r="C72" i="46"/>
  <c r="C72" i="44" s="1"/>
  <c r="A72" i="27"/>
  <c r="A74" i="44"/>
  <c r="Z74" i="46"/>
  <c r="Z74" i="44"/>
  <c r="A77" i="27"/>
  <c r="C79" i="46"/>
  <c r="C79" i="44" s="1"/>
  <c r="A84" i="44"/>
  <c r="C84" i="46"/>
  <c r="C84" i="44" s="1"/>
  <c r="AP91" i="46"/>
  <c r="AP91" i="44"/>
  <c r="A91" i="27"/>
  <c r="A93" i="44"/>
  <c r="AW97" i="46"/>
  <c r="AW97" i="44"/>
  <c r="A101" i="27"/>
  <c r="C103" i="46"/>
  <c r="C103" i="44" s="1"/>
  <c r="F104" i="46"/>
  <c r="F104" i="44"/>
  <c r="A103" i="27"/>
  <c r="A105" i="44"/>
  <c r="K108" i="46"/>
  <c r="K108" i="44"/>
  <c r="A110" i="27"/>
  <c r="C112" i="46"/>
  <c r="C112" i="44" s="1"/>
  <c r="A122" i="27"/>
  <c r="A124" i="44"/>
  <c r="A127" i="27"/>
  <c r="C129" i="46"/>
  <c r="C129" i="44" s="1"/>
  <c r="A129" i="44"/>
  <c r="AH129" i="46"/>
  <c r="AH129" i="44"/>
  <c r="BK135" i="46"/>
  <c r="BK135" i="44"/>
  <c r="AG24" i="46"/>
  <c r="AG24" i="44"/>
  <c r="AU32" i="46"/>
  <c r="AU32" i="44"/>
  <c r="BB28" i="44"/>
  <c r="A10" i="27"/>
  <c r="C12" i="46"/>
  <c r="C12" i="44" s="1"/>
  <c r="Z12" i="46"/>
  <c r="Z12" i="44"/>
  <c r="AX12" i="46"/>
  <c r="AX12" i="44"/>
  <c r="AM19" i="46"/>
  <c r="AM19" i="44"/>
  <c r="E25" i="46"/>
  <c r="E25" i="44"/>
  <c r="AR31" i="46"/>
  <c r="AR31" i="44"/>
  <c r="AM33" i="46"/>
  <c r="AM33" i="44"/>
  <c r="S34" i="46"/>
  <c r="S34" i="44"/>
  <c r="AY36" i="46"/>
  <c r="AY36" i="44"/>
  <c r="AA39" i="46"/>
  <c r="AA39" i="44"/>
  <c r="AQ39" i="46"/>
  <c r="AQ39" i="44"/>
  <c r="A41" i="27"/>
  <c r="A43" i="44"/>
  <c r="AX45" i="46"/>
  <c r="AX45" i="44"/>
  <c r="AT48" i="46"/>
  <c r="AT48" i="44"/>
  <c r="AO49" i="46"/>
  <c r="AO49" i="44"/>
  <c r="AD51" i="46"/>
  <c r="AD51" i="44"/>
  <c r="D67" i="46"/>
  <c r="D67" i="44"/>
  <c r="BO74" i="46"/>
  <c r="BO74" i="44"/>
  <c r="BC83" i="46"/>
  <c r="BC83" i="44"/>
  <c r="AF90" i="46"/>
  <c r="AF90" i="44"/>
  <c r="L101" i="46"/>
  <c r="L101" i="44"/>
  <c r="AX124" i="46"/>
  <c r="AX124" i="44"/>
  <c r="A124" i="27"/>
  <c r="A126" i="44"/>
  <c r="C126" i="46"/>
  <c r="C126" i="44" s="1"/>
  <c r="X126" i="46"/>
  <c r="X126" i="44"/>
  <c r="AV126" i="46"/>
  <c r="AV126" i="44"/>
  <c r="BK128" i="46"/>
  <c r="BK128" i="44"/>
  <c r="BJ132" i="46"/>
  <c r="BJ132" i="44"/>
  <c r="A131" i="27"/>
  <c r="A133" i="44"/>
  <c r="C133" i="46"/>
  <c r="C133" i="44" s="1"/>
  <c r="H135" i="46"/>
  <c r="H135" i="44"/>
  <c r="BL135" i="46"/>
  <c r="BL135" i="44"/>
  <c r="T139" i="46"/>
  <c r="T139" i="44"/>
  <c r="AB139" i="46"/>
  <c r="AB139" i="44"/>
  <c r="AJ139" i="46"/>
  <c r="AJ139" i="44"/>
  <c r="S140" i="46"/>
  <c r="S140" i="44"/>
  <c r="AQ140" i="46"/>
  <c r="AQ140" i="44"/>
  <c r="BG140" i="46"/>
  <c r="BG140" i="44"/>
  <c r="U141" i="46"/>
  <c r="U141" i="44"/>
  <c r="AC141" i="46"/>
  <c r="AC141" i="44"/>
  <c r="AS141" i="46"/>
  <c r="AS141" i="44"/>
  <c r="BA141" i="46"/>
  <c r="BA141" i="44"/>
  <c r="BI141" i="46"/>
  <c r="BI141" i="44"/>
  <c r="BQ141" i="46"/>
  <c r="BQ141" i="44"/>
  <c r="Q142" i="46"/>
  <c r="Q142" i="44"/>
  <c r="Y142" i="46"/>
  <c r="Y142" i="44"/>
  <c r="AW142" i="46"/>
  <c r="AW142" i="44"/>
  <c r="BE142" i="46"/>
  <c r="BE142" i="44"/>
  <c r="E143" i="46"/>
  <c r="E143" i="44"/>
  <c r="M143" i="46"/>
  <c r="M143" i="44"/>
  <c r="AC143" i="46"/>
  <c r="AC143" i="44"/>
  <c r="AK143" i="46"/>
  <c r="AK143" i="44"/>
  <c r="BA143" i="46"/>
  <c r="BA143" i="44"/>
  <c r="BQ143" i="46"/>
  <c r="BQ143" i="44"/>
  <c r="AA144" i="46"/>
  <c r="AA144" i="44"/>
  <c r="AI144" i="46"/>
  <c r="AI144" i="44"/>
  <c r="AQ144" i="46"/>
  <c r="AQ144" i="44"/>
  <c r="AY144" i="46"/>
  <c r="AY144" i="44"/>
  <c r="BG144" i="46"/>
  <c r="BG144" i="44"/>
  <c r="P146" i="46"/>
  <c r="P146" i="44"/>
  <c r="AF146" i="46"/>
  <c r="AF146" i="44"/>
  <c r="AV146" i="46"/>
  <c r="AV146" i="44"/>
  <c r="BD146" i="46"/>
  <c r="BD146" i="44"/>
  <c r="BL146" i="46"/>
  <c r="BL146" i="44"/>
  <c r="L147" i="46"/>
  <c r="L147" i="44"/>
  <c r="T147" i="46"/>
  <c r="T147" i="44"/>
  <c r="AJ147" i="46"/>
  <c r="AJ147" i="44"/>
  <c r="AZ147" i="46"/>
  <c r="AZ147" i="44"/>
  <c r="F148" i="46"/>
  <c r="F148" i="44"/>
  <c r="AD148" i="46"/>
  <c r="AD148" i="44"/>
  <c r="AL148" i="46"/>
  <c r="AL148" i="44"/>
  <c r="BB148" i="46"/>
  <c r="BB148" i="44"/>
  <c r="BJ148" i="46"/>
  <c r="BJ148" i="44"/>
  <c r="A147" i="27"/>
  <c r="C149" i="46"/>
  <c r="C149" i="44" s="1"/>
  <c r="J149" i="46"/>
  <c r="J149" i="44"/>
  <c r="R149" i="46"/>
  <c r="R149" i="44"/>
  <c r="Z149" i="46"/>
  <c r="Z149" i="44"/>
  <c r="AH149" i="46"/>
  <c r="AH149" i="44"/>
  <c r="K150" i="46"/>
  <c r="K150" i="44"/>
  <c r="S150" i="46"/>
  <c r="S150" i="44"/>
  <c r="AI150" i="46"/>
  <c r="AI150" i="44"/>
  <c r="AY150" i="46"/>
  <c r="AY150" i="44"/>
  <c r="BG150" i="46"/>
  <c r="BG150" i="44"/>
  <c r="BK151" i="46"/>
  <c r="BK151" i="44"/>
  <c r="K152" i="46"/>
  <c r="K152" i="44"/>
  <c r="S152" i="46"/>
  <c r="S152" i="44"/>
  <c r="H26" i="46"/>
  <c r="H26" i="44"/>
  <c r="BF27" i="46"/>
  <c r="BF27" i="44"/>
  <c r="AW15" i="46"/>
  <c r="AW15" i="44"/>
  <c r="AK29" i="46"/>
  <c r="AK29" i="44"/>
  <c r="Y38" i="46"/>
  <c r="Y38" i="44"/>
  <c r="J43" i="46"/>
  <c r="J43" i="44"/>
  <c r="I52" i="46"/>
  <c r="I52" i="44"/>
  <c r="AV60" i="46"/>
  <c r="AV60" i="44"/>
  <c r="W65" i="46"/>
  <c r="W65" i="44"/>
  <c r="BI70" i="46"/>
  <c r="BI70" i="44"/>
  <c r="S72" i="46"/>
  <c r="S72" i="44"/>
  <c r="AI77" i="46"/>
  <c r="AI77" i="44"/>
  <c r="AT82" i="46"/>
  <c r="AT82" i="44"/>
  <c r="A81" i="27"/>
  <c r="C83" i="46"/>
  <c r="C83" i="44" s="1"/>
  <c r="H88" i="46"/>
  <c r="H88" i="44"/>
  <c r="A93" i="27"/>
  <c r="C95" i="46"/>
  <c r="C95" i="44" s="1"/>
  <c r="R105" i="46"/>
  <c r="R105" i="44"/>
  <c r="C74" i="46"/>
  <c r="C74" i="44" s="1"/>
  <c r="R12" i="44"/>
  <c r="K22" i="44"/>
  <c r="BD23" i="44"/>
  <c r="BI25" i="44"/>
  <c r="BE28" i="44"/>
  <c r="AO30" i="44"/>
  <c r="Z32" i="44"/>
  <c r="BA34" i="44"/>
  <c r="E36" i="44"/>
  <c r="V37" i="44"/>
  <c r="S38" i="44"/>
  <c r="AC39" i="44"/>
  <c r="AH41" i="44"/>
  <c r="BQ42" i="44"/>
  <c r="F48" i="44"/>
  <c r="H50" i="44"/>
  <c r="P59" i="44"/>
  <c r="AI65" i="44"/>
  <c r="AK66" i="44"/>
  <c r="P67" i="44"/>
  <c r="AX68" i="44"/>
  <c r="AE79" i="44"/>
  <c r="BB85" i="44"/>
  <c r="Z86" i="44"/>
  <c r="V98" i="44"/>
  <c r="E106" i="44"/>
  <c r="AN107" i="44"/>
  <c r="AD11" i="46"/>
  <c r="AD11" i="44"/>
  <c r="BC19" i="46"/>
  <c r="BC19" i="44"/>
  <c r="BE21" i="46"/>
  <c r="BE21" i="44"/>
  <c r="D22" i="46"/>
  <c r="D22" i="44"/>
  <c r="E29" i="46"/>
  <c r="E29" i="44"/>
  <c r="L22" i="44"/>
  <c r="AH39" i="44"/>
  <c r="K15" i="46"/>
  <c r="K15" i="44"/>
  <c r="AM25" i="46"/>
  <c r="AM25" i="44"/>
  <c r="AU25" i="46"/>
  <c r="AU25" i="44"/>
  <c r="AC27" i="46"/>
  <c r="AC27" i="44"/>
  <c r="Y28" i="46"/>
  <c r="Y28" i="44"/>
  <c r="BM28" i="46"/>
  <c r="BM28" i="44"/>
  <c r="K30" i="46"/>
  <c r="K30" i="44"/>
  <c r="N31" i="46"/>
  <c r="N31" i="44"/>
  <c r="AH32" i="46"/>
  <c r="AH32" i="44"/>
  <c r="Y33" i="46"/>
  <c r="Y33" i="44"/>
  <c r="M34" i="46"/>
  <c r="M34" i="44"/>
  <c r="H37" i="46"/>
  <c r="H37" i="44"/>
  <c r="AY38" i="46"/>
  <c r="AY38" i="44"/>
  <c r="M39" i="46"/>
  <c r="M39" i="44"/>
  <c r="AO40" i="46"/>
  <c r="AO40" i="44"/>
  <c r="E41" i="46"/>
  <c r="E41" i="44"/>
  <c r="M41" i="46"/>
  <c r="M41" i="44"/>
  <c r="U41" i="46"/>
  <c r="U41" i="44"/>
  <c r="BA41" i="46"/>
  <c r="BA41" i="44"/>
  <c r="K52" i="46"/>
  <c r="K52" i="44"/>
  <c r="P30" i="44"/>
  <c r="AX34" i="44"/>
  <c r="V14" i="46"/>
  <c r="V14" i="44"/>
  <c r="BQ17" i="46"/>
  <c r="BQ17" i="44"/>
  <c r="Z18" i="46"/>
  <c r="Z18" i="44"/>
  <c r="AQ20" i="46"/>
  <c r="AQ20" i="44"/>
  <c r="Q21" i="46"/>
  <c r="Q21" i="44"/>
  <c r="AD40" i="44"/>
  <c r="AB10" i="46"/>
  <c r="AB10" i="44"/>
  <c r="AQ30" i="46"/>
  <c r="AQ30" i="44"/>
  <c r="BO30" i="46"/>
  <c r="BO30" i="44"/>
  <c r="A30" i="27"/>
  <c r="C32" i="46"/>
  <c r="C32" i="44" s="1"/>
  <c r="A32" i="44"/>
  <c r="BN32" i="46"/>
  <c r="BN32" i="44"/>
  <c r="AK34" i="46"/>
  <c r="AK34" i="44"/>
  <c r="BQ34" i="46"/>
  <c r="BQ34" i="44"/>
  <c r="I35" i="46"/>
  <c r="I35" i="44"/>
  <c r="BE35" i="46"/>
  <c r="BE35" i="44"/>
  <c r="M36" i="46"/>
  <c r="M36" i="44"/>
  <c r="AN37" i="46"/>
  <c r="AN37" i="44"/>
  <c r="AA38" i="46"/>
  <c r="AA38" i="44"/>
  <c r="E39" i="46"/>
  <c r="E39" i="44"/>
  <c r="AS39" i="46"/>
  <c r="AS39" i="44"/>
  <c r="BI39" i="46"/>
  <c r="BI39" i="44"/>
  <c r="Y40" i="46"/>
  <c r="Y40" i="44"/>
  <c r="A72" i="44"/>
  <c r="A82" i="44"/>
  <c r="C43" i="46"/>
  <c r="C43" i="44" s="1"/>
  <c r="C93" i="46"/>
  <c r="C93" i="44" s="1"/>
  <c r="BC9" i="44"/>
  <c r="P14" i="44"/>
  <c r="E17" i="44"/>
  <c r="AW24" i="44"/>
  <c r="AA26" i="44"/>
  <c r="BE30" i="44"/>
  <c r="BF32" i="44"/>
  <c r="E34" i="44"/>
  <c r="AG35" i="44"/>
  <c r="AH36" i="44"/>
  <c r="AK39" i="44"/>
  <c r="AG40" i="44"/>
  <c r="AS41" i="44"/>
  <c r="BQ55" i="44"/>
  <c r="O62" i="44"/>
  <c r="AU62" i="44"/>
  <c r="AA63" i="44"/>
  <c r="G64" i="44"/>
  <c r="BL67" i="44"/>
  <c r="AK69" i="44"/>
  <c r="BE70" i="44"/>
  <c r="BK72" i="44"/>
  <c r="AM79" i="44"/>
  <c r="K83" i="44"/>
  <c r="AT84" i="44"/>
  <c r="AD86" i="44"/>
  <c r="P89" i="44"/>
  <c r="O102" i="44"/>
  <c r="AR139" i="44"/>
  <c r="BL89" i="46"/>
  <c r="BL89" i="44"/>
  <c r="T90" i="46"/>
  <c r="T90" i="44"/>
  <c r="AI56" i="44"/>
  <c r="G57" i="44"/>
  <c r="BC57" i="44"/>
  <c r="F59" i="44"/>
  <c r="AL59" i="44"/>
  <c r="R60" i="44"/>
  <c r="BJ61" i="44"/>
  <c r="Y62" i="44"/>
  <c r="AW62" i="44"/>
  <c r="BD89" i="44"/>
  <c r="M137" i="44"/>
  <c r="BK146" i="44"/>
  <c r="V153" i="44"/>
  <c r="BK153" i="44"/>
  <c r="S154" i="44"/>
  <c r="AQ154" i="44"/>
  <c r="F155" i="44"/>
  <c r="V155" i="44"/>
  <c r="F157" i="44"/>
  <c r="D163" i="44"/>
  <c r="S163" i="44"/>
  <c r="AJ163" i="44"/>
  <c r="BF165" i="44"/>
  <c r="V166" i="44"/>
  <c r="BI168" i="44"/>
  <c r="Q169" i="44"/>
  <c r="M171" i="44"/>
  <c r="AF89" i="46"/>
  <c r="AF89" i="44"/>
  <c r="AA54" i="44"/>
  <c r="G55" i="44"/>
  <c r="BC55" i="44"/>
  <c r="O57" i="44"/>
  <c r="BK57" i="44"/>
  <c r="AP58" i="44"/>
  <c r="N59" i="44"/>
  <c r="AT59" i="44"/>
  <c r="Z60" i="44"/>
  <c r="F61" i="44"/>
  <c r="X89" i="44"/>
  <c r="BH145" i="44"/>
  <c r="AA147" i="44"/>
  <c r="W153" i="44"/>
  <c r="AX156" i="44"/>
  <c r="BA157" i="44"/>
  <c r="BQ157" i="44"/>
  <c r="AO158" i="44"/>
  <c r="BE158" i="44"/>
  <c r="I162" i="44"/>
  <c r="Q167" i="44"/>
  <c r="AO167" i="44"/>
  <c r="AO169" i="44"/>
  <c r="M170" i="44"/>
  <c r="AK170" i="44"/>
  <c r="T173" i="44"/>
  <c r="E137" i="46"/>
  <c r="E137" i="44"/>
  <c r="AQ139" i="46"/>
  <c r="AQ139" i="44"/>
  <c r="BP143" i="46"/>
  <c r="BP143" i="44"/>
  <c r="U148" i="46"/>
  <c r="U148" i="44"/>
  <c r="AS148" i="46"/>
  <c r="AS148" i="44"/>
  <c r="AG149" i="46"/>
  <c r="AG149" i="44"/>
  <c r="Z150" i="46"/>
  <c r="Z150" i="44"/>
  <c r="AS155" i="46"/>
  <c r="AS155" i="44"/>
  <c r="BI155" i="46"/>
  <c r="BI155" i="44"/>
  <c r="U157" i="46"/>
  <c r="U157" i="44"/>
  <c r="H158" i="46"/>
  <c r="H158" i="44"/>
  <c r="H160" i="46"/>
  <c r="H160" i="44"/>
  <c r="AZ161" i="46"/>
  <c r="AZ161" i="44"/>
  <c r="P162" i="46"/>
  <c r="P162" i="44"/>
  <c r="AI163" i="46"/>
  <c r="AI163" i="44"/>
  <c r="AS164" i="46"/>
  <c r="AS164" i="44"/>
  <c r="Q165" i="46"/>
  <c r="Q165" i="44"/>
  <c r="BI166" i="46"/>
  <c r="BI166" i="44"/>
  <c r="H167" i="46"/>
  <c r="H167" i="44"/>
  <c r="BL167" i="46"/>
  <c r="BL167" i="44"/>
  <c r="BH168" i="46"/>
  <c r="BH168" i="44"/>
  <c r="AN169" i="46"/>
  <c r="AN169" i="44"/>
  <c r="T170" i="46"/>
  <c r="T170" i="44"/>
  <c r="AB170" i="46"/>
  <c r="AB170" i="44"/>
  <c r="BH170" i="46"/>
  <c r="BH170" i="44"/>
  <c r="G172" i="46"/>
  <c r="G172" i="44"/>
  <c r="W172" i="46"/>
  <c r="W172" i="44"/>
  <c r="AM172" i="46"/>
  <c r="AM172" i="44"/>
  <c r="K173" i="46"/>
  <c r="K173" i="44"/>
  <c r="AI173" i="46"/>
  <c r="AI173" i="44"/>
  <c r="AY173" i="46"/>
  <c r="AY173" i="44"/>
  <c r="BO173" i="46"/>
  <c r="BO173" i="44"/>
  <c r="W174" i="46"/>
  <c r="W174" i="44"/>
  <c r="AE174" i="46"/>
  <c r="AE174" i="44"/>
  <c r="AM174" i="46"/>
  <c r="AM174" i="44"/>
  <c r="AQ152" i="46"/>
  <c r="AQ152" i="44"/>
  <c r="O153" i="46"/>
  <c r="O153" i="44"/>
  <c r="AM153" i="46"/>
  <c r="AM153" i="44"/>
  <c r="AI154" i="46"/>
  <c r="AI154" i="44"/>
  <c r="BG154" i="46"/>
  <c r="BG154" i="44"/>
  <c r="BO154" i="46"/>
  <c r="BO154" i="44"/>
  <c r="N155" i="46"/>
  <c r="N155" i="44"/>
  <c r="AD155" i="46"/>
  <c r="AD155" i="44"/>
  <c r="AT155" i="46"/>
  <c r="AT155" i="44"/>
  <c r="R156" i="46"/>
  <c r="R156" i="44"/>
  <c r="AH156" i="46"/>
  <c r="AH156" i="44"/>
  <c r="AP156" i="46"/>
  <c r="AP156" i="44"/>
  <c r="BN156" i="46"/>
  <c r="BN156" i="44"/>
  <c r="AD157" i="46"/>
  <c r="AD157" i="44"/>
  <c r="I158" i="46"/>
  <c r="I158" i="44"/>
  <c r="Q158" i="46"/>
  <c r="Q158" i="44"/>
  <c r="AG158" i="46"/>
  <c r="AG158" i="44"/>
  <c r="AW158" i="46"/>
  <c r="AW158" i="44"/>
  <c r="AC159" i="46"/>
  <c r="AC159" i="44"/>
  <c r="AK159" i="46"/>
  <c r="AK159" i="44"/>
  <c r="BA159" i="46"/>
  <c r="BA159" i="44"/>
  <c r="BI159" i="46"/>
  <c r="BI159" i="44"/>
  <c r="I160" i="46"/>
  <c r="I160" i="44"/>
  <c r="Y160" i="46"/>
  <c r="Y160" i="44"/>
  <c r="AO160" i="46"/>
  <c r="AO160" i="44"/>
  <c r="U161" i="46"/>
  <c r="U161" i="44"/>
  <c r="AK161" i="46"/>
  <c r="AK161" i="44"/>
  <c r="Q162" i="46"/>
  <c r="Q162" i="44"/>
  <c r="AG162" i="46"/>
  <c r="AG162" i="44"/>
  <c r="AO162" i="46"/>
  <c r="AO162" i="44"/>
  <c r="BE162" i="46"/>
  <c r="BE162" i="44"/>
  <c r="T163" i="46"/>
  <c r="T163" i="44"/>
  <c r="AR163" i="46"/>
  <c r="AR163" i="44"/>
  <c r="BH163" i="46"/>
  <c r="BH163" i="44"/>
  <c r="V164" i="46"/>
  <c r="V164" i="44"/>
  <c r="AL164" i="46"/>
  <c r="AL164" i="44"/>
  <c r="BJ164" i="46"/>
  <c r="BJ164" i="44"/>
  <c r="R165" i="46"/>
  <c r="R165" i="44"/>
  <c r="Z165" i="46"/>
  <c r="Z165" i="44"/>
  <c r="AH165" i="46"/>
  <c r="AH165" i="44"/>
  <c r="AX165" i="46"/>
  <c r="AX165" i="44"/>
  <c r="F166" i="46"/>
  <c r="F166" i="44"/>
  <c r="AL166" i="46"/>
  <c r="AL166" i="44"/>
  <c r="BJ166" i="46"/>
  <c r="BJ166" i="44"/>
  <c r="Y167" i="46"/>
  <c r="Y167" i="44"/>
  <c r="AW167" i="46"/>
  <c r="AW167" i="44"/>
  <c r="BM167" i="46"/>
  <c r="BM167" i="44"/>
  <c r="M168" i="46"/>
  <c r="M168" i="44"/>
  <c r="AC168" i="46"/>
  <c r="AC168" i="44"/>
  <c r="AK168" i="46"/>
  <c r="AK168" i="44"/>
  <c r="BA168" i="46"/>
  <c r="BA168" i="44"/>
  <c r="BQ168" i="46"/>
  <c r="BQ168" i="44"/>
  <c r="I169" i="46"/>
  <c r="I169" i="44"/>
  <c r="AG169" i="46"/>
  <c r="AG169" i="44"/>
  <c r="AW169" i="46"/>
  <c r="AW169" i="44"/>
  <c r="BE169" i="46"/>
  <c r="BE169" i="44"/>
  <c r="E170" i="46"/>
  <c r="E170" i="44"/>
  <c r="U170" i="46"/>
  <c r="U170" i="44"/>
  <c r="AS170" i="46"/>
  <c r="AS170" i="44"/>
  <c r="BI170" i="46"/>
  <c r="BI170" i="44"/>
  <c r="E171" i="46"/>
  <c r="E171" i="44"/>
  <c r="AK171" i="46"/>
  <c r="AK171" i="44"/>
  <c r="BI171" i="46"/>
  <c r="BI171" i="44"/>
  <c r="P172" i="46"/>
  <c r="P172" i="44"/>
  <c r="AN172" i="46"/>
  <c r="AN172" i="44"/>
  <c r="L173" i="46"/>
  <c r="L173" i="44"/>
  <c r="AJ173" i="46"/>
  <c r="AJ173" i="44"/>
  <c r="AZ173" i="46"/>
  <c r="AZ173" i="44"/>
  <c r="BP173" i="46"/>
  <c r="BP173" i="44"/>
  <c r="H174" i="46"/>
  <c r="H174" i="44"/>
  <c r="AN174" i="46"/>
  <c r="AN174" i="44"/>
  <c r="BD174" i="46"/>
  <c r="BD174" i="44"/>
  <c r="BL174" i="46"/>
  <c r="BL174" i="44"/>
  <c r="K175" i="46"/>
  <c r="K175" i="44"/>
  <c r="S175" i="46"/>
  <c r="S175" i="44"/>
  <c r="AA175" i="46"/>
  <c r="AA175" i="44"/>
  <c r="AI175" i="46"/>
  <c r="AI175" i="44"/>
  <c r="BG175" i="46"/>
  <c r="BG175" i="44"/>
  <c r="N176" i="46"/>
  <c r="N176" i="44"/>
  <c r="BB176" i="46"/>
  <c r="BB176" i="44"/>
  <c r="I177" i="46"/>
  <c r="I177" i="44"/>
  <c r="Y177" i="46"/>
  <c r="Y177" i="44"/>
  <c r="AO177" i="46"/>
  <c r="AO177" i="44"/>
  <c r="BE177" i="46"/>
  <c r="BE177" i="44"/>
  <c r="BM177" i="46"/>
  <c r="BM177" i="44"/>
  <c r="L178" i="46"/>
  <c r="L178" i="44"/>
  <c r="AB178" i="46"/>
  <c r="AB178" i="44"/>
  <c r="AJ178" i="46"/>
  <c r="AJ178" i="44"/>
  <c r="BH178" i="46"/>
  <c r="BH178" i="44"/>
  <c r="BP178" i="46"/>
  <c r="BP178" i="44"/>
  <c r="H179" i="46"/>
  <c r="H179" i="44"/>
  <c r="P179" i="46"/>
  <c r="P179" i="44"/>
  <c r="X179" i="46"/>
  <c r="X179" i="44"/>
  <c r="BD179" i="46"/>
  <c r="BD179" i="44"/>
  <c r="T180" i="46"/>
  <c r="T180" i="44"/>
  <c r="AJ180" i="46"/>
  <c r="AJ180" i="44"/>
  <c r="AZ180" i="46"/>
  <c r="AZ180" i="44"/>
  <c r="BH180" i="46"/>
  <c r="BH180" i="44"/>
  <c r="BP180" i="46"/>
  <c r="BP180" i="44"/>
  <c r="G181" i="46"/>
  <c r="G181" i="44"/>
  <c r="W181" i="46"/>
  <c r="W181" i="44"/>
  <c r="AM181" i="46"/>
  <c r="AM181" i="44"/>
  <c r="BC181" i="46"/>
  <c r="BC181" i="44"/>
  <c r="J182" i="46"/>
  <c r="J182" i="44"/>
  <c r="AY54" i="44"/>
  <c r="W55" i="44"/>
  <c r="K56" i="44"/>
  <c r="AY56" i="44"/>
  <c r="AN89" i="44"/>
  <c r="D90" i="44"/>
  <c r="T143" i="44"/>
  <c r="AY152" i="44"/>
  <c r="G153" i="44"/>
  <c r="AE153" i="44"/>
  <c r="BF156" i="44"/>
  <c r="AC161" i="44"/>
  <c r="L163" i="44"/>
  <c r="BP163" i="44"/>
  <c r="AT164" i="44"/>
  <c r="BG69" i="46"/>
  <c r="BG69" i="44"/>
  <c r="W70" i="46"/>
  <c r="W70" i="44"/>
  <c r="BC70" i="46"/>
  <c r="BC70" i="44"/>
  <c r="Q71" i="46"/>
  <c r="Q71" i="44"/>
  <c r="E72" i="46"/>
  <c r="E72" i="44"/>
  <c r="AC72" i="46"/>
  <c r="AC72" i="44"/>
  <c r="BA72" i="46"/>
  <c r="BA72" i="44"/>
  <c r="AG73" i="46"/>
  <c r="AG73" i="44"/>
  <c r="AC74" i="46"/>
  <c r="AC74" i="44"/>
  <c r="BQ74" i="46"/>
  <c r="BQ74" i="44"/>
  <c r="AN75" i="46"/>
  <c r="AN75" i="44"/>
  <c r="AV75" i="46"/>
  <c r="AV75" i="44"/>
  <c r="AI178" i="44"/>
  <c r="M183" i="44"/>
  <c r="H184" i="44"/>
  <c r="X184" i="44"/>
  <c r="AN184" i="44"/>
  <c r="BE184" i="44"/>
  <c r="AI185" i="44"/>
  <c r="O186" i="44"/>
  <c r="BC188" i="44"/>
  <c r="S189" i="44"/>
  <c r="M190" i="44"/>
  <c r="BF193" i="44"/>
  <c r="AD194" i="44"/>
  <c r="AE195" i="44"/>
  <c r="AQ196" i="44"/>
  <c r="BO196" i="44"/>
  <c r="AP198" i="44"/>
  <c r="BF175" i="44"/>
  <c r="BA176" i="44"/>
  <c r="AV177" i="44"/>
  <c r="S178" i="44"/>
  <c r="AM179" i="44"/>
  <c r="AY180" i="44"/>
  <c r="BJ181" i="44"/>
  <c r="N183" i="44"/>
  <c r="I184" i="44"/>
  <c r="Y184" i="44"/>
  <c r="AO184" i="44"/>
  <c r="AQ187" i="44"/>
  <c r="BD188" i="44"/>
  <c r="J193" i="44"/>
  <c r="BN198" i="44"/>
  <c r="BC174" i="46"/>
  <c r="BC174" i="44"/>
  <c r="J175" i="46"/>
  <c r="J175" i="44"/>
  <c r="Z175" i="46"/>
  <c r="Z175" i="44"/>
  <c r="AP175" i="46"/>
  <c r="AP175" i="44"/>
  <c r="BN175" i="46"/>
  <c r="BN175" i="44"/>
  <c r="M176" i="46"/>
  <c r="M176" i="44"/>
  <c r="AC176" i="46"/>
  <c r="AC176" i="44"/>
  <c r="AS176" i="46"/>
  <c r="AS176" i="44"/>
  <c r="BI176" i="46"/>
  <c r="BI176" i="44"/>
  <c r="H177" i="46"/>
  <c r="H177" i="44"/>
  <c r="BL177" i="46"/>
  <c r="BL177" i="44"/>
  <c r="BG178" i="46"/>
  <c r="BG178" i="44"/>
  <c r="BK179" i="46"/>
  <c r="BK179" i="44"/>
  <c r="K180" i="46"/>
  <c r="K180" i="44"/>
  <c r="AI180" i="46"/>
  <c r="AI180" i="44"/>
  <c r="BG180" i="46"/>
  <c r="BG180" i="44"/>
  <c r="BO180" i="46"/>
  <c r="BO180" i="44"/>
  <c r="V181" i="46"/>
  <c r="V181" i="44"/>
  <c r="AL181" i="46"/>
  <c r="AL181" i="44"/>
  <c r="BB181" i="46"/>
  <c r="BB181" i="44"/>
  <c r="I182" i="46"/>
  <c r="I182" i="44"/>
  <c r="Q182" i="46"/>
  <c r="Q182" i="44"/>
  <c r="Y182" i="46"/>
  <c r="Y182" i="44"/>
  <c r="AG182" i="46"/>
  <c r="AG182" i="44"/>
  <c r="AO182" i="46"/>
  <c r="AO182" i="44"/>
  <c r="E183" i="46"/>
  <c r="E183" i="44"/>
  <c r="AC183" i="46"/>
  <c r="AC183" i="44"/>
  <c r="BA183" i="46"/>
  <c r="BA183" i="44"/>
  <c r="BI183" i="46"/>
  <c r="BI183" i="44"/>
  <c r="BQ183" i="46"/>
  <c r="BQ183" i="44"/>
  <c r="P184" i="46"/>
  <c r="P184" i="44"/>
  <c r="AF184" i="46"/>
  <c r="AF184" i="44"/>
  <c r="BL184" i="46"/>
  <c r="BL184" i="44"/>
  <c r="K185" i="46"/>
  <c r="K185" i="44"/>
  <c r="S185" i="46"/>
  <c r="S185" i="44"/>
  <c r="AQ185" i="46"/>
  <c r="AQ185" i="44"/>
  <c r="AE186" i="46"/>
  <c r="AE186" i="44"/>
  <c r="AU186" i="46"/>
  <c r="AU186" i="44"/>
  <c r="BK186" i="46"/>
  <c r="BK186" i="44"/>
  <c r="S187" i="46"/>
  <c r="S187" i="44"/>
  <c r="AY187" i="46"/>
  <c r="AY187" i="44"/>
  <c r="BG187" i="46"/>
  <c r="BG187" i="44"/>
  <c r="G188" i="46"/>
  <c r="G188" i="44"/>
  <c r="O188" i="46"/>
  <c r="O188" i="44"/>
  <c r="AM188" i="46"/>
  <c r="AM188" i="44"/>
  <c r="BK188" i="46"/>
  <c r="BK188" i="44"/>
  <c r="J189" i="46"/>
  <c r="J189" i="44"/>
  <c r="Z189" i="46"/>
  <c r="Z189" i="44"/>
  <c r="AX189" i="46"/>
  <c r="AX189" i="44"/>
  <c r="BF189" i="46"/>
  <c r="BF189" i="44"/>
  <c r="BN189" i="46"/>
  <c r="BN189" i="44"/>
  <c r="E190" i="46"/>
  <c r="E190" i="44"/>
  <c r="U190" i="46"/>
  <c r="U190" i="44"/>
  <c r="BQ190" i="46"/>
  <c r="BQ190" i="44"/>
  <c r="Q191" i="46"/>
  <c r="Q191" i="44"/>
  <c r="AG191" i="46"/>
  <c r="AG191" i="44"/>
  <c r="BM191" i="46"/>
  <c r="BM191" i="44"/>
  <c r="BA192" i="46"/>
  <c r="BA192" i="44"/>
  <c r="BQ192" i="46"/>
  <c r="BQ192" i="44"/>
  <c r="Q193" i="46"/>
  <c r="Q193" i="44"/>
  <c r="Y193" i="46"/>
  <c r="Y193" i="44"/>
  <c r="AG193" i="46"/>
  <c r="AG193" i="44"/>
  <c r="AO193" i="46"/>
  <c r="AO193" i="44"/>
  <c r="BE193" i="46"/>
  <c r="BE193" i="44"/>
  <c r="BM193" i="46"/>
  <c r="BM193" i="44"/>
  <c r="U194" i="46"/>
  <c r="U194" i="44"/>
  <c r="AK194" i="46"/>
  <c r="AK194" i="44"/>
  <c r="AS194" i="46"/>
  <c r="AS194" i="44"/>
  <c r="BF182" i="46"/>
  <c r="BF182" i="44"/>
  <c r="F183" i="46"/>
  <c r="F183" i="44"/>
  <c r="AD183" i="46"/>
  <c r="AD183" i="44"/>
  <c r="AT183" i="46"/>
  <c r="AT183" i="44"/>
  <c r="BB183" i="46"/>
  <c r="BB183" i="44"/>
  <c r="Q184" i="46"/>
  <c r="Q184" i="44"/>
  <c r="BM184" i="46"/>
  <c r="BM184" i="44"/>
  <c r="T185" i="46"/>
  <c r="T185" i="44"/>
  <c r="AJ185" i="46"/>
  <c r="AJ185" i="44"/>
  <c r="AR185" i="46"/>
  <c r="AR185" i="44"/>
  <c r="AZ185" i="46"/>
  <c r="AZ185" i="44"/>
  <c r="H188" i="46"/>
  <c r="H188" i="44"/>
  <c r="X188" i="46"/>
  <c r="X188" i="44"/>
  <c r="AF188" i="46"/>
  <c r="AF188" i="44"/>
  <c r="AV188" i="46"/>
  <c r="AV188" i="44"/>
  <c r="AA189" i="46"/>
  <c r="AA189" i="44"/>
  <c r="AQ189" i="46"/>
  <c r="AQ189" i="44"/>
  <c r="N190" i="46"/>
  <c r="N190" i="44"/>
  <c r="V190" i="46"/>
  <c r="V190" i="44"/>
  <c r="R191" i="46"/>
  <c r="R191" i="44"/>
  <c r="AH191" i="46"/>
  <c r="AH191" i="44"/>
  <c r="AX191" i="46"/>
  <c r="AX191" i="44"/>
  <c r="BN191" i="46"/>
  <c r="BN191" i="44"/>
  <c r="N192" i="46"/>
  <c r="N192" i="44"/>
  <c r="BB192" i="46"/>
  <c r="BB192" i="44"/>
  <c r="R193" i="46"/>
  <c r="R193" i="44"/>
  <c r="BN193" i="46"/>
  <c r="BN193" i="44"/>
  <c r="N194" i="46"/>
  <c r="N194" i="44"/>
  <c r="AL194" i="46"/>
  <c r="AL194" i="44"/>
  <c r="G195" i="46"/>
  <c r="G195" i="44"/>
  <c r="BK195" i="46"/>
  <c r="BK195" i="44"/>
  <c r="AI196" i="46"/>
  <c r="AI196" i="44"/>
  <c r="AY196" i="46"/>
  <c r="AY196" i="44"/>
  <c r="G197" i="46"/>
  <c r="G197" i="44"/>
  <c r="W197" i="46"/>
  <c r="W197" i="44"/>
  <c r="AM197" i="46"/>
  <c r="AM197" i="44"/>
  <c r="BC197" i="46"/>
  <c r="BC197" i="44"/>
  <c r="BK197" i="46"/>
  <c r="BK197" i="44"/>
  <c r="Z198" i="46"/>
  <c r="Z198" i="44"/>
  <c r="BF198" i="46"/>
  <c r="BF198" i="44"/>
  <c r="F199" i="46"/>
  <c r="F199" i="44"/>
  <c r="V199" i="46"/>
  <c r="V199" i="44"/>
  <c r="AD199" i="46"/>
  <c r="AD199" i="44"/>
  <c r="AL199" i="46"/>
  <c r="AL199" i="44"/>
  <c r="AT199" i="46"/>
  <c r="AT199" i="44"/>
  <c r="BB199" i="46"/>
  <c r="BB199" i="44"/>
  <c r="R200" i="46"/>
  <c r="R200" i="44"/>
  <c r="AH200" i="46"/>
  <c r="AH200" i="44"/>
  <c r="AX200" i="46"/>
  <c r="AX200" i="44"/>
  <c r="BN200" i="46"/>
  <c r="BN200" i="44"/>
  <c r="N201" i="46"/>
  <c r="N201" i="44"/>
  <c r="V201" i="46"/>
  <c r="V201" i="44"/>
  <c r="AD201" i="46"/>
  <c r="AD201" i="44"/>
  <c r="AT201" i="46"/>
  <c r="AT201" i="44"/>
  <c r="BJ201" i="46"/>
  <c r="BJ201" i="44"/>
  <c r="AO202" i="46"/>
  <c r="AO202" i="44"/>
  <c r="AW202" i="46"/>
  <c r="AW202" i="44"/>
  <c r="BE202" i="46"/>
  <c r="BE202" i="44"/>
  <c r="BM202" i="46"/>
  <c r="BM202" i="44"/>
  <c r="AI203" i="46"/>
  <c r="AI203" i="44"/>
  <c r="M204" i="46"/>
  <c r="M204" i="44"/>
  <c r="AS204" i="44"/>
  <c r="BI204" i="44"/>
  <c r="AD195" i="44"/>
  <c r="AT195" i="44"/>
  <c r="R196" i="44"/>
  <c r="F197" i="44"/>
  <c r="Q198" i="44"/>
  <c r="M199" i="44"/>
  <c r="AG200" i="44"/>
  <c r="Q205" i="44"/>
  <c r="F195" i="46"/>
  <c r="F195" i="44"/>
  <c r="V195" i="46"/>
  <c r="V195" i="44"/>
  <c r="AL195" i="46"/>
  <c r="AL195" i="44"/>
  <c r="BB195" i="46"/>
  <c r="BB195" i="44"/>
  <c r="Z196" i="46"/>
  <c r="Z196" i="44"/>
  <c r="V197" i="46"/>
  <c r="V197" i="44"/>
  <c r="AL197" i="46"/>
  <c r="AL197" i="44"/>
  <c r="I198" i="46"/>
  <c r="I198" i="44"/>
  <c r="Y198" i="46"/>
  <c r="Y198" i="44"/>
  <c r="AO198" i="46"/>
  <c r="AO198" i="44"/>
  <c r="BE198" i="46"/>
  <c r="BE198" i="44"/>
  <c r="I200" i="46"/>
  <c r="I200" i="44"/>
  <c r="AW200" i="46"/>
  <c r="AW200" i="44"/>
  <c r="BM200" i="46"/>
  <c r="BM200" i="44"/>
  <c r="M201" i="46"/>
  <c r="M201" i="44"/>
  <c r="AC201" i="46"/>
  <c r="AC201" i="44"/>
  <c r="AS201" i="46"/>
  <c r="AS201" i="44"/>
  <c r="P202" i="46"/>
  <c r="P202" i="44"/>
  <c r="AF202" i="46"/>
  <c r="AF202" i="44"/>
  <c r="BD202" i="46"/>
  <c r="BD202" i="44"/>
  <c r="R203" i="46"/>
  <c r="R203" i="44"/>
  <c r="AH203" i="46"/>
  <c r="AH203" i="44"/>
  <c r="L204" i="46"/>
  <c r="L204" i="44"/>
  <c r="AB204" i="46"/>
  <c r="AB204" i="44"/>
  <c r="H205" i="46"/>
  <c r="H205" i="44"/>
  <c r="AV205" i="46"/>
  <c r="AV205" i="44"/>
  <c r="AI206" i="46"/>
  <c r="AI206" i="44"/>
  <c r="AY206" i="46"/>
  <c r="AY206" i="44"/>
  <c r="L207" i="46"/>
  <c r="L207" i="44"/>
  <c r="AZ207" i="46"/>
  <c r="AZ207" i="44"/>
  <c r="BP207" i="46"/>
  <c r="BP207" i="44"/>
  <c r="I205" i="46"/>
  <c r="I205" i="44"/>
  <c r="AG205" i="46"/>
  <c r="AG205" i="44"/>
  <c r="AW205" i="46"/>
  <c r="AW205" i="44"/>
  <c r="T206" i="46"/>
  <c r="T206" i="44"/>
  <c r="AJ206" i="46"/>
  <c r="AJ206" i="44"/>
  <c r="BA207" i="46"/>
  <c r="BA207" i="44"/>
  <c r="AH70" i="46"/>
  <c r="AH70" i="44"/>
  <c r="BF70" i="46"/>
  <c r="BF70" i="44"/>
  <c r="BN70" i="46"/>
  <c r="BN70" i="44"/>
  <c r="T71" i="46"/>
  <c r="T71" i="44"/>
  <c r="AZ71" i="46"/>
  <c r="AZ71" i="44"/>
  <c r="AF72" i="46"/>
  <c r="AF72" i="44"/>
  <c r="BP73" i="46"/>
  <c r="BP73" i="44"/>
  <c r="X74" i="46"/>
  <c r="X74" i="44"/>
  <c r="BJ76" i="46"/>
  <c r="BJ76" i="44"/>
  <c r="AF77" i="46"/>
  <c r="AF77" i="44"/>
  <c r="BL77" i="46"/>
  <c r="BL77" i="44"/>
  <c r="AR78" i="46"/>
  <c r="AR78" i="44"/>
  <c r="H79" i="46"/>
  <c r="H79" i="44"/>
  <c r="AV79" i="46"/>
  <c r="AV79" i="44"/>
  <c r="BP80" i="46"/>
  <c r="BP80" i="44"/>
  <c r="AQ82" i="46"/>
  <c r="AQ82" i="44"/>
  <c r="O84" i="46"/>
  <c r="O84" i="44"/>
  <c r="E90" i="46"/>
  <c r="E90" i="44"/>
  <c r="M90" i="46"/>
  <c r="M90" i="44"/>
  <c r="U90" i="46"/>
  <c r="U90" i="44"/>
  <c r="AC90" i="46"/>
  <c r="AC90" i="44"/>
  <c r="AK90" i="46"/>
  <c r="AK90" i="44"/>
  <c r="AS90" i="46"/>
  <c r="AS90" i="44"/>
  <c r="BA90" i="46"/>
  <c r="BA90" i="44"/>
  <c r="BI90" i="46"/>
  <c r="BI90" i="44"/>
  <c r="BQ90" i="46"/>
  <c r="BQ90" i="44"/>
  <c r="D92" i="46"/>
  <c r="D92" i="44"/>
  <c r="L92" i="46"/>
  <c r="L92" i="44"/>
  <c r="AB92" i="46"/>
  <c r="AB92" i="44"/>
  <c r="AJ92" i="46"/>
  <c r="AJ92" i="44"/>
  <c r="AR92" i="46"/>
  <c r="AR92" i="44"/>
  <c r="AZ92" i="46"/>
  <c r="AZ92" i="44"/>
  <c r="BH92" i="46"/>
  <c r="BH92" i="44"/>
  <c r="BP92" i="46"/>
  <c r="BP92" i="44"/>
  <c r="G93" i="46"/>
  <c r="G93" i="44"/>
  <c r="O93" i="46"/>
  <c r="O93" i="44"/>
  <c r="W93" i="46"/>
  <c r="W93" i="44"/>
  <c r="AE93" i="46"/>
  <c r="AE93" i="44"/>
  <c r="AM93" i="46"/>
  <c r="AM93" i="44"/>
  <c r="AU93" i="46"/>
  <c r="AU93" i="44"/>
  <c r="BC93" i="46"/>
  <c r="BC93" i="44"/>
  <c r="BK93" i="46"/>
  <c r="BK93" i="44"/>
  <c r="G95" i="46"/>
  <c r="G95" i="44"/>
  <c r="O95" i="46"/>
  <c r="O95" i="44"/>
  <c r="W95" i="46"/>
  <c r="W95" i="44"/>
  <c r="AE95" i="46"/>
  <c r="AE95" i="44"/>
  <c r="AM95" i="46"/>
  <c r="AM95" i="44"/>
  <c r="AU95" i="46"/>
  <c r="AU95" i="44"/>
  <c r="BC95" i="46"/>
  <c r="BC95" i="44"/>
  <c r="BK95" i="46"/>
  <c r="BK95" i="44"/>
  <c r="K96" i="46"/>
  <c r="K96" i="44"/>
  <c r="S96" i="46"/>
  <c r="S96" i="44"/>
  <c r="AA96" i="46"/>
  <c r="AA96" i="44"/>
  <c r="AI96" i="46"/>
  <c r="AI96" i="44"/>
  <c r="AQ96" i="46"/>
  <c r="AQ96" i="44"/>
  <c r="BG96" i="46"/>
  <c r="BG96" i="44"/>
  <c r="BO96" i="46"/>
  <c r="BO96" i="44"/>
  <c r="G97" i="46"/>
  <c r="G97" i="44"/>
  <c r="O97" i="46"/>
  <c r="O97" i="44"/>
  <c r="W97" i="46"/>
  <c r="W97" i="44"/>
  <c r="AE97" i="46"/>
  <c r="AE97" i="44"/>
  <c r="AM97" i="46"/>
  <c r="AM97" i="44"/>
  <c r="AU97" i="46"/>
  <c r="AU97" i="44"/>
  <c r="BC97" i="46"/>
  <c r="BC97" i="44"/>
  <c r="BK97" i="46"/>
  <c r="BK97" i="44"/>
  <c r="S98" i="46"/>
  <c r="S98" i="44"/>
  <c r="AI98" i="46"/>
  <c r="AI98" i="44"/>
  <c r="AQ98" i="46"/>
  <c r="AQ98" i="44"/>
  <c r="AY98" i="46"/>
  <c r="AY98" i="44"/>
  <c r="BG98" i="46"/>
  <c r="BG98" i="44"/>
  <c r="BO98" i="46"/>
  <c r="BO98" i="44"/>
  <c r="G99" i="46"/>
  <c r="G99" i="44"/>
  <c r="O99" i="46"/>
  <c r="O99" i="44"/>
  <c r="W99" i="46"/>
  <c r="W99" i="44"/>
  <c r="AE99" i="46"/>
  <c r="AE99" i="44"/>
  <c r="AM99" i="46"/>
  <c r="AM99" i="44"/>
  <c r="AU99" i="46"/>
  <c r="AU99" i="44"/>
  <c r="BC99" i="46"/>
  <c r="BC99" i="44"/>
  <c r="G18" i="46"/>
  <c r="G18" i="44"/>
  <c r="D28" i="46"/>
  <c r="D28" i="44"/>
  <c r="BA32" i="46"/>
  <c r="BA32" i="44"/>
  <c r="D33" i="46"/>
  <c r="D33" i="44"/>
  <c r="AB33" i="46"/>
  <c r="AB33" i="44"/>
  <c r="BH35" i="46"/>
  <c r="BH35" i="44"/>
  <c r="P36" i="46"/>
  <c r="P36" i="44"/>
  <c r="AN36" i="46"/>
  <c r="AN36" i="44"/>
  <c r="K37" i="46"/>
  <c r="K37" i="44"/>
  <c r="AQ37" i="46"/>
  <c r="AQ37" i="44"/>
  <c r="F38" i="46"/>
  <c r="F38" i="44"/>
  <c r="AT38" i="46"/>
  <c r="AT38" i="44"/>
  <c r="H39" i="46"/>
  <c r="H39" i="44"/>
  <c r="X39" i="46"/>
  <c r="X39" i="44"/>
  <c r="BL39" i="46"/>
  <c r="BL39" i="44"/>
  <c r="AJ40" i="46"/>
  <c r="AJ40" i="44"/>
  <c r="X41" i="46"/>
  <c r="X41" i="44"/>
  <c r="AN41" i="46"/>
  <c r="AN41" i="44"/>
  <c r="BL41" i="46"/>
  <c r="BL41" i="44"/>
  <c r="W47" i="46"/>
  <c r="W47" i="44"/>
  <c r="AU47" i="46"/>
  <c r="AU47" i="44"/>
  <c r="AI48" i="46"/>
  <c r="AI48" i="44"/>
  <c r="F49" i="46"/>
  <c r="F49" i="44"/>
  <c r="BN53" i="46"/>
  <c r="BN53" i="44"/>
  <c r="A53" i="27"/>
  <c r="A55" i="44"/>
  <c r="N56" i="46"/>
  <c r="N56" i="44"/>
  <c r="BJ56" i="46"/>
  <c r="BJ56" i="44"/>
  <c r="BN57" i="46"/>
  <c r="BN57" i="44"/>
  <c r="AC58" i="46"/>
  <c r="AC58" i="44"/>
  <c r="AK60" i="46"/>
  <c r="AK60" i="44"/>
  <c r="BI60" i="46"/>
  <c r="BI60" i="44"/>
  <c r="AO61" i="46"/>
  <c r="AO61" i="44"/>
  <c r="AZ65" i="46"/>
  <c r="AZ65" i="44"/>
  <c r="V66" i="46"/>
  <c r="V66" i="44"/>
  <c r="K68" i="46"/>
  <c r="K68" i="44"/>
  <c r="AJ71" i="46"/>
  <c r="AJ71" i="44"/>
  <c r="H72" i="46"/>
  <c r="H72" i="44"/>
  <c r="AM81" i="46"/>
  <c r="AM81" i="44"/>
  <c r="S82" i="46"/>
  <c r="S82" i="44"/>
  <c r="AY82" i="46"/>
  <c r="AY82" i="44"/>
  <c r="W84" i="46"/>
  <c r="W84" i="44"/>
  <c r="BK84" i="46"/>
  <c r="BK84" i="44"/>
  <c r="AA7" i="46"/>
  <c r="AA7" i="44"/>
  <c r="W8" i="46"/>
  <c r="W8" i="44"/>
  <c r="BG9" i="46"/>
  <c r="BG9" i="44"/>
  <c r="AP25" i="46"/>
  <c r="AP25" i="44"/>
  <c r="BL27" i="46"/>
  <c r="BL27" i="44"/>
  <c r="AF34" i="46"/>
  <c r="AF34" i="44"/>
  <c r="BL34" i="46"/>
  <c r="BL34" i="44"/>
  <c r="T35" i="46"/>
  <c r="T35" i="44"/>
  <c r="AZ35" i="46"/>
  <c r="AZ35" i="44"/>
  <c r="H36" i="46"/>
  <c r="H36" i="44"/>
  <c r="AF36" i="46"/>
  <c r="AF36" i="44"/>
  <c r="BL36" i="46"/>
  <c r="BL36" i="44"/>
  <c r="AL38" i="46"/>
  <c r="AL38" i="44"/>
  <c r="A37" i="27"/>
  <c r="C39" i="46"/>
  <c r="C39" i="44" s="1"/>
  <c r="A39" i="44"/>
  <c r="AF39" i="46"/>
  <c r="AF39" i="44"/>
  <c r="D40" i="46"/>
  <c r="D40" i="44"/>
  <c r="AR40" i="46"/>
  <c r="AR40" i="44"/>
  <c r="S46" i="46"/>
  <c r="S46" i="44"/>
  <c r="A51" i="27"/>
  <c r="C53" i="46"/>
  <c r="C53" i="44" s="1"/>
  <c r="A53" i="44"/>
  <c r="Q59" i="46"/>
  <c r="Q59" i="44"/>
  <c r="AW59" i="46"/>
  <c r="AW59" i="44"/>
  <c r="BQ60" i="46"/>
  <c r="BQ60" i="44"/>
  <c r="L65" i="46"/>
  <c r="L65" i="44"/>
  <c r="BH65" i="46"/>
  <c r="BH65" i="44"/>
  <c r="N66" i="46"/>
  <c r="N66" i="44"/>
  <c r="BJ66" i="46"/>
  <c r="BJ66" i="44"/>
  <c r="I67" i="46"/>
  <c r="I67" i="44"/>
  <c r="Y67" i="46"/>
  <c r="Y67" i="44"/>
  <c r="AB71" i="46"/>
  <c r="AB71" i="44"/>
  <c r="BP71" i="46"/>
  <c r="BP71" i="44"/>
  <c r="AA75" i="46"/>
  <c r="AA75" i="44"/>
  <c r="BB76" i="46"/>
  <c r="BB76" i="44"/>
  <c r="T80" i="46"/>
  <c r="T80" i="44"/>
  <c r="BH80" i="46"/>
  <c r="BH80" i="44"/>
  <c r="BC81" i="46"/>
  <c r="BC81" i="44"/>
  <c r="AE84" i="46"/>
  <c r="AE84" i="44"/>
  <c r="BC84" i="46"/>
  <c r="BC84" i="44"/>
  <c r="BD39" i="44"/>
  <c r="AQ11" i="44"/>
  <c r="P34" i="44"/>
  <c r="S37" i="44"/>
  <c r="AU43" i="44"/>
  <c r="AH53" i="44"/>
  <c r="BM59" i="44"/>
  <c r="BE67" i="44"/>
  <c r="F69" i="44"/>
  <c r="AD69" i="44"/>
  <c r="AK32" i="46"/>
  <c r="AK32" i="44"/>
  <c r="AV34" i="46"/>
  <c r="AV34" i="44"/>
  <c r="D35" i="46"/>
  <c r="D35" i="44"/>
  <c r="AY37" i="46"/>
  <c r="AY37" i="44"/>
  <c r="V38" i="46"/>
  <c r="V38" i="44"/>
  <c r="BB38" i="46"/>
  <c r="BB38" i="44"/>
  <c r="P39" i="46"/>
  <c r="P39" i="44"/>
  <c r="AV39" i="46"/>
  <c r="AV39" i="44"/>
  <c r="K46" i="46"/>
  <c r="K46" i="44"/>
  <c r="AD49" i="46"/>
  <c r="AD49" i="44"/>
  <c r="N54" i="46"/>
  <c r="N54" i="44"/>
  <c r="BB54" i="46"/>
  <c r="BB54" i="44"/>
  <c r="A55" i="27"/>
  <c r="C57" i="46"/>
  <c r="C57" i="44" s="1"/>
  <c r="I59" i="46"/>
  <c r="I59" i="44"/>
  <c r="AG59" i="46"/>
  <c r="AG59" i="44"/>
  <c r="AO59" i="46"/>
  <c r="AO59" i="44"/>
  <c r="E60" i="46"/>
  <c r="E60" i="44"/>
  <c r="AR63" i="46"/>
  <c r="AR63" i="44"/>
  <c r="P64" i="46"/>
  <c r="P64" i="44"/>
  <c r="BD64" i="46"/>
  <c r="BD64" i="44"/>
  <c r="AR65" i="46"/>
  <c r="AR65" i="44"/>
  <c r="AW67" i="46"/>
  <c r="AW67" i="44"/>
  <c r="BJ69" i="46"/>
  <c r="BJ69" i="44"/>
  <c r="Z70" i="46"/>
  <c r="Z70" i="44"/>
  <c r="BH73" i="46"/>
  <c r="BH73" i="44"/>
  <c r="AQ75" i="46"/>
  <c r="AQ75" i="44"/>
  <c r="F76" i="46"/>
  <c r="F76" i="44"/>
  <c r="AL76" i="46"/>
  <c r="AL76" i="44"/>
  <c r="H77" i="46"/>
  <c r="H77" i="44"/>
  <c r="AV77" i="46"/>
  <c r="AV77" i="44"/>
  <c r="T78" i="46"/>
  <c r="T78" i="44"/>
  <c r="AZ78" i="46"/>
  <c r="AZ78" i="44"/>
  <c r="P79" i="46"/>
  <c r="P79" i="44"/>
  <c r="BL79" i="46"/>
  <c r="BL79" i="44"/>
  <c r="G81" i="46"/>
  <c r="G81" i="44"/>
  <c r="AM84" i="46"/>
  <c r="AM84" i="44"/>
  <c r="BG37" i="44"/>
  <c r="Y50" i="44"/>
  <c r="AR33" i="44"/>
  <c r="AG67" i="44"/>
  <c r="AI75" i="44"/>
  <c r="L78" i="44"/>
  <c r="AZ80" i="44"/>
  <c r="AA98" i="44"/>
  <c r="BN25" i="46"/>
  <c r="BN25" i="44"/>
  <c r="BF29" i="46"/>
  <c r="BF29" i="44"/>
  <c r="V30" i="46"/>
  <c r="V30" i="44"/>
  <c r="BI32" i="46"/>
  <c r="BI32" i="44"/>
  <c r="L33" i="46"/>
  <c r="L33" i="44"/>
  <c r="AJ33" i="46"/>
  <c r="AJ33" i="44"/>
  <c r="AD38" i="46"/>
  <c r="AD38" i="44"/>
  <c r="BJ38" i="46"/>
  <c r="BJ38" i="44"/>
  <c r="AN39" i="46"/>
  <c r="AN39" i="44"/>
  <c r="AB40" i="46"/>
  <c r="AB40" i="44"/>
  <c r="S51" i="46"/>
  <c r="S51" i="44"/>
  <c r="AZ63" i="46"/>
  <c r="AZ63" i="44"/>
  <c r="AJ65" i="46"/>
  <c r="AJ65" i="44"/>
  <c r="AD66" i="46"/>
  <c r="AD66" i="44"/>
  <c r="AQ68" i="46"/>
  <c r="AQ68" i="44"/>
  <c r="BG68" i="46"/>
  <c r="BG68" i="44"/>
  <c r="AT69" i="46"/>
  <c r="AT69" i="44"/>
  <c r="R70" i="46"/>
  <c r="R70" i="44"/>
  <c r="AX70" i="46"/>
  <c r="AX70" i="44"/>
  <c r="BD72" i="46"/>
  <c r="BD72" i="44"/>
  <c r="BL72" i="46"/>
  <c r="BL72" i="44"/>
  <c r="AF74" i="46"/>
  <c r="AF74" i="44"/>
  <c r="AV74" i="46"/>
  <c r="AV74" i="44"/>
  <c r="S75" i="46"/>
  <c r="S75" i="44"/>
  <c r="AY75" i="46"/>
  <c r="AY75" i="44"/>
  <c r="V76" i="46"/>
  <c r="V76" i="44"/>
  <c r="P77" i="46"/>
  <c r="P77" i="44"/>
  <c r="AJ80" i="46"/>
  <c r="AJ80" i="44"/>
  <c r="W81" i="46"/>
  <c r="W81" i="44"/>
  <c r="BK81" i="46"/>
  <c r="BK81" i="44"/>
  <c r="BG82" i="46"/>
  <c r="BG82" i="44"/>
  <c r="X72" i="44"/>
  <c r="C67" i="46"/>
  <c r="C67" i="44" s="1"/>
  <c r="A50" i="44"/>
  <c r="AK58" i="44"/>
  <c r="K98" i="44"/>
  <c r="AB28" i="46"/>
  <c r="AB28" i="44"/>
  <c r="AZ28" i="46"/>
  <c r="AZ28" i="44"/>
  <c r="AT30" i="46"/>
  <c r="AT30" i="44"/>
  <c r="AS32" i="46"/>
  <c r="AS32" i="44"/>
  <c r="BQ32" i="46"/>
  <c r="BQ32" i="44"/>
  <c r="T33" i="46"/>
  <c r="T33" i="44"/>
  <c r="AZ33" i="46"/>
  <c r="AZ33" i="44"/>
  <c r="BP33" i="46"/>
  <c r="BP33" i="44"/>
  <c r="X36" i="46"/>
  <c r="X36" i="44"/>
  <c r="BD36" i="46"/>
  <c r="BD36" i="44"/>
  <c r="AI37" i="46"/>
  <c r="AI37" i="44"/>
  <c r="AZ40" i="46"/>
  <c r="AZ40" i="44"/>
  <c r="BJ49" i="46"/>
  <c r="BJ49" i="44"/>
  <c r="BJ54" i="46"/>
  <c r="BJ54" i="44"/>
  <c r="Y59" i="46"/>
  <c r="Y59" i="44"/>
  <c r="BE59" i="46"/>
  <c r="BE59" i="44"/>
  <c r="BE61" i="46"/>
  <c r="BE61" i="44"/>
  <c r="F66" i="46"/>
  <c r="F66" i="44"/>
  <c r="BM67" i="46"/>
  <c r="BM67" i="44"/>
  <c r="AI68" i="46"/>
  <c r="AI68" i="44"/>
  <c r="AY68" i="46"/>
  <c r="AY68" i="44"/>
  <c r="N69" i="46"/>
  <c r="N69" i="44"/>
  <c r="AL69" i="46"/>
  <c r="AL69" i="44"/>
  <c r="A68" i="27"/>
  <c r="A70" i="44"/>
  <c r="AP70" i="46"/>
  <c r="AP70" i="44"/>
  <c r="P72" i="46"/>
  <c r="P72" i="44"/>
  <c r="AV72" i="46"/>
  <c r="AV72" i="44"/>
  <c r="AZ73" i="46"/>
  <c r="AZ73" i="44"/>
  <c r="H74" i="46"/>
  <c r="H74" i="44"/>
  <c r="N76" i="46"/>
  <c r="N76" i="44"/>
  <c r="AT76" i="46"/>
  <c r="AT76" i="44"/>
  <c r="X77" i="46"/>
  <c r="X77" i="44"/>
  <c r="BD77" i="46"/>
  <c r="BD77" i="44"/>
  <c r="AB78" i="46"/>
  <c r="AB78" i="44"/>
  <c r="BH78" i="46"/>
  <c r="BH78" i="44"/>
  <c r="X79" i="46"/>
  <c r="X79" i="44"/>
  <c r="BD79" i="46"/>
  <c r="BD79" i="44"/>
  <c r="AB80" i="46"/>
  <c r="AB80" i="44"/>
  <c r="O81" i="46"/>
  <c r="O81" i="44"/>
  <c r="AU81" i="46"/>
  <c r="AU81" i="44"/>
  <c r="AA82" i="46"/>
  <c r="AA82" i="44"/>
  <c r="BO82" i="46"/>
  <c r="BO82" i="44"/>
  <c r="G84" i="46"/>
  <c r="G84" i="44"/>
  <c r="AU84" i="46"/>
  <c r="AU84" i="44"/>
  <c r="C50" i="46"/>
  <c r="C50" i="44" s="1"/>
  <c r="E32" i="44"/>
  <c r="AB35" i="44"/>
  <c r="AQ48" i="44"/>
  <c r="AB65" i="44"/>
  <c r="AN74" i="44"/>
  <c r="K75" i="44"/>
  <c r="AN79" i="44"/>
  <c r="BN23" i="46"/>
  <c r="BN23" i="44"/>
  <c r="BD20" i="46"/>
  <c r="BD20" i="44"/>
  <c r="AD26" i="46"/>
  <c r="AD26" i="44"/>
  <c r="A25" i="27"/>
  <c r="A27" i="44"/>
  <c r="C27" i="46"/>
  <c r="C27" i="44" s="1"/>
  <c r="J29" i="46"/>
  <c r="J29" i="44"/>
  <c r="A29" i="27"/>
  <c r="C31" i="46"/>
  <c r="C31" i="44" s="1"/>
  <c r="I31" i="46"/>
  <c r="I31" i="44"/>
  <c r="BH33" i="46"/>
  <c r="BH33" i="44"/>
  <c r="X34" i="46"/>
  <c r="X34" i="44"/>
  <c r="AN34" i="46"/>
  <c r="AN34" i="44"/>
  <c r="BD34" i="46"/>
  <c r="BD34" i="44"/>
  <c r="L35" i="46"/>
  <c r="L35" i="44"/>
  <c r="AR35" i="46"/>
  <c r="AR35" i="44"/>
  <c r="AA37" i="46"/>
  <c r="AA37" i="44"/>
  <c r="N38" i="46"/>
  <c r="N38" i="44"/>
  <c r="BH40" i="46"/>
  <c r="BH40" i="44"/>
  <c r="H41" i="46"/>
  <c r="H41" i="44"/>
  <c r="AF41" i="46"/>
  <c r="AF41" i="44"/>
  <c r="AV41" i="46"/>
  <c r="AV41" i="44"/>
  <c r="BD41" i="46"/>
  <c r="BD41" i="44"/>
  <c r="AY46" i="46"/>
  <c r="AY46" i="44"/>
  <c r="F54" i="46"/>
  <c r="F54" i="44"/>
  <c r="AT54" i="46"/>
  <c r="AT54" i="44"/>
  <c r="V56" i="46"/>
  <c r="V56" i="44"/>
  <c r="BB56" i="46"/>
  <c r="BB56" i="44"/>
  <c r="J57" i="46"/>
  <c r="J57" i="44"/>
  <c r="BM61" i="46"/>
  <c r="BM61" i="44"/>
  <c r="BH63" i="46"/>
  <c r="BH63" i="44"/>
  <c r="H64" i="46"/>
  <c r="H64" i="44"/>
  <c r="AL66" i="46"/>
  <c r="AL66" i="44"/>
  <c r="J70" i="46"/>
  <c r="J70" i="44"/>
  <c r="BL74" i="46"/>
  <c r="BL74" i="44"/>
  <c r="BG75" i="46"/>
  <c r="BG75" i="44"/>
  <c r="AN77" i="46"/>
  <c r="AN77" i="44"/>
  <c r="D78" i="46"/>
  <c r="D78" i="44"/>
  <c r="AJ78" i="46"/>
  <c r="AJ78" i="44"/>
  <c r="BP78" i="46"/>
  <c r="BP78" i="44"/>
  <c r="AF79" i="46"/>
  <c r="AF79" i="44"/>
  <c r="L80" i="46"/>
  <c r="L80" i="44"/>
  <c r="AR80" i="46"/>
  <c r="AR80" i="44"/>
  <c r="AE81" i="46"/>
  <c r="AE81" i="44"/>
  <c r="K82" i="46"/>
  <c r="K82" i="44"/>
  <c r="AI82" i="46"/>
  <c r="AI82" i="44"/>
  <c r="A67" i="44"/>
  <c r="C55" i="46"/>
  <c r="C55" i="44" s="1"/>
  <c r="U32" i="44"/>
  <c r="BP35" i="44"/>
  <c r="AA46" i="44"/>
  <c r="AF64" i="44"/>
  <c r="AD76" i="44"/>
  <c r="D80" i="44"/>
  <c r="T92" i="44"/>
  <c r="BK99" i="46"/>
  <c r="BK99" i="44"/>
  <c r="K100" i="46"/>
  <c r="K100" i="44"/>
  <c r="S100" i="46"/>
  <c r="S100" i="44"/>
  <c r="AA100" i="46"/>
  <c r="AA100" i="44"/>
  <c r="AY100" i="46"/>
  <c r="AY100" i="44"/>
  <c r="BG100" i="46"/>
  <c r="BG100" i="44"/>
  <c r="I101" i="46"/>
  <c r="I101" i="44"/>
  <c r="Q101" i="46"/>
  <c r="Q101" i="44"/>
  <c r="Y101" i="46"/>
  <c r="Y101" i="44"/>
  <c r="AG101" i="46"/>
  <c r="AG101" i="44"/>
  <c r="AO101" i="46"/>
  <c r="AO101" i="44"/>
  <c r="AW101" i="46"/>
  <c r="AW101" i="44"/>
  <c r="BE101" i="46"/>
  <c r="BE101" i="44"/>
  <c r="D102" i="46"/>
  <c r="D102" i="44"/>
  <c r="L102" i="46"/>
  <c r="L102" i="44"/>
  <c r="T102" i="46"/>
  <c r="T102" i="44"/>
  <c r="AB102" i="46"/>
  <c r="AB102" i="44"/>
  <c r="AJ102" i="46"/>
  <c r="AJ102" i="44"/>
  <c r="AR102" i="46"/>
  <c r="AR102" i="44"/>
  <c r="AZ102" i="46"/>
  <c r="AZ102" i="44"/>
  <c r="H103" i="46"/>
  <c r="H103" i="44"/>
  <c r="P103" i="46"/>
  <c r="P103" i="44"/>
  <c r="AF103" i="46"/>
  <c r="AF103" i="44"/>
  <c r="AN103" i="46"/>
  <c r="AN103" i="44"/>
  <c r="AV103" i="46"/>
  <c r="AV103" i="44"/>
  <c r="BD103" i="46"/>
  <c r="BD103" i="44"/>
  <c r="BL103" i="46"/>
  <c r="BL103" i="44"/>
  <c r="L104" i="46"/>
  <c r="L104" i="44"/>
  <c r="T104" i="46"/>
  <c r="T104" i="44"/>
  <c r="AB104" i="46"/>
  <c r="AB104" i="44"/>
  <c r="AJ104" i="46"/>
  <c r="AJ104" i="44"/>
  <c r="AZ104" i="46"/>
  <c r="AZ104" i="44"/>
  <c r="BP104" i="46"/>
  <c r="BP104" i="44"/>
  <c r="G105" i="46"/>
  <c r="G105" i="44"/>
  <c r="O105" i="46"/>
  <c r="O105" i="44"/>
  <c r="AE105" i="46"/>
  <c r="AE105" i="44"/>
  <c r="AM105" i="46"/>
  <c r="AM105" i="44"/>
  <c r="BC105" i="46"/>
  <c r="BC105" i="44"/>
  <c r="BK105" i="46"/>
  <c r="BK105" i="44"/>
  <c r="R106" i="46"/>
  <c r="R106" i="44"/>
  <c r="Z106" i="46"/>
  <c r="Z106" i="44"/>
  <c r="AP106" i="46"/>
  <c r="AP106" i="44"/>
  <c r="BF106" i="46"/>
  <c r="BF106" i="44"/>
  <c r="BN106" i="46"/>
  <c r="BN106" i="44"/>
  <c r="E107" i="46"/>
  <c r="E107" i="44"/>
  <c r="AC107" i="46"/>
  <c r="AC107" i="44"/>
  <c r="AK107" i="46"/>
  <c r="AK107" i="44"/>
  <c r="AS107" i="46"/>
  <c r="AS107" i="44"/>
  <c r="BI107" i="46"/>
  <c r="BI107" i="44"/>
  <c r="BQ107" i="46"/>
  <c r="BQ107" i="44"/>
  <c r="I108" i="46"/>
  <c r="I108" i="44"/>
  <c r="Q108" i="46"/>
  <c r="Q108" i="44"/>
  <c r="Y108" i="46"/>
  <c r="Y108" i="44"/>
  <c r="AG108" i="46"/>
  <c r="AG108" i="44"/>
  <c r="AO108" i="46"/>
  <c r="AO108" i="44"/>
  <c r="BE108" i="46"/>
  <c r="BE108" i="44"/>
  <c r="BM108" i="46"/>
  <c r="BM108" i="44"/>
  <c r="M109" i="46"/>
  <c r="M109" i="44"/>
  <c r="U109" i="46"/>
  <c r="U109" i="44"/>
  <c r="AC109" i="46"/>
  <c r="AC109" i="44"/>
  <c r="AK109" i="46"/>
  <c r="AK109" i="44"/>
  <c r="AS109" i="46"/>
  <c r="AS109" i="44"/>
  <c r="BA109" i="46"/>
  <c r="BA109" i="44"/>
  <c r="BI109" i="46"/>
  <c r="BI109" i="44"/>
  <c r="BQ109" i="46"/>
  <c r="BQ109" i="44"/>
  <c r="I110" i="46"/>
  <c r="I110" i="44"/>
  <c r="Q110" i="46"/>
  <c r="Q110" i="44"/>
  <c r="Y110" i="46"/>
  <c r="Y110" i="44"/>
  <c r="AG110" i="46"/>
  <c r="AG110" i="44"/>
  <c r="AO110" i="46"/>
  <c r="AO110" i="44"/>
  <c r="AW110" i="46"/>
  <c r="AW110" i="44"/>
  <c r="BE110" i="46"/>
  <c r="BE110" i="44"/>
  <c r="L111" i="46"/>
  <c r="L111" i="44"/>
  <c r="AB111" i="46"/>
  <c r="AB111" i="44"/>
  <c r="AJ111" i="46"/>
  <c r="AJ111" i="44"/>
  <c r="AR111" i="46"/>
  <c r="AR111" i="44"/>
  <c r="AZ111" i="46"/>
  <c r="AZ111" i="44"/>
  <c r="BH111" i="46"/>
  <c r="BH111" i="44"/>
  <c r="BP111" i="46"/>
  <c r="BP111" i="44"/>
  <c r="P112" i="46"/>
  <c r="P112" i="44"/>
  <c r="AF112" i="46"/>
  <c r="AF112" i="44"/>
  <c r="AN112" i="46"/>
  <c r="AN112" i="44"/>
  <c r="AV112" i="46"/>
  <c r="AV112" i="44"/>
  <c r="BL112" i="46"/>
  <c r="BL112" i="44"/>
  <c r="D113" i="46"/>
  <c r="D113" i="44"/>
  <c r="T113" i="46"/>
  <c r="T113" i="44"/>
  <c r="AB113" i="46"/>
  <c r="AB113" i="44"/>
  <c r="AJ113" i="46"/>
  <c r="AJ113" i="44"/>
  <c r="AR113" i="46"/>
  <c r="AR113" i="44"/>
  <c r="AZ113" i="46"/>
  <c r="AZ113" i="44"/>
  <c r="BH113" i="46"/>
  <c r="BH113" i="44"/>
  <c r="BP113" i="46"/>
  <c r="BP113" i="44"/>
  <c r="H114" i="46"/>
  <c r="H114" i="44"/>
  <c r="P114" i="46"/>
  <c r="P114" i="44"/>
  <c r="AF114" i="46"/>
  <c r="AF114" i="44"/>
  <c r="AV114" i="46"/>
  <c r="AV114" i="44"/>
  <c r="D115" i="46"/>
  <c r="D115" i="44"/>
  <c r="L115" i="46"/>
  <c r="L115" i="44"/>
  <c r="AB115" i="46"/>
  <c r="AB115" i="44"/>
  <c r="AJ115" i="46"/>
  <c r="AJ115" i="44"/>
  <c r="AR115" i="46"/>
  <c r="AR115" i="44"/>
  <c r="AZ115" i="46"/>
  <c r="AZ115" i="44"/>
  <c r="BP115" i="46"/>
  <c r="BP115" i="44"/>
  <c r="G116" i="46"/>
  <c r="G116" i="44"/>
  <c r="O116" i="46"/>
  <c r="O116" i="44"/>
  <c r="W116" i="46"/>
  <c r="W116" i="44"/>
  <c r="AE116" i="46"/>
  <c r="AE116" i="44"/>
  <c r="AM116" i="46"/>
  <c r="AM116" i="44"/>
  <c r="BC116" i="46"/>
  <c r="BC116" i="44"/>
  <c r="J117" i="46"/>
  <c r="J117" i="44"/>
  <c r="R117" i="46"/>
  <c r="R117" i="44"/>
  <c r="Z117" i="46"/>
  <c r="Z117" i="44"/>
  <c r="AH117" i="46"/>
  <c r="AH117" i="44"/>
  <c r="AP117" i="46"/>
  <c r="AP117" i="44"/>
  <c r="AX117" i="46"/>
  <c r="AX117" i="44"/>
  <c r="BF117" i="46"/>
  <c r="BF117" i="44"/>
  <c r="BN117" i="46"/>
  <c r="BN117" i="44"/>
  <c r="E118" i="46"/>
  <c r="E118" i="44"/>
  <c r="M118" i="46"/>
  <c r="M118" i="44"/>
  <c r="U118" i="46"/>
  <c r="U118" i="44"/>
  <c r="AC118" i="46"/>
  <c r="AC118" i="44"/>
  <c r="AK118" i="46"/>
  <c r="AK118" i="44"/>
  <c r="AS118" i="46"/>
  <c r="AS118" i="44"/>
  <c r="BI118" i="46"/>
  <c r="BI118" i="44"/>
  <c r="I119" i="46"/>
  <c r="I119" i="44"/>
  <c r="Q119" i="46"/>
  <c r="Q119" i="44"/>
  <c r="AG119" i="46"/>
  <c r="AG119" i="44"/>
  <c r="AO119" i="46"/>
  <c r="AO119" i="44"/>
  <c r="BE119" i="46"/>
  <c r="BE119" i="44"/>
  <c r="J120" i="46"/>
  <c r="J120" i="44"/>
  <c r="Z120" i="46"/>
  <c r="Z120" i="44"/>
  <c r="AH120" i="46"/>
  <c r="AH120" i="44"/>
  <c r="AP120" i="46"/>
  <c r="AP120" i="44"/>
  <c r="AX120" i="46"/>
  <c r="AX120" i="44"/>
  <c r="BF120" i="46"/>
  <c r="BF120" i="44"/>
  <c r="E121" i="46"/>
  <c r="E121" i="44"/>
  <c r="M121" i="46"/>
  <c r="M121" i="44"/>
  <c r="U121" i="46"/>
  <c r="U121" i="44"/>
  <c r="AC121" i="46"/>
  <c r="AC121" i="44"/>
  <c r="AS121" i="46"/>
  <c r="AS121" i="44"/>
  <c r="BI121" i="46"/>
  <c r="BI121" i="44"/>
  <c r="BQ121" i="46"/>
  <c r="BQ121" i="44"/>
  <c r="P122" i="46"/>
  <c r="P122" i="44"/>
  <c r="X122" i="46"/>
  <c r="X122" i="44"/>
  <c r="AF122" i="46"/>
  <c r="AF122" i="44"/>
  <c r="AN122" i="46"/>
  <c r="AN122" i="44"/>
  <c r="AV122" i="46"/>
  <c r="AV122" i="44"/>
  <c r="BL122" i="46"/>
  <c r="BL122" i="44"/>
  <c r="D123" i="46"/>
  <c r="D123" i="44"/>
  <c r="T123" i="46"/>
  <c r="T123" i="44"/>
  <c r="AB123" i="46"/>
  <c r="AB123" i="44"/>
  <c r="AJ123" i="46"/>
  <c r="AJ123" i="44"/>
  <c r="AZ123" i="46"/>
  <c r="AZ123" i="44"/>
  <c r="BH123" i="46"/>
  <c r="BH123" i="44"/>
  <c r="BP123" i="46"/>
  <c r="BP123" i="44"/>
  <c r="G124" i="46"/>
  <c r="G124" i="44"/>
  <c r="O124" i="46"/>
  <c r="O124" i="44"/>
  <c r="W124" i="46"/>
  <c r="W124" i="44"/>
  <c r="AE124" i="46"/>
  <c r="AE124" i="44"/>
  <c r="AM124" i="46"/>
  <c r="AM124" i="44"/>
  <c r="AU124" i="46"/>
  <c r="AU124" i="44"/>
  <c r="BK124" i="46"/>
  <c r="BK124" i="44"/>
  <c r="S125" i="46"/>
  <c r="S125" i="44"/>
  <c r="AA125" i="46"/>
  <c r="AA125" i="44"/>
  <c r="AI125" i="46"/>
  <c r="AI125" i="44"/>
  <c r="AQ125" i="46"/>
  <c r="AQ125" i="44"/>
  <c r="AY125" i="46"/>
  <c r="AY125" i="44"/>
  <c r="BO125" i="46"/>
  <c r="BO125" i="44"/>
  <c r="AK126" i="46"/>
  <c r="AK126" i="44"/>
  <c r="AS126" i="46"/>
  <c r="AS126" i="44"/>
  <c r="BI126" i="46"/>
  <c r="BI126" i="44"/>
  <c r="BQ126" i="46"/>
  <c r="BQ126" i="44"/>
  <c r="I127" i="46"/>
  <c r="I127" i="44"/>
  <c r="Q127" i="46"/>
  <c r="Q127" i="44"/>
  <c r="Y127" i="46"/>
  <c r="Y127" i="44"/>
  <c r="AO127" i="46"/>
  <c r="AO127" i="44"/>
  <c r="BE127" i="46"/>
  <c r="BE127" i="44"/>
  <c r="BM127" i="46"/>
  <c r="BM127" i="44"/>
  <c r="D128" i="46"/>
  <c r="D128" i="44"/>
  <c r="T128" i="46"/>
  <c r="T128" i="44"/>
  <c r="AB128" i="46"/>
  <c r="AB128" i="44"/>
  <c r="AR128" i="46"/>
  <c r="AR128" i="44"/>
  <c r="AZ128" i="46"/>
  <c r="AZ128" i="44"/>
  <c r="BH128" i="46"/>
  <c r="BH128" i="44"/>
  <c r="H129" i="46"/>
  <c r="H129" i="44"/>
  <c r="P129" i="46"/>
  <c r="P129" i="44"/>
  <c r="X129" i="46"/>
  <c r="X129" i="44"/>
  <c r="AN129" i="46"/>
  <c r="AN129" i="44"/>
  <c r="AV129" i="46"/>
  <c r="AV129" i="44"/>
  <c r="BD129" i="46"/>
  <c r="BD129" i="44"/>
  <c r="BL129" i="46"/>
  <c r="BL129" i="44"/>
  <c r="D130" i="46"/>
  <c r="D130" i="44"/>
  <c r="T130" i="46"/>
  <c r="T130" i="44"/>
  <c r="AB130" i="46"/>
  <c r="AB130" i="44"/>
  <c r="AJ130" i="46"/>
  <c r="AJ130" i="44"/>
  <c r="AR130" i="46"/>
  <c r="AR130" i="44"/>
  <c r="AZ130" i="46"/>
  <c r="AZ130" i="44"/>
  <c r="BH130" i="46"/>
  <c r="BH130" i="44"/>
  <c r="BP130" i="46"/>
  <c r="BP130" i="44"/>
  <c r="H131" i="46"/>
  <c r="H131" i="44"/>
  <c r="P131" i="46"/>
  <c r="P131" i="44"/>
  <c r="X131" i="46"/>
  <c r="X131" i="44"/>
  <c r="AF131" i="46"/>
  <c r="AF131" i="44"/>
  <c r="AN131" i="46"/>
  <c r="AN131" i="44"/>
  <c r="AV131" i="46"/>
  <c r="AV131" i="44"/>
  <c r="BD131" i="46"/>
  <c r="BD131" i="44"/>
  <c r="BL131" i="46"/>
  <c r="BL131" i="44"/>
  <c r="S132" i="46"/>
  <c r="S132" i="44"/>
  <c r="AA132" i="46"/>
  <c r="AA132" i="44"/>
  <c r="AI132" i="46"/>
  <c r="AI132" i="44"/>
  <c r="AQ132" i="46"/>
  <c r="AQ132" i="44"/>
  <c r="AY132" i="46"/>
  <c r="AY132" i="44"/>
  <c r="BG132" i="46"/>
  <c r="BG132" i="44"/>
  <c r="G133" i="46"/>
  <c r="G133" i="44"/>
  <c r="W133" i="46"/>
  <c r="W133" i="44"/>
  <c r="AE133" i="46"/>
  <c r="AE133" i="44"/>
  <c r="AM133" i="46"/>
  <c r="AM133" i="44"/>
  <c r="AU133" i="46"/>
  <c r="AU133" i="44"/>
  <c r="BC133" i="46"/>
  <c r="BC133" i="44"/>
  <c r="BK133" i="46"/>
  <c r="BK133" i="44"/>
  <c r="I134" i="46"/>
  <c r="I134" i="44"/>
  <c r="Y134" i="46"/>
  <c r="Y134" i="44"/>
  <c r="AG134" i="46"/>
  <c r="AG134" i="44"/>
  <c r="AO134" i="46"/>
  <c r="AO134" i="44"/>
  <c r="BE134" i="46"/>
  <c r="BE134" i="44"/>
  <c r="BM134" i="46"/>
  <c r="BM134" i="44"/>
  <c r="E135" i="46"/>
  <c r="E135" i="44"/>
  <c r="M135" i="46"/>
  <c r="M135" i="44"/>
  <c r="U135" i="46"/>
  <c r="U135" i="44"/>
  <c r="AC135" i="46"/>
  <c r="AC135" i="44"/>
  <c r="AK135" i="46"/>
  <c r="AK135" i="44"/>
  <c r="AS135" i="46"/>
  <c r="AS135" i="44"/>
  <c r="BI135" i="46"/>
  <c r="BI135" i="44"/>
  <c r="G136" i="46"/>
  <c r="G136" i="44"/>
  <c r="O136" i="46"/>
  <c r="O136" i="44"/>
  <c r="W136" i="46"/>
  <c r="W136" i="44"/>
  <c r="AM136" i="46"/>
  <c r="AM136" i="44"/>
  <c r="AU136" i="46"/>
  <c r="AU136" i="44"/>
  <c r="BC136" i="46"/>
  <c r="BC136" i="44"/>
  <c r="BK136" i="46"/>
  <c r="BK136" i="44"/>
  <c r="K137" i="46"/>
  <c r="K137" i="44"/>
  <c r="S137" i="46"/>
  <c r="S137" i="44"/>
  <c r="AA137" i="46"/>
  <c r="AA137" i="44"/>
  <c r="AI137" i="46"/>
  <c r="AI137" i="44"/>
  <c r="AY137" i="46"/>
  <c r="AY137" i="44"/>
  <c r="BG137" i="46"/>
  <c r="BG137" i="44"/>
  <c r="BO137" i="46"/>
  <c r="BO137" i="44"/>
  <c r="M138" i="46"/>
  <c r="M138" i="44"/>
  <c r="U138" i="46"/>
  <c r="U138" i="44"/>
  <c r="AC138" i="46"/>
  <c r="AC138" i="44"/>
  <c r="AK138" i="46"/>
  <c r="AK138" i="44"/>
  <c r="AS138" i="46"/>
  <c r="AS138" i="44"/>
  <c r="BA138" i="46"/>
  <c r="BA138" i="44"/>
  <c r="BQ138" i="46"/>
  <c r="BQ138" i="44"/>
  <c r="AE21" i="46"/>
  <c r="AE21" i="44"/>
  <c r="W52" i="46"/>
  <c r="W52" i="44"/>
  <c r="BC56" i="46"/>
  <c r="BC56" i="44"/>
  <c r="AW64" i="46"/>
  <c r="AW64" i="44"/>
  <c r="BH68" i="46"/>
  <c r="BH68" i="44"/>
  <c r="BC69" i="46"/>
  <c r="BC69" i="44"/>
  <c r="BB88" i="46"/>
  <c r="BB88" i="44"/>
  <c r="BJ90" i="46"/>
  <c r="BJ90" i="44"/>
  <c r="Y91" i="46"/>
  <c r="Y91" i="44"/>
  <c r="S106" i="46"/>
  <c r="S106" i="44"/>
  <c r="R108" i="46"/>
  <c r="R108" i="44"/>
  <c r="N109" i="46"/>
  <c r="N109" i="44"/>
  <c r="AH110" i="46"/>
  <c r="AH110" i="44"/>
  <c r="AP110" i="46"/>
  <c r="AP110" i="44"/>
  <c r="BA111" i="46"/>
  <c r="BA111" i="44"/>
  <c r="Q112" i="46"/>
  <c r="Q112" i="44"/>
  <c r="AO112" i="46"/>
  <c r="AO112" i="44"/>
  <c r="AW114" i="46"/>
  <c r="AW114" i="44"/>
  <c r="BM114" i="46"/>
  <c r="BM114" i="44"/>
  <c r="U115" i="46"/>
  <c r="U115" i="44"/>
  <c r="BQ115" i="46"/>
  <c r="BQ115" i="44"/>
  <c r="P116" i="46"/>
  <c r="P116" i="44"/>
  <c r="AN116" i="46"/>
  <c r="AN116" i="44"/>
  <c r="BD116" i="46"/>
  <c r="BD116" i="44"/>
  <c r="AA117" i="46"/>
  <c r="AA117" i="44"/>
  <c r="AY117" i="46"/>
  <c r="AY117" i="44"/>
  <c r="BF119" i="46"/>
  <c r="BF119" i="44"/>
  <c r="V121" i="46"/>
  <c r="V121" i="44"/>
  <c r="AW122" i="46"/>
  <c r="AW122" i="44"/>
  <c r="BE122" i="46"/>
  <c r="BE122" i="44"/>
  <c r="E123" i="46"/>
  <c r="E123" i="44"/>
  <c r="BL124" i="46"/>
  <c r="BL124" i="44"/>
  <c r="L125" i="46"/>
  <c r="L125" i="44"/>
  <c r="AJ125" i="46"/>
  <c r="AJ125" i="44"/>
  <c r="V126" i="46"/>
  <c r="V126" i="44"/>
  <c r="A125" i="27"/>
  <c r="C127" i="46"/>
  <c r="C127" i="44" s="1"/>
  <c r="BF127" i="46"/>
  <c r="BF127" i="44"/>
  <c r="BI128" i="46"/>
  <c r="BI128" i="44"/>
  <c r="Q129" i="46"/>
  <c r="Q129" i="44"/>
  <c r="Y129" i="46"/>
  <c r="Y129" i="44"/>
  <c r="AC130" i="46"/>
  <c r="AC130" i="44"/>
  <c r="BQ130" i="46"/>
  <c r="BQ130" i="44"/>
  <c r="Q131" i="46"/>
  <c r="Q131" i="44"/>
  <c r="BH132" i="46"/>
  <c r="BH132" i="44"/>
  <c r="Z134" i="46"/>
  <c r="Z134" i="44"/>
  <c r="AX134" i="46"/>
  <c r="AX134" i="44"/>
  <c r="F135" i="46"/>
  <c r="F135" i="44"/>
  <c r="X136" i="46"/>
  <c r="X136" i="44"/>
  <c r="AN136" i="46"/>
  <c r="AN136" i="44"/>
  <c r="BL136" i="46"/>
  <c r="BL136" i="44"/>
  <c r="T137" i="46"/>
  <c r="T137" i="44"/>
  <c r="AJ137" i="46"/>
  <c r="AJ137" i="44"/>
  <c r="N138" i="46"/>
  <c r="N138" i="44"/>
  <c r="AT138" i="46"/>
  <c r="AT138" i="44"/>
  <c r="K17" i="46"/>
  <c r="K17" i="44"/>
  <c r="AW20" i="46"/>
  <c r="AW20" i="44"/>
  <c r="AJ23" i="46"/>
  <c r="AJ23" i="44"/>
  <c r="BL43" i="46"/>
  <c r="BL43" i="44"/>
  <c r="W49" i="46"/>
  <c r="W49" i="44"/>
  <c r="O54" i="46"/>
  <c r="O54" i="44"/>
  <c r="BG57" i="46"/>
  <c r="BG57" i="44"/>
  <c r="V58" i="46"/>
  <c r="V58" i="44"/>
  <c r="J59" i="46"/>
  <c r="J59" i="44"/>
  <c r="AR68" i="46"/>
  <c r="AR68" i="44"/>
  <c r="Q72" i="46"/>
  <c r="Q72" i="44"/>
  <c r="I74" i="46"/>
  <c r="I74" i="44"/>
  <c r="Y74" i="46"/>
  <c r="Y74" i="44"/>
  <c r="P84" i="46"/>
  <c r="P84" i="44"/>
  <c r="A89" i="27"/>
  <c r="C91" i="46"/>
  <c r="C91" i="44" s="1"/>
  <c r="Q91" i="46"/>
  <c r="Q91" i="44"/>
  <c r="AO91" i="46"/>
  <c r="AO91" i="44"/>
  <c r="AV97" i="46"/>
  <c r="AV97" i="44"/>
  <c r="AV99" i="46"/>
  <c r="AV99" i="44"/>
  <c r="J101" i="46"/>
  <c r="J101" i="44"/>
  <c r="AK104" i="46"/>
  <c r="AK104" i="44"/>
  <c r="AY106" i="46"/>
  <c r="AY106" i="44"/>
  <c r="AR10" i="44"/>
  <c r="AJ14" i="44"/>
  <c r="I19" i="44"/>
  <c r="M20" i="44"/>
  <c r="AI21" i="44"/>
  <c r="AF47" i="44"/>
  <c r="T51" i="44"/>
  <c r="N58" i="44"/>
  <c r="AA70" i="44"/>
  <c r="L75" i="44"/>
  <c r="AG77" i="44"/>
  <c r="AG91" i="44"/>
  <c r="BQ102" i="44"/>
  <c r="AU105" i="44"/>
  <c r="U107" i="44"/>
  <c r="AW108" i="44"/>
  <c r="BM110" i="44"/>
  <c r="BQ118" i="44"/>
  <c r="AR123" i="44"/>
  <c r="BA126" i="44"/>
  <c r="BP128" i="44"/>
  <c r="Q134" i="44"/>
  <c r="G26" i="46"/>
  <c r="G26" i="44"/>
  <c r="AO39" i="46"/>
  <c r="AO39" i="44"/>
  <c r="D46" i="46"/>
  <c r="D46" i="44"/>
  <c r="BD47" i="46"/>
  <c r="BD47" i="44"/>
  <c r="L48" i="46"/>
  <c r="L48" i="44"/>
  <c r="AB48" i="46"/>
  <c r="AB48" i="44"/>
  <c r="O49" i="46"/>
  <c r="O49" i="44"/>
  <c r="AR51" i="46"/>
  <c r="AR51" i="44"/>
  <c r="G56" i="46"/>
  <c r="G56" i="44"/>
  <c r="S57" i="46"/>
  <c r="S57" i="44"/>
  <c r="BF61" i="46"/>
  <c r="BF61" i="44"/>
  <c r="AC63" i="46"/>
  <c r="AC63" i="44"/>
  <c r="M65" i="46"/>
  <c r="M65" i="44"/>
  <c r="BN67" i="46"/>
  <c r="BN67" i="44"/>
  <c r="W69" i="46"/>
  <c r="W69" i="44"/>
  <c r="Q74" i="46"/>
  <c r="Q74" i="44"/>
  <c r="BM74" i="46"/>
  <c r="BM74" i="44"/>
  <c r="BQ78" i="46"/>
  <c r="BQ78" i="44"/>
  <c r="BM79" i="46"/>
  <c r="BM79" i="44"/>
  <c r="BN89" i="46"/>
  <c r="BN89" i="44"/>
  <c r="AF95" i="46"/>
  <c r="AF95" i="44"/>
  <c r="AX101" i="46"/>
  <c r="AX101" i="44"/>
  <c r="A91" i="44"/>
  <c r="AZ10" i="44"/>
  <c r="X12" i="44"/>
  <c r="H16" i="44"/>
  <c r="P18" i="44"/>
  <c r="Q19" i="44"/>
  <c r="U20" i="44"/>
  <c r="AY21" i="44"/>
  <c r="BH42" i="44"/>
  <c r="AS63" i="44"/>
  <c r="I77" i="44"/>
  <c r="AX89" i="44"/>
  <c r="F90" i="44"/>
  <c r="I91" i="44"/>
  <c r="AV95" i="44"/>
  <c r="AI100" i="44"/>
  <c r="D111" i="44"/>
  <c r="T115" i="44"/>
  <c r="E126" i="44"/>
  <c r="U126" i="44"/>
  <c r="AF129" i="44"/>
  <c r="W21" i="46"/>
  <c r="W21" i="44"/>
  <c r="BP23" i="46"/>
  <c r="BP23" i="44"/>
  <c r="D42" i="46"/>
  <c r="D42" i="44"/>
  <c r="BD43" i="46"/>
  <c r="BD43" i="44"/>
  <c r="H47" i="46"/>
  <c r="H47" i="44"/>
  <c r="BH48" i="46"/>
  <c r="BH48" i="44"/>
  <c r="BC49" i="46"/>
  <c r="BC49" i="44"/>
  <c r="AH50" i="46"/>
  <c r="AH50" i="44"/>
  <c r="D51" i="46"/>
  <c r="D51" i="44"/>
  <c r="AQ55" i="46"/>
  <c r="AQ55" i="44"/>
  <c r="AK62" i="46"/>
  <c r="AK62" i="44"/>
  <c r="AC73" i="46"/>
  <c r="AC73" i="44"/>
  <c r="AK73" i="46"/>
  <c r="AK73" i="44"/>
  <c r="AS73" i="46"/>
  <c r="AS73" i="44"/>
  <c r="AR75" i="46"/>
  <c r="AR75" i="44"/>
  <c r="G76" i="46"/>
  <c r="G76" i="44"/>
  <c r="Y77" i="46"/>
  <c r="Y77" i="44"/>
  <c r="AH108" i="46"/>
  <c r="AH108" i="44"/>
  <c r="C61" i="46"/>
  <c r="C61" i="44" s="1"/>
  <c r="C110" i="46"/>
  <c r="C110" i="44" s="1"/>
  <c r="Y19" i="44"/>
  <c r="AN47" i="44"/>
  <c r="BQ71" i="44"/>
  <c r="O76" i="44"/>
  <c r="AU76" i="44"/>
  <c r="BH104" i="44"/>
  <c r="W105" i="44"/>
  <c r="AN114" i="44"/>
  <c r="BL114" i="44"/>
  <c r="BA118" i="44"/>
  <c r="K132" i="44"/>
  <c r="E138" i="44"/>
  <c r="BI138" i="44"/>
  <c r="D23" i="44"/>
  <c r="AR104" i="44"/>
  <c r="BA107" i="44"/>
  <c r="L113" i="44"/>
  <c r="X114" i="44"/>
  <c r="G9" i="46"/>
  <c r="G9" i="44"/>
  <c r="AN11" i="46"/>
  <c r="AN11" i="44"/>
  <c r="T12" i="46"/>
  <c r="T12" i="44"/>
  <c r="AF14" i="46"/>
  <c r="AF14" i="44"/>
  <c r="AR18" i="46"/>
  <c r="AR18" i="44"/>
  <c r="BE19" i="46"/>
  <c r="BE19" i="44"/>
  <c r="AC20" i="46"/>
  <c r="AC20" i="44"/>
  <c r="AQ21" i="46"/>
  <c r="AQ21" i="44"/>
  <c r="A21" i="27"/>
  <c r="C23" i="46"/>
  <c r="C23" i="44" s="1"/>
  <c r="AF23" i="46"/>
  <c r="AF23" i="44"/>
  <c r="AE25" i="46"/>
  <c r="AE25" i="44"/>
  <c r="BK25" i="46"/>
  <c r="BK25" i="44"/>
  <c r="K26" i="46"/>
  <c r="K26" i="44"/>
  <c r="AY26" i="46"/>
  <c r="AY26" i="44"/>
  <c r="BO26" i="46"/>
  <c r="BO26" i="44"/>
  <c r="E27" i="46"/>
  <c r="E27" i="44"/>
  <c r="U27" i="46"/>
  <c r="U27" i="44"/>
  <c r="BI27" i="46"/>
  <c r="BI27" i="44"/>
  <c r="I28" i="46"/>
  <c r="I28" i="44"/>
  <c r="AO28" i="46"/>
  <c r="AO28" i="44"/>
  <c r="AW28" i="46"/>
  <c r="AW28" i="44"/>
  <c r="G29" i="46"/>
  <c r="G29" i="44"/>
  <c r="O29" i="46"/>
  <c r="O29" i="44"/>
  <c r="AE29" i="46"/>
  <c r="AE29" i="44"/>
  <c r="AU29" i="46"/>
  <c r="AU29" i="44"/>
  <c r="BC29" i="46"/>
  <c r="BC29" i="44"/>
  <c r="AI30" i="46"/>
  <c r="AI30" i="44"/>
  <c r="AV14" i="46"/>
  <c r="AV14" i="44"/>
  <c r="C89" i="46"/>
  <c r="C89" i="44" s="1"/>
  <c r="AM9" i="44"/>
  <c r="AZ12" i="44"/>
  <c r="BP14" i="44"/>
  <c r="AO19" i="44"/>
  <c r="AG27" i="44"/>
  <c r="X43" i="44"/>
  <c r="AE54" i="44"/>
  <c r="Y64" i="44"/>
  <c r="BQ73" i="44"/>
  <c r="AQ100" i="44"/>
  <c r="BO100" i="44"/>
  <c r="BH102" i="44"/>
  <c r="AX106" i="44"/>
  <c r="M107" i="44"/>
  <c r="X112" i="44"/>
  <c r="BK116" i="44"/>
  <c r="L123" i="44"/>
  <c r="AW127" i="44"/>
  <c r="L128" i="44"/>
  <c r="AJ128" i="44"/>
  <c r="O133" i="44"/>
  <c r="J170" i="46"/>
  <c r="J170" i="44"/>
  <c r="BF170" i="46"/>
  <c r="BF170" i="44"/>
  <c r="M172" i="46"/>
  <c r="M172" i="44"/>
  <c r="AS172" i="46"/>
  <c r="AS172" i="44"/>
  <c r="BA172" i="46"/>
  <c r="BA172" i="44"/>
  <c r="Q173" i="46"/>
  <c r="Q173" i="44"/>
  <c r="AO173" i="46"/>
  <c r="AO173" i="44"/>
  <c r="BM173" i="46"/>
  <c r="BM173" i="44"/>
  <c r="P175" i="46"/>
  <c r="P175" i="44"/>
  <c r="AV175" i="46"/>
  <c r="AV175" i="44"/>
  <c r="N177" i="46"/>
  <c r="N177" i="44"/>
  <c r="AT177" i="46"/>
  <c r="AT177" i="44"/>
  <c r="I178" i="46"/>
  <c r="I178" i="44"/>
  <c r="BE178" i="46"/>
  <c r="BE178" i="44"/>
  <c r="BM178" i="46"/>
  <c r="BM178" i="44"/>
  <c r="U179" i="46"/>
  <c r="U179" i="44"/>
  <c r="AK179" i="46"/>
  <c r="AK179" i="44"/>
  <c r="BA179" i="46"/>
  <c r="BA179" i="44"/>
  <c r="T181" i="46"/>
  <c r="T181" i="44"/>
  <c r="AJ181" i="46"/>
  <c r="AJ181" i="44"/>
  <c r="AZ181" i="46"/>
  <c r="AZ181" i="44"/>
  <c r="G182" i="46"/>
  <c r="G182" i="44"/>
  <c r="W182" i="46"/>
  <c r="W182" i="44"/>
  <c r="BC182" i="46"/>
  <c r="BC182" i="44"/>
  <c r="BK182" i="46"/>
  <c r="BK182" i="44"/>
  <c r="BG183" i="46"/>
  <c r="BG183" i="44"/>
  <c r="AT184" i="46"/>
  <c r="AT184" i="44"/>
  <c r="I185" i="46"/>
  <c r="I185" i="44"/>
  <c r="Q185" i="46"/>
  <c r="Q185" i="44"/>
  <c r="Y185" i="46"/>
  <c r="Y185" i="44"/>
  <c r="AG185" i="46"/>
  <c r="AG185" i="44"/>
  <c r="AO185" i="46"/>
  <c r="AO185" i="44"/>
  <c r="AW185" i="46"/>
  <c r="AW185" i="44"/>
  <c r="E186" i="46"/>
  <c r="E186" i="44"/>
  <c r="U186" i="46"/>
  <c r="U186" i="44"/>
  <c r="AK186" i="46"/>
  <c r="AK186" i="44"/>
  <c r="Q187" i="46"/>
  <c r="Q187" i="44"/>
  <c r="AW187" i="46"/>
  <c r="AW187" i="44"/>
  <c r="E188" i="46"/>
  <c r="E188" i="44"/>
  <c r="U188" i="46"/>
  <c r="U188" i="44"/>
  <c r="AC188" i="46"/>
  <c r="AC188" i="44"/>
  <c r="AK188" i="46"/>
  <c r="AK188" i="44"/>
  <c r="H189" i="46"/>
  <c r="H189" i="44"/>
  <c r="AV189" i="46"/>
  <c r="AV189" i="44"/>
  <c r="K190" i="46"/>
  <c r="K190" i="44"/>
  <c r="Y144" i="46"/>
  <c r="Y144" i="44"/>
  <c r="AO144" i="46"/>
  <c r="AO144" i="44"/>
  <c r="Y150" i="46"/>
  <c r="Y150" i="44"/>
  <c r="AW150" i="46"/>
  <c r="AW150" i="44"/>
  <c r="AW152" i="46"/>
  <c r="AW152" i="44"/>
  <c r="AK153" i="46"/>
  <c r="AK153" i="44"/>
  <c r="I154" i="46"/>
  <c r="I154" i="44"/>
  <c r="AO154" i="46"/>
  <c r="AO154" i="44"/>
  <c r="AW154" i="46"/>
  <c r="AW154" i="44"/>
  <c r="BH155" i="46"/>
  <c r="BH155" i="44"/>
  <c r="AN156" i="46"/>
  <c r="AN156" i="44"/>
  <c r="BG161" i="46"/>
  <c r="BG161" i="44"/>
  <c r="BK162" i="46"/>
  <c r="BK162" i="44"/>
  <c r="BH164" i="46"/>
  <c r="BH164" i="44"/>
  <c r="BP164" i="46"/>
  <c r="BP164" i="44"/>
  <c r="X165" i="46"/>
  <c r="X165" i="44"/>
  <c r="AI168" i="46"/>
  <c r="AI168" i="44"/>
  <c r="F31" i="44"/>
  <c r="BB31" i="44"/>
  <c r="AP32" i="44"/>
  <c r="BI172" i="44"/>
  <c r="I173" i="44"/>
  <c r="Z170" i="44"/>
  <c r="BB177" i="44"/>
  <c r="Q178" i="44"/>
  <c r="AW178" i="44"/>
  <c r="Q40" i="46"/>
  <c r="Q40" i="44"/>
  <c r="V31" i="44"/>
  <c r="R32" i="44"/>
  <c r="E174" i="44"/>
  <c r="AY190" i="46"/>
  <c r="AY190" i="44"/>
  <c r="AA192" i="46"/>
  <c r="AA192" i="44"/>
  <c r="BG192" i="46"/>
  <c r="BG192" i="44"/>
  <c r="AI194" i="46"/>
  <c r="AI194" i="44"/>
  <c r="AY194" i="46"/>
  <c r="AY194" i="44"/>
  <c r="BP195" i="46"/>
  <c r="BP195" i="44"/>
  <c r="AZ197" i="46"/>
  <c r="AZ197" i="44"/>
  <c r="AA199" i="46"/>
  <c r="AA199" i="44"/>
  <c r="AQ201" i="46"/>
  <c r="AQ201" i="44"/>
  <c r="F202" i="46"/>
  <c r="F202" i="44"/>
  <c r="AT202" i="46"/>
  <c r="AT202" i="44"/>
  <c r="AF203" i="46"/>
  <c r="AF203" i="44"/>
  <c r="AP204" i="46"/>
  <c r="AP204" i="44"/>
  <c r="F205" i="46"/>
  <c r="F205" i="44"/>
  <c r="AT205" i="46"/>
  <c r="AT205" i="44"/>
  <c r="BB205" i="46"/>
  <c r="BB205" i="44"/>
  <c r="Y206" i="46"/>
  <c r="Y206" i="44"/>
  <c r="AO206" i="46"/>
  <c r="AO206" i="44"/>
  <c r="BM206" i="46"/>
  <c r="BM206" i="44"/>
  <c r="J207" i="46"/>
  <c r="J207" i="44"/>
  <c r="R207" i="46"/>
  <c r="R207" i="44"/>
  <c r="AH207" i="46"/>
  <c r="AH207" i="44"/>
  <c r="AX207" i="46"/>
  <c r="AX207" i="44"/>
  <c r="BN173" i="46"/>
  <c r="BN173" i="44"/>
  <c r="AL174" i="46"/>
  <c r="AL174" i="44"/>
  <c r="AW175" i="46"/>
  <c r="AW175" i="44"/>
  <c r="BM175" i="46"/>
  <c r="BM175" i="44"/>
  <c r="Z178" i="46"/>
  <c r="Z178" i="44"/>
  <c r="AD179" i="46"/>
  <c r="AD179" i="44"/>
  <c r="P182" i="46"/>
  <c r="P182" i="44"/>
  <c r="AF182" i="46"/>
  <c r="AF182" i="44"/>
  <c r="BL182" i="46"/>
  <c r="BL182" i="44"/>
  <c r="BP183" i="46"/>
  <c r="BP183" i="44"/>
  <c r="O184" i="46"/>
  <c r="O184" i="44"/>
  <c r="AP185" i="46"/>
  <c r="AP185" i="44"/>
  <c r="AX185" i="46"/>
  <c r="AX185" i="44"/>
  <c r="BF185" i="46"/>
  <c r="BF185" i="44"/>
  <c r="BJ186" i="46"/>
  <c r="BJ186" i="44"/>
  <c r="J187" i="46"/>
  <c r="J187" i="44"/>
  <c r="AT188" i="46"/>
  <c r="AT188" i="44"/>
  <c r="L190" i="46"/>
  <c r="L190" i="44"/>
  <c r="AF191" i="46"/>
  <c r="AF191" i="44"/>
  <c r="AV191" i="46"/>
  <c r="AV191" i="44"/>
  <c r="T176" i="44"/>
  <c r="AX178" i="44"/>
  <c r="AV182" i="44"/>
  <c r="BO192" i="44"/>
  <c r="BO194" i="44"/>
  <c r="AF196" i="44"/>
  <c r="AH204" i="44"/>
  <c r="BB172" i="44"/>
  <c r="AZ176" i="44"/>
  <c r="BK184" i="44"/>
  <c r="Z185" i="44"/>
  <c r="AI201" i="44"/>
  <c r="N205" i="44"/>
  <c r="AE169" i="44"/>
  <c r="V172" i="44"/>
  <c r="Y175" i="44"/>
  <c r="V179" i="44"/>
  <c r="AX180" i="44"/>
  <c r="G191" i="44"/>
  <c r="D195" i="44"/>
  <c r="AV203" i="44"/>
  <c r="J204" i="44"/>
  <c r="AP180" i="44"/>
  <c r="BC184" i="44"/>
  <c r="AA194" i="44"/>
  <c r="W198" i="44"/>
  <c r="AE200" i="44"/>
  <c r="H203" i="44"/>
  <c r="AG206" i="44"/>
  <c r="BA195" i="44"/>
  <c r="L201" i="44"/>
  <c r="AO203" i="44"/>
  <c r="AB192" i="44"/>
  <c r="BD193" i="44"/>
  <c r="E197" i="44"/>
  <c r="G202" i="44"/>
  <c r="Q203" i="44"/>
  <c r="G205" i="44"/>
  <c r="BC205" i="44"/>
  <c r="H193" i="44"/>
  <c r="AV193" i="44"/>
  <c r="AZ194" i="44"/>
  <c r="AN200" i="44"/>
  <c r="AU202" i="44"/>
  <c r="BK16" i="46"/>
  <c r="BK16" i="44"/>
  <c r="BC23" i="46"/>
  <c r="BC23" i="44"/>
  <c r="L27" i="46"/>
  <c r="L27" i="44"/>
  <c r="G42" i="46"/>
  <c r="G42" i="44"/>
  <c r="S45" i="46"/>
  <c r="S45" i="44"/>
  <c r="AI45" i="46"/>
  <c r="AI45" i="44"/>
  <c r="AM48" i="46"/>
  <c r="AM48" i="44"/>
  <c r="V53" i="46"/>
  <c r="V53" i="44"/>
  <c r="BF56" i="46"/>
  <c r="BF56" i="44"/>
  <c r="AW60" i="46"/>
  <c r="AW60" i="44"/>
  <c r="BM60" i="46"/>
  <c r="BM60" i="44"/>
  <c r="L64" i="46"/>
  <c r="L64" i="44"/>
  <c r="AR64" i="46"/>
  <c r="AR64" i="44"/>
  <c r="X65" i="46"/>
  <c r="X65" i="44"/>
  <c r="BB25" i="44"/>
  <c r="AB64" i="44"/>
  <c r="BA67" i="44"/>
  <c r="D79" i="44"/>
  <c r="AH26" i="46"/>
  <c r="AH26" i="44"/>
  <c r="AF33" i="46"/>
  <c r="AF33" i="44"/>
  <c r="AN40" i="46"/>
  <c r="AN40" i="44"/>
  <c r="AB41" i="46"/>
  <c r="AB41" i="44"/>
  <c r="K43" i="46"/>
  <c r="K43" i="44"/>
  <c r="BK51" i="46"/>
  <c r="BK51" i="44"/>
  <c r="J52" i="46"/>
  <c r="J52" i="44"/>
  <c r="AP52" i="46"/>
  <c r="AP52" i="44"/>
  <c r="BB53" i="46"/>
  <c r="BB53" i="44"/>
  <c r="Y60" i="46"/>
  <c r="Y60" i="44"/>
  <c r="AF63" i="46"/>
  <c r="AF63" i="44"/>
  <c r="P65" i="46"/>
  <c r="P65" i="44"/>
  <c r="AN65" i="46"/>
  <c r="AN65" i="44"/>
  <c r="AS67" i="46"/>
  <c r="AS67" i="44"/>
  <c r="C71" i="46"/>
  <c r="C71" i="44" s="1"/>
  <c r="P33" i="44"/>
  <c r="AJ36" i="44"/>
  <c r="AV80" i="44"/>
  <c r="AI84" i="44"/>
  <c r="A107" i="44"/>
  <c r="C18" i="46"/>
  <c r="C18" i="44" s="1"/>
  <c r="AN19" i="44"/>
  <c r="R26" i="44"/>
  <c r="BF26" i="44"/>
  <c r="Z30" i="44"/>
  <c r="AK31" i="44"/>
  <c r="I32" i="44"/>
  <c r="AV33" i="44"/>
  <c r="AB34" i="44"/>
  <c r="BP36" i="44"/>
  <c r="W37" i="44"/>
  <c r="AR39" i="44"/>
  <c r="X40" i="44"/>
  <c r="AE42" i="44"/>
  <c r="O44" i="44"/>
  <c r="AQ45" i="44"/>
  <c r="BQ50" i="44"/>
  <c r="AM51" i="44"/>
  <c r="BN52" i="44"/>
  <c r="N55" i="44"/>
  <c r="BI59" i="44"/>
  <c r="Q60" i="44"/>
  <c r="BD65" i="44"/>
  <c r="J66" i="44"/>
  <c r="BN66" i="44"/>
  <c r="AK67" i="44"/>
  <c r="BF69" i="44"/>
  <c r="BD71" i="44"/>
  <c r="D72" i="44"/>
  <c r="AF80" i="44"/>
  <c r="BC82" i="44"/>
  <c r="H83" i="44"/>
  <c r="BA89" i="44"/>
  <c r="BE90" i="44"/>
  <c r="AR91" i="44"/>
  <c r="G98" i="44"/>
  <c r="U101" i="44"/>
  <c r="V106" i="44"/>
  <c r="I107" i="44"/>
  <c r="Y118" i="44"/>
  <c r="BE121" i="44"/>
  <c r="AJ129" i="44"/>
  <c r="AN130" i="44"/>
  <c r="BD130" i="44"/>
  <c r="AV28" i="46"/>
  <c r="AV28" i="44"/>
  <c r="H33" i="46"/>
  <c r="H33" i="44"/>
  <c r="AZ34" i="46"/>
  <c r="AZ34" i="44"/>
  <c r="H35" i="46"/>
  <c r="H35" i="44"/>
  <c r="BH36" i="46"/>
  <c r="BH36" i="44"/>
  <c r="AH38" i="46"/>
  <c r="AH38" i="44"/>
  <c r="BP39" i="46"/>
  <c r="BP39" i="44"/>
  <c r="AY43" i="46"/>
  <c r="AY43" i="44"/>
  <c r="O48" i="46"/>
  <c r="O48" i="44"/>
  <c r="O51" i="46"/>
  <c r="O51" i="44"/>
  <c r="AU51" i="46"/>
  <c r="AU51" i="44"/>
  <c r="AS59" i="46"/>
  <c r="AS59" i="44"/>
  <c r="AS61" i="46"/>
  <c r="AS61" i="44"/>
  <c r="H65" i="46"/>
  <c r="H65" i="44"/>
  <c r="AH66" i="46"/>
  <c r="AH66" i="44"/>
  <c r="AR77" i="46"/>
  <c r="AR77" i="44"/>
  <c r="N25" i="44"/>
  <c r="AB27" i="44"/>
  <c r="AU37" i="44"/>
  <c r="BK44" i="44"/>
  <c r="AP69" i="44"/>
  <c r="D74" i="44"/>
  <c r="AP76" i="44"/>
  <c r="N9" i="44"/>
  <c r="BA13" i="44"/>
  <c r="BN26" i="44"/>
  <c r="AL29" i="44"/>
  <c r="AH30" i="44"/>
  <c r="BN30" i="44"/>
  <c r="Q32" i="44"/>
  <c r="X33" i="44"/>
  <c r="AN35" i="44"/>
  <c r="T36" i="44"/>
  <c r="AR36" i="44"/>
  <c r="L39" i="44"/>
  <c r="L41" i="44"/>
  <c r="AM42" i="44"/>
  <c r="BK46" i="44"/>
  <c r="AL53" i="44"/>
  <c r="AX56" i="44"/>
  <c r="AD57" i="44"/>
  <c r="U59" i="44"/>
  <c r="BQ61" i="44"/>
  <c r="AP66" i="44"/>
  <c r="BC68" i="44"/>
  <c r="J69" i="44"/>
  <c r="Z69" i="44"/>
  <c r="W75" i="44"/>
  <c r="BP77" i="44"/>
  <c r="P80" i="44"/>
  <c r="S81" i="44"/>
  <c r="AI81" i="44"/>
  <c r="AY81" i="44"/>
  <c r="N87" i="44"/>
  <c r="S97" i="44"/>
  <c r="BP103" i="44"/>
  <c r="P104" i="44"/>
  <c r="BQ108" i="44"/>
  <c r="BQ110" i="44"/>
  <c r="AN113" i="44"/>
  <c r="D114" i="44"/>
  <c r="T114" i="44"/>
  <c r="AJ114" i="44"/>
  <c r="F117" i="44"/>
  <c r="AR27" i="46"/>
  <c r="AR27" i="44"/>
  <c r="AE37" i="46"/>
  <c r="AE37" i="44"/>
  <c r="G44" i="46"/>
  <c r="G44" i="44"/>
  <c r="AU44" i="46"/>
  <c r="AU44" i="44"/>
  <c r="BC48" i="46"/>
  <c r="BC48" i="44"/>
  <c r="BJ55" i="46"/>
  <c r="BJ55" i="44"/>
  <c r="X63" i="46"/>
  <c r="X63" i="44"/>
  <c r="AC67" i="46"/>
  <c r="AC67" i="44"/>
  <c r="AE68" i="46"/>
  <c r="AE68" i="44"/>
  <c r="AU68" i="46"/>
  <c r="AU68" i="44"/>
  <c r="BH77" i="46"/>
  <c r="BH77" i="44"/>
  <c r="BM32" i="44"/>
  <c r="D34" i="44"/>
  <c r="BK42" i="44"/>
  <c r="AE48" i="44"/>
  <c r="BN56" i="44"/>
  <c r="W68" i="44"/>
  <c r="BP72" i="44"/>
  <c r="BK75" i="44"/>
  <c r="A71" i="44"/>
  <c r="C26" i="46"/>
  <c r="C26" i="44" s="1"/>
  <c r="O9" i="44"/>
  <c r="Z26" i="44"/>
  <c r="X28" i="44"/>
  <c r="BL35" i="44"/>
  <c r="G37" i="44"/>
  <c r="R38" i="44"/>
  <c r="BF38" i="44"/>
  <c r="BD40" i="44"/>
  <c r="BP41" i="44"/>
  <c r="AE44" i="44"/>
  <c r="K45" i="44"/>
  <c r="AH52" i="44"/>
  <c r="F53" i="44"/>
  <c r="AT53" i="44"/>
  <c r="BB55" i="44"/>
  <c r="Y58" i="44"/>
  <c r="E59" i="44"/>
  <c r="AF62" i="44"/>
  <c r="AN63" i="44"/>
  <c r="BD63" i="44"/>
  <c r="BH64" i="44"/>
  <c r="N70" i="44"/>
  <c r="BL73" i="44"/>
  <c r="AZ74" i="44"/>
  <c r="G75" i="44"/>
  <c r="D77" i="44"/>
  <c r="T77" i="44"/>
  <c r="AZ77" i="44"/>
  <c r="BG86" i="44"/>
  <c r="BL92" i="44"/>
  <c r="AI93" i="44"/>
  <c r="AI99" i="44"/>
  <c r="W100" i="44"/>
  <c r="AJ103" i="44"/>
  <c r="X113" i="44"/>
  <c r="BD113" i="44"/>
  <c r="AN115" i="44"/>
  <c r="F120" i="44"/>
  <c r="AE132" i="44"/>
  <c r="BI31" i="46"/>
  <c r="BI31" i="44"/>
  <c r="D39" i="46"/>
  <c r="D39" i="44"/>
  <c r="AB39" i="46"/>
  <c r="AB39" i="44"/>
  <c r="BO43" i="46"/>
  <c r="BO43" i="44"/>
  <c r="W44" i="46"/>
  <c r="W44" i="44"/>
  <c r="O46" i="46"/>
  <c r="O46" i="44"/>
  <c r="AU46" i="46"/>
  <c r="AU46" i="44"/>
  <c r="BF52" i="46"/>
  <c r="BF52" i="44"/>
  <c r="AL57" i="46"/>
  <c r="AL57" i="44"/>
  <c r="M59" i="46"/>
  <c r="M59" i="44"/>
  <c r="AK59" i="46"/>
  <c r="AK59" i="44"/>
  <c r="BQ59" i="46"/>
  <c r="BQ59" i="44"/>
  <c r="BA61" i="46"/>
  <c r="BA61" i="44"/>
  <c r="H62" i="46"/>
  <c r="H62" i="44"/>
  <c r="AF65" i="46"/>
  <c r="AF65" i="44"/>
  <c r="C58" i="46"/>
  <c r="C58" i="44" s="1"/>
  <c r="H28" i="44"/>
  <c r="AO32" i="44"/>
  <c r="V57" i="44"/>
  <c r="AC61" i="44"/>
  <c r="AV63" i="44"/>
  <c r="G68" i="44"/>
  <c r="A56" i="44"/>
  <c r="C54" i="46"/>
  <c r="C54" i="44" s="1"/>
  <c r="S8" i="44"/>
  <c r="W9" i="44"/>
  <c r="AQ24" i="44"/>
  <c r="BD28" i="44"/>
  <c r="V29" i="44"/>
  <c r="AT29" i="44"/>
  <c r="J30" i="44"/>
  <c r="AS31" i="44"/>
  <c r="AJ34" i="44"/>
  <c r="BH34" i="44"/>
  <c r="X35" i="44"/>
  <c r="AB36" i="44"/>
  <c r="AP38" i="44"/>
  <c r="AJ39" i="44"/>
  <c r="AZ39" i="44"/>
  <c r="S43" i="44"/>
  <c r="BG43" i="44"/>
  <c r="AM44" i="44"/>
  <c r="W46" i="44"/>
  <c r="G48" i="44"/>
  <c r="M50" i="44"/>
  <c r="R52" i="44"/>
  <c r="N53" i="44"/>
  <c r="AD55" i="44"/>
  <c r="I58" i="44"/>
  <c r="AW58" i="44"/>
  <c r="AG60" i="44"/>
  <c r="BE60" i="44"/>
  <c r="M61" i="44"/>
  <c r="AK61" i="44"/>
  <c r="AV62" i="44"/>
  <c r="AJ64" i="44"/>
  <c r="E67" i="44"/>
  <c r="O68" i="44"/>
  <c r="AM68" i="44"/>
  <c r="AX69" i="44"/>
  <c r="BL71" i="44"/>
  <c r="T72" i="44"/>
  <c r="P83" i="44"/>
  <c r="AI86" i="44"/>
  <c r="AT87" i="44"/>
  <c r="AN92" i="44"/>
  <c r="S99" i="44"/>
  <c r="T103" i="44"/>
  <c r="N106" i="44"/>
  <c r="K12" i="46"/>
  <c r="K12" i="44"/>
  <c r="AZ27" i="46"/>
  <c r="AZ27" i="44"/>
  <c r="P28" i="46"/>
  <c r="P28" i="44"/>
  <c r="L36" i="46"/>
  <c r="L36" i="44"/>
  <c r="BH39" i="46"/>
  <c r="BH39" i="44"/>
  <c r="H40" i="46"/>
  <c r="H40" i="44"/>
  <c r="AF40" i="46"/>
  <c r="AF40" i="44"/>
  <c r="D41" i="46"/>
  <c r="D41" i="44"/>
  <c r="AZ41" i="46"/>
  <c r="AZ41" i="44"/>
  <c r="BA50" i="46"/>
  <c r="BA50" i="44"/>
  <c r="BJ53" i="46"/>
  <c r="BJ53" i="44"/>
  <c r="N57" i="46"/>
  <c r="N57" i="44"/>
  <c r="P62" i="46"/>
  <c r="P62" i="44"/>
  <c r="X62" i="46"/>
  <c r="X62" i="44"/>
  <c r="BL62" i="46"/>
  <c r="BL62" i="44"/>
  <c r="R66" i="46"/>
  <c r="R66" i="44"/>
  <c r="BI67" i="46"/>
  <c r="BI67" i="44"/>
  <c r="BK68" i="46"/>
  <c r="BK68" i="44"/>
  <c r="BJ70" i="46"/>
  <c r="BJ70" i="44"/>
  <c r="P71" i="46"/>
  <c r="P71" i="44"/>
  <c r="AJ72" i="46"/>
  <c r="AJ72" i="44"/>
  <c r="AR72" i="46"/>
  <c r="AR72" i="44"/>
  <c r="AZ72" i="46"/>
  <c r="AZ72" i="44"/>
  <c r="BH72" i="46"/>
  <c r="BH72" i="44"/>
  <c r="H73" i="46"/>
  <c r="H73" i="44"/>
  <c r="X73" i="46"/>
  <c r="X73" i="44"/>
  <c r="AV73" i="46"/>
  <c r="AV73" i="44"/>
  <c r="BD73" i="46"/>
  <c r="BD73" i="44"/>
  <c r="O75" i="46"/>
  <c r="O75" i="44"/>
  <c r="R76" i="46"/>
  <c r="R76" i="44"/>
  <c r="Z76" i="46"/>
  <c r="Z76" i="44"/>
  <c r="BN76" i="46"/>
  <c r="BN76" i="44"/>
  <c r="AB79" i="46"/>
  <c r="AB79" i="44"/>
  <c r="AR79" i="46"/>
  <c r="AR79" i="44"/>
  <c r="BP79" i="46"/>
  <c r="BP79" i="44"/>
  <c r="O82" i="46"/>
  <c r="O82" i="44"/>
  <c r="AM82" i="46"/>
  <c r="AM82" i="44"/>
  <c r="X83" i="46"/>
  <c r="X83" i="44"/>
  <c r="K84" i="46"/>
  <c r="K84" i="44"/>
  <c r="BO84" i="46"/>
  <c r="BO84" i="44"/>
  <c r="O85" i="46"/>
  <c r="O85" i="44"/>
  <c r="AE85" i="46"/>
  <c r="AE85" i="44"/>
  <c r="AM85" i="46"/>
  <c r="AM85" i="44"/>
  <c r="BC85" i="46"/>
  <c r="BC85" i="44"/>
  <c r="F87" i="46"/>
  <c r="F87" i="44"/>
  <c r="I88" i="46"/>
  <c r="I88" i="44"/>
  <c r="Y88" i="46"/>
  <c r="Y88" i="44"/>
  <c r="AG88" i="46"/>
  <c r="AG88" i="44"/>
  <c r="AO88" i="46"/>
  <c r="AO88" i="44"/>
  <c r="AW88" i="46"/>
  <c r="AW88" i="44"/>
  <c r="E89" i="46"/>
  <c r="E89" i="44"/>
  <c r="M89" i="46"/>
  <c r="M89" i="44"/>
  <c r="U89" i="46"/>
  <c r="U89" i="44"/>
  <c r="AC89" i="46"/>
  <c r="AC89" i="44"/>
  <c r="AK89" i="46"/>
  <c r="AK89" i="44"/>
  <c r="AS89" i="46"/>
  <c r="AS89" i="44"/>
  <c r="BI89" i="46"/>
  <c r="BI89" i="44"/>
  <c r="I90" i="46"/>
  <c r="I90" i="44"/>
  <c r="Y90" i="46"/>
  <c r="Y90" i="44"/>
  <c r="AG90" i="46"/>
  <c r="AG90" i="44"/>
  <c r="AO90" i="46"/>
  <c r="AO90" i="44"/>
  <c r="AW90" i="46"/>
  <c r="AW90" i="44"/>
  <c r="BM90" i="46"/>
  <c r="BM90" i="44"/>
  <c r="D91" i="46"/>
  <c r="D91" i="44"/>
  <c r="L91" i="46"/>
  <c r="L91" i="44"/>
  <c r="T91" i="46"/>
  <c r="T91" i="44"/>
  <c r="AB91" i="46"/>
  <c r="AB91" i="44"/>
  <c r="AJ91" i="46"/>
  <c r="AJ91" i="44"/>
  <c r="AZ91" i="46"/>
  <c r="AZ91" i="44"/>
  <c r="BH91" i="46"/>
  <c r="BH91" i="44"/>
  <c r="H92" i="46"/>
  <c r="H92" i="44"/>
  <c r="P92" i="46"/>
  <c r="P92" i="44"/>
  <c r="AF92" i="46"/>
  <c r="AF92" i="44"/>
  <c r="AV92" i="46"/>
  <c r="AV92" i="44"/>
  <c r="BD92" i="46"/>
  <c r="BD92" i="44"/>
  <c r="K93" i="46"/>
  <c r="K93" i="44"/>
  <c r="S93" i="46"/>
  <c r="S93" i="44"/>
  <c r="AQ93" i="46"/>
  <c r="AQ93" i="44"/>
  <c r="AY93" i="46"/>
  <c r="AY93" i="44"/>
  <c r="BG93" i="46"/>
  <c r="BG93" i="44"/>
  <c r="G94" i="46"/>
  <c r="G94" i="44"/>
  <c r="O94" i="46"/>
  <c r="O94" i="44"/>
  <c r="W94" i="46"/>
  <c r="W94" i="44"/>
  <c r="AE94" i="46"/>
  <c r="AE94" i="44"/>
  <c r="AM94" i="46"/>
  <c r="AM94" i="44"/>
  <c r="AU94" i="46"/>
  <c r="AU94" i="44"/>
  <c r="BC94" i="46"/>
  <c r="BC94" i="44"/>
  <c r="BK94" i="46"/>
  <c r="BK94" i="44"/>
  <c r="K95" i="46"/>
  <c r="K95" i="44"/>
  <c r="AA95" i="46"/>
  <c r="AA95" i="44"/>
  <c r="AI95" i="46"/>
  <c r="AI95" i="44"/>
  <c r="AQ95" i="46"/>
  <c r="AQ95" i="44"/>
  <c r="AY95" i="46"/>
  <c r="AY95" i="44"/>
  <c r="BG95" i="46"/>
  <c r="BG95" i="44"/>
  <c r="BO95" i="46"/>
  <c r="BO95" i="44"/>
  <c r="O96" i="46"/>
  <c r="O96" i="44"/>
  <c r="AE96" i="46"/>
  <c r="AE96" i="44"/>
  <c r="AM96" i="46"/>
  <c r="AM96" i="44"/>
  <c r="AU96" i="46"/>
  <c r="AU96" i="44"/>
  <c r="BK96" i="46"/>
  <c r="BK96" i="44"/>
  <c r="K97" i="46"/>
  <c r="K97" i="44"/>
  <c r="AA97" i="46"/>
  <c r="AA97" i="44"/>
  <c r="AI97" i="46"/>
  <c r="AI97" i="44"/>
  <c r="AQ97" i="46"/>
  <c r="AQ97" i="44"/>
  <c r="AY97" i="46"/>
  <c r="AY97" i="44"/>
  <c r="BG97" i="46"/>
  <c r="BG97" i="44"/>
  <c r="BO97" i="46"/>
  <c r="BO97" i="44"/>
  <c r="O98" i="46"/>
  <c r="O98" i="44"/>
  <c r="W98" i="46"/>
  <c r="W98" i="44"/>
  <c r="AE98" i="46"/>
  <c r="AE98" i="44"/>
  <c r="AM98" i="46"/>
  <c r="AM98" i="44"/>
  <c r="AU98" i="46"/>
  <c r="AU98" i="44"/>
  <c r="BC98" i="46"/>
  <c r="BC98" i="44"/>
  <c r="BK98" i="46"/>
  <c r="BK98" i="44"/>
  <c r="K99" i="46"/>
  <c r="K99" i="44"/>
  <c r="AA99" i="46"/>
  <c r="AA99" i="44"/>
  <c r="AQ99" i="46"/>
  <c r="AQ99" i="44"/>
  <c r="AY99" i="46"/>
  <c r="AY99" i="44"/>
  <c r="BG99" i="46"/>
  <c r="BG99" i="44"/>
  <c r="BO99" i="46"/>
  <c r="BO99" i="44"/>
  <c r="G100" i="46"/>
  <c r="G100" i="44"/>
  <c r="O100" i="46"/>
  <c r="O100" i="44"/>
  <c r="AE100" i="46"/>
  <c r="AE100" i="44"/>
  <c r="AM100" i="46"/>
  <c r="AM100" i="44"/>
  <c r="AU100" i="46"/>
  <c r="AU100" i="44"/>
  <c r="BK100" i="46"/>
  <c r="BK100" i="44"/>
  <c r="M101" i="46"/>
  <c r="M101" i="44"/>
  <c r="AC101" i="46"/>
  <c r="AC101" i="44"/>
  <c r="AS101" i="46"/>
  <c r="AS101" i="44"/>
  <c r="BA101" i="46"/>
  <c r="BA101" i="44"/>
  <c r="BI101" i="46"/>
  <c r="BI101" i="44"/>
  <c r="BQ101" i="46"/>
  <c r="BQ101" i="44"/>
  <c r="P102" i="46"/>
  <c r="P102" i="44"/>
  <c r="AF102" i="46"/>
  <c r="AF102" i="44"/>
  <c r="AV102" i="46"/>
  <c r="AV102" i="44"/>
  <c r="BD102" i="46"/>
  <c r="BD102" i="44"/>
  <c r="BL102" i="46"/>
  <c r="BL102" i="44"/>
  <c r="D103" i="46"/>
  <c r="D103" i="44"/>
  <c r="L103" i="46"/>
  <c r="L103" i="44"/>
  <c r="AB103" i="46"/>
  <c r="AB103" i="44"/>
  <c r="AR103" i="46"/>
  <c r="AR103" i="44"/>
  <c r="AZ103" i="46"/>
  <c r="AZ103" i="44"/>
  <c r="X104" i="46"/>
  <c r="X104" i="44"/>
  <c r="AF104" i="46"/>
  <c r="AF104" i="44"/>
  <c r="AN104" i="46"/>
  <c r="AN104" i="44"/>
  <c r="AV104" i="46"/>
  <c r="AV104" i="44"/>
  <c r="BL104" i="46"/>
  <c r="BL104" i="44"/>
  <c r="K105" i="46"/>
  <c r="K105" i="44"/>
  <c r="S105" i="46"/>
  <c r="S105" i="44"/>
  <c r="AA105" i="46"/>
  <c r="AA105" i="44"/>
  <c r="AI105" i="46"/>
  <c r="AI105" i="44"/>
  <c r="AY105" i="46"/>
  <c r="AY105" i="44"/>
  <c r="BO105" i="46"/>
  <c r="BO105" i="44"/>
  <c r="F106" i="46"/>
  <c r="F106" i="44"/>
  <c r="AD106" i="46"/>
  <c r="AD106" i="44"/>
  <c r="AT106" i="46"/>
  <c r="AT106" i="44"/>
  <c r="BB106" i="46"/>
  <c r="BB106" i="44"/>
  <c r="BJ106" i="46"/>
  <c r="BJ106" i="44"/>
  <c r="Q107" i="46"/>
  <c r="Q107" i="44"/>
  <c r="Y107" i="46"/>
  <c r="Y107" i="44"/>
  <c r="AG107" i="46"/>
  <c r="AG107" i="44"/>
  <c r="AO107" i="46"/>
  <c r="AO107" i="44"/>
  <c r="AW107" i="46"/>
  <c r="AW107" i="44"/>
  <c r="BE107" i="46"/>
  <c r="BE107" i="44"/>
  <c r="BM107" i="46"/>
  <c r="BM107" i="44"/>
  <c r="E108" i="46"/>
  <c r="E108" i="44"/>
  <c r="M108" i="46"/>
  <c r="M108" i="44"/>
  <c r="U108" i="46"/>
  <c r="U108" i="44"/>
  <c r="AC108" i="46"/>
  <c r="AC108" i="44"/>
  <c r="AK108" i="46"/>
  <c r="AK108" i="44"/>
  <c r="AS108" i="46"/>
  <c r="AS108" i="44"/>
  <c r="BA108" i="46"/>
  <c r="BA108" i="44"/>
  <c r="BI108" i="46"/>
  <c r="BI108" i="44"/>
  <c r="I109" i="46"/>
  <c r="I109" i="44"/>
  <c r="Q109" i="46"/>
  <c r="Q109" i="44"/>
  <c r="Y109" i="46"/>
  <c r="Y109" i="44"/>
  <c r="AG109" i="46"/>
  <c r="AG109" i="44"/>
  <c r="AO109" i="46"/>
  <c r="AO109" i="44"/>
  <c r="AW109" i="46"/>
  <c r="AW109" i="44"/>
  <c r="BE109" i="46"/>
  <c r="BE109" i="44"/>
  <c r="BM109" i="46"/>
  <c r="BM109" i="44"/>
  <c r="E110" i="46"/>
  <c r="E110" i="44"/>
  <c r="M110" i="46"/>
  <c r="M110" i="44"/>
  <c r="U110" i="46"/>
  <c r="U110" i="44"/>
  <c r="AC110" i="46"/>
  <c r="AC110" i="44"/>
  <c r="AK110" i="46"/>
  <c r="AK110" i="44"/>
  <c r="AS110" i="46"/>
  <c r="AS110" i="44"/>
  <c r="BA110" i="46"/>
  <c r="BA110" i="44"/>
  <c r="BI110" i="46"/>
  <c r="BI110" i="44"/>
  <c r="H111" i="46"/>
  <c r="H111" i="44"/>
  <c r="X111" i="46"/>
  <c r="X111" i="44"/>
  <c r="AN111" i="46"/>
  <c r="AN111" i="44"/>
  <c r="AV111" i="46"/>
  <c r="AV111" i="44"/>
  <c r="BD111" i="46"/>
  <c r="BD111" i="44"/>
  <c r="BL111" i="46"/>
  <c r="BL111" i="44"/>
  <c r="D112" i="46"/>
  <c r="D112" i="44"/>
  <c r="L112" i="46"/>
  <c r="L112" i="44"/>
  <c r="T112" i="46"/>
  <c r="T112" i="44"/>
  <c r="AB112" i="46"/>
  <c r="AB112" i="44"/>
  <c r="AJ112" i="46"/>
  <c r="AJ112" i="44"/>
  <c r="AR112" i="46"/>
  <c r="AR112" i="44"/>
  <c r="AZ112" i="46"/>
  <c r="AZ112" i="44"/>
  <c r="BH112" i="46"/>
  <c r="BH112" i="44"/>
  <c r="BP112" i="46"/>
  <c r="BP112" i="44"/>
  <c r="H113" i="46"/>
  <c r="H113" i="44"/>
  <c r="P113" i="46"/>
  <c r="P113" i="44"/>
  <c r="AF113" i="46"/>
  <c r="AF113" i="44"/>
  <c r="AV113" i="46"/>
  <c r="AV113" i="44"/>
  <c r="BL113" i="46"/>
  <c r="BL113" i="44"/>
  <c r="L114" i="46"/>
  <c r="L114" i="44"/>
  <c r="AR114" i="46"/>
  <c r="AR114" i="44"/>
  <c r="AZ114" i="46"/>
  <c r="AZ114" i="44"/>
  <c r="BH114" i="46"/>
  <c r="BH114" i="44"/>
  <c r="BP114" i="46"/>
  <c r="BP114" i="44"/>
  <c r="H115" i="46"/>
  <c r="H115" i="44"/>
  <c r="P115" i="46"/>
  <c r="P115" i="44"/>
  <c r="X115" i="46"/>
  <c r="X115" i="44"/>
  <c r="AF115" i="46"/>
  <c r="AF115" i="44"/>
  <c r="AV115" i="46"/>
  <c r="AV115" i="44"/>
  <c r="BD115" i="46"/>
  <c r="BD115" i="44"/>
  <c r="BL115" i="46"/>
  <c r="BL115" i="44"/>
  <c r="K116" i="46"/>
  <c r="K116" i="44"/>
  <c r="S116" i="46"/>
  <c r="S116" i="44"/>
  <c r="AA116" i="46"/>
  <c r="AA116" i="44"/>
  <c r="AI116" i="46"/>
  <c r="AI116" i="44"/>
  <c r="AQ116" i="46"/>
  <c r="AQ116" i="44"/>
  <c r="AY116" i="46"/>
  <c r="AY116" i="44"/>
  <c r="BG116" i="46"/>
  <c r="BG116" i="44"/>
  <c r="N117" i="46"/>
  <c r="N117" i="44"/>
  <c r="V117" i="46"/>
  <c r="V117" i="44"/>
  <c r="AD117" i="46"/>
  <c r="AD117" i="44"/>
  <c r="AL117" i="46"/>
  <c r="AL117" i="44"/>
  <c r="AT117" i="46"/>
  <c r="AT117" i="44"/>
  <c r="BB117" i="46"/>
  <c r="BB117" i="44"/>
  <c r="BJ117" i="46"/>
  <c r="BJ117" i="44"/>
  <c r="I118" i="46"/>
  <c r="I118" i="44"/>
  <c r="Q118" i="46"/>
  <c r="Q118" i="44"/>
  <c r="AG118" i="46"/>
  <c r="AG118" i="44"/>
  <c r="AO118" i="46"/>
  <c r="AO118" i="44"/>
  <c r="AW118" i="46"/>
  <c r="AW118" i="44"/>
  <c r="BM118" i="46"/>
  <c r="BM118" i="44"/>
  <c r="E119" i="46"/>
  <c r="E119" i="44"/>
  <c r="M119" i="46"/>
  <c r="M119" i="44"/>
  <c r="U119" i="46"/>
  <c r="U119" i="44"/>
  <c r="AC119" i="46"/>
  <c r="AC119" i="44"/>
  <c r="AK119" i="46"/>
  <c r="AK119" i="44"/>
  <c r="AS119" i="46"/>
  <c r="AS119" i="44"/>
  <c r="BA119" i="46"/>
  <c r="BA119" i="44"/>
  <c r="BI119" i="46"/>
  <c r="BI119" i="44"/>
  <c r="BQ119" i="46"/>
  <c r="BQ119" i="44"/>
  <c r="N120" i="46"/>
  <c r="N120" i="44"/>
  <c r="V120" i="46"/>
  <c r="V120" i="44"/>
  <c r="AD120" i="46"/>
  <c r="AD120" i="44"/>
  <c r="AL120" i="46"/>
  <c r="AL120" i="44"/>
  <c r="AT120" i="46"/>
  <c r="AT120" i="44"/>
  <c r="BB120" i="46"/>
  <c r="BB120" i="44"/>
  <c r="BJ120" i="46"/>
  <c r="BJ120" i="44"/>
  <c r="I121" i="46"/>
  <c r="I121" i="44"/>
  <c r="Q121" i="46"/>
  <c r="Q121" i="44"/>
  <c r="Y121" i="46"/>
  <c r="Y121" i="44"/>
  <c r="AG121" i="46"/>
  <c r="AG121" i="44"/>
  <c r="AO121" i="46"/>
  <c r="AO121" i="44"/>
  <c r="AW121" i="46"/>
  <c r="AW121" i="44"/>
  <c r="BM121" i="46"/>
  <c r="BM121" i="44"/>
  <c r="D122" i="46"/>
  <c r="D122" i="44"/>
  <c r="L122" i="46"/>
  <c r="L122" i="44"/>
  <c r="AB122" i="46"/>
  <c r="AB122" i="44"/>
  <c r="AJ122" i="46"/>
  <c r="AJ122" i="44"/>
  <c r="AR122" i="46"/>
  <c r="AR122" i="44"/>
  <c r="AZ122" i="46"/>
  <c r="AZ122" i="44"/>
  <c r="BH122" i="46"/>
  <c r="BH122" i="44"/>
  <c r="BP122" i="46"/>
  <c r="BP122" i="44"/>
  <c r="H123" i="46"/>
  <c r="H123" i="44"/>
  <c r="P123" i="46"/>
  <c r="P123" i="44"/>
  <c r="X123" i="46"/>
  <c r="X123" i="44"/>
  <c r="AF123" i="46"/>
  <c r="AF123" i="44"/>
  <c r="AN123" i="46"/>
  <c r="AN123" i="44"/>
  <c r="AV123" i="46"/>
  <c r="AV123" i="44"/>
  <c r="BD123" i="46"/>
  <c r="BD123" i="44"/>
  <c r="BL123" i="46"/>
  <c r="BL123" i="44"/>
  <c r="K124" i="46"/>
  <c r="K124" i="44"/>
  <c r="S124" i="46"/>
  <c r="S124" i="44"/>
  <c r="AI124" i="46"/>
  <c r="AI124" i="44"/>
  <c r="AY124" i="46"/>
  <c r="AY124" i="44"/>
  <c r="BG124" i="46"/>
  <c r="BG124" i="44"/>
  <c r="O125" i="46"/>
  <c r="O125" i="44"/>
  <c r="AE125" i="46"/>
  <c r="AE125" i="44"/>
  <c r="AM125" i="46"/>
  <c r="AM125" i="44"/>
  <c r="AU125" i="46"/>
  <c r="AU125" i="44"/>
  <c r="BC125" i="46"/>
  <c r="BC125" i="44"/>
  <c r="BK125" i="46"/>
  <c r="BK125" i="44"/>
  <c r="I126" i="46"/>
  <c r="I126" i="44"/>
  <c r="Q126" i="46"/>
  <c r="Q126" i="44"/>
  <c r="Y126" i="46"/>
  <c r="Y126" i="44"/>
  <c r="AO126" i="46"/>
  <c r="AO126" i="44"/>
  <c r="BE126" i="46"/>
  <c r="BE126" i="44"/>
  <c r="BM126" i="46"/>
  <c r="BM126" i="44"/>
  <c r="E127" i="46"/>
  <c r="E127" i="44"/>
  <c r="M127" i="46"/>
  <c r="M127" i="44"/>
  <c r="U127" i="46"/>
  <c r="U127" i="44"/>
  <c r="AC127" i="46"/>
  <c r="AC127" i="44"/>
  <c r="AK127" i="46"/>
  <c r="AK127" i="44"/>
  <c r="AS127" i="46"/>
  <c r="AS127" i="44"/>
  <c r="BA127" i="46"/>
  <c r="BA127" i="44"/>
  <c r="BI127" i="46"/>
  <c r="BI127" i="44"/>
  <c r="BQ127" i="46"/>
  <c r="BQ127" i="44"/>
  <c r="H128" i="46"/>
  <c r="H128" i="44"/>
  <c r="P128" i="46"/>
  <c r="P128" i="44"/>
  <c r="X128" i="46"/>
  <c r="X128" i="44"/>
  <c r="AF128" i="46"/>
  <c r="AF128" i="44"/>
  <c r="AN128" i="46"/>
  <c r="AN128" i="44"/>
  <c r="AV128" i="46"/>
  <c r="AV128" i="44"/>
  <c r="BD128" i="46"/>
  <c r="BD128" i="44"/>
  <c r="BL128" i="46"/>
  <c r="BL128" i="44"/>
  <c r="D129" i="46"/>
  <c r="D129" i="44"/>
  <c r="L129" i="46"/>
  <c r="L129" i="44"/>
  <c r="T129" i="46"/>
  <c r="T129" i="44"/>
  <c r="AB129" i="46"/>
  <c r="AB129" i="44"/>
  <c r="AR129" i="46"/>
  <c r="AR129" i="44"/>
  <c r="AZ129" i="46"/>
  <c r="AZ129" i="44"/>
  <c r="BH129" i="46"/>
  <c r="BH129" i="44"/>
  <c r="BP129" i="46"/>
  <c r="BP129" i="44"/>
  <c r="H130" i="46"/>
  <c r="H130" i="44"/>
  <c r="P130" i="46"/>
  <c r="P130" i="44"/>
  <c r="X130" i="46"/>
  <c r="X130" i="44"/>
  <c r="D131" i="46"/>
  <c r="D131" i="44"/>
  <c r="T131" i="46"/>
  <c r="T131" i="44"/>
  <c r="AB131" i="46"/>
  <c r="AB131" i="44"/>
  <c r="AR131" i="46"/>
  <c r="AR131" i="44"/>
  <c r="AZ131" i="46"/>
  <c r="AZ131" i="44"/>
  <c r="BH131" i="46"/>
  <c r="BH131" i="44"/>
  <c r="BP131" i="46"/>
  <c r="BP131" i="44"/>
  <c r="G132" i="46"/>
  <c r="G132" i="44"/>
  <c r="O132" i="46"/>
  <c r="O132" i="44"/>
  <c r="AM132" i="46"/>
  <c r="AM132" i="44"/>
  <c r="AU132" i="46"/>
  <c r="AU132" i="44"/>
  <c r="BK132" i="46"/>
  <c r="BK132" i="44"/>
  <c r="K133" i="46"/>
  <c r="K133" i="44"/>
  <c r="S133" i="46"/>
  <c r="S133" i="44"/>
  <c r="AA133" i="46"/>
  <c r="AA133" i="44"/>
  <c r="AI133" i="46"/>
  <c r="AI133" i="44"/>
  <c r="AY133" i="46"/>
  <c r="AY133" i="44"/>
  <c r="BO133" i="46"/>
  <c r="BO133" i="44"/>
  <c r="M134" i="46"/>
  <c r="M134" i="44"/>
  <c r="U134" i="46"/>
  <c r="U134" i="44"/>
  <c r="AC134" i="46"/>
  <c r="AC134" i="44"/>
  <c r="AK134" i="46"/>
  <c r="AK134" i="44"/>
  <c r="AS134" i="46"/>
  <c r="AS134" i="44"/>
  <c r="BA134" i="46"/>
  <c r="BA134" i="44"/>
  <c r="BI134" i="46"/>
  <c r="BI134" i="44"/>
  <c r="I135" i="46"/>
  <c r="I135" i="44"/>
  <c r="Q135" i="46"/>
  <c r="Q135" i="44"/>
  <c r="Y135" i="46"/>
  <c r="Y135" i="44"/>
  <c r="AG135" i="46"/>
  <c r="AG135" i="44"/>
  <c r="AO135" i="46"/>
  <c r="AO135" i="44"/>
  <c r="AW135" i="46"/>
  <c r="AW135" i="44"/>
  <c r="BE135" i="46"/>
  <c r="BE135" i="44"/>
  <c r="BM135" i="46"/>
  <c r="BM135" i="44"/>
  <c r="K136" i="46"/>
  <c r="K136" i="44"/>
  <c r="AA136" i="46"/>
  <c r="AA136" i="44"/>
  <c r="AI136" i="46"/>
  <c r="AI136" i="44"/>
  <c r="AQ136" i="46"/>
  <c r="AQ136" i="44"/>
  <c r="AY136" i="46"/>
  <c r="AY136" i="44"/>
  <c r="BG136" i="46"/>
  <c r="BG136" i="44"/>
  <c r="O137" i="46"/>
  <c r="O137" i="44"/>
  <c r="W137" i="46"/>
  <c r="W137" i="44"/>
  <c r="AM137" i="46"/>
  <c r="AM137" i="44"/>
  <c r="AU137" i="46"/>
  <c r="AU137" i="44"/>
  <c r="BC137" i="46"/>
  <c r="BC137" i="44"/>
  <c r="Q138" i="46"/>
  <c r="Q138" i="44"/>
  <c r="Y138" i="46"/>
  <c r="Y138" i="44"/>
  <c r="AG138" i="46"/>
  <c r="AG138" i="44"/>
  <c r="AO138" i="46"/>
  <c r="AO138" i="44"/>
  <c r="AW138" i="46"/>
  <c r="AW138" i="44"/>
  <c r="BE138" i="46"/>
  <c r="BE138" i="44"/>
  <c r="BM138" i="46"/>
  <c r="BM138" i="44"/>
  <c r="E139" i="46"/>
  <c r="E139" i="44"/>
  <c r="M139" i="46"/>
  <c r="M139" i="44"/>
  <c r="U139" i="46"/>
  <c r="U139" i="44"/>
  <c r="AC139" i="46"/>
  <c r="AC139" i="44"/>
  <c r="AK139" i="46"/>
  <c r="AK139" i="44"/>
  <c r="AS139" i="46"/>
  <c r="AS139" i="44"/>
  <c r="BA139" i="46"/>
  <c r="BA139" i="44"/>
  <c r="BQ139" i="46"/>
  <c r="BQ139" i="44"/>
  <c r="D140" i="46"/>
  <c r="D140" i="44"/>
  <c r="L140" i="46"/>
  <c r="L140" i="44"/>
  <c r="T140" i="46"/>
  <c r="T140" i="44"/>
  <c r="AB140" i="46"/>
  <c r="AB140" i="44"/>
  <c r="AJ140" i="46"/>
  <c r="AJ140" i="44"/>
  <c r="AR140" i="46"/>
  <c r="AR140" i="44"/>
  <c r="AZ140" i="46"/>
  <c r="AZ140" i="44"/>
  <c r="BH140" i="46"/>
  <c r="BH140" i="44"/>
  <c r="BP140" i="46"/>
  <c r="BP140" i="44"/>
  <c r="F141" i="46"/>
  <c r="F141" i="44"/>
  <c r="N141" i="46"/>
  <c r="N141" i="44"/>
  <c r="V141" i="46"/>
  <c r="V141" i="44"/>
  <c r="AL141" i="46"/>
  <c r="AL141" i="44"/>
  <c r="AT141" i="46"/>
  <c r="AT141" i="44"/>
  <c r="BB141" i="46"/>
  <c r="BB141" i="44"/>
  <c r="BJ141" i="46"/>
  <c r="BJ141" i="44"/>
  <c r="J38" i="46"/>
  <c r="J38" i="44"/>
  <c r="AJ41" i="46"/>
  <c r="AJ41" i="44"/>
  <c r="AY45" i="46"/>
  <c r="AY45" i="44"/>
  <c r="AM46" i="46"/>
  <c r="AM46" i="44"/>
  <c r="AK50" i="46"/>
  <c r="AK50" i="44"/>
  <c r="G51" i="46"/>
  <c r="G51" i="44"/>
  <c r="AE51" i="46"/>
  <c r="AE51" i="44"/>
  <c r="V55" i="46"/>
  <c r="V55" i="44"/>
  <c r="AP56" i="46"/>
  <c r="AP56" i="44"/>
  <c r="AT57" i="46"/>
  <c r="AT57" i="44"/>
  <c r="BM58" i="46"/>
  <c r="BM58" i="44"/>
  <c r="AC59" i="46"/>
  <c r="AC59" i="44"/>
  <c r="U61" i="46"/>
  <c r="U61" i="44"/>
  <c r="H63" i="46"/>
  <c r="H63" i="44"/>
  <c r="Z66" i="46"/>
  <c r="Z66" i="44"/>
  <c r="AH69" i="46"/>
  <c r="AH69" i="44"/>
  <c r="AT70" i="46"/>
  <c r="AT70" i="44"/>
  <c r="X71" i="46"/>
  <c r="X71" i="44"/>
  <c r="AN73" i="46"/>
  <c r="AN73" i="44"/>
  <c r="L74" i="46"/>
  <c r="L74" i="44"/>
  <c r="AB74" i="46"/>
  <c r="AB74" i="44"/>
  <c r="AJ74" i="46"/>
  <c r="AJ74" i="44"/>
  <c r="AR74" i="46"/>
  <c r="AR74" i="44"/>
  <c r="BC75" i="46"/>
  <c r="BC75" i="44"/>
  <c r="AX76" i="46"/>
  <c r="AX76" i="44"/>
  <c r="X80" i="46"/>
  <c r="X80" i="44"/>
  <c r="AN80" i="46"/>
  <c r="AN80" i="44"/>
  <c r="W82" i="46"/>
  <c r="W82" i="44"/>
  <c r="AF83" i="46"/>
  <c r="AF83" i="44"/>
  <c r="AN83" i="46"/>
  <c r="AN83" i="44"/>
  <c r="S84" i="46"/>
  <c r="S84" i="44"/>
  <c r="AA84" i="46"/>
  <c r="AA84" i="44"/>
  <c r="AQ84" i="46"/>
  <c r="AQ84" i="44"/>
  <c r="K86" i="46"/>
  <c r="K86" i="44"/>
  <c r="S86" i="46"/>
  <c r="S86" i="44"/>
  <c r="AA86" i="46"/>
  <c r="AA86" i="44"/>
  <c r="AQ86" i="46"/>
  <c r="AQ86" i="44"/>
  <c r="AY86" i="46"/>
  <c r="AY86" i="44"/>
  <c r="BO86" i="46"/>
  <c r="BO86" i="44"/>
  <c r="AL87" i="46"/>
  <c r="AL87" i="44"/>
  <c r="BB87" i="46"/>
  <c r="BB87" i="44"/>
  <c r="BJ87" i="46"/>
  <c r="BJ87" i="44"/>
  <c r="Q88" i="46"/>
  <c r="Q88" i="44"/>
  <c r="AA93" i="46"/>
  <c r="AA93" i="44"/>
  <c r="A54" i="44"/>
  <c r="W14" i="44"/>
  <c r="T27" i="44"/>
  <c r="AF28" i="44"/>
  <c r="AD29" i="44"/>
  <c r="T34" i="44"/>
  <c r="BP34" i="44"/>
  <c r="BN38" i="44"/>
  <c r="P40" i="44"/>
  <c r="BL40" i="44"/>
  <c r="O42" i="44"/>
  <c r="F55" i="44"/>
  <c r="BI61" i="44"/>
  <c r="BP64" i="44"/>
  <c r="BB70" i="44"/>
  <c r="AJ79" i="44"/>
  <c r="AA81" i="44"/>
  <c r="BG81" i="44"/>
  <c r="AU9" i="46"/>
  <c r="AU9" i="44"/>
  <c r="BH10" i="46"/>
  <c r="BH10" i="44"/>
  <c r="H11" i="46"/>
  <c r="H11" i="44"/>
  <c r="BP12" i="46"/>
  <c r="BP12" i="44"/>
  <c r="AI13" i="46"/>
  <c r="AI13" i="44"/>
  <c r="AI15" i="46"/>
  <c r="AI15" i="44"/>
  <c r="BD33" i="46"/>
  <c r="BD33" i="44"/>
  <c r="L34" i="46"/>
  <c r="L34" i="44"/>
  <c r="BD35" i="46"/>
  <c r="BD35" i="44"/>
  <c r="O37" i="46"/>
  <c r="O37" i="44"/>
  <c r="BC37" i="46"/>
  <c r="BC37" i="44"/>
  <c r="AV40" i="46"/>
  <c r="AV40" i="44"/>
  <c r="AU42" i="46"/>
  <c r="AU42" i="44"/>
  <c r="AU48" i="46"/>
  <c r="AU48" i="44"/>
  <c r="E50" i="46"/>
  <c r="E50" i="44"/>
  <c r="AS50" i="46"/>
  <c r="AS50" i="44"/>
  <c r="AX52" i="46"/>
  <c r="AX52" i="44"/>
  <c r="AT55" i="46"/>
  <c r="AT55" i="44"/>
  <c r="BB57" i="46"/>
  <c r="BB57" i="44"/>
  <c r="BJ57" i="46"/>
  <c r="BJ57" i="44"/>
  <c r="E61" i="46"/>
  <c r="E61" i="44"/>
  <c r="D64" i="46"/>
  <c r="D64" i="44"/>
  <c r="AZ64" i="46"/>
  <c r="AZ64" i="44"/>
  <c r="M67" i="46"/>
  <c r="M67" i="44"/>
  <c r="U67" i="46"/>
  <c r="U67" i="44"/>
  <c r="BN69" i="46"/>
  <c r="BN69" i="44"/>
  <c r="AD70" i="46"/>
  <c r="AD70" i="44"/>
  <c r="AF71" i="46"/>
  <c r="AF71" i="44"/>
  <c r="AF73" i="46"/>
  <c r="AF73" i="44"/>
  <c r="BP74" i="46"/>
  <c r="BP74" i="44"/>
  <c r="AU75" i="46"/>
  <c r="AU75" i="44"/>
  <c r="L77" i="46"/>
  <c r="L77" i="44"/>
  <c r="AB77" i="46"/>
  <c r="AB77" i="44"/>
  <c r="L79" i="46"/>
  <c r="L79" i="44"/>
  <c r="BH79" i="46"/>
  <c r="BH79" i="44"/>
  <c r="H80" i="46"/>
  <c r="H80" i="44"/>
  <c r="BD80" i="46"/>
  <c r="BD80" i="44"/>
  <c r="G82" i="46"/>
  <c r="G82" i="44"/>
  <c r="AE82" i="46"/>
  <c r="AE82" i="44"/>
  <c r="BD83" i="46"/>
  <c r="BD83" i="44"/>
  <c r="W85" i="46"/>
  <c r="W85" i="44"/>
  <c r="AU85" i="46"/>
  <c r="AU85" i="44"/>
  <c r="AD87" i="46"/>
  <c r="AD87" i="44"/>
  <c r="C56" i="46"/>
  <c r="C56" i="44" s="1"/>
  <c r="AP26" i="44"/>
  <c r="BL28" i="44"/>
  <c r="BB29" i="44"/>
  <c r="T41" i="44"/>
  <c r="BC42" i="44"/>
  <c r="AG58" i="44"/>
  <c r="BE58" i="44"/>
  <c r="BA59" i="44"/>
  <c r="AV65" i="44"/>
  <c r="K81" i="44"/>
  <c r="AQ81" i="44"/>
  <c r="G96" i="44"/>
  <c r="A26" i="44"/>
  <c r="AQ8" i="44"/>
  <c r="AI12" i="44"/>
  <c r="Z15" i="44"/>
  <c r="J26" i="44"/>
  <c r="AX26" i="44"/>
  <c r="AF35" i="44"/>
  <c r="Z38" i="44"/>
  <c r="AX38" i="44"/>
  <c r="W42" i="44"/>
  <c r="AI43" i="44"/>
  <c r="BC44" i="44"/>
  <c r="AA45" i="44"/>
  <c r="BO45" i="44"/>
  <c r="AE46" i="44"/>
  <c r="AC50" i="44"/>
  <c r="W51" i="44"/>
  <c r="Z52" i="44"/>
  <c r="AD53" i="44"/>
  <c r="AL55" i="44"/>
  <c r="Q58" i="44"/>
  <c r="AO60" i="44"/>
  <c r="AN62" i="44"/>
  <c r="BD62" i="44"/>
  <c r="BQ67" i="44"/>
  <c r="F70" i="44"/>
  <c r="V70" i="44"/>
  <c r="AL70" i="44"/>
  <c r="H71" i="44"/>
  <c r="T74" i="44"/>
  <c r="BF76" i="44"/>
  <c r="T79" i="44"/>
  <c r="BL80" i="44"/>
  <c r="AV83" i="44"/>
  <c r="AY84" i="44"/>
  <c r="G85" i="44"/>
  <c r="BK85" i="44"/>
  <c r="X92" i="44"/>
  <c r="S95" i="44"/>
  <c r="E101" i="44"/>
  <c r="AN102" i="44"/>
  <c r="P111" i="44"/>
  <c r="AF111" i="44"/>
  <c r="BE118" i="44"/>
  <c r="AQ124" i="44"/>
  <c r="W132" i="44"/>
  <c r="F143" i="44"/>
  <c r="Y146" i="44"/>
  <c r="BI147" i="44"/>
  <c r="P151" i="44"/>
  <c r="BL151" i="44"/>
  <c r="BP154" i="44"/>
  <c r="O155" i="44"/>
  <c r="G157" i="44"/>
  <c r="R162" i="44"/>
  <c r="N145" i="44"/>
  <c r="AV151" i="44"/>
  <c r="AJ154" i="44"/>
  <c r="AZ154" i="44"/>
  <c r="AU157" i="44"/>
  <c r="AD159" i="44"/>
  <c r="AZ150" i="44"/>
  <c r="T154" i="44"/>
  <c r="Z160" i="44"/>
  <c r="AT161" i="44"/>
  <c r="J142" i="46"/>
  <c r="J142" i="44"/>
  <c r="Z142" i="46"/>
  <c r="Z142" i="44"/>
  <c r="AH142" i="46"/>
  <c r="AH142" i="44"/>
  <c r="AP142" i="46"/>
  <c r="AP142" i="44"/>
  <c r="AX142" i="46"/>
  <c r="AX142" i="44"/>
  <c r="BF142" i="46"/>
  <c r="BF142" i="44"/>
  <c r="BN142" i="46"/>
  <c r="BN142" i="44"/>
  <c r="N143" i="46"/>
  <c r="N143" i="44"/>
  <c r="AD143" i="46"/>
  <c r="AD143" i="44"/>
  <c r="AL143" i="46"/>
  <c r="AL143" i="44"/>
  <c r="AT143" i="46"/>
  <c r="AT143" i="44"/>
  <c r="BB143" i="46"/>
  <c r="BB143" i="44"/>
  <c r="BJ143" i="46"/>
  <c r="BJ143" i="44"/>
  <c r="L144" i="46"/>
  <c r="L144" i="44"/>
  <c r="AB144" i="46"/>
  <c r="AB144" i="44"/>
  <c r="AJ144" i="46"/>
  <c r="AJ144" i="44"/>
  <c r="AR144" i="46"/>
  <c r="AR144" i="44"/>
  <c r="BH144" i="46"/>
  <c r="BH144" i="44"/>
  <c r="BP144" i="46"/>
  <c r="BP144" i="44"/>
  <c r="F145" i="46"/>
  <c r="F145" i="44"/>
  <c r="V145" i="46"/>
  <c r="V145" i="44"/>
  <c r="AD145" i="46"/>
  <c r="AD145" i="44"/>
  <c r="AL145" i="46"/>
  <c r="AL145" i="44"/>
  <c r="AT145" i="46"/>
  <c r="AT145" i="44"/>
  <c r="BB145" i="46"/>
  <c r="BB145" i="44"/>
  <c r="BJ145" i="46"/>
  <c r="BJ145" i="44"/>
  <c r="I146" i="46"/>
  <c r="I146" i="44"/>
  <c r="Q146" i="46"/>
  <c r="Q146" i="44"/>
  <c r="AO146" i="46"/>
  <c r="AO146" i="44"/>
  <c r="AW146" i="46"/>
  <c r="AW146" i="44"/>
  <c r="BE146" i="46"/>
  <c r="BE146" i="44"/>
  <c r="BM146" i="46"/>
  <c r="BM146" i="44"/>
  <c r="AC147" i="46"/>
  <c r="AC147" i="44"/>
  <c r="AK147" i="46"/>
  <c r="AK147" i="44"/>
  <c r="AS147" i="46"/>
  <c r="AS147" i="44"/>
  <c r="G148" i="46"/>
  <c r="G148" i="44"/>
  <c r="O148" i="46"/>
  <c r="O148" i="44"/>
  <c r="AE148" i="46"/>
  <c r="AE148" i="44"/>
  <c r="AM148" i="46"/>
  <c r="AM148" i="44"/>
  <c r="AU148" i="46"/>
  <c r="AU148" i="44"/>
  <c r="BC148" i="46"/>
  <c r="BC148" i="44"/>
  <c r="BK148" i="46"/>
  <c r="BK148" i="44"/>
  <c r="K149" i="46"/>
  <c r="K149" i="44"/>
  <c r="AA149" i="46"/>
  <c r="AA149" i="44"/>
  <c r="AI149" i="46"/>
  <c r="AI149" i="44"/>
  <c r="AY149" i="46"/>
  <c r="AY149" i="44"/>
  <c r="BO149" i="46"/>
  <c r="BO149" i="44"/>
  <c r="L150" i="46"/>
  <c r="L150" i="44"/>
  <c r="AJ150" i="46"/>
  <c r="AJ150" i="44"/>
  <c r="BH150" i="46"/>
  <c r="BH150" i="44"/>
  <c r="BP150" i="46"/>
  <c r="BP150" i="44"/>
  <c r="X151" i="46"/>
  <c r="X151" i="44"/>
  <c r="AF151" i="46"/>
  <c r="AF151" i="44"/>
  <c r="AN151" i="46"/>
  <c r="AN151" i="44"/>
  <c r="BD151" i="46"/>
  <c r="BD151" i="44"/>
  <c r="D152" i="46"/>
  <c r="D152" i="44"/>
  <c r="L152" i="46"/>
  <c r="L152" i="44"/>
  <c r="T152" i="46"/>
  <c r="T152" i="44"/>
  <c r="AB152" i="46"/>
  <c r="AB152" i="44"/>
  <c r="AJ152" i="46"/>
  <c r="AJ152" i="44"/>
  <c r="AR152" i="46"/>
  <c r="AR152" i="44"/>
  <c r="AZ152" i="46"/>
  <c r="AZ152" i="44"/>
  <c r="BP152" i="46"/>
  <c r="BP152" i="44"/>
  <c r="H153" i="46"/>
  <c r="H153" i="44"/>
  <c r="P153" i="46"/>
  <c r="P153" i="44"/>
  <c r="X153" i="46"/>
  <c r="X153" i="44"/>
  <c r="AF153" i="46"/>
  <c r="AF153" i="44"/>
  <c r="AV153" i="46"/>
  <c r="AV153" i="44"/>
  <c r="BL153" i="46"/>
  <c r="BL153" i="44"/>
  <c r="D154" i="46"/>
  <c r="D154" i="44"/>
  <c r="L154" i="46"/>
  <c r="L154" i="44"/>
  <c r="AB154" i="46"/>
  <c r="AB154" i="44"/>
  <c r="AR154" i="46"/>
  <c r="AR154" i="44"/>
  <c r="BH154" i="46"/>
  <c r="BH154" i="44"/>
  <c r="W155" i="46"/>
  <c r="W155" i="44"/>
  <c r="AE155" i="46"/>
  <c r="AE155" i="44"/>
  <c r="AM155" i="46"/>
  <c r="AM155" i="44"/>
  <c r="AU155" i="46"/>
  <c r="AU155" i="44"/>
  <c r="BC155" i="46"/>
  <c r="BC155" i="44"/>
  <c r="S156" i="46"/>
  <c r="S156" i="44"/>
  <c r="AI156" i="46"/>
  <c r="AI156" i="44"/>
  <c r="AQ156" i="46"/>
  <c r="AQ156" i="44"/>
  <c r="AY156" i="46"/>
  <c r="AY156" i="44"/>
  <c r="BG156" i="46"/>
  <c r="BG156" i="44"/>
  <c r="BO156" i="46"/>
  <c r="BO156" i="44"/>
  <c r="O157" i="46"/>
  <c r="O157" i="44"/>
  <c r="W157" i="46"/>
  <c r="W157" i="44"/>
  <c r="AE157" i="46"/>
  <c r="AE157" i="44"/>
  <c r="AM157" i="46"/>
  <c r="AM157" i="44"/>
  <c r="BK157" i="46"/>
  <c r="BK157" i="44"/>
  <c r="J158" i="46"/>
  <c r="J158" i="44"/>
  <c r="R158" i="46"/>
  <c r="R158" i="44"/>
  <c r="Z158" i="46"/>
  <c r="Z158" i="44"/>
  <c r="AP158" i="46"/>
  <c r="AP158" i="44"/>
  <c r="BF158" i="46"/>
  <c r="BF158" i="44"/>
  <c r="BN158" i="46"/>
  <c r="BN158" i="44"/>
  <c r="F159" i="46"/>
  <c r="F159" i="44"/>
  <c r="N159" i="46"/>
  <c r="N159" i="44"/>
  <c r="AL159" i="46"/>
  <c r="AL159" i="44"/>
  <c r="AT159" i="46"/>
  <c r="AT159" i="44"/>
  <c r="BB159" i="46"/>
  <c r="BB159" i="44"/>
  <c r="BJ159" i="46"/>
  <c r="BJ159" i="44"/>
  <c r="J160" i="46"/>
  <c r="J160" i="44"/>
  <c r="R160" i="46"/>
  <c r="R160" i="44"/>
  <c r="AH160" i="46"/>
  <c r="AH160" i="44"/>
  <c r="AP160" i="46"/>
  <c r="AP160" i="44"/>
  <c r="AX160" i="46"/>
  <c r="AX160" i="44"/>
  <c r="BF160" i="46"/>
  <c r="BF160" i="44"/>
  <c r="BN160" i="46"/>
  <c r="BN160" i="44"/>
  <c r="F161" i="46"/>
  <c r="F161" i="44"/>
  <c r="AD161" i="46"/>
  <c r="AD161" i="44"/>
  <c r="BB161" i="46"/>
  <c r="BB161" i="44"/>
  <c r="BJ161" i="46"/>
  <c r="BJ161" i="44"/>
  <c r="Z162" i="46"/>
  <c r="Z162" i="44"/>
  <c r="AP162" i="46"/>
  <c r="AP162" i="44"/>
  <c r="BF162" i="46"/>
  <c r="BF162" i="44"/>
  <c r="BN162" i="46"/>
  <c r="BN162" i="44"/>
  <c r="E163" i="46"/>
  <c r="E163" i="44"/>
  <c r="M163" i="46"/>
  <c r="M163" i="44"/>
  <c r="AC163" i="46"/>
  <c r="AC163" i="44"/>
  <c r="AK163" i="46"/>
  <c r="AK163" i="44"/>
  <c r="AS163" i="46"/>
  <c r="AS163" i="44"/>
  <c r="BA163" i="46"/>
  <c r="BA163" i="44"/>
  <c r="BI163" i="46"/>
  <c r="BI163" i="44"/>
  <c r="G164" i="46"/>
  <c r="G164" i="44"/>
  <c r="O164" i="46"/>
  <c r="O164" i="44"/>
  <c r="W164" i="46"/>
  <c r="W164" i="44"/>
  <c r="AE164" i="46"/>
  <c r="AE164" i="44"/>
  <c r="AM164" i="46"/>
  <c r="AM164" i="44"/>
  <c r="AU164" i="46"/>
  <c r="AU164" i="44"/>
  <c r="BK164" i="46"/>
  <c r="BK164" i="44"/>
  <c r="K165" i="46"/>
  <c r="K165" i="44"/>
  <c r="AA165" i="46"/>
  <c r="AA165" i="44"/>
  <c r="AQ165" i="46"/>
  <c r="AQ165" i="44"/>
  <c r="AY165" i="46"/>
  <c r="AY165" i="44"/>
  <c r="BG165" i="46"/>
  <c r="BG165" i="44"/>
  <c r="BO165" i="46"/>
  <c r="BO165" i="44"/>
  <c r="G166" i="46"/>
  <c r="G166" i="44"/>
  <c r="O166" i="46"/>
  <c r="O166" i="44"/>
  <c r="W166" i="46"/>
  <c r="W166" i="44"/>
  <c r="AE166" i="46"/>
  <c r="AE166" i="44"/>
  <c r="AM166" i="46"/>
  <c r="AM166" i="44"/>
  <c r="AU166" i="46"/>
  <c r="AU166" i="44"/>
  <c r="BC166" i="46"/>
  <c r="BC166" i="44"/>
  <c r="BK166" i="46"/>
  <c r="BK166" i="44"/>
  <c r="J167" i="46"/>
  <c r="J167" i="44"/>
  <c r="R167" i="46"/>
  <c r="R167" i="44"/>
  <c r="Z167" i="46"/>
  <c r="Z167" i="44"/>
  <c r="AH167" i="46"/>
  <c r="AH167" i="44"/>
  <c r="AP167" i="46"/>
  <c r="AP167" i="44"/>
  <c r="AX167" i="46"/>
  <c r="AX167" i="44"/>
  <c r="BN167" i="46"/>
  <c r="BN167" i="44"/>
  <c r="AD170" i="46"/>
  <c r="AD170" i="44"/>
  <c r="AT170" i="46"/>
  <c r="AT170" i="44"/>
  <c r="F171" i="46"/>
  <c r="F171" i="44"/>
  <c r="V171" i="46"/>
  <c r="V171" i="44"/>
  <c r="AL171" i="46"/>
  <c r="AL171" i="44"/>
  <c r="AT171" i="46"/>
  <c r="AT171" i="44"/>
  <c r="BJ171" i="46"/>
  <c r="BJ171" i="44"/>
  <c r="I172" i="46"/>
  <c r="I172" i="44"/>
  <c r="Q172" i="46"/>
  <c r="Q172" i="44"/>
  <c r="Y172" i="46"/>
  <c r="Y172" i="44"/>
  <c r="AG172" i="46"/>
  <c r="AG172" i="44"/>
  <c r="AO172" i="46"/>
  <c r="AO172" i="44"/>
  <c r="D144" i="44"/>
  <c r="AZ144" i="44"/>
  <c r="AG146" i="44"/>
  <c r="BG149" i="44"/>
  <c r="T150" i="44"/>
  <c r="AR150" i="44"/>
  <c r="BD153" i="44"/>
  <c r="AA156" i="44"/>
  <c r="AH158" i="44"/>
  <c r="AL161" i="44"/>
  <c r="AR175" i="44"/>
  <c r="BK176" i="44"/>
  <c r="AW179" i="44"/>
  <c r="AS180" i="44"/>
  <c r="BM172" i="44"/>
  <c r="M173" i="44"/>
  <c r="D175" i="44"/>
  <c r="BH175" i="44"/>
  <c r="G176" i="44"/>
  <c r="Y179" i="44"/>
  <c r="BM179" i="44"/>
  <c r="AY182" i="44"/>
  <c r="I186" i="44"/>
  <c r="BM186" i="44"/>
  <c r="AS173" i="44"/>
  <c r="BI173" i="44"/>
  <c r="Y174" i="44"/>
  <c r="T175" i="44"/>
  <c r="AP177" i="44"/>
  <c r="BN177" i="44"/>
  <c r="BA178" i="44"/>
  <c r="M180" i="44"/>
  <c r="BQ180" i="44"/>
  <c r="BC183" i="44"/>
  <c r="Y186" i="44"/>
  <c r="M187" i="44"/>
  <c r="BE172" i="46"/>
  <c r="BE172" i="44"/>
  <c r="U173" i="46"/>
  <c r="U173" i="44"/>
  <c r="AC173" i="46"/>
  <c r="AC173" i="44"/>
  <c r="BQ173" i="46"/>
  <c r="BQ173" i="44"/>
  <c r="Q174" i="46"/>
  <c r="Q174" i="44"/>
  <c r="AG174" i="46"/>
  <c r="AG174" i="44"/>
  <c r="L175" i="46"/>
  <c r="L175" i="44"/>
  <c r="AZ175" i="46"/>
  <c r="AZ175" i="44"/>
  <c r="O176" i="46"/>
  <c r="O176" i="44"/>
  <c r="AM176" i="46"/>
  <c r="AM176" i="44"/>
  <c r="Z177" i="46"/>
  <c r="Z177" i="44"/>
  <c r="AX177" i="46"/>
  <c r="AX177" i="44"/>
  <c r="M178" i="46"/>
  <c r="M178" i="44"/>
  <c r="U178" i="46"/>
  <c r="U178" i="44"/>
  <c r="AC178" i="46"/>
  <c r="AC178" i="44"/>
  <c r="AK178" i="46"/>
  <c r="AK178" i="44"/>
  <c r="I179" i="46"/>
  <c r="I179" i="44"/>
  <c r="AG179" i="46"/>
  <c r="AG179" i="44"/>
  <c r="BE179" i="46"/>
  <c r="BE179" i="44"/>
  <c r="U180" i="46"/>
  <c r="U180" i="44"/>
  <c r="AC180" i="46"/>
  <c r="AC180" i="44"/>
  <c r="AK180" i="46"/>
  <c r="AK180" i="44"/>
  <c r="BI180" i="46"/>
  <c r="BI180" i="44"/>
  <c r="S182" i="46"/>
  <c r="S182" i="44"/>
  <c r="AA182" i="46"/>
  <c r="AA182" i="44"/>
  <c r="G183" i="46"/>
  <c r="G183" i="44"/>
  <c r="AE183" i="46"/>
  <c r="AE183" i="44"/>
  <c r="BK183" i="46"/>
  <c r="BK183" i="44"/>
  <c r="AG186" i="46"/>
  <c r="AG186" i="44"/>
  <c r="AK187" i="46"/>
  <c r="AK187" i="44"/>
  <c r="BA187" i="46"/>
  <c r="BA187" i="44"/>
  <c r="BQ187" i="46"/>
  <c r="BQ187" i="44"/>
  <c r="Q188" i="46"/>
  <c r="Q188" i="44"/>
  <c r="AW188" i="46"/>
  <c r="AW188" i="44"/>
  <c r="BE188" i="46"/>
  <c r="BE188" i="44"/>
  <c r="T189" i="46"/>
  <c r="T189" i="44"/>
  <c r="AJ189" i="46"/>
  <c r="AJ189" i="44"/>
  <c r="O190" i="46"/>
  <c r="O190" i="44"/>
  <c r="W190" i="46"/>
  <c r="W190" i="44"/>
  <c r="BC190" i="46"/>
  <c r="BC190" i="44"/>
  <c r="K191" i="46"/>
  <c r="K191" i="44"/>
  <c r="AA191" i="46"/>
  <c r="AA191" i="44"/>
  <c r="AI191" i="46"/>
  <c r="AI191" i="44"/>
  <c r="BO191" i="46"/>
  <c r="BO191" i="44"/>
  <c r="O192" i="46"/>
  <c r="O192" i="44"/>
  <c r="AM192" i="46"/>
  <c r="AM192" i="44"/>
  <c r="BC192" i="46"/>
  <c r="BC192" i="44"/>
  <c r="K193" i="46"/>
  <c r="K193" i="44"/>
  <c r="AA193" i="46"/>
  <c r="AA193" i="44"/>
  <c r="AI193" i="46"/>
  <c r="AI193" i="44"/>
  <c r="AW172" i="44"/>
  <c r="R177" i="44"/>
  <c r="AH177" i="44"/>
  <c r="BF177" i="44"/>
  <c r="BQ178" i="44"/>
  <c r="E185" i="44"/>
  <c r="M185" i="44"/>
  <c r="U185" i="44"/>
  <c r="AC185" i="44"/>
  <c r="AK185" i="44"/>
  <c r="AS185" i="44"/>
  <c r="BA185" i="44"/>
  <c r="BI185" i="44"/>
  <c r="BQ185" i="44"/>
  <c r="E187" i="44"/>
  <c r="BG193" i="44"/>
  <c r="AE194" i="44"/>
  <c r="L196" i="44"/>
  <c r="AI200" i="44"/>
  <c r="G201" i="44"/>
  <c r="AU201" i="44"/>
  <c r="BK201" i="44"/>
  <c r="BP203" i="44"/>
  <c r="G194" i="44"/>
  <c r="W194" i="44"/>
  <c r="H195" i="44"/>
  <c r="D196" i="44"/>
  <c r="AR196" i="44"/>
  <c r="BH196" i="44"/>
  <c r="X197" i="44"/>
  <c r="AU199" i="44"/>
  <c r="BK199" i="44"/>
  <c r="W201" i="44"/>
  <c r="AX202" i="44"/>
  <c r="T203" i="44"/>
  <c r="AR203" i="44"/>
  <c r="BO193" i="46"/>
  <c r="BO193" i="44"/>
  <c r="AM194" i="46"/>
  <c r="AM194" i="44"/>
  <c r="BK194" i="46"/>
  <c r="BK194" i="44"/>
  <c r="X195" i="46"/>
  <c r="X195" i="44"/>
  <c r="BL195" i="46"/>
  <c r="BL195" i="44"/>
  <c r="AB196" i="46"/>
  <c r="AB196" i="44"/>
  <c r="AZ196" i="46"/>
  <c r="AZ196" i="44"/>
  <c r="BP196" i="46"/>
  <c r="BP196" i="44"/>
  <c r="AN197" i="46"/>
  <c r="AN197" i="44"/>
  <c r="BD197" i="46"/>
  <c r="BD197" i="44"/>
  <c r="AY198" i="46"/>
  <c r="AY198" i="44"/>
  <c r="O199" i="46"/>
  <c r="O199" i="44"/>
  <c r="AE199" i="46"/>
  <c r="AE199" i="44"/>
  <c r="BC199" i="46"/>
  <c r="BC199" i="44"/>
  <c r="BG200" i="46"/>
  <c r="BG200" i="44"/>
  <c r="AE201" i="46"/>
  <c r="AE201" i="44"/>
  <c r="AM201" i="46"/>
  <c r="AM201" i="44"/>
  <c r="BC201" i="46"/>
  <c r="BC201" i="44"/>
  <c r="J202" i="46"/>
  <c r="J202" i="44"/>
  <c r="Z202" i="46"/>
  <c r="Z202" i="44"/>
  <c r="BF202" i="46"/>
  <c r="BF202" i="44"/>
  <c r="AZ203" i="46"/>
  <c r="AZ203" i="44"/>
  <c r="V204" i="46"/>
  <c r="V204" i="44"/>
  <c r="AT204" i="46"/>
  <c r="AT204" i="44"/>
  <c r="BJ204" i="46"/>
  <c r="BJ204" i="44"/>
  <c r="AP205" i="46"/>
  <c r="AP205" i="44"/>
  <c r="BN205" i="46"/>
  <c r="BN205" i="44"/>
  <c r="AL45" i="46"/>
  <c r="AL45" i="44"/>
  <c r="BB45" i="46"/>
  <c r="BB45" i="44"/>
  <c r="R46" i="46"/>
  <c r="R46" i="44"/>
  <c r="BN46" i="46"/>
  <c r="BN46" i="44"/>
  <c r="BB47" i="46"/>
  <c r="BB47" i="44"/>
  <c r="AN50" i="46"/>
  <c r="AN50" i="44"/>
  <c r="M52" i="46"/>
  <c r="M52" i="44"/>
  <c r="AS52" i="46"/>
  <c r="AS52" i="44"/>
  <c r="M54" i="46"/>
  <c r="M54" i="44"/>
  <c r="AK54" i="46"/>
  <c r="AK54" i="44"/>
  <c r="BI54" i="46"/>
  <c r="BI54" i="44"/>
  <c r="BI56" i="46"/>
  <c r="BI56" i="44"/>
  <c r="AG57" i="46"/>
  <c r="AG57" i="44"/>
  <c r="D58" i="46"/>
  <c r="D58" i="44"/>
  <c r="AR60" i="46"/>
  <c r="AR60" i="44"/>
  <c r="X61" i="46"/>
  <c r="X61" i="44"/>
  <c r="H22" i="44"/>
  <c r="AE10" i="46"/>
  <c r="AE10" i="44"/>
  <c r="P20" i="46"/>
  <c r="P20" i="44"/>
  <c r="X20" i="46"/>
  <c r="X20" i="44"/>
  <c r="AV20" i="46"/>
  <c r="AV20" i="44"/>
  <c r="N21" i="46"/>
  <c r="N21" i="44"/>
  <c r="AT21" i="46"/>
  <c r="AT21" i="44"/>
  <c r="J25" i="46"/>
  <c r="J25" i="44"/>
  <c r="Z25" i="46"/>
  <c r="Z25" i="44"/>
  <c r="AX25" i="46"/>
  <c r="AX25" i="44"/>
  <c r="F26" i="46"/>
  <c r="F26" i="44"/>
  <c r="N26" i="46"/>
  <c r="N26" i="44"/>
  <c r="V26" i="46"/>
  <c r="V26" i="44"/>
  <c r="AL26" i="46"/>
  <c r="AL26" i="44"/>
  <c r="AT26" i="46"/>
  <c r="AT26" i="44"/>
  <c r="BB26" i="46"/>
  <c r="BB26" i="44"/>
  <c r="BJ26" i="46"/>
  <c r="BJ26" i="44"/>
  <c r="P27" i="46"/>
  <c r="P27" i="44"/>
  <c r="X27" i="46"/>
  <c r="X27" i="44"/>
  <c r="AF27" i="46"/>
  <c r="AF27" i="44"/>
  <c r="AV27" i="46"/>
  <c r="AV27" i="44"/>
  <c r="L28" i="46"/>
  <c r="L28" i="44"/>
  <c r="T28" i="46"/>
  <c r="T28" i="44"/>
  <c r="BH28" i="46"/>
  <c r="BH28" i="44"/>
  <c r="R29" i="46"/>
  <c r="R29" i="44"/>
  <c r="Z29" i="46"/>
  <c r="Z29" i="44"/>
  <c r="AP29" i="46"/>
  <c r="AP29" i="44"/>
  <c r="AX29" i="46"/>
  <c r="AX29" i="44"/>
  <c r="AD30" i="46"/>
  <c r="AD30" i="44"/>
  <c r="BB30" i="46"/>
  <c r="BB30" i="44"/>
  <c r="BJ30" i="46"/>
  <c r="BJ30" i="44"/>
  <c r="Q31" i="46"/>
  <c r="Q31" i="44"/>
  <c r="AG31" i="46"/>
  <c r="AG31" i="44"/>
  <c r="AO31" i="46"/>
  <c r="AO31" i="44"/>
  <c r="AW31" i="46"/>
  <c r="AW31" i="44"/>
  <c r="BM31" i="46"/>
  <c r="BM31" i="44"/>
  <c r="M32" i="46"/>
  <c r="M32" i="44"/>
  <c r="AU20" i="46"/>
  <c r="AU20" i="44"/>
  <c r="AM39" i="46"/>
  <c r="AM39" i="44"/>
  <c r="AD45" i="46"/>
  <c r="AD45" i="44"/>
  <c r="AL47" i="46"/>
  <c r="AL47" i="44"/>
  <c r="BA49" i="46"/>
  <c r="BA49" i="44"/>
  <c r="Q53" i="46"/>
  <c r="Q53" i="44"/>
  <c r="Q57" i="46"/>
  <c r="Q57" i="44"/>
  <c r="BE57" i="46"/>
  <c r="BE57" i="44"/>
  <c r="T58" i="46"/>
  <c r="T58" i="44"/>
  <c r="BH58" i="46"/>
  <c r="BH58" i="44"/>
  <c r="BP60" i="46"/>
  <c r="BP60" i="44"/>
  <c r="N18" i="44"/>
  <c r="AO53" i="44"/>
  <c r="T60" i="44"/>
  <c r="AX7" i="46"/>
  <c r="AX7" i="44"/>
  <c r="O12" i="46"/>
  <c r="O12" i="44"/>
  <c r="AT15" i="46"/>
  <c r="AT15" i="44"/>
  <c r="N45" i="44"/>
  <c r="H10" i="46"/>
  <c r="H10" i="44"/>
  <c r="BL12" i="46"/>
  <c r="BL12" i="44"/>
  <c r="BD18" i="46"/>
  <c r="BD18" i="44"/>
  <c r="AK19" i="46"/>
  <c r="AK19" i="44"/>
  <c r="AB23" i="46"/>
  <c r="AB23" i="44"/>
  <c r="BD24" i="46"/>
  <c r="BD24" i="44"/>
  <c r="BP42" i="46"/>
  <c r="BP42" i="44"/>
  <c r="P43" i="46"/>
  <c r="P43" i="44"/>
  <c r="AF43" i="46"/>
  <c r="AF43" i="44"/>
  <c r="AV43" i="46"/>
  <c r="AV43" i="44"/>
  <c r="D44" i="46"/>
  <c r="D44" i="44"/>
  <c r="AJ44" i="46"/>
  <c r="AJ44" i="44"/>
  <c r="BH44" i="46"/>
  <c r="BH44" i="44"/>
  <c r="H45" i="46"/>
  <c r="H45" i="44"/>
  <c r="P45" i="46"/>
  <c r="P45" i="44"/>
  <c r="AF45" i="46"/>
  <c r="AF45" i="44"/>
  <c r="AV45" i="46"/>
  <c r="AV45" i="44"/>
  <c r="L46" i="46"/>
  <c r="L46" i="44"/>
  <c r="AR46" i="46"/>
  <c r="AR46" i="44"/>
  <c r="AZ46" i="46"/>
  <c r="AZ46" i="44"/>
  <c r="BH46" i="46"/>
  <c r="BH46" i="44"/>
  <c r="P47" i="46"/>
  <c r="P47" i="44"/>
  <c r="X47" i="46"/>
  <c r="X47" i="44"/>
  <c r="BL47" i="46"/>
  <c r="BL47" i="44"/>
  <c r="D48" i="46"/>
  <c r="D48" i="44"/>
  <c r="T48" i="46"/>
  <c r="T48" i="44"/>
  <c r="AR48" i="46"/>
  <c r="AR48" i="44"/>
  <c r="AZ48" i="46"/>
  <c r="AZ48" i="44"/>
  <c r="BP48" i="46"/>
  <c r="BP48" i="44"/>
  <c r="G49" i="46"/>
  <c r="G49" i="44"/>
  <c r="AE49" i="46"/>
  <c r="AE49" i="44"/>
  <c r="AM49" i="46"/>
  <c r="AM49" i="44"/>
  <c r="BK49" i="46"/>
  <c r="BK49" i="44"/>
  <c r="J50" i="46"/>
  <c r="J50" i="44"/>
  <c r="R50" i="46"/>
  <c r="R50" i="44"/>
  <c r="Z50" i="46"/>
  <c r="Z50" i="44"/>
  <c r="AP50" i="46"/>
  <c r="AP50" i="44"/>
  <c r="AX50" i="46"/>
  <c r="AX50" i="44"/>
  <c r="BF50" i="46"/>
  <c r="BF50" i="44"/>
  <c r="BN50" i="46"/>
  <c r="BN50" i="44"/>
  <c r="AB51" i="46"/>
  <c r="AB51" i="44"/>
  <c r="AJ51" i="46"/>
  <c r="AJ51" i="44"/>
  <c r="AZ51" i="46"/>
  <c r="AZ51" i="44"/>
  <c r="BH51" i="46"/>
  <c r="BH51" i="44"/>
  <c r="G52" i="46"/>
  <c r="G52" i="44"/>
  <c r="O52" i="46"/>
  <c r="O52" i="44"/>
  <c r="AE52" i="46"/>
  <c r="AE52" i="44"/>
  <c r="AM52" i="46"/>
  <c r="AM52" i="44"/>
  <c r="AU52" i="46"/>
  <c r="AU52" i="44"/>
  <c r="BC52" i="46"/>
  <c r="BC52" i="44"/>
  <c r="BK52" i="46"/>
  <c r="BK52" i="44"/>
  <c r="K53" i="46"/>
  <c r="K53" i="44"/>
  <c r="S53" i="46"/>
  <c r="S53" i="44"/>
  <c r="AA53" i="46"/>
  <c r="AA53" i="44"/>
  <c r="AI53" i="46"/>
  <c r="AI53" i="44"/>
  <c r="AQ53" i="46"/>
  <c r="AQ53" i="44"/>
  <c r="AY53" i="46"/>
  <c r="AY53" i="44"/>
  <c r="BG53" i="46"/>
  <c r="BG53" i="44"/>
  <c r="BO53" i="46"/>
  <c r="BO53" i="44"/>
  <c r="G54" i="46"/>
  <c r="G54" i="44"/>
  <c r="W54" i="46"/>
  <c r="W54" i="44"/>
  <c r="AM54" i="46"/>
  <c r="AM54" i="44"/>
  <c r="AU54" i="46"/>
  <c r="AU54" i="44"/>
  <c r="BC54" i="46"/>
  <c r="BC54" i="44"/>
  <c r="BK54" i="46"/>
  <c r="BK54" i="44"/>
  <c r="K55" i="46"/>
  <c r="K55" i="44"/>
  <c r="AI35" i="46"/>
  <c r="AI35" i="44"/>
  <c r="AY35" i="46"/>
  <c r="AY35" i="44"/>
  <c r="AL43" i="46"/>
  <c r="AL43" i="44"/>
  <c r="AD47" i="46"/>
  <c r="AD47" i="44"/>
  <c r="Z51" i="46"/>
  <c r="Z51" i="44"/>
  <c r="BF51" i="46"/>
  <c r="BF51" i="44"/>
  <c r="I53" i="46"/>
  <c r="I53" i="44"/>
  <c r="AW53" i="46"/>
  <c r="AW53" i="44"/>
  <c r="AO55" i="46"/>
  <c r="AO55" i="44"/>
  <c r="L58" i="46"/>
  <c r="L58" i="44"/>
  <c r="AR58" i="46"/>
  <c r="AR58" i="44"/>
  <c r="BH60" i="46"/>
  <c r="BH60" i="44"/>
  <c r="BL61" i="46"/>
  <c r="BL61" i="44"/>
  <c r="BJ8" i="46"/>
  <c r="BJ8" i="44"/>
  <c r="AU10" i="46"/>
  <c r="AU10" i="44"/>
  <c r="BK10" i="44"/>
  <c r="AV50" i="44"/>
  <c r="D14" i="46"/>
  <c r="D14" i="44"/>
  <c r="M19" i="46"/>
  <c r="M19" i="44"/>
  <c r="AG20" i="46"/>
  <c r="AG20" i="44"/>
  <c r="AF24" i="46"/>
  <c r="AF24" i="44"/>
  <c r="AR37" i="46"/>
  <c r="AR37" i="44"/>
  <c r="AJ42" i="46"/>
  <c r="AJ42" i="44"/>
  <c r="C33" i="46"/>
  <c r="C33" i="44" s="1"/>
  <c r="AH7" i="44"/>
  <c r="AL8" i="44"/>
  <c r="P10" i="44"/>
  <c r="BG11" i="44"/>
  <c r="L14" i="44"/>
  <c r="AR14" i="44"/>
  <c r="AA16" i="44"/>
  <c r="AQ17" i="44"/>
  <c r="BK18" i="44"/>
  <c r="Y20" i="44"/>
  <c r="BM20" i="44"/>
  <c r="L23" i="44"/>
  <c r="P24" i="44"/>
  <c r="AW25" i="44"/>
  <c r="H27" i="44"/>
  <c r="AN27" i="44"/>
  <c r="Y31" i="44"/>
  <c r="AC32" i="44"/>
  <c r="BB32" i="44"/>
  <c r="AO34" i="44"/>
  <c r="J46" i="44"/>
  <c r="AB46" i="44"/>
  <c r="U49" i="44"/>
  <c r="AK52" i="44"/>
  <c r="BI52" i="44"/>
  <c r="I57" i="44"/>
  <c r="BD61" i="44"/>
  <c r="AA33" i="46"/>
  <c r="AA33" i="44"/>
  <c r="O36" i="46"/>
  <c r="O36" i="44"/>
  <c r="AC38" i="46"/>
  <c r="AC38" i="44"/>
  <c r="AT45" i="46"/>
  <c r="AT45" i="44"/>
  <c r="BJ45" i="46"/>
  <c r="BJ45" i="44"/>
  <c r="AH46" i="46"/>
  <c r="AH46" i="44"/>
  <c r="U54" i="46"/>
  <c r="U54" i="44"/>
  <c r="AS54" i="46"/>
  <c r="AS54" i="44"/>
  <c r="M56" i="46"/>
  <c r="M56" i="44"/>
  <c r="BQ56" i="46"/>
  <c r="BQ56" i="44"/>
  <c r="AF59" i="46"/>
  <c r="AF59" i="44"/>
  <c r="AN59" i="46"/>
  <c r="AN59" i="44"/>
  <c r="BD59" i="46"/>
  <c r="BD59" i="44"/>
  <c r="AJ60" i="46"/>
  <c r="AJ60" i="44"/>
  <c r="P61" i="46"/>
  <c r="P61" i="44"/>
  <c r="AQ33" i="44"/>
  <c r="Z46" i="44"/>
  <c r="AC56" i="44"/>
  <c r="AY11" i="46"/>
  <c r="AY11" i="44"/>
  <c r="AM18" i="46"/>
  <c r="AM18" i="44"/>
  <c r="BK12" i="44"/>
  <c r="J51" i="44"/>
  <c r="AI9" i="46"/>
  <c r="AI9" i="44"/>
  <c r="AC19" i="46"/>
  <c r="AC19" i="44"/>
  <c r="BI19" i="46"/>
  <c r="BI19" i="44"/>
  <c r="BQ19" i="46"/>
  <c r="BQ19" i="44"/>
  <c r="J22" i="46"/>
  <c r="J22" i="44"/>
  <c r="AC35" i="46"/>
  <c r="AC35" i="44"/>
  <c r="O38" i="46"/>
  <c r="O38" i="44"/>
  <c r="AB42" i="46"/>
  <c r="AB42" i="44"/>
  <c r="AO7" i="44"/>
  <c r="AM8" i="44"/>
  <c r="BH11" i="44"/>
  <c r="AE12" i="44"/>
  <c r="F13" i="44"/>
  <c r="AL15" i="44"/>
  <c r="AY17" i="44"/>
  <c r="BL18" i="44"/>
  <c r="Z22" i="44"/>
  <c r="AZ23" i="44"/>
  <c r="R25" i="44"/>
  <c r="AO29" i="44"/>
  <c r="F30" i="44"/>
  <c r="BN37" i="44"/>
  <c r="L42" i="44"/>
  <c r="AR42" i="44"/>
  <c r="BN42" i="44"/>
  <c r="T44" i="44"/>
  <c r="BF44" i="44"/>
  <c r="BP46" i="44"/>
  <c r="AV47" i="44"/>
  <c r="X50" i="44"/>
  <c r="BD50" i="44"/>
  <c r="Y53" i="44"/>
  <c r="BE53" i="44"/>
  <c r="I55" i="44"/>
  <c r="AB60" i="44"/>
  <c r="A9" i="27"/>
  <c r="C11" i="46"/>
  <c r="C11" i="44" s="1"/>
  <c r="BF46" i="46"/>
  <c r="BF46" i="44"/>
  <c r="AT47" i="46"/>
  <c r="AT47" i="44"/>
  <c r="R51" i="46"/>
  <c r="R51" i="44"/>
  <c r="AP51" i="46"/>
  <c r="AP51" i="44"/>
  <c r="E52" i="46"/>
  <c r="E52" i="44"/>
  <c r="U52" i="46"/>
  <c r="U52" i="44"/>
  <c r="E54" i="46"/>
  <c r="E54" i="44"/>
  <c r="AC54" i="46"/>
  <c r="AC54" i="44"/>
  <c r="BA54" i="46"/>
  <c r="BA54" i="44"/>
  <c r="AK56" i="46"/>
  <c r="AK56" i="44"/>
  <c r="AH51" i="44"/>
  <c r="AW57" i="44"/>
  <c r="S7" i="46"/>
  <c r="S7" i="44"/>
  <c r="S17" i="46"/>
  <c r="S17" i="44"/>
  <c r="AQ9" i="44"/>
  <c r="BP11" i="44"/>
  <c r="U13" i="44"/>
  <c r="AZ14" i="44"/>
  <c r="G21" i="44"/>
  <c r="T23" i="44"/>
  <c r="L60" i="44"/>
  <c r="BG33" i="46"/>
  <c r="BG33" i="44"/>
  <c r="G34" i="46"/>
  <c r="G34" i="44"/>
  <c r="AX37" i="46"/>
  <c r="AX37" i="44"/>
  <c r="F47" i="46"/>
  <c r="F47" i="44"/>
  <c r="C48" i="46"/>
  <c r="C48" i="44" s="1"/>
  <c r="A48" i="44"/>
  <c r="AF50" i="46"/>
  <c r="AF50" i="44"/>
  <c r="AG53" i="46"/>
  <c r="AG53" i="44"/>
  <c r="AO57" i="46"/>
  <c r="AO57" i="44"/>
  <c r="AB58" i="46"/>
  <c r="AB58" i="44"/>
  <c r="H61" i="46"/>
  <c r="H61" i="44"/>
  <c r="AX46" i="44"/>
  <c r="K11" i="46"/>
  <c r="K11" i="44"/>
  <c r="O10" i="44"/>
  <c r="P50" i="44"/>
  <c r="K9" i="46"/>
  <c r="K9" i="44"/>
  <c r="AY9" i="46"/>
  <c r="AY9" i="44"/>
  <c r="H18" i="46"/>
  <c r="H18" i="44"/>
  <c r="AS19" i="46"/>
  <c r="AS19" i="44"/>
  <c r="AM21" i="46"/>
  <c r="AM21" i="44"/>
  <c r="AX22" i="46"/>
  <c r="AX22" i="44"/>
  <c r="BN22" i="46"/>
  <c r="BN22" i="44"/>
  <c r="H24" i="46"/>
  <c r="H24" i="44"/>
  <c r="A7" i="44"/>
  <c r="C22" i="46"/>
  <c r="C22" i="44" s="1"/>
  <c r="BG7" i="44"/>
  <c r="AB11" i="44"/>
  <c r="T14" i="44"/>
  <c r="AN24" i="44"/>
  <c r="BL50" i="44"/>
  <c r="A31" i="44"/>
  <c r="AN12" i="44"/>
  <c r="BF25" i="44"/>
  <c r="AL30" i="44"/>
  <c r="AS38" i="44"/>
  <c r="T42" i="44"/>
  <c r="AN43" i="44"/>
  <c r="N47" i="44"/>
  <c r="BQ49" i="44"/>
  <c r="BQ52" i="44"/>
  <c r="BM53" i="44"/>
  <c r="AS56" i="44"/>
  <c r="AV61" i="44"/>
  <c r="AD18" i="46"/>
  <c r="AD18" i="44"/>
  <c r="AH44" i="46"/>
  <c r="AH44" i="44"/>
  <c r="BJ47" i="46"/>
  <c r="BJ47" i="44"/>
  <c r="E49" i="46"/>
  <c r="E49" i="44"/>
  <c r="M49" i="46"/>
  <c r="M49" i="44"/>
  <c r="AK49" i="46"/>
  <c r="AK49" i="44"/>
  <c r="BI49" i="46"/>
  <c r="BI49" i="44"/>
  <c r="AG55" i="46"/>
  <c r="AG55" i="44"/>
  <c r="AW55" i="46"/>
  <c r="AW55" i="44"/>
  <c r="E56" i="46"/>
  <c r="E56" i="44"/>
  <c r="U56" i="46"/>
  <c r="U56" i="44"/>
  <c r="BA56" i="46"/>
  <c r="BA56" i="44"/>
  <c r="Y57" i="46"/>
  <c r="Y57" i="44"/>
  <c r="BM57" i="46"/>
  <c r="BM57" i="44"/>
  <c r="AJ58" i="46"/>
  <c r="AJ58" i="44"/>
  <c r="AZ58" i="46"/>
  <c r="AZ58" i="44"/>
  <c r="H59" i="46"/>
  <c r="H59" i="44"/>
  <c r="X59" i="46"/>
  <c r="X59" i="44"/>
  <c r="AV59" i="46"/>
  <c r="AV59" i="44"/>
  <c r="BL59" i="46"/>
  <c r="BL59" i="44"/>
  <c r="AZ60" i="46"/>
  <c r="AZ60" i="44"/>
  <c r="AN61" i="46"/>
  <c r="AN61" i="44"/>
  <c r="Q7" i="44"/>
  <c r="D60" i="44"/>
  <c r="Y55" i="44"/>
  <c r="AR23" i="46"/>
  <c r="AR23" i="44"/>
  <c r="AN10" i="44"/>
  <c r="AO20" i="44"/>
  <c r="AJ28" i="44"/>
  <c r="AC49" i="44"/>
  <c r="BE55" i="44"/>
  <c r="BO7" i="44"/>
  <c r="H12" i="44"/>
  <c r="AX16" i="44"/>
  <c r="AE18" i="44"/>
  <c r="AP22" i="44"/>
  <c r="BD27" i="44"/>
  <c r="C46" i="46"/>
  <c r="C46" i="44" s="1"/>
  <c r="G8" i="44"/>
  <c r="BK8" i="44"/>
  <c r="AU12" i="44"/>
  <c r="AL13" i="44"/>
  <c r="BI15" i="44"/>
  <c r="U19" i="44"/>
  <c r="G20" i="44"/>
  <c r="V21" i="44"/>
  <c r="BF22" i="44"/>
  <c r="BH23" i="44"/>
  <c r="BP28" i="44"/>
  <c r="AZ42" i="44"/>
  <c r="BL45" i="44"/>
  <c r="AJ48" i="44"/>
  <c r="AX51" i="44"/>
  <c r="Q55" i="44"/>
  <c r="BM55" i="44"/>
  <c r="S55" i="46"/>
  <c r="S55" i="44"/>
  <c r="AA55" i="46"/>
  <c r="AA55" i="44"/>
  <c r="AI55" i="46"/>
  <c r="AI55" i="44"/>
  <c r="AE56" i="46"/>
  <c r="AE56" i="44"/>
  <c r="AI57" i="46"/>
  <c r="AI57" i="44"/>
  <c r="AQ57" i="46"/>
  <c r="AQ57" i="44"/>
  <c r="AY57" i="46"/>
  <c r="AY57" i="44"/>
  <c r="AT58" i="46"/>
  <c r="AT58" i="44"/>
  <c r="BB58" i="46"/>
  <c r="BB58" i="44"/>
  <c r="BJ58" i="46"/>
  <c r="BJ58" i="44"/>
  <c r="A57" i="27"/>
  <c r="C59" i="46"/>
  <c r="C59" i="44" s="1"/>
  <c r="R59" i="46"/>
  <c r="R59" i="44"/>
  <c r="AX59" i="46"/>
  <c r="AX59" i="44"/>
  <c r="BN59" i="46"/>
  <c r="BN59" i="44"/>
  <c r="Z61" i="46"/>
  <c r="Z61" i="44"/>
  <c r="E62" i="46"/>
  <c r="E62" i="44"/>
  <c r="M62" i="46"/>
  <c r="M62" i="44"/>
  <c r="BA62" i="46"/>
  <c r="BA62" i="44"/>
  <c r="AK63" i="46"/>
  <c r="AK63" i="44"/>
  <c r="BQ63" i="46"/>
  <c r="BQ63" i="44"/>
  <c r="I64" i="46"/>
  <c r="I64" i="44"/>
  <c r="Q64" i="46"/>
  <c r="Q64" i="44"/>
  <c r="AC65" i="46"/>
  <c r="AC65" i="44"/>
  <c r="AK65" i="46"/>
  <c r="AK65" i="44"/>
  <c r="AS65" i="46"/>
  <c r="AS65" i="44"/>
  <c r="BA65" i="46"/>
  <c r="BA65" i="44"/>
  <c r="BQ65" i="46"/>
  <c r="BQ65" i="44"/>
  <c r="O66" i="46"/>
  <c r="O66" i="44"/>
  <c r="AE66" i="46"/>
  <c r="AE66" i="44"/>
  <c r="AU66" i="46"/>
  <c r="AU66" i="44"/>
  <c r="BK66" i="46"/>
  <c r="BK66" i="44"/>
  <c r="R67" i="46"/>
  <c r="R67" i="44"/>
  <c r="L68" i="46"/>
  <c r="L68" i="44"/>
  <c r="AZ68" i="46"/>
  <c r="AZ68" i="44"/>
  <c r="AM69" i="46"/>
  <c r="AM69" i="44"/>
  <c r="S70" i="46"/>
  <c r="S70" i="44"/>
  <c r="AI70" i="46"/>
  <c r="AI70" i="44"/>
  <c r="AY70" i="46"/>
  <c r="AY70" i="44"/>
  <c r="BO70" i="46"/>
  <c r="BO70" i="44"/>
  <c r="M71" i="46"/>
  <c r="M71" i="44"/>
  <c r="Y72" i="46"/>
  <c r="Y72" i="44"/>
  <c r="AO72" i="46"/>
  <c r="AO72" i="44"/>
  <c r="AW72" i="46"/>
  <c r="AW72" i="44"/>
  <c r="AG74" i="46"/>
  <c r="AG74" i="44"/>
  <c r="AO74" i="46"/>
  <c r="AO74" i="44"/>
  <c r="AW74" i="46"/>
  <c r="AW74" i="44"/>
  <c r="BE74" i="46"/>
  <c r="BE74" i="44"/>
  <c r="T75" i="46"/>
  <c r="T75" i="44"/>
  <c r="AB75" i="46"/>
  <c r="AB75" i="44"/>
  <c r="AJ75" i="46"/>
  <c r="AJ75" i="44"/>
  <c r="AZ75" i="46"/>
  <c r="AZ75" i="44"/>
  <c r="BH75" i="46"/>
  <c r="BH75" i="44"/>
  <c r="BP75" i="46"/>
  <c r="BP75" i="44"/>
  <c r="W76" i="46"/>
  <c r="W76" i="44"/>
  <c r="AE76" i="46"/>
  <c r="AE76" i="44"/>
  <c r="AM76" i="46"/>
  <c r="AM76" i="44"/>
  <c r="BC76" i="46"/>
  <c r="BC76" i="44"/>
  <c r="BK76" i="46"/>
  <c r="BK76" i="44"/>
  <c r="Q77" i="46"/>
  <c r="Q77" i="44"/>
  <c r="AO77" i="46"/>
  <c r="AO77" i="44"/>
  <c r="AW77" i="46"/>
  <c r="AW77" i="44"/>
  <c r="BE77" i="46"/>
  <c r="BE77" i="44"/>
  <c r="E78" i="46"/>
  <c r="E78" i="44"/>
  <c r="M78" i="46"/>
  <c r="M78" i="44"/>
  <c r="U78" i="46"/>
  <c r="U78" i="44"/>
  <c r="AC78" i="46"/>
  <c r="AC78" i="44"/>
  <c r="AK78" i="46"/>
  <c r="AK78" i="44"/>
  <c r="AS78" i="46"/>
  <c r="AS78" i="44"/>
  <c r="BA78" i="46"/>
  <c r="BA78" i="44"/>
  <c r="I79" i="46"/>
  <c r="I79" i="44"/>
  <c r="Q79" i="46"/>
  <c r="Q79" i="44"/>
  <c r="Y79" i="46"/>
  <c r="Y79" i="44"/>
  <c r="AG79" i="46"/>
  <c r="AG79" i="44"/>
  <c r="AO79" i="46"/>
  <c r="AO79" i="44"/>
  <c r="M83" i="46"/>
  <c r="M83" i="44"/>
  <c r="U83" i="46"/>
  <c r="U83" i="44"/>
  <c r="AK83" i="46"/>
  <c r="AK83" i="44"/>
  <c r="AS83" i="46"/>
  <c r="AS83" i="44"/>
  <c r="BA83" i="46"/>
  <c r="BA83" i="44"/>
  <c r="BQ83" i="46"/>
  <c r="BQ83" i="44"/>
  <c r="H84" i="46"/>
  <c r="H84" i="44"/>
  <c r="X84" i="46"/>
  <c r="X84" i="44"/>
  <c r="AV84" i="46"/>
  <c r="AV84" i="44"/>
  <c r="BL84" i="46"/>
  <c r="BL84" i="44"/>
  <c r="D85" i="46"/>
  <c r="D85" i="44"/>
  <c r="L85" i="46"/>
  <c r="L85" i="44"/>
  <c r="AB85" i="46"/>
  <c r="AB85" i="44"/>
  <c r="AJ85" i="46"/>
  <c r="AJ85" i="44"/>
  <c r="AZ85" i="46"/>
  <c r="AZ85" i="44"/>
  <c r="BH85" i="46"/>
  <c r="BH85" i="44"/>
  <c r="BP85" i="46"/>
  <c r="BP85" i="44"/>
  <c r="H86" i="46"/>
  <c r="H86" i="44"/>
  <c r="P86" i="46"/>
  <c r="P86" i="44"/>
  <c r="X86" i="46"/>
  <c r="X86" i="44"/>
  <c r="AF86" i="46"/>
  <c r="AF86" i="44"/>
  <c r="AV86" i="46"/>
  <c r="AV86" i="44"/>
  <c r="BD86" i="46"/>
  <c r="BD86" i="44"/>
  <c r="BL86" i="46"/>
  <c r="BL86" i="44"/>
  <c r="K87" i="46"/>
  <c r="K87" i="44"/>
  <c r="S87" i="46"/>
  <c r="S87" i="44"/>
  <c r="AA87" i="46"/>
  <c r="AA87" i="44"/>
  <c r="AI87" i="46"/>
  <c r="AI87" i="44"/>
  <c r="AQ87" i="46"/>
  <c r="AQ87" i="44"/>
  <c r="AY87" i="46"/>
  <c r="AY87" i="44"/>
  <c r="BO87" i="46"/>
  <c r="BO87" i="44"/>
  <c r="F88" i="46"/>
  <c r="F88" i="44"/>
  <c r="N88" i="46"/>
  <c r="N88" i="44"/>
  <c r="V88" i="46"/>
  <c r="V88" i="44"/>
  <c r="AD88" i="46"/>
  <c r="AD88" i="44"/>
  <c r="AL88" i="46"/>
  <c r="AL88" i="44"/>
  <c r="AT88" i="46"/>
  <c r="AT88" i="44"/>
  <c r="BJ88" i="46"/>
  <c r="BJ88" i="44"/>
  <c r="J89" i="46"/>
  <c r="J89" i="44"/>
  <c r="R89" i="46"/>
  <c r="R89" i="44"/>
  <c r="Z89" i="46"/>
  <c r="Z89" i="44"/>
  <c r="AH89" i="46"/>
  <c r="AH89" i="44"/>
  <c r="AP89" i="46"/>
  <c r="AP89" i="44"/>
  <c r="BF89" i="46"/>
  <c r="BF89" i="44"/>
  <c r="N90" i="46"/>
  <c r="N90" i="44"/>
  <c r="V90" i="46"/>
  <c r="V90" i="44"/>
  <c r="AD90" i="46"/>
  <c r="AD90" i="44"/>
  <c r="AL90" i="46"/>
  <c r="AL90" i="44"/>
  <c r="AT90" i="46"/>
  <c r="AT90" i="44"/>
  <c r="AW91" i="46"/>
  <c r="AW91" i="44"/>
  <c r="BE91" i="46"/>
  <c r="BE91" i="44"/>
  <c r="BM91" i="46"/>
  <c r="BM91" i="44"/>
  <c r="E92" i="46"/>
  <c r="E92" i="44"/>
  <c r="M92" i="46"/>
  <c r="M92" i="44"/>
  <c r="D94" i="46"/>
  <c r="D94" i="44"/>
  <c r="L94" i="46"/>
  <c r="L94" i="44"/>
  <c r="T94" i="46"/>
  <c r="T94" i="44"/>
  <c r="AB94" i="46"/>
  <c r="AB94" i="44"/>
  <c r="AJ94" i="46"/>
  <c r="AJ94" i="44"/>
  <c r="AR94" i="46"/>
  <c r="AR94" i="44"/>
  <c r="AZ94" i="46"/>
  <c r="AZ94" i="44"/>
  <c r="BH94" i="46"/>
  <c r="BH94" i="44"/>
  <c r="BP94" i="46"/>
  <c r="BP94" i="44"/>
  <c r="H95" i="46"/>
  <c r="H95" i="44"/>
  <c r="P95" i="46"/>
  <c r="P95" i="44"/>
  <c r="AN95" i="46"/>
  <c r="AN95" i="44"/>
  <c r="BL95" i="46"/>
  <c r="BL95" i="44"/>
  <c r="D96" i="46"/>
  <c r="D96" i="44"/>
  <c r="L96" i="46"/>
  <c r="L96" i="44"/>
  <c r="T96" i="46"/>
  <c r="T96" i="44"/>
  <c r="AJ96" i="46"/>
  <c r="AJ96" i="44"/>
  <c r="AR96" i="46"/>
  <c r="AR96" i="44"/>
  <c r="AZ96" i="46"/>
  <c r="AZ96" i="44"/>
  <c r="BH96" i="46"/>
  <c r="BH96" i="44"/>
  <c r="BP96" i="46"/>
  <c r="BP96" i="44"/>
  <c r="H97" i="46"/>
  <c r="H97" i="44"/>
  <c r="P97" i="46"/>
  <c r="P97" i="44"/>
  <c r="AF97" i="46"/>
  <c r="AF97" i="44"/>
  <c r="AN97" i="46"/>
  <c r="AN97" i="44"/>
  <c r="BD97" i="46"/>
  <c r="BD97" i="44"/>
  <c r="BL97" i="46"/>
  <c r="BL97" i="44"/>
  <c r="D98" i="46"/>
  <c r="D98" i="44"/>
  <c r="L98" i="46"/>
  <c r="L98" i="44"/>
  <c r="T98" i="46"/>
  <c r="T98" i="44"/>
  <c r="AB98" i="46"/>
  <c r="AB98" i="44"/>
  <c r="AJ98" i="46"/>
  <c r="AJ98" i="44"/>
  <c r="AZ98" i="46"/>
  <c r="AZ98" i="44"/>
  <c r="BH98" i="46"/>
  <c r="BH98" i="44"/>
  <c r="BP98" i="46"/>
  <c r="BP98" i="44"/>
  <c r="H99" i="46"/>
  <c r="H99" i="44"/>
  <c r="P99" i="46"/>
  <c r="P99" i="44"/>
  <c r="X99" i="46"/>
  <c r="X99" i="44"/>
  <c r="AF99" i="46"/>
  <c r="AF99" i="44"/>
  <c r="AN99" i="46"/>
  <c r="AN99" i="44"/>
  <c r="BD99" i="46"/>
  <c r="BD99" i="44"/>
  <c r="BL99" i="46"/>
  <c r="BL99" i="44"/>
  <c r="D100" i="46"/>
  <c r="D100" i="44"/>
  <c r="L100" i="46"/>
  <c r="L100" i="44"/>
  <c r="T100" i="46"/>
  <c r="T100" i="44"/>
  <c r="AB100" i="46"/>
  <c r="AB100" i="44"/>
  <c r="AJ100" i="46"/>
  <c r="AJ100" i="44"/>
  <c r="AR100" i="46"/>
  <c r="AR100" i="44"/>
  <c r="BH100" i="46"/>
  <c r="BH100" i="44"/>
  <c r="BP100" i="46"/>
  <c r="BP100" i="44"/>
  <c r="R101" i="46"/>
  <c r="R101" i="44"/>
  <c r="Z101" i="46"/>
  <c r="Z101" i="44"/>
  <c r="AH101" i="46"/>
  <c r="AH101" i="44"/>
  <c r="AP101" i="46"/>
  <c r="AP101" i="44"/>
  <c r="BF101" i="46"/>
  <c r="BF101" i="44"/>
  <c r="E102" i="46"/>
  <c r="E102" i="44"/>
  <c r="M102" i="46"/>
  <c r="M102" i="44"/>
  <c r="U102" i="46"/>
  <c r="U102" i="44"/>
  <c r="AC102" i="46"/>
  <c r="AC102" i="44"/>
  <c r="AK102" i="46"/>
  <c r="AK102" i="44"/>
  <c r="BA102" i="46"/>
  <c r="BA102" i="44"/>
  <c r="BI102" i="46"/>
  <c r="BI102" i="44"/>
  <c r="I103" i="46"/>
  <c r="I103" i="44"/>
  <c r="Q103" i="46"/>
  <c r="Q103" i="44"/>
  <c r="Y103" i="46"/>
  <c r="Y103" i="44"/>
  <c r="AG103" i="46"/>
  <c r="AG103" i="44"/>
  <c r="AO103" i="46"/>
  <c r="AO103" i="44"/>
  <c r="AW103" i="46"/>
  <c r="AW103" i="44"/>
  <c r="BE103" i="46"/>
  <c r="BE103" i="44"/>
  <c r="E104" i="46"/>
  <c r="E104" i="44"/>
  <c r="M104" i="46"/>
  <c r="M104" i="44"/>
  <c r="U104" i="46"/>
  <c r="U104" i="44"/>
  <c r="AC104" i="46"/>
  <c r="AC104" i="44"/>
  <c r="AS104" i="46"/>
  <c r="AS104" i="44"/>
  <c r="BA104" i="46"/>
  <c r="BA104" i="44"/>
  <c r="BQ104" i="46"/>
  <c r="BQ104" i="44"/>
  <c r="H105" i="46"/>
  <c r="H105" i="44"/>
  <c r="P105" i="46"/>
  <c r="P105" i="44"/>
  <c r="X105" i="46"/>
  <c r="X105" i="44"/>
  <c r="AF105" i="46"/>
  <c r="AF105" i="44"/>
  <c r="AN105" i="46"/>
  <c r="AN105" i="44"/>
  <c r="AV105" i="46"/>
  <c r="AV105" i="44"/>
  <c r="BD105" i="46"/>
  <c r="BD105" i="44"/>
  <c r="BL105" i="46"/>
  <c r="BL105" i="44"/>
  <c r="K106" i="46"/>
  <c r="K106" i="44"/>
  <c r="AI106" i="46"/>
  <c r="AI106" i="44"/>
  <c r="AQ106" i="46"/>
  <c r="AQ106" i="44"/>
  <c r="BO106" i="46"/>
  <c r="BO106" i="44"/>
  <c r="F107" i="46"/>
  <c r="F107" i="44"/>
  <c r="N107" i="46"/>
  <c r="N107" i="44"/>
  <c r="V107" i="46"/>
  <c r="V107" i="44"/>
  <c r="AL107" i="46"/>
  <c r="AL107" i="44"/>
  <c r="AT107" i="46"/>
  <c r="AT107" i="44"/>
  <c r="BB107" i="46"/>
  <c r="BB107" i="44"/>
  <c r="BJ107" i="46"/>
  <c r="BJ107" i="44"/>
  <c r="J108" i="46"/>
  <c r="J108" i="44"/>
  <c r="Z108" i="46"/>
  <c r="Z108" i="44"/>
  <c r="AP108" i="46"/>
  <c r="AP108" i="44"/>
  <c r="BF108" i="46"/>
  <c r="BF108" i="44"/>
  <c r="F109" i="46"/>
  <c r="F109" i="44"/>
  <c r="V109" i="46"/>
  <c r="V109" i="44"/>
  <c r="AD109" i="46"/>
  <c r="AD109" i="44"/>
  <c r="AL109" i="46"/>
  <c r="AL109" i="44"/>
  <c r="AT109" i="46"/>
  <c r="AT109" i="44"/>
  <c r="BB109" i="46"/>
  <c r="BB109" i="44"/>
  <c r="BJ109" i="46"/>
  <c r="BJ109" i="44"/>
  <c r="J110" i="46"/>
  <c r="J110" i="44"/>
  <c r="R110" i="46"/>
  <c r="R110" i="44"/>
  <c r="Z110" i="46"/>
  <c r="Z110" i="44"/>
  <c r="AX110" i="46"/>
  <c r="AX110" i="44"/>
  <c r="BF110" i="46"/>
  <c r="BF110" i="44"/>
  <c r="BN110" i="46"/>
  <c r="BN110" i="44"/>
  <c r="E111" i="46"/>
  <c r="E111" i="44"/>
  <c r="M111" i="46"/>
  <c r="M111" i="44"/>
  <c r="U111" i="46"/>
  <c r="U111" i="44"/>
  <c r="AC111" i="46"/>
  <c r="AC111" i="44"/>
  <c r="AK111" i="46"/>
  <c r="AK111" i="44"/>
  <c r="AS111" i="46"/>
  <c r="AS111" i="44"/>
  <c r="BI111" i="46"/>
  <c r="BI111" i="44"/>
  <c r="BQ111" i="46"/>
  <c r="BQ111" i="44"/>
  <c r="I112" i="46"/>
  <c r="I112" i="44"/>
  <c r="Y112" i="46"/>
  <c r="Y112" i="44"/>
  <c r="AG112" i="46"/>
  <c r="AG112" i="44"/>
  <c r="AW112" i="46"/>
  <c r="AW112" i="44"/>
  <c r="BE112" i="46"/>
  <c r="BE112" i="44"/>
  <c r="BM112" i="46"/>
  <c r="BM112" i="44"/>
  <c r="AY55" i="46"/>
  <c r="AY55" i="44"/>
  <c r="BG55" i="46"/>
  <c r="BG55" i="44"/>
  <c r="O56" i="46"/>
  <c r="O56" i="44"/>
  <c r="BK56" i="46"/>
  <c r="BK56" i="44"/>
  <c r="K57" i="46"/>
  <c r="K57" i="44"/>
  <c r="AA57" i="46"/>
  <c r="AA57" i="44"/>
  <c r="BO57" i="46"/>
  <c r="BO57" i="44"/>
  <c r="F58" i="46"/>
  <c r="F58" i="44"/>
  <c r="AD58" i="46"/>
  <c r="AD58" i="44"/>
  <c r="AP59" i="46"/>
  <c r="AP59" i="44"/>
  <c r="BF59" i="46"/>
  <c r="BF59" i="44"/>
  <c r="J61" i="46"/>
  <c r="J61" i="44"/>
  <c r="AP61" i="46"/>
  <c r="AP61" i="44"/>
  <c r="AC62" i="46"/>
  <c r="AC62" i="44"/>
  <c r="BI62" i="46"/>
  <c r="BI62" i="44"/>
  <c r="BQ62" i="46"/>
  <c r="BQ62" i="44"/>
  <c r="E63" i="46"/>
  <c r="E63" i="44"/>
  <c r="M63" i="46"/>
  <c r="M63" i="44"/>
  <c r="U63" i="46"/>
  <c r="U63" i="44"/>
  <c r="BA63" i="46"/>
  <c r="BA63" i="44"/>
  <c r="G66" i="46"/>
  <c r="G66" i="44"/>
  <c r="W66" i="46"/>
  <c r="W66" i="44"/>
  <c r="AM66" i="46"/>
  <c r="AM66" i="44"/>
  <c r="BC66" i="46"/>
  <c r="BC66" i="44"/>
  <c r="J67" i="46"/>
  <c r="J67" i="44"/>
  <c r="Z67" i="46"/>
  <c r="Z67" i="44"/>
  <c r="BF67" i="46"/>
  <c r="BF67" i="44"/>
  <c r="D68" i="46"/>
  <c r="D68" i="44"/>
  <c r="T68" i="46"/>
  <c r="T68" i="44"/>
  <c r="AB68" i="46"/>
  <c r="AB68" i="44"/>
  <c r="AJ68" i="46"/>
  <c r="AJ68" i="44"/>
  <c r="BP68" i="46"/>
  <c r="BP68" i="44"/>
  <c r="G69" i="46"/>
  <c r="G69" i="44"/>
  <c r="O69" i="46"/>
  <c r="O69" i="44"/>
  <c r="AE69" i="46"/>
  <c r="AE69" i="44"/>
  <c r="AU69" i="46"/>
  <c r="AU69" i="44"/>
  <c r="AQ70" i="46"/>
  <c r="AQ70" i="44"/>
  <c r="BG70" i="46"/>
  <c r="BG70" i="44"/>
  <c r="E71" i="46"/>
  <c r="E71" i="44"/>
  <c r="U71" i="46"/>
  <c r="U71" i="44"/>
  <c r="AC71" i="46"/>
  <c r="AC71" i="44"/>
  <c r="AK71" i="46"/>
  <c r="AK71" i="44"/>
  <c r="AS71" i="46"/>
  <c r="AS71" i="44"/>
  <c r="BA71" i="46"/>
  <c r="BA71" i="44"/>
  <c r="I72" i="46"/>
  <c r="I72" i="44"/>
  <c r="AG72" i="46"/>
  <c r="AG72" i="44"/>
  <c r="BM72" i="46"/>
  <c r="BM72" i="44"/>
  <c r="M73" i="46"/>
  <c r="M73" i="44"/>
  <c r="BE79" i="46"/>
  <c r="BE79" i="44"/>
  <c r="A61" i="44"/>
  <c r="K8" i="44"/>
  <c r="AY8" i="44"/>
  <c r="AE9" i="44"/>
  <c r="L10" i="44"/>
  <c r="AF11" i="44"/>
  <c r="BL11" i="44"/>
  <c r="AB12" i="44"/>
  <c r="BG12" i="44"/>
  <c r="AQ13" i="44"/>
  <c r="AF16" i="44"/>
  <c r="BO55" i="44"/>
  <c r="AU56" i="44"/>
  <c r="U62" i="44"/>
  <c r="AO64" i="44"/>
  <c r="BE64" i="44"/>
  <c r="BI65" i="44"/>
  <c r="AP67" i="44"/>
  <c r="BK69" i="44"/>
  <c r="K70" i="44"/>
  <c r="BI71" i="44"/>
  <c r="BB90" i="44"/>
  <c r="X95" i="44"/>
  <c r="AR98" i="44"/>
  <c r="BM103" i="44"/>
  <c r="AX13" i="46"/>
  <c r="AX13" i="44"/>
  <c r="F25" i="46"/>
  <c r="F25" i="44"/>
  <c r="V25" i="46"/>
  <c r="V25" i="44"/>
  <c r="AD25" i="46"/>
  <c r="AD25" i="44"/>
  <c r="AT25" i="46"/>
  <c r="AT25" i="44"/>
  <c r="BJ25" i="46"/>
  <c r="BJ25" i="44"/>
  <c r="D27" i="46"/>
  <c r="D27" i="44"/>
  <c r="AJ27" i="46"/>
  <c r="AJ27" i="44"/>
  <c r="BH27" i="46"/>
  <c r="BH27" i="44"/>
  <c r="AN28" i="46"/>
  <c r="AN28" i="44"/>
  <c r="F29" i="46"/>
  <c r="F29" i="44"/>
  <c r="N29" i="46"/>
  <c r="N29" i="44"/>
  <c r="A28" i="27"/>
  <c r="C30" i="46"/>
  <c r="C30" i="44" s="1"/>
  <c r="R30" i="46"/>
  <c r="R30" i="44"/>
  <c r="AP30" i="46"/>
  <c r="AP30" i="44"/>
  <c r="AX30" i="46"/>
  <c r="AX30" i="44"/>
  <c r="BF30" i="46"/>
  <c r="BF30" i="44"/>
  <c r="E31" i="46"/>
  <c r="E31" i="44"/>
  <c r="M31" i="46"/>
  <c r="M31" i="44"/>
  <c r="U31" i="46"/>
  <c r="U31" i="44"/>
  <c r="AC31" i="46"/>
  <c r="AC31" i="44"/>
  <c r="BA31" i="46"/>
  <c r="BA31" i="44"/>
  <c r="BQ31" i="46"/>
  <c r="BQ31" i="44"/>
  <c r="Y32" i="46"/>
  <c r="Y32" i="44"/>
  <c r="AG32" i="46"/>
  <c r="AG32" i="44"/>
  <c r="AW32" i="46"/>
  <c r="AW32" i="44"/>
  <c r="X11" i="46"/>
  <c r="X11" i="44"/>
  <c r="AJ12" i="46"/>
  <c r="AJ12" i="44"/>
  <c r="AQ15" i="46"/>
  <c r="AQ15" i="44"/>
  <c r="X16" i="46"/>
  <c r="X16" i="44"/>
  <c r="K21" i="46"/>
  <c r="K21" i="44"/>
  <c r="AI26" i="46"/>
  <c r="AI26" i="44"/>
  <c r="AS27" i="46"/>
  <c r="AS27" i="44"/>
  <c r="BQ27" i="46"/>
  <c r="BQ27" i="44"/>
  <c r="AG28" i="46"/>
  <c r="AG28" i="44"/>
  <c r="AA8" i="46"/>
  <c r="AA8" i="44"/>
  <c r="BH18" i="46"/>
  <c r="BH18" i="44"/>
  <c r="AI8" i="44"/>
  <c r="AV11" i="44"/>
  <c r="AR12" i="44"/>
  <c r="K13" i="44"/>
  <c r="S15" i="44"/>
  <c r="BD16" i="44"/>
  <c r="BI20" i="44"/>
  <c r="AA21" i="44"/>
  <c r="P23" i="44"/>
  <c r="Z59" i="44"/>
  <c r="R61" i="44"/>
  <c r="AH61" i="44"/>
  <c r="AS62" i="44"/>
  <c r="BI63" i="44"/>
  <c r="AH67" i="44"/>
  <c r="BE72" i="44"/>
  <c r="E73" i="44"/>
  <c r="BI73" i="44"/>
  <c r="BM77" i="44"/>
  <c r="AN84" i="44"/>
  <c r="BD95" i="44"/>
  <c r="AZ100" i="44"/>
  <c r="BI104" i="44"/>
  <c r="BG106" i="44"/>
  <c r="AX108" i="44"/>
  <c r="E113" i="46"/>
  <c r="E113" i="44"/>
  <c r="U113" i="46"/>
  <c r="U113" i="44"/>
  <c r="AC113" i="46"/>
  <c r="AC113" i="44"/>
  <c r="AK113" i="46"/>
  <c r="AK113" i="44"/>
  <c r="AS113" i="46"/>
  <c r="AS113" i="44"/>
  <c r="BI113" i="46"/>
  <c r="BI113" i="44"/>
  <c r="BQ113" i="46"/>
  <c r="BQ113" i="44"/>
  <c r="I114" i="46"/>
  <c r="I114" i="44"/>
  <c r="Q114" i="46"/>
  <c r="Q114" i="44"/>
  <c r="AO114" i="46"/>
  <c r="AO114" i="44"/>
  <c r="M115" i="46"/>
  <c r="M115" i="44"/>
  <c r="AK115" i="46"/>
  <c r="AK115" i="44"/>
  <c r="AS115" i="46"/>
  <c r="AS115" i="44"/>
  <c r="BA115" i="46"/>
  <c r="BA115" i="44"/>
  <c r="BI115" i="46"/>
  <c r="BI115" i="44"/>
  <c r="H116" i="46"/>
  <c r="H116" i="44"/>
  <c r="X116" i="46"/>
  <c r="X116" i="44"/>
  <c r="AV116" i="46"/>
  <c r="AV116" i="44"/>
  <c r="K117" i="46"/>
  <c r="K117" i="44"/>
  <c r="S117" i="46"/>
  <c r="S117" i="44"/>
  <c r="AI117" i="46"/>
  <c r="AI117" i="44"/>
  <c r="AQ117" i="46"/>
  <c r="AQ117" i="44"/>
  <c r="BO117" i="46"/>
  <c r="BO117" i="44"/>
  <c r="F118" i="46"/>
  <c r="F118" i="44"/>
  <c r="N118" i="46"/>
  <c r="N118" i="44"/>
  <c r="V118" i="46"/>
  <c r="V118" i="44"/>
  <c r="AD118" i="46"/>
  <c r="AD118" i="44"/>
  <c r="AT118" i="46"/>
  <c r="AT118" i="44"/>
  <c r="BB118" i="46"/>
  <c r="BB118" i="44"/>
  <c r="BJ118" i="46"/>
  <c r="BJ118" i="44"/>
  <c r="R119" i="46"/>
  <c r="R119" i="44"/>
  <c r="Z119" i="46"/>
  <c r="Z119" i="44"/>
  <c r="AH119" i="46"/>
  <c r="AH119" i="44"/>
  <c r="AP119" i="46"/>
  <c r="AP119" i="44"/>
  <c r="AX119" i="46"/>
  <c r="AX119" i="44"/>
  <c r="BN119" i="46"/>
  <c r="BN119" i="44"/>
  <c r="K120" i="46"/>
  <c r="K120" i="44"/>
  <c r="S120" i="46"/>
  <c r="S120" i="44"/>
  <c r="AI120" i="46"/>
  <c r="AI120" i="44"/>
  <c r="AQ120" i="46"/>
  <c r="AQ120" i="44"/>
  <c r="BG120" i="46"/>
  <c r="BG120" i="44"/>
  <c r="F121" i="46"/>
  <c r="F121" i="44"/>
  <c r="N121" i="46"/>
  <c r="N121" i="44"/>
  <c r="AD121" i="46"/>
  <c r="AD121" i="44"/>
  <c r="AL121" i="46"/>
  <c r="AL121" i="44"/>
  <c r="BJ121" i="46"/>
  <c r="BJ121" i="44"/>
  <c r="I122" i="46"/>
  <c r="I122" i="44"/>
  <c r="Q122" i="46"/>
  <c r="Q122" i="44"/>
  <c r="AG122" i="46"/>
  <c r="AG122" i="44"/>
  <c r="AO122" i="46"/>
  <c r="AO122" i="44"/>
  <c r="BM122" i="46"/>
  <c r="BM122" i="44"/>
  <c r="M123" i="46"/>
  <c r="M123" i="44"/>
  <c r="U123" i="46"/>
  <c r="U123" i="44"/>
  <c r="AK123" i="46"/>
  <c r="AK123" i="44"/>
  <c r="AS123" i="46"/>
  <c r="AS123" i="44"/>
  <c r="BQ123" i="46"/>
  <c r="BQ123" i="44"/>
  <c r="H124" i="46"/>
  <c r="H124" i="44"/>
  <c r="P124" i="46"/>
  <c r="P124" i="44"/>
  <c r="X124" i="46"/>
  <c r="X124" i="44"/>
  <c r="AF124" i="46"/>
  <c r="AF124" i="44"/>
  <c r="AV124" i="46"/>
  <c r="AV124" i="44"/>
  <c r="BD124" i="46"/>
  <c r="BD124" i="44"/>
  <c r="D125" i="46"/>
  <c r="D125" i="44"/>
  <c r="AB125" i="46"/>
  <c r="AB125" i="44"/>
  <c r="AR125" i="46"/>
  <c r="AR125" i="44"/>
  <c r="AZ125" i="46"/>
  <c r="AZ125" i="44"/>
  <c r="BH125" i="46"/>
  <c r="BH125" i="44"/>
  <c r="BP125" i="46"/>
  <c r="BP125" i="44"/>
  <c r="N126" i="46"/>
  <c r="N126" i="44"/>
  <c r="AD126" i="46"/>
  <c r="AD126" i="44"/>
  <c r="AL126" i="46"/>
  <c r="AL126" i="44"/>
  <c r="BB126" i="46"/>
  <c r="BB126" i="44"/>
  <c r="BJ126" i="46"/>
  <c r="BJ126" i="44"/>
  <c r="J127" i="46"/>
  <c r="J127" i="44"/>
  <c r="R127" i="46"/>
  <c r="R127" i="44"/>
  <c r="Z127" i="46"/>
  <c r="Z127" i="44"/>
  <c r="AP127" i="46"/>
  <c r="AP127" i="44"/>
  <c r="AX127" i="46"/>
  <c r="AX127" i="44"/>
  <c r="BN127" i="46"/>
  <c r="BN127" i="44"/>
  <c r="E128" i="46"/>
  <c r="E128" i="44"/>
  <c r="M128" i="46"/>
  <c r="M128" i="44"/>
  <c r="U128" i="46"/>
  <c r="U128" i="44"/>
  <c r="AC128" i="46"/>
  <c r="AC128" i="44"/>
  <c r="AS128" i="46"/>
  <c r="AS128" i="44"/>
  <c r="BA128" i="46"/>
  <c r="BA128" i="44"/>
  <c r="BQ128" i="46"/>
  <c r="BQ128" i="44"/>
  <c r="I129" i="46"/>
  <c r="I129" i="44"/>
  <c r="AG129" i="46"/>
  <c r="AG129" i="44"/>
  <c r="AO129" i="46"/>
  <c r="AO129" i="44"/>
  <c r="AW129" i="46"/>
  <c r="AW129" i="44"/>
  <c r="BE129" i="46"/>
  <c r="BE129" i="44"/>
  <c r="E130" i="46"/>
  <c r="E130" i="44"/>
  <c r="M130" i="46"/>
  <c r="M130" i="44"/>
  <c r="U130" i="46"/>
  <c r="U130" i="44"/>
  <c r="AK130" i="46"/>
  <c r="AK130" i="44"/>
  <c r="BA130" i="46"/>
  <c r="BA130" i="44"/>
  <c r="BI130" i="46"/>
  <c r="BI130" i="44"/>
  <c r="I131" i="46"/>
  <c r="I131" i="44"/>
  <c r="Y131" i="46"/>
  <c r="Y131" i="44"/>
  <c r="AG131" i="46"/>
  <c r="AG131" i="44"/>
  <c r="AO131" i="46"/>
  <c r="AO131" i="44"/>
  <c r="AW131" i="46"/>
  <c r="AW131" i="44"/>
  <c r="BE131" i="46"/>
  <c r="BE131" i="44"/>
  <c r="BM131" i="46"/>
  <c r="BM131" i="44"/>
  <c r="D132" i="46"/>
  <c r="D132" i="44"/>
  <c r="L132" i="46"/>
  <c r="L132" i="44"/>
  <c r="T132" i="46"/>
  <c r="T132" i="44"/>
  <c r="AB132" i="46"/>
  <c r="AB132" i="44"/>
  <c r="AR132" i="46"/>
  <c r="AR132" i="44"/>
  <c r="AZ132" i="46"/>
  <c r="AZ132" i="44"/>
  <c r="BP132" i="46"/>
  <c r="BP132" i="44"/>
  <c r="H133" i="46"/>
  <c r="H133" i="44"/>
  <c r="P133" i="46"/>
  <c r="P133" i="44"/>
  <c r="X133" i="46"/>
  <c r="X133" i="44"/>
  <c r="AF133" i="46"/>
  <c r="AF133" i="44"/>
  <c r="AN133" i="46"/>
  <c r="AN133" i="44"/>
  <c r="AV133" i="46"/>
  <c r="AV133" i="44"/>
  <c r="BD133" i="46"/>
  <c r="BD133" i="44"/>
  <c r="R134" i="46"/>
  <c r="R134" i="44"/>
  <c r="AP134" i="46"/>
  <c r="AP134" i="44"/>
  <c r="BF134" i="46"/>
  <c r="BF134" i="44"/>
  <c r="N135" i="46"/>
  <c r="N135" i="44"/>
  <c r="V135" i="46"/>
  <c r="V135" i="44"/>
  <c r="AD135" i="46"/>
  <c r="AD135" i="44"/>
  <c r="AL135" i="46"/>
  <c r="AL135" i="44"/>
  <c r="AT135" i="46"/>
  <c r="AT135" i="44"/>
  <c r="BB135" i="46"/>
  <c r="BB135" i="44"/>
  <c r="BJ135" i="46"/>
  <c r="BJ135" i="44"/>
  <c r="H136" i="46"/>
  <c r="H136" i="44"/>
  <c r="P136" i="46"/>
  <c r="P136" i="44"/>
  <c r="AF136" i="46"/>
  <c r="AF136" i="44"/>
  <c r="AV136" i="46"/>
  <c r="AV136" i="44"/>
  <c r="BD136" i="46"/>
  <c r="BD136" i="44"/>
  <c r="D137" i="46"/>
  <c r="D137" i="44"/>
  <c r="L137" i="46"/>
  <c r="L137" i="44"/>
  <c r="AB137" i="46"/>
  <c r="AB137" i="44"/>
  <c r="AR137" i="46"/>
  <c r="AR137" i="44"/>
  <c r="AZ137" i="46"/>
  <c r="AZ137" i="44"/>
  <c r="BH137" i="46"/>
  <c r="BH137" i="44"/>
  <c r="BP137" i="46"/>
  <c r="BP137" i="44"/>
  <c r="V138" i="46"/>
  <c r="V138" i="44"/>
  <c r="AD138" i="46"/>
  <c r="AD138" i="44"/>
  <c r="AL138" i="46"/>
  <c r="AL138" i="44"/>
  <c r="BB138" i="46"/>
  <c r="BB138" i="44"/>
  <c r="BJ138" i="46"/>
  <c r="BJ138" i="44"/>
  <c r="AG140" i="46"/>
  <c r="AG140" i="44"/>
  <c r="AA141" i="46"/>
  <c r="AA141" i="44"/>
  <c r="O142" i="46"/>
  <c r="O142" i="44"/>
  <c r="AU142" i="46"/>
  <c r="AU142" i="44"/>
  <c r="BG143" i="46"/>
  <c r="BG143" i="44"/>
  <c r="M113" i="44"/>
  <c r="BE114" i="44"/>
  <c r="AF116" i="44"/>
  <c r="J119" i="44"/>
  <c r="AA120" i="44"/>
  <c r="AT121" i="44"/>
  <c r="T125" i="44"/>
  <c r="F126" i="44"/>
  <c r="AK128" i="44"/>
  <c r="BM129" i="44"/>
  <c r="S30" i="44"/>
  <c r="AG114" i="44"/>
  <c r="E115" i="44"/>
  <c r="AC115" i="44"/>
  <c r="AL118" i="44"/>
  <c r="BI123" i="44"/>
  <c r="AT126" i="44"/>
  <c r="AH127" i="44"/>
  <c r="AJ132" i="44"/>
  <c r="AN33" i="46"/>
  <c r="AN33" i="44"/>
  <c r="AR34" i="46"/>
  <c r="AR34" i="44"/>
  <c r="P35" i="46"/>
  <c r="P35" i="44"/>
  <c r="D36" i="46"/>
  <c r="D36" i="44"/>
  <c r="J32" i="46"/>
  <c r="J32" i="44"/>
  <c r="AX32" i="46"/>
  <c r="AX32" i="44"/>
  <c r="BE33" i="46"/>
  <c r="BE33" i="44"/>
  <c r="BI34" i="46"/>
  <c r="BI34" i="44"/>
  <c r="U36" i="46"/>
  <c r="U36" i="44"/>
  <c r="BI41" i="46"/>
  <c r="BI41" i="44"/>
  <c r="Y114" i="44"/>
  <c r="Y122" i="44"/>
  <c r="BA123" i="44"/>
  <c r="AN124" i="44"/>
  <c r="AS130" i="44"/>
  <c r="BL133" i="44"/>
  <c r="J134" i="44"/>
  <c r="AH134" i="44"/>
  <c r="AD146" i="46"/>
  <c r="AD146" i="44"/>
  <c r="BB146" i="46"/>
  <c r="BB146" i="44"/>
  <c r="AZ148" i="46"/>
  <c r="AZ148" i="44"/>
  <c r="X149" i="46"/>
  <c r="X149" i="44"/>
  <c r="AC151" i="46"/>
  <c r="AC151" i="44"/>
  <c r="BA151" i="46"/>
  <c r="BA151" i="44"/>
  <c r="M153" i="46"/>
  <c r="M153" i="44"/>
  <c r="AA159" i="46"/>
  <c r="AA159" i="44"/>
  <c r="AY159" i="46"/>
  <c r="AY159" i="44"/>
  <c r="BK160" i="46"/>
  <c r="BK160" i="44"/>
  <c r="AQ161" i="46"/>
  <c r="AQ161" i="44"/>
  <c r="AP163" i="46"/>
  <c r="AP163" i="44"/>
  <c r="AX163" i="46"/>
  <c r="AX163" i="44"/>
  <c r="L164" i="46"/>
  <c r="L164" i="44"/>
  <c r="AV165" i="46"/>
  <c r="AV165" i="44"/>
  <c r="O169" i="46"/>
  <c r="O169" i="44"/>
  <c r="K170" i="46"/>
  <c r="K170" i="44"/>
  <c r="AI170" i="46"/>
  <c r="AI170" i="44"/>
  <c r="K171" i="46"/>
  <c r="K171" i="44"/>
  <c r="AY171" i="46"/>
  <c r="AY171" i="44"/>
  <c r="N172" i="46"/>
  <c r="N172" i="44"/>
  <c r="AD172" i="46"/>
  <c r="AD172" i="44"/>
  <c r="R173" i="46"/>
  <c r="R173" i="44"/>
  <c r="V174" i="46"/>
  <c r="V174" i="44"/>
  <c r="BJ174" i="46"/>
  <c r="BJ174" i="44"/>
  <c r="I175" i="46"/>
  <c r="I175" i="44"/>
  <c r="AG175" i="46"/>
  <c r="AG175" i="44"/>
  <c r="BH176" i="46"/>
  <c r="BH176" i="44"/>
  <c r="BC177" i="46"/>
  <c r="BC177" i="44"/>
  <c r="BK177" i="46"/>
  <c r="BK177" i="44"/>
  <c r="R178" i="46"/>
  <c r="R178" i="44"/>
  <c r="BN178" i="46"/>
  <c r="BN178" i="44"/>
  <c r="AS151" i="44"/>
  <c r="N179" i="46"/>
  <c r="N179" i="44"/>
  <c r="R180" i="46"/>
  <c r="R180" i="44"/>
  <c r="Z180" i="46"/>
  <c r="Z180" i="44"/>
  <c r="BI181" i="46"/>
  <c r="BI181" i="44"/>
  <c r="H182" i="46"/>
  <c r="H182" i="44"/>
  <c r="R187" i="46"/>
  <c r="R187" i="44"/>
  <c r="Q189" i="46"/>
  <c r="Q189" i="44"/>
  <c r="BE189" i="46"/>
  <c r="BE189" i="44"/>
  <c r="D190" i="46"/>
  <c r="D190" i="44"/>
  <c r="AZ190" i="46"/>
  <c r="AZ190" i="44"/>
  <c r="AN191" i="46"/>
  <c r="AN191" i="44"/>
  <c r="L192" i="46"/>
  <c r="L192" i="44"/>
  <c r="AJ192" i="46"/>
  <c r="AJ192" i="44"/>
  <c r="BL193" i="46"/>
  <c r="BL193" i="44"/>
  <c r="BH194" i="46"/>
  <c r="BH194" i="44"/>
  <c r="BP194" i="46"/>
  <c r="BP194" i="44"/>
  <c r="M195" i="46"/>
  <c r="M195" i="44"/>
  <c r="BA197" i="46"/>
  <c r="BA197" i="44"/>
  <c r="P198" i="46"/>
  <c r="P198" i="44"/>
  <c r="BL198" i="46"/>
  <c r="BL198" i="44"/>
  <c r="D199" i="46"/>
  <c r="D199" i="44"/>
  <c r="AB199" i="46"/>
  <c r="AB199" i="44"/>
  <c r="H200" i="46"/>
  <c r="H200" i="44"/>
  <c r="AF200" i="46"/>
  <c r="AF200" i="44"/>
  <c r="T201" i="46"/>
  <c r="T201" i="44"/>
  <c r="AR201" i="46"/>
  <c r="AR201" i="44"/>
  <c r="BH201" i="46"/>
  <c r="BH201" i="44"/>
  <c r="W202" i="46"/>
  <c r="W202" i="44"/>
  <c r="BC202" i="46"/>
  <c r="BC202" i="44"/>
  <c r="I203" i="46"/>
  <c r="I203" i="44"/>
  <c r="AW203" i="46"/>
  <c r="AW203" i="44"/>
  <c r="BE203" i="46"/>
  <c r="BE203" i="44"/>
  <c r="K204" i="46"/>
  <c r="K204" i="44"/>
  <c r="BG204" i="46"/>
  <c r="BG204" i="44"/>
  <c r="O205" i="46"/>
  <c r="O205" i="44"/>
  <c r="W205" i="46"/>
  <c r="W205" i="44"/>
  <c r="BK205" i="46"/>
  <c r="BK205" i="44"/>
  <c r="AX206" i="46"/>
  <c r="AX206" i="44"/>
  <c r="S207" i="46"/>
  <c r="S207" i="44"/>
  <c r="BN180" i="44"/>
  <c r="AZ183" i="44"/>
  <c r="BB186" i="44"/>
  <c r="AP187" i="44"/>
  <c r="AL188" i="44"/>
  <c r="P191" i="44"/>
  <c r="AN193" i="44"/>
  <c r="AJ199" i="44"/>
  <c r="O202" i="44"/>
  <c r="J180" i="44"/>
  <c r="BF180" i="44"/>
  <c r="X182" i="44"/>
  <c r="L183" i="44"/>
  <c r="AR183" i="44"/>
  <c r="AU184" i="44"/>
  <c r="AD186" i="44"/>
  <c r="F188" i="44"/>
  <c r="AD188" i="44"/>
  <c r="D192" i="44"/>
  <c r="AO196" i="44"/>
  <c r="AC197" i="44"/>
  <c r="AH180" i="44"/>
  <c r="BJ188" i="44"/>
  <c r="AJ194" i="44"/>
  <c r="I196" i="44"/>
  <c r="Y196" i="44"/>
  <c r="BI197" i="44"/>
  <c r="AN198" i="44"/>
  <c r="AZ201" i="44"/>
  <c r="AQ204" i="44"/>
  <c r="R16" i="46"/>
  <c r="R16" i="44"/>
  <c r="X22" i="46"/>
  <c r="X22" i="44"/>
  <c r="BQ30" i="46"/>
  <c r="BQ30" i="44"/>
  <c r="AE39" i="46"/>
  <c r="AE39" i="44"/>
  <c r="BC39" i="46"/>
  <c r="BC39" i="44"/>
  <c r="S40" i="46"/>
  <c r="S40" i="44"/>
  <c r="AI40" i="46"/>
  <c r="AI40" i="44"/>
  <c r="AX44" i="46"/>
  <c r="AX44" i="44"/>
  <c r="C44" i="46"/>
  <c r="C44" i="44" s="1"/>
  <c r="E8" i="44"/>
  <c r="BI8" i="44"/>
  <c r="AG9" i="44"/>
  <c r="J11" i="44"/>
  <c r="AC13" i="44"/>
  <c r="AH14" i="44"/>
  <c r="M15" i="44"/>
  <c r="Z16" i="44"/>
  <c r="BB18" i="44"/>
  <c r="U21" i="44"/>
  <c r="AN22" i="44"/>
  <c r="AP23" i="44"/>
  <c r="BJ24" i="44"/>
  <c r="Q25" i="44"/>
  <c r="AG25" i="44"/>
  <c r="BQ26" i="44"/>
  <c r="BC27" i="44"/>
  <c r="S28" i="44"/>
  <c r="AY28" i="44"/>
  <c r="AC30" i="44"/>
  <c r="D32" i="44"/>
  <c r="AJ32" i="44"/>
  <c r="AZ32" i="44"/>
  <c r="K33" i="44"/>
  <c r="BC34" i="44"/>
  <c r="BO35" i="44"/>
  <c r="BI38" i="44"/>
  <c r="G41" i="44"/>
  <c r="BC41" i="44"/>
  <c r="V43" i="44"/>
  <c r="BJ43" i="44"/>
  <c r="BJ15" i="46"/>
  <c r="BJ15" i="44"/>
  <c r="BB21" i="46"/>
  <c r="BB21" i="44"/>
  <c r="AR28" i="46"/>
  <c r="AR28" i="44"/>
  <c r="AO17" i="46"/>
  <c r="AO17" i="44"/>
  <c r="BM25" i="46"/>
  <c r="BM25" i="44"/>
  <c r="W34" i="46"/>
  <c r="W34" i="44"/>
  <c r="R37" i="46"/>
  <c r="R37" i="44"/>
  <c r="AY40" i="46"/>
  <c r="AY40" i="44"/>
  <c r="BO40" i="46"/>
  <c r="BO40" i="44"/>
  <c r="F24" i="44"/>
  <c r="AM27" i="44"/>
  <c r="BO28" i="44"/>
  <c r="X31" i="44"/>
  <c r="E38" i="44"/>
  <c r="W41" i="44"/>
  <c r="BH14" i="46"/>
  <c r="BH14" i="44"/>
  <c r="AF18" i="46"/>
  <c r="AF18" i="44"/>
  <c r="E19" i="46"/>
  <c r="E19" i="44"/>
  <c r="Q20" i="46"/>
  <c r="Q20" i="44"/>
  <c r="X24" i="46"/>
  <c r="X24" i="44"/>
  <c r="AV24" i="46"/>
  <c r="AV24" i="44"/>
  <c r="BI33" i="46"/>
  <c r="BI33" i="44"/>
  <c r="U15" i="46"/>
  <c r="U15" i="44"/>
  <c r="M26" i="46"/>
  <c r="M26" i="44"/>
  <c r="BG28" i="46"/>
  <c r="BG28" i="44"/>
  <c r="AB32" i="46"/>
  <c r="AB32" i="44"/>
  <c r="AP42" i="46"/>
  <c r="AP42" i="44"/>
  <c r="BB43" i="46"/>
  <c r="BB43" i="44"/>
  <c r="A19" i="44"/>
  <c r="AX11" i="44"/>
  <c r="Z23" i="44"/>
  <c r="E26" i="44"/>
  <c r="H31" i="44"/>
  <c r="T32" i="44"/>
  <c r="AC8" i="44"/>
  <c r="Q9" i="44"/>
  <c r="E13" i="44"/>
  <c r="V18" i="44"/>
  <c r="U26" i="44"/>
  <c r="Q29" i="44"/>
  <c r="AA35" i="44"/>
  <c r="AP37" i="44"/>
  <c r="O39" i="44"/>
  <c r="J42" i="44"/>
  <c r="R44" i="44"/>
  <c r="AZ25" i="46"/>
  <c r="AZ25" i="44"/>
  <c r="AD35" i="46"/>
  <c r="AD35" i="44"/>
  <c r="AP39" i="46"/>
  <c r="AP39" i="44"/>
  <c r="E42" i="46"/>
  <c r="E42" i="44"/>
  <c r="I47" i="46"/>
  <c r="I47" i="44"/>
  <c r="G27" i="46"/>
  <c r="G27" i="44"/>
  <c r="AW29" i="46"/>
  <c r="AW29" i="44"/>
  <c r="AR32" i="46"/>
  <c r="AR32" i="44"/>
  <c r="N43" i="46"/>
  <c r="N43" i="44"/>
  <c r="Y7" i="44"/>
  <c r="BE9" i="44"/>
  <c r="R14" i="44"/>
  <c r="AE20" i="44"/>
  <c r="AS21" i="44"/>
  <c r="BA26" i="44"/>
  <c r="AS30" i="44"/>
  <c r="BD31" i="44"/>
  <c r="BP32" i="44"/>
  <c r="BC36" i="44"/>
  <c r="AM41" i="44"/>
  <c r="AX42" i="44"/>
  <c r="BF14" i="44"/>
  <c r="BQ15" i="44"/>
  <c r="AL18" i="44"/>
  <c r="BC20" i="44"/>
  <c r="AM36" i="44"/>
  <c r="AP44" i="44"/>
  <c r="D17" i="46"/>
  <c r="D17" i="44"/>
  <c r="A25" i="44"/>
  <c r="AD7" i="44"/>
  <c r="AY7" i="44"/>
  <c r="M8" i="44"/>
  <c r="AD8" i="44"/>
  <c r="AU8" i="44"/>
  <c r="S9" i="44"/>
  <c r="AO9" i="44"/>
  <c r="BK9" i="44"/>
  <c r="T10" i="44"/>
  <c r="P11" i="44"/>
  <c r="AJ11" i="44"/>
  <c r="AZ11" i="44"/>
  <c r="D12" i="44"/>
  <c r="AN14" i="44"/>
  <c r="BL14" i="44"/>
  <c r="AA15" i="44"/>
  <c r="AY15" i="44"/>
  <c r="E16" i="44"/>
  <c r="AH16" i="44"/>
  <c r="BL16" i="44"/>
  <c r="AI17" i="44"/>
  <c r="F18" i="44"/>
  <c r="X18" i="44"/>
  <c r="BJ18" i="44"/>
  <c r="V19" i="44"/>
  <c r="AQ19" i="44"/>
  <c r="BM19" i="44"/>
  <c r="AM20" i="44"/>
  <c r="AU21" i="44"/>
  <c r="R22" i="44"/>
  <c r="BD22" i="44"/>
  <c r="AO24" i="44"/>
  <c r="Y25" i="44"/>
  <c r="AO25" i="44"/>
  <c r="BE25" i="44"/>
  <c r="AN26" i="44"/>
  <c r="AG29" i="44"/>
  <c r="AV30" i="44"/>
  <c r="BI30" i="44"/>
  <c r="S33" i="44"/>
  <c r="AY33" i="44"/>
  <c r="O34" i="44"/>
  <c r="AE34" i="44"/>
  <c r="AU34" i="44"/>
  <c r="K35" i="44"/>
  <c r="AQ35" i="44"/>
  <c r="BG35" i="44"/>
  <c r="J37" i="44"/>
  <c r="Z37" i="44"/>
  <c r="BF37" i="44"/>
  <c r="AK38" i="44"/>
  <c r="BA38" i="44"/>
  <c r="AA40" i="44"/>
  <c r="AQ40" i="44"/>
  <c r="BK41" i="44"/>
  <c r="F43" i="44"/>
  <c r="AD43" i="44"/>
  <c r="AS15" i="46"/>
  <c r="AS15" i="44"/>
  <c r="AK21" i="46"/>
  <c r="AK21" i="44"/>
  <c r="AC26" i="46"/>
  <c r="AC26" i="44"/>
  <c r="W27" i="46"/>
  <c r="W27" i="44"/>
  <c r="M30" i="46"/>
  <c r="M30" i="44"/>
  <c r="AV31" i="46"/>
  <c r="AV31" i="44"/>
  <c r="AM34" i="46"/>
  <c r="AM34" i="44"/>
  <c r="G36" i="46"/>
  <c r="G36" i="44"/>
  <c r="W36" i="46"/>
  <c r="W36" i="44"/>
  <c r="BQ38" i="46"/>
  <c r="BQ38" i="44"/>
  <c r="AW7" i="44"/>
  <c r="BI13" i="44"/>
  <c r="Y17" i="44"/>
  <c r="AL24" i="44"/>
  <c r="AN31" i="44"/>
  <c r="AS8" i="44"/>
  <c r="AH11" i="44"/>
  <c r="AK13" i="44"/>
  <c r="O20" i="44"/>
  <c r="AI33" i="44"/>
  <c r="U38" i="44"/>
  <c r="BG40" i="44"/>
  <c r="AH42" i="44"/>
  <c r="BN44" i="44"/>
  <c r="AG7" i="44"/>
  <c r="BE7" i="44"/>
  <c r="O8" i="44"/>
  <c r="AE8" i="44"/>
  <c r="BQ8" i="44"/>
  <c r="BM9" i="44"/>
  <c r="R11" i="44"/>
  <c r="BQ13" i="44"/>
  <c r="BN14" i="44"/>
  <c r="AC15" i="44"/>
  <c r="BA15" i="44"/>
  <c r="BN16" i="44"/>
  <c r="M21" i="44"/>
  <c r="AC21" i="44"/>
  <c r="I25" i="44"/>
  <c r="BI26" i="44"/>
  <c r="K28" i="44"/>
  <c r="AA28" i="44"/>
  <c r="E30" i="44"/>
  <c r="AK30" i="44"/>
  <c r="BL31" i="44"/>
  <c r="L32" i="44"/>
  <c r="BK34" i="44"/>
  <c r="O41" i="44"/>
  <c r="AE41" i="44"/>
  <c r="AU41" i="44"/>
  <c r="BA22" i="46"/>
  <c r="BA22" i="44"/>
  <c r="G23" i="46"/>
  <c r="G23" i="44"/>
  <c r="AL25" i="46"/>
  <c r="AL25" i="44"/>
  <c r="AP14" i="46"/>
  <c r="AP14" i="44"/>
  <c r="AP16" i="46"/>
  <c r="AP16" i="44"/>
  <c r="Z42" i="46"/>
  <c r="Z42" i="44"/>
  <c r="BF42" i="46"/>
  <c r="BF42" i="44"/>
  <c r="BN11" i="44"/>
  <c r="BF16" i="44"/>
  <c r="BG19" i="44"/>
  <c r="E21" i="44"/>
  <c r="BI21" i="44"/>
  <c r="AK26" i="44"/>
  <c r="AI28" i="44"/>
  <c r="BA8" i="44"/>
  <c r="Y9" i="44"/>
  <c r="BF11" i="44"/>
  <c r="M13" i="44"/>
  <c r="AS13" i="44"/>
  <c r="Z14" i="44"/>
  <c r="AY19" i="44"/>
  <c r="W20" i="44"/>
  <c r="BQ21" i="44"/>
  <c r="AH23" i="44"/>
  <c r="V24" i="44"/>
  <c r="AS26" i="44"/>
  <c r="AU27" i="44"/>
  <c r="AQ28" i="44"/>
  <c r="AF31" i="44"/>
  <c r="BH32" i="44"/>
  <c r="BK39" i="44"/>
  <c r="Z44" i="44"/>
  <c r="X14" i="46"/>
  <c r="X14" i="44"/>
  <c r="D18" i="46"/>
  <c r="D18" i="44"/>
  <c r="T18" i="46"/>
  <c r="T18" i="44"/>
  <c r="AZ18" i="46"/>
  <c r="AZ18" i="44"/>
  <c r="AG19" i="46"/>
  <c r="AG19" i="44"/>
  <c r="AW19" i="46"/>
  <c r="AW19" i="44"/>
  <c r="AK20" i="46"/>
  <c r="AK20" i="44"/>
  <c r="BA20" i="46"/>
  <c r="BA20" i="44"/>
  <c r="BQ20" i="46"/>
  <c r="BQ20" i="44"/>
  <c r="S21" i="46"/>
  <c r="S21" i="44"/>
  <c r="X23" i="46"/>
  <c r="X23" i="44"/>
  <c r="AN23" i="46"/>
  <c r="AN23" i="44"/>
  <c r="BL23" i="46"/>
  <c r="BL23" i="44"/>
  <c r="G25" i="46"/>
  <c r="G25" i="44"/>
  <c r="W25" i="46"/>
  <c r="W25" i="44"/>
  <c r="AQ26" i="46"/>
  <c r="AQ26" i="44"/>
  <c r="BG26" i="46"/>
  <c r="BG26" i="44"/>
  <c r="AK27" i="46"/>
  <c r="AK27" i="44"/>
  <c r="BA27" i="46"/>
  <c r="BA27" i="44"/>
  <c r="AA30" i="46"/>
  <c r="AA30" i="44"/>
  <c r="Q33" i="46"/>
  <c r="Q33" i="44"/>
  <c r="AG33" i="46"/>
  <c r="AG33" i="44"/>
  <c r="Q35" i="46"/>
  <c r="Q35" i="44"/>
  <c r="A44" i="44"/>
  <c r="I7" i="44"/>
  <c r="AP11" i="44"/>
  <c r="J16" i="44"/>
  <c r="BA21" i="44"/>
  <c r="AF22" i="44"/>
  <c r="AE27" i="44"/>
  <c r="BK27" i="44"/>
  <c r="U30" i="44"/>
  <c r="P31" i="44"/>
  <c r="BK36" i="44"/>
  <c r="M38" i="44"/>
  <c r="AU39" i="44"/>
  <c r="K40" i="44"/>
  <c r="AA13" i="46"/>
  <c r="AA13" i="44"/>
  <c r="AY13" i="46"/>
  <c r="AY13" i="44"/>
  <c r="H14" i="46"/>
  <c r="H14" i="44"/>
  <c r="A13" i="44"/>
  <c r="K7" i="44"/>
  <c r="AI7" i="44"/>
  <c r="BM7" i="44"/>
  <c r="U8" i="44"/>
  <c r="AK8" i="44"/>
  <c r="BC8" i="44"/>
  <c r="I9" i="44"/>
  <c r="AA9" i="44"/>
  <c r="AW9" i="44"/>
  <c r="D10" i="44"/>
  <c r="AJ10" i="44"/>
  <c r="BP10" i="44"/>
  <c r="Z11" i="44"/>
  <c r="L12" i="44"/>
  <c r="BH12" i="44"/>
  <c r="S13" i="44"/>
  <c r="J14" i="44"/>
  <c r="AB14" i="44"/>
  <c r="AX14" i="44"/>
  <c r="E15" i="44"/>
  <c r="AK15" i="44"/>
  <c r="BG15" i="44"/>
  <c r="P16" i="44"/>
  <c r="AV16" i="44"/>
  <c r="I17" i="44"/>
  <c r="BG17" i="44"/>
  <c r="L18" i="44"/>
  <c r="AB18" i="44"/>
  <c r="AT18" i="44"/>
  <c r="BP18" i="44"/>
  <c r="AI19" i="44"/>
  <c r="BA19" i="44"/>
  <c r="E20" i="44"/>
  <c r="BK20" i="44"/>
  <c r="O21" i="44"/>
  <c r="BC21" i="44"/>
  <c r="AH22" i="44"/>
  <c r="BL22" i="44"/>
  <c r="R23" i="44"/>
  <c r="AD24" i="44"/>
  <c r="BB24" i="44"/>
  <c r="O27" i="44"/>
  <c r="BJ28" i="44"/>
  <c r="I29" i="44"/>
  <c r="Y29" i="44"/>
  <c r="BE29" i="44"/>
  <c r="BA30" i="44"/>
  <c r="O32" i="44"/>
  <c r="S35" i="44"/>
  <c r="AE36" i="44"/>
  <c r="AU36" i="44"/>
  <c r="AH37" i="44"/>
  <c r="G39" i="44"/>
  <c r="W39" i="44"/>
  <c r="J44" i="44"/>
  <c r="P41" i="46"/>
  <c r="P41" i="44"/>
  <c r="AA42" i="46"/>
  <c r="AA42" i="44"/>
  <c r="K44" i="46"/>
  <c r="K44" i="44"/>
  <c r="BC45" i="46"/>
  <c r="BC45" i="44"/>
  <c r="AO50" i="46"/>
  <c r="AO50" i="44"/>
  <c r="K51" i="46"/>
  <c r="K51" i="44"/>
  <c r="BF57" i="46"/>
  <c r="BF57" i="44"/>
  <c r="AS58" i="46"/>
  <c r="AS58" i="44"/>
  <c r="AW61" i="46"/>
  <c r="AW61" i="44"/>
  <c r="BL64" i="46"/>
  <c r="BL64" i="44"/>
  <c r="U40" i="46"/>
  <c r="U40" i="44"/>
  <c r="H43" i="46"/>
  <c r="H43" i="44"/>
  <c r="AB44" i="46"/>
  <c r="AB44" i="44"/>
  <c r="AN45" i="46"/>
  <c r="AN45" i="44"/>
  <c r="AX139" i="44"/>
  <c r="AX139" i="46"/>
  <c r="S143" i="46"/>
  <c r="S143" i="44"/>
  <c r="I150" i="46"/>
  <c r="I150" i="44"/>
  <c r="BQ151" i="46"/>
  <c r="BQ151" i="44"/>
  <c r="AE158" i="46"/>
  <c r="AE158" i="44"/>
  <c r="M75" i="46"/>
  <c r="M75" i="44"/>
  <c r="Q93" i="46"/>
  <c r="Q93" i="44"/>
  <c r="AL104" i="46"/>
  <c r="AL104" i="44"/>
  <c r="N128" i="46"/>
  <c r="N128" i="44"/>
  <c r="BQ137" i="46"/>
  <c r="BQ137" i="44"/>
  <c r="BP27" i="44"/>
  <c r="AH29" i="44"/>
  <c r="AK36" i="44"/>
  <c r="BA36" i="44"/>
  <c r="BQ36" i="44"/>
  <c r="AF37" i="44"/>
  <c r="K38" i="44"/>
  <c r="AP139" i="44"/>
  <c r="AR41" i="46"/>
  <c r="AR41" i="44"/>
  <c r="BH41" i="46"/>
  <c r="BH41" i="44"/>
  <c r="AA43" i="46"/>
  <c r="AA43" i="44"/>
  <c r="AQ43" i="46"/>
  <c r="AQ43" i="44"/>
  <c r="G46" i="46"/>
  <c r="G46" i="44"/>
  <c r="BC46" i="46"/>
  <c r="BC46" i="44"/>
  <c r="W48" i="46"/>
  <c r="W48" i="44"/>
  <c r="BI50" i="46"/>
  <c r="BI50" i="44"/>
  <c r="AC41" i="46"/>
  <c r="AC41" i="44"/>
  <c r="AY52" i="46"/>
  <c r="AY52" i="44"/>
  <c r="S54" i="46"/>
  <c r="S54" i="44"/>
  <c r="AU55" i="46"/>
  <c r="AU55" i="44"/>
  <c r="BK55" i="46"/>
  <c r="BK55" i="44"/>
  <c r="AA56" i="46"/>
  <c r="AA56" i="44"/>
  <c r="AQ56" i="46"/>
  <c r="AQ56" i="44"/>
  <c r="AE57" i="46"/>
  <c r="AE57" i="44"/>
  <c r="BN60" i="46"/>
  <c r="BN60" i="44"/>
  <c r="AL61" i="46"/>
  <c r="AL61" i="44"/>
  <c r="V45" i="44"/>
  <c r="T46" i="44"/>
  <c r="AJ46" i="44"/>
  <c r="F67" i="44"/>
  <c r="Q67" i="44"/>
  <c r="AO67" i="44"/>
  <c r="BB67" i="44"/>
  <c r="K69" i="44"/>
  <c r="V69" i="44"/>
  <c r="AI69" i="44"/>
  <c r="K168" i="44"/>
  <c r="AH170" i="44"/>
  <c r="BA174" i="44"/>
  <c r="AI176" i="44"/>
  <c r="AG178" i="44"/>
  <c r="I180" i="44"/>
  <c r="Q180" i="44"/>
  <c r="Y180" i="44"/>
  <c r="AG180" i="44"/>
  <c r="AO180" i="44"/>
  <c r="AW180" i="44"/>
  <c r="BE180" i="44"/>
  <c r="BM180" i="44"/>
  <c r="BI186" i="44"/>
  <c r="AF189" i="44"/>
  <c r="AI192" i="44"/>
  <c r="AE193" i="44"/>
  <c r="AJ195" i="44"/>
  <c r="X196" i="44"/>
  <c r="BK198" i="44"/>
  <c r="S199" i="44"/>
  <c r="K201" i="44"/>
  <c r="X8" i="46"/>
  <c r="X8" i="44"/>
  <c r="D9" i="46"/>
  <c r="D9" i="44"/>
  <c r="E11" i="46"/>
  <c r="E11" i="44"/>
  <c r="AK11" i="46"/>
  <c r="AK11" i="44"/>
  <c r="H13" i="46"/>
  <c r="H13" i="44"/>
  <c r="X13" i="46"/>
  <c r="X13" i="44"/>
  <c r="AN13" i="46"/>
  <c r="AN13" i="44"/>
  <c r="BD13" i="46"/>
  <c r="BD13" i="44"/>
  <c r="AF15" i="46"/>
  <c r="AF15" i="44"/>
  <c r="AN15" i="46"/>
  <c r="AN15" i="44"/>
  <c r="AV15" i="46"/>
  <c r="AV15" i="44"/>
  <c r="BD15" i="46"/>
  <c r="BD15" i="44"/>
  <c r="AK16" i="46"/>
  <c r="AK16" i="44"/>
  <c r="AS16" i="46"/>
  <c r="AS16" i="44"/>
  <c r="BA16" i="46"/>
  <c r="BA16" i="44"/>
  <c r="BI16" i="46"/>
  <c r="BI16" i="44"/>
  <c r="BQ16" i="46"/>
  <c r="BQ16" i="44"/>
  <c r="L17" i="46"/>
  <c r="L17" i="44"/>
  <c r="I18" i="46"/>
  <c r="I18" i="44"/>
  <c r="Q18" i="46"/>
  <c r="Q18" i="44"/>
  <c r="AG18" i="46"/>
  <c r="AG18" i="44"/>
  <c r="BE18" i="46"/>
  <c r="BE18" i="44"/>
  <c r="AD19" i="46"/>
  <c r="AD19" i="44"/>
  <c r="AL19" i="46"/>
  <c r="AL19" i="44"/>
  <c r="AT19" i="46"/>
  <c r="AT19" i="44"/>
  <c r="BB19" i="46"/>
  <c r="BB19" i="44"/>
  <c r="BJ19" i="46"/>
  <c r="BJ19" i="44"/>
  <c r="A18" i="27"/>
  <c r="C20" i="46"/>
  <c r="C20" i="44" s="1"/>
  <c r="J20" i="46"/>
  <c r="J20" i="44"/>
  <c r="R20" i="46"/>
  <c r="R20" i="44"/>
  <c r="AH20" i="46"/>
  <c r="AH20" i="44"/>
  <c r="AP20" i="46"/>
  <c r="AP20" i="44"/>
  <c r="BF20" i="46"/>
  <c r="BF20" i="44"/>
  <c r="P21" i="46"/>
  <c r="P21" i="44"/>
  <c r="X21" i="46"/>
  <c r="X21" i="44"/>
  <c r="AF21" i="46"/>
  <c r="AF21" i="44"/>
  <c r="AN21" i="46"/>
  <c r="AN21" i="44"/>
  <c r="AV21" i="46"/>
  <c r="AV21" i="44"/>
  <c r="BD21" i="46"/>
  <c r="BD21" i="44"/>
  <c r="AI22" i="46"/>
  <c r="AI22" i="44"/>
  <c r="AQ22" i="46"/>
  <c r="AQ22" i="44"/>
  <c r="AY22" i="46"/>
  <c r="AY22" i="44"/>
  <c r="U23" i="46"/>
  <c r="U23" i="44"/>
  <c r="AC23" i="46"/>
  <c r="AC23" i="44"/>
  <c r="AK23" i="46"/>
  <c r="AK23" i="44"/>
  <c r="BA23" i="46"/>
  <c r="BA23" i="44"/>
  <c r="BQ23" i="46"/>
  <c r="BQ23" i="44"/>
  <c r="I24" i="46"/>
  <c r="I24" i="44"/>
  <c r="Q24" i="46"/>
  <c r="Q24" i="44"/>
  <c r="Y24" i="46"/>
  <c r="Y24" i="44"/>
  <c r="BM24" i="46"/>
  <c r="BM24" i="44"/>
  <c r="AR25" i="46"/>
  <c r="AR25" i="44"/>
  <c r="BP25" i="46"/>
  <c r="BP25" i="44"/>
  <c r="P26" i="46"/>
  <c r="P26" i="44"/>
  <c r="AF26" i="46"/>
  <c r="AF26" i="44"/>
  <c r="AV26" i="46"/>
  <c r="AV26" i="44"/>
  <c r="BL26" i="46"/>
  <c r="BL26" i="44"/>
  <c r="J27" i="46"/>
  <c r="J27" i="44"/>
  <c r="R27" i="46"/>
  <c r="R27" i="44"/>
  <c r="Z27" i="46"/>
  <c r="Z27" i="44"/>
  <c r="AH27" i="46"/>
  <c r="AH27" i="44"/>
  <c r="AX27" i="46"/>
  <c r="AX27" i="44"/>
  <c r="F28" i="46"/>
  <c r="F28" i="44"/>
  <c r="N28" i="46"/>
  <c r="N28" i="44"/>
  <c r="V28" i="46"/>
  <c r="V28" i="44"/>
  <c r="AL28" i="46"/>
  <c r="AL28" i="44"/>
  <c r="AT28" i="46"/>
  <c r="AT28" i="44"/>
  <c r="A27" i="27"/>
  <c r="C29" i="46"/>
  <c r="C29" i="44" s="1"/>
  <c r="D29" i="46"/>
  <c r="D29" i="44"/>
  <c r="L29" i="46"/>
  <c r="L29" i="44"/>
  <c r="T29" i="46"/>
  <c r="T29" i="44"/>
  <c r="AJ29" i="46"/>
  <c r="AJ29" i="44"/>
  <c r="AR29" i="46"/>
  <c r="AR29" i="44"/>
  <c r="BP29" i="46"/>
  <c r="BP29" i="44"/>
  <c r="H30" i="46"/>
  <c r="H30" i="44"/>
  <c r="X30" i="46"/>
  <c r="X30" i="44"/>
  <c r="AF30" i="46"/>
  <c r="AF30" i="44"/>
  <c r="AN30" i="46"/>
  <c r="AN30" i="44"/>
  <c r="BD30" i="46"/>
  <c r="BD30" i="44"/>
  <c r="BL30" i="46"/>
  <c r="BL30" i="44"/>
  <c r="K31" i="46"/>
  <c r="K31" i="44"/>
  <c r="S31" i="46"/>
  <c r="S31" i="44"/>
  <c r="AA31" i="46"/>
  <c r="AA31" i="44"/>
  <c r="AQ31" i="46"/>
  <c r="AQ31" i="44"/>
  <c r="AY31" i="46"/>
  <c r="AY31" i="44"/>
  <c r="BG31" i="46"/>
  <c r="BG31" i="44"/>
  <c r="G32" i="46"/>
  <c r="G32" i="44"/>
  <c r="W32" i="46"/>
  <c r="W32" i="44"/>
  <c r="AM32" i="46"/>
  <c r="AM32" i="44"/>
  <c r="BC32" i="46"/>
  <c r="BC32" i="44"/>
  <c r="N33" i="46"/>
  <c r="N33" i="44"/>
  <c r="AD33" i="46"/>
  <c r="AD33" i="44"/>
  <c r="AT33" i="46"/>
  <c r="AT33" i="44"/>
  <c r="BJ33" i="46"/>
  <c r="BJ33" i="44"/>
  <c r="J34" i="46"/>
  <c r="J34" i="44"/>
  <c r="R34" i="46"/>
  <c r="R34" i="44"/>
  <c r="AH34" i="46"/>
  <c r="AH34" i="44"/>
  <c r="AP34" i="46"/>
  <c r="AP34" i="44"/>
  <c r="BF34" i="46"/>
  <c r="BF34" i="44"/>
  <c r="F35" i="46"/>
  <c r="F35" i="44"/>
  <c r="N35" i="46"/>
  <c r="N35" i="44"/>
  <c r="AL35" i="46"/>
  <c r="AL35" i="44"/>
  <c r="BB35" i="46"/>
  <c r="BB35" i="44"/>
  <c r="J36" i="46"/>
  <c r="J36" i="44"/>
  <c r="Z36" i="46"/>
  <c r="Z36" i="44"/>
  <c r="AP36" i="46"/>
  <c r="AP36" i="44"/>
  <c r="AX36" i="46"/>
  <c r="AX36" i="44"/>
  <c r="BF36" i="46"/>
  <c r="BF36" i="44"/>
  <c r="BN36" i="46"/>
  <c r="BN36" i="44"/>
  <c r="E37" i="46"/>
  <c r="E37" i="44"/>
  <c r="M37" i="46"/>
  <c r="M37" i="44"/>
  <c r="U37" i="46"/>
  <c r="U37" i="44"/>
  <c r="AK37" i="46"/>
  <c r="AK37" i="44"/>
  <c r="AS37" i="46"/>
  <c r="AS37" i="44"/>
  <c r="BI37" i="46"/>
  <c r="BI37" i="44"/>
  <c r="H38" i="46"/>
  <c r="H38" i="44"/>
  <c r="P38" i="46"/>
  <c r="P38" i="44"/>
  <c r="AF38" i="46"/>
  <c r="AF38" i="44"/>
  <c r="AV38" i="46"/>
  <c r="AV38" i="44"/>
  <c r="BL38" i="46"/>
  <c r="BL38" i="44"/>
  <c r="J39" i="46"/>
  <c r="J39" i="44"/>
  <c r="R39" i="46"/>
  <c r="R39" i="44"/>
  <c r="Z39" i="46"/>
  <c r="Z39" i="44"/>
  <c r="AX39" i="46"/>
  <c r="AX39" i="44"/>
  <c r="BN39" i="46"/>
  <c r="BN39" i="44"/>
  <c r="F40" i="46"/>
  <c r="F40" i="44"/>
  <c r="V40" i="46"/>
  <c r="V40" i="44"/>
  <c r="AL40" i="46"/>
  <c r="AL40" i="44"/>
  <c r="AT40" i="46"/>
  <c r="AT40" i="44"/>
  <c r="BB40" i="46"/>
  <c r="BB40" i="44"/>
  <c r="A39" i="27"/>
  <c r="C41" i="46"/>
  <c r="C41" i="44" s="1"/>
  <c r="J41" i="46"/>
  <c r="J41" i="44"/>
  <c r="Z41" i="46"/>
  <c r="Z41" i="44"/>
  <c r="AP41" i="46"/>
  <c r="AP41" i="44"/>
  <c r="BF41" i="46"/>
  <c r="BF41" i="44"/>
  <c r="AS42" i="46"/>
  <c r="AS42" i="44"/>
  <c r="BE43" i="46"/>
  <c r="BE43" i="44"/>
  <c r="M44" i="46"/>
  <c r="M44" i="44"/>
  <c r="AC44" i="46"/>
  <c r="AC44" i="44"/>
  <c r="I45" i="46"/>
  <c r="I45" i="44"/>
  <c r="AC46" i="46"/>
  <c r="AC46" i="44"/>
  <c r="AG47" i="46"/>
  <c r="AG47" i="44"/>
  <c r="AS48" i="46"/>
  <c r="AS48" i="44"/>
  <c r="AN49" i="46"/>
  <c r="AN49" i="44"/>
  <c r="U51" i="46"/>
  <c r="U51" i="44"/>
  <c r="H52" i="46"/>
  <c r="H52" i="44"/>
  <c r="P52" i="46"/>
  <c r="P52" i="44"/>
  <c r="BD52" i="46"/>
  <c r="BD52" i="44"/>
  <c r="AZ53" i="46"/>
  <c r="AZ53" i="44"/>
  <c r="X54" i="46"/>
  <c r="X54" i="44"/>
  <c r="BD54" i="46"/>
  <c r="BD54" i="44"/>
  <c r="K61" i="46"/>
  <c r="K61" i="44"/>
  <c r="S61" i="46"/>
  <c r="S61" i="44"/>
  <c r="AT63" i="46"/>
  <c r="AT63" i="44"/>
  <c r="BJ63" i="46"/>
  <c r="BJ63" i="44"/>
  <c r="BF64" i="46"/>
  <c r="BF64" i="44"/>
  <c r="N65" i="46"/>
  <c r="N65" i="44"/>
  <c r="BA68" i="46"/>
  <c r="BA68" i="44"/>
  <c r="F71" i="46"/>
  <c r="F71" i="44"/>
  <c r="AZ9" i="44"/>
  <c r="BA7" i="46"/>
  <c r="BA7" i="44"/>
  <c r="V11" i="46"/>
  <c r="V11" i="44"/>
  <c r="BJ11" i="46"/>
  <c r="BJ11" i="44"/>
  <c r="BF12" i="46"/>
  <c r="BF12" i="44"/>
  <c r="Q13" i="46"/>
  <c r="Q13" i="44"/>
  <c r="AG13" i="46"/>
  <c r="AG13" i="44"/>
  <c r="N14" i="46"/>
  <c r="N14" i="44"/>
  <c r="AO15" i="46"/>
  <c r="AO15" i="44"/>
  <c r="V16" i="46"/>
  <c r="V16" i="44"/>
  <c r="AL16" i="46"/>
  <c r="AL16" i="44"/>
  <c r="M17" i="46"/>
  <c r="M17" i="44"/>
  <c r="AC17" i="46"/>
  <c r="AC17" i="44"/>
  <c r="J18" i="46"/>
  <c r="J18" i="44"/>
  <c r="I21" i="46"/>
  <c r="I21" i="44"/>
  <c r="AJ22" i="46"/>
  <c r="AJ22" i="44"/>
  <c r="BH22" i="46"/>
  <c r="BH22" i="44"/>
  <c r="BJ23" i="46"/>
  <c r="BJ23" i="44"/>
  <c r="AX24" i="46"/>
  <c r="AX24" i="44"/>
  <c r="BN24" i="46"/>
  <c r="BN24" i="44"/>
  <c r="BM26" i="46"/>
  <c r="BM26" i="44"/>
  <c r="M29" i="46"/>
  <c r="M29" i="44"/>
  <c r="AG30" i="46"/>
  <c r="AG30" i="44"/>
  <c r="T31" i="46"/>
  <c r="T31" i="44"/>
  <c r="AJ31" i="46"/>
  <c r="AJ31" i="44"/>
  <c r="BH31" i="46"/>
  <c r="BH31" i="44"/>
  <c r="BL32" i="46"/>
  <c r="BL32" i="44"/>
  <c r="BC33" i="46"/>
  <c r="BC33" i="44"/>
  <c r="K34" i="46"/>
  <c r="K34" i="44"/>
  <c r="AA34" i="46"/>
  <c r="AA34" i="44"/>
  <c r="AY34" i="46"/>
  <c r="AY34" i="44"/>
  <c r="N37" i="46"/>
  <c r="N37" i="44"/>
  <c r="AD37" i="46"/>
  <c r="AD37" i="44"/>
  <c r="AT37" i="46"/>
  <c r="AT37" i="44"/>
  <c r="AO38" i="46"/>
  <c r="AO38" i="44"/>
  <c r="AW38" i="46"/>
  <c r="AW38" i="44"/>
  <c r="S39" i="46"/>
  <c r="S39" i="44"/>
  <c r="AI39" i="46"/>
  <c r="AI39" i="44"/>
  <c r="BO39" i="46"/>
  <c r="BO39" i="44"/>
  <c r="AU40" i="46"/>
  <c r="AU40" i="44"/>
  <c r="BK40" i="46"/>
  <c r="BK40" i="44"/>
  <c r="AL42" i="46"/>
  <c r="AL42" i="44"/>
  <c r="R43" i="46"/>
  <c r="R43" i="44"/>
  <c r="Z43" i="46"/>
  <c r="Z43" i="44"/>
  <c r="AH43" i="46"/>
  <c r="AH43" i="44"/>
  <c r="N44" i="46"/>
  <c r="N44" i="44"/>
  <c r="V44" i="46"/>
  <c r="V44" i="44"/>
  <c r="AT44" i="46"/>
  <c r="AT44" i="44"/>
  <c r="BJ44" i="46"/>
  <c r="BJ44" i="44"/>
  <c r="AH45" i="46"/>
  <c r="AH45" i="44"/>
  <c r="AP45" i="46"/>
  <c r="AP45" i="44"/>
  <c r="AL46" i="46"/>
  <c r="AL46" i="44"/>
  <c r="AT46" i="46"/>
  <c r="AT46" i="44"/>
  <c r="L50" i="46"/>
  <c r="L50" i="44"/>
  <c r="T50" i="46"/>
  <c r="T50" i="44"/>
  <c r="AJ50" i="46"/>
  <c r="AJ50" i="44"/>
  <c r="BH50" i="46"/>
  <c r="BH50" i="44"/>
  <c r="V51" i="46"/>
  <c r="V51" i="44"/>
  <c r="AL51" i="46"/>
  <c r="AL51" i="44"/>
  <c r="Y52" i="46"/>
  <c r="Y52" i="44"/>
  <c r="BE52" i="46"/>
  <c r="BE52" i="44"/>
  <c r="AS53" i="46"/>
  <c r="AS53" i="44"/>
  <c r="BA53" i="46"/>
  <c r="BA53" i="44"/>
  <c r="BQ53" i="46"/>
  <c r="BQ53" i="44"/>
  <c r="I54" i="46"/>
  <c r="I54" i="44"/>
  <c r="Q54" i="46"/>
  <c r="Q54" i="44"/>
  <c r="U55" i="46"/>
  <c r="U55" i="44"/>
  <c r="M57" i="46"/>
  <c r="M57" i="44"/>
  <c r="AC57" i="46"/>
  <c r="AC57" i="44"/>
  <c r="BL58" i="46"/>
  <c r="BL58" i="44"/>
  <c r="L59" i="46"/>
  <c r="L59" i="44"/>
  <c r="AB59" i="46"/>
  <c r="AB59" i="44"/>
  <c r="X60" i="46"/>
  <c r="X60" i="44"/>
  <c r="AJ61" i="46"/>
  <c r="AJ61" i="44"/>
  <c r="AZ61" i="46"/>
  <c r="AZ61" i="44"/>
  <c r="BP61" i="46"/>
  <c r="BP61" i="44"/>
  <c r="G62" i="46"/>
  <c r="G62" i="44"/>
  <c r="W62" i="46"/>
  <c r="W62" i="44"/>
  <c r="AM62" i="46"/>
  <c r="AM62" i="44"/>
  <c r="BC62" i="46"/>
  <c r="BC62" i="44"/>
  <c r="BK62" i="46"/>
  <c r="BK62" i="44"/>
  <c r="G63" i="46"/>
  <c r="G63" i="44"/>
  <c r="AE63" i="46"/>
  <c r="AE63" i="44"/>
  <c r="AM63" i="46"/>
  <c r="AM63" i="44"/>
  <c r="BK63" i="46"/>
  <c r="BK63" i="44"/>
  <c r="AQ64" i="46"/>
  <c r="AQ64" i="44"/>
  <c r="BO64" i="46"/>
  <c r="BO64" i="44"/>
  <c r="O65" i="46"/>
  <c r="O65" i="44"/>
  <c r="AM65" i="46"/>
  <c r="AM65" i="44"/>
  <c r="AU65" i="46"/>
  <c r="AU65" i="44"/>
  <c r="I66" i="46"/>
  <c r="I66" i="44"/>
  <c r="AG66" i="46"/>
  <c r="AG66" i="44"/>
  <c r="AW66" i="46"/>
  <c r="AW66" i="44"/>
  <c r="BM66" i="46"/>
  <c r="BM66" i="44"/>
  <c r="L67" i="46"/>
  <c r="L67" i="44"/>
  <c r="T67" i="46"/>
  <c r="T67" i="44"/>
  <c r="AB67" i="46"/>
  <c r="AB67" i="44"/>
  <c r="AJ67" i="46"/>
  <c r="AJ67" i="44"/>
  <c r="AZ67" i="46"/>
  <c r="AZ67" i="44"/>
  <c r="BH67" i="46"/>
  <c r="BH67" i="44"/>
  <c r="BP67" i="46"/>
  <c r="BP67" i="44"/>
  <c r="F68" i="46"/>
  <c r="F68" i="44"/>
  <c r="AL68" i="46"/>
  <c r="AL68" i="44"/>
  <c r="BB68" i="46"/>
  <c r="BB68" i="44"/>
  <c r="I69" i="46"/>
  <c r="I69" i="44"/>
  <c r="Q69" i="46"/>
  <c r="Q69" i="44"/>
  <c r="Y69" i="46"/>
  <c r="Y69" i="44"/>
  <c r="AG69" i="46"/>
  <c r="AG69" i="44"/>
  <c r="AO69" i="46"/>
  <c r="AO69" i="44"/>
  <c r="AW69" i="46"/>
  <c r="AW69" i="44"/>
  <c r="BE69" i="46"/>
  <c r="BE69" i="44"/>
  <c r="BM69" i="46"/>
  <c r="BM69" i="44"/>
  <c r="E70" i="46"/>
  <c r="E70" i="44"/>
  <c r="M70" i="46"/>
  <c r="M70" i="44"/>
  <c r="U70" i="46"/>
  <c r="U70" i="44"/>
  <c r="AK70" i="46"/>
  <c r="AK70" i="44"/>
  <c r="AS70" i="46"/>
  <c r="AS70" i="44"/>
  <c r="BQ70" i="46"/>
  <c r="BQ70" i="44"/>
  <c r="K72" i="46"/>
  <c r="K72" i="44"/>
  <c r="AA72" i="46"/>
  <c r="AA72" i="44"/>
  <c r="AI72" i="46"/>
  <c r="AI72" i="44"/>
  <c r="AQ72" i="46"/>
  <c r="AQ72" i="44"/>
  <c r="AY72" i="46"/>
  <c r="AY72" i="44"/>
  <c r="BG72" i="46"/>
  <c r="BG72" i="44"/>
  <c r="BO72" i="46"/>
  <c r="BO72" i="44"/>
  <c r="O73" i="46"/>
  <c r="O73" i="44"/>
  <c r="W73" i="46"/>
  <c r="W73" i="44"/>
  <c r="AE73" i="46"/>
  <c r="AE73" i="44"/>
  <c r="AU73" i="46"/>
  <c r="AU73" i="44"/>
  <c r="BC73" i="46"/>
  <c r="BC73" i="44"/>
  <c r="BK73" i="46"/>
  <c r="BK73" i="44"/>
  <c r="K74" i="46"/>
  <c r="K74" i="44"/>
  <c r="S74" i="46"/>
  <c r="S74" i="44"/>
  <c r="AA74" i="46"/>
  <c r="AA74" i="44"/>
  <c r="AI74" i="46"/>
  <c r="AI74" i="44"/>
  <c r="AQ74" i="46"/>
  <c r="AQ74" i="44"/>
  <c r="AY74" i="46"/>
  <c r="AY74" i="44"/>
  <c r="F75" i="46"/>
  <c r="F75" i="44"/>
  <c r="N75" i="46"/>
  <c r="N75" i="44"/>
  <c r="V75" i="46"/>
  <c r="V75" i="44"/>
  <c r="AD75" i="46"/>
  <c r="AD75" i="44"/>
  <c r="AL75" i="46"/>
  <c r="AL75" i="44"/>
  <c r="AT75" i="46"/>
  <c r="AT75" i="44"/>
  <c r="BB75" i="46"/>
  <c r="BB75" i="44"/>
  <c r="BJ75" i="46"/>
  <c r="BJ75" i="44"/>
  <c r="A74" i="27"/>
  <c r="C76" i="46"/>
  <c r="C76" i="44" s="1"/>
  <c r="I76" i="46"/>
  <c r="I76" i="44"/>
  <c r="Q76" i="46"/>
  <c r="Q76" i="44"/>
  <c r="Y76" i="46"/>
  <c r="Y76" i="44"/>
  <c r="AG76" i="46"/>
  <c r="AG76" i="44"/>
  <c r="AO76" i="46"/>
  <c r="AO76" i="44"/>
  <c r="AW76" i="46"/>
  <c r="AW76" i="44"/>
  <c r="BE76" i="46"/>
  <c r="BE76" i="44"/>
  <c r="BM76" i="46"/>
  <c r="BM76" i="44"/>
  <c r="K77" i="46"/>
  <c r="K77" i="44"/>
  <c r="S77" i="46"/>
  <c r="S77" i="44"/>
  <c r="AA77" i="46"/>
  <c r="AA77" i="44"/>
  <c r="AQ77" i="46"/>
  <c r="AQ77" i="44"/>
  <c r="AY77" i="46"/>
  <c r="AY77" i="44"/>
  <c r="BG77" i="46"/>
  <c r="BG77" i="44"/>
  <c r="AE78" i="46"/>
  <c r="AE78" i="44"/>
  <c r="AM78" i="46"/>
  <c r="AM78" i="44"/>
  <c r="BC78" i="46"/>
  <c r="BC78" i="44"/>
  <c r="O80" i="46"/>
  <c r="O80" i="44"/>
  <c r="W80" i="46"/>
  <c r="W80" i="44"/>
  <c r="AE80" i="46"/>
  <c r="AE80" i="44"/>
  <c r="AM80" i="46"/>
  <c r="AM80" i="44"/>
  <c r="BK80" i="46"/>
  <c r="BK80" i="44"/>
  <c r="J81" i="46"/>
  <c r="J81" i="44"/>
  <c r="R81" i="46"/>
  <c r="R81" i="44"/>
  <c r="Z81" i="46"/>
  <c r="Z81" i="44"/>
  <c r="AH81" i="46"/>
  <c r="AH81" i="44"/>
  <c r="AX81" i="46"/>
  <c r="AX81" i="44"/>
  <c r="BF81" i="46"/>
  <c r="BF81" i="44"/>
  <c r="BN81" i="46"/>
  <c r="BN81" i="44"/>
  <c r="N82" i="46"/>
  <c r="N82" i="44"/>
  <c r="AD82" i="46"/>
  <c r="AD82" i="44"/>
  <c r="AL82" i="46"/>
  <c r="AL82" i="44"/>
  <c r="BB82" i="46"/>
  <c r="BB82" i="44"/>
  <c r="G83" i="46"/>
  <c r="G83" i="44"/>
  <c r="W83" i="46"/>
  <c r="W83" i="44"/>
  <c r="AE83" i="46"/>
  <c r="AE83" i="44"/>
  <c r="AM83" i="46"/>
  <c r="AM83" i="44"/>
  <c r="BK83" i="46"/>
  <c r="BK83" i="44"/>
  <c r="R84" i="46"/>
  <c r="R84" i="44"/>
  <c r="Z84" i="46"/>
  <c r="Z84" i="44"/>
  <c r="AH84" i="46"/>
  <c r="AH84" i="44"/>
  <c r="AX84" i="46"/>
  <c r="AX84" i="44"/>
  <c r="BF84" i="46"/>
  <c r="BF84" i="44"/>
  <c r="BN84" i="46"/>
  <c r="BN84" i="44"/>
  <c r="F85" i="46"/>
  <c r="F85" i="44"/>
  <c r="V85" i="46"/>
  <c r="V85" i="44"/>
  <c r="AD85" i="46"/>
  <c r="AD85" i="44"/>
  <c r="AL85" i="46"/>
  <c r="AL85" i="44"/>
  <c r="AT85" i="46"/>
  <c r="AT85" i="44"/>
  <c r="BJ85" i="46"/>
  <c r="BJ85" i="44"/>
  <c r="A84" i="27"/>
  <c r="C86" i="46"/>
  <c r="C86" i="44" s="1"/>
  <c r="J86" i="46"/>
  <c r="J86" i="44"/>
  <c r="R86" i="46"/>
  <c r="R86" i="44"/>
  <c r="AH86" i="46"/>
  <c r="AH86" i="44"/>
  <c r="AP86" i="46"/>
  <c r="AP86" i="44"/>
  <c r="AX86" i="46"/>
  <c r="AX86" i="44"/>
  <c r="BA11" i="46"/>
  <c r="BA11" i="44"/>
  <c r="BI11" i="46"/>
  <c r="BI11" i="44"/>
  <c r="AV13" i="46"/>
  <c r="AV13" i="44"/>
  <c r="M14" i="46"/>
  <c r="M14" i="44"/>
  <c r="AC14" i="46"/>
  <c r="AC14" i="44"/>
  <c r="X15" i="44"/>
  <c r="AJ17" i="44"/>
  <c r="F19" i="44"/>
  <c r="Q8" i="46"/>
  <c r="Q8" i="44"/>
  <c r="AG8" i="46"/>
  <c r="AG8" i="44"/>
  <c r="F11" i="46"/>
  <c r="F11" i="44"/>
  <c r="N11" i="46"/>
  <c r="N11" i="44"/>
  <c r="AT11" i="46"/>
  <c r="AT11" i="44"/>
  <c r="J12" i="46"/>
  <c r="J12" i="44"/>
  <c r="AH12" i="46"/>
  <c r="AH12" i="44"/>
  <c r="F14" i="46"/>
  <c r="F14" i="44"/>
  <c r="AT14" i="46"/>
  <c r="AT14" i="44"/>
  <c r="Q15" i="46"/>
  <c r="Q15" i="44"/>
  <c r="AG15" i="46"/>
  <c r="AG15" i="44"/>
  <c r="BB16" i="46"/>
  <c r="BB16" i="44"/>
  <c r="BJ16" i="46"/>
  <c r="BJ16" i="44"/>
  <c r="AK17" i="46"/>
  <c r="AK17" i="44"/>
  <c r="AS17" i="46"/>
  <c r="AS17" i="44"/>
  <c r="BI17" i="46"/>
  <c r="BI17" i="44"/>
  <c r="AP18" i="46"/>
  <c r="AP18" i="44"/>
  <c r="BF18" i="46"/>
  <c r="BF18" i="44"/>
  <c r="AU19" i="46"/>
  <c r="AU19" i="44"/>
  <c r="BK19" i="46"/>
  <c r="BK19" i="44"/>
  <c r="K20" i="46"/>
  <c r="K20" i="44"/>
  <c r="BO20" i="46"/>
  <c r="BO20" i="44"/>
  <c r="T22" i="46"/>
  <c r="T22" i="44"/>
  <c r="BP22" i="46"/>
  <c r="BP22" i="44"/>
  <c r="AD23" i="46"/>
  <c r="AD23" i="44"/>
  <c r="AT23" i="46"/>
  <c r="AT23" i="44"/>
  <c r="J24" i="46"/>
  <c r="J24" i="44"/>
  <c r="R24" i="46"/>
  <c r="R24" i="44"/>
  <c r="M25" i="46"/>
  <c r="M25" i="44"/>
  <c r="U25" i="46"/>
  <c r="U25" i="44"/>
  <c r="AS25" i="46"/>
  <c r="AS25" i="44"/>
  <c r="BA25" i="46"/>
  <c r="BA25" i="44"/>
  <c r="O28" i="46"/>
  <c r="O28" i="44"/>
  <c r="W28" i="46"/>
  <c r="W28" i="44"/>
  <c r="AE28" i="46"/>
  <c r="AE28" i="44"/>
  <c r="U29" i="46"/>
  <c r="U29" i="44"/>
  <c r="AC29" i="46"/>
  <c r="AC29" i="44"/>
  <c r="AS29" i="46"/>
  <c r="AS29" i="44"/>
  <c r="Q30" i="46"/>
  <c r="Q30" i="44"/>
  <c r="D31" i="46"/>
  <c r="D31" i="44"/>
  <c r="AZ31" i="46"/>
  <c r="AZ31" i="44"/>
  <c r="BP31" i="46"/>
  <c r="BP31" i="44"/>
  <c r="H32" i="46"/>
  <c r="H32" i="44"/>
  <c r="P32" i="46"/>
  <c r="P32" i="44"/>
  <c r="X32" i="46"/>
  <c r="X32" i="44"/>
  <c r="AN32" i="46"/>
  <c r="AN32" i="44"/>
  <c r="W33" i="46"/>
  <c r="W33" i="44"/>
  <c r="AQ34" i="46"/>
  <c r="AQ34" i="44"/>
  <c r="BG34" i="46"/>
  <c r="BG34" i="44"/>
  <c r="AM35" i="46"/>
  <c r="AM35" i="44"/>
  <c r="AU35" i="46"/>
  <c r="AU35" i="44"/>
  <c r="BC35" i="46"/>
  <c r="BC35" i="44"/>
  <c r="K36" i="46"/>
  <c r="K36" i="44"/>
  <c r="BB37" i="46"/>
  <c r="BB37" i="44"/>
  <c r="BJ37" i="46"/>
  <c r="BJ37" i="44"/>
  <c r="A36" i="27"/>
  <c r="C38" i="46"/>
  <c r="C38" i="44" s="1"/>
  <c r="BM38" i="46"/>
  <c r="BM38" i="44"/>
  <c r="O40" i="46"/>
  <c r="O40" i="44"/>
  <c r="K41" i="46"/>
  <c r="K41" i="44"/>
  <c r="AA41" i="46"/>
  <c r="AA41" i="44"/>
  <c r="AQ41" i="46"/>
  <c r="AQ41" i="44"/>
  <c r="BO41" i="46"/>
  <c r="BO41" i="44"/>
  <c r="N42" i="46"/>
  <c r="N42" i="44"/>
  <c r="BF43" i="46"/>
  <c r="BF43" i="44"/>
  <c r="BB44" i="46"/>
  <c r="BB44" i="44"/>
  <c r="A43" i="27"/>
  <c r="A45" i="44"/>
  <c r="J45" i="46"/>
  <c r="J45" i="44"/>
  <c r="BF45" i="46"/>
  <c r="BF45" i="44"/>
  <c r="BN45" i="46"/>
  <c r="BN45" i="44"/>
  <c r="N46" i="46"/>
  <c r="N46" i="44"/>
  <c r="V46" i="46"/>
  <c r="V46" i="44"/>
  <c r="J47" i="46"/>
  <c r="J47" i="44"/>
  <c r="Z47" i="46"/>
  <c r="Z47" i="44"/>
  <c r="AH47" i="46"/>
  <c r="AH47" i="44"/>
  <c r="AP47" i="46"/>
  <c r="AP47" i="44"/>
  <c r="BF47" i="46"/>
  <c r="BF47" i="44"/>
  <c r="V48" i="46"/>
  <c r="V48" i="44"/>
  <c r="AL48" i="46"/>
  <c r="AL48" i="44"/>
  <c r="I49" i="46"/>
  <c r="I49" i="44"/>
  <c r="Y49" i="46"/>
  <c r="Y49" i="44"/>
  <c r="AT51" i="46"/>
  <c r="AT51" i="44"/>
  <c r="BJ51" i="46"/>
  <c r="BJ51" i="44"/>
  <c r="Q52" i="46"/>
  <c r="Q52" i="44"/>
  <c r="AG52" i="46"/>
  <c r="AG52" i="44"/>
  <c r="AW52" i="46"/>
  <c r="AW52" i="44"/>
  <c r="E53" i="46"/>
  <c r="E53" i="44"/>
  <c r="M53" i="46"/>
  <c r="M53" i="44"/>
  <c r="U53" i="46"/>
  <c r="U53" i="44"/>
  <c r="AC53" i="46"/>
  <c r="AC53" i="44"/>
  <c r="AG54" i="46"/>
  <c r="AG54" i="44"/>
  <c r="AO54" i="46"/>
  <c r="AO54" i="44"/>
  <c r="AS55" i="46"/>
  <c r="AS55" i="44"/>
  <c r="BA55" i="46"/>
  <c r="BA55" i="44"/>
  <c r="BI55" i="46"/>
  <c r="BI55" i="44"/>
  <c r="I56" i="46"/>
  <c r="I56" i="44"/>
  <c r="Y56" i="46"/>
  <c r="Y56" i="44"/>
  <c r="BA57" i="46"/>
  <c r="BA57" i="44"/>
  <c r="BI57" i="46"/>
  <c r="BI57" i="44"/>
  <c r="BQ57" i="46"/>
  <c r="BQ57" i="44"/>
  <c r="P58" i="46"/>
  <c r="P58" i="44"/>
  <c r="T59" i="46"/>
  <c r="T59" i="44"/>
  <c r="AN60" i="46"/>
  <c r="AN60" i="44"/>
  <c r="AE65" i="46"/>
  <c r="AE65" i="44"/>
  <c r="C45" i="46"/>
  <c r="C45" i="44" s="1"/>
  <c r="AN7" i="44"/>
  <c r="P8" i="44"/>
  <c r="AK10" i="44"/>
  <c r="BN10" i="44"/>
  <c r="BE13" i="44"/>
  <c r="E14" i="44"/>
  <c r="H15" i="44"/>
  <c r="Y15" i="44"/>
  <c r="M16" i="44"/>
  <c r="AC16" i="44"/>
  <c r="AO18" i="44"/>
  <c r="G19" i="44"/>
  <c r="Z19" i="44"/>
  <c r="Z20" i="44"/>
  <c r="S22" i="44"/>
  <c r="M23" i="44"/>
  <c r="BI23" i="44"/>
  <c r="U24" i="44"/>
  <c r="BL25" i="44"/>
  <c r="X26" i="44"/>
  <c r="K27" i="44"/>
  <c r="Z28" i="44"/>
  <c r="BK28" i="44"/>
  <c r="BH29" i="44"/>
  <c r="BK32" i="44"/>
  <c r="V33" i="44"/>
  <c r="AI34" i="44"/>
  <c r="AE35" i="44"/>
  <c r="R36" i="44"/>
  <c r="AX41" i="44"/>
  <c r="I42" i="44"/>
  <c r="F44" i="44"/>
  <c r="AL44" i="44"/>
  <c r="BE44" i="44"/>
  <c r="AW46" i="44"/>
  <c r="BJ46" i="44"/>
  <c r="AS47" i="44"/>
  <c r="BE47" i="44"/>
  <c r="N48" i="44"/>
  <c r="D49" i="44"/>
  <c r="AR49" i="44"/>
  <c r="AB50" i="44"/>
  <c r="BH52" i="44"/>
  <c r="AW54" i="44"/>
  <c r="X55" i="44"/>
  <c r="AO56" i="44"/>
  <c r="AZ56" i="44"/>
  <c r="F65" i="44"/>
  <c r="BE66" i="44"/>
  <c r="AC70" i="44"/>
  <c r="BA70" i="44"/>
  <c r="AS11" i="44"/>
  <c r="AF13" i="44"/>
  <c r="AK7" i="46"/>
  <c r="AK7" i="44"/>
  <c r="Y8" i="46"/>
  <c r="Y8" i="44"/>
  <c r="AO8" i="46"/>
  <c r="AO8" i="44"/>
  <c r="AW8" i="46"/>
  <c r="AW8" i="44"/>
  <c r="BE8" i="46"/>
  <c r="BE8" i="44"/>
  <c r="BM8" i="46"/>
  <c r="BM8" i="44"/>
  <c r="J10" i="46"/>
  <c r="J10" i="44"/>
  <c r="R10" i="46"/>
  <c r="R10" i="44"/>
  <c r="AH10" i="46"/>
  <c r="AH10" i="44"/>
  <c r="AP10" i="46"/>
  <c r="AP10" i="44"/>
  <c r="AX10" i="46"/>
  <c r="AX10" i="44"/>
  <c r="AL11" i="46"/>
  <c r="AL11" i="44"/>
  <c r="I13" i="46"/>
  <c r="I13" i="44"/>
  <c r="Y13" i="46"/>
  <c r="Y13" i="44"/>
  <c r="AO13" i="46"/>
  <c r="AO13" i="44"/>
  <c r="AW13" i="46"/>
  <c r="AW13" i="44"/>
  <c r="AD14" i="46"/>
  <c r="AD14" i="44"/>
  <c r="BJ14" i="46"/>
  <c r="BJ14" i="44"/>
  <c r="F16" i="46"/>
  <c r="F16" i="44"/>
  <c r="AD16" i="46"/>
  <c r="AD16" i="44"/>
  <c r="AT16" i="46"/>
  <c r="AT16" i="44"/>
  <c r="AH18" i="46"/>
  <c r="AH18" i="44"/>
  <c r="AX18" i="46"/>
  <c r="AX18" i="44"/>
  <c r="BN18" i="46"/>
  <c r="BN18" i="44"/>
  <c r="O19" i="46"/>
  <c r="O19" i="44"/>
  <c r="W19" i="46"/>
  <c r="W19" i="44"/>
  <c r="AE19" i="46"/>
  <c r="AE19" i="44"/>
  <c r="AA20" i="46"/>
  <c r="AA20" i="44"/>
  <c r="AI20" i="46"/>
  <c r="AI20" i="44"/>
  <c r="AY20" i="46"/>
  <c r="AY20" i="44"/>
  <c r="Y21" i="46"/>
  <c r="Y21" i="44"/>
  <c r="AG21" i="46"/>
  <c r="AG21" i="44"/>
  <c r="AW21" i="46"/>
  <c r="AW21" i="44"/>
  <c r="AB22" i="46"/>
  <c r="AB22" i="44"/>
  <c r="F23" i="46"/>
  <c r="F23" i="44"/>
  <c r="N23" i="46"/>
  <c r="N23" i="44"/>
  <c r="BB23" i="46"/>
  <c r="BB23" i="44"/>
  <c r="AH24" i="46"/>
  <c r="AH24" i="44"/>
  <c r="BF24" i="46"/>
  <c r="BF24" i="44"/>
  <c r="I26" i="46"/>
  <c r="I26" i="44"/>
  <c r="Q26" i="46"/>
  <c r="Q26" i="44"/>
  <c r="AG26" i="46"/>
  <c r="AG26" i="44"/>
  <c r="AO26" i="46"/>
  <c r="AO26" i="44"/>
  <c r="AW26" i="46"/>
  <c r="AW26" i="44"/>
  <c r="S27" i="46"/>
  <c r="S27" i="44"/>
  <c r="AI27" i="46"/>
  <c r="AI27" i="44"/>
  <c r="AY27" i="46"/>
  <c r="AY27" i="44"/>
  <c r="BG27" i="46"/>
  <c r="BG27" i="44"/>
  <c r="AU28" i="46"/>
  <c r="AU28" i="44"/>
  <c r="BC28" i="46"/>
  <c r="BC28" i="44"/>
  <c r="BA29" i="46"/>
  <c r="BA29" i="44"/>
  <c r="AW30" i="46"/>
  <c r="AW30" i="44"/>
  <c r="BM30" i="46"/>
  <c r="BM30" i="44"/>
  <c r="AV32" i="46"/>
  <c r="AV32" i="44"/>
  <c r="O33" i="46"/>
  <c r="O33" i="44"/>
  <c r="AE33" i="46"/>
  <c r="AE33" i="44"/>
  <c r="AU33" i="46"/>
  <c r="AU33" i="44"/>
  <c r="G35" i="46"/>
  <c r="G35" i="44"/>
  <c r="W35" i="46"/>
  <c r="W35" i="44"/>
  <c r="AA36" i="46"/>
  <c r="AA36" i="44"/>
  <c r="AI36" i="46"/>
  <c r="AI36" i="44"/>
  <c r="AQ36" i="46"/>
  <c r="AQ36" i="44"/>
  <c r="BG36" i="46"/>
  <c r="BG36" i="44"/>
  <c r="Q38" i="46"/>
  <c r="Q38" i="44"/>
  <c r="AG38" i="46"/>
  <c r="AG38" i="44"/>
  <c r="AY39" i="46"/>
  <c r="AY39" i="44"/>
  <c r="AE40" i="46"/>
  <c r="AE40" i="44"/>
  <c r="AI41" i="46"/>
  <c r="AI41" i="44"/>
  <c r="BG41" i="46"/>
  <c r="BG41" i="44"/>
  <c r="F42" i="46"/>
  <c r="F42" i="44"/>
  <c r="V42" i="46"/>
  <c r="V42" i="44"/>
  <c r="BJ42" i="46"/>
  <c r="BJ42" i="44"/>
  <c r="AD44" i="46"/>
  <c r="AD44" i="44"/>
  <c r="A45" i="27"/>
  <c r="C47" i="46"/>
  <c r="C47" i="44" s="1"/>
  <c r="R47" i="46"/>
  <c r="R47" i="44"/>
  <c r="A47" i="27"/>
  <c r="C49" i="46"/>
  <c r="C49" i="44" s="1"/>
  <c r="A49" i="44"/>
  <c r="Q49" i="46"/>
  <c r="Q49" i="44"/>
  <c r="AG49" i="46"/>
  <c r="AG49" i="44"/>
  <c r="AW49" i="46"/>
  <c r="AW49" i="44"/>
  <c r="BE49" i="46"/>
  <c r="BE49" i="44"/>
  <c r="AR50" i="46"/>
  <c r="AR50" i="44"/>
  <c r="BP50" i="46"/>
  <c r="BP50" i="44"/>
  <c r="F51" i="46"/>
  <c r="F51" i="44"/>
  <c r="BM52" i="46"/>
  <c r="BM52" i="44"/>
  <c r="BE54" i="46"/>
  <c r="BE54" i="44"/>
  <c r="BM54" i="46"/>
  <c r="BM54" i="44"/>
  <c r="M55" i="46"/>
  <c r="M55" i="44"/>
  <c r="AC55" i="46"/>
  <c r="AC55" i="44"/>
  <c r="AG56" i="46"/>
  <c r="AG56" i="44"/>
  <c r="BM56" i="46"/>
  <c r="BM56" i="44"/>
  <c r="AK57" i="46"/>
  <c r="AK57" i="44"/>
  <c r="AF58" i="46"/>
  <c r="AF58" i="44"/>
  <c r="AN58" i="46"/>
  <c r="AN58" i="44"/>
  <c r="BD58" i="46"/>
  <c r="BD58" i="44"/>
  <c r="AR59" i="46"/>
  <c r="AR59" i="44"/>
  <c r="AZ59" i="46"/>
  <c r="AZ59" i="44"/>
  <c r="BL60" i="46"/>
  <c r="BL60" i="44"/>
  <c r="D61" i="46"/>
  <c r="D61" i="44"/>
  <c r="T61" i="46"/>
  <c r="T61" i="44"/>
  <c r="AR61" i="46"/>
  <c r="AR61" i="44"/>
  <c r="BC65" i="46"/>
  <c r="BC65" i="44"/>
  <c r="A41" i="44"/>
  <c r="A20" i="44"/>
  <c r="A47" i="44"/>
  <c r="A52" i="44"/>
  <c r="C24" i="46"/>
  <c r="C24" i="44" s="1"/>
  <c r="C34" i="46"/>
  <c r="C34" i="44" s="1"/>
  <c r="AZ8" i="44"/>
  <c r="U11" i="44"/>
  <c r="I15" i="44"/>
  <c r="BL15" i="44"/>
  <c r="N16" i="44"/>
  <c r="BP17" i="44"/>
  <c r="BG20" i="44"/>
  <c r="H21" i="44"/>
  <c r="AO21" i="44"/>
  <c r="AR22" i="44"/>
  <c r="AS23" i="44"/>
  <c r="BE24" i="44"/>
  <c r="Y26" i="44"/>
  <c r="AA27" i="44"/>
  <c r="AM28" i="44"/>
  <c r="X29" i="44"/>
  <c r="BI29" i="44"/>
  <c r="AI31" i="44"/>
  <c r="AL33" i="44"/>
  <c r="V35" i="44"/>
  <c r="AT35" i="44"/>
  <c r="S36" i="44"/>
  <c r="AL37" i="44"/>
  <c r="X38" i="44"/>
  <c r="K39" i="44"/>
  <c r="W40" i="44"/>
  <c r="BJ40" i="44"/>
  <c r="AY41" i="44"/>
  <c r="AP43" i="44"/>
  <c r="U44" i="44"/>
  <c r="Z45" i="44"/>
  <c r="F46" i="44"/>
  <c r="BB48" i="44"/>
  <c r="BM49" i="44"/>
  <c r="N51" i="44"/>
  <c r="AC51" i="44"/>
  <c r="H53" i="44"/>
  <c r="AK53" i="44"/>
  <c r="T54" i="44"/>
  <c r="AB56" i="44"/>
  <c r="BL57" i="44"/>
  <c r="X58" i="44"/>
  <c r="AV58" i="44"/>
  <c r="AF60" i="44"/>
  <c r="W63" i="44"/>
  <c r="AL63" i="44"/>
  <c r="BG64" i="44"/>
  <c r="G65" i="44"/>
  <c r="BK65" i="44"/>
  <c r="AM73" i="44"/>
  <c r="AC11" i="46"/>
  <c r="AC11" i="44"/>
  <c r="AB17" i="46"/>
  <c r="AB17" i="44"/>
  <c r="H7" i="46"/>
  <c r="H7" i="44"/>
  <c r="P7" i="46"/>
  <c r="P7" i="44"/>
  <c r="BL7" i="46"/>
  <c r="BL7" i="44"/>
  <c r="L8" i="46"/>
  <c r="L8" i="44"/>
  <c r="AF9" i="46"/>
  <c r="AF9" i="44"/>
  <c r="AV9" i="46"/>
  <c r="AV9" i="44"/>
  <c r="BD9" i="46"/>
  <c r="BD9" i="44"/>
  <c r="BI10" i="46"/>
  <c r="BI10" i="44"/>
  <c r="M12" i="46"/>
  <c r="M12" i="44"/>
  <c r="U12" i="46"/>
  <c r="U12" i="44"/>
  <c r="AK12" i="46"/>
  <c r="AK12" i="44"/>
  <c r="AS12" i="46"/>
  <c r="AS12" i="44"/>
  <c r="BI12" i="46"/>
  <c r="BI12" i="44"/>
  <c r="BF19" i="46"/>
  <c r="BF19" i="44"/>
  <c r="G22" i="46"/>
  <c r="G22" i="44"/>
  <c r="Y23" i="46"/>
  <c r="Y23" i="44"/>
  <c r="BD25" i="46"/>
  <c r="BD25" i="44"/>
  <c r="H29" i="46"/>
  <c r="H29" i="44"/>
  <c r="P29" i="46"/>
  <c r="P29" i="44"/>
  <c r="Y42" i="46"/>
  <c r="Y42" i="44"/>
  <c r="AG42" i="46"/>
  <c r="AG42" i="44"/>
  <c r="AW42" i="46"/>
  <c r="AW42" i="44"/>
  <c r="BE42" i="46"/>
  <c r="BE42" i="44"/>
  <c r="E43" i="46"/>
  <c r="E43" i="44"/>
  <c r="M43" i="46"/>
  <c r="M43" i="44"/>
  <c r="U43" i="46"/>
  <c r="U43" i="44"/>
  <c r="I44" i="46"/>
  <c r="I44" i="44"/>
  <c r="AG44" i="46"/>
  <c r="AG44" i="44"/>
  <c r="AS45" i="46"/>
  <c r="AS45" i="44"/>
  <c r="BQ45" i="46"/>
  <c r="BQ45" i="44"/>
  <c r="I46" i="46"/>
  <c r="I46" i="44"/>
  <c r="Y46" i="46"/>
  <c r="Y46" i="44"/>
  <c r="AG46" i="46"/>
  <c r="AG46" i="44"/>
  <c r="BE46" i="46"/>
  <c r="BE46" i="44"/>
  <c r="BM46" i="46"/>
  <c r="BM46" i="44"/>
  <c r="E47" i="46"/>
  <c r="E47" i="44"/>
  <c r="M47" i="46"/>
  <c r="M47" i="44"/>
  <c r="U47" i="46"/>
  <c r="U47" i="44"/>
  <c r="AC47" i="46"/>
  <c r="AC47" i="44"/>
  <c r="BI47" i="46"/>
  <c r="BI47" i="44"/>
  <c r="BQ47" i="46"/>
  <c r="BQ47" i="44"/>
  <c r="I48" i="46"/>
  <c r="I48" i="44"/>
  <c r="Q48" i="46"/>
  <c r="Q48" i="44"/>
  <c r="Y48" i="46"/>
  <c r="Y48" i="44"/>
  <c r="AG48" i="46"/>
  <c r="AG48" i="44"/>
  <c r="AW48" i="46"/>
  <c r="AW48" i="44"/>
  <c r="BE48" i="46"/>
  <c r="BE48" i="44"/>
  <c r="BM48" i="46"/>
  <c r="BM48" i="44"/>
  <c r="L49" i="46"/>
  <c r="L49" i="44"/>
  <c r="T49" i="46"/>
  <c r="T49" i="44"/>
  <c r="BP49" i="46"/>
  <c r="BP49" i="44"/>
  <c r="G50" i="46"/>
  <c r="G50" i="44"/>
  <c r="O50" i="46"/>
  <c r="O50" i="44"/>
  <c r="AE50" i="46"/>
  <c r="AE50" i="44"/>
  <c r="AM50" i="46"/>
  <c r="AM50" i="44"/>
  <c r="AU50" i="46"/>
  <c r="AU50" i="44"/>
  <c r="BC50" i="46"/>
  <c r="BC50" i="44"/>
  <c r="BK50" i="46"/>
  <c r="BK50" i="44"/>
  <c r="Q51" i="46"/>
  <c r="Q51" i="44"/>
  <c r="Y51" i="46"/>
  <c r="Y51" i="44"/>
  <c r="AG51" i="46"/>
  <c r="AG51" i="44"/>
  <c r="AW51" i="46"/>
  <c r="AW51" i="44"/>
  <c r="BE51" i="46"/>
  <c r="BE51" i="44"/>
  <c r="L52" i="46"/>
  <c r="L52" i="44"/>
  <c r="T52" i="46"/>
  <c r="T52" i="44"/>
  <c r="AJ52" i="46"/>
  <c r="AJ52" i="44"/>
  <c r="AZ52" i="46"/>
  <c r="AZ52" i="44"/>
  <c r="X53" i="46"/>
  <c r="X53" i="44"/>
  <c r="AN53" i="46"/>
  <c r="AN53" i="44"/>
  <c r="AV53" i="46"/>
  <c r="AV53" i="44"/>
  <c r="BD53" i="46"/>
  <c r="BD53" i="44"/>
  <c r="BL53" i="46"/>
  <c r="BL53" i="44"/>
  <c r="D54" i="46"/>
  <c r="D54" i="44"/>
  <c r="L54" i="46"/>
  <c r="L54" i="44"/>
  <c r="AB54" i="46"/>
  <c r="AB54" i="44"/>
  <c r="AJ54" i="46"/>
  <c r="AJ54" i="44"/>
  <c r="AZ54" i="46"/>
  <c r="AZ54" i="44"/>
  <c r="BP54" i="46"/>
  <c r="BP54" i="44"/>
  <c r="P55" i="46"/>
  <c r="P55" i="44"/>
  <c r="AF55" i="46"/>
  <c r="AF55" i="44"/>
  <c r="AV55" i="46"/>
  <c r="AV55" i="44"/>
  <c r="BL55" i="46"/>
  <c r="BL55" i="44"/>
  <c r="D56" i="46"/>
  <c r="D56" i="44"/>
  <c r="T56" i="46"/>
  <c r="T56" i="44"/>
  <c r="BH56" i="46"/>
  <c r="BH56" i="44"/>
  <c r="BP56" i="46"/>
  <c r="BP56" i="44"/>
  <c r="H57" i="46"/>
  <c r="H57" i="44"/>
  <c r="P57" i="46"/>
  <c r="P57" i="44"/>
  <c r="AN57" i="46"/>
  <c r="AN57" i="44"/>
  <c r="BD57" i="46"/>
  <c r="BD57" i="44"/>
  <c r="K58" i="46"/>
  <c r="K58" i="44"/>
  <c r="AA58" i="46"/>
  <c r="AA58" i="44"/>
  <c r="AI58" i="46"/>
  <c r="AI58" i="44"/>
  <c r="AY58" i="46"/>
  <c r="AY58" i="44"/>
  <c r="G59" i="46"/>
  <c r="G59" i="44"/>
  <c r="O59" i="46"/>
  <c r="O59" i="44"/>
  <c r="AM59" i="46"/>
  <c r="AM59" i="44"/>
  <c r="AU59" i="46"/>
  <c r="AU59" i="44"/>
  <c r="BC59" i="46"/>
  <c r="BC59" i="44"/>
  <c r="K60" i="46"/>
  <c r="K60" i="44"/>
  <c r="S60" i="46"/>
  <c r="S60" i="44"/>
  <c r="AQ60" i="46"/>
  <c r="AQ60" i="44"/>
  <c r="AY60" i="46"/>
  <c r="AY60" i="44"/>
  <c r="BO60" i="46"/>
  <c r="BO60" i="44"/>
  <c r="O61" i="46"/>
  <c r="O61" i="44"/>
  <c r="W61" i="46"/>
  <c r="W61" i="44"/>
  <c r="AM61" i="46"/>
  <c r="AM61" i="44"/>
  <c r="BK61" i="46"/>
  <c r="BK61" i="44"/>
  <c r="R62" i="46"/>
  <c r="R62" i="44"/>
  <c r="Z62" i="46"/>
  <c r="Z62" i="44"/>
  <c r="AH62" i="46"/>
  <c r="AH62" i="44"/>
  <c r="AX62" i="46"/>
  <c r="AX62" i="44"/>
  <c r="BF62" i="46"/>
  <c r="BF62" i="44"/>
  <c r="BN62" i="46"/>
  <c r="BN62" i="44"/>
  <c r="A63" i="27"/>
  <c r="C65" i="46"/>
  <c r="C65" i="44" s="1"/>
  <c r="J65" i="46"/>
  <c r="J65" i="44"/>
  <c r="Z65" i="46"/>
  <c r="Z65" i="44"/>
  <c r="AH65" i="46"/>
  <c r="AH65" i="44"/>
  <c r="AP65" i="46"/>
  <c r="AP65" i="44"/>
  <c r="AX65" i="46"/>
  <c r="AX65" i="44"/>
  <c r="BN65" i="46"/>
  <c r="BN65" i="44"/>
  <c r="O67" i="46"/>
  <c r="O67" i="44"/>
  <c r="AE67" i="46"/>
  <c r="AE67" i="44"/>
  <c r="AM67" i="46"/>
  <c r="AM67" i="44"/>
  <c r="AU67" i="46"/>
  <c r="AU67" i="44"/>
  <c r="BC67" i="46"/>
  <c r="BC67" i="44"/>
  <c r="BK67" i="46"/>
  <c r="BK67" i="44"/>
  <c r="Q68" i="46"/>
  <c r="Q68" i="44"/>
  <c r="Y68" i="46"/>
  <c r="Y68" i="44"/>
  <c r="AG68" i="46"/>
  <c r="AG68" i="44"/>
  <c r="AO68" i="46"/>
  <c r="AO68" i="44"/>
  <c r="AW68" i="46"/>
  <c r="AW68" i="44"/>
  <c r="BL8" i="46"/>
  <c r="BL8" i="44"/>
  <c r="U14" i="46"/>
  <c r="U14" i="44"/>
  <c r="AK14" i="46"/>
  <c r="AK14" i="44"/>
  <c r="AS14" i="46"/>
  <c r="AS14" i="44"/>
  <c r="BA14" i="46"/>
  <c r="BA14" i="44"/>
  <c r="BQ14" i="46"/>
  <c r="BQ14" i="44"/>
  <c r="AR17" i="46"/>
  <c r="AR17" i="44"/>
  <c r="BD7" i="46"/>
  <c r="BD7" i="44"/>
  <c r="Q11" i="46"/>
  <c r="Q11" i="44"/>
  <c r="AG11" i="46"/>
  <c r="AG11" i="44"/>
  <c r="AW11" i="46"/>
  <c r="AW11" i="44"/>
  <c r="Y14" i="46"/>
  <c r="Y14" i="44"/>
  <c r="AO14" i="46"/>
  <c r="AO14" i="44"/>
  <c r="X17" i="46"/>
  <c r="X17" i="44"/>
  <c r="AF17" i="46"/>
  <c r="AF17" i="44"/>
  <c r="BD17" i="46"/>
  <c r="BD17" i="44"/>
  <c r="AP19" i="46"/>
  <c r="AP19" i="44"/>
  <c r="O22" i="46"/>
  <c r="O22" i="44"/>
  <c r="W22" i="46"/>
  <c r="W22" i="44"/>
  <c r="AE22" i="46"/>
  <c r="AE22" i="44"/>
  <c r="BA24" i="46"/>
  <c r="BA24" i="44"/>
  <c r="BI24" i="46"/>
  <c r="BI24" i="44"/>
  <c r="AN25" i="46"/>
  <c r="AN25" i="44"/>
  <c r="AP28" i="46"/>
  <c r="AP28" i="44"/>
  <c r="AX28" i="46"/>
  <c r="AX28" i="44"/>
  <c r="BF28" i="46"/>
  <c r="BF28" i="44"/>
  <c r="AN29" i="46"/>
  <c r="AN29" i="44"/>
  <c r="BD29" i="46"/>
  <c r="BD29" i="44"/>
  <c r="AS43" i="46"/>
  <c r="AS43" i="44"/>
  <c r="BA43" i="46"/>
  <c r="BA43" i="44"/>
  <c r="BQ43" i="46"/>
  <c r="BQ43" i="44"/>
  <c r="Y44" i="46"/>
  <c r="Y44" i="44"/>
  <c r="AO44" i="46"/>
  <c r="AO44" i="44"/>
  <c r="AW44" i="46"/>
  <c r="AW44" i="44"/>
  <c r="A24" i="44"/>
  <c r="A38" i="44"/>
  <c r="C36" i="46"/>
  <c r="C36" i="44" s="1"/>
  <c r="I11" i="44"/>
  <c r="Y11" i="44"/>
  <c r="AO11" i="44"/>
  <c r="AP12" i="44"/>
  <c r="BI14" i="44"/>
  <c r="U17" i="44"/>
  <c r="AZ17" i="44"/>
  <c r="N19" i="44"/>
  <c r="S20" i="44"/>
  <c r="AA22" i="44"/>
  <c r="AZ22" i="44"/>
  <c r="AW23" i="44"/>
  <c r="Z24" i="44"/>
  <c r="AP24" i="44"/>
  <c r="BQ25" i="44"/>
  <c r="BD26" i="44"/>
  <c r="AP27" i="44"/>
  <c r="AD28" i="44"/>
  <c r="BN28" i="44"/>
  <c r="AZ29" i="44"/>
  <c r="L31" i="44"/>
  <c r="AE32" i="44"/>
  <c r="BD32" i="44"/>
  <c r="BB33" i="44"/>
  <c r="Z34" i="44"/>
  <c r="BN34" i="44"/>
  <c r="BK35" i="44"/>
  <c r="BO36" i="44"/>
  <c r="BA37" i="44"/>
  <c r="AN38" i="44"/>
  <c r="N40" i="44"/>
  <c r="AM40" i="44"/>
  <c r="BM42" i="44"/>
  <c r="BI45" i="44"/>
  <c r="AK46" i="44"/>
  <c r="BN47" i="44"/>
  <c r="U48" i="44"/>
  <c r="AO48" i="44"/>
  <c r="AZ50" i="44"/>
  <c r="BM51" i="44"/>
  <c r="BL52" i="44"/>
  <c r="BI53" i="44"/>
  <c r="BD55" i="44"/>
  <c r="Q56" i="44"/>
  <c r="BP59" i="44"/>
  <c r="AE62" i="44"/>
  <c r="AY64" i="44"/>
  <c r="AR67" i="44"/>
  <c r="BJ68" i="44"/>
  <c r="BG74" i="44"/>
  <c r="H8" i="46"/>
  <c r="H8" i="44"/>
  <c r="AB9" i="46"/>
  <c r="AB9" i="44"/>
  <c r="BH9" i="46"/>
  <c r="BH9" i="44"/>
  <c r="T9" i="44"/>
  <c r="P13" i="44"/>
  <c r="T17" i="44"/>
  <c r="AJ8" i="46"/>
  <c r="AJ8" i="44"/>
  <c r="BP8" i="46"/>
  <c r="BP8" i="44"/>
  <c r="P9" i="46"/>
  <c r="P9" i="44"/>
  <c r="X9" i="46"/>
  <c r="X9" i="44"/>
  <c r="E10" i="46"/>
  <c r="E10" i="44"/>
  <c r="M10" i="46"/>
  <c r="M10" i="44"/>
  <c r="BE11" i="46"/>
  <c r="BE11" i="44"/>
  <c r="BM11" i="46"/>
  <c r="BM11" i="44"/>
  <c r="BQ12" i="46"/>
  <c r="BQ12" i="44"/>
  <c r="BE14" i="46"/>
  <c r="BE14" i="44"/>
  <c r="H17" i="46"/>
  <c r="H17" i="44"/>
  <c r="R19" i="46"/>
  <c r="R19" i="44"/>
  <c r="AU22" i="46"/>
  <c r="AU22" i="44"/>
  <c r="BK22" i="46"/>
  <c r="BK22" i="44"/>
  <c r="AO23" i="46"/>
  <c r="AO23" i="44"/>
  <c r="BE23" i="46"/>
  <c r="BE23" i="44"/>
  <c r="BM23" i="46"/>
  <c r="BM23" i="44"/>
  <c r="E24" i="46"/>
  <c r="E24" i="44"/>
  <c r="AV25" i="46"/>
  <c r="AV25" i="44"/>
  <c r="J28" i="46"/>
  <c r="J28" i="44"/>
  <c r="R28" i="46"/>
  <c r="R28" i="44"/>
  <c r="AV29" i="46"/>
  <c r="AV29" i="44"/>
  <c r="BK31" i="46"/>
  <c r="BK31" i="44"/>
  <c r="U45" i="46"/>
  <c r="U45" i="44"/>
  <c r="AC45" i="46"/>
  <c r="AC45" i="44"/>
  <c r="BA45" i="46"/>
  <c r="BA45" i="44"/>
  <c r="AB49" i="46"/>
  <c r="AB49" i="44"/>
  <c r="C15" i="46"/>
  <c r="C15" i="44" s="1"/>
  <c r="A12" i="44"/>
  <c r="C17" i="46"/>
  <c r="C17" i="44" s="1"/>
  <c r="C52" i="46"/>
  <c r="C52" i="44" s="1"/>
  <c r="I8" i="44"/>
  <c r="BD8" i="44"/>
  <c r="Z10" i="44"/>
  <c r="BB11" i="44"/>
  <c r="BQ11" i="44"/>
  <c r="BN12" i="44"/>
  <c r="AW14" i="44"/>
  <c r="P15" i="44"/>
  <c r="U16" i="44"/>
  <c r="BA17" i="44"/>
  <c r="AW18" i="44"/>
  <c r="BM18" i="44"/>
  <c r="AX20" i="44"/>
  <c r="E23" i="44"/>
  <c r="AC24" i="44"/>
  <c r="BQ24" i="44"/>
  <c r="BH25" i="44"/>
  <c r="BE26" i="44"/>
  <c r="AQ27" i="44"/>
  <c r="AB29" i="44"/>
  <c r="Y30" i="44"/>
  <c r="AB31" i="44"/>
  <c r="AF32" i="44"/>
  <c r="BO34" i="44"/>
  <c r="O35" i="44"/>
  <c r="AC37" i="44"/>
  <c r="BQ37" i="44"/>
  <c r="BD38" i="44"/>
  <c r="BC40" i="44"/>
  <c r="Q42" i="44"/>
  <c r="BM44" i="44"/>
  <c r="BB46" i="44"/>
  <c r="AX47" i="44"/>
  <c r="BJ48" i="44"/>
  <c r="AJ49" i="44"/>
  <c r="D50" i="44"/>
  <c r="W50" i="44"/>
  <c r="AO52" i="44"/>
  <c r="Y54" i="44"/>
  <c r="AR54" i="44"/>
  <c r="E55" i="44"/>
  <c r="BE56" i="44"/>
  <c r="AS57" i="44"/>
  <c r="AJ59" i="44"/>
  <c r="BH59" i="44"/>
  <c r="AI60" i="44"/>
  <c r="R64" i="44"/>
  <c r="AH64" i="44"/>
  <c r="Q66" i="44"/>
  <c r="P70" i="44"/>
  <c r="R71" i="44"/>
  <c r="AJ76" i="44"/>
  <c r="BF78" i="44"/>
  <c r="M81" i="44"/>
  <c r="AS84" i="44"/>
  <c r="AU89" i="44"/>
  <c r="AN90" i="44"/>
  <c r="AY90" i="44"/>
  <c r="Q94" i="44"/>
  <c r="U106" i="44"/>
  <c r="BQ106" i="44"/>
  <c r="P118" i="44"/>
  <c r="AN118" i="44"/>
  <c r="E75" i="46"/>
  <c r="E75" i="44"/>
  <c r="BA75" i="46"/>
  <c r="BA75" i="44"/>
  <c r="H76" i="46"/>
  <c r="H76" i="44"/>
  <c r="BB78" i="46"/>
  <c r="BB78" i="44"/>
  <c r="R79" i="46"/>
  <c r="R79" i="44"/>
  <c r="AL80" i="46"/>
  <c r="AL80" i="44"/>
  <c r="Y81" i="46"/>
  <c r="Y81" i="44"/>
  <c r="F83" i="46"/>
  <c r="F83" i="44"/>
  <c r="BO89" i="46"/>
  <c r="BO89" i="44"/>
  <c r="F92" i="46"/>
  <c r="F92" i="44"/>
  <c r="AD92" i="46"/>
  <c r="AD92" i="44"/>
  <c r="AL92" i="46"/>
  <c r="AL92" i="44"/>
  <c r="BB92" i="46"/>
  <c r="BB92" i="44"/>
  <c r="I93" i="46"/>
  <c r="I93" i="44"/>
  <c r="Y93" i="46"/>
  <c r="Y93" i="44"/>
  <c r="BM93" i="46"/>
  <c r="BM93" i="44"/>
  <c r="BQ94" i="46"/>
  <c r="BQ94" i="44"/>
  <c r="BE97" i="46"/>
  <c r="BE97" i="44"/>
  <c r="N104" i="46"/>
  <c r="N104" i="44"/>
  <c r="AD104" i="46"/>
  <c r="AD104" i="44"/>
  <c r="AT104" i="46"/>
  <c r="AT104" i="44"/>
  <c r="BJ104" i="46"/>
  <c r="BJ104" i="44"/>
  <c r="AG105" i="46"/>
  <c r="AG105" i="44"/>
  <c r="BF86" i="46"/>
  <c r="BF86" i="44"/>
  <c r="E87" i="46"/>
  <c r="E87" i="44"/>
  <c r="M87" i="46"/>
  <c r="M87" i="44"/>
  <c r="AC87" i="46"/>
  <c r="AC87" i="44"/>
  <c r="AK87" i="46"/>
  <c r="AK87" i="44"/>
  <c r="AS87" i="46"/>
  <c r="AS87" i="44"/>
  <c r="BI87" i="46"/>
  <c r="BI87" i="44"/>
  <c r="BQ87" i="46"/>
  <c r="BQ87" i="44"/>
  <c r="P88" i="46"/>
  <c r="P88" i="44"/>
  <c r="AF88" i="46"/>
  <c r="AF88" i="44"/>
  <c r="AV88" i="46"/>
  <c r="AV88" i="44"/>
  <c r="BL88" i="46"/>
  <c r="BL88" i="44"/>
  <c r="D89" i="46"/>
  <c r="D89" i="44"/>
  <c r="L89" i="46"/>
  <c r="L89" i="44"/>
  <c r="T89" i="46"/>
  <c r="T89" i="44"/>
  <c r="AJ89" i="46"/>
  <c r="AJ89" i="44"/>
  <c r="AR89" i="46"/>
  <c r="AR89" i="44"/>
  <c r="AZ89" i="46"/>
  <c r="AZ89" i="44"/>
  <c r="P90" i="46"/>
  <c r="P90" i="44"/>
  <c r="X90" i="46"/>
  <c r="X90" i="44"/>
  <c r="BD90" i="46"/>
  <c r="BD90" i="44"/>
  <c r="BL90" i="46"/>
  <c r="BL90" i="44"/>
  <c r="K91" i="46"/>
  <c r="K91" i="44"/>
  <c r="S91" i="46"/>
  <c r="S91" i="44"/>
  <c r="AI91" i="46"/>
  <c r="AI91" i="44"/>
  <c r="AQ91" i="46"/>
  <c r="AQ91" i="44"/>
  <c r="BG91" i="46"/>
  <c r="BG91" i="44"/>
  <c r="BO91" i="46"/>
  <c r="BO91" i="44"/>
  <c r="O92" i="46"/>
  <c r="O92" i="44"/>
  <c r="W92" i="46"/>
  <c r="W92" i="44"/>
  <c r="AE92" i="46"/>
  <c r="AE92" i="44"/>
  <c r="AU92" i="46"/>
  <c r="AU92" i="44"/>
  <c r="BC92" i="46"/>
  <c r="BC92" i="44"/>
  <c r="BK92" i="46"/>
  <c r="BK92" i="44"/>
  <c r="J93" i="46"/>
  <c r="J93" i="44"/>
  <c r="R93" i="46"/>
  <c r="R93" i="44"/>
  <c r="Z93" i="46"/>
  <c r="Z93" i="44"/>
  <c r="AH93" i="46"/>
  <c r="AH93" i="44"/>
  <c r="AP93" i="46"/>
  <c r="AP93" i="44"/>
  <c r="BF93" i="46"/>
  <c r="BF93" i="44"/>
  <c r="BN93" i="46"/>
  <c r="BN93" i="44"/>
  <c r="F94" i="46"/>
  <c r="F94" i="44"/>
  <c r="N94" i="46"/>
  <c r="N94" i="44"/>
  <c r="V94" i="46"/>
  <c r="V94" i="44"/>
  <c r="AD94" i="46"/>
  <c r="AD94" i="44"/>
  <c r="AL94" i="46"/>
  <c r="AL94" i="44"/>
  <c r="AT94" i="46"/>
  <c r="AT94" i="44"/>
  <c r="BB94" i="46"/>
  <c r="BB94" i="44"/>
  <c r="J95" i="46"/>
  <c r="J95" i="44"/>
  <c r="R95" i="46"/>
  <c r="R95" i="44"/>
  <c r="Z95" i="46"/>
  <c r="Z95" i="44"/>
  <c r="AX95" i="46"/>
  <c r="AX95" i="44"/>
  <c r="BF95" i="46"/>
  <c r="BF95" i="44"/>
  <c r="BN95" i="46"/>
  <c r="BN95" i="44"/>
  <c r="F96" i="46"/>
  <c r="F96" i="44"/>
  <c r="V96" i="46"/>
  <c r="V96" i="44"/>
  <c r="AD96" i="46"/>
  <c r="AD96" i="44"/>
  <c r="AL96" i="46"/>
  <c r="AL96" i="44"/>
  <c r="AT96" i="46"/>
  <c r="AT96" i="44"/>
  <c r="BJ96" i="46"/>
  <c r="BJ96" i="44"/>
  <c r="J97" i="46"/>
  <c r="J97" i="44"/>
  <c r="R97" i="46"/>
  <c r="R97" i="44"/>
  <c r="Z97" i="46"/>
  <c r="Z97" i="44"/>
  <c r="AH97" i="46"/>
  <c r="AH97" i="44"/>
  <c r="AP97" i="46"/>
  <c r="AP97" i="44"/>
  <c r="AX97" i="46"/>
  <c r="AX97" i="44"/>
  <c r="BF97" i="46"/>
  <c r="BF97" i="44"/>
  <c r="BN97" i="46"/>
  <c r="BN97" i="44"/>
  <c r="F98" i="46"/>
  <c r="F98" i="44"/>
  <c r="N98" i="46"/>
  <c r="N98" i="44"/>
  <c r="AD98" i="46"/>
  <c r="AD98" i="44"/>
  <c r="AL98" i="46"/>
  <c r="AL98" i="44"/>
  <c r="AT98" i="46"/>
  <c r="AT98" i="44"/>
  <c r="BB98" i="46"/>
  <c r="BB98" i="44"/>
  <c r="J99" i="46"/>
  <c r="J99" i="44"/>
  <c r="R99" i="46"/>
  <c r="R99" i="44"/>
  <c r="Z99" i="46"/>
  <c r="Z99" i="44"/>
  <c r="AX99" i="46"/>
  <c r="AX99" i="44"/>
  <c r="BF99" i="46"/>
  <c r="BF99" i="44"/>
  <c r="BN99" i="46"/>
  <c r="BN99" i="44"/>
  <c r="F100" i="46"/>
  <c r="F100" i="44"/>
  <c r="N100" i="46"/>
  <c r="N100" i="44"/>
  <c r="V100" i="46"/>
  <c r="V100" i="44"/>
  <c r="AD100" i="46"/>
  <c r="AD100" i="44"/>
  <c r="AL100" i="46"/>
  <c r="AL100" i="44"/>
  <c r="AT100" i="46"/>
  <c r="AT100" i="44"/>
  <c r="BB100" i="46"/>
  <c r="BB100" i="44"/>
  <c r="BJ100" i="46"/>
  <c r="BJ100" i="44"/>
  <c r="T101" i="46"/>
  <c r="T101" i="44"/>
  <c r="AB101" i="46"/>
  <c r="AB101" i="44"/>
  <c r="AJ101" i="46"/>
  <c r="AJ101" i="44"/>
  <c r="BH101" i="46"/>
  <c r="BH101" i="44"/>
  <c r="BP101" i="46"/>
  <c r="BP101" i="44"/>
  <c r="G102" i="46"/>
  <c r="G102" i="44"/>
  <c r="W102" i="46"/>
  <c r="W102" i="44"/>
  <c r="AM102" i="46"/>
  <c r="AM102" i="44"/>
  <c r="AU102" i="46"/>
  <c r="AU102" i="44"/>
  <c r="BK102" i="46"/>
  <c r="BK102" i="44"/>
  <c r="S103" i="46"/>
  <c r="S103" i="44"/>
  <c r="AI103" i="46"/>
  <c r="AI103" i="44"/>
  <c r="AQ103" i="46"/>
  <c r="AQ103" i="44"/>
  <c r="AY103" i="46"/>
  <c r="AY103" i="44"/>
  <c r="BG103" i="46"/>
  <c r="BG103" i="44"/>
  <c r="BO103" i="46"/>
  <c r="BO103" i="44"/>
  <c r="G104" i="46"/>
  <c r="G104" i="44"/>
  <c r="O104" i="46"/>
  <c r="O104" i="44"/>
  <c r="W104" i="46"/>
  <c r="W104" i="44"/>
  <c r="AE104" i="46"/>
  <c r="AE104" i="44"/>
  <c r="AM104" i="46"/>
  <c r="AM104" i="44"/>
  <c r="AU104" i="46"/>
  <c r="AU104" i="44"/>
  <c r="BC104" i="46"/>
  <c r="BC104" i="44"/>
  <c r="BK104" i="46"/>
  <c r="BK104" i="44"/>
  <c r="J105" i="46"/>
  <c r="J105" i="44"/>
  <c r="Z105" i="46"/>
  <c r="Z105" i="44"/>
  <c r="AH105" i="46"/>
  <c r="AH105" i="44"/>
  <c r="AP105" i="46"/>
  <c r="AP105" i="44"/>
  <c r="AX105" i="46"/>
  <c r="AX105" i="44"/>
  <c r="BF105" i="46"/>
  <c r="BF105" i="44"/>
  <c r="BN105" i="46"/>
  <c r="BN105" i="44"/>
  <c r="M106" i="46"/>
  <c r="M106" i="44"/>
  <c r="AC106" i="46"/>
  <c r="AC106" i="44"/>
  <c r="AK106" i="46"/>
  <c r="AK106" i="44"/>
  <c r="AS106" i="46"/>
  <c r="AS106" i="44"/>
  <c r="BA106" i="46"/>
  <c r="BA106" i="44"/>
  <c r="BI106" i="46"/>
  <c r="BI106" i="44"/>
  <c r="H107" i="46"/>
  <c r="H107" i="44"/>
  <c r="P107" i="46"/>
  <c r="P107" i="44"/>
  <c r="X107" i="46"/>
  <c r="X107" i="44"/>
  <c r="AF107" i="46"/>
  <c r="AF107" i="44"/>
  <c r="AV107" i="46"/>
  <c r="AV107" i="44"/>
  <c r="BD107" i="46"/>
  <c r="BD107" i="44"/>
  <c r="BL107" i="46"/>
  <c r="BL107" i="44"/>
  <c r="D108" i="46"/>
  <c r="D108" i="44"/>
  <c r="L108" i="46"/>
  <c r="L108" i="44"/>
  <c r="T108" i="46"/>
  <c r="T108" i="44"/>
  <c r="AJ108" i="46"/>
  <c r="AJ108" i="44"/>
  <c r="AR108" i="46"/>
  <c r="AR108" i="44"/>
  <c r="AZ108" i="46"/>
  <c r="AZ108" i="44"/>
  <c r="BH108" i="46"/>
  <c r="BH108" i="44"/>
  <c r="BP108" i="46"/>
  <c r="BP108" i="44"/>
  <c r="P109" i="46"/>
  <c r="P109" i="44"/>
  <c r="X109" i="46"/>
  <c r="X109" i="44"/>
  <c r="AN109" i="46"/>
  <c r="AN109" i="44"/>
  <c r="AV109" i="46"/>
  <c r="AV109" i="44"/>
  <c r="BD109" i="46"/>
  <c r="BD109" i="44"/>
  <c r="BL109" i="46"/>
  <c r="BL109" i="44"/>
  <c r="D110" i="46"/>
  <c r="D110" i="44"/>
  <c r="L110" i="46"/>
  <c r="L110" i="44"/>
  <c r="T110" i="46"/>
  <c r="T110" i="44"/>
  <c r="AB110" i="46"/>
  <c r="AB110" i="44"/>
  <c r="AJ110" i="46"/>
  <c r="AJ110" i="44"/>
  <c r="AR110" i="46"/>
  <c r="AR110" i="44"/>
  <c r="AZ110" i="46"/>
  <c r="AZ110" i="44"/>
  <c r="BP110" i="46"/>
  <c r="BP110" i="44"/>
  <c r="G111" i="46"/>
  <c r="G111" i="44"/>
  <c r="O111" i="46"/>
  <c r="O111" i="44"/>
  <c r="W111" i="46"/>
  <c r="W111" i="44"/>
  <c r="AE111" i="46"/>
  <c r="AE111" i="44"/>
  <c r="AM111" i="46"/>
  <c r="AM111" i="44"/>
  <c r="AU111" i="46"/>
  <c r="AU111" i="44"/>
  <c r="BC111" i="46"/>
  <c r="BC111" i="44"/>
  <c r="BK111" i="46"/>
  <c r="BK111" i="44"/>
  <c r="K112" i="46"/>
  <c r="K112" i="44"/>
  <c r="AA112" i="46"/>
  <c r="AA112" i="44"/>
  <c r="AI112" i="46"/>
  <c r="AI112" i="44"/>
  <c r="AY112" i="46"/>
  <c r="AY112" i="44"/>
  <c r="BG112" i="46"/>
  <c r="BG112" i="44"/>
  <c r="BO112" i="46"/>
  <c r="BO112" i="44"/>
  <c r="G113" i="46"/>
  <c r="G113" i="44"/>
  <c r="O113" i="46"/>
  <c r="O113" i="44"/>
  <c r="AE113" i="46"/>
  <c r="AE113" i="44"/>
  <c r="AM113" i="46"/>
  <c r="AM113" i="44"/>
  <c r="AU113" i="46"/>
  <c r="AU113" i="44"/>
  <c r="BC113" i="46"/>
  <c r="BC113" i="44"/>
  <c r="BK113" i="46"/>
  <c r="BK113" i="44"/>
  <c r="K114" i="46"/>
  <c r="K114" i="44"/>
  <c r="AA114" i="46"/>
  <c r="AA114" i="44"/>
  <c r="AI114" i="46"/>
  <c r="AI114" i="44"/>
  <c r="AQ114" i="46"/>
  <c r="AQ114" i="44"/>
  <c r="AY114" i="46"/>
  <c r="AY114" i="44"/>
  <c r="BG114" i="46"/>
  <c r="BG114" i="44"/>
  <c r="BO114" i="46"/>
  <c r="BO114" i="44"/>
  <c r="G115" i="46"/>
  <c r="G115" i="44"/>
  <c r="O115" i="46"/>
  <c r="O115" i="44"/>
  <c r="W115" i="46"/>
  <c r="W115" i="44"/>
  <c r="AE115" i="46"/>
  <c r="AE115" i="44"/>
  <c r="AM115" i="46"/>
  <c r="AM115" i="44"/>
  <c r="AU115" i="46"/>
  <c r="AU115" i="44"/>
  <c r="BC115" i="46"/>
  <c r="BC115" i="44"/>
  <c r="BK115" i="46"/>
  <c r="BK115" i="44"/>
  <c r="J116" i="46"/>
  <c r="J116" i="44"/>
  <c r="R116" i="46"/>
  <c r="R116" i="44"/>
  <c r="Z116" i="46"/>
  <c r="Z116" i="44"/>
  <c r="AH116" i="46"/>
  <c r="AH116" i="44"/>
  <c r="AX116" i="46"/>
  <c r="AX116" i="44"/>
  <c r="BF116" i="46"/>
  <c r="BF116" i="44"/>
  <c r="BN116" i="46"/>
  <c r="BN116" i="44"/>
  <c r="M117" i="46"/>
  <c r="M117" i="44"/>
  <c r="U117" i="46"/>
  <c r="U117" i="44"/>
  <c r="AC117" i="46"/>
  <c r="AC117" i="44"/>
  <c r="AK117" i="46"/>
  <c r="AK117" i="44"/>
  <c r="AS117" i="46"/>
  <c r="AS117" i="44"/>
  <c r="BA117" i="46"/>
  <c r="BA117" i="44"/>
  <c r="BI117" i="46"/>
  <c r="BI117" i="44"/>
  <c r="BQ117" i="46"/>
  <c r="BQ117" i="44"/>
  <c r="H118" i="46"/>
  <c r="H118" i="44"/>
  <c r="X118" i="46"/>
  <c r="X118" i="44"/>
  <c r="AF118" i="46"/>
  <c r="AF118" i="44"/>
  <c r="AV118" i="46"/>
  <c r="AV118" i="44"/>
  <c r="BD118" i="46"/>
  <c r="BD118" i="44"/>
  <c r="BL118" i="46"/>
  <c r="BL118" i="44"/>
  <c r="D119" i="46"/>
  <c r="D119" i="44"/>
  <c r="L119" i="46"/>
  <c r="L119" i="44"/>
  <c r="T119" i="46"/>
  <c r="T119" i="44"/>
  <c r="AB119" i="46"/>
  <c r="AB119" i="44"/>
  <c r="AJ119" i="46"/>
  <c r="AJ119" i="44"/>
  <c r="AR119" i="46"/>
  <c r="AR119" i="44"/>
  <c r="AZ119" i="46"/>
  <c r="AZ119" i="44"/>
  <c r="BH119" i="46"/>
  <c r="BH119" i="44"/>
  <c r="BP119" i="46"/>
  <c r="BP119" i="44"/>
  <c r="E120" i="46"/>
  <c r="E120" i="44"/>
  <c r="M120" i="46"/>
  <c r="M120" i="44"/>
  <c r="U120" i="46"/>
  <c r="U120" i="44"/>
  <c r="AC120" i="46"/>
  <c r="AC120" i="44"/>
  <c r="AK120" i="46"/>
  <c r="AK120" i="44"/>
  <c r="AS120" i="46"/>
  <c r="AS120" i="44"/>
  <c r="BA120" i="46"/>
  <c r="BA120" i="44"/>
  <c r="BI120" i="46"/>
  <c r="BI120" i="44"/>
  <c r="BQ120" i="46"/>
  <c r="BQ120" i="44"/>
  <c r="H121" i="46"/>
  <c r="H121" i="44"/>
  <c r="P121" i="46"/>
  <c r="P121" i="44"/>
  <c r="AF121" i="46"/>
  <c r="AF121" i="44"/>
  <c r="AN121" i="46"/>
  <c r="AN121" i="44"/>
  <c r="AV121" i="46"/>
  <c r="AV121" i="44"/>
  <c r="BD121" i="46"/>
  <c r="BD121" i="44"/>
  <c r="BL121" i="46"/>
  <c r="BL121" i="44"/>
  <c r="K122" i="46"/>
  <c r="K122" i="44"/>
  <c r="S122" i="46"/>
  <c r="S122" i="44"/>
  <c r="AA122" i="46"/>
  <c r="AA122" i="44"/>
  <c r="AI122" i="46"/>
  <c r="AI122" i="44"/>
  <c r="AQ122" i="46"/>
  <c r="AQ122" i="44"/>
  <c r="AY122" i="46"/>
  <c r="AY122" i="44"/>
  <c r="BO122" i="46"/>
  <c r="BO122" i="44"/>
  <c r="O123" i="46"/>
  <c r="O123" i="44"/>
  <c r="W123" i="46"/>
  <c r="W123" i="44"/>
  <c r="AE123" i="46"/>
  <c r="AE123" i="44"/>
  <c r="AM123" i="46"/>
  <c r="AM123" i="44"/>
  <c r="AU123" i="46"/>
  <c r="AU123" i="44"/>
  <c r="BC123" i="46"/>
  <c r="BC123" i="44"/>
  <c r="BK123" i="46"/>
  <c r="BK123" i="44"/>
  <c r="J124" i="46"/>
  <c r="J124" i="44"/>
  <c r="R124" i="46"/>
  <c r="R124" i="44"/>
  <c r="Z124" i="46"/>
  <c r="Z124" i="44"/>
  <c r="AH124" i="46"/>
  <c r="AH124" i="44"/>
  <c r="L69" i="44"/>
  <c r="AZ69" i="44"/>
  <c r="J71" i="44"/>
  <c r="F72" i="44"/>
  <c r="AO75" i="44"/>
  <c r="BP76" i="44"/>
  <c r="R80" i="44"/>
  <c r="BF80" i="44"/>
  <c r="E82" i="44"/>
  <c r="Y85" i="44"/>
  <c r="U87" i="44"/>
  <c r="AA91" i="44"/>
  <c r="E93" i="44"/>
  <c r="D101" i="44"/>
  <c r="AB108" i="44"/>
  <c r="E117" i="44"/>
  <c r="X121" i="44"/>
  <c r="AR69" i="44"/>
  <c r="AX71" i="44"/>
  <c r="BB72" i="44"/>
  <c r="AX73" i="44"/>
  <c r="Z78" i="44"/>
  <c r="V79" i="44"/>
  <c r="AH80" i="44"/>
  <c r="AS81" i="44"/>
  <c r="AW82" i="44"/>
  <c r="AO85" i="44"/>
  <c r="H87" i="44"/>
  <c r="X88" i="44"/>
  <c r="AY88" i="44"/>
  <c r="AB89" i="44"/>
  <c r="AI90" i="44"/>
  <c r="N91" i="44"/>
  <c r="AM92" i="44"/>
  <c r="AG93" i="44"/>
  <c r="AE102" i="44"/>
  <c r="BC102" i="44"/>
  <c r="K103" i="44"/>
  <c r="H109" i="44"/>
  <c r="AF109" i="44"/>
  <c r="W113" i="44"/>
  <c r="BM68" i="46"/>
  <c r="BM68" i="44"/>
  <c r="D69" i="46"/>
  <c r="D69" i="44"/>
  <c r="AB69" i="46"/>
  <c r="AB69" i="44"/>
  <c r="BH69" i="46"/>
  <c r="BH69" i="44"/>
  <c r="BP69" i="46"/>
  <c r="BP69" i="44"/>
  <c r="H70" i="46"/>
  <c r="H70" i="44"/>
  <c r="AF70" i="46"/>
  <c r="AF70" i="44"/>
  <c r="AN70" i="46"/>
  <c r="AN70" i="44"/>
  <c r="AV70" i="46"/>
  <c r="AV70" i="44"/>
  <c r="BL70" i="46"/>
  <c r="BL70" i="44"/>
  <c r="Z71" i="46"/>
  <c r="Z71" i="44"/>
  <c r="AH71" i="46"/>
  <c r="AH71" i="44"/>
  <c r="AP71" i="46"/>
  <c r="AP71" i="44"/>
  <c r="BF71" i="46"/>
  <c r="BF71" i="44"/>
  <c r="V72" i="46"/>
  <c r="V72" i="44"/>
  <c r="AD72" i="46"/>
  <c r="AD72" i="44"/>
  <c r="AT72" i="46"/>
  <c r="AT72" i="44"/>
  <c r="J73" i="46"/>
  <c r="J73" i="44"/>
  <c r="Z73" i="46"/>
  <c r="Z73" i="44"/>
  <c r="AH73" i="46"/>
  <c r="AH73" i="44"/>
  <c r="AP73" i="46"/>
  <c r="AP73" i="44"/>
  <c r="BN73" i="46"/>
  <c r="BN73" i="44"/>
  <c r="F74" i="46"/>
  <c r="F74" i="44"/>
  <c r="N74" i="46"/>
  <c r="N74" i="44"/>
  <c r="AL74" i="46"/>
  <c r="AL74" i="44"/>
  <c r="BB74" i="46"/>
  <c r="BB74" i="44"/>
  <c r="BJ74" i="46"/>
  <c r="BJ74" i="44"/>
  <c r="Y75" i="46"/>
  <c r="Y75" i="44"/>
  <c r="BE75" i="46"/>
  <c r="BE75" i="44"/>
  <c r="BM75" i="46"/>
  <c r="BM75" i="44"/>
  <c r="L76" i="46"/>
  <c r="L76" i="44"/>
  <c r="AB76" i="46"/>
  <c r="AB76" i="44"/>
  <c r="AR76" i="46"/>
  <c r="AR76" i="44"/>
  <c r="BH76" i="46"/>
  <c r="BH76" i="44"/>
  <c r="J78" i="46"/>
  <c r="J78" i="44"/>
  <c r="R78" i="46"/>
  <c r="R78" i="44"/>
  <c r="AH78" i="46"/>
  <c r="AH78" i="44"/>
  <c r="AX78" i="46"/>
  <c r="AX78" i="44"/>
  <c r="BN78" i="46"/>
  <c r="BN78" i="44"/>
  <c r="F79" i="46"/>
  <c r="F79" i="44"/>
  <c r="AD79" i="46"/>
  <c r="AD79" i="44"/>
  <c r="AT79" i="46"/>
  <c r="AT79" i="44"/>
  <c r="BB79" i="46"/>
  <c r="BB79" i="44"/>
  <c r="BJ79" i="46"/>
  <c r="BJ79" i="44"/>
  <c r="J80" i="46"/>
  <c r="J80" i="44"/>
  <c r="Z80" i="46"/>
  <c r="Z80" i="44"/>
  <c r="AP80" i="46"/>
  <c r="AP80" i="44"/>
  <c r="BN80" i="46"/>
  <c r="BN80" i="44"/>
  <c r="E81" i="46"/>
  <c r="E81" i="44"/>
  <c r="U81" i="46"/>
  <c r="U81" i="44"/>
  <c r="AC81" i="46"/>
  <c r="AC81" i="44"/>
  <c r="BA81" i="46"/>
  <c r="BA81" i="44"/>
  <c r="BI81" i="46"/>
  <c r="BI81" i="44"/>
  <c r="BQ81" i="46"/>
  <c r="BQ81" i="44"/>
  <c r="I82" i="46"/>
  <c r="I82" i="44"/>
  <c r="Q82" i="46"/>
  <c r="Q82" i="44"/>
  <c r="Y82" i="46"/>
  <c r="Y82" i="44"/>
  <c r="AO82" i="46"/>
  <c r="AO82" i="44"/>
  <c r="BE82" i="46"/>
  <c r="BE82" i="44"/>
  <c r="BM82" i="46"/>
  <c r="BM82" i="44"/>
  <c r="J83" i="46"/>
  <c r="J83" i="44"/>
  <c r="R83" i="46"/>
  <c r="R83" i="44"/>
  <c r="AH83" i="46"/>
  <c r="AH83" i="44"/>
  <c r="M84" i="46"/>
  <c r="M84" i="44"/>
  <c r="U84" i="46"/>
  <c r="U84" i="44"/>
  <c r="AC84" i="46"/>
  <c r="AC84" i="44"/>
  <c r="AK84" i="46"/>
  <c r="AK84" i="44"/>
  <c r="BI84" i="46"/>
  <c r="BI84" i="44"/>
  <c r="BQ84" i="46"/>
  <c r="BQ84" i="44"/>
  <c r="I85" i="46"/>
  <c r="I85" i="44"/>
  <c r="Q85" i="46"/>
  <c r="Q85" i="44"/>
  <c r="AG85" i="46"/>
  <c r="AG85" i="44"/>
  <c r="AW85" i="46"/>
  <c r="AW85" i="44"/>
  <c r="BE85" i="46"/>
  <c r="BE85" i="44"/>
  <c r="E86" i="46"/>
  <c r="E86" i="44"/>
  <c r="M86" i="46"/>
  <c r="M86" i="44"/>
  <c r="AC86" i="46"/>
  <c r="AC86" i="44"/>
  <c r="AK86" i="46"/>
  <c r="AK86" i="44"/>
  <c r="AS86" i="46"/>
  <c r="AS86" i="44"/>
  <c r="BI86" i="46"/>
  <c r="BI86" i="44"/>
  <c r="P87" i="46"/>
  <c r="P87" i="44"/>
  <c r="AF87" i="46"/>
  <c r="AF87" i="44"/>
  <c r="AV87" i="46"/>
  <c r="AV87" i="44"/>
  <c r="BL87" i="46"/>
  <c r="BL87" i="44"/>
  <c r="K88" i="46"/>
  <c r="K88" i="44"/>
  <c r="AA88" i="46"/>
  <c r="AA88" i="44"/>
  <c r="AI88" i="46"/>
  <c r="AI88" i="44"/>
  <c r="BG88" i="46"/>
  <c r="BG88" i="44"/>
  <c r="BO88" i="46"/>
  <c r="BO88" i="44"/>
  <c r="G89" i="46"/>
  <c r="G89" i="44"/>
  <c r="W89" i="46"/>
  <c r="W89" i="44"/>
  <c r="AM89" i="46"/>
  <c r="AM89" i="44"/>
  <c r="BC89" i="46"/>
  <c r="BC89" i="44"/>
  <c r="K90" i="46"/>
  <c r="K90" i="44"/>
  <c r="S90" i="46"/>
  <c r="S90" i="44"/>
  <c r="AA90" i="46"/>
  <c r="AA90" i="44"/>
  <c r="AQ90" i="46"/>
  <c r="AQ90" i="44"/>
  <c r="BO90" i="46"/>
  <c r="BO90" i="44"/>
  <c r="F91" i="46"/>
  <c r="F91" i="44"/>
  <c r="V91" i="46"/>
  <c r="V91" i="44"/>
  <c r="AL91" i="46"/>
  <c r="AL91" i="44"/>
  <c r="AT91" i="46"/>
  <c r="AT91" i="44"/>
  <c r="BB91" i="46"/>
  <c r="BB91" i="44"/>
  <c r="BJ91" i="46"/>
  <c r="BJ91" i="44"/>
  <c r="J92" i="46"/>
  <c r="J92" i="44"/>
  <c r="R92" i="46"/>
  <c r="R92" i="44"/>
  <c r="Z92" i="46"/>
  <c r="Z92" i="44"/>
  <c r="AH92" i="46"/>
  <c r="AH92" i="44"/>
  <c r="AP92" i="46"/>
  <c r="AP92" i="44"/>
  <c r="AX92" i="46"/>
  <c r="AX92" i="44"/>
  <c r="BF92" i="46"/>
  <c r="BF92" i="44"/>
  <c r="BN92" i="46"/>
  <c r="BN92" i="44"/>
  <c r="M93" i="46"/>
  <c r="M93" i="44"/>
  <c r="U93" i="46"/>
  <c r="U93" i="44"/>
  <c r="AS93" i="46"/>
  <c r="AS93" i="44"/>
  <c r="BA93" i="46"/>
  <c r="BA93" i="44"/>
  <c r="BI93" i="46"/>
  <c r="BI93" i="44"/>
  <c r="BQ93" i="46"/>
  <c r="BQ93" i="44"/>
  <c r="I94" i="46"/>
  <c r="I94" i="44"/>
  <c r="Y94" i="46"/>
  <c r="Y94" i="44"/>
  <c r="AG94" i="46"/>
  <c r="AG94" i="44"/>
  <c r="AO94" i="46"/>
  <c r="AO94" i="44"/>
  <c r="AW94" i="46"/>
  <c r="AW94" i="44"/>
  <c r="BE94" i="46"/>
  <c r="BE94" i="44"/>
  <c r="BM94" i="46"/>
  <c r="BM94" i="44"/>
  <c r="E95" i="46"/>
  <c r="E95" i="44"/>
  <c r="M95" i="46"/>
  <c r="M95" i="44"/>
  <c r="U95" i="46"/>
  <c r="U95" i="44"/>
  <c r="AC95" i="46"/>
  <c r="AC95" i="44"/>
  <c r="AS95" i="46"/>
  <c r="AS95" i="44"/>
  <c r="BA95" i="46"/>
  <c r="BA95" i="44"/>
  <c r="BI95" i="46"/>
  <c r="BI95" i="44"/>
  <c r="BQ95" i="46"/>
  <c r="BQ95" i="44"/>
  <c r="I96" i="46"/>
  <c r="I96" i="44"/>
  <c r="Q96" i="46"/>
  <c r="Q96" i="44"/>
  <c r="Y96" i="46"/>
  <c r="Y96" i="44"/>
  <c r="AG96" i="46"/>
  <c r="AG96" i="44"/>
  <c r="AO96" i="46"/>
  <c r="AO96" i="44"/>
  <c r="BE96" i="46"/>
  <c r="BE96" i="44"/>
  <c r="BM96" i="46"/>
  <c r="BM96" i="44"/>
  <c r="I98" i="46"/>
  <c r="I98" i="44"/>
  <c r="Y98" i="46"/>
  <c r="Y98" i="44"/>
  <c r="AG98" i="46"/>
  <c r="AG98" i="44"/>
  <c r="AO98" i="46"/>
  <c r="AO98" i="44"/>
  <c r="BM98" i="46"/>
  <c r="BM98" i="44"/>
  <c r="E99" i="46"/>
  <c r="E99" i="44"/>
  <c r="M99" i="46"/>
  <c r="M99" i="44"/>
  <c r="U99" i="46"/>
  <c r="U99" i="44"/>
  <c r="AC99" i="46"/>
  <c r="AC99" i="44"/>
  <c r="AS99" i="46"/>
  <c r="AS99" i="44"/>
  <c r="BI99" i="46"/>
  <c r="BI99" i="44"/>
  <c r="BQ99" i="46"/>
  <c r="BQ99" i="44"/>
  <c r="I100" i="46"/>
  <c r="I100" i="44"/>
  <c r="Y100" i="46"/>
  <c r="Y100" i="44"/>
  <c r="AG100" i="46"/>
  <c r="AG100" i="44"/>
  <c r="AO100" i="46"/>
  <c r="AO100" i="44"/>
  <c r="AW100" i="46"/>
  <c r="AW100" i="44"/>
  <c r="BE100" i="46"/>
  <c r="BE100" i="44"/>
  <c r="BM100" i="46"/>
  <c r="BM100" i="44"/>
  <c r="O101" i="46"/>
  <c r="O101" i="44"/>
  <c r="W101" i="46"/>
  <c r="W101" i="44"/>
  <c r="AE101" i="46"/>
  <c r="AE101" i="44"/>
  <c r="AM101" i="46"/>
  <c r="AM101" i="44"/>
  <c r="BC101" i="46"/>
  <c r="BC101" i="44"/>
  <c r="AJ69" i="44"/>
  <c r="X70" i="44"/>
  <c r="AL71" i="44"/>
  <c r="AS75" i="44"/>
  <c r="AP78" i="44"/>
  <c r="N79" i="44"/>
  <c r="AX80" i="44"/>
  <c r="BA84" i="44"/>
  <c r="U86" i="44"/>
  <c r="BN86" i="44"/>
  <c r="X87" i="44"/>
  <c r="BA87" i="44"/>
  <c r="BG90" i="44"/>
  <c r="AD91" i="44"/>
  <c r="G92" i="44"/>
  <c r="BJ92" i="44"/>
  <c r="AX93" i="44"/>
  <c r="AP95" i="44"/>
  <c r="N96" i="44"/>
  <c r="BJ98" i="44"/>
  <c r="AP99" i="44"/>
  <c r="AZ101" i="44"/>
  <c r="S112" i="44"/>
  <c r="AQ112" i="44"/>
  <c r="V74" i="44"/>
  <c r="AT74" i="44"/>
  <c r="I75" i="44"/>
  <c r="AG75" i="44"/>
  <c r="T76" i="44"/>
  <c r="AL79" i="44"/>
  <c r="AK81" i="44"/>
  <c r="AX83" i="44"/>
  <c r="BA86" i="44"/>
  <c r="AN87" i="44"/>
  <c r="BD88" i="44"/>
  <c r="AE89" i="44"/>
  <c r="BH89" i="44"/>
  <c r="AK93" i="44"/>
  <c r="BJ94" i="44"/>
  <c r="AH95" i="44"/>
  <c r="AH99" i="44"/>
  <c r="AR101" i="44"/>
  <c r="AA103" i="44"/>
  <c r="S114" i="44"/>
  <c r="AP116" i="44"/>
  <c r="AD103" i="44"/>
  <c r="BJ103" i="44"/>
  <c r="AC105" i="44"/>
  <c r="X106" i="44"/>
  <c r="BD106" i="44"/>
  <c r="AM108" i="44"/>
  <c r="AI109" i="44"/>
  <c r="AU110" i="44"/>
  <c r="Z111" i="44"/>
  <c r="AT112" i="44"/>
  <c r="Z113" i="44"/>
  <c r="AT114" i="44"/>
  <c r="BD126" i="44"/>
  <c r="L127" i="44"/>
  <c r="AJ127" i="44"/>
  <c r="J129" i="44"/>
  <c r="AP129" i="44"/>
  <c r="AE130" i="44"/>
  <c r="BC130" i="44"/>
  <c r="F132" i="44"/>
  <c r="AQ134" i="44"/>
  <c r="AN135" i="44"/>
  <c r="U137" i="44"/>
  <c r="J139" i="44"/>
  <c r="BH141" i="44"/>
  <c r="AX122" i="46"/>
  <c r="AX122" i="44"/>
  <c r="BF122" i="46"/>
  <c r="BF122" i="44"/>
  <c r="BN122" i="46"/>
  <c r="BN122" i="44"/>
  <c r="BQ132" i="46"/>
  <c r="BQ132" i="44"/>
  <c r="I133" i="46"/>
  <c r="I133" i="44"/>
  <c r="Q133" i="46"/>
  <c r="Q133" i="44"/>
  <c r="Y133" i="46"/>
  <c r="Y133" i="44"/>
  <c r="AG133" i="46"/>
  <c r="AG133" i="44"/>
  <c r="AO133" i="46"/>
  <c r="AO133" i="44"/>
  <c r="AW133" i="46"/>
  <c r="AW133" i="44"/>
  <c r="BE133" i="46"/>
  <c r="BE133" i="44"/>
  <c r="BM133" i="46"/>
  <c r="BM133" i="44"/>
  <c r="G135" i="46"/>
  <c r="G135" i="44"/>
  <c r="O135" i="46"/>
  <c r="O135" i="44"/>
  <c r="W135" i="46"/>
  <c r="W135" i="44"/>
  <c r="AM135" i="46"/>
  <c r="AM135" i="44"/>
  <c r="AU135" i="46"/>
  <c r="AU135" i="44"/>
  <c r="I136" i="46"/>
  <c r="I136" i="44"/>
  <c r="Q136" i="46"/>
  <c r="Q136" i="44"/>
  <c r="Y136" i="46"/>
  <c r="Y136" i="44"/>
  <c r="AG136" i="46"/>
  <c r="AG136" i="44"/>
  <c r="AO136" i="46"/>
  <c r="AO136" i="44"/>
  <c r="AW136" i="46"/>
  <c r="AW136" i="44"/>
  <c r="BE136" i="46"/>
  <c r="BE136" i="44"/>
  <c r="BM136" i="46"/>
  <c r="BM136" i="44"/>
  <c r="G138" i="46"/>
  <c r="G138" i="44"/>
  <c r="O138" i="46"/>
  <c r="O138" i="44"/>
  <c r="W138" i="46"/>
  <c r="W138" i="44"/>
  <c r="AE138" i="46"/>
  <c r="AE138" i="44"/>
  <c r="AM138" i="46"/>
  <c r="AM138" i="44"/>
  <c r="AU138" i="46"/>
  <c r="AU138" i="44"/>
  <c r="R139" i="46"/>
  <c r="R139" i="44"/>
  <c r="Z139" i="46"/>
  <c r="Z139" i="44"/>
  <c r="AH139" i="46"/>
  <c r="AH139" i="44"/>
  <c r="BF139" i="46"/>
  <c r="BF139" i="44"/>
  <c r="BN139" i="46"/>
  <c r="BN139" i="44"/>
  <c r="I140" i="46"/>
  <c r="I140" i="44"/>
  <c r="Q140" i="46"/>
  <c r="Q140" i="44"/>
  <c r="Y140" i="46"/>
  <c r="Y140" i="44"/>
  <c r="AO140" i="46"/>
  <c r="AO140" i="44"/>
  <c r="AW140" i="46"/>
  <c r="AW140" i="44"/>
  <c r="BE140" i="46"/>
  <c r="BE140" i="44"/>
  <c r="K141" i="46"/>
  <c r="K141" i="44"/>
  <c r="S141" i="46"/>
  <c r="S141" i="44"/>
  <c r="AI141" i="46"/>
  <c r="AI141" i="44"/>
  <c r="AQ141" i="46"/>
  <c r="AQ141" i="44"/>
  <c r="AY141" i="46"/>
  <c r="AY141" i="44"/>
  <c r="BG141" i="46"/>
  <c r="BG141" i="44"/>
  <c r="G142" i="46"/>
  <c r="G142" i="44"/>
  <c r="W142" i="46"/>
  <c r="W142" i="44"/>
  <c r="AE142" i="46"/>
  <c r="AE142" i="44"/>
  <c r="AM142" i="46"/>
  <c r="AM142" i="44"/>
  <c r="BC142" i="46"/>
  <c r="BC142" i="44"/>
  <c r="BK142" i="46"/>
  <c r="BK142" i="44"/>
  <c r="K143" i="46"/>
  <c r="K143" i="44"/>
  <c r="AA143" i="46"/>
  <c r="AA143" i="44"/>
  <c r="AI143" i="46"/>
  <c r="AI143" i="44"/>
  <c r="AQ143" i="46"/>
  <c r="AQ143" i="44"/>
  <c r="I144" i="46"/>
  <c r="I144" i="44"/>
  <c r="Q144" i="46"/>
  <c r="Q144" i="44"/>
  <c r="AG144" i="46"/>
  <c r="AG144" i="44"/>
  <c r="AW144" i="46"/>
  <c r="AW144" i="44"/>
  <c r="BE144" i="46"/>
  <c r="BE144" i="44"/>
  <c r="K145" i="46"/>
  <c r="K145" i="44"/>
  <c r="S145" i="46"/>
  <c r="S145" i="44"/>
  <c r="AA145" i="46"/>
  <c r="AA145" i="44"/>
  <c r="AI145" i="46"/>
  <c r="AI145" i="44"/>
  <c r="AQ145" i="46"/>
  <c r="AQ145" i="44"/>
  <c r="AY145" i="46"/>
  <c r="AY145" i="44"/>
  <c r="BG145" i="46"/>
  <c r="BG145" i="44"/>
  <c r="F146" i="46"/>
  <c r="F146" i="44"/>
  <c r="N146" i="46"/>
  <c r="N146" i="44"/>
  <c r="V146" i="46"/>
  <c r="V146" i="44"/>
  <c r="AL146" i="46"/>
  <c r="AL146" i="44"/>
  <c r="AT146" i="46"/>
  <c r="AT146" i="44"/>
  <c r="BJ146" i="46"/>
  <c r="BJ146" i="44"/>
  <c r="J147" i="46"/>
  <c r="J147" i="44"/>
  <c r="R147" i="46"/>
  <c r="R147" i="44"/>
  <c r="Z147" i="46"/>
  <c r="Z147" i="44"/>
  <c r="AH147" i="46"/>
  <c r="AH147" i="44"/>
  <c r="AP147" i="46"/>
  <c r="AP147" i="44"/>
  <c r="BF147" i="46"/>
  <c r="BF147" i="44"/>
  <c r="BN147" i="46"/>
  <c r="BN147" i="44"/>
  <c r="D148" i="46"/>
  <c r="D148" i="44"/>
  <c r="L148" i="46"/>
  <c r="L148" i="44"/>
  <c r="T148" i="46"/>
  <c r="T148" i="44"/>
  <c r="AB148" i="46"/>
  <c r="AB148" i="44"/>
  <c r="AJ148" i="46"/>
  <c r="AJ148" i="44"/>
  <c r="AR148" i="46"/>
  <c r="AR148" i="44"/>
  <c r="BH148" i="46"/>
  <c r="BH148" i="44"/>
  <c r="BF124" i="46"/>
  <c r="BF124" i="44"/>
  <c r="BN124" i="46"/>
  <c r="BN124" i="44"/>
  <c r="F125" i="46"/>
  <c r="F125" i="44"/>
  <c r="N125" i="46"/>
  <c r="N125" i="44"/>
  <c r="AL125" i="46"/>
  <c r="AL125" i="44"/>
  <c r="AT125" i="46"/>
  <c r="AT125" i="44"/>
  <c r="BB125" i="46"/>
  <c r="BB125" i="44"/>
  <c r="H126" i="46"/>
  <c r="H126" i="44"/>
  <c r="P126" i="46"/>
  <c r="P126" i="44"/>
  <c r="AF126" i="46"/>
  <c r="AF126" i="44"/>
  <c r="AN126" i="46"/>
  <c r="AN126" i="44"/>
  <c r="BL126" i="46"/>
  <c r="BL126" i="44"/>
  <c r="D127" i="46"/>
  <c r="D127" i="44"/>
  <c r="T127" i="46"/>
  <c r="T127" i="44"/>
  <c r="AB127" i="46"/>
  <c r="AB127" i="44"/>
  <c r="AZ127" i="46"/>
  <c r="AZ127" i="44"/>
  <c r="BH127" i="46"/>
  <c r="BH127" i="44"/>
  <c r="BP127" i="46"/>
  <c r="BP127" i="44"/>
  <c r="G128" i="46"/>
  <c r="G128" i="44"/>
  <c r="O128" i="46"/>
  <c r="O128" i="44"/>
  <c r="AM128" i="46"/>
  <c r="AM128" i="44"/>
  <c r="AU128" i="46"/>
  <c r="AU128" i="44"/>
  <c r="BC128" i="46"/>
  <c r="BC128" i="44"/>
  <c r="K129" i="46"/>
  <c r="K129" i="44"/>
  <c r="S129" i="46"/>
  <c r="S129" i="44"/>
  <c r="AA129" i="46"/>
  <c r="AA129" i="44"/>
  <c r="AI129" i="46"/>
  <c r="AI129" i="44"/>
  <c r="AQ129" i="46"/>
  <c r="AQ129" i="44"/>
  <c r="AY129" i="46"/>
  <c r="AY129" i="44"/>
  <c r="BG129" i="46"/>
  <c r="BG129" i="44"/>
  <c r="BO129" i="46"/>
  <c r="BO129" i="44"/>
  <c r="G130" i="46"/>
  <c r="G130" i="44"/>
  <c r="O130" i="46"/>
  <c r="O130" i="44"/>
  <c r="W130" i="46"/>
  <c r="W130" i="44"/>
  <c r="AM130" i="46"/>
  <c r="AM130" i="44"/>
  <c r="AU130" i="46"/>
  <c r="AU130" i="44"/>
  <c r="K131" i="46"/>
  <c r="K131" i="44"/>
  <c r="AA131" i="46"/>
  <c r="AA131" i="44"/>
  <c r="AI131" i="46"/>
  <c r="AI131" i="44"/>
  <c r="BG131" i="46"/>
  <c r="BG131" i="44"/>
  <c r="BO131" i="46"/>
  <c r="BO131" i="44"/>
  <c r="V132" i="46"/>
  <c r="V132" i="44"/>
  <c r="AD132" i="46"/>
  <c r="AD132" i="44"/>
  <c r="AL132" i="46"/>
  <c r="AL132" i="44"/>
  <c r="AT132" i="46"/>
  <c r="AT132" i="44"/>
  <c r="BB132" i="46"/>
  <c r="BB132" i="44"/>
  <c r="J133" i="46"/>
  <c r="J133" i="44"/>
  <c r="R133" i="46"/>
  <c r="R133" i="44"/>
  <c r="Z133" i="46"/>
  <c r="Z133" i="44"/>
  <c r="AH133" i="46"/>
  <c r="AH133" i="44"/>
  <c r="AP133" i="46"/>
  <c r="AP133" i="44"/>
  <c r="AX133" i="46"/>
  <c r="AX133" i="44"/>
  <c r="BF133" i="46"/>
  <c r="BF133" i="44"/>
  <c r="BN133" i="46"/>
  <c r="BN133" i="44"/>
  <c r="D134" i="46"/>
  <c r="D134" i="44"/>
  <c r="L134" i="46"/>
  <c r="L134" i="44"/>
  <c r="T134" i="46"/>
  <c r="T134" i="44"/>
  <c r="AB134" i="46"/>
  <c r="AB134" i="44"/>
  <c r="AJ134" i="46"/>
  <c r="AJ134" i="44"/>
  <c r="AR134" i="46"/>
  <c r="AR134" i="44"/>
  <c r="AZ134" i="46"/>
  <c r="AZ134" i="44"/>
  <c r="BH134" i="46"/>
  <c r="BH134" i="44"/>
  <c r="BP134" i="46"/>
  <c r="BP134" i="44"/>
  <c r="P135" i="46"/>
  <c r="P135" i="44"/>
  <c r="X135" i="46"/>
  <c r="X135" i="44"/>
  <c r="AF135" i="46"/>
  <c r="AF135" i="44"/>
  <c r="AV135" i="46"/>
  <c r="AV135" i="44"/>
  <c r="BD135" i="46"/>
  <c r="BD135" i="44"/>
  <c r="J136" i="46"/>
  <c r="J136" i="44"/>
  <c r="R136" i="46"/>
  <c r="R136" i="44"/>
  <c r="Z136" i="46"/>
  <c r="Z136" i="44"/>
  <c r="AH136" i="46"/>
  <c r="AH136" i="44"/>
  <c r="AP136" i="46"/>
  <c r="AP136" i="44"/>
  <c r="AX136" i="46"/>
  <c r="AX136" i="44"/>
  <c r="BF136" i="46"/>
  <c r="BF136" i="44"/>
  <c r="F137" i="46"/>
  <c r="F137" i="44"/>
  <c r="N137" i="46"/>
  <c r="N137" i="44"/>
  <c r="V137" i="46"/>
  <c r="V137" i="44"/>
  <c r="AD137" i="46"/>
  <c r="AD137" i="44"/>
  <c r="AL137" i="46"/>
  <c r="AL137" i="44"/>
  <c r="AT137" i="46"/>
  <c r="AT137" i="44"/>
  <c r="BB137" i="46"/>
  <c r="BB137" i="44"/>
  <c r="BJ137" i="46"/>
  <c r="BJ137" i="44"/>
  <c r="H138" i="46"/>
  <c r="H138" i="44"/>
  <c r="P138" i="46"/>
  <c r="P138" i="44"/>
  <c r="X138" i="46"/>
  <c r="X138" i="44"/>
  <c r="AF138" i="46"/>
  <c r="AF138" i="44"/>
  <c r="AN138" i="46"/>
  <c r="AN138" i="44"/>
  <c r="AV138" i="46"/>
  <c r="AV138" i="44"/>
  <c r="BD138" i="46"/>
  <c r="BD138" i="44"/>
  <c r="BL138" i="46"/>
  <c r="BL138" i="44"/>
  <c r="K139" i="46"/>
  <c r="K139" i="44"/>
  <c r="S139" i="46"/>
  <c r="S139" i="44"/>
  <c r="AA139" i="46"/>
  <c r="AA139" i="44"/>
  <c r="AY139" i="46"/>
  <c r="AY139" i="44"/>
  <c r="BG139" i="46"/>
  <c r="BG139" i="44"/>
  <c r="BO139" i="46"/>
  <c r="BO139" i="44"/>
  <c r="J140" i="46"/>
  <c r="J140" i="44"/>
  <c r="R140" i="46"/>
  <c r="R140" i="44"/>
  <c r="AH140" i="46"/>
  <c r="AH140" i="44"/>
  <c r="AP140" i="46"/>
  <c r="AP140" i="44"/>
  <c r="BF140" i="46"/>
  <c r="BF140" i="44"/>
  <c r="D141" i="46"/>
  <c r="D141" i="44"/>
  <c r="L141" i="46"/>
  <c r="L141" i="44"/>
  <c r="AB141" i="46"/>
  <c r="AB141" i="44"/>
  <c r="AJ141" i="46"/>
  <c r="AJ141" i="44"/>
  <c r="AR141" i="46"/>
  <c r="AR141" i="44"/>
  <c r="AZ141" i="46"/>
  <c r="AZ141" i="44"/>
  <c r="BP141" i="46"/>
  <c r="BP141" i="44"/>
  <c r="H142" i="46"/>
  <c r="H142" i="44"/>
  <c r="P142" i="46"/>
  <c r="P142" i="44"/>
  <c r="X142" i="46"/>
  <c r="X142" i="44"/>
  <c r="AF142" i="46"/>
  <c r="AF142" i="44"/>
  <c r="AN142" i="46"/>
  <c r="AN142" i="44"/>
  <c r="BD142" i="46"/>
  <c r="BD142" i="44"/>
  <c r="BL142" i="46"/>
  <c r="BL142" i="44"/>
  <c r="D143" i="46"/>
  <c r="D143" i="44"/>
  <c r="AB143" i="46"/>
  <c r="AB143" i="44"/>
  <c r="AJ143" i="46"/>
  <c r="AJ143" i="44"/>
  <c r="AR143" i="46"/>
  <c r="AR143" i="44"/>
  <c r="AZ143" i="46"/>
  <c r="AZ143" i="44"/>
  <c r="BH143" i="46"/>
  <c r="BH143" i="44"/>
  <c r="J144" i="46"/>
  <c r="J144" i="44"/>
  <c r="R144" i="46"/>
  <c r="R144" i="44"/>
  <c r="Z144" i="46"/>
  <c r="Z144" i="44"/>
  <c r="AH144" i="46"/>
  <c r="AH144" i="44"/>
  <c r="AP144" i="46"/>
  <c r="AP144" i="44"/>
  <c r="AX144" i="46"/>
  <c r="AX144" i="44"/>
  <c r="BF144" i="46"/>
  <c r="BF144" i="44"/>
  <c r="D145" i="46"/>
  <c r="D145" i="44"/>
  <c r="L145" i="46"/>
  <c r="L145" i="44"/>
  <c r="AB145" i="46"/>
  <c r="AB145" i="44"/>
  <c r="AJ145" i="46"/>
  <c r="AJ145" i="44"/>
  <c r="AZ145" i="46"/>
  <c r="AZ145" i="44"/>
  <c r="BP145" i="46"/>
  <c r="BP145" i="44"/>
  <c r="O146" i="46"/>
  <c r="O146" i="44"/>
  <c r="W146" i="46"/>
  <c r="W146" i="44"/>
  <c r="AE146" i="46"/>
  <c r="AE146" i="44"/>
  <c r="AU146" i="46"/>
  <c r="AU146" i="44"/>
  <c r="BC146" i="46"/>
  <c r="BC146" i="44"/>
  <c r="AA107" i="44"/>
  <c r="BG107" i="44"/>
  <c r="F112" i="44"/>
  <c r="F128" i="44"/>
  <c r="BC135" i="44"/>
  <c r="BI137" i="44"/>
  <c r="Z140" i="44"/>
  <c r="BI105" i="44"/>
  <c r="BJ125" i="44"/>
  <c r="Z129" i="44"/>
  <c r="BF129" i="44"/>
  <c r="S134" i="44"/>
  <c r="BA137" i="44"/>
  <c r="AV142" i="44"/>
  <c r="L143" i="44"/>
  <c r="AM146" i="44"/>
  <c r="F103" i="46"/>
  <c r="F103" i="44"/>
  <c r="N103" i="46"/>
  <c r="N103" i="44"/>
  <c r="V103" i="46"/>
  <c r="V103" i="44"/>
  <c r="AT103" i="46"/>
  <c r="AT103" i="44"/>
  <c r="J104" i="46"/>
  <c r="J104" i="44"/>
  <c r="R104" i="46"/>
  <c r="R104" i="44"/>
  <c r="Z104" i="46"/>
  <c r="Z104" i="44"/>
  <c r="AH104" i="46"/>
  <c r="AH104" i="44"/>
  <c r="AP104" i="46"/>
  <c r="AP104" i="44"/>
  <c r="AX104" i="46"/>
  <c r="AX104" i="44"/>
  <c r="BF104" i="46"/>
  <c r="BF104" i="44"/>
  <c r="BN104" i="46"/>
  <c r="BN104" i="44"/>
  <c r="M105" i="46"/>
  <c r="M105" i="44"/>
  <c r="U105" i="46"/>
  <c r="U105" i="44"/>
  <c r="AK105" i="46"/>
  <c r="AK105" i="44"/>
  <c r="BA105" i="46"/>
  <c r="BA105" i="44"/>
  <c r="BQ105" i="46"/>
  <c r="BQ105" i="44"/>
  <c r="H106" i="46"/>
  <c r="H106" i="44"/>
  <c r="P106" i="46"/>
  <c r="P106" i="44"/>
  <c r="AN106" i="46"/>
  <c r="AN106" i="44"/>
  <c r="BL106" i="46"/>
  <c r="BL106" i="44"/>
  <c r="K107" i="46"/>
  <c r="K107" i="44"/>
  <c r="AI107" i="46"/>
  <c r="AI107" i="44"/>
  <c r="AQ107" i="46"/>
  <c r="AQ107" i="44"/>
  <c r="BO107" i="46"/>
  <c r="BO107" i="44"/>
  <c r="O108" i="46"/>
  <c r="O108" i="44"/>
  <c r="W108" i="46"/>
  <c r="W108" i="44"/>
  <c r="AE108" i="46"/>
  <c r="AE108" i="44"/>
  <c r="AU108" i="46"/>
  <c r="AU108" i="44"/>
  <c r="BC108" i="46"/>
  <c r="BC108" i="44"/>
  <c r="BK108" i="46"/>
  <c r="BK108" i="44"/>
  <c r="K109" i="46"/>
  <c r="K109" i="44"/>
  <c r="S109" i="46"/>
  <c r="S109" i="44"/>
  <c r="AA109" i="46"/>
  <c r="AA109" i="44"/>
  <c r="AQ109" i="46"/>
  <c r="AQ109" i="44"/>
  <c r="AY109" i="46"/>
  <c r="AY109" i="44"/>
  <c r="G110" i="46"/>
  <c r="G110" i="44"/>
  <c r="O110" i="46"/>
  <c r="O110" i="44"/>
  <c r="AE110" i="46"/>
  <c r="AE110" i="44"/>
  <c r="AM110" i="46"/>
  <c r="AM110" i="44"/>
  <c r="BK110" i="46"/>
  <c r="BK110" i="44"/>
  <c r="J111" i="46"/>
  <c r="J111" i="44"/>
  <c r="AH111" i="46"/>
  <c r="AH111" i="44"/>
  <c r="AP111" i="46"/>
  <c r="AP111" i="44"/>
  <c r="AX111" i="46"/>
  <c r="AX111" i="44"/>
  <c r="BN111" i="46"/>
  <c r="BN111" i="44"/>
  <c r="V112" i="46"/>
  <c r="V112" i="44"/>
  <c r="AD112" i="46"/>
  <c r="AD112" i="44"/>
  <c r="AL112" i="46"/>
  <c r="AL112" i="44"/>
  <c r="BB112" i="46"/>
  <c r="BB112" i="44"/>
  <c r="BJ112" i="46"/>
  <c r="BJ112" i="44"/>
  <c r="J113" i="46"/>
  <c r="J113" i="44"/>
  <c r="R113" i="46"/>
  <c r="R113" i="44"/>
  <c r="AH113" i="46"/>
  <c r="AH113" i="44"/>
  <c r="AP113" i="46"/>
  <c r="AP113" i="44"/>
  <c r="BN113" i="46"/>
  <c r="BN113" i="44"/>
  <c r="F114" i="46"/>
  <c r="F114" i="44"/>
  <c r="V114" i="46"/>
  <c r="V114" i="44"/>
  <c r="AD114" i="46"/>
  <c r="AD114" i="44"/>
  <c r="BB114" i="46"/>
  <c r="BB114" i="44"/>
  <c r="BJ114" i="46"/>
  <c r="BJ114" i="44"/>
  <c r="J115" i="46"/>
  <c r="J115" i="44"/>
  <c r="AH115" i="46"/>
  <c r="AH115" i="44"/>
  <c r="AP115" i="46"/>
  <c r="AP115" i="44"/>
  <c r="AX115" i="46"/>
  <c r="AX115" i="44"/>
  <c r="BN115" i="46"/>
  <c r="BN115" i="44"/>
  <c r="M116" i="46"/>
  <c r="M116" i="44"/>
  <c r="U116" i="46"/>
  <c r="U116" i="44"/>
  <c r="AC116" i="46"/>
  <c r="AC116" i="44"/>
  <c r="AS116" i="46"/>
  <c r="AS116" i="44"/>
  <c r="BA116" i="46"/>
  <c r="BA116" i="44"/>
  <c r="P117" i="46"/>
  <c r="P117" i="44"/>
  <c r="X117" i="46"/>
  <c r="X117" i="44"/>
  <c r="AV117" i="46"/>
  <c r="AV117" i="44"/>
  <c r="BD117" i="46"/>
  <c r="BD117" i="44"/>
  <c r="BL117" i="46"/>
  <c r="BL117" i="44"/>
  <c r="S118" i="46"/>
  <c r="S118" i="44"/>
  <c r="AA118" i="46"/>
  <c r="AA118" i="44"/>
  <c r="AI118" i="46"/>
  <c r="AI118" i="44"/>
  <c r="AY118" i="46"/>
  <c r="AY118" i="44"/>
  <c r="BG118" i="46"/>
  <c r="BG118" i="44"/>
  <c r="G119" i="46"/>
  <c r="G119" i="44"/>
  <c r="O119" i="46"/>
  <c r="O119" i="44"/>
  <c r="W119" i="46"/>
  <c r="W119" i="44"/>
  <c r="AM119" i="46"/>
  <c r="AM119" i="44"/>
  <c r="AU119" i="46"/>
  <c r="AU119" i="44"/>
  <c r="X120" i="46"/>
  <c r="X120" i="44"/>
  <c r="AF120" i="46"/>
  <c r="AF120" i="44"/>
  <c r="AN120" i="46"/>
  <c r="AN120" i="44"/>
  <c r="BD120" i="46"/>
  <c r="BD120" i="44"/>
  <c r="BL120" i="46"/>
  <c r="BL120" i="44"/>
  <c r="K121" i="46"/>
  <c r="K121" i="44"/>
  <c r="AA121" i="46"/>
  <c r="AA121" i="44"/>
  <c r="AI121" i="46"/>
  <c r="AI121" i="44"/>
  <c r="BG121" i="46"/>
  <c r="BG121" i="44"/>
  <c r="F122" i="46"/>
  <c r="F122" i="44"/>
  <c r="N122" i="46"/>
  <c r="N122" i="44"/>
  <c r="AL122" i="46"/>
  <c r="AL122" i="44"/>
  <c r="AT122" i="46"/>
  <c r="AT122" i="44"/>
  <c r="BB122" i="46"/>
  <c r="BB122" i="44"/>
  <c r="BJ122" i="46"/>
  <c r="BJ122" i="44"/>
  <c r="J123" i="46"/>
  <c r="J123" i="44"/>
  <c r="R123" i="46"/>
  <c r="R123" i="44"/>
  <c r="AP123" i="46"/>
  <c r="AP123" i="44"/>
  <c r="AX123" i="46"/>
  <c r="AX123" i="44"/>
  <c r="BF123" i="46"/>
  <c r="BF123" i="44"/>
  <c r="U124" i="46"/>
  <c r="U124" i="44"/>
  <c r="AC124" i="46"/>
  <c r="AC124" i="44"/>
  <c r="AK124" i="46"/>
  <c r="AK124" i="44"/>
  <c r="BA124" i="46"/>
  <c r="BA124" i="44"/>
  <c r="BI124" i="46"/>
  <c r="BI124" i="44"/>
  <c r="I125" i="46"/>
  <c r="I125" i="44"/>
  <c r="Q125" i="46"/>
  <c r="Q125" i="44"/>
  <c r="AG125" i="46"/>
  <c r="AG125" i="44"/>
  <c r="AO125" i="46"/>
  <c r="AO125" i="44"/>
  <c r="BM125" i="46"/>
  <c r="BM125" i="44"/>
  <c r="BC110" i="44"/>
  <c r="AP124" i="44"/>
  <c r="V125" i="44"/>
  <c r="AE128" i="44"/>
  <c r="R129" i="44"/>
  <c r="AX129" i="44"/>
  <c r="K134" i="44"/>
  <c r="BG134" i="44"/>
  <c r="AK137" i="44"/>
  <c r="G146" i="44"/>
  <c r="AL103" i="44"/>
  <c r="AF106" i="44"/>
  <c r="BO109" i="44"/>
  <c r="W110" i="44"/>
  <c r="BF111" i="44"/>
  <c r="BF113" i="44"/>
  <c r="BF115" i="44"/>
  <c r="AR127" i="44"/>
  <c r="W128" i="44"/>
  <c r="BK130" i="44"/>
  <c r="N132" i="44"/>
  <c r="AY134" i="44"/>
  <c r="AC137" i="44"/>
  <c r="AA126" i="44"/>
  <c r="O127" i="44"/>
  <c r="BN128" i="44"/>
  <c r="AH130" i="44"/>
  <c r="V131" i="44"/>
  <c r="E148" i="44"/>
  <c r="BI148" i="44"/>
  <c r="AV149" i="44"/>
  <c r="AG150" i="44"/>
  <c r="BE150" i="44"/>
  <c r="F151" i="44"/>
  <c r="F153" i="44"/>
  <c r="AT153" i="44"/>
  <c r="AG154" i="44"/>
  <c r="E155" i="44"/>
  <c r="BP155" i="44"/>
  <c r="L157" i="44"/>
  <c r="AZ157" i="44"/>
  <c r="AA161" i="44"/>
  <c r="O162" i="44"/>
  <c r="BD162" i="44"/>
  <c r="BP148" i="46"/>
  <c r="BP148" i="44"/>
  <c r="H149" i="46"/>
  <c r="H149" i="44"/>
  <c r="AN149" i="46"/>
  <c r="AN149" i="44"/>
  <c r="BD149" i="46"/>
  <c r="BD149" i="44"/>
  <c r="AO150" i="46"/>
  <c r="AO150" i="44"/>
  <c r="E151" i="46"/>
  <c r="E151" i="44"/>
  <c r="M151" i="46"/>
  <c r="M151" i="44"/>
  <c r="U151" i="46"/>
  <c r="U151" i="44"/>
  <c r="AK151" i="46"/>
  <c r="AK151" i="44"/>
  <c r="BI151" i="46"/>
  <c r="BI151" i="44"/>
  <c r="Q152" i="46"/>
  <c r="Q152" i="44"/>
  <c r="AG152" i="46"/>
  <c r="AG152" i="44"/>
  <c r="AO152" i="46"/>
  <c r="AO152" i="44"/>
  <c r="BM152" i="46"/>
  <c r="BM152" i="44"/>
  <c r="U153" i="46"/>
  <c r="U153" i="44"/>
  <c r="AC153" i="46"/>
  <c r="AC153" i="44"/>
  <c r="AS153" i="46"/>
  <c r="AS153" i="44"/>
  <c r="BI153" i="46"/>
  <c r="BI153" i="44"/>
  <c r="BQ153" i="46"/>
  <c r="BQ153" i="44"/>
  <c r="Q154" i="46"/>
  <c r="Q154" i="44"/>
  <c r="BE154" i="46"/>
  <c r="BE154" i="44"/>
  <c r="BM154" i="46"/>
  <c r="BM154" i="44"/>
  <c r="L155" i="46"/>
  <c r="L155" i="44"/>
  <c r="T155" i="46"/>
  <c r="T155" i="44"/>
  <c r="AB155" i="46"/>
  <c r="AB155" i="44"/>
  <c r="AR155" i="46"/>
  <c r="AR155" i="44"/>
  <c r="X156" i="46"/>
  <c r="X156" i="44"/>
  <c r="AF156" i="46"/>
  <c r="AF156" i="44"/>
  <c r="AV156" i="46"/>
  <c r="AV156" i="44"/>
  <c r="BL156" i="46"/>
  <c r="BL156" i="44"/>
  <c r="D157" i="46"/>
  <c r="D157" i="44"/>
  <c r="T157" i="46"/>
  <c r="T157" i="44"/>
  <c r="AB157" i="46"/>
  <c r="AB157" i="44"/>
  <c r="AR157" i="46"/>
  <c r="AR157" i="44"/>
  <c r="BH157" i="46"/>
  <c r="BH157" i="44"/>
  <c r="BP157" i="46"/>
  <c r="BP157" i="44"/>
  <c r="G158" i="46"/>
  <c r="G158" i="44"/>
  <c r="O158" i="46"/>
  <c r="O158" i="44"/>
  <c r="W158" i="46"/>
  <c r="W158" i="44"/>
  <c r="AM158" i="46"/>
  <c r="AM158" i="44"/>
  <c r="AU158" i="46"/>
  <c r="AU158" i="44"/>
  <c r="K159" i="46"/>
  <c r="K159" i="44"/>
  <c r="S159" i="46"/>
  <c r="S159" i="44"/>
  <c r="AI159" i="46"/>
  <c r="AI159" i="44"/>
  <c r="BG159" i="46"/>
  <c r="BG159" i="44"/>
  <c r="O160" i="46"/>
  <c r="O160" i="44"/>
  <c r="W160" i="46"/>
  <c r="W160" i="44"/>
  <c r="AE160" i="46"/>
  <c r="AE160" i="44"/>
  <c r="AM160" i="46"/>
  <c r="AM160" i="44"/>
  <c r="AU160" i="46"/>
  <c r="AU160" i="44"/>
  <c r="K161" i="46"/>
  <c r="K161" i="44"/>
  <c r="S161" i="46"/>
  <c r="S161" i="44"/>
  <c r="AI161" i="46"/>
  <c r="AI161" i="44"/>
  <c r="BO161" i="46"/>
  <c r="BO161" i="44"/>
  <c r="W162" i="46"/>
  <c r="W162" i="44"/>
  <c r="AE162" i="46"/>
  <c r="AE162" i="44"/>
  <c r="AU162" i="46"/>
  <c r="AU162" i="44"/>
  <c r="BC162" i="46"/>
  <c r="BC162" i="44"/>
  <c r="J163" i="46"/>
  <c r="J163" i="44"/>
  <c r="R163" i="46"/>
  <c r="R163" i="44"/>
  <c r="Z163" i="46"/>
  <c r="Z163" i="44"/>
  <c r="BF163" i="46"/>
  <c r="BF163" i="44"/>
  <c r="BN163" i="46"/>
  <c r="BN163" i="44"/>
  <c r="D164" i="46"/>
  <c r="D164" i="44"/>
  <c r="T164" i="46"/>
  <c r="T164" i="44"/>
  <c r="AB164" i="46"/>
  <c r="AB164" i="44"/>
  <c r="AR164" i="46"/>
  <c r="AR164" i="44"/>
  <c r="AZ164" i="46"/>
  <c r="AZ164" i="44"/>
  <c r="H165" i="46"/>
  <c r="H165" i="44"/>
  <c r="P165" i="46"/>
  <c r="P165" i="44"/>
  <c r="AF165" i="46"/>
  <c r="AF165" i="44"/>
  <c r="BD165" i="46"/>
  <c r="BD165" i="44"/>
  <c r="BL165" i="46"/>
  <c r="BL165" i="44"/>
  <c r="AB166" i="46"/>
  <c r="AB166" i="44"/>
  <c r="AJ166" i="46"/>
  <c r="AJ166" i="44"/>
  <c r="AR166" i="46"/>
  <c r="AR166" i="44"/>
  <c r="BH166" i="46"/>
  <c r="BH166" i="44"/>
  <c r="BP166" i="46"/>
  <c r="BP166" i="44"/>
  <c r="G167" i="46"/>
  <c r="G167" i="44"/>
  <c r="O167" i="46"/>
  <c r="O167" i="44"/>
  <c r="W167" i="46"/>
  <c r="W167" i="44"/>
  <c r="AM167" i="46"/>
  <c r="AM167" i="44"/>
  <c r="BC167" i="46"/>
  <c r="BC167" i="44"/>
  <c r="BK167" i="46"/>
  <c r="BK167" i="44"/>
  <c r="S168" i="46"/>
  <c r="S168" i="44"/>
  <c r="AA168" i="46"/>
  <c r="AA168" i="44"/>
  <c r="AQ168" i="46"/>
  <c r="AQ168" i="44"/>
  <c r="AY168" i="46"/>
  <c r="AY168" i="44"/>
  <c r="BG168" i="46"/>
  <c r="BG168" i="44"/>
  <c r="W169" i="46"/>
  <c r="W169" i="44"/>
  <c r="AM169" i="46"/>
  <c r="AM169" i="44"/>
  <c r="AU169" i="46"/>
  <c r="AU169" i="44"/>
  <c r="BC169" i="46"/>
  <c r="BC169" i="44"/>
  <c r="BK169" i="46"/>
  <c r="BK169" i="44"/>
  <c r="R170" i="46"/>
  <c r="R170" i="44"/>
  <c r="AP170" i="46"/>
  <c r="AP170" i="44"/>
  <c r="AX170" i="46"/>
  <c r="AX170" i="44"/>
  <c r="BN170" i="46"/>
  <c r="BN170" i="44"/>
  <c r="J171" i="46"/>
  <c r="J171" i="44"/>
  <c r="Z171" i="46"/>
  <c r="Z171" i="44"/>
  <c r="AH171" i="46"/>
  <c r="AH171" i="44"/>
  <c r="AP171" i="46"/>
  <c r="AP171" i="44"/>
  <c r="AX171" i="46"/>
  <c r="AX171" i="44"/>
  <c r="BF171" i="46"/>
  <c r="BF171" i="44"/>
  <c r="E172" i="46"/>
  <c r="E172" i="44"/>
  <c r="U172" i="46"/>
  <c r="U172" i="44"/>
  <c r="AC172" i="46"/>
  <c r="AC172" i="44"/>
  <c r="AK172" i="46"/>
  <c r="AK172" i="44"/>
  <c r="BQ172" i="46"/>
  <c r="BQ172" i="44"/>
  <c r="Y173" i="46"/>
  <c r="Y173" i="44"/>
  <c r="AG173" i="46"/>
  <c r="AG173" i="44"/>
  <c r="AW173" i="46"/>
  <c r="AW173" i="44"/>
  <c r="BE173" i="46"/>
  <c r="BE173" i="44"/>
  <c r="M174" i="46"/>
  <c r="M174" i="44"/>
  <c r="U174" i="46"/>
  <c r="U174" i="44"/>
  <c r="AK174" i="46"/>
  <c r="AK174" i="44"/>
  <c r="AS174" i="46"/>
  <c r="AS174" i="44"/>
  <c r="BI174" i="46"/>
  <c r="BI174" i="44"/>
  <c r="BQ174" i="46"/>
  <c r="BQ174" i="44"/>
  <c r="H175" i="46"/>
  <c r="H175" i="44"/>
  <c r="X175" i="46"/>
  <c r="X175" i="44"/>
  <c r="AF175" i="46"/>
  <c r="AF175" i="44"/>
  <c r="BD175" i="46"/>
  <c r="BD175" i="44"/>
  <c r="BL175" i="46"/>
  <c r="BL175" i="44"/>
  <c r="AI147" i="46"/>
  <c r="AI147" i="44"/>
  <c r="BO147" i="46"/>
  <c r="BO147" i="44"/>
  <c r="AC148" i="46"/>
  <c r="AC148" i="44"/>
  <c r="AK148" i="46"/>
  <c r="AK148" i="44"/>
  <c r="BQ148" i="46"/>
  <c r="BQ148" i="44"/>
  <c r="Q149" i="46"/>
  <c r="Q149" i="44"/>
  <c r="AO149" i="46"/>
  <c r="AO149" i="44"/>
  <c r="AW149" i="46"/>
  <c r="AW149" i="44"/>
  <c r="BM149" i="46"/>
  <c r="BM149" i="44"/>
  <c r="J150" i="46"/>
  <c r="J150" i="44"/>
  <c r="R150" i="46"/>
  <c r="R150" i="44"/>
  <c r="AP150" i="46"/>
  <c r="AP150" i="44"/>
  <c r="BF150" i="46"/>
  <c r="BF150" i="44"/>
  <c r="V151" i="46"/>
  <c r="V151" i="44"/>
  <c r="AD151" i="46"/>
  <c r="AD151" i="44"/>
  <c r="AT151" i="46"/>
  <c r="AT151" i="44"/>
  <c r="BJ151" i="46"/>
  <c r="BJ151" i="44"/>
  <c r="AH152" i="46"/>
  <c r="AH152" i="44"/>
  <c r="AP152" i="46"/>
  <c r="AP152" i="44"/>
  <c r="AX152" i="46"/>
  <c r="AX152" i="44"/>
  <c r="BF152" i="46"/>
  <c r="BF152" i="44"/>
  <c r="N153" i="46"/>
  <c r="N153" i="44"/>
  <c r="AD153" i="46"/>
  <c r="AD153" i="44"/>
  <c r="BJ153" i="46"/>
  <c r="BJ153" i="44"/>
  <c r="J154" i="46"/>
  <c r="J154" i="44"/>
  <c r="Z154" i="46"/>
  <c r="Z154" i="44"/>
  <c r="AH154" i="46"/>
  <c r="AH154" i="44"/>
  <c r="AX154" i="46"/>
  <c r="AX154" i="44"/>
  <c r="BF154" i="46"/>
  <c r="BF154" i="44"/>
  <c r="AC155" i="46"/>
  <c r="AC155" i="44"/>
  <c r="AK155" i="46"/>
  <c r="AK155" i="44"/>
  <c r="BA155" i="46"/>
  <c r="BA155" i="44"/>
  <c r="I156" i="46"/>
  <c r="I156" i="44"/>
  <c r="AO156" i="46"/>
  <c r="AO156" i="44"/>
  <c r="BE156" i="46"/>
  <c r="BE156" i="44"/>
  <c r="BM156" i="46"/>
  <c r="BM156" i="44"/>
  <c r="M157" i="46"/>
  <c r="M157" i="44"/>
  <c r="AC157" i="46"/>
  <c r="AC157" i="44"/>
  <c r="AK157" i="46"/>
  <c r="AK157" i="44"/>
  <c r="BI157" i="46"/>
  <c r="BI157" i="44"/>
  <c r="P158" i="46"/>
  <c r="P158" i="44"/>
  <c r="X158" i="46"/>
  <c r="X158" i="44"/>
  <c r="AF158" i="46"/>
  <c r="AF158" i="44"/>
  <c r="AV158" i="46"/>
  <c r="AV158" i="44"/>
  <c r="BD158" i="46"/>
  <c r="BD158" i="44"/>
  <c r="D159" i="46"/>
  <c r="D159" i="44"/>
  <c r="L159" i="46"/>
  <c r="L159" i="44"/>
  <c r="T159" i="46"/>
  <c r="T159" i="44"/>
  <c r="AR159" i="46"/>
  <c r="AR159" i="44"/>
  <c r="BH159" i="46"/>
  <c r="BH159" i="44"/>
  <c r="BP159" i="46"/>
  <c r="BP159" i="44"/>
  <c r="X160" i="46"/>
  <c r="X160" i="44"/>
  <c r="AN160" i="46"/>
  <c r="AN160" i="44"/>
  <c r="BD160" i="46"/>
  <c r="BD160" i="44"/>
  <c r="D161" i="46"/>
  <c r="D161" i="44"/>
  <c r="L161" i="46"/>
  <c r="L161" i="44"/>
  <c r="T161" i="46"/>
  <c r="T161" i="44"/>
  <c r="AR161" i="46"/>
  <c r="AR161" i="44"/>
  <c r="BP161" i="46"/>
  <c r="BP161" i="44"/>
  <c r="H162" i="46"/>
  <c r="H162" i="44"/>
  <c r="X162" i="46"/>
  <c r="X162" i="44"/>
  <c r="AF162" i="46"/>
  <c r="AF162" i="44"/>
  <c r="AV162" i="46"/>
  <c r="AV162" i="44"/>
  <c r="BL162" i="46"/>
  <c r="BL162" i="44"/>
  <c r="AA163" i="46"/>
  <c r="AA163" i="44"/>
  <c r="AQ163" i="46"/>
  <c r="AQ163" i="44"/>
  <c r="BG163" i="46"/>
  <c r="BG163" i="44"/>
  <c r="M164" i="46"/>
  <c r="M164" i="44"/>
  <c r="U164" i="46"/>
  <c r="U164" i="44"/>
  <c r="AK164" i="46"/>
  <c r="AK164" i="44"/>
  <c r="BA164" i="46"/>
  <c r="BA164" i="44"/>
  <c r="BI164" i="46"/>
  <c r="BI164" i="44"/>
  <c r="BQ164" i="46"/>
  <c r="BQ164" i="44"/>
  <c r="I165" i="46"/>
  <c r="I165" i="44"/>
  <c r="AG165" i="46"/>
  <c r="AG165" i="44"/>
  <c r="AO165" i="46"/>
  <c r="AO165" i="44"/>
  <c r="BM165" i="46"/>
  <c r="BM165" i="44"/>
  <c r="M166" i="46"/>
  <c r="M166" i="44"/>
  <c r="U166" i="46"/>
  <c r="U166" i="44"/>
  <c r="AC166" i="46"/>
  <c r="AC166" i="44"/>
  <c r="AK166" i="46"/>
  <c r="AK166" i="44"/>
  <c r="BA166" i="46"/>
  <c r="BA166" i="44"/>
  <c r="BQ166" i="46"/>
  <c r="BQ166" i="44"/>
  <c r="P167" i="46"/>
  <c r="P167" i="44"/>
  <c r="AN167" i="46"/>
  <c r="AN167" i="44"/>
  <c r="AV167" i="46"/>
  <c r="AV167" i="44"/>
  <c r="L168" i="46"/>
  <c r="L168" i="44"/>
  <c r="AB168" i="46"/>
  <c r="AB168" i="44"/>
  <c r="AJ168" i="46"/>
  <c r="AJ168" i="44"/>
  <c r="AR168" i="46"/>
  <c r="AR168" i="44"/>
  <c r="AZ168" i="46"/>
  <c r="AZ168" i="44"/>
  <c r="BP168" i="46"/>
  <c r="BP168" i="44"/>
  <c r="P169" i="46"/>
  <c r="P169" i="44"/>
  <c r="X169" i="46"/>
  <c r="X169" i="44"/>
  <c r="AF169" i="46"/>
  <c r="AF169" i="44"/>
  <c r="AV169" i="46"/>
  <c r="AV169" i="44"/>
  <c r="S170" i="46"/>
  <c r="S170" i="44"/>
  <c r="AA170" i="46"/>
  <c r="AA170" i="44"/>
  <c r="AQ170" i="46"/>
  <c r="AQ170" i="44"/>
  <c r="AY170" i="46"/>
  <c r="AY170" i="44"/>
  <c r="BO170" i="46"/>
  <c r="BO170" i="44"/>
  <c r="S171" i="46"/>
  <c r="S171" i="44"/>
  <c r="AA171" i="46"/>
  <c r="AA171" i="44"/>
  <c r="AI171" i="46"/>
  <c r="AI171" i="44"/>
  <c r="AQ171" i="46"/>
  <c r="AQ171" i="44"/>
  <c r="BG171" i="46"/>
  <c r="BG171" i="44"/>
  <c r="F172" i="46"/>
  <c r="F172" i="44"/>
  <c r="AL172" i="46"/>
  <c r="AL172" i="44"/>
  <c r="AT172" i="46"/>
  <c r="AT172" i="44"/>
  <c r="J173" i="46"/>
  <c r="J173" i="44"/>
  <c r="Z173" i="46"/>
  <c r="Z173" i="44"/>
  <c r="AH173" i="46"/>
  <c r="AH173" i="44"/>
  <c r="AX173" i="46"/>
  <c r="AX173" i="44"/>
  <c r="BF173" i="46"/>
  <c r="BF173" i="44"/>
  <c r="F174" i="46"/>
  <c r="F174" i="44"/>
  <c r="BC127" i="44"/>
  <c r="AP128" i="44"/>
  <c r="J130" i="44"/>
  <c r="BJ131" i="44"/>
  <c r="Y132" i="44"/>
  <c r="BA148" i="44"/>
  <c r="Q150" i="44"/>
  <c r="AX150" i="44"/>
  <c r="BB151" i="44"/>
  <c r="Y152" i="44"/>
  <c r="BN152" i="44"/>
  <c r="AL153" i="44"/>
  <c r="Y154" i="44"/>
  <c r="BN154" i="44"/>
  <c r="AZ155" i="44"/>
  <c r="BD156" i="44"/>
  <c r="E157" i="44"/>
  <c r="AS157" i="44"/>
  <c r="AN158" i="44"/>
  <c r="AB159" i="44"/>
  <c r="G160" i="44"/>
  <c r="BL160" i="44"/>
  <c r="AY161" i="44"/>
  <c r="BH161" i="44"/>
  <c r="G162" i="44"/>
  <c r="AY163" i="44"/>
  <c r="AJ164" i="44"/>
  <c r="AN165" i="44"/>
  <c r="L166" i="44"/>
  <c r="BO168" i="44"/>
  <c r="BG126" i="44"/>
  <c r="AU127" i="44"/>
  <c r="AH128" i="44"/>
  <c r="AQ147" i="44"/>
  <c r="AF149" i="44"/>
  <c r="BL149" i="44"/>
  <c r="Z152" i="44"/>
  <c r="BA153" i="44"/>
  <c r="U155" i="44"/>
  <c r="H156" i="44"/>
  <c r="AG156" i="44"/>
  <c r="BK158" i="44"/>
  <c r="BC160" i="44"/>
  <c r="BM132" i="46"/>
  <c r="BM132" i="44"/>
  <c r="K135" i="46"/>
  <c r="K135" i="44"/>
  <c r="S135" i="46"/>
  <c r="S135" i="44"/>
  <c r="AA135" i="46"/>
  <c r="AA135" i="44"/>
  <c r="AI135" i="46"/>
  <c r="AI135" i="44"/>
  <c r="AQ135" i="46"/>
  <c r="AQ135" i="44"/>
  <c r="AY135" i="46"/>
  <c r="AY135" i="44"/>
  <c r="BG135" i="46"/>
  <c r="BG135" i="44"/>
  <c r="BO135" i="46"/>
  <c r="BO135" i="44"/>
  <c r="F139" i="46"/>
  <c r="F139" i="44"/>
  <c r="AL139" i="46"/>
  <c r="AL139" i="44"/>
  <c r="BB139" i="46"/>
  <c r="BB139" i="44"/>
  <c r="M140" i="46"/>
  <c r="M140" i="44"/>
  <c r="AC140" i="46"/>
  <c r="AC140" i="44"/>
  <c r="BA140" i="46"/>
  <c r="BA140" i="44"/>
  <c r="BI140" i="46"/>
  <c r="BI140" i="44"/>
  <c r="W141" i="46"/>
  <c r="W141" i="44"/>
  <c r="AE141" i="46"/>
  <c r="AE141" i="44"/>
  <c r="AA142" i="46"/>
  <c r="AA142" i="44"/>
  <c r="AQ126" i="44"/>
  <c r="AE127" i="44"/>
  <c r="J128" i="44"/>
  <c r="R128" i="44"/>
  <c r="F129" i="44"/>
  <c r="N129" i="44"/>
  <c r="V129" i="44"/>
  <c r="AD129" i="44"/>
  <c r="AL129" i="44"/>
  <c r="AT129" i="44"/>
  <c r="BB129" i="44"/>
  <c r="BJ129" i="44"/>
  <c r="AX130" i="44"/>
  <c r="AL131" i="44"/>
  <c r="BE132" i="44"/>
  <c r="G134" i="44"/>
  <c r="O134" i="44"/>
  <c r="W134" i="44"/>
  <c r="Y149" i="44"/>
  <c r="BE149" i="44"/>
  <c r="N151" i="44"/>
  <c r="BE152" i="44"/>
  <c r="R154" i="44"/>
  <c r="AP154" i="44"/>
  <c r="M155" i="44"/>
  <c r="AW156" i="44"/>
  <c r="AJ157" i="44"/>
  <c r="BC158" i="44"/>
  <c r="AZ159" i="44"/>
  <c r="AM162" i="44"/>
  <c r="AC164" i="44"/>
  <c r="BE165" i="44"/>
  <c r="D166" i="44"/>
  <c r="AE167" i="44"/>
  <c r="AU167" i="44"/>
  <c r="AI126" i="44"/>
  <c r="W127" i="44"/>
  <c r="AP130" i="44"/>
  <c r="AD131" i="44"/>
  <c r="AW132" i="44"/>
  <c r="K147" i="44"/>
  <c r="BG147" i="44"/>
  <c r="M148" i="44"/>
  <c r="P149" i="44"/>
  <c r="AL151" i="44"/>
  <c r="R152" i="44"/>
  <c r="E153" i="44"/>
  <c r="D155" i="44"/>
  <c r="AJ155" i="44"/>
  <c r="Y156" i="44"/>
  <c r="AQ159" i="44"/>
  <c r="BO159" i="44"/>
  <c r="AV160" i="44"/>
  <c r="AJ161" i="44"/>
  <c r="AN162" i="44"/>
  <c r="K163" i="44"/>
  <c r="AH163" i="44"/>
  <c r="E166" i="44"/>
  <c r="T166" i="44"/>
  <c r="AZ166" i="44"/>
  <c r="AF167" i="44"/>
  <c r="G169" i="44"/>
  <c r="AQ176" i="46"/>
  <c r="AQ176" i="44"/>
  <c r="V177" i="46"/>
  <c r="V177" i="44"/>
  <c r="AD177" i="46"/>
  <c r="AD177" i="44"/>
  <c r="AO178" i="46"/>
  <c r="AO178" i="44"/>
  <c r="E179" i="46"/>
  <c r="E179" i="44"/>
  <c r="AC179" i="46"/>
  <c r="AC179" i="44"/>
  <c r="AS179" i="46"/>
  <c r="AS179" i="44"/>
  <c r="BI179" i="46"/>
  <c r="BI179" i="44"/>
  <c r="L181" i="46"/>
  <c r="L181" i="44"/>
  <c r="AR181" i="46"/>
  <c r="AR181" i="44"/>
  <c r="AE182" i="46"/>
  <c r="AE182" i="44"/>
  <c r="AM182" i="46"/>
  <c r="AM182" i="44"/>
  <c r="AU182" i="46"/>
  <c r="AU182" i="44"/>
  <c r="K183" i="46"/>
  <c r="K183" i="44"/>
  <c r="AA183" i="46"/>
  <c r="AA183" i="44"/>
  <c r="AI183" i="46"/>
  <c r="AI183" i="44"/>
  <c r="AD184" i="46"/>
  <c r="AD184" i="44"/>
  <c r="BB184" i="46"/>
  <c r="BB184" i="44"/>
  <c r="BJ184" i="46"/>
  <c r="BJ184" i="44"/>
  <c r="M186" i="46"/>
  <c r="M186" i="44"/>
  <c r="AS186" i="46"/>
  <c r="AS186" i="44"/>
  <c r="BQ186" i="46"/>
  <c r="BQ186" i="44"/>
  <c r="Y187" i="46"/>
  <c r="Y187" i="44"/>
  <c r="AG187" i="46"/>
  <c r="AG187" i="44"/>
  <c r="AO187" i="46"/>
  <c r="AO187" i="44"/>
  <c r="BE187" i="46"/>
  <c r="BE187" i="44"/>
  <c r="BM187" i="46"/>
  <c r="BM187" i="44"/>
  <c r="M188" i="46"/>
  <c r="M188" i="44"/>
  <c r="BA188" i="46"/>
  <c r="BA188" i="44"/>
  <c r="BI188" i="46"/>
  <c r="BI188" i="44"/>
  <c r="BQ188" i="46"/>
  <c r="BQ188" i="44"/>
  <c r="P189" i="46"/>
  <c r="P189" i="44"/>
  <c r="X189" i="46"/>
  <c r="X189" i="44"/>
  <c r="AN189" i="46"/>
  <c r="AN189" i="44"/>
  <c r="BD189" i="46"/>
  <c r="BD189" i="44"/>
  <c r="BL189" i="46"/>
  <c r="BL189" i="44"/>
  <c r="S190" i="46"/>
  <c r="S190" i="44"/>
  <c r="AA190" i="46"/>
  <c r="AA190" i="44"/>
  <c r="AQ190" i="46"/>
  <c r="AQ190" i="44"/>
  <c r="N174" i="46"/>
  <c r="N174" i="44"/>
  <c r="AT174" i="46"/>
  <c r="AT174" i="44"/>
  <c r="BE175" i="46"/>
  <c r="BE175" i="44"/>
  <c r="L176" i="46"/>
  <c r="L176" i="44"/>
  <c r="AB176" i="46"/>
  <c r="AB176" i="44"/>
  <c r="AR176" i="46"/>
  <c r="AR176" i="44"/>
  <c r="BP176" i="46"/>
  <c r="BP176" i="44"/>
  <c r="AE177" i="46"/>
  <c r="AE177" i="44"/>
  <c r="AP178" i="46"/>
  <c r="AP178" i="44"/>
  <c r="AL179" i="46"/>
  <c r="AL179" i="44"/>
  <c r="BB179" i="46"/>
  <c r="BB179" i="44"/>
  <c r="M181" i="46"/>
  <c r="M181" i="44"/>
  <c r="U181" i="46"/>
  <c r="U181" i="44"/>
  <c r="AK181" i="46"/>
  <c r="AK181" i="44"/>
  <c r="AS181" i="46"/>
  <c r="AS181" i="44"/>
  <c r="BQ181" i="46"/>
  <c r="BQ181" i="44"/>
  <c r="AN182" i="46"/>
  <c r="AN182" i="44"/>
  <c r="BD182" i="46"/>
  <c r="BD182" i="44"/>
  <c r="D183" i="46"/>
  <c r="D183" i="44"/>
  <c r="T183" i="46"/>
  <c r="T183" i="44"/>
  <c r="AJ183" i="46"/>
  <c r="AJ183" i="44"/>
  <c r="G184" i="46"/>
  <c r="G184" i="44"/>
  <c r="AE184" i="46"/>
  <c r="AE184" i="44"/>
  <c r="AM184" i="46"/>
  <c r="AM184" i="44"/>
  <c r="F186" i="46"/>
  <c r="F186" i="44"/>
  <c r="N186" i="46"/>
  <c r="N186" i="44"/>
  <c r="V186" i="46"/>
  <c r="V186" i="44"/>
  <c r="AL186" i="46"/>
  <c r="AL186" i="44"/>
  <c r="AT186" i="46"/>
  <c r="AT186" i="44"/>
  <c r="Z187" i="46"/>
  <c r="Z187" i="44"/>
  <c r="AH187" i="46"/>
  <c r="AH187" i="44"/>
  <c r="AX187" i="46"/>
  <c r="AX187" i="44"/>
  <c r="BF187" i="46"/>
  <c r="BF187" i="44"/>
  <c r="BN187" i="46"/>
  <c r="BN187" i="44"/>
  <c r="N188" i="46"/>
  <c r="N188" i="44"/>
  <c r="V188" i="46"/>
  <c r="V188" i="44"/>
  <c r="Y189" i="46"/>
  <c r="Y189" i="44"/>
  <c r="AG189" i="46"/>
  <c r="AG189" i="44"/>
  <c r="AO189" i="46"/>
  <c r="AO189" i="44"/>
  <c r="AE143" i="44"/>
  <c r="Q175" i="44"/>
  <c r="AO175" i="44"/>
  <c r="K176" i="44"/>
  <c r="BO176" i="44"/>
  <c r="W177" i="44"/>
  <c r="BJ177" i="44"/>
  <c r="Y178" i="44"/>
  <c r="AH178" i="44"/>
  <c r="BF178" i="44"/>
  <c r="M179" i="44"/>
  <c r="AT179" i="44"/>
  <c r="BQ179" i="44"/>
  <c r="BH181" i="44"/>
  <c r="O182" i="44"/>
  <c r="F184" i="44"/>
  <c r="AK150" i="46"/>
  <c r="AK150" i="44"/>
  <c r="BQ150" i="46"/>
  <c r="BQ150" i="44"/>
  <c r="AW151" i="46"/>
  <c r="AW151" i="44"/>
  <c r="BE151" i="46"/>
  <c r="BE151" i="44"/>
  <c r="U152" i="46"/>
  <c r="U152" i="44"/>
  <c r="BA152" i="46"/>
  <c r="BA152" i="44"/>
  <c r="Q153" i="46"/>
  <c r="Q153" i="44"/>
  <c r="AW153" i="46"/>
  <c r="AW153" i="44"/>
  <c r="E154" i="46"/>
  <c r="E154" i="44"/>
  <c r="BG142" i="44"/>
  <c r="BC143" i="44"/>
  <c r="AC144" i="44"/>
  <c r="AD174" i="44"/>
  <c r="BB174" i="44"/>
  <c r="D176" i="44"/>
  <c r="AJ176" i="44"/>
  <c r="F177" i="44"/>
  <c r="O177" i="44"/>
  <c r="AL177" i="44"/>
  <c r="AU177" i="44"/>
  <c r="J178" i="44"/>
  <c r="F179" i="44"/>
  <c r="BJ179" i="44"/>
  <c r="D181" i="44"/>
  <c r="AB181" i="44"/>
  <c r="V184" i="44"/>
  <c r="O143" i="44"/>
  <c r="AU143" i="44"/>
  <c r="AA176" i="44"/>
  <c r="AY176" i="44"/>
  <c r="G177" i="44"/>
  <c r="AM177" i="44"/>
  <c r="E181" i="44"/>
  <c r="AC181" i="44"/>
  <c r="BO183" i="44"/>
  <c r="BG190" i="46"/>
  <c r="BG190" i="44"/>
  <c r="O191" i="46"/>
  <c r="O191" i="44"/>
  <c r="W191" i="46"/>
  <c r="W191" i="44"/>
  <c r="AU191" i="46"/>
  <c r="AU191" i="44"/>
  <c r="BC191" i="46"/>
  <c r="BC191" i="44"/>
  <c r="K192" i="46"/>
  <c r="K192" i="44"/>
  <c r="S192" i="46"/>
  <c r="S192" i="44"/>
  <c r="AQ192" i="46"/>
  <c r="AQ192" i="44"/>
  <c r="AY192" i="46"/>
  <c r="AY192" i="44"/>
  <c r="G193" i="46"/>
  <c r="G193" i="44"/>
  <c r="O193" i="46"/>
  <c r="O193" i="44"/>
  <c r="W193" i="46"/>
  <c r="W193" i="44"/>
  <c r="K194" i="46"/>
  <c r="K194" i="44"/>
  <c r="AQ194" i="46"/>
  <c r="AQ194" i="44"/>
  <c r="T195" i="46"/>
  <c r="T195" i="44"/>
  <c r="AB195" i="46"/>
  <c r="AB195" i="44"/>
  <c r="AZ195" i="46"/>
  <c r="AZ195" i="44"/>
  <c r="BH195" i="46"/>
  <c r="BH195" i="44"/>
  <c r="P196" i="46"/>
  <c r="P196" i="44"/>
  <c r="AV196" i="46"/>
  <c r="AV196" i="44"/>
  <c r="D197" i="46"/>
  <c r="D197" i="44"/>
  <c r="AJ197" i="46"/>
  <c r="AJ197" i="44"/>
  <c r="AR197" i="46"/>
  <c r="AR197" i="44"/>
  <c r="BP197" i="46"/>
  <c r="BP197" i="44"/>
  <c r="O198" i="46"/>
  <c r="O198" i="44"/>
  <c r="AU198" i="46"/>
  <c r="AU198" i="44"/>
  <c r="K199" i="46"/>
  <c r="K199" i="44"/>
  <c r="AY199" i="46"/>
  <c r="AY199" i="44"/>
  <c r="BG199" i="46"/>
  <c r="BG199" i="44"/>
  <c r="G200" i="46"/>
  <c r="G200" i="44"/>
  <c r="O200" i="46"/>
  <c r="O200" i="44"/>
  <c r="W200" i="46"/>
  <c r="W200" i="44"/>
  <c r="BC200" i="46"/>
  <c r="BC200" i="44"/>
  <c r="BK200" i="46"/>
  <c r="BK200" i="44"/>
  <c r="S201" i="46"/>
  <c r="S201" i="44"/>
  <c r="AA201" i="46"/>
  <c r="AA201" i="44"/>
  <c r="BG201" i="46"/>
  <c r="BG201" i="44"/>
  <c r="BO201" i="46"/>
  <c r="BO201" i="44"/>
  <c r="V202" i="46"/>
  <c r="V202" i="44"/>
  <c r="AD202" i="46"/>
  <c r="AD202" i="44"/>
  <c r="P203" i="46"/>
  <c r="P203" i="44"/>
  <c r="X203" i="46"/>
  <c r="X203" i="44"/>
  <c r="BD203" i="46"/>
  <c r="BD203" i="44"/>
  <c r="BL203" i="46"/>
  <c r="BL203" i="44"/>
  <c r="R204" i="46"/>
  <c r="R204" i="44"/>
  <c r="Z204" i="46"/>
  <c r="Z204" i="44"/>
  <c r="BF204" i="46"/>
  <c r="BF204" i="44"/>
  <c r="BN204" i="46"/>
  <c r="BN204" i="44"/>
  <c r="AD205" i="46"/>
  <c r="AD205" i="44"/>
  <c r="AL205" i="46"/>
  <c r="AL205" i="44"/>
  <c r="Q206" i="46"/>
  <c r="Q206" i="44"/>
  <c r="AW206" i="46"/>
  <c r="AW206" i="44"/>
  <c r="BE206" i="46"/>
  <c r="BE206" i="44"/>
  <c r="Z207" i="46"/>
  <c r="Z207" i="44"/>
  <c r="BF207" i="46"/>
  <c r="BF207" i="44"/>
  <c r="BM189" i="46"/>
  <c r="BM189" i="44"/>
  <c r="T190" i="46"/>
  <c r="T190" i="44"/>
  <c r="AB190" i="46"/>
  <c r="AB190" i="44"/>
  <c r="AJ190" i="46"/>
  <c r="AJ190" i="44"/>
  <c r="BH190" i="46"/>
  <c r="BH190" i="44"/>
  <c r="BP190" i="46"/>
  <c r="BP190" i="44"/>
  <c r="X191" i="46"/>
  <c r="X191" i="44"/>
  <c r="BD191" i="46"/>
  <c r="BD191" i="44"/>
  <c r="BL191" i="46"/>
  <c r="BL191" i="44"/>
  <c r="T192" i="46"/>
  <c r="T192" i="44"/>
  <c r="AZ192" i="46"/>
  <c r="AZ192" i="44"/>
  <c r="BH192" i="46"/>
  <c r="BH192" i="44"/>
  <c r="P193" i="46"/>
  <c r="P193" i="44"/>
  <c r="X193" i="46"/>
  <c r="X193" i="44"/>
  <c r="AF193" i="46"/>
  <c r="AF193" i="44"/>
  <c r="L194" i="46"/>
  <c r="L194" i="44"/>
  <c r="T194" i="46"/>
  <c r="T194" i="44"/>
  <c r="AR194" i="46"/>
  <c r="AR194" i="44"/>
  <c r="AC195" i="46"/>
  <c r="AC195" i="44"/>
  <c r="BI195" i="46"/>
  <c r="BI195" i="44"/>
  <c r="Q196" i="46"/>
  <c r="Q196" i="44"/>
  <c r="AW196" i="46"/>
  <c r="AW196" i="44"/>
  <c r="BE196" i="46"/>
  <c r="BE196" i="44"/>
  <c r="M197" i="46"/>
  <c r="M197" i="44"/>
  <c r="AS197" i="46"/>
  <c r="AS197" i="44"/>
  <c r="BQ197" i="46"/>
  <c r="BQ197" i="44"/>
  <c r="X198" i="46"/>
  <c r="X198" i="44"/>
  <c r="AV198" i="46"/>
  <c r="AV198" i="44"/>
  <c r="BD198" i="46"/>
  <c r="BD198" i="44"/>
  <c r="L199" i="46"/>
  <c r="L199" i="44"/>
  <c r="T199" i="46"/>
  <c r="T199" i="44"/>
  <c r="AZ199" i="46"/>
  <c r="AZ199" i="44"/>
  <c r="BH199" i="46"/>
  <c r="BH199" i="44"/>
  <c r="P200" i="46"/>
  <c r="P200" i="44"/>
  <c r="X200" i="46"/>
  <c r="X200" i="44"/>
  <c r="BD200" i="46"/>
  <c r="BD200" i="44"/>
  <c r="BL200" i="46"/>
  <c r="BL200" i="44"/>
  <c r="AB201" i="46"/>
  <c r="AB201" i="44"/>
  <c r="BP201" i="46"/>
  <c r="BP201" i="44"/>
  <c r="AE202" i="46"/>
  <c r="AE202" i="44"/>
  <c r="AM202" i="46"/>
  <c r="AM202" i="44"/>
  <c r="Y203" i="46"/>
  <c r="Y203" i="44"/>
  <c r="AG203" i="46"/>
  <c r="AG203" i="44"/>
  <c r="BM203" i="46"/>
  <c r="BM203" i="44"/>
  <c r="S204" i="46"/>
  <c r="S204" i="44"/>
  <c r="AA204" i="46"/>
  <c r="AA204" i="44"/>
  <c r="AI204" i="46"/>
  <c r="AI204" i="44"/>
  <c r="BO204" i="46"/>
  <c r="BO204" i="44"/>
  <c r="AE205" i="46"/>
  <c r="AE205" i="44"/>
  <c r="AM205" i="46"/>
  <c r="AM205" i="44"/>
  <c r="Z206" i="46"/>
  <c r="Z206" i="44"/>
  <c r="BF206" i="46"/>
  <c r="BF206" i="44"/>
  <c r="AI207" i="46"/>
  <c r="AI207" i="44"/>
  <c r="BG207" i="46"/>
  <c r="BG207" i="44"/>
  <c r="AS154" i="44"/>
  <c r="AR192" i="44"/>
  <c r="BP192" i="44"/>
  <c r="D194" i="44"/>
  <c r="AR195" i="44"/>
  <c r="BQ195" i="44"/>
  <c r="BL196" i="44"/>
  <c r="T197" i="44"/>
  <c r="AE198" i="44"/>
  <c r="BC198" i="44"/>
  <c r="AQ199" i="44"/>
  <c r="BP199" i="44"/>
  <c r="AV200" i="44"/>
  <c r="AY201" i="44"/>
  <c r="AK154" i="44"/>
  <c r="AR190" i="44"/>
  <c r="AM191" i="44"/>
  <c r="BK191" i="44"/>
  <c r="AU193" i="44"/>
  <c r="BC193" i="44"/>
  <c r="BK193" i="44"/>
  <c r="S194" i="44"/>
  <c r="U195" i="44"/>
  <c r="AS195" i="44"/>
  <c r="BM196" i="44"/>
  <c r="U197" i="44"/>
  <c r="G198" i="44"/>
  <c r="AF198" i="44"/>
  <c r="AI199" i="44"/>
  <c r="AR199" i="44"/>
  <c r="AM200" i="44"/>
  <c r="AO139" i="46"/>
  <c r="AO139" i="44"/>
  <c r="BM139" i="46"/>
  <c r="BM139" i="44"/>
  <c r="X140" i="46"/>
  <c r="X140" i="44"/>
  <c r="AV140" i="46"/>
  <c r="AV140" i="44"/>
  <c r="R141" i="46"/>
  <c r="R141" i="44"/>
  <c r="AP141" i="46"/>
  <c r="AP141" i="44"/>
  <c r="BF141" i="46"/>
  <c r="BF141" i="44"/>
  <c r="AL142" i="46"/>
  <c r="AL142" i="44"/>
  <c r="X144" i="46"/>
  <c r="X144" i="44"/>
  <c r="AV144" i="46"/>
  <c r="AV144" i="44"/>
  <c r="J145" i="46"/>
  <c r="J145" i="44"/>
  <c r="BF145" i="46"/>
  <c r="BF145" i="44"/>
  <c r="BE147" i="46"/>
  <c r="BE147" i="44"/>
  <c r="K148" i="46"/>
  <c r="K148" i="44"/>
  <c r="AY148" i="46"/>
  <c r="AY148" i="44"/>
  <c r="O149" i="46"/>
  <c r="O149" i="44"/>
  <c r="BC149" i="46"/>
  <c r="BC149" i="44"/>
  <c r="AV150" i="46"/>
  <c r="AV150" i="44"/>
  <c r="L153" i="46"/>
  <c r="L153" i="44"/>
  <c r="BH153" i="46"/>
  <c r="BH153" i="44"/>
  <c r="W156" i="46"/>
  <c r="W156" i="44"/>
  <c r="BC156" i="46"/>
  <c r="BC156" i="44"/>
  <c r="AI157" i="46"/>
  <c r="AI157" i="44"/>
  <c r="N158" i="46"/>
  <c r="N158" i="44"/>
  <c r="BB158" i="46"/>
  <c r="BB158" i="44"/>
  <c r="R159" i="46"/>
  <c r="R159" i="44"/>
  <c r="BN159" i="46"/>
  <c r="BN159" i="44"/>
  <c r="AD160" i="46"/>
  <c r="AD160" i="44"/>
  <c r="R161" i="46"/>
  <c r="R161" i="44"/>
  <c r="AP161" i="46"/>
  <c r="AP161" i="44"/>
  <c r="BN161" i="46"/>
  <c r="BN161" i="44"/>
  <c r="AD162" i="46"/>
  <c r="AD162" i="44"/>
  <c r="AI164" i="46"/>
  <c r="AI164" i="44"/>
  <c r="O165" i="46"/>
  <c r="O165" i="44"/>
  <c r="AU165" i="46"/>
  <c r="AU165" i="44"/>
  <c r="AA166" i="46"/>
  <c r="AA166" i="44"/>
  <c r="AX168" i="46"/>
  <c r="AX168" i="44"/>
  <c r="V169" i="46"/>
  <c r="V169" i="44"/>
  <c r="BB169" i="46"/>
  <c r="BB169" i="44"/>
  <c r="Q170" i="46"/>
  <c r="Q170" i="44"/>
  <c r="AW170" i="46"/>
  <c r="AW170" i="44"/>
  <c r="I171" i="46"/>
  <c r="I171" i="44"/>
  <c r="AG171" i="46"/>
  <c r="AG171" i="44"/>
  <c r="D172" i="46"/>
  <c r="D172" i="44"/>
  <c r="AR172" i="46"/>
  <c r="AR172" i="44"/>
  <c r="BP172" i="46"/>
  <c r="BP172" i="44"/>
  <c r="AN173" i="46"/>
  <c r="AN173" i="44"/>
  <c r="L174" i="46"/>
  <c r="L174" i="44"/>
  <c r="T174" i="46"/>
  <c r="T174" i="44"/>
  <c r="AJ174" i="46"/>
  <c r="AJ174" i="44"/>
  <c r="AR174" i="46"/>
  <c r="AR174" i="44"/>
  <c r="BP174" i="46"/>
  <c r="BP174" i="44"/>
  <c r="W175" i="46"/>
  <c r="W175" i="44"/>
  <c r="A161" i="44"/>
  <c r="Y27" i="44"/>
  <c r="AG34" i="44"/>
  <c r="U35" i="44"/>
  <c r="BA42" i="46"/>
  <c r="BA42" i="44"/>
  <c r="BI42" i="46"/>
  <c r="BI42" i="44"/>
  <c r="Y43" i="46"/>
  <c r="Y43" i="44"/>
  <c r="AG43" i="46"/>
  <c r="AG43" i="44"/>
  <c r="E44" i="46"/>
  <c r="E44" i="44"/>
  <c r="BA44" i="46"/>
  <c r="BA44" i="44"/>
  <c r="BI44" i="46"/>
  <c r="BI44" i="44"/>
  <c r="BQ44" i="46"/>
  <c r="BQ44" i="44"/>
  <c r="Q45" i="46"/>
  <c r="Q45" i="44"/>
  <c r="Y45" i="46"/>
  <c r="Y45" i="44"/>
  <c r="AG45" i="46"/>
  <c r="AG45" i="44"/>
  <c r="AO45" i="46"/>
  <c r="AO45" i="44"/>
  <c r="E46" i="46"/>
  <c r="E46" i="44"/>
  <c r="M46" i="46"/>
  <c r="M46" i="44"/>
  <c r="AS46" i="46"/>
  <c r="AS46" i="44"/>
  <c r="BA46" i="46"/>
  <c r="BA46" i="44"/>
  <c r="BI46" i="46"/>
  <c r="BI46" i="44"/>
  <c r="Q47" i="46"/>
  <c r="Q47" i="44"/>
  <c r="AO47" i="46"/>
  <c r="AO47" i="44"/>
  <c r="AW47" i="46"/>
  <c r="AW47" i="44"/>
  <c r="E48" i="46"/>
  <c r="E48" i="44"/>
  <c r="AC48" i="46"/>
  <c r="AC48" i="44"/>
  <c r="AK48" i="46"/>
  <c r="AK48" i="44"/>
  <c r="BI48" i="46"/>
  <c r="BI48" i="44"/>
  <c r="BQ48" i="46"/>
  <c r="BQ48" i="44"/>
  <c r="X49" i="46"/>
  <c r="X49" i="44"/>
  <c r="AF49" i="46"/>
  <c r="AF49" i="44"/>
  <c r="BD49" i="46"/>
  <c r="BD49" i="44"/>
  <c r="BL49" i="46"/>
  <c r="BL49" i="44"/>
  <c r="K50" i="46"/>
  <c r="K50" i="44"/>
  <c r="S50" i="46"/>
  <c r="S50" i="44"/>
  <c r="AA50" i="46"/>
  <c r="AA50" i="44"/>
  <c r="AI50" i="46"/>
  <c r="AI50" i="44"/>
  <c r="E51" i="46"/>
  <c r="E51" i="44"/>
  <c r="AS51" i="46"/>
  <c r="AS51" i="44"/>
  <c r="BA51" i="46"/>
  <c r="BA51" i="44"/>
  <c r="BI51" i="46"/>
  <c r="BI51" i="44"/>
  <c r="BQ51" i="46"/>
  <c r="BQ51" i="44"/>
  <c r="D53" i="46"/>
  <c r="D53" i="44"/>
  <c r="L53" i="46"/>
  <c r="L53" i="44"/>
  <c r="T53" i="46"/>
  <c r="T53" i="44"/>
  <c r="AB53" i="46"/>
  <c r="AB53" i="44"/>
  <c r="BH53" i="46"/>
  <c r="BH53" i="44"/>
  <c r="BP53" i="46"/>
  <c r="BP53" i="44"/>
  <c r="AF54" i="46"/>
  <c r="AF54" i="44"/>
  <c r="AN54" i="46"/>
  <c r="AN54" i="44"/>
  <c r="AV54" i="46"/>
  <c r="AV54" i="44"/>
  <c r="D55" i="46"/>
  <c r="D55" i="44"/>
  <c r="L55" i="46"/>
  <c r="L55" i="44"/>
  <c r="T55" i="46"/>
  <c r="T55" i="44"/>
  <c r="AB55" i="46"/>
  <c r="AB55" i="44"/>
  <c r="AJ55" i="46"/>
  <c r="AJ55" i="44"/>
  <c r="AR55" i="46"/>
  <c r="AR55" i="44"/>
  <c r="AZ55" i="46"/>
  <c r="AZ55" i="44"/>
  <c r="BH55" i="46"/>
  <c r="BH55" i="44"/>
  <c r="BP55" i="46"/>
  <c r="BP55" i="44"/>
  <c r="H56" i="46"/>
  <c r="H56" i="44"/>
  <c r="P56" i="46"/>
  <c r="P56" i="44"/>
  <c r="K59" i="46"/>
  <c r="K59" i="44"/>
  <c r="S59" i="46"/>
  <c r="S59" i="44"/>
  <c r="AA59" i="46"/>
  <c r="AA59" i="44"/>
  <c r="AI59" i="46"/>
  <c r="AI59" i="44"/>
  <c r="AQ59" i="46"/>
  <c r="AQ59" i="44"/>
  <c r="AY59" i="46"/>
  <c r="AY59" i="44"/>
  <c r="BG59" i="46"/>
  <c r="BG59" i="44"/>
  <c r="BO59" i="46"/>
  <c r="BO59" i="44"/>
  <c r="G60" i="46"/>
  <c r="G60" i="44"/>
  <c r="O60" i="46"/>
  <c r="O60" i="44"/>
  <c r="W60" i="46"/>
  <c r="W60" i="44"/>
  <c r="AM60" i="46"/>
  <c r="AM60" i="44"/>
  <c r="AU60" i="46"/>
  <c r="AU60" i="44"/>
  <c r="BC60" i="46"/>
  <c r="BC60" i="44"/>
  <c r="F62" i="46"/>
  <c r="F62" i="44"/>
  <c r="N62" i="46"/>
  <c r="N62" i="44"/>
  <c r="V62" i="46"/>
  <c r="V62" i="44"/>
  <c r="AD62" i="46"/>
  <c r="AD62" i="44"/>
  <c r="AL62" i="46"/>
  <c r="AL62" i="44"/>
  <c r="AT62" i="46"/>
  <c r="AT62" i="44"/>
  <c r="BB62" i="46"/>
  <c r="BB62" i="44"/>
  <c r="BJ62" i="46"/>
  <c r="BJ62" i="44"/>
  <c r="F63" i="46"/>
  <c r="F63" i="44"/>
  <c r="N63" i="46"/>
  <c r="N63" i="44"/>
  <c r="V63" i="46"/>
  <c r="V63" i="44"/>
  <c r="AD63" i="46"/>
  <c r="AD63" i="44"/>
  <c r="BB63" i="46"/>
  <c r="BB63" i="44"/>
  <c r="J64" i="46"/>
  <c r="J64" i="44"/>
  <c r="Z64" i="46"/>
  <c r="Z64" i="44"/>
  <c r="AP64" i="46"/>
  <c r="AP64" i="44"/>
  <c r="AX64" i="46"/>
  <c r="AX64" i="44"/>
  <c r="BN64" i="46"/>
  <c r="BN64" i="44"/>
  <c r="V65" i="46"/>
  <c r="V65" i="44"/>
  <c r="AD65" i="46"/>
  <c r="AD65" i="44"/>
  <c r="AL65" i="46"/>
  <c r="AL65" i="44"/>
  <c r="X66" i="46"/>
  <c r="X66" i="44"/>
  <c r="AF66" i="46"/>
  <c r="AF66" i="44"/>
  <c r="AV66" i="46"/>
  <c r="AV66" i="44"/>
  <c r="BD66" i="46"/>
  <c r="BD66" i="44"/>
  <c r="BL66" i="46"/>
  <c r="BL66" i="44"/>
  <c r="E68" i="46"/>
  <c r="E68" i="44"/>
  <c r="M68" i="46"/>
  <c r="M68" i="44"/>
  <c r="AC68" i="46"/>
  <c r="AC68" i="44"/>
  <c r="AK68" i="46"/>
  <c r="AK68" i="44"/>
  <c r="AS68" i="46"/>
  <c r="AS68" i="44"/>
  <c r="BI68" i="46"/>
  <c r="BI68" i="44"/>
  <c r="BQ68" i="46"/>
  <c r="BQ68" i="44"/>
  <c r="H69" i="46"/>
  <c r="H69" i="44"/>
  <c r="P69" i="46"/>
  <c r="P69" i="44"/>
  <c r="X69" i="46"/>
  <c r="X69" i="44"/>
  <c r="AF69" i="46"/>
  <c r="AF69" i="44"/>
  <c r="AN69" i="46"/>
  <c r="AN69" i="44"/>
  <c r="AV69" i="46"/>
  <c r="AV69" i="44"/>
  <c r="BD69" i="46"/>
  <c r="BD69" i="44"/>
  <c r="BL69" i="46"/>
  <c r="BL69" i="44"/>
  <c r="N71" i="46"/>
  <c r="N71" i="44"/>
  <c r="V71" i="46"/>
  <c r="V71" i="44"/>
  <c r="BB71" i="46"/>
  <c r="BB71" i="44"/>
  <c r="BJ71" i="46"/>
  <c r="BJ71" i="44"/>
  <c r="F73" i="46"/>
  <c r="F73" i="44"/>
  <c r="AT73" i="46"/>
  <c r="AT73" i="44"/>
  <c r="BB73" i="46"/>
  <c r="BB73" i="44"/>
  <c r="BJ73" i="46"/>
  <c r="BJ73" i="44"/>
  <c r="J74" i="46"/>
  <c r="J74" i="44"/>
  <c r="R74" i="46"/>
  <c r="R74" i="44"/>
  <c r="AH74" i="46"/>
  <c r="AH74" i="44"/>
  <c r="AX74" i="46"/>
  <c r="AX74" i="44"/>
  <c r="BF74" i="46"/>
  <c r="BF74" i="44"/>
  <c r="BN74" i="46"/>
  <c r="BN74" i="44"/>
  <c r="AC75" i="46"/>
  <c r="AC75" i="44"/>
  <c r="AK75" i="46"/>
  <c r="AK75" i="44"/>
  <c r="BQ75" i="46"/>
  <c r="BQ75" i="44"/>
  <c r="AF76" i="46"/>
  <c r="AF76" i="44"/>
  <c r="AN76" i="46"/>
  <c r="AN76" i="44"/>
  <c r="AV76" i="46"/>
  <c r="AV76" i="44"/>
  <c r="J77" i="46"/>
  <c r="J77" i="44"/>
  <c r="Z77" i="46"/>
  <c r="Z77" i="44"/>
  <c r="AH77" i="46"/>
  <c r="AH77" i="44"/>
  <c r="AP77" i="46"/>
  <c r="AP77" i="44"/>
  <c r="AX77" i="46"/>
  <c r="AX77" i="44"/>
  <c r="BF77" i="46"/>
  <c r="BF77" i="44"/>
  <c r="V78" i="46"/>
  <c r="V78" i="44"/>
  <c r="AD78" i="46"/>
  <c r="AD78" i="44"/>
  <c r="BJ78" i="46"/>
  <c r="BJ78" i="44"/>
  <c r="AT80" i="46"/>
  <c r="AT80" i="44"/>
  <c r="I81" i="46"/>
  <c r="I81" i="44"/>
  <c r="BA82" i="46"/>
  <c r="BA82" i="44"/>
  <c r="AC85" i="46"/>
  <c r="AC85" i="44"/>
  <c r="Q86" i="46"/>
  <c r="Q86" i="44"/>
  <c r="Y86" i="46"/>
  <c r="Y86" i="44"/>
  <c r="AZ87" i="46"/>
  <c r="AZ87" i="44"/>
  <c r="BH87" i="46"/>
  <c r="BH87" i="44"/>
  <c r="BP87" i="46"/>
  <c r="BP87" i="44"/>
  <c r="W88" i="46"/>
  <c r="W88" i="44"/>
  <c r="AE88" i="46"/>
  <c r="AE88" i="44"/>
  <c r="S89" i="46"/>
  <c r="S89" i="44"/>
  <c r="V92" i="46"/>
  <c r="V92" i="44"/>
  <c r="AO93" i="46"/>
  <c r="AO93" i="44"/>
  <c r="AW93" i="46"/>
  <c r="AW93" i="44"/>
  <c r="E94" i="46"/>
  <c r="E94" i="44"/>
  <c r="M94" i="46"/>
  <c r="M94" i="44"/>
  <c r="U94" i="46"/>
  <c r="U94" i="44"/>
  <c r="AC94" i="46"/>
  <c r="AC94" i="44"/>
  <c r="AK94" i="46"/>
  <c r="AK94" i="44"/>
  <c r="BA94" i="46"/>
  <c r="BA94" i="44"/>
  <c r="BI94" i="46"/>
  <c r="BI94" i="44"/>
  <c r="I95" i="46"/>
  <c r="I95" i="44"/>
  <c r="Q95" i="46"/>
  <c r="Q95" i="44"/>
  <c r="Y95" i="46"/>
  <c r="Y95" i="44"/>
  <c r="AG95" i="46"/>
  <c r="AG95" i="44"/>
  <c r="AO95" i="46"/>
  <c r="AO95" i="44"/>
  <c r="AW95" i="46"/>
  <c r="AW95" i="44"/>
  <c r="BE95" i="46"/>
  <c r="BE95" i="44"/>
  <c r="BM95" i="46"/>
  <c r="BM95" i="44"/>
  <c r="E96" i="46"/>
  <c r="E96" i="44"/>
  <c r="M96" i="46"/>
  <c r="M96" i="44"/>
  <c r="U96" i="46"/>
  <c r="U96" i="44"/>
  <c r="AC96" i="46"/>
  <c r="AC96" i="44"/>
  <c r="AK96" i="46"/>
  <c r="AK96" i="44"/>
  <c r="AS96" i="46"/>
  <c r="AS96" i="44"/>
  <c r="BA96" i="46"/>
  <c r="BA96" i="44"/>
  <c r="BI96" i="46"/>
  <c r="BI96" i="44"/>
  <c r="BQ96" i="46"/>
  <c r="BQ96" i="44"/>
  <c r="I97" i="46"/>
  <c r="I97" i="44"/>
  <c r="Q97" i="46"/>
  <c r="Q97" i="44"/>
  <c r="Y97" i="46"/>
  <c r="Y97" i="44"/>
  <c r="I41" i="46"/>
  <c r="I41" i="44"/>
  <c r="BE139" i="46"/>
  <c r="BE139" i="44"/>
  <c r="P140" i="46"/>
  <c r="P140" i="44"/>
  <c r="AN140" i="46"/>
  <c r="AN140" i="44"/>
  <c r="J141" i="46"/>
  <c r="J141" i="44"/>
  <c r="AH143" i="46"/>
  <c r="AH143" i="44"/>
  <c r="BF143" i="46"/>
  <c r="BF143" i="44"/>
  <c r="P144" i="46"/>
  <c r="P144" i="44"/>
  <c r="AN144" i="46"/>
  <c r="AN144" i="44"/>
  <c r="U146" i="46"/>
  <c r="U146" i="44"/>
  <c r="AS146" i="46"/>
  <c r="AS146" i="44"/>
  <c r="AI148" i="46"/>
  <c r="AI148" i="44"/>
  <c r="G149" i="46"/>
  <c r="G149" i="44"/>
  <c r="AU149" i="46"/>
  <c r="AU149" i="44"/>
  <c r="P150" i="46"/>
  <c r="P150" i="44"/>
  <c r="BD150" i="46"/>
  <c r="BD150" i="44"/>
  <c r="L151" i="46"/>
  <c r="L151" i="44"/>
  <c r="AR151" i="46"/>
  <c r="AR151" i="44"/>
  <c r="BP151" i="46"/>
  <c r="BP151" i="44"/>
  <c r="X152" i="46"/>
  <c r="X152" i="44"/>
  <c r="BL152" i="46"/>
  <c r="BL152" i="44"/>
  <c r="T153" i="46"/>
  <c r="T153" i="44"/>
  <c r="AZ153" i="46"/>
  <c r="AZ153" i="44"/>
  <c r="H154" i="46"/>
  <c r="H154" i="44"/>
  <c r="AF154" i="46"/>
  <c r="AF154" i="44"/>
  <c r="AV154" i="46"/>
  <c r="AV154" i="44"/>
  <c r="BL154" i="46"/>
  <c r="BL154" i="44"/>
  <c r="O156" i="46"/>
  <c r="O156" i="44"/>
  <c r="BK156" i="46"/>
  <c r="BK156" i="44"/>
  <c r="AA157" i="46"/>
  <c r="AA157" i="44"/>
  <c r="BG157" i="46"/>
  <c r="BG157" i="44"/>
  <c r="AL158" i="46"/>
  <c r="AL158" i="44"/>
  <c r="J159" i="46"/>
  <c r="J159" i="44"/>
  <c r="AP159" i="46"/>
  <c r="AP159" i="44"/>
  <c r="V160" i="46"/>
  <c r="V160" i="44"/>
  <c r="BJ160" i="46"/>
  <c r="BJ160" i="44"/>
  <c r="Z161" i="46"/>
  <c r="Z161" i="44"/>
  <c r="AX161" i="46"/>
  <c r="AX161" i="44"/>
  <c r="F162" i="46"/>
  <c r="F162" i="44"/>
  <c r="AL162" i="46"/>
  <c r="AL162" i="44"/>
  <c r="Y163" i="46"/>
  <c r="Y163" i="44"/>
  <c r="BE163" i="46"/>
  <c r="BE163" i="44"/>
  <c r="S164" i="46"/>
  <c r="S164" i="44"/>
  <c r="BG164" i="46"/>
  <c r="BG164" i="44"/>
  <c r="W165" i="46"/>
  <c r="W165" i="44"/>
  <c r="BC165" i="46"/>
  <c r="BC165" i="44"/>
  <c r="K166" i="46"/>
  <c r="K166" i="44"/>
  <c r="AI166" i="46"/>
  <c r="AI166" i="44"/>
  <c r="BG166" i="46"/>
  <c r="BG166" i="44"/>
  <c r="F167" i="46"/>
  <c r="F167" i="44"/>
  <c r="AL167" i="46"/>
  <c r="AL167" i="44"/>
  <c r="AP168" i="46"/>
  <c r="AP168" i="44"/>
  <c r="F169" i="46"/>
  <c r="F169" i="44"/>
  <c r="AT169" i="46"/>
  <c r="AT169" i="44"/>
  <c r="I170" i="46"/>
  <c r="I170" i="44"/>
  <c r="AG170" i="46"/>
  <c r="AG170" i="44"/>
  <c r="BM170" i="46"/>
  <c r="BM170" i="44"/>
  <c r="Y171" i="46"/>
  <c r="Y171" i="44"/>
  <c r="BE171" i="46"/>
  <c r="BE171" i="44"/>
  <c r="AJ172" i="46"/>
  <c r="AJ172" i="44"/>
  <c r="X173" i="46"/>
  <c r="X173" i="44"/>
  <c r="BL173" i="46"/>
  <c r="BL173" i="44"/>
  <c r="AE175" i="46"/>
  <c r="AE175" i="44"/>
  <c r="AT32" i="44"/>
  <c r="AJ37" i="44"/>
  <c r="G38" i="44"/>
  <c r="AG39" i="44"/>
  <c r="BI40" i="44"/>
  <c r="BJ142" i="44"/>
  <c r="AZ174" i="44"/>
  <c r="G12" i="44"/>
  <c r="Q27" i="44"/>
  <c r="U28" i="44"/>
  <c r="BA28" i="44"/>
  <c r="S29" i="44"/>
  <c r="AY29" i="44"/>
  <c r="Y34" i="44"/>
  <c r="AW43" i="44"/>
  <c r="Y147" i="44"/>
  <c r="C63" i="46"/>
  <c r="C63" i="44" s="1"/>
  <c r="BC10" i="44"/>
  <c r="N15" i="44"/>
  <c r="W18" i="44"/>
  <c r="BC18" i="44"/>
  <c r="H20" i="44"/>
  <c r="AN20" i="44"/>
  <c r="F21" i="44"/>
  <c r="AL21" i="44"/>
  <c r="AQ25" i="44"/>
  <c r="AY25" i="44"/>
  <c r="BG25" i="44"/>
  <c r="AU26" i="44"/>
  <c r="I27" i="44"/>
  <c r="AD32" i="44"/>
  <c r="AK33" i="44"/>
  <c r="Q34" i="44"/>
  <c r="E35" i="44"/>
  <c r="BQ35" i="44"/>
  <c r="T37" i="44"/>
  <c r="BC38" i="44"/>
  <c r="Q39" i="44"/>
  <c r="E40" i="44"/>
  <c r="BM41" i="44"/>
  <c r="S42" i="44"/>
  <c r="Q43" i="44"/>
  <c r="AS44" i="44"/>
  <c r="BO44" i="44"/>
  <c r="BE45" i="44"/>
  <c r="Y47" i="44"/>
  <c r="K48" i="44"/>
  <c r="AW50" i="44"/>
  <c r="BG50" i="44"/>
  <c r="M51" i="44"/>
  <c r="AV52" i="44"/>
  <c r="H54" i="44"/>
  <c r="BK60" i="44"/>
  <c r="AN66" i="44"/>
  <c r="K67" i="44"/>
  <c r="S67" i="44"/>
  <c r="AA67" i="44"/>
  <c r="AI67" i="44"/>
  <c r="AQ67" i="44"/>
  <c r="AY67" i="44"/>
  <c r="BG67" i="44"/>
  <c r="AL73" i="44"/>
  <c r="N78" i="44"/>
  <c r="AT78" i="44"/>
  <c r="J79" i="44"/>
  <c r="Q139" i="44"/>
  <c r="N142" i="44"/>
  <c r="Q147" i="44"/>
  <c r="BA40" i="46"/>
  <c r="BA40" i="44"/>
  <c r="Y41" i="46"/>
  <c r="Y41" i="44"/>
  <c r="AW139" i="46"/>
  <c r="AW139" i="44"/>
  <c r="H140" i="46"/>
  <c r="H140" i="44"/>
  <c r="AF140" i="46"/>
  <c r="AF140" i="44"/>
  <c r="BD140" i="46"/>
  <c r="BD140" i="44"/>
  <c r="Z141" i="46"/>
  <c r="Z141" i="44"/>
  <c r="AT142" i="46"/>
  <c r="AT142" i="44"/>
  <c r="J143" i="46"/>
  <c r="J143" i="44"/>
  <c r="AP143" i="46"/>
  <c r="AP143" i="44"/>
  <c r="AP145" i="46"/>
  <c r="AP145" i="44"/>
  <c r="AW147" i="46"/>
  <c r="AW147" i="44"/>
  <c r="AA148" i="46"/>
  <c r="AA148" i="44"/>
  <c r="BG148" i="46"/>
  <c r="BG148" i="44"/>
  <c r="AE149" i="46"/>
  <c r="AE149" i="44"/>
  <c r="X150" i="46"/>
  <c r="X150" i="44"/>
  <c r="BL150" i="46"/>
  <c r="BL150" i="44"/>
  <c r="T151" i="46"/>
  <c r="T151" i="44"/>
  <c r="AJ151" i="46"/>
  <c r="AJ151" i="44"/>
  <c r="BH151" i="46"/>
  <c r="BH151" i="44"/>
  <c r="P152" i="46"/>
  <c r="P152" i="44"/>
  <c r="BD152" i="46"/>
  <c r="BD152" i="44"/>
  <c r="AJ153" i="46"/>
  <c r="AJ153" i="44"/>
  <c r="G156" i="46"/>
  <c r="G156" i="44"/>
  <c r="AU156" i="46"/>
  <c r="AU156" i="44"/>
  <c r="S157" i="46"/>
  <c r="S157" i="44"/>
  <c r="BO157" i="46"/>
  <c r="BO157" i="44"/>
  <c r="AD158" i="46"/>
  <c r="AD158" i="44"/>
  <c r="AX159" i="46"/>
  <c r="AX159" i="44"/>
  <c r="AL160" i="46"/>
  <c r="AL160" i="44"/>
  <c r="AG163" i="46"/>
  <c r="AG163" i="44"/>
  <c r="N167" i="46"/>
  <c r="N167" i="44"/>
  <c r="AD167" i="46"/>
  <c r="AD167" i="44"/>
  <c r="BJ167" i="46"/>
  <c r="BJ167" i="44"/>
  <c r="AH168" i="46"/>
  <c r="AH168" i="44"/>
  <c r="BN168" i="46"/>
  <c r="BN168" i="44"/>
  <c r="AL169" i="46"/>
  <c r="AL169" i="44"/>
  <c r="AO170" i="46"/>
  <c r="AO170" i="44"/>
  <c r="AB172" i="46"/>
  <c r="AB172" i="44"/>
  <c r="AF173" i="46"/>
  <c r="AF173" i="44"/>
  <c r="D174" i="46"/>
  <c r="D174" i="44"/>
  <c r="AU175" i="46"/>
  <c r="AU175" i="44"/>
  <c r="BK175" i="46"/>
  <c r="BK175" i="44"/>
  <c r="M40" i="44"/>
  <c r="G175" i="44"/>
  <c r="M42" i="46"/>
  <c r="M42" i="44"/>
  <c r="R7" i="44"/>
  <c r="AI11" i="44"/>
  <c r="E28" i="44"/>
  <c r="AK28" i="44"/>
  <c r="BQ28" i="44"/>
  <c r="AI29" i="44"/>
  <c r="AB37" i="44"/>
  <c r="Y39" i="44"/>
  <c r="Y139" i="44"/>
  <c r="V142" i="44"/>
  <c r="R168" i="44"/>
  <c r="C159" i="46"/>
  <c r="C159" i="44" s="1"/>
  <c r="N8" i="44"/>
  <c r="AT8" i="44"/>
  <c r="G10" i="44"/>
  <c r="AM10" i="44"/>
  <c r="W12" i="44"/>
  <c r="BB13" i="44"/>
  <c r="BG16" i="44"/>
  <c r="AI25" i="44"/>
  <c r="AM26" i="44"/>
  <c r="BM27" i="44"/>
  <c r="BK30" i="44"/>
  <c r="V32" i="44"/>
  <c r="AC33" i="44"/>
  <c r="I34" i="44"/>
  <c r="BI35" i="44"/>
  <c r="L37" i="44"/>
  <c r="AU38" i="44"/>
  <c r="I39" i="44"/>
  <c r="BE41" i="44"/>
  <c r="AC42" i="44"/>
  <c r="AO43" i="44"/>
  <c r="AM45" i="44"/>
  <c r="AW45" i="44"/>
  <c r="BO46" i="44"/>
  <c r="BM47" i="44"/>
  <c r="H49" i="44"/>
  <c r="AV49" i="44"/>
  <c r="AN52" i="44"/>
  <c r="AR53" i="44"/>
  <c r="X56" i="44"/>
  <c r="AE60" i="44"/>
  <c r="P66" i="44"/>
  <c r="AD73" i="44"/>
  <c r="BL76" i="44"/>
  <c r="F78" i="44"/>
  <c r="AL78" i="44"/>
  <c r="I139" i="44"/>
  <c r="F142" i="44"/>
  <c r="AY166" i="44"/>
  <c r="BB167" i="44"/>
  <c r="AH141" i="46"/>
  <c r="AH141" i="44"/>
  <c r="AX141" i="46"/>
  <c r="AX141" i="44"/>
  <c r="Z143" i="46"/>
  <c r="Z143" i="44"/>
  <c r="AX143" i="46"/>
  <c r="AX143" i="44"/>
  <c r="H144" i="46"/>
  <c r="H144" i="44"/>
  <c r="AF144" i="46"/>
  <c r="AF144" i="44"/>
  <c r="BD144" i="46"/>
  <c r="BD144" i="44"/>
  <c r="R145" i="46"/>
  <c r="R145" i="44"/>
  <c r="AH145" i="46"/>
  <c r="AH145" i="44"/>
  <c r="E146" i="46"/>
  <c r="E146" i="44"/>
  <c r="AC146" i="46"/>
  <c r="AC146" i="44"/>
  <c r="BA146" i="46"/>
  <c r="BA146" i="44"/>
  <c r="BQ146" i="46"/>
  <c r="BQ146" i="44"/>
  <c r="AO147" i="46"/>
  <c r="AO147" i="44"/>
  <c r="AM149" i="46"/>
  <c r="AM149" i="44"/>
  <c r="H150" i="46"/>
  <c r="H150" i="44"/>
  <c r="AF150" i="46"/>
  <c r="AF150" i="44"/>
  <c r="D151" i="46"/>
  <c r="D151" i="44"/>
  <c r="AB151" i="46"/>
  <c r="AB151" i="44"/>
  <c r="AZ151" i="46"/>
  <c r="AZ151" i="44"/>
  <c r="H152" i="46"/>
  <c r="H152" i="44"/>
  <c r="AF152" i="46"/>
  <c r="AF152" i="44"/>
  <c r="D153" i="46"/>
  <c r="D153" i="44"/>
  <c r="AR153" i="46"/>
  <c r="AR153" i="44"/>
  <c r="BP153" i="46"/>
  <c r="BP153" i="44"/>
  <c r="P154" i="46"/>
  <c r="P154" i="44"/>
  <c r="X154" i="46"/>
  <c r="X154" i="44"/>
  <c r="AN154" i="46"/>
  <c r="AN154" i="44"/>
  <c r="BD154" i="46"/>
  <c r="BD154" i="44"/>
  <c r="AM156" i="46"/>
  <c r="AM156" i="44"/>
  <c r="K157" i="46"/>
  <c r="K157" i="44"/>
  <c r="AY157" i="46"/>
  <c r="AY157" i="44"/>
  <c r="V158" i="46"/>
  <c r="V158" i="44"/>
  <c r="BJ158" i="46"/>
  <c r="BJ158" i="44"/>
  <c r="AH159" i="46"/>
  <c r="AH159" i="44"/>
  <c r="F160" i="46"/>
  <c r="F160" i="44"/>
  <c r="AT160" i="46"/>
  <c r="AT160" i="44"/>
  <c r="I163" i="46"/>
  <c r="I163" i="44"/>
  <c r="AO163" i="46"/>
  <c r="AO163" i="44"/>
  <c r="BM163" i="46"/>
  <c r="BM163" i="44"/>
  <c r="AA164" i="46"/>
  <c r="AA164" i="44"/>
  <c r="BO164" i="46"/>
  <c r="BO164" i="44"/>
  <c r="AE165" i="46"/>
  <c r="AE165" i="44"/>
  <c r="Z168" i="46"/>
  <c r="Z168" i="44"/>
  <c r="N169" i="46"/>
  <c r="N169" i="44"/>
  <c r="AO171" i="46"/>
  <c r="AO171" i="44"/>
  <c r="L172" i="46"/>
  <c r="L172" i="44"/>
  <c r="AZ172" i="46"/>
  <c r="AZ172" i="44"/>
  <c r="H173" i="46"/>
  <c r="H173" i="44"/>
  <c r="AV173" i="46"/>
  <c r="AV173" i="44"/>
  <c r="AB174" i="46"/>
  <c r="AB174" i="44"/>
  <c r="BK26" i="44"/>
  <c r="E177" i="44"/>
  <c r="BN7" i="44"/>
  <c r="BC26" i="44"/>
  <c r="AC28" i="44"/>
  <c r="BI28" i="44"/>
  <c r="AA29" i="44"/>
  <c r="BG29" i="44"/>
  <c r="M35" i="44"/>
  <c r="Q41" i="44"/>
  <c r="A168" i="44"/>
  <c r="C7" i="46"/>
  <c r="C7" i="44" s="1"/>
  <c r="C143" i="46"/>
  <c r="C143" i="44" s="1"/>
  <c r="Z7" i="44"/>
  <c r="F8" i="44"/>
  <c r="W10" i="44"/>
  <c r="S11" i="44"/>
  <c r="AM12" i="44"/>
  <c r="BC12" i="44"/>
  <c r="AD13" i="44"/>
  <c r="AD15" i="44"/>
  <c r="O18" i="44"/>
  <c r="AU18" i="44"/>
  <c r="AF20" i="44"/>
  <c r="BL20" i="44"/>
  <c r="AD21" i="44"/>
  <c r="AE26" i="44"/>
  <c r="BE27" i="44"/>
  <c r="BC30" i="44"/>
  <c r="N32" i="44"/>
  <c r="U33" i="44"/>
  <c r="BM34" i="44"/>
  <c r="BA35" i="44"/>
  <c r="D37" i="44"/>
  <c r="BP37" i="44"/>
  <c r="AM38" i="44"/>
  <c r="BM39" i="44"/>
  <c r="AW41" i="44"/>
  <c r="U42" i="44"/>
  <c r="I43" i="44"/>
  <c r="AE43" i="44"/>
  <c r="AA44" i="44"/>
  <c r="AK44" i="44"/>
  <c r="BG44" i="44"/>
  <c r="BC47" i="44"/>
  <c r="M48" i="44"/>
  <c r="AY50" i="44"/>
  <c r="AF52" i="44"/>
  <c r="AI61" i="44"/>
  <c r="AQ61" i="44"/>
  <c r="AY61" i="44"/>
  <c r="BG61" i="44"/>
  <c r="BO61" i="44"/>
  <c r="BJ65" i="44"/>
  <c r="D70" i="44"/>
  <c r="L70" i="44"/>
  <c r="T70" i="44"/>
  <c r="AB70" i="44"/>
  <c r="AJ70" i="44"/>
  <c r="AR70" i="44"/>
  <c r="AZ70" i="44"/>
  <c r="BH70" i="44"/>
  <c r="BP70" i="44"/>
  <c r="AT71" i="44"/>
  <c r="V73" i="44"/>
  <c r="X76" i="44"/>
  <c r="AG139" i="46"/>
  <c r="AG139" i="44"/>
  <c r="AD142" i="46"/>
  <c r="AD142" i="44"/>
  <c r="BB142" i="46"/>
  <c r="BB142" i="44"/>
  <c r="R143" i="46"/>
  <c r="R143" i="44"/>
  <c r="BN143" i="46"/>
  <c r="BN143" i="44"/>
  <c r="Z145" i="46"/>
  <c r="Z145" i="44"/>
  <c r="AX145" i="46"/>
  <c r="AX145" i="44"/>
  <c r="M146" i="46"/>
  <c r="M146" i="44"/>
  <c r="AK146" i="46"/>
  <c r="AK146" i="44"/>
  <c r="BI146" i="46"/>
  <c r="BI146" i="44"/>
  <c r="I147" i="46"/>
  <c r="I147" i="44"/>
  <c r="AG147" i="46"/>
  <c r="AG147" i="44"/>
  <c r="BM147" i="46"/>
  <c r="BM147" i="44"/>
  <c r="S148" i="46"/>
  <c r="S148" i="44"/>
  <c r="AQ148" i="46"/>
  <c r="AQ148" i="44"/>
  <c r="W149" i="46"/>
  <c r="W149" i="44"/>
  <c r="BK149" i="46"/>
  <c r="BK149" i="44"/>
  <c r="AN150" i="46"/>
  <c r="AN150" i="44"/>
  <c r="AB153" i="46"/>
  <c r="AB153" i="44"/>
  <c r="AE156" i="46"/>
  <c r="AE156" i="44"/>
  <c r="AQ157" i="46"/>
  <c r="AQ157" i="44"/>
  <c r="F158" i="46"/>
  <c r="F158" i="44"/>
  <c r="AT158" i="46"/>
  <c r="AT158" i="44"/>
  <c r="Z159" i="46"/>
  <c r="Z159" i="44"/>
  <c r="BF159" i="46"/>
  <c r="BF159" i="44"/>
  <c r="N160" i="46"/>
  <c r="N160" i="44"/>
  <c r="BB160" i="46"/>
  <c r="BB160" i="44"/>
  <c r="J161" i="46"/>
  <c r="J161" i="44"/>
  <c r="AH161" i="46"/>
  <c r="AH161" i="44"/>
  <c r="BF161" i="46"/>
  <c r="BF161" i="44"/>
  <c r="N162" i="46"/>
  <c r="N162" i="44"/>
  <c r="V162" i="46"/>
  <c r="V162" i="44"/>
  <c r="BJ162" i="46"/>
  <c r="BJ162" i="44"/>
  <c r="Q163" i="46"/>
  <c r="Q163" i="44"/>
  <c r="AW163" i="46"/>
  <c r="AW163" i="44"/>
  <c r="K164" i="46"/>
  <c r="K164" i="44"/>
  <c r="AQ164" i="46"/>
  <c r="AQ164" i="44"/>
  <c r="G165" i="46"/>
  <c r="G165" i="44"/>
  <c r="AM165" i="46"/>
  <c r="AM165" i="44"/>
  <c r="BK165" i="46"/>
  <c r="BK165" i="44"/>
  <c r="S166" i="46"/>
  <c r="S166" i="44"/>
  <c r="AQ166" i="46"/>
  <c r="AQ166" i="44"/>
  <c r="BO166" i="46"/>
  <c r="BO166" i="44"/>
  <c r="V167" i="46"/>
  <c r="V167" i="44"/>
  <c r="AT167" i="46"/>
  <c r="AT167" i="44"/>
  <c r="J168" i="46"/>
  <c r="J168" i="44"/>
  <c r="BF168" i="46"/>
  <c r="BF168" i="44"/>
  <c r="AD169" i="46"/>
  <c r="AD169" i="44"/>
  <c r="BJ169" i="46"/>
  <c r="BJ169" i="44"/>
  <c r="Y170" i="46"/>
  <c r="Y170" i="44"/>
  <c r="BE170" i="46"/>
  <c r="BE170" i="44"/>
  <c r="Q171" i="46"/>
  <c r="Q171" i="44"/>
  <c r="AW171" i="46"/>
  <c r="AW171" i="44"/>
  <c r="T172" i="46"/>
  <c r="T172" i="44"/>
  <c r="BH172" i="46"/>
  <c r="BH172" i="44"/>
  <c r="P173" i="46"/>
  <c r="P173" i="44"/>
  <c r="BD173" i="46"/>
  <c r="BD173" i="44"/>
  <c r="BH174" i="46"/>
  <c r="BH174" i="44"/>
  <c r="AM175" i="46"/>
  <c r="AM175" i="44"/>
  <c r="A170" i="44"/>
  <c r="BA33" i="44"/>
  <c r="AN152" i="44"/>
  <c r="V8" i="44"/>
  <c r="BB8" i="44"/>
  <c r="M28" i="44"/>
  <c r="AS28" i="44"/>
  <c r="K29" i="44"/>
  <c r="AQ29" i="44"/>
  <c r="AL32" i="44"/>
  <c r="AS33" i="44"/>
  <c r="BK38" i="44"/>
  <c r="AK42" i="44"/>
  <c r="U46" i="44"/>
  <c r="A143" i="44"/>
  <c r="C9" i="46"/>
  <c r="C9" i="44" s="1"/>
  <c r="J7" i="44"/>
  <c r="AP7" i="44"/>
  <c r="BF7" i="44"/>
  <c r="BO11" i="44"/>
  <c r="F15" i="44"/>
  <c r="AI16" i="44"/>
  <c r="W26" i="44"/>
  <c r="AW27" i="44"/>
  <c r="AU30" i="44"/>
  <c r="F32" i="44"/>
  <c r="M33" i="44"/>
  <c r="BE34" i="44"/>
  <c r="AS35" i="44"/>
  <c r="BH37" i="44"/>
  <c r="AE38" i="44"/>
  <c r="BE39" i="44"/>
  <c r="AK40" i="44"/>
  <c r="AO41" i="44"/>
  <c r="K42" i="44"/>
  <c r="BM43" i="44"/>
  <c r="S44" i="44"/>
  <c r="AE45" i="44"/>
  <c r="BG46" i="44"/>
  <c r="BQ46" i="44"/>
  <c r="BA48" i="44"/>
  <c r="AL49" i="44"/>
  <c r="AG50" i="44"/>
  <c r="AQ50" i="44"/>
  <c r="AK51" i="44"/>
  <c r="X52" i="44"/>
  <c r="Z53" i="44"/>
  <c r="AJ53" i="44"/>
  <c r="BL54" i="44"/>
  <c r="AA61" i="44"/>
  <c r="BB65" i="44"/>
  <c r="H66" i="44"/>
  <c r="N73" i="44"/>
  <c r="BI75" i="44"/>
  <c r="P76" i="44"/>
  <c r="K155" i="44"/>
  <c r="S155" i="44"/>
  <c r="AA155" i="44"/>
  <c r="AI155" i="44"/>
  <c r="AQ155" i="44"/>
  <c r="AY155" i="44"/>
  <c r="BG155" i="44"/>
  <c r="BB162" i="44"/>
  <c r="AA25" i="44"/>
  <c r="O26" i="44"/>
  <c r="AO27" i="44"/>
  <c r="AM30" i="44"/>
  <c r="BJ32" i="44"/>
  <c r="E33" i="44"/>
  <c r="BQ33" i="44"/>
  <c r="AW34" i="44"/>
  <c r="AK35" i="44"/>
  <c r="AZ37" i="44"/>
  <c r="W38" i="44"/>
  <c r="AW39" i="44"/>
  <c r="AC40" i="44"/>
  <c r="BQ40" i="44"/>
  <c r="AG41" i="44"/>
  <c r="AT162" i="44"/>
  <c r="BC175" i="44"/>
  <c r="U177" i="44"/>
  <c r="AI42" i="46"/>
  <c r="AI42" i="44"/>
  <c r="AQ42" i="46"/>
  <c r="AQ42" i="44"/>
  <c r="AY42" i="46"/>
  <c r="AY42" i="44"/>
  <c r="G43" i="46"/>
  <c r="G43" i="44"/>
  <c r="O43" i="46"/>
  <c r="O43" i="44"/>
  <c r="W43" i="46"/>
  <c r="W43" i="44"/>
  <c r="BC43" i="46"/>
  <c r="BC43" i="44"/>
  <c r="BK43" i="46"/>
  <c r="BK43" i="44"/>
  <c r="AI44" i="46"/>
  <c r="AI44" i="44"/>
  <c r="AQ44" i="46"/>
  <c r="AQ44" i="44"/>
  <c r="AY44" i="46"/>
  <c r="AY44" i="44"/>
  <c r="G45" i="46"/>
  <c r="G45" i="44"/>
  <c r="O45" i="46"/>
  <c r="O45" i="44"/>
  <c r="W45" i="46"/>
  <c r="W45" i="44"/>
  <c r="AI46" i="46"/>
  <c r="AI46" i="44"/>
  <c r="G47" i="46"/>
  <c r="G47" i="44"/>
  <c r="O47" i="46"/>
  <c r="O47" i="44"/>
  <c r="AE47" i="46"/>
  <c r="AE47" i="44"/>
  <c r="AM47" i="46"/>
  <c r="AM47" i="44"/>
  <c r="BK47" i="46"/>
  <c r="BK47" i="44"/>
  <c r="S48" i="46"/>
  <c r="S48" i="44"/>
  <c r="AA48" i="46"/>
  <c r="AA48" i="44"/>
  <c r="AY48" i="46"/>
  <c r="AY48" i="44"/>
  <c r="BG48" i="46"/>
  <c r="BG48" i="44"/>
  <c r="BO48" i="46"/>
  <c r="BO48" i="44"/>
  <c r="N49" i="46"/>
  <c r="N49" i="44"/>
  <c r="V49" i="46"/>
  <c r="V49" i="44"/>
  <c r="AT49" i="46"/>
  <c r="AT49" i="44"/>
  <c r="BB49" i="46"/>
  <c r="BB49" i="44"/>
  <c r="I50" i="46"/>
  <c r="I50" i="44"/>
  <c r="Q50" i="46"/>
  <c r="Q50" i="44"/>
  <c r="BE50" i="46"/>
  <c r="BE50" i="44"/>
  <c r="BM50" i="46"/>
  <c r="BM50" i="44"/>
  <c r="AA51" i="46"/>
  <c r="AA51" i="44"/>
  <c r="AI51" i="46"/>
  <c r="AI51" i="44"/>
  <c r="AQ51" i="46"/>
  <c r="AQ51" i="44"/>
  <c r="AY51" i="46"/>
  <c r="AY51" i="44"/>
  <c r="F52" i="46"/>
  <c r="F52" i="44"/>
  <c r="N52" i="46"/>
  <c r="N52" i="44"/>
  <c r="V52" i="46"/>
  <c r="V52" i="44"/>
  <c r="AD52" i="46"/>
  <c r="AD52" i="44"/>
  <c r="AL52" i="46"/>
  <c r="AL52" i="44"/>
  <c r="AT52" i="46"/>
  <c r="AT52" i="44"/>
  <c r="BB52" i="46"/>
  <c r="BB52" i="44"/>
  <c r="BJ52" i="46"/>
  <c r="BJ52" i="44"/>
  <c r="J53" i="46"/>
  <c r="J53" i="44"/>
  <c r="AP53" i="46"/>
  <c r="AP53" i="44"/>
  <c r="AX53" i="46"/>
  <c r="AX53" i="44"/>
  <c r="BF53" i="46"/>
  <c r="BF53" i="44"/>
  <c r="V54" i="46"/>
  <c r="V54" i="44"/>
  <c r="AD54" i="46"/>
  <c r="AD54" i="44"/>
  <c r="AL54" i="46"/>
  <c r="AL54" i="44"/>
  <c r="J55" i="46"/>
  <c r="J55" i="44"/>
  <c r="R55" i="46"/>
  <c r="R55" i="44"/>
  <c r="Z55" i="46"/>
  <c r="Z55" i="44"/>
  <c r="AH55" i="46"/>
  <c r="AH55" i="44"/>
  <c r="AP55" i="46"/>
  <c r="AP55" i="44"/>
  <c r="AX55" i="46"/>
  <c r="AX55" i="44"/>
  <c r="BF55" i="46"/>
  <c r="BF55" i="44"/>
  <c r="BN55" i="46"/>
  <c r="BN55" i="44"/>
  <c r="AD56" i="46"/>
  <c r="AD56" i="44"/>
  <c r="AL56" i="46"/>
  <c r="AL56" i="44"/>
  <c r="AT56" i="46"/>
  <c r="AT56" i="44"/>
  <c r="R57" i="46"/>
  <c r="R57" i="44"/>
  <c r="Z57" i="46"/>
  <c r="Z57" i="44"/>
  <c r="AH57" i="46"/>
  <c r="AH57" i="44"/>
  <c r="AP57" i="46"/>
  <c r="AP57" i="44"/>
  <c r="AX57" i="46"/>
  <c r="AX57" i="44"/>
  <c r="E58" i="46"/>
  <c r="E58" i="44"/>
  <c r="M58" i="46"/>
  <c r="M58" i="44"/>
  <c r="U58" i="46"/>
  <c r="U58" i="44"/>
  <c r="BA58" i="46"/>
  <c r="BA58" i="44"/>
  <c r="BI58" i="46"/>
  <c r="BI58" i="44"/>
  <c r="AG97" i="46"/>
  <c r="AG97" i="44"/>
  <c r="AO97" i="46"/>
  <c r="AO97" i="44"/>
  <c r="E98" i="46"/>
  <c r="E98" i="44"/>
  <c r="M98" i="46"/>
  <c r="M98" i="44"/>
  <c r="U98" i="46"/>
  <c r="U98" i="44"/>
  <c r="AC98" i="46"/>
  <c r="AC98" i="44"/>
  <c r="AK98" i="46"/>
  <c r="AK98" i="44"/>
  <c r="AS98" i="46"/>
  <c r="AS98" i="44"/>
  <c r="BA98" i="46"/>
  <c r="BA98" i="44"/>
  <c r="BI98" i="46"/>
  <c r="BI98" i="44"/>
  <c r="BQ98" i="46"/>
  <c r="BQ98" i="44"/>
  <c r="I99" i="46"/>
  <c r="I99" i="44"/>
  <c r="Q99" i="46"/>
  <c r="Q99" i="44"/>
  <c r="Y99" i="46"/>
  <c r="Y99" i="44"/>
  <c r="AG99" i="46"/>
  <c r="AG99" i="44"/>
  <c r="AO99" i="46"/>
  <c r="AO99" i="44"/>
  <c r="AW99" i="46"/>
  <c r="AW99" i="44"/>
  <c r="BE99" i="46"/>
  <c r="BE99" i="44"/>
  <c r="BM99" i="46"/>
  <c r="BM99" i="44"/>
  <c r="F102" i="46"/>
  <c r="F102" i="44"/>
  <c r="N102" i="46"/>
  <c r="N102" i="44"/>
  <c r="V102" i="46"/>
  <c r="V102" i="44"/>
  <c r="BB102" i="46"/>
  <c r="BB102" i="44"/>
  <c r="BJ102" i="46"/>
  <c r="BJ102" i="44"/>
  <c r="I105" i="46"/>
  <c r="I105" i="44"/>
  <c r="AO105" i="46"/>
  <c r="AO105" i="44"/>
  <c r="AW105" i="46"/>
  <c r="AW105" i="44"/>
  <c r="BE105" i="46"/>
  <c r="BE105" i="44"/>
  <c r="BM105" i="46"/>
  <c r="BM105" i="44"/>
  <c r="D106" i="46"/>
  <c r="D106" i="44"/>
  <c r="L106" i="46"/>
  <c r="L106" i="44"/>
  <c r="T106" i="46"/>
  <c r="T106" i="44"/>
  <c r="AB106" i="46"/>
  <c r="AB106" i="44"/>
  <c r="AJ106" i="46"/>
  <c r="AJ106" i="44"/>
  <c r="AR106" i="46"/>
  <c r="AR106" i="44"/>
  <c r="AZ106" i="46"/>
  <c r="AZ106" i="44"/>
  <c r="BH106" i="46"/>
  <c r="BH106" i="44"/>
  <c r="BP106" i="46"/>
  <c r="BP106" i="44"/>
  <c r="G107" i="46"/>
  <c r="G107" i="44"/>
  <c r="O107" i="46"/>
  <c r="O107" i="44"/>
  <c r="W107" i="46"/>
  <c r="W107" i="44"/>
  <c r="AE107" i="46"/>
  <c r="AE107" i="44"/>
  <c r="AM107" i="46"/>
  <c r="AM107" i="44"/>
  <c r="AU107" i="46"/>
  <c r="AU107" i="44"/>
  <c r="BC107" i="46"/>
  <c r="BC107" i="44"/>
  <c r="BK107" i="46"/>
  <c r="BK107" i="44"/>
  <c r="AA108" i="46"/>
  <c r="AA108" i="44"/>
  <c r="AI108" i="46"/>
  <c r="AI108" i="44"/>
  <c r="AQ108" i="46"/>
  <c r="AQ108" i="44"/>
  <c r="AY108" i="46"/>
  <c r="AY108" i="44"/>
  <c r="BG108" i="46"/>
  <c r="BG108" i="44"/>
  <c r="BO108" i="46"/>
  <c r="BO108" i="44"/>
  <c r="G109" i="46"/>
  <c r="G109" i="44"/>
  <c r="O109" i="46"/>
  <c r="O109" i="44"/>
  <c r="W109" i="46"/>
  <c r="W109" i="44"/>
  <c r="AE109" i="46"/>
  <c r="AE109" i="44"/>
  <c r="AM109" i="46"/>
  <c r="AM109" i="44"/>
  <c r="AU109" i="46"/>
  <c r="AU109" i="44"/>
  <c r="BC109" i="46"/>
  <c r="BC109" i="44"/>
  <c r="BK109" i="46"/>
  <c r="BK109" i="44"/>
  <c r="K110" i="46"/>
  <c r="K110" i="44"/>
  <c r="S110" i="46"/>
  <c r="S110" i="44"/>
  <c r="AA110" i="46"/>
  <c r="AA110" i="44"/>
  <c r="AI110" i="46"/>
  <c r="AI110" i="44"/>
  <c r="AQ110" i="46"/>
  <c r="AQ110" i="44"/>
  <c r="AY110" i="46"/>
  <c r="AY110" i="44"/>
  <c r="BG110" i="46"/>
  <c r="BG110" i="44"/>
  <c r="BO110" i="46"/>
  <c r="BO110" i="44"/>
  <c r="F111" i="46"/>
  <c r="F111" i="44"/>
  <c r="N111" i="46"/>
  <c r="N111" i="44"/>
  <c r="V111" i="46"/>
  <c r="V111" i="44"/>
  <c r="AD111" i="46"/>
  <c r="AD111" i="44"/>
  <c r="AL111" i="46"/>
  <c r="AL111" i="44"/>
  <c r="AT111" i="46"/>
  <c r="AT111" i="44"/>
  <c r="BB111" i="46"/>
  <c r="BB111" i="44"/>
  <c r="BJ111" i="46"/>
  <c r="BJ111" i="44"/>
  <c r="J112" i="46"/>
  <c r="J112" i="44"/>
  <c r="R112" i="46"/>
  <c r="R112" i="44"/>
  <c r="Z112" i="46"/>
  <c r="Z112" i="44"/>
  <c r="AH112" i="46"/>
  <c r="AH112" i="44"/>
  <c r="AP112" i="46"/>
  <c r="AP112" i="44"/>
  <c r="AX112" i="46"/>
  <c r="AX112" i="44"/>
  <c r="BF112" i="46"/>
  <c r="BF112" i="44"/>
  <c r="BN112" i="46"/>
  <c r="BN112" i="44"/>
  <c r="F113" i="46"/>
  <c r="F113" i="44"/>
  <c r="N113" i="46"/>
  <c r="N113" i="44"/>
  <c r="V113" i="46"/>
  <c r="V113" i="44"/>
  <c r="AD113" i="46"/>
  <c r="AD113" i="44"/>
  <c r="AL113" i="46"/>
  <c r="AL113" i="44"/>
  <c r="AT113" i="46"/>
  <c r="AT113" i="44"/>
  <c r="BB113" i="46"/>
  <c r="BB113" i="44"/>
  <c r="BJ113" i="46"/>
  <c r="BJ113" i="44"/>
  <c r="J114" i="46"/>
  <c r="J114" i="44"/>
  <c r="R114" i="46"/>
  <c r="R114" i="44"/>
  <c r="Z114" i="46"/>
  <c r="Z114" i="44"/>
  <c r="AH114" i="46"/>
  <c r="AH114" i="44"/>
  <c r="AP114" i="46"/>
  <c r="AP114" i="44"/>
  <c r="AX114" i="46"/>
  <c r="AX114" i="44"/>
  <c r="BF114" i="46"/>
  <c r="BF114" i="44"/>
  <c r="BN114" i="46"/>
  <c r="BN114" i="44"/>
  <c r="F115" i="46"/>
  <c r="F115" i="44"/>
  <c r="N115" i="46"/>
  <c r="N115" i="44"/>
  <c r="V115" i="46"/>
  <c r="V115" i="44"/>
  <c r="AD115" i="46"/>
  <c r="AD115" i="44"/>
  <c r="AL115" i="46"/>
  <c r="AL115" i="44"/>
  <c r="AT115" i="46"/>
  <c r="AT115" i="44"/>
  <c r="BB115" i="46"/>
  <c r="BB115" i="44"/>
  <c r="BJ115" i="46"/>
  <c r="BJ115" i="44"/>
  <c r="I116" i="46"/>
  <c r="I116" i="44"/>
  <c r="Q116" i="46"/>
  <c r="Q116" i="44"/>
  <c r="Y116" i="46"/>
  <c r="Y116" i="44"/>
  <c r="AG116" i="46"/>
  <c r="AG116" i="44"/>
  <c r="AO116" i="46"/>
  <c r="AO116" i="44"/>
  <c r="AW116" i="46"/>
  <c r="AW116" i="44"/>
  <c r="BE116" i="46"/>
  <c r="BE116" i="44"/>
  <c r="BM116" i="46"/>
  <c r="BM116" i="44"/>
  <c r="D117" i="46"/>
  <c r="D117" i="44"/>
  <c r="L117" i="46"/>
  <c r="L117" i="44"/>
  <c r="T117" i="46"/>
  <c r="T117" i="44"/>
  <c r="AB117" i="46"/>
  <c r="AB117" i="44"/>
  <c r="AJ117" i="46"/>
  <c r="AJ117" i="44"/>
  <c r="AR117" i="46"/>
  <c r="AR117" i="44"/>
  <c r="AZ117" i="46"/>
  <c r="AZ117" i="44"/>
  <c r="BH117" i="46"/>
  <c r="BH117" i="44"/>
  <c r="BP117" i="46"/>
  <c r="BP117" i="44"/>
  <c r="G118" i="46"/>
  <c r="G118" i="44"/>
  <c r="O118" i="46"/>
  <c r="O118" i="44"/>
  <c r="W118" i="46"/>
  <c r="W118" i="44"/>
  <c r="AE118" i="46"/>
  <c r="AE118" i="44"/>
  <c r="AM118" i="46"/>
  <c r="AM118" i="44"/>
  <c r="AU118" i="46"/>
  <c r="AU118" i="44"/>
  <c r="BC118" i="46"/>
  <c r="BC118" i="44"/>
  <c r="BK118" i="46"/>
  <c r="BK118" i="44"/>
  <c r="K119" i="46"/>
  <c r="K119" i="44"/>
  <c r="S119" i="46"/>
  <c r="S119" i="44"/>
  <c r="AA119" i="46"/>
  <c r="AA119" i="44"/>
  <c r="AI119" i="46"/>
  <c r="AI119" i="44"/>
  <c r="AQ119" i="46"/>
  <c r="AQ119" i="44"/>
  <c r="AY119" i="46"/>
  <c r="AY119" i="44"/>
  <c r="BG119" i="46"/>
  <c r="BG119" i="44"/>
  <c r="BO119" i="46"/>
  <c r="BO119" i="44"/>
  <c r="D120" i="46"/>
  <c r="D120" i="44"/>
  <c r="L120" i="46"/>
  <c r="L120" i="44"/>
  <c r="T120" i="46"/>
  <c r="T120" i="44"/>
  <c r="AB120" i="46"/>
  <c r="AB120" i="44"/>
  <c r="AJ120" i="46"/>
  <c r="AJ120" i="44"/>
  <c r="AR120" i="46"/>
  <c r="AR120" i="44"/>
  <c r="AZ120" i="46"/>
  <c r="AZ120" i="44"/>
  <c r="BH120" i="46"/>
  <c r="BH120" i="44"/>
  <c r="BP120" i="46"/>
  <c r="BP120" i="44"/>
  <c r="G121" i="46"/>
  <c r="G121" i="44"/>
  <c r="O121" i="46"/>
  <c r="O121" i="44"/>
  <c r="W121" i="46"/>
  <c r="W121" i="44"/>
  <c r="AE121" i="46"/>
  <c r="AE121" i="44"/>
  <c r="AM121" i="46"/>
  <c r="AM121" i="44"/>
  <c r="AU121" i="46"/>
  <c r="AU121" i="44"/>
  <c r="BC121" i="46"/>
  <c r="BC121" i="44"/>
  <c r="BK121" i="46"/>
  <c r="BK121" i="44"/>
  <c r="F123" i="46"/>
  <c r="F123" i="44"/>
  <c r="N123" i="46"/>
  <c r="N123" i="44"/>
  <c r="V123" i="46"/>
  <c r="V123" i="44"/>
  <c r="AD123" i="46"/>
  <c r="AD123" i="44"/>
  <c r="AL123" i="46"/>
  <c r="AL123" i="44"/>
  <c r="AT123" i="46"/>
  <c r="AT123" i="44"/>
  <c r="BB123" i="46"/>
  <c r="BB123" i="44"/>
  <c r="BJ123" i="46"/>
  <c r="BJ123" i="44"/>
  <c r="I124" i="46"/>
  <c r="I124" i="44"/>
  <c r="Q124" i="46"/>
  <c r="Q124" i="44"/>
  <c r="Y124" i="46"/>
  <c r="Y124" i="44"/>
  <c r="AG124" i="46"/>
  <c r="AG124" i="44"/>
  <c r="AO124" i="46"/>
  <c r="AO124" i="44"/>
  <c r="AW124" i="46"/>
  <c r="AW124" i="44"/>
  <c r="BE124" i="46"/>
  <c r="BE124" i="44"/>
  <c r="BM124" i="46"/>
  <c r="BM124" i="44"/>
  <c r="E125" i="46"/>
  <c r="E125" i="44"/>
  <c r="M125" i="46"/>
  <c r="M125" i="44"/>
  <c r="U125" i="46"/>
  <c r="U125" i="44"/>
  <c r="AC125" i="46"/>
  <c r="AC125" i="44"/>
  <c r="AK125" i="46"/>
  <c r="AK125" i="44"/>
  <c r="AS125" i="46"/>
  <c r="AS125" i="44"/>
  <c r="BA125" i="46"/>
  <c r="BA125" i="44"/>
  <c r="BI125" i="46"/>
  <c r="BI125" i="44"/>
  <c r="BQ125" i="46"/>
  <c r="BQ125" i="44"/>
  <c r="G126" i="46"/>
  <c r="G126" i="44"/>
  <c r="O126" i="46"/>
  <c r="O126" i="44"/>
  <c r="W126" i="46"/>
  <c r="W126" i="44"/>
  <c r="AE126" i="46"/>
  <c r="AE126" i="44"/>
  <c r="AM126" i="46"/>
  <c r="AM126" i="44"/>
  <c r="AU126" i="46"/>
  <c r="AU126" i="44"/>
  <c r="BC126" i="46"/>
  <c r="BC126" i="44"/>
  <c r="BK126" i="46"/>
  <c r="BK126" i="44"/>
  <c r="K127" i="46"/>
  <c r="K127" i="44"/>
  <c r="S127" i="46"/>
  <c r="S127" i="44"/>
  <c r="AA127" i="46"/>
  <c r="AA127" i="44"/>
  <c r="AI127" i="46"/>
  <c r="AI127" i="44"/>
  <c r="AQ127" i="46"/>
  <c r="AQ127" i="44"/>
  <c r="AY127" i="46"/>
  <c r="AY127" i="44"/>
  <c r="BG127" i="46"/>
  <c r="BG127" i="44"/>
  <c r="BO127" i="46"/>
  <c r="BO127" i="44"/>
  <c r="V128" i="46"/>
  <c r="V128" i="44"/>
  <c r="AD128" i="46"/>
  <c r="AD128" i="44"/>
  <c r="AL128" i="46"/>
  <c r="AL128" i="44"/>
  <c r="AT128" i="46"/>
  <c r="AT128" i="44"/>
  <c r="BB128" i="46"/>
  <c r="BB128" i="44"/>
  <c r="BJ128" i="46"/>
  <c r="BJ128" i="44"/>
  <c r="F130" i="46"/>
  <c r="F130" i="44"/>
  <c r="N130" i="46"/>
  <c r="N130" i="44"/>
  <c r="V130" i="46"/>
  <c r="V130" i="44"/>
  <c r="AD130" i="46"/>
  <c r="AD130" i="44"/>
  <c r="AL130" i="46"/>
  <c r="AL130" i="44"/>
  <c r="AT130" i="46"/>
  <c r="AT130" i="44"/>
  <c r="BB130" i="46"/>
  <c r="BB130" i="44"/>
  <c r="BJ130" i="46"/>
  <c r="BJ130" i="44"/>
  <c r="J131" i="46"/>
  <c r="J131" i="44"/>
  <c r="R131" i="46"/>
  <c r="R131" i="44"/>
  <c r="Z131" i="46"/>
  <c r="Z131" i="44"/>
  <c r="AH131" i="46"/>
  <c r="AH131" i="44"/>
  <c r="AP131" i="46"/>
  <c r="AP131" i="44"/>
  <c r="AX131" i="46"/>
  <c r="AX131" i="44"/>
  <c r="BF131" i="46"/>
  <c r="BF131" i="44"/>
  <c r="BN131" i="46"/>
  <c r="BN131" i="44"/>
  <c r="E132" i="46"/>
  <c r="E132" i="44"/>
  <c r="M132" i="46"/>
  <c r="M132" i="44"/>
  <c r="U132" i="46"/>
  <c r="U132" i="44"/>
  <c r="AC132" i="46"/>
  <c r="AC132" i="44"/>
  <c r="AK132" i="46"/>
  <c r="AK132" i="44"/>
  <c r="AS132" i="46"/>
  <c r="AS132" i="44"/>
  <c r="BA132" i="46"/>
  <c r="BA132" i="44"/>
  <c r="BI132" i="46"/>
  <c r="BI132" i="44"/>
  <c r="BQ58" i="44"/>
  <c r="U60" i="44"/>
  <c r="BA60" i="44"/>
  <c r="AB63" i="44"/>
  <c r="AT102" i="44"/>
  <c r="Y105" i="44"/>
  <c r="J122" i="44"/>
  <c r="R122" i="44"/>
  <c r="Z122" i="44"/>
  <c r="AH122" i="44"/>
  <c r="AP122" i="44"/>
  <c r="M60" i="44"/>
  <c r="T63" i="44"/>
  <c r="AL102" i="44"/>
  <c r="J103" i="44"/>
  <c r="R103" i="44"/>
  <c r="Z103" i="44"/>
  <c r="AH103" i="44"/>
  <c r="AP103" i="44"/>
  <c r="AX103" i="44"/>
  <c r="BF103" i="44"/>
  <c r="BN103" i="44"/>
  <c r="Q105" i="44"/>
  <c r="AD102" i="44"/>
  <c r="I61" i="44"/>
  <c r="Q61" i="44"/>
  <c r="Y61" i="44"/>
  <c r="AG61" i="44"/>
  <c r="BM97" i="44"/>
  <c r="E100" i="44"/>
  <c r="M100" i="44"/>
  <c r="U100" i="44"/>
  <c r="AC100" i="44"/>
  <c r="AK100" i="44"/>
  <c r="AS100" i="44"/>
  <c r="BA100" i="44"/>
  <c r="BI100" i="44"/>
  <c r="BQ100" i="44"/>
  <c r="K101" i="44"/>
  <c r="S101" i="44"/>
  <c r="AA101" i="44"/>
  <c r="AI101" i="44"/>
  <c r="AQ101" i="44"/>
  <c r="AY101" i="44"/>
  <c r="BG101" i="44"/>
  <c r="S108" i="44"/>
  <c r="AC60" i="46"/>
  <c r="AC60" i="44"/>
  <c r="AS60" i="46"/>
  <c r="AS60" i="44"/>
  <c r="D62" i="46"/>
  <c r="D62" i="44"/>
  <c r="L62" i="46"/>
  <c r="L62" i="44"/>
  <c r="T62" i="46"/>
  <c r="T62" i="44"/>
  <c r="AB62" i="46"/>
  <c r="AB62" i="44"/>
  <c r="AJ62" i="46"/>
  <c r="AJ62" i="44"/>
  <c r="AR62" i="46"/>
  <c r="AR62" i="44"/>
  <c r="AZ62" i="46"/>
  <c r="AZ62" i="44"/>
  <c r="BH62" i="46"/>
  <c r="BH62" i="44"/>
  <c r="BP62" i="46"/>
  <c r="BP62" i="44"/>
  <c r="D63" i="46"/>
  <c r="D63" i="44"/>
  <c r="L63" i="46"/>
  <c r="L63" i="44"/>
  <c r="AJ63" i="46"/>
  <c r="AJ63" i="44"/>
  <c r="X64" i="46"/>
  <c r="X64" i="44"/>
  <c r="AN64" i="46"/>
  <c r="AN64" i="44"/>
  <c r="AV64" i="46"/>
  <c r="AV64" i="44"/>
  <c r="D65" i="46"/>
  <c r="D65" i="44"/>
  <c r="T65" i="46"/>
  <c r="T65" i="44"/>
  <c r="BP65" i="46"/>
  <c r="BP65" i="44"/>
  <c r="AT66" i="46"/>
  <c r="AT66" i="44"/>
  <c r="BB66" i="46"/>
  <c r="BB66" i="44"/>
  <c r="S68" i="46"/>
  <c r="S68" i="44"/>
  <c r="AA68" i="46"/>
  <c r="AA68" i="44"/>
  <c r="L71" i="44"/>
  <c r="BH71" i="44"/>
  <c r="AN72" i="44"/>
  <c r="BD74" i="44"/>
  <c r="BL141" i="44"/>
  <c r="AN143" i="44"/>
  <c r="D71" i="44"/>
  <c r="BD141" i="44"/>
  <c r="AF143" i="44"/>
  <c r="AR71" i="44"/>
  <c r="D73" i="44"/>
  <c r="L73" i="44"/>
  <c r="T73" i="44"/>
  <c r="AB73" i="44"/>
  <c r="AJ73" i="44"/>
  <c r="AR73" i="44"/>
  <c r="AV141" i="44"/>
  <c r="G139" i="46"/>
  <c r="G139" i="44"/>
  <c r="O139" i="46"/>
  <c r="O139" i="44"/>
  <c r="W139" i="46"/>
  <c r="W139" i="44"/>
  <c r="AE139" i="46"/>
  <c r="AE139" i="44"/>
  <c r="AM139" i="46"/>
  <c r="AM139" i="44"/>
  <c r="AU139" i="46"/>
  <c r="AU139" i="44"/>
  <c r="BC139" i="46"/>
  <c r="BC139" i="44"/>
  <c r="BK139" i="46"/>
  <c r="BK139" i="44"/>
  <c r="N140" i="46"/>
  <c r="N140" i="44"/>
  <c r="V140" i="46"/>
  <c r="V140" i="44"/>
  <c r="AD140" i="46"/>
  <c r="AD140" i="44"/>
  <c r="D142" i="46"/>
  <c r="D142" i="44"/>
  <c r="L142" i="46"/>
  <c r="L142" i="44"/>
  <c r="T142" i="46"/>
  <c r="T142" i="44"/>
  <c r="AB142" i="46"/>
  <c r="AB142" i="44"/>
  <c r="AJ142" i="46"/>
  <c r="AJ142" i="44"/>
  <c r="AR142" i="46"/>
  <c r="AR142" i="44"/>
  <c r="AZ142" i="46"/>
  <c r="AZ142" i="44"/>
  <c r="BH142" i="46"/>
  <c r="BH142" i="44"/>
  <c r="BP142" i="46"/>
  <c r="BP142" i="44"/>
  <c r="H143" i="46"/>
  <c r="H143" i="44"/>
  <c r="P143" i="46"/>
  <c r="P143" i="44"/>
  <c r="X143" i="46"/>
  <c r="X143" i="44"/>
  <c r="F144" i="46"/>
  <c r="F144" i="44"/>
  <c r="N144" i="46"/>
  <c r="N144" i="44"/>
  <c r="V144" i="46"/>
  <c r="V144" i="44"/>
  <c r="H145" i="46"/>
  <c r="H145" i="44"/>
  <c r="P145" i="46"/>
  <c r="P145" i="44"/>
  <c r="X145" i="46"/>
  <c r="X145" i="44"/>
  <c r="BD145" i="46"/>
  <c r="BD145" i="44"/>
  <c r="BL145" i="46"/>
  <c r="BL145" i="44"/>
  <c r="G147" i="46"/>
  <c r="G147" i="44"/>
  <c r="O147" i="46"/>
  <c r="O147" i="44"/>
  <c r="W147" i="46"/>
  <c r="W147" i="44"/>
  <c r="AE147" i="46"/>
  <c r="AE147" i="44"/>
  <c r="AM147" i="46"/>
  <c r="AM147" i="44"/>
  <c r="AU147" i="46"/>
  <c r="AU147" i="44"/>
  <c r="BC147" i="46"/>
  <c r="BC147" i="44"/>
  <c r="BK147" i="46"/>
  <c r="BK147" i="44"/>
  <c r="AO148" i="46"/>
  <c r="AO148" i="44"/>
  <c r="AW148" i="46"/>
  <c r="AW148" i="44"/>
  <c r="BE148" i="46"/>
  <c r="BE148" i="44"/>
  <c r="AT150" i="46"/>
  <c r="AT150" i="44"/>
  <c r="BB150" i="46"/>
  <c r="BB150" i="44"/>
  <c r="BJ150" i="46"/>
  <c r="BJ150" i="44"/>
  <c r="AD154" i="44"/>
  <c r="AU163" i="44"/>
  <c r="T169" i="44"/>
  <c r="AZ169" i="44"/>
  <c r="F152" i="44"/>
  <c r="N152" i="44"/>
  <c r="V152" i="44"/>
  <c r="AD152" i="44"/>
  <c r="AL152" i="44"/>
  <c r="AT152" i="44"/>
  <c r="BB152" i="44"/>
  <c r="BJ152" i="44"/>
  <c r="V154" i="44"/>
  <c r="AM163" i="44"/>
  <c r="I164" i="44"/>
  <c r="Q164" i="44"/>
  <c r="Y164" i="44"/>
  <c r="AG164" i="44"/>
  <c r="AO164" i="44"/>
  <c r="AW164" i="44"/>
  <c r="BE164" i="44"/>
  <c r="BM164" i="44"/>
  <c r="D167" i="44"/>
  <c r="AJ167" i="44"/>
  <c r="BP167" i="44"/>
  <c r="N154" i="44"/>
  <c r="AE163" i="44"/>
  <c r="AR169" i="44"/>
  <c r="G171" i="44"/>
  <c r="J153" i="46"/>
  <c r="J153" i="44"/>
  <c r="R153" i="46"/>
  <c r="R153" i="44"/>
  <c r="Z153" i="46"/>
  <c r="Z153" i="44"/>
  <c r="AH153" i="46"/>
  <c r="AH153" i="44"/>
  <c r="AP153" i="46"/>
  <c r="AP153" i="44"/>
  <c r="AX153" i="46"/>
  <c r="AX153" i="44"/>
  <c r="BF153" i="46"/>
  <c r="BF153" i="44"/>
  <c r="BN153" i="46"/>
  <c r="BN153" i="44"/>
  <c r="AT154" i="46"/>
  <c r="AT154" i="44"/>
  <c r="BB154" i="46"/>
  <c r="BB154" i="44"/>
  <c r="BJ154" i="46"/>
  <c r="BJ154" i="44"/>
  <c r="E156" i="46"/>
  <c r="E156" i="44"/>
  <c r="M156" i="46"/>
  <c r="M156" i="44"/>
  <c r="U156" i="46"/>
  <c r="U156" i="44"/>
  <c r="AC156" i="46"/>
  <c r="AC156" i="44"/>
  <c r="AK156" i="46"/>
  <c r="AK156" i="44"/>
  <c r="AS156" i="46"/>
  <c r="AS156" i="44"/>
  <c r="BA156" i="46"/>
  <c r="BA156" i="44"/>
  <c r="BI156" i="46"/>
  <c r="BI156" i="44"/>
  <c r="BQ156" i="46"/>
  <c r="BQ156" i="44"/>
  <c r="I157" i="46"/>
  <c r="I157" i="44"/>
  <c r="Q157" i="46"/>
  <c r="Q157" i="44"/>
  <c r="Y157" i="46"/>
  <c r="Y157" i="44"/>
  <c r="AG157" i="46"/>
  <c r="AG157" i="44"/>
  <c r="AO157" i="46"/>
  <c r="AO157" i="44"/>
  <c r="AW157" i="46"/>
  <c r="AW157" i="44"/>
  <c r="BE157" i="46"/>
  <c r="BE157" i="44"/>
  <c r="BM157" i="46"/>
  <c r="BM157" i="44"/>
  <c r="BD159" i="46"/>
  <c r="BD159" i="44"/>
  <c r="BL159" i="46"/>
  <c r="BL159" i="44"/>
  <c r="AR160" i="46"/>
  <c r="AR160" i="44"/>
  <c r="AZ160" i="46"/>
  <c r="AZ160" i="44"/>
  <c r="D162" i="46"/>
  <c r="D162" i="44"/>
  <c r="L162" i="46"/>
  <c r="L162" i="44"/>
  <c r="T162" i="46"/>
  <c r="T162" i="44"/>
  <c r="AB162" i="46"/>
  <c r="AB162" i="44"/>
  <c r="AJ162" i="46"/>
  <c r="AJ162" i="44"/>
  <c r="AR162" i="46"/>
  <c r="AR162" i="44"/>
  <c r="AZ162" i="46"/>
  <c r="AZ162" i="44"/>
  <c r="BH162" i="46"/>
  <c r="BH162" i="44"/>
  <c r="BP162" i="46"/>
  <c r="BP162" i="44"/>
  <c r="E165" i="46"/>
  <c r="E165" i="44"/>
  <c r="M165" i="46"/>
  <c r="M165" i="44"/>
  <c r="U165" i="46"/>
  <c r="U165" i="44"/>
  <c r="AC165" i="46"/>
  <c r="AC165" i="44"/>
  <c r="AK165" i="46"/>
  <c r="AK165" i="44"/>
  <c r="AS165" i="46"/>
  <c r="AS165" i="44"/>
  <c r="BA165" i="46"/>
  <c r="BA165" i="44"/>
  <c r="BI165" i="46"/>
  <c r="BI165" i="44"/>
  <c r="BQ165" i="46"/>
  <c r="BQ165" i="44"/>
  <c r="I166" i="46"/>
  <c r="I166" i="44"/>
  <c r="Q166" i="46"/>
  <c r="Q166" i="44"/>
  <c r="Y166" i="46"/>
  <c r="Y166" i="44"/>
  <c r="AG166" i="46"/>
  <c r="AG166" i="44"/>
  <c r="BE166" i="46"/>
  <c r="BE166" i="44"/>
  <c r="BM166" i="46"/>
  <c r="BM166" i="44"/>
  <c r="L167" i="46"/>
  <c r="L167" i="44"/>
  <c r="T167" i="46"/>
  <c r="T167" i="44"/>
  <c r="AR167" i="46"/>
  <c r="AR167" i="44"/>
  <c r="BH167" i="46"/>
  <c r="BH167" i="44"/>
  <c r="X168" i="46"/>
  <c r="X168" i="44"/>
  <c r="AF168" i="46"/>
  <c r="AF168" i="44"/>
  <c r="AN168" i="46"/>
  <c r="AN168" i="44"/>
  <c r="BD168" i="46"/>
  <c r="BD168" i="44"/>
  <c r="BL168" i="46"/>
  <c r="BL168" i="44"/>
  <c r="L169" i="46"/>
  <c r="L169" i="44"/>
  <c r="AB169" i="46"/>
  <c r="AB169" i="44"/>
  <c r="BH169" i="46"/>
  <c r="BH169" i="44"/>
  <c r="BP169" i="46"/>
  <c r="BP169" i="44"/>
  <c r="G170" i="46"/>
  <c r="G170" i="44"/>
  <c r="O170" i="46"/>
  <c r="O170" i="44"/>
  <c r="W170" i="46"/>
  <c r="W170" i="44"/>
  <c r="AE170" i="46"/>
  <c r="AE170" i="44"/>
  <c r="AM170" i="46"/>
  <c r="AM170" i="44"/>
  <c r="AU170" i="46"/>
  <c r="AU170" i="44"/>
  <c r="BC170" i="46"/>
  <c r="BC170" i="44"/>
  <c r="BK170" i="46"/>
  <c r="BK170" i="44"/>
  <c r="O171" i="46"/>
  <c r="O171" i="44"/>
  <c r="AE171" i="46"/>
  <c r="AE171" i="44"/>
  <c r="AM171" i="46"/>
  <c r="AM171" i="44"/>
  <c r="BK171" i="46"/>
  <c r="BK171" i="44"/>
  <c r="AH172" i="46"/>
  <c r="AH172" i="44"/>
  <c r="AP172" i="46"/>
  <c r="AP172" i="44"/>
  <c r="AX172" i="46"/>
  <c r="AX172" i="44"/>
  <c r="BN172" i="46"/>
  <c r="BN172" i="44"/>
  <c r="F173" i="46"/>
  <c r="F173" i="44"/>
  <c r="N173" i="46"/>
  <c r="N173" i="44"/>
  <c r="V173" i="46"/>
  <c r="V173" i="44"/>
  <c r="AD173" i="46"/>
  <c r="AD173" i="44"/>
  <c r="AL173" i="46"/>
  <c r="AL173" i="44"/>
  <c r="AT173" i="46"/>
  <c r="AT173" i="44"/>
  <c r="BB173" i="46"/>
  <c r="BB173" i="44"/>
  <c r="BJ173" i="46"/>
  <c r="BJ173" i="44"/>
  <c r="J174" i="46"/>
  <c r="J174" i="44"/>
  <c r="R174" i="46"/>
  <c r="R174" i="44"/>
  <c r="Z174" i="46"/>
  <c r="Z174" i="44"/>
  <c r="AH174" i="46"/>
  <c r="AH174" i="44"/>
  <c r="AP174" i="46"/>
  <c r="AP174" i="44"/>
  <c r="AX174" i="46"/>
  <c r="AX174" i="44"/>
  <c r="BF174" i="46"/>
  <c r="BF174" i="44"/>
  <c r="BN174" i="46"/>
  <c r="BN174" i="44"/>
  <c r="E175" i="46"/>
  <c r="E175" i="44"/>
  <c r="M175" i="46"/>
  <c r="M175" i="44"/>
  <c r="U175" i="46"/>
  <c r="U175" i="44"/>
  <c r="AC175" i="46"/>
  <c r="AC175" i="44"/>
  <c r="AK175" i="46"/>
  <c r="AK175" i="44"/>
  <c r="AS175" i="46"/>
  <c r="AS175" i="44"/>
  <c r="BA175" i="46"/>
  <c r="BA175" i="44"/>
  <c r="BI175" i="46"/>
  <c r="BI175" i="44"/>
  <c r="BQ175" i="46"/>
  <c r="BQ175" i="44"/>
  <c r="H176" i="46"/>
  <c r="H176" i="44"/>
  <c r="X176" i="46"/>
  <c r="X176" i="44"/>
  <c r="AN176" i="46"/>
  <c r="AN176" i="44"/>
  <c r="AV176" i="46"/>
  <c r="AV176" i="44"/>
  <c r="BD176" i="46"/>
  <c r="BD176" i="44"/>
  <c r="K177" i="46"/>
  <c r="K177" i="44"/>
  <c r="S177" i="46"/>
  <c r="S177" i="44"/>
  <c r="AA177" i="46"/>
  <c r="AA177" i="44"/>
  <c r="AI177" i="46"/>
  <c r="AI177" i="44"/>
  <c r="AQ177" i="46"/>
  <c r="AQ177" i="44"/>
  <c r="AY177" i="46"/>
  <c r="AY177" i="44"/>
  <c r="BG177" i="46"/>
  <c r="BG177" i="44"/>
  <c r="F178" i="46"/>
  <c r="F178" i="44"/>
  <c r="AL178" i="46"/>
  <c r="AL178" i="44"/>
  <c r="AT178" i="46"/>
  <c r="AT178" i="44"/>
  <c r="BB178" i="46"/>
  <c r="BB178" i="44"/>
  <c r="J179" i="46"/>
  <c r="J179" i="44"/>
  <c r="R179" i="46"/>
  <c r="R179" i="44"/>
  <c r="AH179" i="46"/>
  <c r="AH179" i="44"/>
  <c r="BF179" i="46"/>
  <c r="BF179" i="44"/>
  <c r="BN179" i="46"/>
  <c r="BN179" i="44"/>
  <c r="I181" i="46"/>
  <c r="I181" i="44"/>
  <c r="AG181" i="46"/>
  <c r="AG181" i="44"/>
  <c r="AO181" i="46"/>
  <c r="AO181" i="44"/>
  <c r="AW181" i="46"/>
  <c r="AW181" i="44"/>
  <c r="D182" i="46"/>
  <c r="D182" i="44"/>
  <c r="L182" i="46"/>
  <c r="L182" i="44"/>
  <c r="BC138" i="46"/>
  <c r="BC138" i="44"/>
  <c r="BK138" i="46"/>
  <c r="BK138" i="44"/>
  <c r="AA184" i="44"/>
  <c r="BG184" i="44"/>
  <c r="AX186" i="44"/>
  <c r="N187" i="44"/>
  <c r="R188" i="44"/>
  <c r="E189" i="44"/>
  <c r="AS189" i="44"/>
  <c r="P190" i="44"/>
  <c r="AN194" i="44"/>
  <c r="Y195" i="44"/>
  <c r="U196" i="44"/>
  <c r="T182" i="44"/>
  <c r="AB182" i="44"/>
  <c r="AJ182" i="44"/>
  <c r="AR182" i="44"/>
  <c r="AZ182" i="44"/>
  <c r="BH182" i="44"/>
  <c r="BP182" i="44"/>
  <c r="S184" i="44"/>
  <c r="AP186" i="44"/>
  <c r="AT187" i="44"/>
  <c r="J188" i="44"/>
  <c r="AK189" i="44"/>
  <c r="H190" i="44"/>
  <c r="K184" i="44"/>
  <c r="AH186" i="44"/>
  <c r="F187" i="44"/>
  <c r="AC189" i="44"/>
  <c r="L191" i="44"/>
  <c r="D193" i="44"/>
  <c r="L193" i="44"/>
  <c r="T193" i="44"/>
  <c r="AB193" i="44"/>
  <c r="AJ193" i="44"/>
  <c r="AR193" i="44"/>
  <c r="H183" i="46"/>
  <c r="H183" i="44"/>
  <c r="P183" i="46"/>
  <c r="P183" i="44"/>
  <c r="X183" i="46"/>
  <c r="X183" i="44"/>
  <c r="AF183" i="46"/>
  <c r="AF183" i="44"/>
  <c r="AN183" i="46"/>
  <c r="AN183" i="44"/>
  <c r="AV183" i="46"/>
  <c r="AV183" i="44"/>
  <c r="BD183" i="46"/>
  <c r="BD183" i="44"/>
  <c r="BL183" i="46"/>
  <c r="BL183" i="44"/>
  <c r="AI184" i="46"/>
  <c r="AI184" i="44"/>
  <c r="AY184" i="46"/>
  <c r="AY184" i="44"/>
  <c r="J186" i="46"/>
  <c r="J186" i="44"/>
  <c r="BF186" i="46"/>
  <c r="BF186" i="44"/>
  <c r="AD187" i="46"/>
  <c r="AD187" i="44"/>
  <c r="AL187" i="46"/>
  <c r="AL187" i="44"/>
  <c r="BB187" i="46"/>
  <c r="BB187" i="44"/>
  <c r="M189" i="46"/>
  <c r="M189" i="44"/>
  <c r="BI189" i="46"/>
  <c r="BI189" i="44"/>
  <c r="AN190" i="46"/>
  <c r="AN190" i="44"/>
  <c r="BD190" i="46"/>
  <c r="BD190" i="44"/>
  <c r="T191" i="46"/>
  <c r="T191" i="44"/>
  <c r="AJ191" i="46"/>
  <c r="AJ191" i="44"/>
  <c r="BH191" i="46"/>
  <c r="BH191" i="44"/>
  <c r="P192" i="46"/>
  <c r="P192" i="44"/>
  <c r="AF192" i="46"/>
  <c r="AF192" i="44"/>
  <c r="AN192" i="46"/>
  <c r="AN192" i="44"/>
  <c r="BL192" i="46"/>
  <c r="BL192" i="44"/>
  <c r="H194" i="46"/>
  <c r="H194" i="44"/>
  <c r="X194" i="46"/>
  <c r="X194" i="44"/>
  <c r="AF194" i="46"/>
  <c r="AF194" i="44"/>
  <c r="AV194" i="46"/>
  <c r="AV194" i="44"/>
  <c r="I195" i="46"/>
  <c r="I195" i="44"/>
  <c r="AG195" i="46"/>
  <c r="AG195" i="44"/>
  <c r="AW195" i="46"/>
  <c r="AW195" i="44"/>
  <c r="BE195" i="46"/>
  <c r="BE195" i="44"/>
  <c r="M196" i="46"/>
  <c r="M196" i="44"/>
  <c r="AK196" i="46"/>
  <c r="AK196" i="44"/>
  <c r="BA196" i="46"/>
  <c r="BA196" i="44"/>
  <c r="BI196" i="46"/>
  <c r="BI196" i="44"/>
  <c r="I197" i="46"/>
  <c r="I197" i="44"/>
  <c r="Y197" i="46"/>
  <c r="Y197" i="44"/>
  <c r="AO197" i="46"/>
  <c r="AO197" i="44"/>
  <c r="AW197" i="46"/>
  <c r="AW197" i="44"/>
  <c r="BM197" i="46"/>
  <c r="BM197" i="44"/>
  <c r="L198" i="46"/>
  <c r="L198" i="44"/>
  <c r="T198" i="46"/>
  <c r="T198" i="44"/>
  <c r="AJ198" i="46"/>
  <c r="AJ198" i="44"/>
  <c r="AZ198" i="46"/>
  <c r="AZ198" i="44"/>
  <c r="BH198" i="46"/>
  <c r="BH198" i="44"/>
  <c r="F206" i="46"/>
  <c r="F206" i="44"/>
  <c r="V206" i="46"/>
  <c r="V206" i="44"/>
  <c r="AT206" i="46"/>
  <c r="AT206" i="44"/>
  <c r="BJ206" i="46"/>
  <c r="BJ206" i="44"/>
  <c r="G207" i="46"/>
  <c r="G207" i="44"/>
  <c r="W207" i="46"/>
  <c r="W207" i="44"/>
  <c r="AE207" i="46"/>
  <c r="AE207" i="44"/>
  <c r="AU207" i="46"/>
  <c r="AU207" i="44"/>
  <c r="AA181" i="44"/>
  <c r="AS184" i="44"/>
  <c r="AN187" i="44"/>
  <c r="D188" i="44"/>
  <c r="L188" i="44"/>
  <c r="T188" i="44"/>
  <c r="AB188" i="44"/>
  <c r="AJ188" i="44"/>
  <c r="AR188" i="44"/>
  <c r="AZ188" i="44"/>
  <c r="AY181" i="46"/>
  <c r="AY181" i="44"/>
  <c r="E184" i="46"/>
  <c r="E184" i="44"/>
  <c r="BA184" i="46"/>
  <c r="BA184" i="44"/>
  <c r="BQ184" i="46"/>
  <c r="BQ184" i="44"/>
  <c r="L186" i="46"/>
  <c r="L186" i="44"/>
  <c r="AB186" i="46"/>
  <c r="AB186" i="44"/>
  <c r="H187" i="46"/>
  <c r="H187" i="44"/>
  <c r="BD187" i="46"/>
  <c r="BD187" i="44"/>
  <c r="G189" i="46"/>
  <c r="G189" i="44"/>
  <c r="W189" i="46"/>
  <c r="W189" i="44"/>
  <c r="AX190" i="46"/>
  <c r="AX190" i="44"/>
  <c r="BN190" i="46"/>
  <c r="BN190" i="44"/>
  <c r="AD191" i="46"/>
  <c r="AD191" i="44"/>
  <c r="AT191" i="46"/>
  <c r="AT191" i="44"/>
  <c r="J192" i="46"/>
  <c r="J192" i="44"/>
  <c r="Z192" i="46"/>
  <c r="Z192" i="44"/>
  <c r="AX192" i="46"/>
  <c r="AX192" i="44"/>
  <c r="R194" i="46"/>
  <c r="R194" i="44"/>
  <c r="AP194" i="46"/>
  <c r="AP194" i="44"/>
  <c r="BF194" i="46"/>
  <c r="BF194" i="44"/>
  <c r="S195" i="46"/>
  <c r="S195" i="44"/>
  <c r="AQ195" i="46"/>
  <c r="AQ195" i="44"/>
  <c r="W196" i="46"/>
  <c r="W196" i="44"/>
  <c r="AU196" i="46"/>
  <c r="AU196" i="44"/>
  <c r="BK196" i="46"/>
  <c r="BK196" i="44"/>
  <c r="K197" i="46"/>
  <c r="K197" i="44"/>
  <c r="AI197" i="46"/>
  <c r="AI197" i="44"/>
  <c r="AY197" i="46"/>
  <c r="AY197" i="44"/>
  <c r="BG197" i="46"/>
  <c r="BG197" i="44"/>
  <c r="F198" i="46"/>
  <c r="F198" i="44"/>
  <c r="V198" i="46"/>
  <c r="V198" i="44"/>
  <c r="AD198" i="46"/>
  <c r="AD198" i="44"/>
  <c r="AT198" i="46"/>
  <c r="AT198" i="44"/>
  <c r="J199" i="46"/>
  <c r="J199" i="44"/>
  <c r="Z199" i="46"/>
  <c r="Z199" i="44"/>
  <c r="AX199" i="46"/>
  <c r="AX199" i="44"/>
  <c r="BN199" i="46"/>
  <c r="BN199" i="44"/>
  <c r="F200" i="46"/>
  <c r="F200" i="44"/>
  <c r="AD200" i="46"/>
  <c r="AD200" i="44"/>
  <c r="AT200" i="46"/>
  <c r="AT200" i="44"/>
  <c r="BB200" i="46"/>
  <c r="BB200" i="44"/>
  <c r="J201" i="46"/>
  <c r="J201" i="44"/>
  <c r="Z201" i="46"/>
  <c r="Z201" i="44"/>
  <c r="AH201" i="46"/>
  <c r="AH201" i="44"/>
  <c r="AX201" i="46"/>
  <c r="AX201" i="44"/>
  <c r="E202" i="46"/>
  <c r="E202" i="44"/>
  <c r="M202" i="46"/>
  <c r="M202" i="44"/>
  <c r="AC202" i="46"/>
  <c r="AC202" i="44"/>
  <c r="BA202" i="46"/>
  <c r="BA202" i="44"/>
  <c r="BQ202" i="46"/>
  <c r="BQ202" i="44"/>
  <c r="O203" i="46"/>
  <c r="O203" i="44"/>
  <c r="AE203" i="46"/>
  <c r="AE203" i="44"/>
  <c r="AM203" i="46"/>
  <c r="AM203" i="44"/>
  <c r="BC203" i="46"/>
  <c r="BC203" i="44"/>
  <c r="Q204" i="46"/>
  <c r="Q204" i="44"/>
  <c r="AO204" i="46"/>
  <c r="AO204" i="44"/>
  <c r="BE204" i="46"/>
  <c r="BE204" i="44"/>
  <c r="BM204" i="46"/>
  <c r="BM204" i="44"/>
  <c r="E205" i="46"/>
  <c r="E205" i="44"/>
  <c r="AC205" i="46"/>
  <c r="AC205" i="44"/>
  <c r="AS205" i="46"/>
  <c r="AS205" i="44"/>
  <c r="BA205" i="46"/>
  <c r="BA205" i="44"/>
  <c r="BQ205" i="46"/>
  <c r="BQ205" i="44"/>
  <c r="P206" i="46"/>
  <c r="P206" i="44"/>
  <c r="X206" i="46"/>
  <c r="X206" i="44"/>
  <c r="AN206" i="46"/>
  <c r="AN206" i="44"/>
  <c r="BL206" i="46"/>
  <c r="BL206" i="44"/>
  <c r="Q207" i="46"/>
  <c r="Q207" i="44"/>
  <c r="AG207" i="46"/>
  <c r="AG207" i="44"/>
  <c r="AO207" i="46"/>
  <c r="AO207" i="44"/>
  <c r="BE207" i="46"/>
  <c r="BE207" i="44"/>
  <c r="A10" i="44"/>
  <c r="C28" i="46"/>
  <c r="C28" i="44" s="1"/>
  <c r="AE16" i="44"/>
  <c r="AT27" i="44"/>
  <c r="AZ30" i="44"/>
  <c r="S49" i="44"/>
  <c r="A35" i="44"/>
  <c r="C37" i="46"/>
  <c r="C37" i="44" s="1"/>
  <c r="C68" i="46"/>
  <c r="C68" i="44" s="1"/>
  <c r="X7" i="44"/>
  <c r="AV7" i="44"/>
  <c r="AR8" i="44"/>
  <c r="AD9" i="44"/>
  <c r="BB9" i="44"/>
  <c r="BL9" i="44"/>
  <c r="K10" i="44"/>
  <c r="U10" i="44"/>
  <c r="AI10" i="44"/>
  <c r="AS10" i="44"/>
  <c r="BG10" i="44"/>
  <c r="W11" i="44"/>
  <c r="AE11" i="44"/>
  <c r="AM11" i="44"/>
  <c r="AU11" i="44"/>
  <c r="BC11" i="44"/>
  <c r="BK11" i="44"/>
  <c r="E12" i="44"/>
  <c r="I14" i="44"/>
  <c r="BC14" i="44"/>
  <c r="AP15" i="44"/>
  <c r="W16" i="44"/>
  <c r="N17" i="44"/>
  <c r="AL17" i="44"/>
  <c r="M22" i="44"/>
  <c r="BQ22" i="44"/>
  <c r="AE23" i="44"/>
  <c r="AA24" i="44"/>
  <c r="P25" i="44"/>
  <c r="T30" i="44"/>
  <c r="AE31" i="44"/>
  <c r="F41" i="44"/>
  <c r="N41" i="44"/>
  <c r="V41" i="44"/>
  <c r="AD41" i="44"/>
  <c r="AL41" i="44"/>
  <c r="AT41" i="44"/>
  <c r="BB41" i="44"/>
  <c r="BJ41" i="44"/>
  <c r="AZ47" i="44"/>
  <c r="AF48" i="44"/>
  <c r="AY49" i="44"/>
  <c r="I63" i="44"/>
  <c r="S64" i="44"/>
  <c r="AC64" i="44"/>
  <c r="I65" i="44"/>
  <c r="Q65" i="44"/>
  <c r="Y65" i="44"/>
  <c r="AG65" i="44"/>
  <c r="AO65" i="44"/>
  <c r="AW65" i="44"/>
  <c r="BE65" i="44"/>
  <c r="BM65" i="44"/>
  <c r="AI66" i="44"/>
  <c r="BI78" i="46"/>
  <c r="BI78" i="44"/>
  <c r="AW79" i="46"/>
  <c r="AW79" i="44"/>
  <c r="E83" i="46"/>
  <c r="E83" i="44"/>
  <c r="AC83" i="46"/>
  <c r="AC83" i="44"/>
  <c r="BI83" i="46"/>
  <c r="BI83" i="44"/>
  <c r="AF84" i="46"/>
  <c r="AF84" i="44"/>
  <c r="BD84" i="46"/>
  <c r="BD84" i="44"/>
  <c r="T85" i="46"/>
  <c r="T85" i="44"/>
  <c r="AR85" i="46"/>
  <c r="AR85" i="44"/>
  <c r="AN86" i="46"/>
  <c r="AN86" i="44"/>
  <c r="AD36" i="46"/>
  <c r="AD36" i="44"/>
  <c r="I37" i="46"/>
  <c r="I37" i="44"/>
  <c r="AA49" i="46"/>
  <c r="AA49" i="44"/>
  <c r="AT17" i="44"/>
  <c r="F27" i="44"/>
  <c r="AL27" i="44"/>
  <c r="BH30" i="44"/>
  <c r="AU31" i="44"/>
  <c r="AL36" i="44"/>
  <c r="A51" i="44"/>
  <c r="H9" i="44"/>
  <c r="O11" i="44"/>
  <c r="S12" i="44"/>
  <c r="AC12" i="44"/>
  <c r="BA12" i="44"/>
  <c r="J13" i="44"/>
  <c r="AH13" i="44"/>
  <c r="AU14" i="44"/>
  <c r="BM14" i="44"/>
  <c r="J15" i="44"/>
  <c r="AU16" i="44"/>
  <c r="P17" i="44"/>
  <c r="AN17" i="44"/>
  <c r="P19" i="44"/>
  <c r="BL19" i="44"/>
  <c r="AK22" i="44"/>
  <c r="W23" i="44"/>
  <c r="AY24" i="44"/>
  <c r="L30" i="44"/>
  <c r="W31" i="44"/>
  <c r="K32" i="44"/>
  <c r="S32" i="44"/>
  <c r="AA32" i="44"/>
  <c r="AI32" i="44"/>
  <c r="AQ32" i="44"/>
  <c r="AY32" i="44"/>
  <c r="BG32" i="44"/>
  <c r="J33" i="44"/>
  <c r="R33" i="44"/>
  <c r="Z33" i="44"/>
  <c r="AH33" i="44"/>
  <c r="AP33" i="44"/>
  <c r="AX33" i="44"/>
  <c r="BF33" i="44"/>
  <c r="V36" i="44"/>
  <c r="AR47" i="44"/>
  <c r="X48" i="44"/>
  <c r="BE63" i="44"/>
  <c r="K64" i="44"/>
  <c r="AA66" i="44"/>
  <c r="AD71" i="46"/>
  <c r="AD71" i="44"/>
  <c r="AP74" i="46"/>
  <c r="AP74" i="44"/>
  <c r="U75" i="46"/>
  <c r="U75" i="44"/>
  <c r="BD76" i="46"/>
  <c r="BD76" i="44"/>
  <c r="R77" i="46"/>
  <c r="R77" i="44"/>
  <c r="AG37" i="46"/>
  <c r="AG37" i="44"/>
  <c r="BE37" i="46"/>
  <c r="BE37" i="44"/>
  <c r="D47" i="46"/>
  <c r="D47" i="44"/>
  <c r="BP47" i="46"/>
  <c r="BP47" i="44"/>
  <c r="S10" i="44"/>
  <c r="AX15" i="44"/>
  <c r="BC16" i="44"/>
  <c r="X25" i="44"/>
  <c r="V27" i="44"/>
  <c r="AV48" i="44"/>
  <c r="N7" i="44"/>
  <c r="AL7" i="44"/>
  <c r="BJ7" i="44"/>
  <c r="V9" i="44"/>
  <c r="AT9" i="44"/>
  <c r="G11" i="44"/>
  <c r="AQ12" i="44"/>
  <c r="BF13" i="44"/>
  <c r="AM14" i="44"/>
  <c r="AH15" i="44"/>
  <c r="F17" i="44"/>
  <c r="BD19" i="44"/>
  <c r="E22" i="44"/>
  <c r="BI22" i="44"/>
  <c r="O23" i="44"/>
  <c r="BK23" i="44"/>
  <c r="S24" i="44"/>
  <c r="H25" i="44"/>
  <c r="D26" i="44"/>
  <c r="L26" i="44"/>
  <c r="T26" i="44"/>
  <c r="AB26" i="44"/>
  <c r="AJ26" i="44"/>
  <c r="AR26" i="44"/>
  <c r="AZ26" i="44"/>
  <c r="BH26" i="44"/>
  <c r="BP26" i="44"/>
  <c r="D30" i="44"/>
  <c r="O31" i="44"/>
  <c r="N36" i="44"/>
  <c r="BJ36" i="44"/>
  <c r="AJ47" i="44"/>
  <c r="P48" i="44"/>
  <c r="AQ49" i="44"/>
  <c r="G53" i="44"/>
  <c r="O53" i="44"/>
  <c r="W53" i="44"/>
  <c r="AE53" i="44"/>
  <c r="AM53" i="44"/>
  <c r="AU53" i="44"/>
  <c r="BC53" i="44"/>
  <c r="BK53" i="44"/>
  <c r="AW63" i="44"/>
  <c r="U64" i="44"/>
  <c r="BQ64" i="44"/>
  <c r="S66" i="44"/>
  <c r="AU63" i="46"/>
  <c r="AU63" i="44"/>
  <c r="AA64" i="46"/>
  <c r="AA64" i="44"/>
  <c r="AO66" i="46"/>
  <c r="AO66" i="44"/>
  <c r="AT68" i="46"/>
  <c r="AT68" i="44"/>
  <c r="O78" i="46"/>
  <c r="O78" i="44"/>
  <c r="G80" i="46"/>
  <c r="G80" i="44"/>
  <c r="AU80" i="46"/>
  <c r="AU80" i="44"/>
  <c r="AP81" i="46"/>
  <c r="AP81" i="44"/>
  <c r="V82" i="46"/>
  <c r="V82" i="44"/>
  <c r="O83" i="46"/>
  <c r="O83" i="44"/>
  <c r="BO32" i="46"/>
  <c r="BO32" i="44"/>
  <c r="Q37" i="46"/>
  <c r="Q37" i="44"/>
  <c r="AW37" i="46"/>
  <c r="AW37" i="44"/>
  <c r="BJ9" i="44"/>
  <c r="AQ10" i="44"/>
  <c r="G14" i="44"/>
  <c r="AU23" i="44"/>
  <c r="AI24" i="44"/>
  <c r="AD27" i="44"/>
  <c r="AJ30" i="44"/>
  <c r="BP30" i="44"/>
  <c r="A40" i="44"/>
  <c r="C40" i="46"/>
  <c r="C40" i="44" s="1"/>
  <c r="AA10" i="44"/>
  <c r="AY10" i="44"/>
  <c r="Z13" i="44"/>
  <c r="AE14" i="44"/>
  <c r="BF15" i="44"/>
  <c r="O16" i="44"/>
  <c r="AD17" i="44"/>
  <c r="BB17" i="44"/>
  <c r="H19" i="44"/>
  <c r="AV19" i="44"/>
  <c r="AC22" i="44"/>
  <c r="G31" i="44"/>
  <c r="F36" i="44"/>
  <c r="BB36" i="44"/>
  <c r="D38" i="44"/>
  <c r="L38" i="44"/>
  <c r="T38" i="44"/>
  <c r="AB38" i="44"/>
  <c r="AJ38" i="44"/>
  <c r="AR38" i="44"/>
  <c r="AZ38" i="44"/>
  <c r="BH38" i="44"/>
  <c r="BP38" i="44"/>
  <c r="H44" i="44"/>
  <c r="P44" i="44"/>
  <c r="X44" i="44"/>
  <c r="AF44" i="44"/>
  <c r="AN44" i="44"/>
  <c r="AV44" i="44"/>
  <c r="BD44" i="44"/>
  <c r="BL44" i="44"/>
  <c r="AB47" i="44"/>
  <c r="H48" i="44"/>
  <c r="AI49" i="44"/>
  <c r="M64" i="44"/>
  <c r="BI64" i="44"/>
  <c r="K66" i="44"/>
  <c r="J56" i="46"/>
  <c r="J56" i="44"/>
  <c r="R56" i="46"/>
  <c r="R56" i="44"/>
  <c r="Z56" i="46"/>
  <c r="Z56" i="44"/>
  <c r="F57" i="46"/>
  <c r="F57" i="44"/>
  <c r="AO58" i="46"/>
  <c r="AO58" i="44"/>
  <c r="I60" i="46"/>
  <c r="I60" i="44"/>
  <c r="AN71" i="46"/>
  <c r="AN71" i="44"/>
  <c r="AB72" i="46"/>
  <c r="AB72" i="44"/>
  <c r="BH74" i="46"/>
  <c r="BH74" i="44"/>
  <c r="AM75" i="46"/>
  <c r="AM75" i="44"/>
  <c r="J76" i="46"/>
  <c r="J76" i="44"/>
  <c r="AJ77" i="46"/>
  <c r="AJ77" i="44"/>
  <c r="F50" i="46"/>
  <c r="F50" i="44"/>
  <c r="N50" i="46"/>
  <c r="N50" i="44"/>
  <c r="V50" i="46"/>
  <c r="V50" i="44"/>
  <c r="AD50" i="46"/>
  <c r="AD50" i="44"/>
  <c r="AL50" i="46"/>
  <c r="AL50" i="44"/>
  <c r="AT50" i="46"/>
  <c r="AT50" i="44"/>
  <c r="BB50" i="46"/>
  <c r="BB50" i="44"/>
  <c r="BJ50" i="46"/>
  <c r="BJ50" i="44"/>
  <c r="AS64" i="46"/>
  <c r="AS64" i="44"/>
  <c r="BG66" i="46"/>
  <c r="BG66" i="44"/>
  <c r="A28" i="44"/>
  <c r="A37" i="44"/>
  <c r="C8" i="46"/>
  <c r="C8" i="44" s="1"/>
  <c r="C42" i="46"/>
  <c r="C42" i="44" s="1"/>
  <c r="F7" i="44"/>
  <c r="AF7" i="44"/>
  <c r="BB7" i="44"/>
  <c r="T8" i="44"/>
  <c r="BH8" i="44"/>
  <c r="AL9" i="44"/>
  <c r="AC10" i="44"/>
  <c r="BA10" i="44"/>
  <c r="BO10" i="44"/>
  <c r="O14" i="44"/>
  <c r="AG14" i="44"/>
  <c r="V17" i="44"/>
  <c r="K18" i="44"/>
  <c r="S18" i="44"/>
  <c r="AA18" i="44"/>
  <c r="AI18" i="44"/>
  <c r="AQ18" i="44"/>
  <c r="AY18" i="44"/>
  <c r="BG18" i="44"/>
  <c r="BO18" i="44"/>
  <c r="J19" i="44"/>
  <c r="AF19" i="44"/>
  <c r="AX19" i="44"/>
  <c r="D20" i="44"/>
  <c r="L20" i="44"/>
  <c r="T20" i="44"/>
  <c r="AB20" i="44"/>
  <c r="AJ20" i="44"/>
  <c r="AR20" i="44"/>
  <c r="AZ20" i="44"/>
  <c r="BH20" i="44"/>
  <c r="BP20" i="44"/>
  <c r="J21" i="44"/>
  <c r="R21" i="44"/>
  <c r="Z21" i="44"/>
  <c r="AH21" i="44"/>
  <c r="AP21" i="44"/>
  <c r="AX21" i="44"/>
  <c r="BF21" i="44"/>
  <c r="U22" i="44"/>
  <c r="BC22" i="44"/>
  <c r="I23" i="44"/>
  <c r="K24" i="44"/>
  <c r="AS24" i="44"/>
  <c r="BO24" i="44"/>
  <c r="AF25" i="44"/>
  <c r="BC31" i="44"/>
  <c r="J35" i="44"/>
  <c r="R35" i="44"/>
  <c r="Z35" i="44"/>
  <c r="AH35" i="44"/>
  <c r="AP35" i="44"/>
  <c r="AX35" i="44"/>
  <c r="BF35" i="44"/>
  <c r="BN35" i="44"/>
  <c r="AT36" i="44"/>
  <c r="T47" i="44"/>
  <c r="BD48" i="44"/>
  <c r="O63" i="44"/>
  <c r="AG63" i="44"/>
  <c r="AI64" i="44"/>
  <c r="AY66" i="44"/>
  <c r="AD68" i="44"/>
  <c r="W78" i="44"/>
  <c r="BC80" i="44"/>
  <c r="F82" i="44"/>
  <c r="AR56" i="46"/>
  <c r="AR56" i="44"/>
  <c r="X57" i="46"/>
  <c r="X57" i="44"/>
  <c r="BG58" i="46"/>
  <c r="BG58" i="44"/>
  <c r="AA60" i="46"/>
  <c r="AA60" i="44"/>
  <c r="BJ27" i="44"/>
  <c r="AV36" i="46"/>
  <c r="AV36" i="44"/>
  <c r="L40" i="46"/>
  <c r="L40" i="44"/>
  <c r="BP40" i="46"/>
  <c r="BP40" i="44"/>
  <c r="R42" i="46"/>
  <c r="R42" i="44"/>
  <c r="AT43" i="46"/>
  <c r="AT43" i="44"/>
  <c r="F45" i="46"/>
  <c r="F45" i="44"/>
  <c r="AP46" i="46"/>
  <c r="AP46" i="44"/>
  <c r="V47" i="46"/>
  <c r="V47" i="44"/>
  <c r="J48" i="46"/>
  <c r="J48" i="44"/>
  <c r="R48" i="46"/>
  <c r="R48" i="44"/>
  <c r="Z48" i="46"/>
  <c r="Z48" i="44"/>
  <c r="AH48" i="46"/>
  <c r="AH48" i="44"/>
  <c r="AP48" i="46"/>
  <c r="AP48" i="44"/>
  <c r="AX48" i="46"/>
  <c r="AX48" i="44"/>
  <c r="BF48" i="46"/>
  <c r="BF48" i="44"/>
  <c r="BN48" i="46"/>
  <c r="BN48" i="44"/>
  <c r="AS49" i="46"/>
  <c r="AS49" i="44"/>
  <c r="Y37" i="46"/>
  <c r="Y37" i="44"/>
  <c r="AO37" i="46"/>
  <c r="AO37" i="44"/>
  <c r="BM37" i="46"/>
  <c r="BM37" i="44"/>
  <c r="C35" i="46"/>
  <c r="C35" i="44" s="1"/>
  <c r="R13" i="44"/>
  <c r="G16" i="44"/>
  <c r="N27" i="44"/>
  <c r="BB27" i="44"/>
  <c r="AR30" i="44"/>
  <c r="L47" i="44"/>
  <c r="A21" i="44"/>
  <c r="A42" i="44"/>
  <c r="C10" i="46"/>
  <c r="C10" i="44" s="1"/>
  <c r="C21" i="46"/>
  <c r="C21" i="44" s="1"/>
  <c r="C51" i="46"/>
  <c r="C51" i="44" s="1"/>
  <c r="V7" i="44"/>
  <c r="AT7" i="44"/>
  <c r="D8" i="44"/>
  <c r="F9" i="44"/>
  <c r="AN9" i="44"/>
  <c r="BQ10" i="44"/>
  <c r="AA12" i="44"/>
  <c r="AY12" i="44"/>
  <c r="AP13" i="44"/>
  <c r="Q14" i="44"/>
  <c r="BK14" i="44"/>
  <c r="R15" i="44"/>
  <c r="AV17" i="44"/>
  <c r="E18" i="44"/>
  <c r="M18" i="44"/>
  <c r="U18" i="44"/>
  <c r="AC18" i="44"/>
  <c r="AK18" i="44"/>
  <c r="AS18" i="44"/>
  <c r="BA18" i="44"/>
  <c r="BI18" i="44"/>
  <c r="BQ18" i="44"/>
  <c r="X19" i="44"/>
  <c r="AH19" i="44"/>
  <c r="F20" i="44"/>
  <c r="N20" i="44"/>
  <c r="V20" i="44"/>
  <c r="AD20" i="44"/>
  <c r="AL20" i="44"/>
  <c r="AT20" i="44"/>
  <c r="BB20" i="44"/>
  <c r="BJ20" i="44"/>
  <c r="D21" i="44"/>
  <c r="L21" i="44"/>
  <c r="T21" i="44"/>
  <c r="AB21" i="44"/>
  <c r="AJ21" i="44"/>
  <c r="AR21" i="44"/>
  <c r="AZ21" i="44"/>
  <c r="BH21" i="44"/>
  <c r="BP21" i="44"/>
  <c r="AS22" i="44"/>
  <c r="AM23" i="44"/>
  <c r="AK24" i="44"/>
  <c r="BG24" i="44"/>
  <c r="AH25" i="44"/>
  <c r="AB30" i="44"/>
  <c r="AM31" i="44"/>
  <c r="BE31" i="44"/>
  <c r="F34" i="44"/>
  <c r="N34" i="44"/>
  <c r="V34" i="44"/>
  <c r="AD34" i="44"/>
  <c r="AL34" i="44"/>
  <c r="AT34" i="44"/>
  <c r="BB34" i="44"/>
  <c r="BJ34" i="44"/>
  <c r="F39" i="44"/>
  <c r="N39" i="44"/>
  <c r="V39" i="44"/>
  <c r="AD39" i="44"/>
  <c r="AL39" i="44"/>
  <c r="AT39" i="44"/>
  <c r="BB39" i="44"/>
  <c r="BJ39" i="44"/>
  <c r="BH47" i="44"/>
  <c r="AN48" i="44"/>
  <c r="K49" i="44"/>
  <c r="BG49" i="44"/>
  <c r="H51" i="44"/>
  <c r="P51" i="44"/>
  <c r="X51" i="44"/>
  <c r="AF51" i="44"/>
  <c r="AN51" i="44"/>
  <c r="AV51" i="44"/>
  <c r="BD51" i="44"/>
  <c r="BL51" i="44"/>
  <c r="J54" i="44"/>
  <c r="R54" i="44"/>
  <c r="Z54" i="44"/>
  <c r="AH54" i="44"/>
  <c r="AP54" i="44"/>
  <c r="AX54" i="44"/>
  <c r="BF54" i="44"/>
  <c r="BN54" i="44"/>
  <c r="AH56" i="44"/>
  <c r="Q63" i="44"/>
  <c r="BC63" i="44"/>
  <c r="AK64" i="44"/>
  <c r="Y66" i="44"/>
  <c r="N68" i="44"/>
  <c r="BK78" i="44"/>
  <c r="BJ82" i="44"/>
  <c r="AU83" i="44"/>
  <c r="AP84" i="44"/>
  <c r="N85" i="44"/>
  <c r="BP89" i="44"/>
  <c r="AV90" i="44"/>
  <c r="N92" i="44"/>
  <c r="AT92" i="44"/>
  <c r="BE93" i="44"/>
  <c r="AS94" i="44"/>
  <c r="A76" i="29"/>
  <c r="A20" i="29"/>
  <c r="A84" i="29"/>
  <c r="A28" i="29"/>
  <c r="A92" i="29"/>
  <c r="A36" i="29"/>
  <c r="A100" i="29"/>
  <c r="A44" i="29"/>
  <c r="A108" i="29"/>
  <c r="A52" i="29"/>
  <c r="A116" i="29"/>
  <c r="A60" i="29"/>
  <c r="A132" i="29"/>
  <c r="A68" i="29"/>
  <c r="E7" i="44"/>
  <c r="BB80" i="44"/>
  <c r="Q81" i="44"/>
  <c r="Q17" i="46"/>
  <c r="Q17" i="44"/>
  <c r="AW17" i="46"/>
  <c r="AW17" i="44"/>
  <c r="A17" i="27"/>
  <c r="A17" i="29"/>
  <c r="K19" i="46"/>
  <c r="K19" i="44"/>
  <c r="BO19" i="46"/>
  <c r="BO19" i="44"/>
  <c r="P22" i="46"/>
  <c r="P22" i="44"/>
  <c r="AV22" i="46"/>
  <c r="AV22" i="44"/>
  <c r="AX23" i="46"/>
  <c r="AX23" i="44"/>
  <c r="BF23" i="46"/>
  <c r="BF23" i="44"/>
  <c r="N24" i="46"/>
  <c r="N24" i="44"/>
  <c r="AT24" i="46"/>
  <c r="AT24" i="44"/>
  <c r="A23" i="27"/>
  <c r="A23" i="29"/>
  <c r="K25" i="46"/>
  <c r="K25" i="44"/>
  <c r="S25" i="46"/>
  <c r="S25" i="44"/>
  <c r="AC7" i="46"/>
  <c r="AC7" i="44"/>
  <c r="BI7" i="46"/>
  <c r="BI7" i="44"/>
  <c r="AF8" i="46"/>
  <c r="AF8" i="44"/>
  <c r="AN8" i="46"/>
  <c r="AN8" i="44"/>
  <c r="L9" i="46"/>
  <c r="L9" i="44"/>
  <c r="AR9" i="46"/>
  <c r="AR9" i="44"/>
  <c r="AF10" i="46"/>
  <c r="AF10" i="44"/>
  <c r="BL10" i="46"/>
  <c r="BL10" i="44"/>
  <c r="P12" i="46"/>
  <c r="P12" i="44"/>
  <c r="AV12" i="46"/>
  <c r="AV12" i="44"/>
  <c r="N13" i="46"/>
  <c r="N13" i="44"/>
  <c r="AT13" i="46"/>
  <c r="AT13" i="44"/>
  <c r="A12" i="27"/>
  <c r="A12" i="29"/>
  <c r="C14" i="46"/>
  <c r="C14" i="44" s="1"/>
  <c r="K14" i="46"/>
  <c r="K14" i="44"/>
  <c r="S14" i="46"/>
  <c r="S14" i="44"/>
  <c r="AA14" i="46"/>
  <c r="AA14" i="44"/>
  <c r="AI14" i="46"/>
  <c r="AI14" i="44"/>
  <c r="AQ14" i="46"/>
  <c r="AQ14" i="44"/>
  <c r="AY14" i="46"/>
  <c r="AY14" i="44"/>
  <c r="BG14" i="46"/>
  <c r="BG14" i="44"/>
  <c r="BO14" i="46"/>
  <c r="BO14" i="44"/>
  <c r="V15" i="46"/>
  <c r="V15" i="44"/>
  <c r="BB15" i="46"/>
  <c r="BB15" i="44"/>
  <c r="A14" i="27"/>
  <c r="A14" i="29"/>
  <c r="S16" i="46"/>
  <c r="S16" i="44"/>
  <c r="AY16" i="46"/>
  <c r="AY16" i="44"/>
  <c r="Z79" i="46"/>
  <c r="Z79" i="44"/>
  <c r="AH79" i="46"/>
  <c r="AH79" i="44"/>
  <c r="AP79" i="46"/>
  <c r="AP79" i="44"/>
  <c r="AX79" i="46"/>
  <c r="AX79" i="44"/>
  <c r="BF79" i="46"/>
  <c r="BF79" i="44"/>
  <c r="F80" i="46"/>
  <c r="F80" i="44"/>
  <c r="N80" i="46"/>
  <c r="N80" i="44"/>
  <c r="V80" i="46"/>
  <c r="V80" i="44"/>
  <c r="AD80" i="46"/>
  <c r="AD80" i="44"/>
  <c r="BJ80" i="46"/>
  <c r="BJ80" i="44"/>
  <c r="A79" i="27"/>
  <c r="A79" i="29"/>
  <c r="AG81" i="46"/>
  <c r="AG81" i="44"/>
  <c r="AO81" i="46"/>
  <c r="AO81" i="44"/>
  <c r="AW81" i="46"/>
  <c r="AW81" i="44"/>
  <c r="BE81" i="46"/>
  <c r="BE81" i="44"/>
  <c r="BM81" i="46"/>
  <c r="BM81" i="44"/>
  <c r="M82" i="46"/>
  <c r="M82" i="44"/>
  <c r="U82" i="46"/>
  <c r="U82" i="44"/>
  <c r="AC82" i="46"/>
  <c r="AC82" i="44"/>
  <c r="AK82" i="46"/>
  <c r="AK82" i="44"/>
  <c r="AS82" i="46"/>
  <c r="AS82" i="44"/>
  <c r="AD83" i="46"/>
  <c r="AD83" i="44"/>
  <c r="AL83" i="46"/>
  <c r="AL83" i="44"/>
  <c r="AT83" i="46"/>
  <c r="AT83" i="44"/>
  <c r="BB83" i="46"/>
  <c r="BB83" i="44"/>
  <c r="BJ83" i="46"/>
  <c r="BJ83" i="44"/>
  <c r="A82" i="27"/>
  <c r="A82" i="29"/>
  <c r="I84" i="46"/>
  <c r="I84" i="44"/>
  <c r="Q84" i="46"/>
  <c r="Q84" i="44"/>
  <c r="Y84" i="46"/>
  <c r="Y84" i="44"/>
  <c r="AG84" i="46"/>
  <c r="AG84" i="44"/>
  <c r="AO84" i="46"/>
  <c r="AO84" i="44"/>
  <c r="AW84" i="46"/>
  <c r="AW84" i="44"/>
  <c r="BE84" i="46"/>
  <c r="BE84" i="44"/>
  <c r="BM84" i="46"/>
  <c r="BM84" i="44"/>
  <c r="E85" i="46"/>
  <c r="E85" i="44"/>
  <c r="M85" i="46"/>
  <c r="M85" i="44"/>
  <c r="U85" i="46"/>
  <c r="U85" i="44"/>
  <c r="BA85" i="46"/>
  <c r="BA85" i="44"/>
  <c r="BI85" i="46"/>
  <c r="BI85" i="44"/>
  <c r="BQ85" i="46"/>
  <c r="BQ85" i="44"/>
  <c r="AG86" i="46"/>
  <c r="AG86" i="44"/>
  <c r="AO86" i="46"/>
  <c r="AO86" i="44"/>
  <c r="AW86" i="46"/>
  <c r="AW86" i="44"/>
  <c r="BE86" i="46"/>
  <c r="BE86" i="44"/>
  <c r="BM86" i="46"/>
  <c r="BM86" i="44"/>
  <c r="L87" i="46"/>
  <c r="L87" i="44"/>
  <c r="T87" i="46"/>
  <c r="T87" i="44"/>
  <c r="AB87" i="46"/>
  <c r="AB87" i="44"/>
  <c r="AJ87" i="46"/>
  <c r="AJ87" i="44"/>
  <c r="AR87" i="46"/>
  <c r="AR87" i="44"/>
  <c r="G88" i="46"/>
  <c r="G88" i="44"/>
  <c r="O88" i="46"/>
  <c r="O88" i="44"/>
  <c r="AU88" i="46"/>
  <c r="AU88" i="44"/>
  <c r="BC88" i="46"/>
  <c r="BC88" i="44"/>
  <c r="BK88" i="46"/>
  <c r="BK88" i="44"/>
  <c r="AA89" i="46"/>
  <c r="AA89" i="44"/>
  <c r="AI89" i="46"/>
  <c r="AI89" i="44"/>
  <c r="AQ89" i="46"/>
  <c r="AQ89" i="44"/>
  <c r="AY89" i="46"/>
  <c r="AY89" i="44"/>
  <c r="BG89" i="46"/>
  <c r="BG89" i="44"/>
  <c r="J91" i="46"/>
  <c r="J91" i="44"/>
  <c r="R91" i="46"/>
  <c r="R91" i="44"/>
  <c r="AX91" i="46"/>
  <c r="AX91" i="44"/>
  <c r="BF91" i="46"/>
  <c r="BF91" i="44"/>
  <c r="BN91" i="46"/>
  <c r="BN91" i="44"/>
  <c r="U92" i="46"/>
  <c r="U92" i="44"/>
  <c r="AC92" i="46"/>
  <c r="AC92" i="44"/>
  <c r="AK92" i="46"/>
  <c r="AK92" i="44"/>
  <c r="AS92" i="46"/>
  <c r="AS92" i="44"/>
  <c r="BA92" i="46"/>
  <c r="BA92" i="44"/>
  <c r="BI92" i="46"/>
  <c r="BI92" i="44"/>
  <c r="H93" i="46"/>
  <c r="H93" i="44"/>
  <c r="P93" i="46"/>
  <c r="P93" i="44"/>
  <c r="X93" i="46"/>
  <c r="X93" i="44"/>
  <c r="AF93" i="46"/>
  <c r="AF93" i="44"/>
  <c r="AN93" i="46"/>
  <c r="AN93" i="44"/>
  <c r="AV93" i="46"/>
  <c r="AV93" i="44"/>
  <c r="BD93" i="46"/>
  <c r="BD93" i="44"/>
  <c r="BL93" i="46"/>
  <c r="BL93" i="44"/>
  <c r="K94" i="46"/>
  <c r="K94" i="44"/>
  <c r="S94" i="46"/>
  <c r="S94" i="44"/>
  <c r="AA94" i="46"/>
  <c r="AA94" i="44"/>
  <c r="AI94" i="46"/>
  <c r="AI94" i="44"/>
  <c r="AQ94" i="46"/>
  <c r="AQ94" i="44"/>
  <c r="AY94" i="46"/>
  <c r="AY94" i="44"/>
  <c r="BG94" i="46"/>
  <c r="BG94" i="44"/>
  <c r="BO94" i="46"/>
  <c r="BO94" i="44"/>
  <c r="F168" i="46"/>
  <c r="F168" i="44"/>
  <c r="N168" i="46"/>
  <c r="N168" i="44"/>
  <c r="V168" i="46"/>
  <c r="V168" i="44"/>
  <c r="AD168" i="46"/>
  <c r="AD168" i="44"/>
  <c r="AL168" i="46"/>
  <c r="AL168" i="44"/>
  <c r="AT168" i="46"/>
  <c r="AT168" i="44"/>
  <c r="BB168" i="46"/>
  <c r="BB168" i="44"/>
  <c r="BJ168" i="46"/>
  <c r="BJ168" i="44"/>
  <c r="J169" i="46"/>
  <c r="J169" i="44"/>
  <c r="R169" i="46"/>
  <c r="R169" i="44"/>
  <c r="Z169" i="46"/>
  <c r="Z169" i="44"/>
  <c r="AH169" i="46"/>
  <c r="AH169" i="44"/>
  <c r="AP169" i="46"/>
  <c r="AP169" i="44"/>
  <c r="AX169" i="46"/>
  <c r="AX169" i="44"/>
  <c r="BF169" i="46"/>
  <c r="BF169" i="44"/>
  <c r="BN169" i="46"/>
  <c r="BN169" i="44"/>
  <c r="F189" i="46"/>
  <c r="F189" i="44"/>
  <c r="N189" i="46"/>
  <c r="N189" i="44"/>
  <c r="V189" i="46"/>
  <c r="V189" i="44"/>
  <c r="AD189" i="46"/>
  <c r="AD189" i="44"/>
  <c r="AL189" i="46"/>
  <c r="AL189" i="44"/>
  <c r="AT189" i="46"/>
  <c r="AT189" i="44"/>
  <c r="BB189" i="46"/>
  <c r="BB189" i="44"/>
  <c r="BJ189" i="46"/>
  <c r="BJ189" i="44"/>
  <c r="I190" i="46"/>
  <c r="I190" i="44"/>
  <c r="Q190" i="46"/>
  <c r="Q190" i="44"/>
  <c r="Y190" i="46"/>
  <c r="Y190" i="44"/>
  <c r="AG190" i="46"/>
  <c r="AG190" i="44"/>
  <c r="AO190" i="46"/>
  <c r="AO190" i="44"/>
  <c r="AW190" i="46"/>
  <c r="AW190" i="44"/>
  <c r="BE190" i="46"/>
  <c r="BE190" i="44"/>
  <c r="BM190" i="46"/>
  <c r="BM190" i="44"/>
  <c r="E191" i="46"/>
  <c r="E191" i="44"/>
  <c r="M191" i="46"/>
  <c r="M191" i="44"/>
  <c r="U191" i="46"/>
  <c r="U191" i="44"/>
  <c r="AC191" i="46"/>
  <c r="AC191" i="44"/>
  <c r="AK191" i="46"/>
  <c r="AK191" i="44"/>
  <c r="AS191" i="46"/>
  <c r="AS191" i="44"/>
  <c r="BA191" i="46"/>
  <c r="BA191" i="44"/>
  <c r="BI191" i="46"/>
  <c r="BI191" i="44"/>
  <c r="BQ191" i="46"/>
  <c r="BQ191" i="44"/>
  <c r="I192" i="46"/>
  <c r="I192" i="44"/>
  <c r="Q192" i="46"/>
  <c r="Q192" i="44"/>
  <c r="Y192" i="46"/>
  <c r="Y192" i="44"/>
  <c r="AG192" i="46"/>
  <c r="AG192" i="44"/>
  <c r="AO192" i="46"/>
  <c r="AO192" i="44"/>
  <c r="AW192" i="46"/>
  <c r="AW192" i="44"/>
  <c r="BE192" i="46"/>
  <c r="BE192" i="44"/>
  <c r="BM192" i="46"/>
  <c r="BM192" i="44"/>
  <c r="I194" i="46"/>
  <c r="I194" i="44"/>
  <c r="Q194" i="46"/>
  <c r="Q194" i="44"/>
  <c r="Y194" i="46"/>
  <c r="Y194" i="44"/>
  <c r="AG194" i="46"/>
  <c r="AG194" i="44"/>
  <c r="AO194" i="46"/>
  <c r="AO194" i="44"/>
  <c r="AW194" i="46"/>
  <c r="AW194" i="44"/>
  <c r="BE194" i="46"/>
  <c r="BE194" i="44"/>
  <c r="BM194" i="46"/>
  <c r="BM194" i="44"/>
  <c r="J195" i="46"/>
  <c r="J195" i="44"/>
  <c r="R195" i="46"/>
  <c r="R195" i="44"/>
  <c r="Z195" i="46"/>
  <c r="Z195" i="44"/>
  <c r="AH195" i="46"/>
  <c r="AH195" i="44"/>
  <c r="AP195" i="46"/>
  <c r="AP195" i="44"/>
  <c r="AX195" i="46"/>
  <c r="AX195" i="44"/>
  <c r="BF195" i="46"/>
  <c r="BF195" i="44"/>
  <c r="F196" i="46"/>
  <c r="F196" i="44"/>
  <c r="N196" i="46"/>
  <c r="N196" i="44"/>
  <c r="V196" i="46"/>
  <c r="V196" i="44"/>
  <c r="AD196" i="46"/>
  <c r="AD196" i="44"/>
  <c r="AL196" i="46"/>
  <c r="AL196" i="44"/>
  <c r="AT196" i="46"/>
  <c r="AT196" i="44"/>
  <c r="BB196" i="46"/>
  <c r="BB196" i="44"/>
  <c r="BJ196" i="46"/>
  <c r="BJ196" i="44"/>
  <c r="J197" i="46"/>
  <c r="J197" i="44"/>
  <c r="R197" i="46"/>
  <c r="R197" i="44"/>
  <c r="Z197" i="46"/>
  <c r="Z197" i="44"/>
  <c r="AH197" i="46"/>
  <c r="AH197" i="44"/>
  <c r="AP197" i="46"/>
  <c r="AP197" i="44"/>
  <c r="AX197" i="46"/>
  <c r="AX197" i="44"/>
  <c r="BF197" i="46"/>
  <c r="BF197" i="44"/>
  <c r="BN197" i="46"/>
  <c r="BN197" i="44"/>
  <c r="E198" i="46"/>
  <c r="E198" i="44"/>
  <c r="M198" i="46"/>
  <c r="M198" i="44"/>
  <c r="U198" i="46"/>
  <c r="U198" i="44"/>
  <c r="AC198" i="46"/>
  <c r="AC198" i="44"/>
  <c r="AK198" i="46"/>
  <c r="AK198" i="44"/>
  <c r="AS198" i="46"/>
  <c r="AS198" i="44"/>
  <c r="BA198" i="46"/>
  <c r="BA198" i="44"/>
  <c r="BI198" i="46"/>
  <c r="BI198" i="44"/>
  <c r="BQ198" i="46"/>
  <c r="BQ198" i="44"/>
  <c r="U7" i="44"/>
  <c r="AV8" i="44"/>
  <c r="BD10" i="44"/>
  <c r="AF12" i="44"/>
  <c r="V13" i="44"/>
  <c r="AQ16" i="44"/>
  <c r="AG17" i="44"/>
  <c r="AA19" i="44"/>
  <c r="I86" i="44"/>
  <c r="K89" i="44"/>
  <c r="C16" i="46"/>
  <c r="C16" i="44" s="1"/>
  <c r="AS7" i="44"/>
  <c r="BP9" i="44"/>
  <c r="X10" i="44"/>
  <c r="BD12" i="44"/>
  <c r="K16" i="44"/>
  <c r="BO16" i="44"/>
  <c r="BE17" i="44"/>
  <c r="S19" i="44"/>
  <c r="BQ82" i="44"/>
  <c r="V83" i="44"/>
  <c r="AS85" i="44"/>
  <c r="D87" i="44"/>
  <c r="AH91" i="44"/>
  <c r="BQ92" i="44"/>
  <c r="M7" i="44"/>
  <c r="BQ7" i="44"/>
  <c r="AJ9" i="44"/>
  <c r="AV10" i="44"/>
  <c r="D11" i="44"/>
  <c r="L11" i="44"/>
  <c r="T11" i="44"/>
  <c r="BN79" i="44"/>
  <c r="BI82" i="44"/>
  <c r="N83" i="44"/>
  <c r="AK85" i="44"/>
  <c r="AM88" i="44"/>
  <c r="G90" i="44"/>
  <c r="O90" i="44"/>
  <c r="W90" i="44"/>
  <c r="AE90" i="44"/>
  <c r="AM90" i="44"/>
  <c r="AU90" i="44"/>
  <c r="BC90" i="44"/>
  <c r="BK90" i="44"/>
  <c r="Z91" i="44"/>
  <c r="H199" i="46"/>
  <c r="H199" i="44"/>
  <c r="P199" i="46"/>
  <c r="P199" i="44"/>
  <c r="X199" i="46"/>
  <c r="X199" i="44"/>
  <c r="AF199" i="46"/>
  <c r="AF199" i="44"/>
  <c r="AN199" i="46"/>
  <c r="AN199" i="44"/>
  <c r="AV199" i="46"/>
  <c r="AV199" i="44"/>
  <c r="BD199" i="46"/>
  <c r="BD199" i="44"/>
  <c r="BL199" i="46"/>
  <c r="BL199" i="44"/>
  <c r="D200" i="46"/>
  <c r="D200" i="44"/>
  <c r="L200" i="46"/>
  <c r="L200" i="44"/>
  <c r="T200" i="46"/>
  <c r="T200" i="44"/>
  <c r="AB200" i="46"/>
  <c r="AB200" i="44"/>
  <c r="AJ200" i="46"/>
  <c r="AJ200" i="44"/>
  <c r="AR200" i="46"/>
  <c r="AR200" i="44"/>
  <c r="AZ200" i="46"/>
  <c r="AZ200" i="44"/>
  <c r="BH200" i="46"/>
  <c r="BH200" i="44"/>
  <c r="BP200" i="46"/>
  <c r="BP200" i="44"/>
  <c r="H201" i="46"/>
  <c r="H201" i="44"/>
  <c r="P201" i="46"/>
  <c r="P201" i="44"/>
  <c r="X201" i="46"/>
  <c r="X201" i="44"/>
  <c r="AF201" i="46"/>
  <c r="AF201" i="44"/>
  <c r="AN201" i="46"/>
  <c r="AN201" i="44"/>
  <c r="AV201" i="46"/>
  <c r="AV201" i="44"/>
  <c r="BD201" i="46"/>
  <c r="BD201" i="44"/>
  <c r="BL201" i="46"/>
  <c r="BL201" i="44"/>
  <c r="E203" i="46"/>
  <c r="E203" i="44"/>
  <c r="M203" i="46"/>
  <c r="M203" i="44"/>
  <c r="U203" i="46"/>
  <c r="U203" i="44"/>
  <c r="AC203" i="46"/>
  <c r="AC203" i="44"/>
  <c r="AK203" i="46"/>
  <c r="AK203" i="44"/>
  <c r="AS203" i="46"/>
  <c r="AS203" i="44"/>
  <c r="BA203" i="46"/>
  <c r="BA203" i="44"/>
  <c r="BI203" i="46"/>
  <c r="BI203" i="44"/>
  <c r="BQ203" i="46"/>
  <c r="BQ203" i="44"/>
  <c r="G204" i="46"/>
  <c r="G204" i="44"/>
  <c r="O204" i="46"/>
  <c r="O204" i="44"/>
  <c r="W204" i="46"/>
  <c r="W204" i="44"/>
  <c r="AE204" i="46"/>
  <c r="AE204" i="44"/>
  <c r="AM204" i="46"/>
  <c r="AM204" i="44"/>
  <c r="AU204" i="46"/>
  <c r="AU204" i="44"/>
  <c r="BC204" i="46"/>
  <c r="BC204" i="44"/>
  <c r="BK204" i="46"/>
  <c r="BK204" i="44"/>
  <c r="J31" i="44"/>
  <c r="R31" i="44"/>
  <c r="Z31" i="44"/>
  <c r="AH31" i="44"/>
  <c r="AP31" i="44"/>
  <c r="AX31" i="44"/>
  <c r="BF31" i="44"/>
  <c r="BN31" i="44"/>
  <c r="AS40" i="44"/>
  <c r="BG42" i="44"/>
  <c r="AM43" i="44"/>
  <c r="BK45" i="44"/>
  <c r="AQ46" i="44"/>
  <c r="J102" i="44"/>
  <c r="R102" i="44"/>
  <c r="Z102" i="44"/>
  <c r="AH102" i="44"/>
  <c r="AP102" i="44"/>
  <c r="AX102" i="44"/>
  <c r="BF102" i="44"/>
  <c r="BN102" i="44"/>
  <c r="D105" i="44"/>
  <c r="L105" i="44"/>
  <c r="T105" i="44"/>
  <c r="AB105" i="44"/>
  <c r="AJ105" i="44"/>
  <c r="AR105" i="44"/>
  <c r="AZ105" i="44"/>
  <c r="BH105" i="44"/>
  <c r="BP105" i="44"/>
  <c r="F108" i="44"/>
  <c r="N108" i="44"/>
  <c r="V108" i="44"/>
  <c r="AD108" i="44"/>
  <c r="AL108" i="44"/>
  <c r="AT108" i="44"/>
  <c r="BB108" i="44"/>
  <c r="BJ108" i="44"/>
  <c r="AA167" i="46"/>
  <c r="AA167" i="44"/>
  <c r="AI167" i="46"/>
  <c r="AI167" i="44"/>
  <c r="AQ167" i="46"/>
  <c r="AQ167" i="44"/>
  <c r="AY167" i="46"/>
  <c r="AY167" i="44"/>
  <c r="BG167" i="46"/>
  <c r="BG167" i="44"/>
  <c r="I36" i="44"/>
  <c r="Q36" i="44"/>
  <c r="Y36" i="44"/>
  <c r="AG36" i="44"/>
  <c r="AO36" i="44"/>
  <c r="AW36" i="44"/>
  <c r="BE36" i="44"/>
  <c r="BM36" i="44"/>
  <c r="E97" i="44"/>
  <c r="M97" i="44"/>
  <c r="U97" i="44"/>
  <c r="AC97" i="44"/>
  <c r="AK97" i="44"/>
  <c r="AS97" i="44"/>
  <c r="BA97" i="44"/>
  <c r="BI97" i="44"/>
  <c r="BQ97" i="44"/>
  <c r="E145" i="44"/>
  <c r="M145" i="44"/>
  <c r="U145" i="44"/>
  <c r="AC145" i="44"/>
  <c r="AK145" i="44"/>
  <c r="AS145" i="44"/>
  <c r="BA145" i="44"/>
  <c r="BI145" i="44"/>
  <c r="BQ145" i="44"/>
  <c r="K205" i="44"/>
  <c r="S205" i="44"/>
  <c r="AA205" i="44"/>
  <c r="AI205" i="44"/>
  <c r="AQ205" i="44"/>
  <c r="AY205" i="44"/>
  <c r="BG205" i="44"/>
  <c r="BO205" i="44"/>
  <c r="BN164" i="46"/>
  <c r="BN164" i="44"/>
  <c r="J166" i="46"/>
  <c r="J166" i="44"/>
  <c r="R166" i="46"/>
  <c r="R166" i="44"/>
  <c r="Z166" i="46"/>
  <c r="Z166" i="44"/>
  <c r="AH166" i="46"/>
  <c r="AH166" i="44"/>
  <c r="AP166" i="46"/>
  <c r="AP166" i="44"/>
  <c r="AX166" i="46"/>
  <c r="AX166" i="44"/>
  <c r="BF166" i="46"/>
  <c r="BF166" i="44"/>
  <c r="BN166" i="46"/>
  <c r="BN166" i="44"/>
  <c r="A73" i="27"/>
  <c r="A73" i="29"/>
  <c r="G30" i="44"/>
  <c r="O30" i="44"/>
  <c r="W30" i="44"/>
  <c r="AE30" i="44"/>
  <c r="A142" i="27"/>
  <c r="A142" i="29"/>
  <c r="H181" i="46"/>
  <c r="H181" i="44"/>
  <c r="P181" i="46"/>
  <c r="P181" i="44"/>
  <c r="X181" i="46"/>
  <c r="X181" i="44"/>
  <c r="AF181" i="44"/>
  <c r="AF181" i="46"/>
  <c r="AN181" i="46"/>
  <c r="AN181" i="44"/>
  <c r="AV181" i="46"/>
  <c r="AV181" i="44"/>
  <c r="BD181" i="46"/>
  <c r="BD181" i="44"/>
  <c r="BL181" i="46"/>
  <c r="BL181" i="44"/>
  <c r="J184" i="46"/>
  <c r="J184" i="44"/>
  <c r="R184" i="46"/>
  <c r="R184" i="44"/>
  <c r="Z184" i="46"/>
  <c r="Z184" i="44"/>
  <c r="AH184" i="46"/>
  <c r="AH184" i="44"/>
  <c r="AP184" i="46"/>
  <c r="AP184" i="44"/>
  <c r="AX184" i="46"/>
  <c r="AX184" i="44"/>
  <c r="BF184" i="46"/>
  <c r="BF184" i="44"/>
  <c r="BN184" i="46"/>
  <c r="BN184" i="44"/>
  <c r="H186" i="46"/>
  <c r="H186" i="44"/>
  <c r="P186" i="46"/>
  <c r="P186" i="44"/>
  <c r="X186" i="46"/>
  <c r="X186" i="44"/>
  <c r="AF186" i="46"/>
  <c r="AF186" i="44"/>
  <c r="AN186" i="46"/>
  <c r="AN186" i="44"/>
  <c r="AV186" i="46"/>
  <c r="AV186" i="44"/>
  <c r="BD186" i="46"/>
  <c r="BD186" i="44"/>
  <c r="BL186" i="46"/>
  <c r="BL186" i="44"/>
  <c r="D187" i="46"/>
  <c r="D187" i="44"/>
  <c r="L187" i="46"/>
  <c r="L187" i="44"/>
  <c r="T187" i="46"/>
  <c r="T187" i="44"/>
  <c r="AB187" i="46"/>
  <c r="AB187" i="44"/>
  <c r="AJ187" i="46"/>
  <c r="AJ187" i="44"/>
  <c r="AR187" i="46"/>
  <c r="AR187" i="44"/>
  <c r="AZ187" i="46"/>
  <c r="AZ187" i="44"/>
  <c r="BH187" i="46"/>
  <c r="BH187" i="44"/>
  <c r="BP187" i="46"/>
  <c r="BP187" i="44"/>
  <c r="K202" i="44"/>
  <c r="S202" i="44"/>
  <c r="AA202" i="44"/>
  <c r="AI202" i="44"/>
  <c r="AQ202" i="44"/>
  <c r="AY202" i="44"/>
  <c r="BG202" i="44"/>
  <c r="A62" i="27"/>
  <c r="A62" i="29"/>
  <c r="A64" i="27"/>
  <c r="A64" i="29"/>
  <c r="A124" i="29"/>
  <c r="A46" i="27"/>
  <c r="A46" i="29"/>
  <c r="A58" i="27"/>
  <c r="A58" i="29"/>
  <c r="J176" i="46"/>
  <c r="J176" i="44"/>
  <c r="R176" i="46"/>
  <c r="R176" i="44"/>
  <c r="Z176" i="46"/>
  <c r="Z176" i="44"/>
  <c r="AH176" i="46"/>
  <c r="AH176" i="44"/>
  <c r="AP176" i="46"/>
  <c r="AP176" i="44"/>
  <c r="AX176" i="46"/>
  <c r="AX176" i="44"/>
  <c r="BF176" i="46"/>
  <c r="BF176" i="44"/>
  <c r="BN176" i="46"/>
  <c r="BN176" i="44"/>
  <c r="H178" i="46"/>
  <c r="H178" i="44"/>
  <c r="P178" i="46"/>
  <c r="P178" i="44"/>
  <c r="X178" i="46"/>
  <c r="X178" i="44"/>
  <c r="AF178" i="46"/>
  <c r="AF178" i="44"/>
  <c r="AN178" i="46"/>
  <c r="AN178" i="44"/>
  <c r="AV178" i="46"/>
  <c r="AV178" i="44"/>
  <c r="BD178" i="46"/>
  <c r="BD178" i="44"/>
  <c r="BL178" i="46"/>
  <c r="BL178" i="44"/>
  <c r="D179" i="46"/>
  <c r="D179" i="44"/>
  <c r="L179" i="46"/>
  <c r="L179" i="44"/>
  <c r="T179" i="46"/>
  <c r="T179" i="44"/>
  <c r="AB179" i="46"/>
  <c r="AB179" i="44"/>
  <c r="AJ179" i="46"/>
  <c r="AJ179" i="44"/>
  <c r="AR179" i="46"/>
  <c r="AR179" i="44"/>
  <c r="AZ179" i="46"/>
  <c r="AZ179" i="44"/>
  <c r="BH179" i="46"/>
  <c r="BH179" i="44"/>
  <c r="BP179" i="46"/>
  <c r="BP179" i="44"/>
  <c r="H207" i="46"/>
  <c r="H207" i="44"/>
  <c r="P207" i="46"/>
  <c r="P207" i="44"/>
  <c r="X207" i="46"/>
  <c r="X207" i="44"/>
  <c r="AF207" i="46"/>
  <c r="AF207" i="44"/>
  <c r="AN207" i="46"/>
  <c r="AN207" i="44"/>
  <c r="AV207" i="46"/>
  <c r="AV207" i="44"/>
  <c r="BD207" i="46"/>
  <c r="BD207" i="44"/>
  <c r="BL207" i="46"/>
  <c r="BL207" i="44"/>
  <c r="A31" i="27"/>
  <c r="A31" i="29"/>
  <c r="A94" i="27"/>
  <c r="A94" i="29"/>
  <c r="A102" i="27"/>
  <c r="A102" i="29"/>
  <c r="A107" i="27"/>
  <c r="A107" i="29"/>
  <c r="A109" i="27"/>
  <c r="A109" i="29"/>
  <c r="D171" i="46"/>
  <c r="D171" i="44"/>
  <c r="L171" i="46"/>
  <c r="L171" i="44"/>
  <c r="T171" i="46"/>
  <c r="T171" i="44"/>
  <c r="AB171" i="46"/>
  <c r="AB171" i="44"/>
  <c r="AJ171" i="46"/>
  <c r="AJ171" i="44"/>
  <c r="AR171" i="46"/>
  <c r="AR171" i="44"/>
  <c r="AZ171" i="46"/>
  <c r="AZ171" i="44"/>
  <c r="BH171" i="46"/>
  <c r="BH171" i="44"/>
  <c r="BP171" i="46"/>
  <c r="BP171" i="44"/>
  <c r="E206" i="46"/>
  <c r="E206" i="44"/>
  <c r="M206" i="46"/>
  <c r="M206" i="44"/>
  <c r="U206" i="46"/>
  <c r="U206" i="44"/>
  <c r="AC206" i="46"/>
  <c r="AC206" i="44"/>
  <c r="AK206" i="46"/>
  <c r="AK206" i="44"/>
  <c r="AS206" i="46"/>
  <c r="AS206" i="44"/>
  <c r="BA206" i="46"/>
  <c r="BA206" i="44"/>
  <c r="BI206" i="46"/>
  <c r="BI206" i="44"/>
  <c r="BQ206" i="46"/>
  <c r="BQ206" i="44"/>
  <c r="A140" i="29"/>
  <c r="A5" i="29"/>
  <c r="A13" i="29"/>
  <c r="A21" i="29"/>
  <c r="A29" i="29"/>
  <c r="A37" i="29"/>
  <c r="A45" i="29"/>
  <c r="A53" i="29"/>
  <c r="A61" i="29"/>
  <c r="A69" i="29"/>
  <c r="A77" i="29"/>
  <c r="A85" i="29"/>
  <c r="A93" i="29"/>
  <c r="A101" i="29"/>
  <c r="A117" i="29"/>
  <c r="A125" i="29"/>
  <c r="A133" i="29"/>
  <c r="A141" i="29"/>
  <c r="A6" i="29"/>
  <c r="A22" i="29"/>
  <c r="A30" i="29"/>
  <c r="A38" i="29"/>
  <c r="A54" i="29"/>
  <c r="A70" i="29"/>
  <c r="A78" i="29"/>
  <c r="A86" i="29"/>
  <c r="A110" i="29"/>
  <c r="A118" i="29"/>
  <c r="A126" i="29"/>
  <c r="A134" i="29"/>
  <c r="A7" i="29"/>
  <c r="A15" i="29"/>
  <c r="A39" i="29"/>
  <c r="A47" i="29"/>
  <c r="A55" i="29"/>
  <c r="A63" i="29"/>
  <c r="A71" i="29"/>
  <c r="A87" i="29"/>
  <c r="A95" i="29"/>
  <c r="A103" i="29"/>
  <c r="A111" i="29"/>
  <c r="A119" i="29"/>
  <c r="A127" i="29"/>
  <c r="A135" i="29"/>
  <c r="A143" i="29"/>
  <c r="A8" i="29"/>
  <c r="A16" i="29"/>
  <c r="A24" i="29"/>
  <c r="A32" i="29"/>
  <c r="A40" i="29"/>
  <c r="A48" i="29"/>
  <c r="A56" i="29"/>
  <c r="A72" i="29"/>
  <c r="A80" i="29"/>
  <c r="A88" i="29"/>
  <c r="A96" i="29"/>
  <c r="A104" i="29"/>
  <c r="A112" i="29"/>
  <c r="A120" i="29"/>
  <c r="A128" i="29"/>
  <c r="A136" i="29"/>
  <c r="A144" i="29"/>
  <c r="A9" i="29"/>
  <c r="A25" i="29"/>
  <c r="A33" i="29"/>
  <c r="A41" i="29"/>
  <c r="A49" i="29"/>
  <c r="A57" i="29"/>
  <c r="A65" i="29"/>
  <c r="A81" i="29"/>
  <c r="A89" i="29"/>
  <c r="A97" i="29"/>
  <c r="A105" i="29"/>
  <c r="A113" i="29"/>
  <c r="A121" i="29"/>
  <c r="A129" i="29"/>
  <c r="A137" i="29"/>
  <c r="A145" i="29"/>
  <c r="A10" i="29"/>
  <c r="A18" i="29"/>
  <c r="A26" i="29"/>
  <c r="A34" i="29"/>
  <c r="A42" i="29"/>
  <c r="A50" i="29"/>
  <c r="A66" i="29"/>
  <c r="A74" i="29"/>
  <c r="A90" i="29"/>
  <c r="A98" i="29"/>
  <c r="A106" i="29"/>
  <c r="A114" i="29"/>
  <c r="A122" i="29"/>
  <c r="A130" i="29"/>
  <c r="A138" i="29"/>
  <c r="A146" i="29"/>
  <c r="A11" i="29"/>
  <c r="A19" i="29"/>
  <c r="A27" i="29"/>
  <c r="A35" i="29"/>
  <c r="A43" i="29"/>
  <c r="A51" i="29"/>
  <c r="A59" i="29"/>
  <c r="A67" i="29"/>
  <c r="A75" i="29"/>
  <c r="A83" i="29"/>
  <c r="A91" i="29"/>
  <c r="A99" i="29"/>
  <c r="A115" i="29"/>
  <c r="A123" i="29"/>
  <c r="A131" i="29"/>
  <c r="A139" i="29"/>
  <c r="A147" i="29"/>
  <c r="G74" i="46"/>
  <c r="G74" i="44"/>
  <c r="O74" i="46"/>
  <c r="O74" i="44"/>
  <c r="W74" i="46"/>
  <c r="W74" i="44"/>
  <c r="AE74" i="46"/>
  <c r="AE74" i="44"/>
  <c r="AM74" i="46"/>
  <c r="AM74" i="44"/>
  <c r="AU74" i="46"/>
  <c r="AU74" i="44"/>
  <c r="BC74" i="46"/>
  <c r="BC74" i="44"/>
  <c r="BK74" i="46"/>
  <c r="BK74" i="44"/>
  <c r="J75" i="46"/>
  <c r="J75" i="44"/>
  <c r="R75" i="46"/>
  <c r="R75" i="44"/>
  <c r="Z75" i="46"/>
  <c r="Z75" i="44"/>
  <c r="AH75" i="46"/>
  <c r="AH75" i="44"/>
  <c r="AP75" i="46"/>
  <c r="AP75" i="44"/>
  <c r="AX75" i="46"/>
  <c r="AX75" i="44"/>
  <c r="BF75" i="46"/>
  <c r="BF75" i="44"/>
  <c r="BN75" i="46"/>
  <c r="BN75" i="44"/>
  <c r="E76" i="46"/>
  <c r="E76" i="44"/>
  <c r="M76" i="46"/>
  <c r="M76" i="44"/>
  <c r="U76" i="46"/>
  <c r="U76" i="44"/>
  <c r="AC76" i="46"/>
  <c r="AC76" i="44"/>
  <c r="AK76" i="46"/>
  <c r="AK76" i="44"/>
  <c r="AS76" i="46"/>
  <c r="AS76" i="44"/>
  <c r="BA76" i="46"/>
  <c r="BA76" i="44"/>
  <c r="BI76" i="46"/>
  <c r="BI76" i="44"/>
  <c r="BQ76" i="46"/>
  <c r="BQ76" i="44"/>
  <c r="F77" i="46"/>
  <c r="F77" i="44"/>
  <c r="N77" i="46"/>
  <c r="N77" i="44"/>
  <c r="V77" i="46"/>
  <c r="V77" i="44"/>
  <c r="AD77" i="46"/>
  <c r="AD77" i="44"/>
  <c r="AL77" i="46"/>
  <c r="AL77" i="44"/>
  <c r="AT77" i="46"/>
  <c r="AT77" i="44"/>
  <c r="BB77" i="46"/>
  <c r="BB77" i="44"/>
  <c r="BJ77" i="46"/>
  <c r="BJ77" i="44"/>
  <c r="C78" i="46"/>
  <c r="C78" i="44" s="1"/>
  <c r="J9" i="44"/>
  <c r="R9" i="44"/>
  <c r="Z9" i="44"/>
  <c r="AH9" i="44"/>
  <c r="AP9" i="44"/>
  <c r="AX9" i="44"/>
  <c r="BF9" i="44"/>
  <c r="BN9" i="44"/>
  <c r="D16" i="44"/>
  <c r="L16" i="44"/>
  <c r="T16" i="44"/>
  <c r="AB16" i="44"/>
  <c r="AJ16" i="44"/>
  <c r="AR16" i="44"/>
  <c r="AZ16" i="44"/>
  <c r="BH16" i="44"/>
  <c r="BP16" i="44"/>
  <c r="J17" i="44"/>
  <c r="R17" i="44"/>
  <c r="Z17" i="44"/>
  <c r="AH17" i="44"/>
  <c r="AP17" i="44"/>
  <c r="AX17" i="44"/>
  <c r="BF17" i="44"/>
  <c r="D24" i="44"/>
  <c r="L24" i="44"/>
  <c r="T24" i="44"/>
  <c r="AB24" i="44"/>
  <c r="AJ24" i="44"/>
  <c r="AR24" i="44"/>
  <c r="AZ24" i="44"/>
  <c r="BH24" i="44"/>
  <c r="BP24" i="44"/>
  <c r="H42" i="44"/>
  <c r="P42" i="44"/>
  <c r="X42" i="44"/>
  <c r="AF42" i="44"/>
  <c r="AN42" i="44"/>
  <c r="AV42" i="44"/>
  <c r="BD42" i="44"/>
  <c r="BL42" i="44"/>
  <c r="H46" i="44"/>
  <c r="P46" i="44"/>
  <c r="X46" i="44"/>
  <c r="AF46" i="44"/>
  <c r="AN46" i="44"/>
  <c r="AV46" i="44"/>
  <c r="BD46" i="44"/>
  <c r="BL46" i="44"/>
  <c r="J49" i="44"/>
  <c r="R49" i="44"/>
  <c r="Z49" i="44"/>
  <c r="AH49" i="44"/>
  <c r="AP49" i="44"/>
  <c r="AX49" i="44"/>
  <c r="BF49" i="44"/>
  <c r="BN49" i="44"/>
  <c r="H78" i="44"/>
  <c r="P78" i="44"/>
  <c r="X78" i="44"/>
  <c r="AF78" i="44"/>
  <c r="AN78" i="44"/>
  <c r="AV78" i="44"/>
  <c r="BD78" i="44"/>
  <c r="BL78" i="44"/>
  <c r="J72" i="46"/>
  <c r="J72" i="44"/>
  <c r="R72" i="46"/>
  <c r="R72" i="44"/>
  <c r="Z72" i="46"/>
  <c r="Z72" i="44"/>
  <c r="AH72" i="46"/>
  <c r="AH72" i="44"/>
  <c r="AP72" i="46"/>
  <c r="AP72" i="44"/>
  <c r="AX72" i="46"/>
  <c r="AX72" i="44"/>
  <c r="BF72" i="46"/>
  <c r="BF72" i="44"/>
  <c r="BN72" i="46"/>
  <c r="BN72" i="44"/>
  <c r="O7" i="44"/>
  <c r="W7" i="44"/>
  <c r="AM7" i="44"/>
  <c r="BC7" i="44"/>
  <c r="Q10" i="44"/>
  <c r="AG10" i="44"/>
  <c r="AW10" i="44"/>
  <c r="W15" i="44"/>
  <c r="AM15" i="44"/>
  <c r="BC15" i="44"/>
  <c r="BK15" i="44"/>
  <c r="I22" i="44"/>
  <c r="Y22" i="44"/>
  <c r="AO22" i="44"/>
  <c r="BE22" i="44"/>
  <c r="H68" i="46"/>
  <c r="H68" i="44"/>
  <c r="P68" i="46"/>
  <c r="P68" i="44"/>
  <c r="X68" i="46"/>
  <c r="X68" i="44"/>
  <c r="AF68" i="46"/>
  <c r="AF68" i="44"/>
  <c r="AN68" i="46"/>
  <c r="AN68" i="44"/>
  <c r="AV68" i="46"/>
  <c r="AV68" i="44"/>
  <c r="BD68" i="46"/>
  <c r="BD68" i="44"/>
  <c r="BL68" i="46"/>
  <c r="BL68" i="44"/>
  <c r="G71" i="46"/>
  <c r="G71" i="44"/>
  <c r="O71" i="46"/>
  <c r="O71" i="44"/>
  <c r="W71" i="46"/>
  <c r="W71" i="44"/>
  <c r="AE71" i="46"/>
  <c r="AE71" i="44"/>
  <c r="AM71" i="46"/>
  <c r="AM71" i="44"/>
  <c r="AU71" i="46"/>
  <c r="AU71" i="44"/>
  <c r="BC71" i="46"/>
  <c r="BC71" i="44"/>
  <c r="BK71" i="46"/>
  <c r="BK71" i="44"/>
  <c r="G7" i="44"/>
  <c r="AE7" i="44"/>
  <c r="AU7" i="44"/>
  <c r="BK7" i="44"/>
  <c r="I10" i="44"/>
  <c r="Y10" i="44"/>
  <c r="AO10" i="44"/>
  <c r="BE10" i="44"/>
  <c r="BM10" i="44"/>
  <c r="G15" i="44"/>
  <c r="O15" i="44"/>
  <c r="AE15" i="44"/>
  <c r="AU15" i="44"/>
  <c r="Q22" i="44"/>
  <c r="AG22" i="44"/>
  <c r="AW22" i="44"/>
  <c r="BM22" i="44"/>
  <c r="A11" i="44"/>
  <c r="F12" i="44"/>
  <c r="N12" i="44"/>
  <c r="V12" i="44"/>
  <c r="AD12" i="44"/>
  <c r="AL12" i="44"/>
  <c r="AT12" i="44"/>
  <c r="BB12" i="44"/>
  <c r="BJ12" i="44"/>
  <c r="D13" i="44"/>
  <c r="L13" i="44"/>
  <c r="T13" i="44"/>
  <c r="AB13" i="44"/>
  <c r="AJ13" i="44"/>
  <c r="AR13" i="44"/>
  <c r="AZ13" i="44"/>
  <c r="BH13" i="44"/>
  <c r="BP13" i="44"/>
  <c r="H23" i="44"/>
  <c r="D25" i="44"/>
  <c r="L25" i="44"/>
  <c r="T25" i="44"/>
  <c r="AB25" i="44"/>
  <c r="AJ25" i="44"/>
  <c r="D45" i="44"/>
  <c r="L45" i="44"/>
  <c r="T45" i="44"/>
  <c r="AB45" i="44"/>
  <c r="AJ45" i="44"/>
  <c r="AR45" i="44"/>
  <c r="AZ45" i="44"/>
  <c r="BH45" i="44"/>
  <c r="BP45" i="44"/>
  <c r="J63" i="46"/>
  <c r="J63" i="44"/>
  <c r="R63" i="46"/>
  <c r="R63" i="44"/>
  <c r="Z63" i="46"/>
  <c r="Z63" i="44"/>
  <c r="AH63" i="46"/>
  <c r="AH63" i="44"/>
  <c r="AP63" i="46"/>
  <c r="AP63" i="44"/>
  <c r="AX63" i="46"/>
  <c r="AX63" i="44"/>
  <c r="BF63" i="46"/>
  <c r="BF63" i="44"/>
  <c r="F64" i="46"/>
  <c r="F64" i="44"/>
  <c r="N64" i="46"/>
  <c r="N64" i="44"/>
  <c r="V64" i="46"/>
  <c r="V64" i="44"/>
  <c r="AD64" i="46"/>
  <c r="AD64" i="44"/>
  <c r="AL64" i="46"/>
  <c r="AL64" i="44"/>
  <c r="AT64" i="46"/>
  <c r="AT64" i="44"/>
  <c r="BB64" i="46"/>
  <c r="BB64" i="44"/>
  <c r="BJ64" i="46"/>
  <c r="BJ64" i="44"/>
  <c r="D66" i="46"/>
  <c r="D66" i="44"/>
  <c r="L66" i="46"/>
  <c r="L66" i="44"/>
  <c r="T66" i="46"/>
  <c r="T66" i="44"/>
  <c r="AB66" i="46"/>
  <c r="AB66" i="44"/>
  <c r="AJ66" i="46"/>
  <c r="AJ66" i="44"/>
  <c r="AR66" i="46"/>
  <c r="AR66" i="44"/>
  <c r="AZ66" i="46"/>
  <c r="AZ66" i="44"/>
  <c r="BH66" i="46"/>
  <c r="BH66" i="44"/>
  <c r="BP66" i="46"/>
  <c r="BP66" i="44"/>
  <c r="E9" i="44"/>
  <c r="M9" i="44"/>
  <c r="U9" i="44"/>
  <c r="AC9" i="44"/>
  <c r="AK9" i="44"/>
  <c r="AS9" i="44"/>
  <c r="BA9" i="44"/>
  <c r="BI9" i="44"/>
  <c r="BQ9" i="44"/>
  <c r="G24" i="44"/>
  <c r="O24" i="44"/>
  <c r="W24" i="44"/>
  <c r="AE24" i="44"/>
  <c r="AM24" i="44"/>
  <c r="AU24" i="44"/>
  <c r="BC24" i="44"/>
  <c r="BK24" i="44"/>
  <c r="AF56" i="46"/>
  <c r="AF56" i="44"/>
  <c r="AN56" i="46"/>
  <c r="AN56" i="44"/>
  <c r="AV56" i="46"/>
  <c r="AV56" i="44"/>
  <c r="BD56" i="46"/>
  <c r="BD56" i="44"/>
  <c r="BL56" i="46"/>
  <c r="BL56" i="44"/>
  <c r="D57" i="46"/>
  <c r="D57" i="44"/>
  <c r="L57" i="46"/>
  <c r="L57" i="44"/>
  <c r="T57" i="46"/>
  <c r="T57" i="44"/>
  <c r="AB57" i="46"/>
  <c r="AB57" i="44"/>
  <c r="AJ57" i="46"/>
  <c r="AJ57" i="44"/>
  <c r="AR57" i="46"/>
  <c r="AR57" i="44"/>
  <c r="AZ57" i="46"/>
  <c r="AZ57" i="44"/>
  <c r="BH57" i="46"/>
  <c r="BH57" i="44"/>
  <c r="BP57" i="46"/>
  <c r="BP57" i="44"/>
  <c r="G58" i="46"/>
  <c r="G58" i="44"/>
  <c r="O58" i="46"/>
  <c r="O58" i="44"/>
  <c r="W58" i="46"/>
  <c r="W58" i="44"/>
  <c r="AE58" i="46"/>
  <c r="AE58" i="44"/>
  <c r="AM58" i="46"/>
  <c r="AM58" i="44"/>
  <c r="AU58" i="46"/>
  <c r="AU58" i="44"/>
  <c r="BC58" i="46"/>
  <c r="BC58" i="44"/>
  <c r="BK58" i="46"/>
  <c r="BK58" i="44"/>
  <c r="F60" i="46"/>
  <c r="F60" i="44"/>
  <c r="N60" i="46"/>
  <c r="N60" i="44"/>
  <c r="V60" i="46"/>
  <c r="V60" i="44"/>
  <c r="AD60" i="46"/>
  <c r="AD60" i="44"/>
  <c r="AL60" i="46"/>
  <c r="AL60" i="44"/>
  <c r="AT60" i="46"/>
  <c r="AT60" i="44"/>
  <c r="BB60" i="46"/>
  <c r="BB60" i="44"/>
  <c r="BJ60" i="46"/>
  <c r="BJ60" i="44"/>
  <c r="D83" i="46"/>
  <c r="D83" i="44"/>
  <c r="L83" i="46"/>
  <c r="L83" i="44"/>
  <c r="T83" i="46"/>
  <c r="T83" i="44"/>
  <c r="AB83" i="46"/>
  <c r="AB83" i="44"/>
  <c r="AJ83" i="46"/>
  <c r="AJ83" i="44"/>
  <c r="AR83" i="46"/>
  <c r="AR83" i="44"/>
  <c r="AZ83" i="46"/>
  <c r="AZ83" i="44"/>
  <c r="I12" i="44"/>
  <c r="Q12" i="44"/>
  <c r="Y12" i="44"/>
  <c r="AG12" i="44"/>
  <c r="AO12" i="44"/>
  <c r="AW12" i="44"/>
  <c r="BE12" i="44"/>
  <c r="BM12" i="44"/>
  <c r="G13" i="44"/>
  <c r="O13" i="44"/>
  <c r="W13" i="44"/>
  <c r="AE13" i="44"/>
  <c r="AM13" i="44"/>
  <c r="AU13" i="44"/>
  <c r="BC13" i="44"/>
  <c r="I16" i="44"/>
  <c r="Q16" i="44"/>
  <c r="Y16" i="44"/>
  <c r="AG16" i="44"/>
  <c r="AO16" i="44"/>
  <c r="AW16" i="44"/>
  <c r="BE16" i="44"/>
  <c r="BM16" i="44"/>
  <c r="G17" i="44"/>
  <c r="O17" i="44"/>
  <c r="W17" i="44"/>
  <c r="AE17" i="44"/>
  <c r="AM17" i="44"/>
  <c r="AU17" i="44"/>
  <c r="BC17" i="44"/>
  <c r="K23" i="44"/>
  <c r="S23" i="44"/>
  <c r="AA23" i="44"/>
  <c r="AI23" i="44"/>
  <c r="AQ23" i="44"/>
  <c r="AY23" i="44"/>
  <c r="BG23" i="44"/>
  <c r="K47" i="44"/>
  <c r="S47" i="44"/>
  <c r="AA47" i="44"/>
  <c r="AI47" i="44"/>
  <c r="AQ47" i="44"/>
  <c r="AY47" i="44"/>
  <c r="BG47" i="44"/>
  <c r="BO47" i="44"/>
  <c r="K79" i="44"/>
  <c r="S79" i="44"/>
  <c r="AA79" i="44"/>
  <c r="AI79" i="44"/>
  <c r="AQ79" i="44"/>
  <c r="AY79" i="44"/>
  <c r="BG79" i="44"/>
  <c r="BO79" i="44"/>
  <c r="E80" i="46"/>
  <c r="E80" i="44"/>
  <c r="M80" i="46"/>
  <c r="M80" i="44"/>
  <c r="U80" i="46"/>
  <c r="U80" i="44"/>
  <c r="AC80" i="46"/>
  <c r="AC80" i="44"/>
  <c r="AK80" i="46"/>
  <c r="AK80" i="44"/>
  <c r="AS80" i="46"/>
  <c r="AS80" i="44"/>
  <c r="BA80" i="46"/>
  <c r="BA80" i="44"/>
  <c r="BI80" i="46"/>
  <c r="BI80" i="44"/>
  <c r="BQ80" i="46"/>
  <c r="BQ80" i="44"/>
  <c r="H81" i="46"/>
  <c r="H81" i="44"/>
  <c r="P81" i="46"/>
  <c r="P81" i="44"/>
  <c r="X81" i="46"/>
  <c r="X81" i="44"/>
  <c r="AF81" i="46"/>
  <c r="AF81" i="44"/>
  <c r="AN81" i="46"/>
  <c r="AN81" i="44"/>
  <c r="AV81" i="46"/>
  <c r="AV81" i="44"/>
  <c r="BD81" i="46"/>
  <c r="BD81" i="44"/>
  <c r="BL81" i="46"/>
  <c r="BL81" i="44"/>
  <c r="D82" i="46"/>
  <c r="D82" i="44"/>
  <c r="L82" i="46"/>
  <c r="L82" i="44"/>
  <c r="T82" i="46"/>
  <c r="T82" i="44"/>
  <c r="AB82" i="46"/>
  <c r="AB82" i="44"/>
  <c r="AJ82" i="46"/>
  <c r="AJ82" i="44"/>
  <c r="AR82" i="46"/>
  <c r="AR82" i="44"/>
  <c r="AZ82" i="46"/>
  <c r="AZ82" i="44"/>
  <c r="BH82" i="46"/>
  <c r="BH82" i="44"/>
  <c r="BP82" i="46"/>
  <c r="BP82" i="44"/>
  <c r="A22" i="44"/>
  <c r="A78" i="44"/>
  <c r="C13" i="46"/>
  <c r="C13" i="44" s="1"/>
  <c r="D7" i="44"/>
  <c r="L7" i="44"/>
  <c r="T7" i="44"/>
  <c r="AB7" i="44"/>
  <c r="AJ7" i="44"/>
  <c r="AR7" i="44"/>
  <c r="AZ7" i="44"/>
  <c r="BH7" i="44"/>
  <c r="BP7" i="44"/>
  <c r="J8" i="44"/>
  <c r="R8" i="44"/>
  <c r="Z8" i="44"/>
  <c r="AH8" i="44"/>
  <c r="AP8" i="44"/>
  <c r="AX8" i="44"/>
  <c r="BF8" i="44"/>
  <c r="BN8" i="44"/>
  <c r="F10" i="44"/>
  <c r="N10" i="44"/>
  <c r="V10" i="44"/>
  <c r="AD10" i="44"/>
  <c r="AL10" i="44"/>
  <c r="AT10" i="44"/>
  <c r="BB10" i="44"/>
  <c r="BJ10" i="44"/>
  <c r="D15" i="44"/>
  <c r="L15" i="44"/>
  <c r="T15" i="44"/>
  <c r="AB15" i="44"/>
  <c r="AJ15" i="44"/>
  <c r="AR15" i="44"/>
  <c r="AZ15" i="44"/>
  <c r="BH15" i="44"/>
  <c r="BP15" i="44"/>
  <c r="D19" i="44"/>
  <c r="L19" i="44"/>
  <c r="T19" i="44"/>
  <c r="AB19" i="44"/>
  <c r="AJ19" i="44"/>
  <c r="AR19" i="44"/>
  <c r="AZ19" i="44"/>
  <c r="BH19" i="44"/>
  <c r="BP19" i="44"/>
  <c r="F22" i="44"/>
  <c r="N22" i="44"/>
  <c r="V22" i="44"/>
  <c r="AD22" i="44"/>
  <c r="AL22" i="44"/>
  <c r="AT22" i="44"/>
  <c r="BB22" i="44"/>
  <c r="BJ22" i="44"/>
  <c r="J40" i="44"/>
  <c r="R40" i="44"/>
  <c r="Z40" i="44"/>
  <c r="AH40" i="44"/>
  <c r="AP40" i="44"/>
  <c r="AX40" i="44"/>
  <c r="BF40" i="44"/>
  <c r="BN40" i="44"/>
  <c r="D43" i="44"/>
  <c r="L43" i="44"/>
  <c r="T43" i="44"/>
  <c r="AB43" i="44"/>
  <c r="AJ43" i="44"/>
  <c r="AR43" i="44"/>
  <c r="AZ43" i="44"/>
  <c r="BH43" i="44"/>
  <c r="BP43" i="44"/>
  <c r="K85" i="44"/>
  <c r="S85" i="44"/>
  <c r="AA85" i="44"/>
  <c r="AI85" i="44"/>
  <c r="AQ85" i="44"/>
  <c r="AY85" i="44"/>
  <c r="BG85" i="44"/>
  <c r="BO85" i="44"/>
  <c r="E88" i="44"/>
  <c r="M88" i="44"/>
  <c r="U88" i="44"/>
  <c r="AC88" i="44"/>
  <c r="AK88" i="44"/>
  <c r="AS88" i="44"/>
  <c r="BA88" i="44"/>
  <c r="BI88" i="44"/>
  <c r="BQ88" i="44"/>
  <c r="H91" i="44"/>
  <c r="P91" i="44"/>
  <c r="X91" i="44"/>
  <c r="AF91" i="44"/>
  <c r="AN91" i="44"/>
  <c r="AV91" i="44"/>
  <c r="BD91" i="44"/>
  <c r="BL91" i="44"/>
  <c r="J87" i="44"/>
  <c r="R87" i="44"/>
  <c r="Z87" i="44"/>
  <c r="AH87" i="44"/>
  <c r="AP87" i="44"/>
  <c r="AX87" i="44"/>
  <c r="BF87" i="44"/>
  <c r="BN87" i="44"/>
  <c r="BH83" i="44"/>
  <c r="BP83" i="44"/>
  <c r="G86" i="44"/>
  <c r="O86" i="44"/>
  <c r="W86" i="44"/>
  <c r="AE86" i="44"/>
  <c r="AM86" i="44"/>
  <c r="AU86" i="44"/>
  <c r="BC86" i="44"/>
  <c r="BK86" i="44"/>
  <c r="I89" i="44"/>
  <c r="Q89" i="44"/>
  <c r="Y89" i="44"/>
  <c r="AG89" i="44"/>
  <c r="AO89" i="44"/>
  <c r="AW89" i="44"/>
  <c r="BE89" i="44"/>
  <c r="BM89" i="44"/>
  <c r="K92" i="44"/>
  <c r="S92" i="44"/>
  <c r="AA92" i="44"/>
  <c r="AI92" i="44"/>
  <c r="AQ92" i="44"/>
  <c r="AY92" i="44"/>
  <c r="BG92" i="44"/>
  <c r="BO92"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C88" i="46"/>
  <c r="C88" i="44" s="1"/>
  <c r="A88" i="44"/>
  <c r="A8" i="44"/>
  <c r="C165" i="46"/>
  <c r="C165" i="44" s="1"/>
  <c r="A165" i="44"/>
  <c r="A111" i="44"/>
  <c r="A34" i="44"/>
  <c r="A9" i="44"/>
  <c r="C77" i="46"/>
  <c r="C77" i="44" s="1"/>
  <c r="A77" i="44"/>
  <c r="C101" i="46"/>
  <c r="C101" i="44" s="1"/>
  <c r="A101" i="44"/>
  <c r="C150" i="46"/>
  <c r="C150" i="44" s="1"/>
  <c r="A150" i="44"/>
  <c r="A17" i="44"/>
  <c r="G29" i="42"/>
  <c r="H29" i="42"/>
  <c r="O29" i="42"/>
  <c r="N29" i="42"/>
  <c r="V29" i="42"/>
  <c r="U29" i="42"/>
  <c r="A151" i="28"/>
  <c r="A151" i="29"/>
  <c r="A151" i="27"/>
  <c r="A150" i="28"/>
  <c r="A150" i="29"/>
  <c r="A150" i="27"/>
  <c r="A149" i="28"/>
  <c r="A149" i="29"/>
  <c r="A149" i="27"/>
  <c r="A148" i="28"/>
  <c r="A148" i="29"/>
  <c r="A148" i="27"/>
  <c r="G4" i="41" l="1"/>
  <c r="B39" i="30" l="1"/>
  <c r="C4" i="30"/>
  <c r="B38" i="30"/>
  <c r="B4" i="30"/>
  <c r="B37" i="30"/>
  <c r="B3" i="30"/>
  <c r="B36" i="30"/>
  <c r="G4" i="30"/>
  <c r="F4" i="30"/>
  <c r="E4" i="30"/>
  <c r="D4" i="30"/>
  <c r="EC15" i="29"/>
  <c r="BA15" i="29"/>
  <c r="DI14" i="29"/>
  <c r="AG14" i="29"/>
  <c r="CO13" i="29"/>
  <c r="M13" i="29"/>
  <c r="BU12" i="29"/>
  <c r="EC11" i="29"/>
  <c r="BA11" i="29"/>
  <c r="DH10" i="29"/>
  <c r="AF10" i="29"/>
  <c r="CO9" i="29"/>
  <c r="M9" i="29"/>
  <c r="BU8" i="29"/>
  <c r="EC7" i="29"/>
  <c r="BA7" i="29"/>
  <c r="DI6" i="29"/>
  <c r="AG6" i="29"/>
  <c r="CO5" i="29"/>
  <c r="M5" i="29"/>
  <c r="BU4" i="29"/>
  <c r="EI3" i="29"/>
  <c r="DY3" i="29"/>
  <c r="DO3" i="29"/>
  <c r="DE3" i="29"/>
  <c r="CU3" i="29"/>
  <c r="CK3" i="29"/>
  <c r="CA3" i="29"/>
  <c r="BQ3" i="29"/>
  <c r="BG3" i="29"/>
  <c r="AW3" i="29"/>
  <c r="AM3" i="29"/>
  <c r="AC3" i="29"/>
  <c r="S3" i="29"/>
  <c r="I3" i="29"/>
  <c r="EB1" i="29"/>
  <c r="AZ1" i="29"/>
  <c r="DS15" i="29"/>
  <c r="AQ15" i="29"/>
  <c r="CY14" i="29"/>
  <c r="W14" i="29"/>
  <c r="CE13" i="29"/>
  <c r="C13" i="29"/>
  <c r="BK12" i="29"/>
  <c r="DS11" i="29"/>
  <c r="AQ11" i="29"/>
  <c r="CX10" i="29"/>
  <c r="V10" i="29"/>
  <c r="CE9" i="29"/>
  <c r="C9" i="29"/>
  <c r="BK8" i="29"/>
  <c r="DS7" i="29"/>
  <c r="AQ7" i="29"/>
  <c r="CY6" i="29"/>
  <c r="W6" i="29"/>
  <c r="CE5" i="29"/>
  <c r="C5" i="29"/>
  <c r="BK4" i="29"/>
  <c r="EH3" i="29"/>
  <c r="DX3" i="29"/>
  <c r="DN3" i="29"/>
  <c r="DD3" i="29"/>
  <c r="CT3" i="29"/>
  <c r="CJ3" i="29"/>
  <c r="BZ3" i="29"/>
  <c r="BP3" i="29"/>
  <c r="BF3" i="29"/>
  <c r="AV3" i="29"/>
  <c r="AL3" i="29"/>
  <c r="AB3" i="29"/>
  <c r="R3" i="29"/>
  <c r="H3" i="29"/>
  <c r="DR1" i="29"/>
  <c r="AP1" i="29"/>
  <c r="DI15" i="29"/>
  <c r="AG15" i="29"/>
  <c r="CO14" i="29"/>
  <c r="M14" i="29"/>
  <c r="BU13" i="29"/>
  <c r="EC12" i="29"/>
  <c r="BA12" i="29"/>
  <c r="DI11" i="29"/>
  <c r="AG11" i="29"/>
  <c r="CN10" i="29"/>
  <c r="L10" i="29"/>
  <c r="BU9" i="29"/>
  <c r="EC8" i="29"/>
  <c r="BA8" i="29"/>
  <c r="DI7" i="29"/>
  <c r="AG7" i="29"/>
  <c r="CO6" i="29"/>
  <c r="M6" i="29"/>
  <c r="BU5" i="29"/>
  <c r="EC4" i="29"/>
  <c r="BA4" i="29"/>
  <c r="EG3" i="29"/>
  <c r="DW3" i="29"/>
  <c r="DM3" i="29"/>
  <c r="DC3" i="29"/>
  <c r="CS3" i="29"/>
  <c r="CI3" i="29"/>
  <c r="BY3" i="29"/>
  <c r="BO3" i="29"/>
  <c r="BE3" i="29"/>
  <c r="AU3" i="29"/>
  <c r="AK3" i="29"/>
  <c r="AA3" i="29"/>
  <c r="Q3" i="29"/>
  <c r="G3" i="29"/>
  <c r="DH1" i="29"/>
  <c r="AF1" i="29"/>
  <c r="CY15" i="29"/>
  <c r="W15" i="29"/>
  <c r="CE14" i="29"/>
  <c r="C14" i="29"/>
  <c r="BK13" i="29"/>
  <c r="DS12" i="29"/>
  <c r="AQ12" i="29"/>
  <c r="CY11" i="29"/>
  <c r="W11" i="29"/>
  <c r="CD10" i="29"/>
  <c r="B10" i="29"/>
  <c r="BK9" i="29"/>
  <c r="DS8" i="29"/>
  <c r="AQ8" i="29"/>
  <c r="CY7" i="29"/>
  <c r="W7" i="29"/>
  <c r="CE6" i="29"/>
  <c r="C6" i="29"/>
  <c r="BK5" i="29"/>
  <c r="DS4" i="29"/>
  <c r="AQ4" i="29"/>
  <c r="EF3" i="29"/>
  <c r="DV3" i="29"/>
  <c r="DL3" i="29"/>
  <c r="DB3" i="29"/>
  <c r="CR3" i="29"/>
  <c r="CH3" i="29"/>
  <c r="BX3" i="29"/>
  <c r="BN3" i="29"/>
  <c r="BD3" i="29"/>
  <c r="AT3" i="29"/>
  <c r="AJ3" i="29"/>
  <c r="Z3" i="29"/>
  <c r="P3" i="29"/>
  <c r="F3" i="29"/>
  <c r="CX1" i="29"/>
  <c r="V1" i="29"/>
  <c r="CO15" i="29"/>
  <c r="M15" i="29"/>
  <c r="BU14" i="29"/>
  <c r="EC13" i="29"/>
  <c r="BA13" i="29"/>
  <c r="DI12" i="29"/>
  <c r="AG12" i="29"/>
  <c r="CO11" i="29"/>
  <c r="M11" i="29"/>
  <c r="BT10" i="29"/>
  <c r="EC9" i="29"/>
  <c r="BA9" i="29"/>
  <c r="DI8" i="29"/>
  <c r="AG8" i="29"/>
  <c r="CO7" i="29"/>
  <c r="M7" i="29"/>
  <c r="BU6" i="29"/>
  <c r="EC5" i="29"/>
  <c r="BA5" i="29"/>
  <c r="DI4" i="29"/>
  <c r="AG4" i="29"/>
  <c r="EE3" i="29"/>
  <c r="DU3" i="29"/>
  <c r="DK3" i="29"/>
  <c r="DA3" i="29"/>
  <c r="CQ3" i="29"/>
  <c r="CG3" i="29"/>
  <c r="BW3" i="29"/>
  <c r="BM3" i="29"/>
  <c r="BC3" i="29"/>
  <c r="AS3" i="29"/>
  <c r="AI3" i="29"/>
  <c r="Y3" i="29"/>
  <c r="O3" i="29"/>
  <c r="E3" i="29"/>
  <c r="CN1" i="29"/>
  <c r="L1" i="29"/>
  <c r="CE15" i="29"/>
  <c r="C15" i="29"/>
  <c r="BK14" i="29"/>
  <c r="DS13" i="29"/>
  <c r="AQ13" i="29"/>
  <c r="CY12" i="29"/>
  <c r="W12" i="29"/>
  <c r="CE11" i="29"/>
  <c r="C11" i="29"/>
  <c r="BJ10" i="29"/>
  <c r="DS9" i="29"/>
  <c r="AQ9" i="29"/>
  <c r="CY8" i="29"/>
  <c r="W8" i="29"/>
  <c r="CE7" i="29"/>
  <c r="C7" i="29"/>
  <c r="BK6" i="29"/>
  <c r="DS5" i="29"/>
  <c r="AQ5" i="29"/>
  <c r="CY4" i="29"/>
  <c r="W4" i="29"/>
  <c r="ED3" i="29"/>
  <c r="DT3" i="29"/>
  <c r="DJ3" i="29"/>
  <c r="CZ3" i="29"/>
  <c r="CP3" i="29"/>
  <c r="CF3" i="29"/>
  <c r="BV3" i="29"/>
  <c r="BL3" i="29"/>
  <c r="BB3" i="29"/>
  <c r="AR3" i="29"/>
  <c r="AH3" i="29"/>
  <c r="X3" i="29"/>
  <c r="N3" i="29"/>
  <c r="D3" i="29"/>
  <c r="CD1" i="29"/>
  <c r="B1" i="29"/>
  <c r="BU15" i="29"/>
  <c r="EC14" i="29"/>
  <c r="BA14" i="29"/>
  <c r="DI13" i="29"/>
  <c r="AG13" i="29"/>
  <c r="CO12" i="29"/>
  <c r="M12" i="29"/>
  <c r="BU11" i="29"/>
  <c r="EB10" i="29"/>
  <c r="AZ10" i="29"/>
  <c r="DI9" i="29"/>
  <c r="AG9" i="29"/>
  <c r="CO8" i="29"/>
  <c r="M8" i="29"/>
  <c r="BU7" i="29"/>
  <c r="EC6" i="29"/>
  <c r="BA6" i="29"/>
  <c r="DI5" i="29"/>
  <c r="AG5" i="29"/>
  <c r="CO4" i="29"/>
  <c r="M4" i="29"/>
  <c r="EC3" i="29"/>
  <c r="DS3" i="29"/>
  <c r="DI3" i="29"/>
  <c r="CY3" i="29"/>
  <c r="CO3" i="29"/>
  <c r="CE3" i="29"/>
  <c r="BU3" i="29"/>
  <c r="BK3" i="29"/>
  <c r="BA3" i="29"/>
  <c r="AQ3" i="29"/>
  <c r="AG3" i="29"/>
  <c r="W3" i="29"/>
  <c r="M3" i="29"/>
  <c r="C3" i="29"/>
  <c r="BT1" i="29"/>
  <c r="BK15" i="29"/>
  <c r="DS14" i="29"/>
  <c r="AQ14" i="29"/>
  <c r="CY13" i="29"/>
  <c r="W13" i="29"/>
  <c r="CE12" i="29"/>
  <c r="C12" i="29"/>
  <c r="BK11" i="29"/>
  <c r="DR10" i="29"/>
  <c r="AP10" i="29"/>
  <c r="CY9" i="29"/>
  <c r="W9" i="29"/>
  <c r="CE8" i="29"/>
  <c r="C8" i="29"/>
  <c r="BK7" i="29"/>
  <c r="DS6" i="29"/>
  <c r="AQ6" i="29"/>
  <c r="CY5" i="29"/>
  <c r="W5" i="29"/>
  <c r="CE4" i="29"/>
  <c r="C4" i="29"/>
  <c r="EB3" i="29"/>
  <c r="DR3" i="29"/>
  <c r="DH3" i="29"/>
  <c r="CX3" i="29"/>
  <c r="CN3" i="29"/>
  <c r="CD3" i="29"/>
  <c r="BT3" i="29"/>
  <c r="BJ3" i="29"/>
  <c r="AZ3" i="29"/>
  <c r="AP3" i="29"/>
  <c r="AF3" i="29"/>
  <c r="V3" i="29"/>
  <c r="L3" i="29"/>
  <c r="B3" i="29"/>
  <c r="BJ1" i="29"/>
  <c r="EC34" i="28"/>
  <c r="BA34" i="28"/>
  <c r="DI33" i="28"/>
  <c r="AG33" i="28"/>
  <c r="CO32" i="28"/>
  <c r="M32" i="28"/>
  <c r="BU31" i="28"/>
  <c r="EC30" i="28"/>
  <c r="BA30" i="28"/>
  <c r="DI29" i="28"/>
  <c r="AG29" i="28"/>
  <c r="CO28" i="28"/>
  <c r="M28" i="28"/>
  <c r="BT27" i="28"/>
  <c r="EC13" i="28"/>
  <c r="CO13" i="28"/>
  <c r="BA13" i="28"/>
  <c r="M13" i="28"/>
  <c r="CO12" i="28"/>
  <c r="M12" i="28"/>
  <c r="BU11" i="28"/>
  <c r="EC10" i="28"/>
  <c r="BA10" i="28"/>
  <c r="DI9" i="28"/>
  <c r="AG9" i="28"/>
  <c r="CO8" i="28"/>
  <c r="M8" i="28"/>
  <c r="BU7" i="28"/>
  <c r="EC6" i="28"/>
  <c r="BA6" i="28"/>
  <c r="DI5" i="28"/>
  <c r="AG5" i="28"/>
  <c r="CO4" i="28"/>
  <c r="M4" i="28"/>
  <c r="EC3" i="28"/>
  <c r="DS3" i="28"/>
  <c r="DI3" i="28"/>
  <c r="CY3" i="28"/>
  <c r="CO3" i="28"/>
  <c r="CE3" i="28"/>
  <c r="BU3" i="28"/>
  <c r="BK3" i="28"/>
  <c r="BA3" i="28"/>
  <c r="AQ3" i="28"/>
  <c r="AG3" i="28"/>
  <c r="W3" i="28"/>
  <c r="M3" i="28"/>
  <c r="C3" i="28"/>
  <c r="BT1" i="28"/>
  <c r="DS34" i="28"/>
  <c r="AQ34" i="28"/>
  <c r="CY33" i="28"/>
  <c r="W33" i="28"/>
  <c r="CE32" i="28"/>
  <c r="C32" i="28"/>
  <c r="BK31" i="28"/>
  <c r="DS30" i="28"/>
  <c r="AQ30" i="28"/>
  <c r="CY29" i="28"/>
  <c r="W29" i="28"/>
  <c r="CE28" i="28"/>
  <c r="C28" i="28"/>
  <c r="BJ27" i="28"/>
  <c r="EB13" i="28"/>
  <c r="CN13" i="28"/>
  <c r="AZ13" i="28"/>
  <c r="L13" i="28"/>
  <c r="CE12" i="28"/>
  <c r="C12" i="28"/>
  <c r="BK11" i="28"/>
  <c r="DS10" i="28"/>
  <c r="AQ10" i="28"/>
  <c r="CY9" i="28"/>
  <c r="W9" i="28"/>
  <c r="CE8" i="28"/>
  <c r="C8" i="28"/>
  <c r="BK7" i="28"/>
  <c r="DS6" i="28"/>
  <c r="AQ6" i="28"/>
  <c r="CY5" i="28"/>
  <c r="W5" i="28"/>
  <c r="CE4" i="28"/>
  <c r="C4" i="28"/>
  <c r="EB3" i="28"/>
  <c r="DR3" i="28"/>
  <c r="DH3" i="28"/>
  <c r="CX3" i="28"/>
  <c r="CN3" i="28"/>
  <c r="CD3" i="28"/>
  <c r="BT3" i="28"/>
  <c r="BJ3" i="28"/>
  <c r="AZ3" i="28"/>
  <c r="AP3" i="28"/>
  <c r="AF3" i="28"/>
  <c r="V3" i="28"/>
  <c r="L3" i="28"/>
  <c r="B3" i="28"/>
  <c r="BJ1" i="28"/>
  <c r="DI34" i="28"/>
  <c r="AG34" i="28"/>
  <c r="CO33" i="28"/>
  <c r="M33" i="28"/>
  <c r="BU32" i="28"/>
  <c r="EC31" i="28"/>
  <c r="BA31" i="28"/>
  <c r="DI30" i="28"/>
  <c r="AG30" i="28"/>
  <c r="CO29" i="28"/>
  <c r="M29" i="28"/>
  <c r="BU28" i="28"/>
  <c r="EB27" i="28"/>
  <c r="AZ27" i="28"/>
  <c r="DS13" i="28"/>
  <c r="CE13" i="28"/>
  <c r="AQ13" i="28"/>
  <c r="C13" i="28"/>
  <c r="BU12" i="28"/>
  <c r="EC11" i="28"/>
  <c r="BA11" i="28"/>
  <c r="DI10" i="28"/>
  <c r="AG10" i="28"/>
  <c r="CO9" i="28"/>
  <c r="M9" i="28"/>
  <c r="BU8" i="28"/>
  <c r="EC7" i="28"/>
  <c r="BA7" i="28"/>
  <c r="DI6" i="28"/>
  <c r="AG6" i="28"/>
  <c r="CO5" i="28"/>
  <c r="M5" i="28"/>
  <c r="BU4" i="28"/>
  <c r="EI3" i="28"/>
  <c r="DY3" i="28"/>
  <c r="DO3" i="28"/>
  <c r="DE3" i="28"/>
  <c r="CU3" i="28"/>
  <c r="CK3" i="28"/>
  <c r="CA3" i="28"/>
  <c r="BQ3" i="28"/>
  <c r="BG3" i="28"/>
  <c r="AW3" i="28"/>
  <c r="AM3" i="28"/>
  <c r="AC3" i="28"/>
  <c r="S3" i="28"/>
  <c r="I3" i="28"/>
  <c r="EB1" i="28"/>
  <c r="AZ1" i="28"/>
  <c r="CY34" i="28"/>
  <c r="W34" i="28"/>
  <c r="CE33" i="28"/>
  <c r="C33" i="28"/>
  <c r="BK32" i="28"/>
  <c r="DS31" i="28"/>
  <c r="AQ31" i="28"/>
  <c r="CY30" i="28"/>
  <c r="W30" i="28"/>
  <c r="CE29" i="28"/>
  <c r="C29" i="28"/>
  <c r="BK28" i="28"/>
  <c r="DR27" i="28"/>
  <c r="AP27" i="28"/>
  <c r="DR13" i="28"/>
  <c r="CD13" i="28"/>
  <c r="AP13" i="28"/>
  <c r="B13" i="28"/>
  <c r="BK12" i="28"/>
  <c r="DS11" i="28"/>
  <c r="AQ11" i="28"/>
  <c r="CY10" i="28"/>
  <c r="W10" i="28"/>
  <c r="CE9" i="28"/>
  <c r="C9" i="28"/>
  <c r="BK8" i="28"/>
  <c r="DS7" i="28"/>
  <c r="AQ7" i="28"/>
  <c r="CY6" i="28"/>
  <c r="W6" i="28"/>
  <c r="CE5" i="28"/>
  <c r="C5" i="28"/>
  <c r="BK4" i="28"/>
  <c r="EH3" i="28"/>
  <c r="DX3" i="28"/>
  <c r="DN3" i="28"/>
  <c r="DD3" i="28"/>
  <c r="CT3" i="28"/>
  <c r="CJ3" i="28"/>
  <c r="BZ3" i="28"/>
  <c r="BP3" i="28"/>
  <c r="BF3" i="28"/>
  <c r="AV3" i="28"/>
  <c r="AL3" i="28"/>
  <c r="AB3" i="28"/>
  <c r="R3" i="28"/>
  <c r="H3" i="28"/>
  <c r="DR1" i="28"/>
  <c r="AP1" i="28"/>
  <c r="CO34" i="28"/>
  <c r="M34" i="28"/>
  <c r="BU33" i="28"/>
  <c r="EC32" i="28"/>
  <c r="BA32" i="28"/>
  <c r="DI31" i="28"/>
  <c r="AG31" i="28"/>
  <c r="CO30" i="28"/>
  <c r="M30" i="28"/>
  <c r="BU29" i="28"/>
  <c r="EC28" i="28"/>
  <c r="BA28" i="28"/>
  <c r="DH27" i="28"/>
  <c r="AF27" i="28"/>
  <c r="DI13" i="28"/>
  <c r="BU13" i="28"/>
  <c r="AG13" i="28"/>
  <c r="EC12" i="28"/>
  <c r="BA12" i="28"/>
  <c r="DI11" i="28"/>
  <c r="AG11" i="28"/>
  <c r="CO10" i="28"/>
  <c r="M10" i="28"/>
  <c r="BU9" i="28"/>
  <c r="EC8" i="28"/>
  <c r="BA8" i="28"/>
  <c r="DI7" i="28"/>
  <c r="AG7" i="28"/>
  <c r="CO6" i="28"/>
  <c r="M6" i="28"/>
  <c r="BU5" i="28"/>
  <c r="EC4" i="28"/>
  <c r="BA4" i="28"/>
  <c r="EG3" i="28"/>
  <c r="DW3" i="28"/>
  <c r="DM3" i="28"/>
  <c r="DC3" i="28"/>
  <c r="CS3" i="28"/>
  <c r="CI3" i="28"/>
  <c r="BY3" i="28"/>
  <c r="BO3" i="28"/>
  <c r="BE3" i="28"/>
  <c r="AU3" i="28"/>
  <c r="AK3" i="28"/>
  <c r="AA3" i="28"/>
  <c r="Q3" i="28"/>
  <c r="G3" i="28"/>
  <c r="DH1" i="28"/>
  <c r="AF1" i="28"/>
  <c r="CE34" i="28"/>
  <c r="C34" i="28"/>
  <c r="BK33" i="28"/>
  <c r="DS32" i="28"/>
  <c r="AQ32" i="28"/>
  <c r="CY31" i="28"/>
  <c r="W31" i="28"/>
  <c r="CE30" i="28"/>
  <c r="C30" i="28"/>
  <c r="BK29" i="28"/>
  <c r="DS28" i="28"/>
  <c r="AQ28" i="28"/>
  <c r="CX27" i="28"/>
  <c r="V27" i="28"/>
  <c r="DH13" i="28"/>
  <c r="BT13" i="28"/>
  <c r="AF13" i="28"/>
  <c r="DS12" i="28"/>
  <c r="AQ12" i="28"/>
  <c r="CY11" i="28"/>
  <c r="W11" i="28"/>
  <c r="CE10" i="28"/>
  <c r="C10" i="28"/>
  <c r="BK9" i="28"/>
  <c r="DS8" i="28"/>
  <c r="AQ8" i="28"/>
  <c r="CY7" i="28"/>
  <c r="W7" i="28"/>
  <c r="CE6" i="28"/>
  <c r="C6" i="28"/>
  <c r="BK5" i="28"/>
  <c r="DS4" i="28"/>
  <c r="AQ4" i="28"/>
  <c r="EF3" i="28"/>
  <c r="DV3" i="28"/>
  <c r="DL3" i="28"/>
  <c r="DB3" i="28"/>
  <c r="CR3" i="28"/>
  <c r="CH3" i="28"/>
  <c r="BX3" i="28"/>
  <c r="BN3" i="28"/>
  <c r="BD3" i="28"/>
  <c r="AT3" i="28"/>
  <c r="AJ3" i="28"/>
  <c r="Z3" i="28"/>
  <c r="P3" i="28"/>
  <c r="F3" i="28"/>
  <c r="CX1" i="28"/>
  <c r="V1" i="28"/>
  <c r="BU34" i="28"/>
  <c r="EC33" i="28"/>
  <c r="BA33" i="28"/>
  <c r="DI32" i="28"/>
  <c r="AG32" i="28"/>
  <c r="CO31" i="28"/>
  <c r="M31" i="28"/>
  <c r="BU30" i="28"/>
  <c r="EC29" i="28"/>
  <c r="BA29" i="28"/>
  <c r="DI28" i="28"/>
  <c r="AG28" i="28"/>
  <c r="CN27" i="28"/>
  <c r="L27" i="28"/>
  <c r="CY13" i="28"/>
  <c r="BK13" i="28"/>
  <c r="W13" i="28"/>
  <c r="DI12" i="28"/>
  <c r="AG12" i="28"/>
  <c r="CO11" i="28"/>
  <c r="M11" i="28"/>
  <c r="BU10" i="28"/>
  <c r="EC9" i="28"/>
  <c r="BA9" i="28"/>
  <c r="DI8" i="28"/>
  <c r="AG8" i="28"/>
  <c r="CO7" i="28"/>
  <c r="M7" i="28"/>
  <c r="BU6" i="28"/>
  <c r="EC5" i="28"/>
  <c r="BA5" i="28"/>
  <c r="DI4" i="28"/>
  <c r="AG4" i="28"/>
  <c r="EE3" i="28"/>
  <c r="DU3" i="28"/>
  <c r="DK3" i="28"/>
  <c r="DA3" i="28"/>
  <c r="CQ3" i="28"/>
  <c r="CG3" i="28"/>
  <c r="BW3" i="28"/>
  <c r="BM3" i="28"/>
  <c r="BC3" i="28"/>
  <c r="AS3" i="28"/>
  <c r="AI3" i="28"/>
  <c r="Y3" i="28"/>
  <c r="O3" i="28"/>
  <c r="E3" i="28"/>
  <c r="CN1" i="28"/>
  <c r="L1" i="28"/>
  <c r="BK34" i="28"/>
  <c r="DS33" i="28"/>
  <c r="AQ33" i="28"/>
  <c r="CY32" i="28"/>
  <c r="W32" i="28"/>
  <c r="CE31" i="28"/>
  <c r="C31" i="28"/>
  <c r="BK30" i="28"/>
  <c r="DS29" i="28"/>
  <c r="AQ29" i="28"/>
  <c r="CY28" i="28"/>
  <c r="W28" i="28"/>
  <c r="CD27" i="28"/>
  <c r="B27" i="28"/>
  <c r="CX13" i="28"/>
  <c r="BJ13" i="28"/>
  <c r="V13" i="28"/>
  <c r="CY12" i="28"/>
  <c r="W12" i="28"/>
  <c r="CE11" i="28"/>
  <c r="C11" i="28"/>
  <c r="BK10" i="28"/>
  <c r="DS9" i="28"/>
  <c r="AQ9" i="28"/>
  <c r="CY8" i="28"/>
  <c r="W8" i="28"/>
  <c r="CE7" i="28"/>
  <c r="C7" i="28"/>
  <c r="BK6" i="28"/>
  <c r="DS5" i="28"/>
  <c r="AQ5" i="28"/>
  <c r="CY4" i="28"/>
  <c r="W4" i="28"/>
  <c r="ED3" i="28"/>
  <c r="DT3" i="28"/>
  <c r="DJ3" i="28"/>
  <c r="CZ3" i="28"/>
  <c r="CP3" i="28"/>
  <c r="CF3" i="28"/>
  <c r="BV3" i="28"/>
  <c r="BL3" i="28"/>
  <c r="BB3" i="28"/>
  <c r="AR3" i="28"/>
  <c r="AH3" i="28"/>
  <c r="X3" i="28"/>
  <c r="N3" i="28"/>
  <c r="D3" i="28"/>
  <c r="CD1" i="28"/>
  <c r="B1" i="28"/>
  <c r="EC31" i="27"/>
  <c r="BA31" i="27"/>
  <c r="DI30" i="27"/>
  <c r="AG30" i="27"/>
  <c r="CO29" i="27"/>
  <c r="M29" i="27"/>
  <c r="BU28" i="27"/>
  <c r="EC27" i="27"/>
  <c r="BA27" i="27"/>
  <c r="DH26" i="27"/>
  <c r="AF26" i="27"/>
  <c r="DI12" i="27"/>
  <c r="BU12" i="27"/>
  <c r="AG12" i="27"/>
  <c r="EC11" i="27"/>
  <c r="BA11" i="27"/>
  <c r="DI10" i="27"/>
  <c r="AG10" i="27"/>
  <c r="CO9" i="27"/>
  <c r="M9" i="27"/>
  <c r="BU8" i="27"/>
  <c r="EC7" i="27"/>
  <c r="BA7" i="27"/>
  <c r="DI6" i="27"/>
  <c r="AG6" i="27"/>
  <c r="CO5" i="27"/>
  <c r="M5" i="27"/>
  <c r="BU4" i="27"/>
  <c r="EI3" i="27"/>
  <c r="DY3" i="27"/>
  <c r="DO3" i="27"/>
  <c r="DE3" i="27"/>
  <c r="CU3" i="27"/>
  <c r="CK3" i="27"/>
  <c r="CA3" i="27"/>
  <c r="BQ3" i="27"/>
  <c r="BG3" i="27"/>
  <c r="AW3" i="27"/>
  <c r="AM3" i="27"/>
  <c r="AC3" i="27"/>
  <c r="S3" i="27"/>
  <c r="I3" i="27"/>
  <c r="EB1" i="27"/>
  <c r="AZ1" i="27"/>
  <c r="DS31" i="27"/>
  <c r="AQ31" i="27"/>
  <c r="CY30" i="27"/>
  <c r="W30" i="27"/>
  <c r="CE29" i="27"/>
  <c r="C29" i="27"/>
  <c r="BK28" i="27"/>
  <c r="DS27" i="27"/>
  <c r="AQ27" i="27"/>
  <c r="CX26" i="27"/>
  <c r="V26" i="27"/>
  <c r="DH12" i="27"/>
  <c r="BT12" i="27"/>
  <c r="AF12" i="27"/>
  <c r="DS11" i="27"/>
  <c r="AQ11" i="27"/>
  <c r="CY10" i="27"/>
  <c r="W10" i="27"/>
  <c r="CE9" i="27"/>
  <c r="C9" i="27"/>
  <c r="BK8" i="27"/>
  <c r="DS7" i="27"/>
  <c r="AQ7" i="27"/>
  <c r="CY6" i="27"/>
  <c r="W6" i="27"/>
  <c r="CE5" i="27"/>
  <c r="C5" i="27"/>
  <c r="BK4" i="27"/>
  <c r="EH3" i="27"/>
  <c r="DX3" i="27"/>
  <c r="DN3" i="27"/>
  <c r="DD3" i="27"/>
  <c r="CT3" i="27"/>
  <c r="CJ3" i="27"/>
  <c r="BZ3" i="27"/>
  <c r="BP3" i="27"/>
  <c r="BF3" i="27"/>
  <c r="AV3" i="27"/>
  <c r="AL3" i="27"/>
  <c r="AB3" i="27"/>
  <c r="R3" i="27"/>
  <c r="H3" i="27"/>
  <c r="DR1" i="27"/>
  <c r="AP1" i="27"/>
  <c r="DI31" i="27"/>
  <c r="AG31" i="27"/>
  <c r="CO30" i="27"/>
  <c r="M30" i="27"/>
  <c r="BU29" i="27"/>
  <c r="EC28" i="27"/>
  <c r="BA28" i="27"/>
  <c r="DI27" i="27"/>
  <c r="AG27" i="27"/>
  <c r="CN26" i="27"/>
  <c r="L26" i="27"/>
  <c r="CY12" i="27"/>
  <c r="BK12" i="27"/>
  <c r="W12" i="27"/>
  <c r="DI11" i="27"/>
  <c r="AG11" i="27"/>
  <c r="CO10" i="27"/>
  <c r="M10" i="27"/>
  <c r="BU9" i="27"/>
  <c r="EC8" i="27"/>
  <c r="BA8" i="27"/>
  <c r="DI7" i="27"/>
  <c r="AG7" i="27"/>
  <c r="CO6" i="27"/>
  <c r="M6" i="27"/>
  <c r="BU5" i="27"/>
  <c r="EC4" i="27"/>
  <c r="BA4" i="27"/>
  <c r="EG3" i="27"/>
  <c r="DW3" i="27"/>
  <c r="DM3" i="27"/>
  <c r="DC3" i="27"/>
  <c r="CS3" i="27"/>
  <c r="CI3" i="27"/>
  <c r="BY3" i="27"/>
  <c r="BO3" i="27"/>
  <c r="BE3" i="27"/>
  <c r="AU3" i="27"/>
  <c r="AK3" i="27"/>
  <c r="AA3" i="27"/>
  <c r="Q3" i="27"/>
  <c r="G3" i="27"/>
  <c r="DH1" i="27"/>
  <c r="AF1" i="27"/>
  <c r="CY31" i="27"/>
  <c r="W31" i="27"/>
  <c r="CE30" i="27"/>
  <c r="C30" i="27"/>
  <c r="BK29" i="27"/>
  <c r="DS28" i="27"/>
  <c r="AQ28" i="27"/>
  <c r="CY27" i="27"/>
  <c r="W27" i="27"/>
  <c r="CD26" i="27"/>
  <c r="B26" i="27"/>
  <c r="CX12" i="27"/>
  <c r="BJ12" i="27"/>
  <c r="V12" i="27"/>
  <c r="CY11" i="27"/>
  <c r="W11" i="27"/>
  <c r="CE10" i="27"/>
  <c r="C10" i="27"/>
  <c r="BK9" i="27"/>
  <c r="DS8" i="27"/>
  <c r="AQ8" i="27"/>
  <c r="CY7" i="27"/>
  <c r="W7" i="27"/>
  <c r="CE6" i="27"/>
  <c r="C6" i="27"/>
  <c r="BK5" i="27"/>
  <c r="DS4" i="27"/>
  <c r="AQ4" i="27"/>
  <c r="EF3" i="27"/>
  <c r="DV3" i="27"/>
  <c r="DL3" i="27"/>
  <c r="DB3" i="27"/>
  <c r="CR3" i="27"/>
  <c r="CH3" i="27"/>
  <c r="BX3" i="27"/>
  <c r="BN3" i="27"/>
  <c r="BD3" i="27"/>
  <c r="AT3" i="27"/>
  <c r="AJ3" i="27"/>
  <c r="Z3" i="27"/>
  <c r="P3" i="27"/>
  <c r="F3" i="27"/>
  <c r="CX1" i="27"/>
  <c r="V1" i="27"/>
  <c r="CO31" i="27"/>
  <c r="M31" i="27"/>
  <c r="BU30" i="27"/>
  <c r="EC29" i="27"/>
  <c r="BA29" i="27"/>
  <c r="DI28" i="27"/>
  <c r="AG28" i="27"/>
  <c r="CO27" i="27"/>
  <c r="M27" i="27"/>
  <c r="BT26" i="27"/>
  <c r="EC12" i="27"/>
  <c r="CO12" i="27"/>
  <c r="BA12" i="27"/>
  <c r="M12" i="27"/>
  <c r="CO11" i="27"/>
  <c r="M11" i="27"/>
  <c r="BU10" i="27"/>
  <c r="EC9" i="27"/>
  <c r="BA9" i="27"/>
  <c r="DI8" i="27"/>
  <c r="AG8" i="27"/>
  <c r="CO7" i="27"/>
  <c r="M7" i="27"/>
  <c r="BU6" i="27"/>
  <c r="EC5" i="27"/>
  <c r="BA5" i="27"/>
  <c r="DI4" i="27"/>
  <c r="AG4" i="27"/>
  <c r="EE3" i="27"/>
  <c r="DU3" i="27"/>
  <c r="DK3" i="27"/>
  <c r="DA3" i="27"/>
  <c r="CQ3" i="27"/>
  <c r="CG3" i="27"/>
  <c r="BW3" i="27"/>
  <c r="BM3" i="27"/>
  <c r="BC3" i="27"/>
  <c r="AS3" i="27"/>
  <c r="AI3" i="27"/>
  <c r="Y3" i="27"/>
  <c r="O3" i="27"/>
  <c r="E3" i="27"/>
  <c r="CN1" i="27"/>
  <c r="L1" i="27"/>
  <c r="CE31" i="27"/>
  <c r="C31" i="27"/>
  <c r="BK30" i="27"/>
  <c r="DS29" i="27"/>
  <c r="AQ29" i="27"/>
  <c r="CY28" i="27"/>
  <c r="W28" i="27"/>
  <c r="CE27" i="27"/>
  <c r="C27" i="27"/>
  <c r="BJ26" i="27"/>
  <c r="EB12" i="27"/>
  <c r="CN12" i="27"/>
  <c r="AZ12" i="27"/>
  <c r="L12" i="27"/>
  <c r="CE11" i="27"/>
  <c r="C11" i="27"/>
  <c r="BK10" i="27"/>
  <c r="DS9" i="27"/>
  <c r="AQ9" i="27"/>
  <c r="CY8" i="27"/>
  <c r="W8" i="27"/>
  <c r="CE7" i="27"/>
  <c r="C7" i="27"/>
  <c r="BK6" i="27"/>
  <c r="DS5" i="27"/>
  <c r="AQ5" i="27"/>
  <c r="CY4" i="27"/>
  <c r="W4" i="27"/>
  <c r="ED3" i="27"/>
  <c r="DT3" i="27"/>
  <c r="DJ3" i="27"/>
  <c r="CZ3" i="27"/>
  <c r="CP3" i="27"/>
  <c r="CF3" i="27"/>
  <c r="BV3" i="27"/>
  <c r="BL3" i="27"/>
  <c r="BB3" i="27"/>
  <c r="AR3" i="27"/>
  <c r="AH3" i="27"/>
  <c r="X3" i="27"/>
  <c r="N3" i="27"/>
  <c r="D3" i="27"/>
  <c r="CD1" i="27"/>
  <c r="B1" i="27"/>
  <c r="BU31" i="27"/>
  <c r="EC30" i="27"/>
  <c r="BA30" i="27"/>
  <c r="DI29" i="27"/>
  <c r="AG29" i="27"/>
  <c r="CO28" i="27"/>
  <c r="M28" i="27"/>
  <c r="BU27" i="27"/>
  <c r="EB26" i="27"/>
  <c r="AZ26" i="27"/>
  <c r="DS12" i="27"/>
  <c r="CE12" i="27"/>
  <c r="AQ12" i="27"/>
  <c r="C12" i="27"/>
  <c r="BU11" i="27"/>
  <c r="EC10" i="27"/>
  <c r="BA10" i="27"/>
  <c r="DI9" i="27"/>
  <c r="AG9" i="27"/>
  <c r="CO8" i="27"/>
  <c r="M8" i="27"/>
  <c r="BU7" i="27"/>
  <c r="EC6" i="27"/>
  <c r="BA6" i="27"/>
  <c r="DI5" i="27"/>
  <c r="AG5" i="27"/>
  <c r="CO4" i="27"/>
  <c r="M4" i="27"/>
  <c r="EC3" i="27"/>
  <c r="DS3" i="27"/>
  <c r="DI3" i="27"/>
  <c r="CY3" i="27"/>
  <c r="CO3" i="27"/>
  <c r="CE3" i="27"/>
  <c r="BU3" i="27"/>
  <c r="BK3" i="27"/>
  <c r="BA3" i="27"/>
  <c r="AQ3" i="27"/>
  <c r="AG3" i="27"/>
  <c r="W3" i="27"/>
  <c r="M3" i="27"/>
  <c r="C3" i="27"/>
  <c r="BT1" i="27"/>
  <c r="BK31" i="27"/>
  <c r="DS30" i="27"/>
  <c r="AQ30" i="27"/>
  <c r="CY29" i="27"/>
  <c r="W29" i="27"/>
  <c r="CE28" i="27"/>
  <c r="C28" i="27"/>
  <c r="BK27" i="27"/>
  <c r="DR26" i="27"/>
  <c r="AP26" i="27"/>
  <c r="DR12" i="27"/>
  <c r="CD12" i="27"/>
  <c r="AP12" i="27"/>
  <c r="B12" i="27"/>
  <c r="BK11" i="27"/>
  <c r="DS10" i="27"/>
  <c r="AQ10" i="27"/>
  <c r="CY9" i="27"/>
  <c r="W9" i="27"/>
  <c r="CE8" i="27"/>
  <c r="C8" i="27"/>
  <c r="BK7" i="27"/>
  <c r="DS6" i="27"/>
  <c r="AQ6" i="27"/>
  <c r="CY5" i="27"/>
  <c r="W5" i="27"/>
  <c r="CE4" i="27"/>
  <c r="C4" i="27"/>
  <c r="EB3" i="27"/>
  <c r="DR3" i="27"/>
  <c r="DH3" i="27"/>
  <c r="CX3" i="27"/>
  <c r="CN3" i="27"/>
  <c r="CD3" i="27"/>
  <c r="BT3" i="27"/>
  <c r="BJ3" i="27"/>
  <c r="AZ3" i="27"/>
  <c r="AP3" i="27"/>
  <c r="AF3" i="27"/>
  <c r="V3" i="27"/>
  <c r="L3" i="27"/>
  <c r="B3" i="27"/>
  <c r="BJ1" i="27"/>
  <c r="C7" i="41"/>
  <c r="ED1" i="29" s="1"/>
  <c r="B15" i="47"/>
  <c r="C6" i="47"/>
  <c r="B14" i="47"/>
  <c r="C5" i="47"/>
  <c r="B13" i="47"/>
  <c r="C4" i="47"/>
  <c r="B12" i="47"/>
  <c r="B2" i="47"/>
  <c r="C10" i="47"/>
  <c r="C9" i="47"/>
  <c r="C8" i="47"/>
  <c r="C7" i="47"/>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J36" i="42"/>
  <c r="C27" i="42"/>
  <c r="P4" i="42"/>
  <c r="D2" i="44"/>
  <c r="V2" i="44"/>
  <c r="J37" i="42"/>
  <c r="C36" i="42"/>
  <c r="B4" i="42"/>
  <c r="A1" i="44"/>
  <c r="Q38" i="42"/>
  <c r="C37" i="42"/>
  <c r="B34" i="42"/>
  <c r="A44" i="43"/>
  <c r="J38" i="42"/>
  <c r="J39" i="42"/>
  <c r="I4" i="42"/>
  <c r="A1" i="42"/>
  <c r="B4" i="44"/>
  <c r="A23" i="43"/>
  <c r="Q36" i="42"/>
  <c r="Q27" i="42"/>
  <c r="Q39" i="42"/>
  <c r="C38" i="42"/>
  <c r="J27" i="42"/>
  <c r="AZ2" i="44"/>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DJ1" i="29" l="1"/>
  <c r="DT1" i="29"/>
  <c r="CP1" i="29"/>
  <c r="CZ1" i="29"/>
  <c r="BV1" i="29"/>
  <c r="CF1" i="29"/>
  <c r="BB1" i="29"/>
  <c r="BL1" i="29"/>
  <c r="AH1" i="29"/>
  <c r="AR1" i="29"/>
  <c r="N1" i="29"/>
  <c r="X1" i="29"/>
  <c r="ED1" i="28"/>
  <c r="D1" i="29"/>
  <c r="DJ1" i="28"/>
  <c r="DT1" i="28"/>
  <c r="CP1" i="28"/>
  <c r="CZ1" i="28"/>
  <c r="BV1" i="28"/>
  <c r="CF1" i="28"/>
  <c r="BB1" i="28"/>
  <c r="BL1" i="28"/>
  <c r="AH1" i="28"/>
  <c r="AR1" i="28"/>
  <c r="N1" i="28"/>
  <c r="X1" i="28"/>
  <c r="A5" i="40"/>
  <c r="E5" i="40" s="1"/>
  <c r="D1" i="28"/>
  <c r="DT1" i="27"/>
  <c r="ED1" i="27"/>
  <c r="CZ1" i="27"/>
  <c r="DJ1" i="27"/>
  <c r="CF1" i="27"/>
  <c r="CP1" i="27"/>
  <c r="BL1" i="27"/>
  <c r="BV1" i="27"/>
  <c r="AR1" i="27"/>
  <c r="BB1" i="27"/>
  <c r="X1" i="27"/>
  <c r="AH1" i="27"/>
  <c r="D1" i="27"/>
  <c r="N1" i="27"/>
  <c r="A30" i="42"/>
  <c r="B36" i="42"/>
  <c r="I36" i="42"/>
  <c r="P36" i="42"/>
  <c r="P37" i="42"/>
  <c r="I37" i="42"/>
  <c r="B37" i="42"/>
  <c r="A31" i="42"/>
  <c r="P38" i="42"/>
  <c r="B38" i="42"/>
  <c r="A32" i="42"/>
  <c r="I38" i="42"/>
  <c r="BY3" i="46"/>
  <c r="CU3" i="46"/>
  <c r="J3" i="46"/>
  <c r="AF3" i="46"/>
  <c r="DU3" i="46"/>
  <c r="BF3" i="46"/>
  <c r="E28" i="42"/>
  <c r="S28" i="42"/>
  <c r="L28" i="42"/>
  <c r="BC3" i="46"/>
  <c r="BV3" i="46"/>
  <c r="CP3" i="46"/>
  <c r="G3" i="46"/>
  <c r="AA3" i="46"/>
  <c r="DR3" i="46"/>
  <c r="R28" i="42"/>
  <c r="D28" i="42"/>
  <c r="K28" i="42"/>
  <c r="P39" i="42"/>
  <c r="I39" i="42"/>
  <c r="B39" i="42"/>
  <c r="A33" i="42"/>
  <c r="CB3" i="46"/>
  <c r="CZ3" i="46"/>
  <c r="M3" i="46"/>
  <c r="AK3" i="46"/>
  <c r="DX3" i="46"/>
  <c r="BI3" i="46"/>
  <c r="F28" i="42"/>
  <c r="M28" i="42"/>
  <c r="T28" i="42"/>
  <c r="DE3" i="46"/>
  <c r="P3" i="46"/>
  <c r="AP3" i="46"/>
  <c r="EA3" i="46"/>
  <c r="BL3" i="46"/>
  <c r="CE3" i="46"/>
  <c r="N28" i="42"/>
  <c r="G28" i="42"/>
  <c r="U28" i="42"/>
  <c r="S3" i="46"/>
  <c r="AU3" i="46"/>
  <c r="ED3" i="46"/>
  <c r="BO3" i="46"/>
  <c r="CH3" i="46"/>
  <c r="O28" i="42"/>
  <c r="H28" i="42"/>
  <c r="V28" i="42"/>
  <c r="B16" i="46"/>
  <c r="B15" i="46"/>
  <c r="B18" i="46"/>
  <c r="B7" i="46"/>
  <c r="B6" i="46"/>
  <c r="B10" i="46"/>
  <c r="B17" i="46"/>
  <c r="B14" i="46"/>
  <c r="B11" i="46"/>
  <c r="B8" i="46"/>
  <c r="B12" i="46"/>
  <c r="B9" i="46"/>
  <c r="B13" i="46"/>
  <c r="B19" i="46"/>
  <c r="B2" i="30"/>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G3" i="30" l="1"/>
  <c r="F3" i="30"/>
  <c r="E3" i="30"/>
  <c r="D3" i="30"/>
  <c r="C3" i="30"/>
  <c r="F5" i="40"/>
  <c r="B5" i="40"/>
  <c r="C5" i="40"/>
  <c r="D5" i="40"/>
  <c r="J26" i="42"/>
  <c r="J25" i="42"/>
  <c r="C25" i="42"/>
  <c r="C26" i="42"/>
  <c r="Q26" i="42"/>
  <c r="Q25" i="42"/>
  <c r="C15" i="47"/>
  <c r="C2" i="47"/>
  <c r="A2" i="45"/>
  <c r="T27" i="42"/>
  <c r="L27" i="42"/>
  <c r="D27" i="42"/>
  <c r="R2" i="42"/>
  <c r="J2" i="42"/>
  <c r="B2" i="42"/>
  <c r="P1" i="42"/>
  <c r="H1" i="42"/>
  <c r="S27" i="42"/>
  <c r="Q2" i="42"/>
  <c r="A2" i="42"/>
  <c r="D1" i="42"/>
  <c r="C1" i="45"/>
  <c r="U2" i="42"/>
  <c r="K1" i="42"/>
  <c r="K27" i="42"/>
  <c r="I2" i="42"/>
  <c r="O1" i="42"/>
  <c r="G1" i="42"/>
  <c r="V2" i="42"/>
  <c r="L1" i="42"/>
  <c r="D2" i="45"/>
  <c r="O27" i="42"/>
  <c r="E2" i="42"/>
  <c r="C1" i="42"/>
  <c r="S2" i="42"/>
  <c r="R27" i="42"/>
  <c r="P2" i="42"/>
  <c r="H2" i="42"/>
  <c r="V1" i="42"/>
  <c r="N1" i="42"/>
  <c r="F1" i="42"/>
  <c r="G2" i="42"/>
  <c r="M1" i="42"/>
  <c r="F2" i="42"/>
  <c r="O2" i="42"/>
  <c r="U1" i="42"/>
  <c r="E1" i="42"/>
  <c r="D1" i="45"/>
  <c r="H27" i="42"/>
  <c r="T1" i="42"/>
  <c r="U27" i="42"/>
  <c r="K2" i="42"/>
  <c r="N2" i="42"/>
  <c r="G27" i="42"/>
  <c r="M2" i="42"/>
  <c r="S1" i="42"/>
  <c r="E27" i="42"/>
  <c r="Q1" i="42"/>
  <c r="C2" i="45"/>
  <c r="B1" i="45"/>
  <c r="V27" i="42"/>
  <c r="N27" i="42"/>
  <c r="F27" i="42"/>
  <c r="T2" i="42"/>
  <c r="L2" i="42"/>
  <c r="D2" i="42"/>
  <c r="R1" i="42"/>
  <c r="J1" i="42"/>
  <c r="B1" i="42"/>
  <c r="M27" i="42"/>
  <c r="C2" i="42"/>
  <c r="I1" i="42"/>
  <c r="B2" i="45"/>
  <c r="B26" i="44" l="1"/>
  <c r="B27" i="44"/>
  <c r="B21" i="44"/>
  <c r="B23" i="44"/>
  <c r="B19" i="44"/>
  <c r="B17" i="44"/>
  <c r="B9" i="44"/>
  <c r="B12" i="44"/>
  <c r="B13" i="44"/>
  <c r="B7" i="44"/>
  <c r="B11" i="44"/>
  <c r="B20" i="44"/>
  <c r="B8" i="44"/>
  <c r="B6" i="44"/>
  <c r="B10" i="44"/>
  <c r="B25" i="44"/>
  <c r="B16" i="44"/>
  <c r="B28" i="44"/>
  <c r="B22" i="44"/>
  <c r="B18" i="44"/>
  <c r="B14" i="44"/>
  <c r="B15" i="44"/>
  <c r="B2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<sst xmlns="http://schemas.openxmlformats.org/spreadsheetml/2006/main" count="4098" uniqueCount="2301">
  <si>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</si>
  <si>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</si>
  <si>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</si>
  <si>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</si>
  <si>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</si>
  <si>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</si>
  <si>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</si>
  <si>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</si>
  <si>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</si>
  <si>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</si>
  <si>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</si>
  <si>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</si>
  <si>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</si>
  <si>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</si>
  <si>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</si>
  <si>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</si>
  <si>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</si>
  <si>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</si>
  <si>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</si>
  <si>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</si>
  <si>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</si>
  <si>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</si>
  <si>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</si>
  <si>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</si>
  <si>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</si>
  <si>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</si>
  <si>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</si>
  <si>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</si>
  <si>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</si>
  <si>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</si>
  <si>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</si>
  <si>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</si>
  <si>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</si>
  <si>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</si>
  <si>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</si>
  <si>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</si>
  <si>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</si>
  <si>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</si>
  <si>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</si>
  <si>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</si>
  <si>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</si>
  <si>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</si>
  <si>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</si>
  <si>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</si>
  <si>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</si>
  <si>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</si>
  <si>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</si>
  <si>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</si>
  <si>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</si>
  <si>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</si>
  <si>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</si>
  <si>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</si>
  <si>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</si>
  <si>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</si>
  <si>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</si>
  <si>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</si>
  <si>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</si>
  <si>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</si>
  <si>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</si>
  <si>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</si>
  <si>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</si>
  <si>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</si>
  <si>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</si>
  <si>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</si>
  <si>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</si>
  <si>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</si>
  <si>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</si>
  <si>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</si>
  <si>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</si>
  <si>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</si>
  <si>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</si>
  <si>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</si>
  <si>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</si>
  <si>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</si>
  <si>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</si>
  <si>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</si>
  <si>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</si>
  <si>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</si>
  <si>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</si>
  <si>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</si>
  <si>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</si>
  <si>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</si>
  <si>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</si>
  <si>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</si>
  <si>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</si>
  <si>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</si>
  <si>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</si>
  <si>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</si>
  <si>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</si>
  <si>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</si>
  <si>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</si>
  <si>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</si>
  <si>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</si>
  <si>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</si>
  <si>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</si>
  <si>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</si>
  <si>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</si>
  <si>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</si>
  <si>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</si>
  <si>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</si>
  <si>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</si>
  <si>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</si>
  <si>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</si>
  <si>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</si>
  <si>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</si>
  <si>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</si>
  <si>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</si>
  <si>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</si>
  <si>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</si>
  <si>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</si>
  <si>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</si>
  <si>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</si>
  <si>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</si>
  <si>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</si>
  <si>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</si>
  <si>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</si>
  <si>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</si>
  <si>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</si>
  <si>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</si>
  <si>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</si>
  <si>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</si>
  <si>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</si>
  <si>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</si>
  <si>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</si>
  <si>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</si>
  <si>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</si>
  <si>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</si>
  <si>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</si>
  <si>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</si>
  <si>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</si>
  <si>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</si>
  <si>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</si>
  <si>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</si>
  <si>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</si>
  <si>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</si>
  <si>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</si>
  <si>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</si>
  <si>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</si>
  <si>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</si>
  <si>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</si>
  <si>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</si>
  <si>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</si>
  <si>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</si>
  <si>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</si>
  <si>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Estimated from facility with soap</t>
  </si>
  <si>
    <t>Republic of Moldova</t>
  </si>
  <si>
    <t>Census</t>
  </si>
  <si>
    <t>Water supply system</t>
  </si>
  <si>
    <t>Well water</t>
  </si>
  <si>
    <t>Transported water</t>
  </si>
  <si>
    <t>No interruptions of 4-24 hrs/day</t>
  </si>
  <si>
    <t xml:space="preserve">All schools in the country were included. 50% of "wells" are considered improved and 50% are considered unimproved based on JMP methodology in the absence of additional information and a note in the data source which suggests that there is often risk of microbial contamination based on well maintenance practices at the time in the Republic of Moldova. Water quality data are included in the data source. </t>
  </si>
  <si>
    <t>Estimated from improved &amp; available</t>
  </si>
  <si>
    <t>Lacking wash basins</t>
  </si>
  <si>
    <t>With soap</t>
  </si>
  <si>
    <t>No missing taps or damaged sink</t>
  </si>
  <si>
    <t>Satisfactory technical condition</t>
  </si>
  <si>
    <t>Estimated from condition</t>
  </si>
  <si>
    <t>Study on the quality of water, sanitation and hygiene practices in the schools of Moldova (GOM/UNICEF)</t>
  </si>
  <si>
    <t>National Public Health Centre and territorial centre, 2014</t>
  </si>
  <si>
    <t>Centralized water system</t>
  </si>
  <si>
    <t>All schools in the country were included. The proportion of schools with handwashing facilities with soap is used to estimate basic service.</t>
  </si>
  <si>
    <t>Estimated from satisfactory technical condition</t>
  </si>
  <si>
    <t xml:space="preserve">Additionally, 75.9% are lacking toilet paper in WCs (72.4% in urban schools and 95.5% in rural schools). The proportion of schools with toilets in satisfactory technical condition are used to estimate "basic" service in the absence of other data. </t>
  </si>
  <si>
    <t>Other</t>
  </si>
  <si>
    <t>Data are published in the WHO EURO 2016 report "Situation of water, sanitaiton and hygiene in schools."  The proportion of schools with toilets in satisfactory technical conidition are used to estimate "basic" service in the absence of other data.</t>
  </si>
  <si>
    <t xml:space="preserve">Data are published in the WHO EURO 2016 report "Situation of water, sanitaiton and hygiene in schools."  It is assumed that 50% of schools without a centralized water system have an improved water source.  </t>
  </si>
  <si>
    <t xml:space="preserve">Data are published in the WHO EURO 2016 report "Situation of water, sanitaiton and hygiene in schools." Detailed handwashing data were not provided. It is reported that handwashing facilities were "generally present, but were in washrooms in only 16% of schools and in the canteen in 48%". </t>
  </si>
  <si>
    <t>wat_fac_</t>
  </si>
  <si>
    <t>san_fac_</t>
  </si>
  <si>
    <t>Definition</t>
  </si>
  <si>
    <t>Basic (improved &amp; available)</t>
  </si>
  <si>
    <t>Limited</t>
  </si>
  <si>
    <t>UNESCO UIS (http://data.uis.unesco.org/)</t>
  </si>
  <si>
    <t>Basic drinking water</t>
  </si>
  <si>
    <t>Single-sex basic sanitation facilities</t>
  </si>
  <si>
    <t>Basic handwashing facilities</t>
  </si>
  <si>
    <t>POPULATION OF SCHOOL AGE CHILDREN</t>
  </si>
  <si>
    <t>Estimated from basic</t>
  </si>
  <si>
    <t>Improved (estimated from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</si>
  <si>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estimates for basic.</t>
  </si>
  <si>
    <t>Values in grey text are imputed based on linear regression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</si>
  <si>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</si>
  <si>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</si>
  <si>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</si>
  <si>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</si>
  <si>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</si>
  <si>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</si>
  <si>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</si>
  <si>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</si>
  <si>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</si>
  <si>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</si>
  <si>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</si>
  <si>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</si>
  <si>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</si>
  <si>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</si>
  <si>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</si>
  <si>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</si>
  <si>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</si>
  <si>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</si>
  <si>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</si>
  <si>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</si>
  <si>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</si>
  <si>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</si>
  <si>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</si>
  <si>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</si>
  <si>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NPHA 2017 as reported in an update on WASH related activities in schools (MoH)</t>
  </si>
  <si>
    <t>Children's access to improved water supply</t>
  </si>
  <si>
    <t xml:space="preserve">Assumed to refer to basic since language refers to access of children. </t>
  </si>
  <si>
    <t>No</t>
  </si>
  <si>
    <t xml:space="preserve">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estimates for basic. Estimates for improved and basic are not used since data are available from a primary data source which don't agree; the figure is assumed to refer to any water source. </t>
  </si>
  <si>
    <t xml:space="preserve">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estimates for basic.  Estimates for improved and basic are not used since data are available from a primary data source which don't agree; the figure is assumed to refer to any water source. </t>
  </si>
  <si>
    <t>Children's access to improved sanitation systems</t>
  </si>
  <si>
    <t xml:space="preserve">Assumed to refer to usable sanitation since language refers to access of children. Used to estimated basic in the absence of additinoal information on single-sex. </t>
  </si>
  <si>
    <t>Estimated from improved &amp; usable</t>
  </si>
  <si>
    <t xml:space="preserve">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estimates for basic.Estimates for improved and basic are not used since data are available from a primary data source which don't agree; the figure is assumed to refer to any water source. </t>
  </si>
  <si>
    <t>No data on hygiene</t>
  </si>
  <si>
    <t>MDA_2010_CEN</t>
  </si>
  <si>
    <t>MDA_2014_CEN</t>
  </si>
  <si>
    <t>MDA_2016_UIS</t>
  </si>
  <si>
    <t>MDA_2017_UIS</t>
  </si>
  <si>
    <t>MDA_2017_NPHA</t>
  </si>
  <si>
    <t>MDA_2018_UIS</t>
  </si>
  <si>
    <t>2010</t>
  </si>
  <si>
    <t>2014</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</si>
  <si>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</si>
  <si>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</si>
  <si>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</si>
  <si>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</si>
  <si>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</si>
  <si>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</si>
  <si>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</si>
  <si>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</si>
  <si>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</si>
  <si>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</si>
  <si>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</si>
  <si>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</si>
  <si>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</si>
  <si>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</si>
  <si>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</si>
  <si>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</si>
  <si>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</si>
  <si>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MDA_2019_UIS</t>
  </si>
  <si>
    <t>The JMP releases updated estimates every 2 years following consultations with national authorities: https://washdata.org/how-we-work/jmp-country-consultation</t>
  </si>
  <si>
    <t>Links to sources within this tab</t>
  </si>
  <si>
    <t>MDA_2021_PWH</t>
  </si>
  <si>
    <t>Protocol on Water and Health</t>
  </si>
  <si>
    <t>Basic drinking-water service</t>
  </si>
  <si>
    <t>Basic hygiene service</t>
  </si>
  <si>
    <t>Basic sanitation service</t>
  </si>
  <si>
    <t>MDA_2018_PWH</t>
  </si>
  <si>
    <t xml:space="preserve">Estimates for improved and basic are not used since data are available from a primary data source which don't agree; the figure is assumed to refer to any water source. </t>
  </si>
  <si>
    <t xml:space="preserve"> Estimates for improved and basic are not used since data are available from a primary data source which don't agree; the figure is assumed to refer to any water source. Estimates for improved and basic are not used since data are available from a primary data source which don't agree; the figure is assumed to refer to any water source. </t>
  </si>
  <si>
    <t>MDA_2023_SUR</t>
  </si>
  <si>
    <t>Survey</t>
  </si>
  <si>
    <t>Voluntary WASH in-school evaluation - 1st stage</t>
  </si>
  <si>
    <t xml:space="preserve">provided continuesly </t>
  </si>
  <si>
    <t xml:space="preserve">Shallow well (protected) </t>
  </si>
  <si>
    <t xml:space="preserve">Centralised (public) piped water supply system </t>
  </si>
  <si>
    <t>Deep well on the premises</t>
  </si>
  <si>
    <t xml:space="preserve">Local spring </t>
  </si>
  <si>
    <t>WASH in-school evaluation, 49,3 % of the schools participated</t>
  </si>
  <si>
    <t xml:space="preserve">Does the facility offer sufficient privacy </t>
  </si>
  <si>
    <t>WC</t>
  </si>
  <si>
    <t xml:space="preserve">urine diverting toilets </t>
  </si>
  <si>
    <t xml:space="preserve">Pit toilets </t>
  </si>
  <si>
    <t>WC (Indoor) and pit toilets (outside)</t>
  </si>
  <si>
    <t xml:space="preserve">how many functional handwashing facilities you have </t>
  </si>
  <si>
    <t xml:space="preserve">yes, in sufficient quantities,  through the entire school year + Yes, but not suficient </t>
  </si>
  <si>
    <t>Based on the dataset all schools have a handwashing facility</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</si>
  <si>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</si>
  <si>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</si>
  <si>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</si>
  <si>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</si>
  <si>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</si>
  <si>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</si>
  <si>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</si>
  <si>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</si>
  <si>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</si>
  <si>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</si>
  <si>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</si>
  <si>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</si>
  <si>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water supply no interruptions</t>
  </si>
  <si>
    <t>within the school building and school yard</t>
  </si>
  <si>
    <t>[Definition]</t>
  </si>
  <si>
    <t>public water supply system.</t>
  </si>
  <si>
    <t>shallow wells</t>
  </si>
  <si>
    <t>Borehole</t>
  </si>
  <si>
    <t>Deep well</t>
  </si>
  <si>
    <t>UNICEF, in partnership with the Ministry of Education and Research, conducted a comprehensive assessment of water supply, sanitation, and hygiene (WASH) facilities with the participation of 968 schools, representing more than 80% of the total number of educational institutions in Moldova</t>
  </si>
  <si>
    <t/>
  </si>
  <si>
    <t>MDA_2024_SUR</t>
  </si>
  <si>
    <t>ACCESS TO WASH FACILITIES FOR PEOPLE WITH REDUCED MOBILITY</t>
  </si>
  <si>
    <t>centralized sewage system</t>
  </si>
  <si>
    <t>local sewage system</t>
  </si>
  <si>
    <t>Pits</t>
  </si>
  <si>
    <t>Septic tanks</t>
  </si>
  <si>
    <t>MDA_2025_SMOSS</t>
  </si>
  <si>
    <t>SAFE MANAGEMENT OF INDIVIDUAL SANITATION SYSTEMS (SMOSS)</t>
  </si>
  <si>
    <t>[Facility type]</t>
  </si>
  <si>
    <t>No data</t>
  </si>
  <si>
    <t>water toilets</t>
  </si>
  <si>
    <t>dry toilets</t>
  </si>
  <si>
    <t>All kindergartens included in the study have functional toilets, ensuring a basic level of sanitary infrastructure.
Dry toilets considerd 50% improved, based on the missing information if they are open or close pit.
Set to not be used, not statistically representative</t>
  </si>
  <si>
    <t>All kindergartens included in the study have functional toilets, ensuring a basic level of sanitary infrastructure</t>
  </si>
  <si>
    <t>Access to soap and water in toilets</t>
  </si>
  <si>
    <t>Set to not be used, not statistically representative</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</si>
  <si>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estimates for basic. Not  used for estimates because of existence of a primary data source for the previous year (2018_PWH).</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</si>
  <si>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estimates for basic. Estimates for improved and basic are not used since data are available from a primary data source which don't agree; the figure is assumed to refer to any water source. Not used for estimates since data from a primary source are available for the same year (2018_PWH).</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</si>
  <si>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estimates for basic.Not used because of availability of a primary data source for the same year (2024_SUR).</t>
  </si>
  <si>
    <t>MDA_2025_UIS</t>
  </si>
  <si>
    <t>MDA_2024_PWH</t>
  </si>
  <si>
    <t xml:space="preserve">UNICEF, in partnership with the Ministry of Education and Research, conducted a comprehensive assessment of water supply, sanitation, and hygiene (WASH) facilities with the participation of 968 schools, representing more than 80% of the total number of educational institutions in Moldova. Not used for estimates on improved because of the large proportion of "pits" which are difficult to classify definitively as improved or unimproved. </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</si>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</sst>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1" fillId="0" borderId="0" applyNumberFormat="0" applyFill="0" applyBorder="0" applyAlignment="0" applyProtection="0"/>
    <xf numFmtId="0" fontId="19" fillId="0" borderId="89"/>
    <xf numFmtId="0" fontId="15" fillId="0" borderId="89"/>
    <xf numFmtId="0" fontId="19" fillId="0" borderId="89"/>
    <xf numFmtId="0" fontId="15" fillId="0" borderId="248"/>
    <xf numFmtId="0" fontId="15" fillId="0" borderId="248"/>
    <xf numFmtId="0" fontId="15" fillId="0" borderId="248"/>
    <xf numFmtId="0" fontId="19" fillId="0" borderId="248"/>
    <xf numFmtId="0" fontId="15" fillId="0" borderId="248"/>
    <xf numFmtId="0" fontId="15" fillId="0" borderId="248"/>
    <xf numFmtId="0" fontId="45" fillId="0" borderId="248" applyNumberFormat="0" applyFill="0" applyBorder="0" applyAlignment="0" applyProtection="0"/>
    <xf numFmtId="0" fontId="22" fillId="0" borderId="248" applyNumberFormat="0" applyFill="0" applyBorder="0" applyAlignment="0" applyProtection="0"/>
    <xf numFmtId="0" fontId="53" fillId="6" borderId="248">
      <alignment horizontal="center" vertical="center"/>
    </xf>
    <xf numFmtId="0" fontId="19" fillId="0" borderId="248"/>
    <xf numFmtId="0" fontId="19" fillId="0" borderId="248"/>
    <xf numFmtId="0" fontId="15" fillId="0" borderId="248"/>
    <xf numFmtId="0" fontId="81" fillId="0" borderId="248" applyNumberFormat="0" applyFill="0" applyBorder="0" applyAlignment="0" applyProtection="0"/>
  </cellStyleXfs>
  <cellXfs count="664">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10"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0" fillId="2" borderId="8" xfId="0"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1" fillId="15" borderId="63" xfId="0" applyNumberFormat="1" applyFont="1" applyFill="1" applyBorder="1" applyAlignment="1">
      <alignment horizontal="center" vertical="center"/>
    </xf>
    <xf numFmtId="1" fontId="62" fillId="16" borderId="64" xfId="0" applyNumberFormat="1" applyFont="1" applyFill="1" applyBorder="1" applyAlignment="1">
      <alignment horizontal="center" vertical="center"/>
    </xf>
    <xf numFmtId="164" fontId="68" fillId="22" borderId="65" xfId="0" applyNumberFormat="1" applyFont="1" applyFill="1" applyBorder="1" applyAlignment="1">
      <alignment horizontal="center"/>
    </xf>
    <xf numFmtId="0" fontId="69" fillId="23" borderId="66" xfId="0" applyFont="1" applyFill="1" applyBorder="1" applyAlignment="1">
      <alignment horizontal="center"/>
    </xf>
    <xf numFmtId="1" fontId="70" fillId="24" borderId="67" xfId="0" applyNumberFormat="1" applyFont="1" applyFill="1" applyBorder="1" applyAlignment="1">
      <alignment horizontal="center"/>
    </xf>
    <xf numFmtId="1" fontId="71" fillId="25" borderId="68" xfId="0" applyNumberFormat="1" applyFont="1" applyFill="1" applyBorder="1" applyAlignment="1">
      <alignment horizontal="center"/>
    </xf>
    <xf numFmtId="1" fontId="72" fillId="26" borderId="69" xfId="0" applyNumberFormat="1"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11" borderId="54"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28" borderId="54"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75" fillId="13" borderId="15"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13" borderId="19"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7" borderId="13" xfId="0" applyFont="1" applyFill="1" applyBorder="1" applyAlignment="1">
      <alignment vertical="center"/>
    </xf>
    <xf numFmtId="0" fontId="75" fillId="28" borderId="15" xfId="0" applyFont="1" applyFill="1" applyBorder="1" applyAlignment="1">
      <alignment vertical="center"/>
    </xf>
    <xf numFmtId="0" fontId="75" fillId="28" borderId="13" xfId="0" applyFont="1" applyFill="1" applyBorder="1" applyAlignment="1">
      <alignment vertical="center"/>
    </xf>
    <xf numFmtId="0" fontId="75" fillId="13" borderId="13" xfId="0" applyFont="1" applyFill="1" applyBorder="1" applyAlignment="1">
      <alignment vertical="center"/>
    </xf>
    <xf numFmtId="0" fontId="63" fillId="17" borderId="69" xfId="0" applyFont="1" applyFill="1" applyBorder="1" applyAlignment="1">
      <alignment horizontal="center"/>
    </xf>
    <xf numFmtId="164" fontId="64" fillId="18" borderId="69" xfId="0" applyNumberFormat="1" applyFont="1" applyFill="1" applyBorder="1" applyAlignment="1">
      <alignment horizontal="center"/>
    </xf>
    <xf numFmtId="1" fontId="65" fillId="19" borderId="69" xfId="0" applyNumberFormat="1" applyFont="1" applyFill="1" applyBorder="1" applyAlignment="1">
      <alignment horizontal="center"/>
    </xf>
    <xf numFmtId="1" fontId="66" fillId="20" borderId="69" xfId="0" applyNumberFormat="1" applyFont="1" applyFill="1" applyBorder="1" applyAlignment="1">
      <alignment horizontal="center"/>
    </xf>
    <xf numFmtId="1" fontId="67" fillId="21" borderId="69" xfId="0" applyNumberFormat="1" applyFont="1" applyFill="1" applyBorder="1" applyAlignment="1">
      <alignment horizont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0" fontId="4" fillId="0" borderId="91" xfId="0" applyFont="1" applyBorder="1" applyAlignment="1">
      <alignment horizontal="left" vertical="center"/>
    </xf>
    <xf numFmtId="164" fontId="1" fillId="2" borderId="12" xfId="0" applyNumberFormat="1" applyFont="1" applyFill="1" applyBorder="1" applyAlignment="1">
      <alignment horizontal="center" vertical="center"/>
    </xf>
    <xf numFmtId="0" fontId="4" fillId="2" borderId="91" xfId="0" applyFont="1" applyFill="1" applyBorder="1" applyAlignment="1">
      <alignment horizontal="left" vertical="center"/>
    </xf>
    <xf numFmtId="0" fontId="3" fillId="2" borderId="91" xfId="0" applyFont="1" applyFill="1" applyBorder="1" applyAlignment="1">
      <alignment horizontal="center"/>
    </xf>
    <xf numFmtId="164" fontId="3" fillId="2" borderId="91" xfId="0" applyNumberFormat="1" applyFont="1" applyFill="1" applyBorder="1" applyAlignment="1">
      <alignment horizontal="center" vertical="center"/>
    </xf>
    <xf numFmtId="0" fontId="3" fillId="2" borderId="91" xfId="0" applyFont="1" applyFill="1" applyBorder="1" applyAlignment="1">
      <alignment horizontal="center" vertical="center"/>
    </xf>
    <xf numFmtId="164" fontId="57" fillId="2" borderId="91" xfId="0" applyNumberFormat="1" applyFont="1" applyFill="1" applyBorder="1" applyAlignment="1">
      <alignment horizontal="center" vertical="center"/>
    </xf>
    <xf numFmtId="164" fontId="3" fillId="0" borderId="91" xfId="0" applyNumberFormat="1" applyFont="1" applyBorder="1" applyAlignment="1">
      <alignment horizontal="center" vertical="center"/>
    </xf>
    <xf numFmtId="0" fontId="8" fillId="11" borderId="91" xfId="0" applyFont="1" applyFill="1" applyBorder="1" applyAlignment="1">
      <alignment horizontal="left" vertical="center"/>
    </xf>
    <xf numFmtId="0" fontId="8" fillId="11" borderId="23" xfId="0" applyFont="1" applyFill="1" applyBorder="1" applyAlignment="1">
      <alignment horizontal="left" vertical="center"/>
    </xf>
    <xf numFmtId="0" fontId="4" fillId="0" borderId="91" xfId="0" applyFont="1" applyBorder="1" applyAlignment="1">
      <alignment vertical="center"/>
    </xf>
    <xf numFmtId="1" fontId="94" fillId="36" borderId="92" xfId="0" applyNumberFormat="1" applyFont="1" applyFill="1" applyBorder="1" applyAlignment="1">
      <alignment horizontal="center" vertical="center"/>
    </xf>
    <xf numFmtId="1" fontId="95" fillId="37" borderId="93" xfId="0" applyNumberFormat="1" applyFont="1" applyFill="1" applyBorder="1" applyAlignment="1">
      <alignment horizontal="center" vertical="center"/>
    </xf>
    <xf numFmtId="1" fontId="96" fillId="38" borderId="94" xfId="0" applyNumberFormat="1" applyFont="1" applyFill="1" applyBorder="1" applyAlignment="1">
      <alignment horizontal="center" vertical="center"/>
    </xf>
    <xf numFmtId="1" fontId="97" fillId="39" borderId="95" xfId="0" applyNumberFormat="1" applyFont="1" applyFill="1" applyBorder="1" applyAlignment="1">
      <alignment horizontal="center" vertical="center"/>
    </xf>
    <xf numFmtId="1" fontId="98" fillId="40" borderId="96" xfId="0" applyNumberFormat="1" applyFont="1" applyFill="1" applyBorder="1" applyAlignment="1">
      <alignment horizontal="center" vertical="center"/>
    </xf>
    <xf numFmtId="1" fontId="99" fillId="41" borderId="97" xfId="0" applyNumberFormat="1" applyFont="1" applyFill="1" applyBorder="1" applyAlignment="1">
      <alignment horizontal="center" vertical="center"/>
    </xf>
    <xf numFmtId="1" fontId="100" fillId="42" borderId="98" xfId="0" applyNumberFormat="1" applyFont="1" applyFill="1" applyBorder="1" applyAlignment="1">
      <alignment horizontal="center" vertical="center"/>
    </xf>
    <xf numFmtId="1" fontId="101" fillId="43" borderId="99" xfId="0" applyNumberFormat="1" applyFont="1" applyFill="1" applyBorder="1" applyAlignment="1">
      <alignment horizontal="center" vertical="center"/>
    </xf>
    <xf numFmtId="1" fontId="102" fillId="44" borderId="100" xfId="0" applyNumberFormat="1" applyFont="1" applyFill="1" applyBorder="1" applyAlignment="1">
      <alignment horizontal="center" vertical="center"/>
    </xf>
    <xf numFmtId="1" fontId="103" fillId="45" borderId="101" xfId="0" applyNumberFormat="1" applyFont="1" applyFill="1" applyBorder="1" applyAlignment="1">
      <alignment horizontal="center" vertical="center"/>
    </xf>
    <xf numFmtId="1" fontId="104" fillId="46" borderId="102" xfId="0" applyNumberFormat="1" applyFont="1" applyFill="1" applyBorder="1" applyAlignment="1">
      <alignment horizontal="center" vertical="center"/>
    </xf>
    <xf numFmtId="1" fontId="105" fillId="47" borderId="103" xfId="0" applyNumberFormat="1" applyFont="1" applyFill="1" applyBorder="1" applyAlignment="1">
      <alignment horizontal="center" vertical="center"/>
    </xf>
    <xf numFmtId="1" fontId="106" fillId="48" borderId="104" xfId="0" applyNumberFormat="1" applyFont="1" applyFill="1" applyBorder="1" applyAlignment="1">
      <alignment horizontal="center" vertical="center"/>
    </xf>
    <xf numFmtId="1" fontId="107" fillId="49" borderId="105" xfId="0" applyNumberFormat="1" applyFont="1" applyFill="1" applyBorder="1" applyAlignment="1">
      <alignment horizontal="center" vertical="center"/>
    </xf>
    <xf numFmtId="1" fontId="108" fillId="50" borderId="106" xfId="0" applyNumberFormat="1" applyFont="1" applyFill="1" applyBorder="1" applyAlignment="1">
      <alignment horizontal="center" vertical="center"/>
    </xf>
    <xf numFmtId="1" fontId="109" fillId="51" borderId="107" xfId="0" applyNumberFormat="1" applyFont="1" applyFill="1" applyBorder="1" applyAlignment="1">
      <alignment horizontal="center" vertical="center"/>
    </xf>
    <xf numFmtId="1" fontId="110" fillId="52" borderId="108" xfId="0" applyNumberFormat="1" applyFont="1" applyFill="1" applyBorder="1" applyAlignment="1">
      <alignment horizontal="center" vertical="center"/>
    </xf>
    <xf numFmtId="1" fontId="111" fillId="53" borderId="109" xfId="0" applyNumberFormat="1" applyFont="1" applyFill="1" applyBorder="1" applyAlignment="1">
      <alignment horizontal="center" vertical="center"/>
    </xf>
    <xf numFmtId="1" fontId="112" fillId="54" borderId="110" xfId="0" applyNumberFormat="1" applyFont="1" applyFill="1" applyBorder="1" applyAlignment="1">
      <alignment horizontal="center" vertical="center"/>
    </xf>
    <xf numFmtId="1" fontId="113" fillId="55" borderId="111" xfId="0" applyNumberFormat="1" applyFont="1" applyFill="1" applyBorder="1" applyAlignment="1">
      <alignment horizontal="center" vertical="center"/>
    </xf>
    <xf numFmtId="1" fontId="114" fillId="56" borderId="112" xfId="0" applyNumberFormat="1" applyFont="1" applyFill="1" applyBorder="1" applyAlignment="1">
      <alignment horizontal="center" vertical="center"/>
    </xf>
    <xf numFmtId="1" fontId="115" fillId="57" borderId="113" xfId="0" applyNumberFormat="1" applyFont="1" applyFill="1" applyBorder="1" applyAlignment="1">
      <alignment horizontal="center" vertical="center"/>
    </xf>
    <xf numFmtId="1" fontId="116" fillId="58" borderId="114" xfId="0" applyNumberFormat="1" applyFont="1" applyFill="1" applyBorder="1" applyAlignment="1">
      <alignment horizontal="center" vertical="center"/>
    </xf>
    <xf numFmtId="1" fontId="117" fillId="59" borderId="115" xfId="0" applyNumberFormat="1" applyFont="1" applyFill="1" applyBorder="1" applyAlignment="1">
      <alignment horizontal="center" vertical="center"/>
    </xf>
    <xf numFmtId="1" fontId="118" fillId="60" borderId="116" xfId="0" applyNumberFormat="1" applyFont="1" applyFill="1" applyBorder="1" applyAlignment="1">
      <alignment horizontal="center" vertical="center"/>
    </xf>
    <xf numFmtId="1" fontId="119" fillId="61" borderId="117" xfId="0" applyNumberFormat="1" applyFont="1" applyFill="1" applyBorder="1" applyAlignment="1">
      <alignment horizontal="center" vertical="center"/>
    </xf>
    <xf numFmtId="164" fontId="120" fillId="62" borderId="118" xfId="0" applyNumberFormat="1" applyFont="1" applyFill="1" applyBorder="1" applyAlignment="1">
      <alignment horizontal="center"/>
    </xf>
    <xf numFmtId="164" fontId="121" fillId="63" borderId="119" xfId="0" applyNumberFormat="1" applyFont="1" applyFill="1" applyBorder="1" applyAlignment="1">
      <alignment horizontal="center"/>
    </xf>
    <xf numFmtId="164" fontId="122" fillId="64" borderId="120" xfId="0" applyNumberFormat="1" applyFont="1" applyFill="1" applyBorder="1" applyAlignment="1">
      <alignment horizontal="center"/>
    </xf>
    <xf numFmtId="164" fontId="123" fillId="65" borderId="121" xfId="0" applyNumberFormat="1" applyFont="1" applyFill="1" applyBorder="1" applyAlignment="1">
      <alignment horizontal="center"/>
    </xf>
    <xf numFmtId="164" fontId="124" fillId="66" borderId="122" xfId="0" applyNumberFormat="1" applyFont="1" applyFill="1" applyBorder="1" applyAlignment="1">
      <alignment horizontal="center"/>
    </xf>
    <xf numFmtId="164" fontId="125" fillId="67" borderId="123" xfId="0" applyNumberFormat="1" applyFont="1" applyFill="1" applyBorder="1" applyAlignment="1">
      <alignment horizontal="center"/>
    </xf>
    <xf numFmtId="164" fontId="126" fillId="68" borderId="124" xfId="0" applyNumberFormat="1" applyFont="1" applyFill="1" applyBorder="1" applyAlignment="1">
      <alignment horizontal="center"/>
    </xf>
    <xf numFmtId="164" fontId="127" fillId="69" borderId="125" xfId="0" applyNumberFormat="1" applyFont="1" applyFill="1" applyBorder="1" applyAlignment="1">
      <alignment horizontal="center"/>
    </xf>
    <xf numFmtId="164" fontId="128" fillId="70" borderId="126" xfId="0" applyNumberFormat="1" applyFont="1" applyFill="1" applyBorder="1" applyAlignment="1">
      <alignment horizontal="center"/>
    </xf>
    <xf numFmtId="164" fontId="129" fillId="71" borderId="127" xfId="0" applyNumberFormat="1" applyFont="1" applyFill="1" applyBorder="1" applyAlignment="1">
      <alignment horizontal="center"/>
    </xf>
    <xf numFmtId="164" fontId="130" fillId="72" borderId="128" xfId="0" applyNumberFormat="1" applyFont="1" applyFill="1" applyBorder="1" applyAlignment="1">
      <alignment horizontal="center"/>
    </xf>
    <xf numFmtId="164" fontId="131" fillId="73" borderId="129" xfId="0" applyNumberFormat="1" applyFont="1" applyFill="1" applyBorder="1" applyAlignment="1">
      <alignment horizontal="center"/>
    </xf>
    <xf numFmtId="164" fontId="132" fillId="74" borderId="130" xfId="0" applyNumberFormat="1" applyFont="1" applyFill="1" applyBorder="1" applyAlignment="1">
      <alignment horizontal="center"/>
    </xf>
    <xf numFmtId="164" fontId="133" fillId="75" borderId="131" xfId="0" applyNumberFormat="1" applyFont="1" applyFill="1" applyBorder="1" applyAlignment="1">
      <alignment horizontal="center"/>
    </xf>
    <xf numFmtId="0" fontId="134" fillId="76" borderId="132" xfId="0" applyFont="1" applyFill="1" applyBorder="1" applyAlignment="1">
      <alignment horizontal="center"/>
    </xf>
    <xf numFmtId="164" fontId="135" fillId="77" borderId="133" xfId="0" applyNumberFormat="1" applyFont="1" applyFill="1" applyBorder="1" applyAlignment="1">
      <alignment horizontal="center"/>
    </xf>
    <xf numFmtId="0" fontId="136" fillId="78" borderId="134" xfId="0" applyFont="1" applyFill="1" applyBorder="1" applyAlignment="1">
      <alignment horizontal="center"/>
    </xf>
    <xf numFmtId="0" fontId="137" fillId="79" borderId="135" xfId="0" applyFont="1" applyFill="1" applyBorder="1" applyAlignment="1">
      <alignment horizontal="center"/>
    </xf>
    <xf numFmtId="0" fontId="138" fillId="80" borderId="136" xfId="0" applyFont="1" applyFill="1" applyBorder="1" applyAlignment="1">
      <alignment horizontal="center"/>
    </xf>
    <xf numFmtId="0" fontId="139" fillId="81" borderId="137" xfId="0" applyFont="1" applyFill="1" applyBorder="1" applyAlignment="1">
      <alignment horizontal="center"/>
    </xf>
    <xf numFmtId="164" fontId="140" fillId="82" borderId="138" xfId="0" applyNumberFormat="1" applyFont="1" applyFill="1" applyBorder="1" applyAlignment="1">
      <alignment horizontal="center"/>
    </xf>
    <xf numFmtId="0" fontId="141" fillId="83" borderId="139" xfId="0" applyFont="1" applyFill="1" applyBorder="1" applyAlignment="1">
      <alignment horizontal="center"/>
    </xf>
    <xf numFmtId="0" fontId="142" fillId="84" borderId="140" xfId="0" applyFont="1" applyFill="1" applyBorder="1" applyAlignment="1">
      <alignment horizontal="center"/>
    </xf>
    <xf numFmtId="0" fontId="143" fillId="85" borderId="141" xfId="0" applyFont="1" applyFill="1" applyBorder="1" applyAlignment="1">
      <alignment horizontal="center"/>
    </xf>
    <xf numFmtId="0" fontId="144" fillId="86" borderId="142" xfId="0" applyFont="1" applyFill="1" applyBorder="1" applyAlignment="1">
      <alignment horizontal="center"/>
    </xf>
    <xf numFmtId="164" fontId="145" fillId="87" borderId="143" xfId="0" applyNumberFormat="1" applyFont="1" applyFill="1" applyBorder="1" applyAlignment="1">
      <alignment horizontal="center"/>
    </xf>
    <xf numFmtId="0" fontId="146" fillId="88" borderId="144" xfId="0" applyFont="1" applyFill="1" applyBorder="1" applyAlignment="1">
      <alignment horizontal="center"/>
    </xf>
    <xf numFmtId="0" fontId="147" fillId="89" borderId="145" xfId="0" applyFont="1" applyFill="1" applyBorder="1" applyAlignment="1">
      <alignment horizontal="center"/>
    </xf>
    <xf numFmtId="0" fontId="148" fillId="90" borderId="146" xfId="0" applyFont="1" applyFill="1" applyBorder="1" applyAlignment="1">
      <alignment horizontal="center"/>
    </xf>
    <xf numFmtId="0" fontId="149" fillId="91" borderId="147" xfId="0" applyFont="1" applyFill="1" applyBorder="1" applyAlignment="1">
      <alignment horizontal="center"/>
    </xf>
    <xf numFmtId="164" fontId="150" fillId="92" borderId="148" xfId="0" applyNumberFormat="1" applyFont="1" applyFill="1" applyBorder="1" applyAlignment="1">
      <alignment horizontal="center"/>
    </xf>
    <xf numFmtId="1" fontId="151" fillId="93" borderId="149" xfId="0" applyNumberFormat="1" applyFont="1" applyFill="1" applyBorder="1" applyAlignment="1">
      <alignment horizontal="center"/>
    </xf>
    <xf numFmtId="1" fontId="152" fillId="94" borderId="150" xfId="0" applyNumberFormat="1" applyFont="1" applyFill="1" applyBorder="1" applyAlignment="1">
      <alignment horizontal="center"/>
    </xf>
    <xf numFmtId="1" fontId="153" fillId="95" borderId="151" xfId="0" applyNumberFormat="1" applyFont="1" applyFill="1" applyBorder="1" applyAlignment="1">
      <alignment horizontal="center"/>
    </xf>
    <xf numFmtId="0" fontId="154" fillId="96" borderId="152" xfId="0" applyFont="1" applyFill="1" applyBorder="1" applyAlignment="1">
      <alignment horizontal="center"/>
    </xf>
    <xf numFmtId="164" fontId="155" fillId="97" borderId="153" xfId="0" applyNumberFormat="1" applyFont="1" applyFill="1" applyBorder="1" applyAlignment="1">
      <alignment horizontal="center"/>
    </xf>
    <xf numFmtId="1" fontId="156" fillId="98" borderId="154" xfId="0" applyNumberFormat="1" applyFont="1" applyFill="1" applyBorder="1" applyAlignment="1">
      <alignment horizontal="center"/>
    </xf>
    <xf numFmtId="1" fontId="157" fillId="99" borderId="155" xfId="0" applyNumberFormat="1" applyFont="1" applyFill="1" applyBorder="1" applyAlignment="1">
      <alignment horizontal="center"/>
    </xf>
    <xf numFmtId="1" fontId="158" fillId="100" borderId="156" xfId="0" applyNumberFormat="1" applyFont="1" applyFill="1" applyBorder="1" applyAlignment="1">
      <alignment horizontal="center"/>
    </xf>
    <xf numFmtId="0" fontId="159" fillId="101" borderId="157" xfId="0" applyFont="1" applyFill="1" applyBorder="1" applyAlignment="1">
      <alignment horizontal="center"/>
    </xf>
    <xf numFmtId="164" fontId="160" fillId="102" borderId="158" xfId="0" applyNumberFormat="1" applyFont="1" applyFill="1" applyBorder="1" applyAlignment="1">
      <alignment horizontal="center"/>
    </xf>
    <xf numFmtId="1" fontId="161" fillId="103" borderId="159" xfId="0" applyNumberFormat="1" applyFont="1" applyFill="1" applyBorder="1" applyAlignment="1">
      <alignment horizontal="center"/>
    </xf>
    <xf numFmtId="1" fontId="162" fillId="104" borderId="160" xfId="0" applyNumberFormat="1" applyFont="1" applyFill="1" applyBorder="1" applyAlignment="1">
      <alignment horizontal="center"/>
    </xf>
    <xf numFmtId="1" fontId="163" fillId="105" borderId="161" xfId="0" applyNumberFormat="1" applyFont="1" applyFill="1" applyBorder="1" applyAlignment="1">
      <alignment horizontal="center"/>
    </xf>
    <xf numFmtId="0" fontId="164" fillId="106" borderId="162" xfId="0" applyFont="1" applyFill="1" applyBorder="1" applyAlignment="1">
      <alignment horizontal="center"/>
    </xf>
    <xf numFmtId="164" fontId="165" fillId="107" borderId="163" xfId="0" applyNumberFormat="1" applyFont="1" applyFill="1" applyBorder="1" applyAlignment="1">
      <alignment horizontal="center"/>
    </xf>
    <xf numFmtId="1" fontId="166" fillId="108" borderId="164" xfId="0" applyNumberFormat="1" applyFont="1" applyFill="1" applyBorder="1" applyAlignment="1">
      <alignment horizontal="center"/>
    </xf>
    <xf numFmtId="1" fontId="167" fillId="109" borderId="165" xfId="0" applyNumberFormat="1" applyFont="1" applyFill="1" applyBorder="1" applyAlignment="1">
      <alignment horizontal="center"/>
    </xf>
    <xf numFmtId="1" fontId="168" fillId="110" borderId="166" xfId="0" applyNumberFormat="1" applyFont="1" applyFill="1" applyBorder="1" applyAlignment="1">
      <alignment horizontal="center"/>
    </xf>
    <xf numFmtId="164" fontId="169" fillId="111" borderId="167" xfId="0" applyNumberFormat="1" applyFont="1" applyFill="1" applyBorder="1" applyAlignment="1">
      <alignment horizontal="center"/>
    </xf>
    <xf numFmtId="164" fontId="170" fillId="112" borderId="168" xfId="0" applyNumberFormat="1" applyFont="1" applyFill="1" applyBorder="1" applyAlignment="1">
      <alignment horizontal="center"/>
    </xf>
    <xf numFmtId="164" fontId="171" fillId="113" borderId="169" xfId="0" applyNumberFormat="1" applyFont="1" applyFill="1" applyBorder="1" applyAlignment="1">
      <alignment horizontal="center"/>
    </xf>
    <xf numFmtId="164" fontId="172" fillId="114" borderId="170" xfId="0" applyNumberFormat="1" applyFont="1" applyFill="1" applyBorder="1" applyAlignment="1">
      <alignment horizontal="center"/>
    </xf>
    <xf numFmtId="164" fontId="173" fillId="115" borderId="171" xfId="0" applyNumberFormat="1" applyFont="1" applyFill="1" applyBorder="1" applyAlignment="1">
      <alignment horizontal="center"/>
    </xf>
    <xf numFmtId="0" fontId="174" fillId="116" borderId="172" xfId="0" applyFont="1" applyFill="1" applyBorder="1" applyAlignment="1">
      <alignment horizontal="center"/>
    </xf>
    <xf numFmtId="0" fontId="175" fillId="117" borderId="173" xfId="0" applyFont="1" applyFill="1" applyBorder="1" applyAlignment="1">
      <alignment horizontal="center"/>
    </xf>
    <xf numFmtId="0" fontId="176" fillId="118" borderId="174" xfId="0" applyFont="1" applyFill="1" applyBorder="1" applyAlignment="1">
      <alignment horizontal="center"/>
    </xf>
    <xf numFmtId="0" fontId="177" fillId="119" borderId="175" xfId="0" applyFont="1" applyFill="1" applyBorder="1" applyAlignment="1">
      <alignment horizontal="center"/>
    </xf>
    <xf numFmtId="0" fontId="178" fillId="120" borderId="176" xfId="0" applyFont="1" applyFill="1" applyBorder="1" applyAlignment="1">
      <alignment horizontal="center"/>
    </xf>
    <xf numFmtId="0" fontId="179" fillId="121" borderId="177" xfId="0" applyFont="1" applyFill="1" applyBorder="1" applyAlignment="1">
      <alignment horizontal="center"/>
    </xf>
    <xf numFmtId="0" fontId="180" fillId="122" borderId="178" xfId="0" applyFont="1" applyFill="1" applyBorder="1" applyAlignment="1">
      <alignment horizontal="center"/>
    </xf>
    <xf numFmtId="0" fontId="181" fillId="123" borderId="179" xfId="0" applyFont="1" applyFill="1" applyBorder="1" applyAlignment="1">
      <alignment horizontal="center"/>
    </xf>
    <xf numFmtId="0" fontId="182" fillId="124" borderId="180" xfId="0" applyFont="1" applyFill="1" applyBorder="1" applyAlignment="1">
      <alignment horizontal="center"/>
    </xf>
    <xf numFmtId="0" fontId="183" fillId="125" borderId="181" xfId="0" applyFont="1" applyFill="1" applyBorder="1" applyAlignment="1">
      <alignment horizontal="center"/>
    </xf>
    <xf numFmtId="0" fontId="184" fillId="126" borderId="182" xfId="0" applyFont="1" applyFill="1" applyBorder="1" applyAlignment="1">
      <alignment horizontal="center"/>
    </xf>
    <xf numFmtId="0" fontId="185" fillId="127" borderId="183" xfId="0" applyFont="1" applyFill="1" applyBorder="1" applyAlignment="1">
      <alignment horizontal="center"/>
    </xf>
    <xf numFmtId="0" fontId="186" fillId="128" borderId="184" xfId="0" applyFont="1" applyFill="1" applyBorder="1" applyAlignment="1">
      <alignment horizontal="center"/>
    </xf>
    <xf numFmtId="0" fontId="187" fillId="129" borderId="185" xfId="0" applyFont="1" applyFill="1" applyBorder="1" applyAlignment="1">
      <alignment horizontal="center"/>
    </xf>
    <xf numFmtId="0" fontId="188" fillId="130" borderId="186" xfId="0" applyFont="1" applyFill="1" applyBorder="1" applyAlignment="1">
      <alignment horizontal="center"/>
    </xf>
    <xf numFmtId="0" fontId="189" fillId="131" borderId="187" xfId="0" applyFont="1" applyFill="1" applyBorder="1" applyAlignment="1">
      <alignment horizontal="center"/>
    </xf>
    <xf numFmtId="0" fontId="190" fillId="132" borderId="188" xfId="0" applyFont="1" applyFill="1" applyBorder="1" applyAlignment="1">
      <alignment horizontal="center"/>
    </xf>
    <xf numFmtId="0" fontId="191" fillId="133" borderId="189" xfId="0" applyFont="1" applyFill="1" applyBorder="1" applyAlignment="1">
      <alignment horizontal="center"/>
    </xf>
    <xf numFmtId="0" fontId="192" fillId="134" borderId="190" xfId="0" applyFont="1" applyFill="1" applyBorder="1" applyAlignment="1">
      <alignment horizontal="center"/>
    </xf>
    <xf numFmtId="0" fontId="193" fillId="135" borderId="191" xfId="0" applyFont="1" applyFill="1" applyBorder="1" applyAlignment="1">
      <alignment horizontal="center"/>
    </xf>
    <xf numFmtId="0" fontId="194" fillId="136" borderId="192" xfId="0" applyFont="1" applyFill="1" applyBorder="1" applyAlignment="1">
      <alignment horizontal="center"/>
    </xf>
    <xf numFmtId="0" fontId="195" fillId="137" borderId="193" xfId="0" applyFont="1" applyFill="1" applyBorder="1" applyAlignment="1">
      <alignment horizontal="center"/>
    </xf>
    <xf numFmtId="0" fontId="196" fillId="138" borderId="194" xfId="0" applyFont="1" applyFill="1" applyBorder="1" applyAlignment="1">
      <alignment horizontal="center"/>
    </xf>
    <xf numFmtId="0" fontId="197" fillId="139" borderId="195" xfId="0" applyFont="1" applyFill="1" applyBorder="1" applyAlignment="1">
      <alignment horizontal="center"/>
    </xf>
    <xf numFmtId="0" fontId="198" fillId="140" borderId="196" xfId="0" applyFont="1" applyFill="1" applyBorder="1" applyAlignment="1">
      <alignment horizontal="center"/>
    </xf>
    <xf numFmtId="0" fontId="199" fillId="141" borderId="197" xfId="0" applyFont="1" applyFill="1" applyBorder="1" applyAlignment="1">
      <alignment horizontal="center"/>
    </xf>
    <xf numFmtId="0" fontId="200" fillId="142" borderId="198" xfId="0" applyFont="1" applyFill="1" applyBorder="1" applyAlignment="1">
      <alignment horizontal="center"/>
    </xf>
    <xf numFmtId="0" fontId="201" fillId="143" borderId="199" xfId="0" applyFont="1" applyFill="1" applyBorder="1" applyAlignment="1">
      <alignment horizontal="center"/>
    </xf>
    <xf numFmtId="0" fontId="202" fillId="144" borderId="200" xfId="0" applyFont="1" applyFill="1" applyBorder="1" applyAlignment="1">
      <alignment horizontal="center"/>
    </xf>
    <xf numFmtId="0" fontId="203" fillId="145" borderId="201" xfId="0" applyFont="1" applyFill="1" applyBorder="1" applyAlignment="1">
      <alignment horizontal="center"/>
    </xf>
    <xf numFmtId="0" fontId="204" fillId="146" borderId="202" xfId="0" applyFont="1" applyFill="1" applyBorder="1" applyAlignment="1">
      <alignment horizontal="center"/>
    </xf>
    <xf numFmtId="0" fontId="205" fillId="147" borderId="203" xfId="0" applyFont="1" applyFill="1" applyBorder="1" applyAlignment="1">
      <alignment horizontal="center"/>
    </xf>
    <xf numFmtId="0" fontId="206" fillId="148" borderId="204" xfId="0" applyFont="1" applyFill="1" applyBorder="1" applyAlignment="1">
      <alignment horizontal="center"/>
    </xf>
    <xf numFmtId="0" fontId="207" fillId="149" borderId="205" xfId="0" applyFont="1" applyFill="1" applyBorder="1" applyAlignment="1">
      <alignment horizontal="center"/>
    </xf>
    <xf numFmtId="0" fontId="208" fillId="150" borderId="206" xfId="0" applyFont="1" applyFill="1" applyBorder="1" applyAlignment="1">
      <alignment horizontal="center"/>
    </xf>
    <xf numFmtId="0" fontId="209" fillId="151" borderId="207" xfId="0" applyFont="1" applyFill="1" applyBorder="1" applyAlignment="1">
      <alignment horizontal="center"/>
    </xf>
    <xf numFmtId="0" fontId="210" fillId="152" borderId="208" xfId="0" applyFont="1" applyFill="1" applyBorder="1" applyAlignment="1">
      <alignment horizontal="center"/>
    </xf>
    <xf numFmtId="0" fontId="211" fillId="153" borderId="209" xfId="0" applyFont="1" applyFill="1" applyBorder="1" applyAlignment="1">
      <alignment horizontal="center"/>
    </xf>
    <xf numFmtId="0" fontId="212" fillId="154" borderId="210" xfId="0" applyFont="1" applyFill="1" applyBorder="1" applyAlignment="1">
      <alignment horizontal="center"/>
    </xf>
    <xf numFmtId="0" fontId="213" fillId="155" borderId="211" xfId="0" applyFont="1" applyFill="1" applyBorder="1" applyAlignment="1">
      <alignment horizontal="center"/>
    </xf>
    <xf numFmtId="0" fontId="214" fillId="156" borderId="212" xfId="0" applyFont="1" applyFill="1" applyBorder="1" applyAlignment="1">
      <alignment horizontal="center"/>
    </xf>
    <xf numFmtId="0" fontId="215" fillId="157" borderId="213" xfId="0" applyFont="1" applyFill="1" applyBorder="1" applyAlignment="1">
      <alignment horizontal="center"/>
    </xf>
    <xf numFmtId="0" fontId="216" fillId="158" borderId="214" xfId="0" applyFont="1" applyFill="1" applyBorder="1" applyAlignment="1">
      <alignment horizontal="center"/>
    </xf>
    <xf numFmtId="0" fontId="217" fillId="159" borderId="215" xfId="0" applyFont="1" applyFill="1" applyBorder="1" applyAlignment="1">
      <alignment horizontal="center"/>
    </xf>
    <xf numFmtId="0" fontId="218" fillId="160" borderId="216" xfId="0" applyFont="1" applyFill="1" applyBorder="1" applyAlignment="1">
      <alignment horizontal="center"/>
    </xf>
    <xf numFmtId="0" fontId="219" fillId="161" borderId="217" xfId="0" applyFont="1" applyFill="1" applyBorder="1" applyAlignment="1">
      <alignment horizontal="center"/>
    </xf>
    <xf numFmtId="0" fontId="220" fillId="162" borderId="218" xfId="0" applyFont="1" applyFill="1" applyBorder="1" applyAlignment="1">
      <alignment horizontal="center"/>
    </xf>
    <xf numFmtId="0" fontId="221" fillId="163" borderId="219" xfId="0" applyFont="1" applyFill="1" applyBorder="1" applyAlignment="1">
      <alignment horizontal="center"/>
    </xf>
    <xf numFmtId="0" fontId="222" fillId="164" borderId="220" xfId="0" applyFont="1" applyFill="1" applyBorder="1" applyAlignment="1">
      <alignment horizontal="center"/>
    </xf>
    <xf numFmtId="0" fontId="223" fillId="165" borderId="221" xfId="0" applyFont="1" applyFill="1" applyBorder="1" applyAlignment="1">
      <alignment horizontal="center"/>
    </xf>
    <xf numFmtId="0" fontId="224" fillId="166" borderId="222" xfId="0" applyFont="1" applyFill="1" applyBorder="1" applyAlignment="1">
      <alignment horizontal="center"/>
    </xf>
    <xf numFmtId="0" fontId="225" fillId="167" borderId="223" xfId="0" applyFont="1" applyFill="1" applyBorder="1" applyAlignment="1">
      <alignment horizontal="center"/>
    </xf>
    <xf numFmtId="0" fontId="226" fillId="168" borderId="224" xfId="0" applyFont="1" applyFill="1" applyBorder="1" applyAlignment="1">
      <alignment horizontal="center"/>
    </xf>
    <xf numFmtId="0" fontId="227" fillId="169" borderId="225" xfId="0" applyFont="1" applyFill="1" applyBorder="1" applyAlignment="1">
      <alignment horizontal="center"/>
    </xf>
    <xf numFmtId="0" fontId="228" fillId="170" borderId="226" xfId="0" applyFont="1" applyFill="1" applyBorder="1" applyAlignment="1">
      <alignment horizontal="center"/>
    </xf>
    <xf numFmtId="0" fontId="229" fillId="171" borderId="227" xfId="0" applyFont="1" applyFill="1" applyBorder="1" applyAlignment="1">
      <alignment horizontal="center"/>
    </xf>
    <xf numFmtId="0" fontId="230" fillId="172" borderId="228" xfId="0" applyFont="1" applyFill="1" applyBorder="1" applyAlignment="1">
      <alignment horizontal="center"/>
    </xf>
    <xf numFmtId="1" fontId="231" fillId="173" borderId="229" xfId="0" applyNumberFormat="1" applyFont="1" applyFill="1" applyBorder="1" applyAlignment="1">
      <alignment horizontal="center"/>
    </xf>
    <xf numFmtId="1" fontId="232" fillId="174" borderId="230" xfId="0" applyNumberFormat="1" applyFont="1" applyFill="1" applyBorder="1" applyAlignment="1">
      <alignment horizontal="center"/>
    </xf>
    <xf numFmtId="1" fontId="233" fillId="175" borderId="231" xfId="0" applyNumberFormat="1" applyFont="1" applyFill="1" applyBorder="1" applyAlignment="1">
      <alignment horizontal="center"/>
    </xf>
    <xf numFmtId="0" fontId="234" fillId="176" borderId="232" xfId="0" applyFont="1" applyFill="1" applyBorder="1" applyAlignment="1">
      <alignment horizontal="center"/>
    </xf>
    <xf numFmtId="1" fontId="235" fillId="177" borderId="233" xfId="0" applyNumberFormat="1" applyFont="1" applyFill="1" applyBorder="1" applyAlignment="1">
      <alignment horizontal="center"/>
    </xf>
    <xf numFmtId="1" fontId="236" fillId="178" borderId="234" xfId="0" applyNumberFormat="1" applyFont="1" applyFill="1" applyBorder="1" applyAlignment="1">
      <alignment horizontal="center"/>
    </xf>
    <xf numFmtId="1" fontId="237" fillId="179" borderId="235" xfId="0" applyNumberFormat="1" applyFont="1" applyFill="1" applyBorder="1" applyAlignment="1">
      <alignment horizontal="center"/>
    </xf>
    <xf numFmtId="0" fontId="238" fillId="180" borderId="236" xfId="0" applyFont="1" applyFill="1" applyBorder="1" applyAlignment="1">
      <alignment horizontal="center"/>
    </xf>
    <xf numFmtId="1" fontId="239" fillId="181" borderId="237" xfId="0" applyNumberFormat="1" applyFont="1" applyFill="1" applyBorder="1" applyAlignment="1">
      <alignment horizontal="center"/>
    </xf>
    <xf numFmtId="1" fontId="240" fillId="182" borderId="238" xfId="0" applyNumberFormat="1" applyFont="1" applyFill="1" applyBorder="1" applyAlignment="1">
      <alignment horizontal="center"/>
    </xf>
    <xf numFmtId="1" fontId="241" fillId="183" borderId="239" xfId="0" applyNumberFormat="1" applyFont="1" applyFill="1" applyBorder="1" applyAlignment="1">
      <alignment horizontal="center"/>
    </xf>
    <xf numFmtId="0" fontId="242" fillId="184" borderId="240" xfId="0" applyFont="1" applyFill="1" applyBorder="1" applyAlignment="1">
      <alignment horizontal="center"/>
    </xf>
    <xf numFmtId="1" fontId="243" fillId="185" borderId="241" xfId="0" applyNumberFormat="1" applyFont="1" applyFill="1" applyBorder="1" applyAlignment="1">
      <alignment horizontal="center"/>
    </xf>
    <xf numFmtId="1" fontId="244" fillId="186" borderId="242" xfId="0" applyNumberFormat="1" applyFont="1" applyFill="1" applyBorder="1" applyAlignment="1">
      <alignment horizontal="center"/>
    </xf>
    <xf numFmtId="1" fontId="245" fillId="187" borderId="243" xfId="0" applyNumberFormat="1" applyFont="1" applyFill="1" applyBorder="1" applyAlignment="1">
      <alignment horizontal="center"/>
    </xf>
    <xf numFmtId="0" fontId="246" fillId="188" borderId="244" xfId="0" applyFont="1" applyFill="1" applyBorder="1" applyAlignment="1">
      <alignment horizontal="center"/>
    </xf>
    <xf numFmtId="1" fontId="247" fillId="189" borderId="245" xfId="0" applyNumberFormat="1" applyFont="1" applyFill="1" applyBorder="1" applyAlignment="1">
      <alignment horizontal="center"/>
    </xf>
    <xf numFmtId="1" fontId="248" fillId="190" borderId="246" xfId="0" applyNumberFormat="1" applyFont="1" applyFill="1" applyBorder="1" applyAlignment="1">
      <alignment horizontal="center"/>
    </xf>
    <xf numFmtId="1" fontId="249" fillId="191" borderId="247" xfId="0" applyNumberFormat="1" applyFont="1" applyFill="1" applyBorder="1" applyAlignment="1">
      <alignment horizont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6"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3" fillId="0" borderId="54" xfId="0" applyFont="1" applyBorder="1" applyAlignment="1">
      <alignment horizontal="left" vertical="center" wrapText="1"/>
    </xf>
    <xf numFmtId="0" fontId="24" fillId="0" borderId="248" xfId="23" applyFont="1"/>
    <xf numFmtId="0" fontId="7" fillId="0" borderId="248" xfId="23" applyFont="1"/>
    <xf numFmtId="0" fontId="24" fillId="192" borderId="248" xfId="23" applyFont="1" applyFill="1"/>
    <xf numFmtId="0" fontId="251" fillId="0" borderId="248" xfId="23" applyFont="1"/>
    <xf numFmtId="0" fontId="7" fillId="192" borderId="248" xfId="23" applyFont="1" applyFill="1"/>
    <xf numFmtId="0" fontId="19" fillId="192" borderId="248" xfId="23" applyFont="1" applyFill="1"/>
    <xf numFmtId="0" fontId="19" fillId="0" borderId="248" xfId="23" applyFont="1"/>
    <xf numFmtId="0" fontId="7" fillId="0" borderId="248" xfId="23" applyFont="1" applyAlignment="1">
      <alignment horizontal="left" vertical="center"/>
    </xf>
    <xf numFmtId="0" fontId="19" fillId="2" borderId="248" xfId="23" applyFont="1" applyFill="1"/>
    <xf numFmtId="0" fontId="9" fillId="192" borderId="248" xfId="23" applyFont="1" applyFill="1"/>
    <xf numFmtId="0" fontId="7" fillId="34" borderId="248" xfId="23" applyFont="1" applyFill="1"/>
    <xf numFmtId="0" fontId="7" fillId="0" borderId="248" xfId="23" applyFont="1" applyAlignment="1">
      <alignment wrapText="1"/>
    </xf>
    <xf numFmtId="0" fontId="7" fillId="0" borderId="248" xfId="23" applyFont="1" applyAlignment="1">
      <alignment horizontal="left" vertical="center" wrapText="1"/>
    </xf>
    <xf numFmtId="0" fontId="19" fillId="0" borderId="248" xfId="23" applyFont="1" applyAlignment="1">
      <alignment wrapText="1"/>
    </xf>
    <xf numFmtId="0" fontId="7" fillId="2" borderId="248" xfId="24" applyFont="1" applyFill="1" applyAlignment="1">
      <alignment vertical="center"/>
    </xf>
    <xf numFmtId="0" fontId="5" fillId="2" borderId="248" xfId="25" applyFont="1" applyFill="1"/>
    <xf numFmtId="0" fontId="11" fillId="2" borderId="248" xfId="25" applyFont="1" applyFill="1"/>
    <xf numFmtId="0" fontId="19" fillId="2" borderId="248" xfId="26" applyFill="1"/>
    <xf numFmtId="0" fontId="19" fillId="0" borderId="248" xfId="26"/>
    <xf numFmtId="0" fontId="20" fillId="2" borderId="248" xfId="25" applyFont="1" applyFill="1" applyAlignment="1">
      <alignment horizontal="center"/>
    </xf>
    <xf numFmtId="0" fontId="252" fillId="193" borderId="249" xfId="27" applyFont="1" applyFill="1" applyBorder="1" applyAlignment="1">
      <alignment horizontal="center"/>
    </xf>
    <xf numFmtId="0" fontId="252" fillId="193" borderId="250" xfId="27" applyFont="1" applyFill="1" applyBorder="1" applyAlignment="1">
      <alignment horizontal="center"/>
    </xf>
    <xf numFmtId="0" fontId="252" fillId="193" borderId="251" xfId="27" applyFont="1" applyFill="1" applyBorder="1" applyAlignment="1">
      <alignment horizontal="center"/>
    </xf>
    <xf numFmtId="0" fontId="38" fillId="2" borderId="248" xfId="25" applyFont="1" applyFill="1" applyAlignment="1">
      <alignment horizontal="center" vertical="center" wrapText="1"/>
    </xf>
    <xf numFmtId="0" fontId="7" fillId="2" borderId="248" xfId="25" applyFont="1" applyFill="1" applyAlignment="1">
      <alignment horizontal="left" indent="1"/>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28" fillId="193" borderId="254" xfId="25" applyFont="1" applyFill="1" applyBorder="1" applyAlignment="1">
      <alignment horizontal="center" vertical="center"/>
    </xf>
    <xf numFmtId="0" fontId="42" fillId="2" borderId="248" xfId="25" applyFont="1" applyFill="1" applyAlignment="1">
      <alignment horizontal="center" vertical="center" wrapText="1"/>
    </xf>
    <xf numFmtId="0" fontId="21" fillId="2" borderId="248" xfId="25" applyFont="1" applyFill="1" applyAlignment="1">
      <alignment horizontal="center" wrapText="1"/>
    </xf>
    <xf numFmtId="0" fontId="253" fillId="2" borderId="248" xfId="23" applyFont="1" applyFill="1" applyAlignment="1">
      <alignment horizontal="center"/>
    </xf>
    <xf numFmtId="0" fontId="24" fillId="2" borderId="248" xfId="26" applyFont="1" applyFill="1" applyAlignment="1">
      <alignment horizontal="center"/>
    </xf>
    <xf numFmtId="0" fontId="60" fillId="191" borderId="248" xfId="28" applyFont="1" applyFill="1" applyAlignment="1">
      <alignment horizontal="center"/>
    </xf>
    <xf numFmtId="0" fontId="21" fillId="2" borderId="248" xfId="25" applyFont="1" applyFill="1" applyAlignment="1">
      <alignment horizontal="center"/>
    </xf>
    <xf numFmtId="0" fontId="77" fillId="2" borderId="248" xfId="25" applyFont="1" applyFill="1" applyAlignment="1">
      <alignment horizontal="center"/>
    </xf>
    <xf numFmtId="0" fontId="6" fillId="2" borderId="248" xfId="25" applyFont="1" applyFill="1" applyAlignment="1">
      <alignment horizontal="center"/>
    </xf>
    <xf numFmtId="0" fontId="28" fillId="2" borderId="248" xfId="25" applyFont="1" applyFill="1" applyAlignment="1">
      <alignment horizontal="center"/>
    </xf>
    <xf numFmtId="0" fontId="44" fillId="2" borderId="248" xfId="25" applyFont="1" applyFill="1"/>
    <xf numFmtId="0" fontId="46" fillId="2" borderId="248" xfId="29" applyFont="1" applyFill="1" applyBorder="1" applyAlignment="1">
      <alignment horizontal="center"/>
    </xf>
    <xf numFmtId="0" fontId="46" fillId="2" borderId="248" xfId="30" applyFont="1" applyFill="1" applyBorder="1" applyAlignment="1">
      <alignment horizontal="center"/>
    </xf>
    <xf numFmtId="0" fontId="23" fillId="2" borderId="248" xfId="29" applyFont="1" applyFill="1" applyBorder="1" applyAlignment="1">
      <alignment horizontal="center"/>
    </xf>
    <xf numFmtId="0" fontId="27" fillId="2" borderId="248" xfId="25" applyFont="1" applyFill="1" applyAlignment="1">
      <alignment horizontal="center"/>
    </xf>
    <xf numFmtId="0" fontId="47" fillId="2" borderId="248" xfId="25" applyFont="1" applyFill="1"/>
    <xf numFmtId="0" fontId="48" fillId="2" borderId="248" xfId="29" applyFont="1" applyFill="1" applyBorder="1" applyAlignment="1">
      <alignment horizontal="center"/>
    </xf>
    <xf numFmtId="0" fontId="49" fillId="2" borderId="248" xfId="25" applyFont="1" applyFill="1"/>
    <xf numFmtId="0" fontId="78" fillId="2" borderId="248" xfId="29" applyFont="1" applyFill="1" applyBorder="1" applyAlignment="1">
      <alignment horizontal="center"/>
    </xf>
    <xf numFmtId="0" fontId="50" fillId="2" borderId="248" xfId="25" applyFont="1" applyFill="1"/>
    <xf numFmtId="0" fontId="79" fillId="2" borderId="248" xfId="29" applyFont="1" applyFill="1" applyBorder="1" applyAlignment="1">
      <alignment horizontal="center"/>
    </xf>
    <xf numFmtId="0" fontId="51" fillId="2" borderId="248" xfId="25" applyFont="1" applyFill="1"/>
    <xf numFmtId="0" fontId="80" fillId="2" borderId="248" xfId="29" applyFont="1" applyFill="1" applyBorder="1" applyAlignment="1">
      <alignment horizontal="center"/>
    </xf>
    <xf numFmtId="0" fontId="52" fillId="2" borderId="248" xfId="29" applyFont="1" applyFill="1" applyBorder="1" applyAlignment="1">
      <alignment horizontal="center"/>
    </xf>
    <xf numFmtId="0" fontId="53" fillId="2" borderId="248" xfId="31" applyFill="1">
      <alignment horizontal="center" vertical="center"/>
    </xf>
    <xf numFmtId="0" fontId="54" fillId="30" borderId="248" xfId="31" applyFont="1" applyFill="1">
      <alignment horizontal="center" vertical="center"/>
    </xf>
    <xf numFmtId="0" fontId="2" fillId="2" borderId="248" xfId="25" applyFont="1" applyFill="1"/>
    <xf numFmtId="0" fontId="24" fillId="2" borderId="248" xfId="25" applyFont="1" applyFill="1" applyAlignment="1">
      <alignment horizontal="left" indent="1"/>
    </xf>
    <xf numFmtId="0" fontId="23" fillId="2" borderId="248" xfId="29" applyFont="1" applyFill="1" applyAlignment="1">
      <alignment horizontal="left" indent="1"/>
    </xf>
    <xf numFmtId="0" fontId="25" fillId="2" borderId="248" xfId="25" applyFont="1" applyFill="1" applyAlignment="1">
      <alignment horizontal="left" indent="1"/>
    </xf>
    <xf numFmtId="0" fontId="23" fillId="2" borderId="248" xfId="29" applyFont="1" applyFill="1" applyAlignment="1">
      <alignment horizontal="left" indent="2"/>
    </xf>
    <xf numFmtId="0" fontId="33" fillId="0" borderId="248" xfId="26" applyFont="1"/>
    <xf numFmtId="0" fontId="43" fillId="2" borderId="248" xfId="25" applyFont="1" applyFill="1" applyAlignment="1">
      <alignment horizontal="center" wrapText="1"/>
    </xf>
    <xf numFmtId="0" fontId="11" fillId="2" borderId="248" xfId="25" applyFont="1" applyFill="1" applyAlignment="1">
      <alignment wrapText="1"/>
    </xf>
    <xf numFmtId="0" fontId="56" fillId="10" borderId="248" xfId="32" applyFont="1" applyFill="1" applyAlignment="1">
      <alignment horizontal="center" vertical="center"/>
    </xf>
    <xf numFmtId="0" fontId="11" fillId="2" borderId="248" xfId="32" applyFont="1" applyFill="1"/>
    <xf numFmtId="0" fontId="56" fillId="2" borderId="248" xfId="32" applyFont="1" applyFill="1" applyAlignment="1">
      <alignment horizontal="center" vertical="center"/>
    </xf>
    <xf numFmtId="0" fontId="73" fillId="2" borderId="248" xfId="32" applyFont="1" applyFill="1"/>
    <xf numFmtId="0" fontId="26" fillId="2" borderId="248" xfId="32" applyFont="1" applyFill="1"/>
    <xf numFmtId="0" fontId="74" fillId="2" borderId="248" xfId="32" applyFont="1" applyFill="1"/>
    <xf numFmtId="0" fontId="59" fillId="2" borderId="248" xfId="32" applyFont="1" applyFill="1"/>
    <xf numFmtId="0" fontId="11" fillId="2" borderId="248" xfId="32" applyFont="1" applyFill="1" applyAlignment="1">
      <alignment vertical="center" wrapText="1"/>
    </xf>
    <xf numFmtId="0" fontId="5" fillId="2" borderId="248" xfId="32" applyFont="1" applyFill="1" applyAlignment="1">
      <alignment vertical="center" wrapText="1"/>
    </xf>
    <xf numFmtId="0" fontId="11" fillId="0" borderId="248" xfId="32" applyFont="1"/>
    <xf numFmtId="0" fontId="7" fillId="2" borderId="248" xfId="32" applyFont="1" applyFill="1"/>
    <xf numFmtId="0" fontId="3" fillId="2" borderId="248" xfId="32" applyFont="1" applyFill="1"/>
    <xf numFmtId="0" fontId="14" fillId="0" borderId="71"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7"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8"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8" xfId="32" applyFont="1" applyFill="1"/>
    <xf numFmtId="0" fontId="16" fillId="2" borderId="73" xfId="32" applyFont="1" applyFill="1" applyBorder="1"/>
    <xf numFmtId="165" fontId="3" fillId="2" borderId="248"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8" xfId="26" applyFont="1" applyFill="1" applyAlignment="1">
      <alignment horizontal="left"/>
    </xf>
    <xf numFmtId="0" fontId="16" fillId="2" borderId="248" xfId="32" applyFont="1" applyFill="1" applyAlignment="1">
      <alignment horizontal="left" vertical="center" wrapText="1"/>
    </xf>
    <xf numFmtId="0" fontId="93" fillId="27" borderId="248" xfId="33" applyFont="1" applyFill="1" applyAlignment="1">
      <alignment horizontal="left" vertical="center" wrapText="1"/>
    </xf>
    <xf numFmtId="0" fontId="93" fillId="28" borderId="90" xfId="33" applyFont="1" applyFill="1" applyBorder="1" applyAlignment="1">
      <alignment horizontal="left" vertical="center" wrapText="1"/>
    </xf>
    <xf numFmtId="0" fontId="93" fillId="28" borderId="248" xfId="33" applyFont="1" applyFill="1" applyAlignment="1">
      <alignment horizontal="left" vertical="center" wrapText="1"/>
    </xf>
    <xf numFmtId="0" fontId="93" fillId="13" borderId="248" xfId="33" applyFont="1" applyFill="1" applyAlignment="1">
      <alignment horizontal="left" vertical="center" wrapText="1"/>
    </xf>
    <xf numFmtId="0" fontId="16" fillId="34" borderId="248" xfId="33" applyFont="1" applyFill="1" applyAlignment="1">
      <alignment horizontal="left" vertical="center" wrapText="1"/>
    </xf>
    <xf numFmtId="0" fontId="16" fillId="29" borderId="248" xfId="33" applyFont="1" applyFill="1" applyAlignment="1">
      <alignment horizontal="left" vertical="center" wrapText="1"/>
    </xf>
    <xf numFmtId="0" fontId="16" fillId="35" borderId="248" xfId="33" applyFont="1" applyFill="1" applyAlignment="1">
      <alignment horizontal="left" vertical="center" wrapText="1"/>
    </xf>
    <xf numFmtId="0" fontId="27" fillId="2" borderId="248" xfId="26" applyFont="1" applyFill="1"/>
    <xf numFmtId="0" fontId="19" fillId="8" borderId="248" xfId="26" applyFill="1"/>
    <xf numFmtId="0" fontId="1" fillId="2" borderId="248" xfId="26" applyFont="1" applyFill="1"/>
    <xf numFmtId="0" fontId="19" fillId="9" borderId="248" xfId="26" applyFill="1"/>
    <xf numFmtId="0" fontId="19" fillId="7" borderId="248" xfId="26" applyFill="1"/>
    <xf numFmtId="0" fontId="28" fillId="2" borderId="248" xfId="34" applyFont="1" applyFill="1"/>
    <xf numFmtId="0" fontId="3" fillId="2" borderId="248" xfId="34" applyFont="1" applyFill="1"/>
    <xf numFmtId="0" fontId="29" fillId="2" borderId="248" xfId="34" applyFont="1" applyFill="1"/>
    <xf numFmtId="0" fontId="73" fillId="2" borderId="248" xfId="34" applyFont="1" applyFill="1"/>
    <xf numFmtId="0" fontId="36" fillId="2" borderId="248" xfId="34" applyFont="1" applyFill="1"/>
    <xf numFmtId="0" fontId="18" fillId="2" borderId="248" xfId="34" applyFont="1" applyFill="1"/>
    <xf numFmtId="0" fontId="74" fillId="2" borderId="248" xfId="34" applyFont="1" applyFill="1"/>
    <xf numFmtId="0" fontId="35" fillId="2" borderId="248" xfId="34" applyFont="1" applyFill="1"/>
    <xf numFmtId="0" fontId="59" fillId="2" borderId="248" xfId="34" applyFont="1" applyFill="1"/>
    <xf numFmtId="0" fontId="19" fillId="2" borderId="248" xfId="26" applyFill="1" applyAlignment="1">
      <alignment wrapText="1"/>
    </xf>
    <xf numFmtId="0" fontId="30" fillId="2" borderId="248" xfId="34" applyFont="1" applyFill="1"/>
    <xf numFmtId="0" fontId="15" fillId="2" borderId="248" xfId="34" applyFill="1"/>
    <xf numFmtId="0" fontId="12" fillId="2" borderId="248" xfId="34" applyFont="1" applyFill="1"/>
    <xf numFmtId="0" fontId="3" fillId="2" borderId="248" xfId="34" applyFont="1" applyFill="1" applyAlignment="1">
      <alignment wrapText="1"/>
    </xf>
    <xf numFmtId="0" fontId="4" fillId="2" borderId="248"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8" xfId="33" applyFont="1" applyFill="1" applyAlignment="1">
      <alignment horizontal="left"/>
    </xf>
    <xf numFmtId="0" fontId="3" fillId="2" borderId="248" xfId="34" applyFont="1" applyFill="1" applyAlignment="1">
      <alignment horizontal="center"/>
    </xf>
    <xf numFmtId="1" fontId="3" fillId="8" borderId="248" xfId="34" applyNumberFormat="1" applyFont="1" applyFill="1" applyAlignment="1">
      <alignment horizontal="center"/>
    </xf>
    <xf numFmtId="1" fontId="3" fillId="9" borderId="248" xfId="34" applyNumberFormat="1" applyFont="1" applyFill="1" applyAlignment="1">
      <alignment horizontal="center"/>
    </xf>
    <xf numFmtId="1" fontId="3" fillId="7" borderId="248" xfId="34" applyNumberFormat="1" applyFont="1" applyFill="1" applyAlignment="1">
      <alignment horizontal="center"/>
    </xf>
    <xf numFmtId="0" fontId="4" fillId="2" borderId="248" xfId="25" applyFont="1" applyFill="1" applyAlignment="1">
      <alignment horizontal="left" vertical="center" wrapText="1"/>
    </xf>
    <xf numFmtId="0" fontId="254" fillId="2" borderId="248" xfId="25" applyFont="1" applyFill="1" applyAlignment="1">
      <alignment horizontal="left" vertical="center"/>
    </xf>
    <xf numFmtId="0" fontId="55" fillId="27" borderId="38" xfId="25" applyFont="1" applyFill="1" applyBorder="1" applyAlignment="1">
      <alignment horizontal="center" vertical="center"/>
    </xf>
    <xf numFmtId="0" fontId="55" fillId="27" borderId="248" xfId="25" applyFont="1" applyFill="1" applyAlignment="1">
      <alignment horizontal="center" vertical="center"/>
    </xf>
    <xf numFmtId="0" fontId="55" fillId="27" borderId="39" xfId="25" applyFont="1" applyFill="1" applyBorder="1" applyAlignment="1">
      <alignment horizontal="center" vertical="center"/>
    </xf>
    <xf numFmtId="0" fontId="55" fillId="28" borderId="248" xfId="25" applyFont="1" applyFill="1" applyAlignment="1">
      <alignment horizontal="center" vertical="center"/>
    </xf>
    <xf numFmtId="0" fontId="55" fillId="13" borderId="38" xfId="25" applyFont="1" applyFill="1" applyBorder="1" applyAlignment="1">
      <alignment horizontal="center" vertical="center"/>
    </xf>
    <xf numFmtId="0" fontId="55" fillId="13" borderId="248" xfId="25" applyFont="1" applyFill="1" applyAlignment="1">
      <alignment horizontal="center" vertical="center"/>
    </xf>
    <xf numFmtId="0" fontId="55" fillId="13" borderId="39" xfId="25" applyFont="1" applyFill="1" applyBorder="1" applyAlignment="1">
      <alignment horizontal="center" vertical="center"/>
    </xf>
    <xf numFmtId="0" fontId="19" fillId="0" borderId="248" xfId="33"/>
    <xf numFmtId="0" fontId="3" fillId="194" borderId="38" xfId="25" applyFont="1" applyFill="1" applyBorder="1" applyAlignment="1">
      <alignment horizontal="center"/>
    </xf>
    <xf numFmtId="0" fontId="3" fillId="3" borderId="248" xfId="25" applyFont="1" applyFill="1" applyAlignment="1">
      <alignment horizontal="center"/>
    </xf>
    <xf numFmtId="0" fontId="10" fillId="27" borderId="255" xfId="25" applyFont="1" applyFill="1" applyBorder="1" applyAlignment="1">
      <alignment vertical="center" textRotation="90" wrapText="1"/>
    </xf>
    <xf numFmtId="0" fontId="3" fillId="14" borderId="248" xfId="25" applyFont="1" applyFill="1" applyAlignment="1">
      <alignment horizontal="center"/>
    </xf>
    <xf numFmtId="0" fontId="3" fillId="29" borderId="39" xfId="25" applyFont="1" applyFill="1" applyBorder="1" applyAlignment="1">
      <alignment horizontal="center"/>
    </xf>
    <xf numFmtId="0" fontId="3" fillId="194" borderId="248" xfId="25" applyFont="1" applyFill="1" applyAlignment="1">
      <alignment horizontal="center"/>
    </xf>
    <xf numFmtId="0" fontId="10" fillId="28" borderId="255" xfId="25" applyFont="1" applyFill="1" applyBorder="1" applyAlignment="1">
      <alignment vertical="center" textRotation="90" wrapText="1"/>
    </xf>
    <xf numFmtId="0" fontId="3" fillId="29" borderId="248" xfId="25" applyFont="1" applyFill="1" applyAlignment="1">
      <alignment horizontal="center"/>
    </xf>
    <xf numFmtId="0" fontId="10" fillId="13" borderId="255"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8"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6"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6" xfId="25" applyFont="1" applyFill="1" applyBorder="1" applyAlignment="1">
      <alignment horizontal="center" textRotation="90" wrapText="1"/>
    </xf>
    <xf numFmtId="0" fontId="10" fillId="13" borderId="256" xfId="25" applyFont="1" applyFill="1" applyBorder="1" applyAlignment="1">
      <alignment horizontal="center" textRotation="90" wrapText="1"/>
    </xf>
    <xf numFmtId="0" fontId="3" fillId="2" borderId="248" xfId="25" applyFont="1" applyFill="1" applyAlignment="1">
      <alignment horizontal="left"/>
    </xf>
    <xf numFmtId="0" fontId="3" fillId="2" borderId="248" xfId="25" applyFont="1" applyFill="1" applyAlignment="1">
      <alignment horizontal="center"/>
    </xf>
    <xf numFmtId="0" fontId="3" fillId="2" borderId="56" xfId="25" applyFont="1" applyFill="1" applyBorder="1" applyAlignment="1">
      <alignment horizontal="left"/>
    </xf>
    <xf numFmtId="1" fontId="3" fillId="2" borderId="248" xfId="25" applyNumberFormat="1" applyFont="1" applyFill="1"/>
    <xf numFmtId="164" fontId="3" fillId="194" borderId="38" xfId="25" applyNumberFormat="1" applyFont="1" applyFill="1" applyBorder="1" applyAlignment="1">
      <alignment horizontal="center"/>
    </xf>
    <xf numFmtId="164" fontId="3" fillId="3" borderId="248" xfId="25" applyNumberFormat="1" applyFont="1" applyFill="1" applyAlignment="1">
      <alignment horizontal="center"/>
    </xf>
    <xf numFmtId="164" fontId="8" fillId="27" borderId="255" xfId="25" applyNumberFormat="1" applyFont="1" applyFill="1" applyBorder="1" applyAlignment="1">
      <alignment horizontal="center" wrapText="1"/>
    </xf>
    <xf numFmtId="164" fontId="3" fillId="14" borderId="248"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8" xfId="25" applyNumberFormat="1" applyFont="1" applyFill="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164" fontId="3" fillId="3" borderId="257" xfId="25" applyNumberFormat="1" applyFont="1" applyFill="1" applyBorder="1" applyAlignment="1">
      <alignment horizontal="center"/>
    </xf>
    <xf numFmtId="164" fontId="8" fillId="27" borderId="248" xfId="25" applyNumberFormat="1" applyFont="1" applyFill="1" applyAlignment="1">
      <alignment horizontal="center" wrapText="1"/>
    </xf>
    <xf numFmtId="164" fontId="8" fillId="28" borderId="248" xfId="25" applyNumberFormat="1" applyFont="1" applyFill="1" applyAlignment="1">
      <alignment horizontal="center" wrapText="1"/>
    </xf>
    <xf numFmtId="164" fontId="8" fillId="13" borderId="248"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6"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6" xfId="25" applyNumberFormat="1" applyFont="1" applyFill="1" applyBorder="1" applyAlignment="1">
      <alignment horizontal="center" wrapText="1"/>
    </xf>
    <xf numFmtId="164" fontId="8" fillId="13" borderId="256" xfId="25" applyNumberFormat="1" applyFont="1" applyFill="1" applyBorder="1" applyAlignment="1">
      <alignment horizontal="center" wrapText="1"/>
    </xf>
    <xf numFmtId="0" fontId="19" fillId="0" borderId="248" xfId="33" applyAlignment="1">
      <alignment horizontal="left"/>
    </xf>
    <xf numFmtId="0" fontId="19" fillId="0" borderId="248" xfId="33" applyAlignment="1">
      <alignment horizontal="center"/>
    </xf>
    <xf numFmtId="0" fontId="19" fillId="0" borderId="248" xfId="33" applyAlignment="1">
      <alignment horizontal="right"/>
    </xf>
    <xf numFmtId="0" fontId="7" fillId="0" borderId="248" xfId="33" applyFont="1"/>
    <xf numFmtId="0" fontId="33" fillId="0" borderId="248"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8" xfId="26" applyFont="1"/>
    <xf numFmtId="0" fontId="10" fillId="27" borderId="45" xfId="34" applyFont="1" applyFill="1" applyBorder="1" applyAlignment="1">
      <alignment horizontal="center" textRotation="90"/>
    </xf>
    <xf numFmtId="1" fontId="3" fillId="7" borderId="248" xfId="34" applyNumberFormat="1" applyFont="1" applyFill="1" applyAlignment="1">
      <alignment horizontal="center" wrapText="1"/>
    </xf>
    <xf numFmtId="0" fontId="19" fillId="7" borderId="248" xfId="26" applyFill="1" applyAlignment="1">
      <alignment wrapText="1"/>
    </xf>
    <xf numFmtId="0" fontId="24" fillId="4" borderId="247" xfId="8" applyFont="1" applyFill="1" applyBorder="1" applyAlignment="1">
      <alignment horizontal="center" vertical="center" wrapText="1"/>
    </xf>
    <xf numFmtId="0" fontId="19" fillId="4" borderId="247" xfId="8" applyFill="1" applyBorder="1" applyAlignment="1">
      <alignment vertical="center"/>
    </xf>
    <xf numFmtId="0" fontId="40" fillId="4" borderId="247" xfId="8" applyFont="1" applyFill="1" applyBorder="1" applyAlignment="1">
      <alignment horizontal="center" vertical="center" wrapText="1"/>
    </xf>
    <xf numFmtId="0" fontId="4" fillId="0" borderId="248" xfId="34" applyFont="1" applyAlignment="1">
      <alignment horizontal="left" vertical="top" wrapText="1"/>
    </xf>
    <xf numFmtId="0" fontId="15" fillId="0" borderId="248" xfId="34"/>
    <xf numFmtId="0" fontId="4" fillId="0" borderId="248" xfId="34" applyFont="1"/>
    <xf numFmtId="0" fontId="3" fillId="0" borderId="248"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2" fillId="0" borderId="248" xfId="34" applyFont="1"/>
    <xf numFmtId="0" fontId="83" fillId="0" borderId="248" xfId="34" applyFont="1" applyAlignment="1">
      <alignment vertical="top" wrapText="1"/>
    </xf>
    <xf numFmtId="0" fontId="84" fillId="0" borderId="248" xfId="34" applyFont="1"/>
    <xf numFmtId="0" fontId="85" fillId="0" borderId="248" xfId="35" applyFont="1" applyAlignment="1">
      <alignment vertical="top"/>
    </xf>
    <xf numFmtId="0" fontId="6" fillId="0" borderId="248" xfId="34" applyFont="1"/>
    <xf numFmtId="0" fontId="4" fillId="0" borderId="248" xfId="34" applyFont="1" applyAlignment="1">
      <alignment vertical="top"/>
    </xf>
    <xf numFmtId="0" fontId="3" fillId="0" borderId="248" xfId="34" applyFont="1" applyAlignment="1">
      <alignment horizontal="left" vertical="top" wrapText="1"/>
    </xf>
    <xf numFmtId="0" fontId="87" fillId="0" borderId="248" xfId="35" applyFont="1" applyAlignment="1">
      <alignment vertical="center"/>
    </xf>
    <xf numFmtId="0" fontId="89" fillId="0" borderId="248" xfId="35" applyFont="1" applyAlignment="1">
      <alignment vertical="center"/>
    </xf>
    <xf numFmtId="0" fontId="91" fillId="0" borderId="248"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4" fillId="2" borderId="54" xfId="0" applyFont="1" applyFill="1" applyBorder="1" applyAlignment="1">
      <alignment horizontal="left" vertical="center" wrapText="1"/>
    </xf>
    <xf numFmtId="164" fontId="3" fillId="2" borderId="54" xfId="0" applyNumberFormat="1" applyFont="1" applyFill="1" applyBorder="1" applyAlignment="1">
      <alignment horizontal="center" vertical="center" wrapText="1"/>
    </xf>
    <xf numFmtId="0" fontId="4" fillId="2" borderId="91" xfId="0" applyFont="1" applyFill="1" applyBorder="1" applyAlignment="1">
      <alignment horizontal="left" vertical="center" wrapText="1"/>
    </xf>
    <xf numFmtId="164" fontId="3" fillId="2" borderId="91"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3" fillId="0" borderId="54" xfId="0" applyNumberFormat="1" applyFont="1" applyBorder="1" applyAlignment="1">
      <alignment horizontal="center" vertical="center" wrapText="1"/>
    </xf>
    <xf numFmtId="164" fontId="57" fillId="0" borderId="91" xfId="0" applyNumberFormat="1" applyFont="1" applyBorder="1" applyAlignment="1">
      <alignment horizontal="left" vertical="center" wrapText="1"/>
    </xf>
    <xf numFmtId="164" fontId="3" fillId="2" borderId="91" xfId="0" applyNumberFormat="1" applyFont="1" applyFill="1" applyBorder="1" applyAlignment="1">
      <alignment horizontal="left" vertical="center" wrapText="1"/>
    </xf>
    <xf numFmtId="164" fontId="3" fillId="2" borderId="23" xfId="0" applyNumberFormat="1" applyFont="1" applyFill="1" applyBorder="1" applyAlignment="1">
      <alignment horizontal="left" vertical="center" wrapText="1"/>
    </xf>
    <xf numFmtId="0" fontId="4" fillId="0" borderId="2" xfId="0" applyFont="1" applyBorder="1" applyAlignment="1">
      <alignment vertical="center" wrapText="1"/>
    </xf>
    <xf numFmtId="164" fontId="3" fillId="0" borderId="2" xfId="0"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0" borderId="54" xfId="0" applyFont="1" applyBorder="1" applyAlignment="1">
      <alignment vertical="center" wrapText="1"/>
    </xf>
    <xf numFmtId="0" fontId="4" fillId="0" borderId="91" xfId="0" applyFont="1" applyBorder="1" applyAlignment="1">
      <alignment vertical="center" wrapText="1"/>
    </xf>
    <xf numFmtId="164" fontId="3" fillId="0" borderId="91" xfId="0" applyNumberFormat="1"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7" fillId="0" borderId="248" xfId="19" applyFont="1" applyBorder="1" applyAlignment="1">
      <alignment vertical="center"/>
    </xf>
    <xf numFmtId="0" fontId="87" fillId="0" borderId="248" xfId="19" applyFont="1" applyBorder="1" applyAlignment="1">
      <alignment vertical="center" wrapText="1"/>
    </xf>
    <xf numFmtId="0" fontId="89" fillId="0" borderId="248" xfId="19" applyFont="1" applyBorder="1" applyAlignment="1">
      <alignment vertical="center"/>
    </xf>
    <xf numFmtId="0" fontId="89" fillId="0" borderId="248" xfId="19" applyFont="1" applyBorder="1" applyAlignment="1">
      <alignment vertical="center" wrapText="1"/>
    </xf>
    <xf numFmtId="0" fontId="91" fillId="0" borderId="248" xfId="19" applyFont="1" applyBorder="1" applyAlignment="1">
      <alignment vertical="center"/>
    </xf>
    <xf numFmtId="0" fontId="91" fillId="0" borderId="248" xfId="19" applyFont="1" applyBorder="1" applyAlignment="1">
      <alignment vertical="center" wrapText="1"/>
    </xf>
    <xf numFmtId="0" fontId="39" fillId="0" borderId="0" xfId="8" applyFont="1" applyAlignment="1">
      <alignment horizontal="left"/>
    </xf>
    <xf numFmtId="0" fontId="250" fillId="0" borderId="248"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061DE045-AAC9-423C-8031-78B6D0CA341E}"/>
    <cellStyle name="Hyperlink" xfId="19" builtinId="8"/>
    <cellStyle name="Hyperlink 2" xfId="6" xr:uid="{00000000-0005-0000-0000-000003000000}"/>
    <cellStyle name="Hyperlink 2 2" xfId="16" xr:uid="{00000000-0005-0000-0000-000004000000}"/>
    <cellStyle name="Hyperlink 2 2 2" xfId="29" xr:uid="{F0E9F6A5-9431-4881-A16F-E83BAF4250F6}"/>
    <cellStyle name="Hyperlink 3" xfId="17" xr:uid="{00000000-0005-0000-0000-000005000000}"/>
    <cellStyle name="Hyperlink 3 2" xfId="30" xr:uid="{2B72C9E8-0646-4F47-BDCE-AB42FFC9B403}"/>
    <cellStyle name="Hyperlink 4" xfId="35" xr:uid="{76077493-0490-4C6B-92FD-6F9D61A04A78}"/>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C9B62E9F-D632-4A51-8AAF-96C3C06D1BDE}"/>
    <cellStyle name="Normal 2 2 3" xfId="34" xr:uid="{82D0B3A0-6A1E-4FDE-AAD0-B96A17BF73DE}"/>
    <cellStyle name="Normal 2 3" xfId="9" xr:uid="{00000000-0005-0000-0000-00000B000000}"/>
    <cellStyle name="Normal 2 3 2" xfId="12" xr:uid="{00000000-0005-0000-0000-00000C000000}"/>
    <cellStyle name="Normal 2 3 2 2" xfId="22" xr:uid="{00000000-0005-0000-0000-00000D000000}"/>
    <cellStyle name="Normal 2 3 2 2 2" xfId="33" xr:uid="{B01F570E-4C57-4981-A185-1BA218894AF7}"/>
    <cellStyle name="Normal 2 3 3" xfId="20" xr:uid="{00000000-0005-0000-0000-00000E000000}"/>
    <cellStyle name="Normal 2 3 4" xfId="32" xr:uid="{3B35AC41-F5E2-45A1-A97D-6147B12FF7AC}"/>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C16637A2-CC04-48D0-9667-89C60D054209}"/>
    <cellStyle name="Normal 4 3" xfId="21" xr:uid="{00000000-0005-0000-0000-000013000000}"/>
    <cellStyle name="Normal 5" xfId="23" xr:uid="{EC203961-28D2-4403-B88B-C1B8475719C8}"/>
    <cellStyle name="Normal 6" xfId="1" xr:uid="{00000000-0005-0000-0000-000014000000}"/>
    <cellStyle name="Normal 6 2" xfId="11" xr:uid="{00000000-0005-0000-0000-000015000000}"/>
    <cellStyle name="Normal 6 2 2" xfId="14" xr:uid="{00000000-0005-0000-0000-000016000000}"/>
    <cellStyle name="Normal 6 2 2 2" xfId="25" xr:uid="{5EE38C77-9305-41D1-A7DB-2F7ED2676E52}"/>
    <cellStyle name="Normal 6 2 3" xfId="24" xr:uid="{F23C4C42-15FE-4B25-8EAC-51E2503FEE98}"/>
    <cellStyle name="Normal 6 3" xfId="27" xr:uid="{30DF331A-CCFF-4307-B01A-9283C9B14A5F}"/>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92.396505500000004</c:v>
                </c:pt>
                <c:pt idx="1">
                  <c:v>1E-10</c:v>
                </c:pt>
                <c:pt idx="2">
                  <c:v>1E-10</c:v>
                </c:pt>
                <c:pt idx="3">
                  <c:v>1E-10</c:v>
                </c:pt>
                <c:pt idx="4">
                  <c:v>96.518082419999999</c:v>
                </c:pt>
                <c:pt idx="5">
                  <c:v>91.447540599999996</c:v>
                </c:pt>
              </c:numCache>
            </c:numRef>
          </c:val>
          <c:extLst>
            <c:ext xmlns:c16="http://schemas.microsoft.com/office/drawing/2014/chart" uri="{C3380CC4-5D6E-409C-BE32-E72D297353CC}">
              <c16:uniqueId val="{00000000-D0BA-4B83-B9F8-60A4234A8623}"/>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0BA-4B83-B9F8-60A4234A8623}"/>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0BA-4B83-B9F8-60A4234A8623}"/>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0BA-4B83-B9F8-60A4234A8623}"/>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0BA-4B83-B9F8-60A4234A8623}"/>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0BA-4B83-B9F8-60A4234A8623}"/>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0BA-4B83-B9F8-60A4234A8623}"/>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7.6034944979999999</c:v>
                </c:pt>
                <c:pt idx="1">
                  <c:v>1E-10</c:v>
                </c:pt>
                <c:pt idx="2">
                  <c:v>1E-10</c:v>
                </c:pt>
                <c:pt idx="3">
                  <c:v>1E-10</c:v>
                </c:pt>
                <c:pt idx="4">
                  <c:v>3.481917578</c:v>
                </c:pt>
                <c:pt idx="5">
                  <c:v>8.5524593979999999</c:v>
                </c:pt>
              </c:numCache>
            </c:numRef>
          </c:val>
          <c:extLst>
            <c:ext xmlns:c16="http://schemas.microsoft.com/office/drawing/2014/chart" uri="{C3380CC4-5D6E-409C-BE32-E72D297353CC}">
              <c16:uniqueId val="{00000007-D0BA-4B83-B9F8-60A4234A8623}"/>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D0BA-4B83-B9F8-60A4234A8623}"/>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D0BA-4B83-B9F8-60A4234A8623}"/>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FCC8-48B1-BAD0-106258835471}"/>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88.081479130000005</c:v>
                </c:pt>
                <c:pt idx="1">
                  <c:v>1E-10</c:v>
                </c:pt>
                <c:pt idx="2">
                  <c:v>1E-10</c:v>
                </c:pt>
                <c:pt idx="3">
                  <c:v>1E-10</c:v>
                </c:pt>
                <c:pt idx="4">
                  <c:v>1E-10</c:v>
                </c:pt>
                <c:pt idx="5">
                  <c:v>1E-10</c:v>
                </c:pt>
              </c:numCache>
            </c:numRef>
          </c:val>
          <c:extLst>
            <c:ext xmlns:c16="http://schemas.microsoft.com/office/drawing/2014/chart" uri="{C3380CC4-5D6E-409C-BE32-E72D297353CC}">
              <c16:uniqueId val="{00000002-FCC8-48B1-BAD0-106258835471}"/>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1E-10</c:v>
                </c:pt>
                <c:pt idx="5">
                  <c:v>1E-10</c:v>
                </c:pt>
              </c:numCache>
            </c:numRef>
          </c:val>
          <c:extLst>
            <c:ext xmlns:c16="http://schemas.microsoft.com/office/drawing/2014/chart" uri="{C3380CC4-5D6E-409C-BE32-E72D297353CC}">
              <c16:uniqueId val="{00000003-FCC8-48B1-BAD0-106258835471}"/>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100</c:v>
                </c:pt>
                <c:pt idx="5">
                  <c:v>100</c:v>
                </c:pt>
              </c:numCache>
            </c:numRef>
          </c:val>
          <c:extLst>
            <c:ext xmlns:c16="http://schemas.microsoft.com/office/drawing/2014/chart" uri="{C3380CC4-5D6E-409C-BE32-E72D297353CC}">
              <c16:uniqueId val="{00000004-FCC8-48B1-BAD0-106258835471}"/>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11.91852087</c:v>
                </c:pt>
                <c:pt idx="1">
                  <c:v>1E-10</c:v>
                </c:pt>
                <c:pt idx="2">
                  <c:v>1E-10</c:v>
                </c:pt>
                <c:pt idx="3">
                  <c:v>1E-10</c:v>
                </c:pt>
                <c:pt idx="4">
                  <c:v>0</c:v>
                </c:pt>
                <c:pt idx="5">
                  <c:v>0</c:v>
                </c:pt>
              </c:numCache>
            </c:numRef>
          </c:val>
          <c:extLst>
            <c:ext xmlns:c16="http://schemas.microsoft.com/office/drawing/2014/chart" uri="{C3380CC4-5D6E-409C-BE32-E72D297353CC}">
              <c16:uniqueId val="{00000005-FCC8-48B1-BAD0-106258835471}"/>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96.03</c:v>
                </c:pt>
                <c:pt idx="1">
                  <c:v>1E-10</c:v>
                </c:pt>
                <c:pt idx="2">
                  <c:v>1E-10</c:v>
                </c:pt>
                <c:pt idx="3">
                  <c:v>1E-10</c:v>
                </c:pt>
                <c:pt idx="4">
                  <c:v>1E-10</c:v>
                </c:pt>
                <c:pt idx="5">
                  <c:v>1E-10</c:v>
                </c:pt>
              </c:numCache>
            </c:numRef>
          </c:val>
          <c:extLst>
            <c:ext xmlns:c16="http://schemas.microsoft.com/office/drawing/2014/chart" uri="{C3380CC4-5D6E-409C-BE32-E72D297353CC}">
              <c16:uniqueId val="{00000000-41F1-4174-B5ED-5BE06493382C}"/>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3.97</c:v>
                </c:pt>
                <c:pt idx="1">
                  <c:v>1E-10</c:v>
                </c:pt>
                <c:pt idx="2">
                  <c:v>1E-10</c:v>
                </c:pt>
                <c:pt idx="3">
                  <c:v>1E-10</c:v>
                </c:pt>
                <c:pt idx="4">
                  <c:v>1E-10</c:v>
                </c:pt>
                <c:pt idx="5">
                  <c:v>1E-10</c:v>
                </c:pt>
              </c:numCache>
            </c:numRef>
          </c:val>
          <c:extLst>
            <c:ext xmlns:c16="http://schemas.microsoft.com/office/drawing/2014/chart" uri="{C3380CC4-5D6E-409C-BE32-E72D297353CC}">
              <c16:uniqueId val="{00000001-41F1-4174-B5ED-5BE06493382C}"/>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100</c:v>
                </c:pt>
                <c:pt idx="5">
                  <c:v>100</c:v>
                </c:pt>
              </c:numCache>
            </c:numRef>
          </c:val>
          <c:extLst>
            <c:ext xmlns:c16="http://schemas.microsoft.com/office/drawing/2014/chart" uri="{C3380CC4-5D6E-409C-BE32-E72D297353CC}">
              <c16:uniqueId val="{00000002-41F1-4174-B5ED-5BE06493382C}"/>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41F1-4174-B5ED-5BE06493382C}"/>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99.9</c:v>
                </c:pt>
                <c:pt idx="21">
                  <c:v>99.9</c:v>
                </c:pt>
                <c:pt idx="22">
                  <c:v>99.9</c:v>
                </c:pt>
                <c:pt idx="23">
                  <c:v>99.9</c:v>
                </c:pt>
                <c:pt idx="24">
                  <c:v>99.9</c:v>
                </c:pt>
                <c:pt idx="25">
                  <c:v>99.9</c:v>
                </c:pt>
              </c:numCache>
            </c:numRef>
          </c:yVal>
          <c:smooth val="0"/>
          <c:extLst>
            <c:ext xmlns:c16="http://schemas.microsoft.com/office/drawing/2014/chart" uri="{C3380CC4-5D6E-409C-BE32-E72D297353CC}">
              <c16:uniqueId val="{00000000-C542-4B72-A683-02344DEE45BA}"/>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542-4B72-A683-02344DEE45BA}"/>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542-4B72-A683-02344DEE45B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542-4B72-A683-02344DEE45B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542-4B72-A683-02344DEE45BA}"/>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542-4B72-A683-02344DEE45B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542-4B72-A683-02344DEE45BA}"/>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542-4B72-A683-02344DEE45B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542-4B72-A683-02344DEE45BA}"/>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542-4B72-A683-02344DEE45BA}"/>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542-4B72-A683-02344DEE45BA}"/>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542-4B72-A683-02344DEE45BA}"/>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542-4B72-A683-02344DEE45BA}"/>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542-4B72-A683-02344DEE45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542-4B72-A683-02344DEE45BA}"/>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542-4B72-A683-02344DEE45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542-4B72-A683-02344DEE45B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542-4B72-A683-02344DEE45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542-4B72-A683-02344DEE45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542-4B72-A683-02344DEE45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542-4B72-A683-02344DEE45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542-4B72-A683-02344DEE45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542-4B72-A683-02344DEE45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542-4B72-A683-02344DEE45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542-4B72-A683-02344DEE45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42-4B72-A683-02344DEE45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42-4B72-A683-02344DEE45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42-4B72-A683-02344DEE45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42-4B72-A683-02344DEE45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42-4B72-A683-02344DEE45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42-4B72-A683-02344DEE45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42-4B72-A683-02344DEE45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42-4B72-A683-02344DEE45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42-4B72-A683-02344DEE45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42-4B72-A683-02344DEE45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42-4B72-A683-02344DEE45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42-4B72-A683-02344DEE45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42-4B72-A683-02344DEE45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42-4B72-A683-02344DEE45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42-4B72-A683-02344DEE45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42-4B72-A683-02344DEE45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42-4B72-A683-02344DEE45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42-4B72-A683-02344DEE45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42-4B72-A683-02344DEE45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42-4B72-A683-02344DEE45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42-4B72-A683-02344DEE45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42-4B72-A683-02344DEE45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42-4B72-A683-02344DEE45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42-4B72-A683-02344DEE45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42-4B72-A683-02344DEE45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42-4B72-A683-02344DEE45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542-4B72-A683-02344DEE45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542-4B72-A683-02344DEE45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542-4B72-A683-02344DEE45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542-4B72-A683-02344DEE45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542-4B72-A683-02344DEE45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542-4B72-A683-02344DEE45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542-4B72-A683-02344DEE45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542-4B72-A683-02344DEE45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542-4B72-A683-02344DEE45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542-4B72-A683-02344DEE45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542-4B72-A683-02344DEE45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542-4B72-A683-02344DEE45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542-4B72-A683-02344DEE45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542-4B72-A683-02344DEE45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542-4B72-A683-02344DEE45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542-4B72-A683-02344DEE45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542-4B72-A683-02344DEE45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542-4B72-A683-02344DEE45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542-4B72-A683-02344DEE45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542-4B72-A683-02344DEE45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542-4B72-A683-02344DEE45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542-4B72-A683-02344DEE45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542-4B72-A683-02344DEE45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542-4B72-A683-02344DEE45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542-4B72-A683-02344DEE45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542-4B72-A683-02344DEE45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542-4B72-A683-02344DEE45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542-4B72-A683-02344DEE45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542-4B72-A683-02344DEE45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542-4B72-A683-02344DEE45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542-4B72-A683-02344DEE45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542-4B72-A683-02344DEE45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542-4B72-A683-02344DEE45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542-4B72-A683-02344DEE45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542-4B72-A683-02344DEE45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542-4B72-A683-02344DEE45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542-4B72-A683-02344DEE45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542-4B72-A683-02344DEE45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542-4B72-A683-02344DEE45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542-4B72-A683-02344DEE45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542-4B72-A683-02344DEE45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542-4B72-A683-02344DEE45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542-4B72-A683-02344DEE45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542-4B72-A683-02344DEE45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542-4B72-A683-02344DEE45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#N/A</c:v>
                </c:pt>
                <c:pt idx="2">
                  <c:v>100</c:v>
                </c:pt>
                <c:pt idx="3">
                  <c:v>100</c:v>
                </c:pt>
                <c:pt idx="4">
                  <c:v>#N/A</c:v>
                </c:pt>
                <c:pt idx="5">
                  <c:v>#N/A</c:v>
                </c:pt>
                <c:pt idx="6">
                  <c:v>100</c:v>
                </c:pt>
                <c:pt idx="7">
                  <c:v>#N/A</c:v>
                </c:pt>
                <c:pt idx="8">
                  <c:v>100</c:v>
                </c:pt>
                <c:pt idx="9">
                  <c:v>#N/A</c:v>
                </c:pt>
                <c:pt idx="10">
                  <c:v>99.793388429752056</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542-4B72-A683-02344DEE45BA}"/>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90.7</c:v>
                </c:pt>
                <c:pt idx="5">
                  <c:v>90.7</c:v>
                </c:pt>
                <c:pt idx="6">
                  <c:v>90.7</c:v>
                </c:pt>
                <c:pt idx="7">
                  <c:v>90.7</c:v>
                </c:pt>
                <c:pt idx="8">
                  <c:v>90.7</c:v>
                </c:pt>
                <c:pt idx="9">
                  <c:v>90.6</c:v>
                </c:pt>
                <c:pt idx="10">
                  <c:v>90.4</c:v>
                </c:pt>
                <c:pt idx="11">
                  <c:v>90.3</c:v>
                </c:pt>
                <c:pt idx="12">
                  <c:v>90.1</c:v>
                </c:pt>
                <c:pt idx="13">
                  <c:v>90</c:v>
                </c:pt>
                <c:pt idx="14">
                  <c:v>89.8</c:v>
                </c:pt>
                <c:pt idx="15">
                  <c:v>89.6</c:v>
                </c:pt>
                <c:pt idx="16">
                  <c:v>89.5</c:v>
                </c:pt>
                <c:pt idx="17">
                  <c:v>89.3</c:v>
                </c:pt>
                <c:pt idx="18">
                  <c:v>89.2</c:v>
                </c:pt>
                <c:pt idx="19">
                  <c:v>89</c:v>
                </c:pt>
                <c:pt idx="20">
                  <c:v>88.9</c:v>
                </c:pt>
                <c:pt idx="21">
                  <c:v>88.7</c:v>
                </c:pt>
                <c:pt idx="22">
                  <c:v>88.6</c:v>
                </c:pt>
                <c:pt idx="23">
                  <c:v>88.4</c:v>
                </c:pt>
                <c:pt idx="24">
                  <c:v>88.2</c:v>
                </c:pt>
                <c:pt idx="25">
                  <c:v>88.1</c:v>
                </c:pt>
              </c:numCache>
            </c:numRef>
          </c:yVal>
          <c:smooth val="0"/>
          <c:extLst>
            <c:ext xmlns:c16="http://schemas.microsoft.com/office/drawing/2014/chart" uri="{C3380CC4-5D6E-409C-BE32-E72D297353CC}">
              <c16:uniqueId val="{00000061-C542-4B72-A683-02344DEE45BA}"/>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C542-4B72-A683-02344DEE45BA}"/>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C542-4B72-A683-02344DEE45BA}"/>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C542-4B72-A683-02344DEE45BA}"/>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C542-4B72-A683-02344DEE45BA}"/>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NPHA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C542-4B72-A683-02344DEE45BA}"/>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C542-4B72-A683-02344DEE45BA}"/>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C542-4B72-A683-02344DEE45BA}"/>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C542-4B72-A683-02344DEE45BA}"/>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C542-4B72-A683-02344DEE45BA}"/>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C542-4B72-A683-02344DEE45BA}"/>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C542-4B72-A683-02344DEE45BA}"/>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C542-4B72-A683-02344DEE45BA}"/>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C542-4B72-A683-02344DEE45BA}"/>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C542-4B72-A683-02344DEE45BA}"/>
                </c:ext>
              </c:extLst>
            </c:dLbl>
            <c:dLbl>
              <c:idx val="14"/>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C542-4B72-A683-02344DEE45BA}"/>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C542-4B72-A683-02344DEE45BA}"/>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C542-4B72-A683-02344DEE45BA}"/>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C542-4B72-A683-02344DEE45BA}"/>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C542-4B72-A683-02344DEE45BA}"/>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C542-4B72-A683-02344DEE45BA}"/>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C542-4B72-A683-02344DEE45BA}"/>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C542-4B72-A683-02344DEE45BA}"/>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C542-4B72-A683-02344DEE45BA}"/>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C542-4B72-A683-02344DEE45BA}"/>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86</c:v>
                </c:pt>
                <c:pt idx="1">
                  <c:v>96</c:v>
                </c:pt>
                <c:pt idx="2">
                  <c:v>#N/A</c:v>
                </c:pt>
                <c:pt idx="3">
                  <c:v>#N/A</c:v>
                </c:pt>
                <c:pt idx="4">
                  <c:v>#N/A</c:v>
                </c:pt>
                <c:pt idx="5">
                  <c:v>#N/A</c:v>
                </c:pt>
                <c:pt idx="6">
                  <c:v>#N/A</c:v>
                </c:pt>
                <c:pt idx="7">
                  <c:v>#N/A</c:v>
                </c:pt>
                <c:pt idx="8">
                  <c:v>#N/A</c:v>
                </c:pt>
                <c:pt idx="9">
                  <c:v>#N/A</c:v>
                </c:pt>
                <c:pt idx="10">
                  <c:v>86.466942148760324</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C542-4B72-A683-02344DEE45BA}"/>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79.3</c:v>
                </c:pt>
                <c:pt idx="5">
                  <c:v>79.3</c:v>
                </c:pt>
                <c:pt idx="6">
                  <c:v>79.3</c:v>
                </c:pt>
                <c:pt idx="7">
                  <c:v>79.3</c:v>
                </c:pt>
                <c:pt idx="8">
                  <c:v>79.3</c:v>
                </c:pt>
                <c:pt idx="9">
                  <c:v>79.900000000000006</c:v>
                </c:pt>
                <c:pt idx="10">
                  <c:v>80.599999999999994</c:v>
                </c:pt>
                <c:pt idx="11">
                  <c:v>81.3</c:v>
                </c:pt>
                <c:pt idx="12">
                  <c:v>82</c:v>
                </c:pt>
                <c:pt idx="13">
                  <c:v>82.6</c:v>
                </c:pt>
                <c:pt idx="14">
                  <c:v>83.3</c:v>
                </c:pt>
                <c:pt idx="15">
                  <c:v>84</c:v>
                </c:pt>
                <c:pt idx="16">
                  <c:v>84.7</c:v>
                </c:pt>
                <c:pt idx="17">
                  <c:v>85.3</c:v>
                </c:pt>
                <c:pt idx="18">
                  <c:v>86</c:v>
                </c:pt>
                <c:pt idx="19">
                  <c:v>86.7</c:v>
                </c:pt>
                <c:pt idx="20">
                  <c:v>87.3</c:v>
                </c:pt>
                <c:pt idx="21">
                  <c:v>88</c:v>
                </c:pt>
                <c:pt idx="22">
                  <c:v>88.6</c:v>
                </c:pt>
                <c:pt idx="23">
                  <c:v>88.4</c:v>
                </c:pt>
                <c:pt idx="24">
                  <c:v>88.2</c:v>
                </c:pt>
                <c:pt idx="25">
                  <c:v>88.1</c:v>
                </c:pt>
              </c:numCache>
            </c:numRef>
          </c:yVal>
          <c:smooth val="0"/>
          <c:extLst>
            <c:ext xmlns:c16="http://schemas.microsoft.com/office/drawing/2014/chart" uri="{C3380CC4-5D6E-409C-BE32-E72D297353CC}">
              <c16:uniqueId val="{0000007B-C542-4B72-A683-02344DEE45BA}"/>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C542-4B72-A683-02344DEE45BA}"/>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C542-4B72-A683-02344DEE45B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C542-4B72-A683-02344DEE45B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C542-4B72-A683-02344DEE45BA}"/>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C542-4B72-A683-02344DEE45B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C542-4B72-A683-02344DEE45BA}"/>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C542-4B72-A683-02344DEE45B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C542-4B72-A683-02344DEE45BA}"/>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C542-4B72-A683-02344DEE45BA}"/>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C542-4B72-A683-02344DEE45BA}"/>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C542-4B72-A683-02344DEE45BA}"/>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C542-4B72-A683-02344DEE45BA}"/>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C542-4B72-A683-02344DEE45B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C542-4B72-A683-02344DEE45BA}"/>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C542-4B72-A683-02344DEE45B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C542-4B72-A683-02344DEE45B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C542-4B72-A683-02344DEE45B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C542-4B72-A683-02344DEE45B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C542-4B72-A683-02344DEE45B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C542-4B72-A683-02344DEE45B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C542-4B72-A683-02344DEE45B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C542-4B72-A683-02344DEE45B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C542-4B72-A683-02344DEE45B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C542-4B72-A683-02344DEE45B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542-4B72-A683-02344DEE45B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542-4B72-A683-02344DEE45B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542-4B72-A683-02344DEE45B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542-4B72-A683-02344DEE45B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542-4B72-A683-02344DEE45B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542-4B72-A683-02344DEE45B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542-4B72-A683-02344DEE45B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542-4B72-A683-02344DEE45B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542-4B72-A683-02344DEE45B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542-4B72-A683-02344DEE45B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542-4B72-A683-02344DEE45B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542-4B72-A683-02344DEE45B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542-4B72-A683-02344DEE45B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542-4B72-A683-02344DEE45B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542-4B72-A683-02344DEE45B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542-4B72-A683-02344DEE45B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542-4B72-A683-02344DEE45B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542-4B72-A683-02344DEE45B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542-4B72-A683-02344DEE45B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542-4B72-A683-02344DEE45B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542-4B72-A683-02344DEE45B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542-4B72-A683-02344DEE45B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542-4B72-A683-02344DEE45B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542-4B72-A683-02344DEE45B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542-4B72-A683-02344DEE45B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542-4B72-A683-02344DEE45B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542-4B72-A683-02344DEE45B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542-4B72-A683-02344DEE45B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542-4B72-A683-02344DEE45B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542-4B72-A683-02344DEE45B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542-4B72-A683-02344DEE45B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542-4B72-A683-02344DEE45B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542-4B72-A683-02344DEE45B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542-4B72-A683-02344DEE45B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542-4B72-A683-02344DEE45B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542-4B72-A683-02344DEE45B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542-4B72-A683-02344DEE45B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542-4B72-A683-02344DEE45B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542-4B72-A683-02344DEE45B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542-4B72-A683-02344DEE45B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542-4B72-A683-02344DEE45B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542-4B72-A683-02344DEE45B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542-4B72-A683-02344DEE45B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542-4B72-A683-02344DEE45B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542-4B72-A683-02344DEE45B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542-4B72-A683-02344DEE45B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C542-4B72-A683-02344DEE45B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C542-4B72-A683-02344DEE45B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C542-4B72-A683-02344DEE45B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C542-4B72-A683-02344DEE45B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C542-4B72-A683-02344DEE45B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C542-4B72-A683-02344DEE45B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C542-4B72-A683-02344DEE45B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C542-4B72-A683-02344DEE45B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C542-4B72-A683-02344DEE45B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C542-4B72-A683-02344DEE45B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C542-4B72-A683-02344DEE45B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C542-4B72-A683-02344DEE45B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C542-4B72-A683-02344DEE45B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C542-4B72-A683-02344DEE45B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C542-4B72-A683-02344DEE45B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C542-4B72-A683-02344DEE45B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C542-4B72-A683-02344DEE45B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C542-4B72-A683-02344DEE45B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C542-4B72-A683-02344DEE45B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C542-4B72-A683-02344DEE45B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C542-4B72-A683-02344DEE45B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C542-4B72-A683-02344DEE45B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C542-4B72-A683-02344DEE45B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C542-4B72-A683-02344DEE45B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C542-4B72-A683-02344DEE45B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78.775999999999996</c:v>
                </c:pt>
                <c:pt idx="1">
                  <c:v>#N/A</c:v>
                </c:pt>
                <c:pt idx="2">
                  <c:v>#N/A</c:v>
                </c:pt>
                <c:pt idx="3">
                  <c:v>#N/A</c:v>
                </c:pt>
                <c:pt idx="4">
                  <c:v>89</c:v>
                </c:pt>
                <c:pt idx="5">
                  <c:v>#N/A</c:v>
                </c:pt>
                <c:pt idx="6">
                  <c:v>#N/A</c:v>
                </c:pt>
                <c:pt idx="7">
                  <c:v>#N/A</c:v>
                </c:pt>
                <c:pt idx="8">
                  <c:v>#N/A</c:v>
                </c:pt>
                <c:pt idx="9">
                  <c:v>#N/A</c:v>
                </c:pt>
                <c:pt idx="10">
                  <c:v>80.839444880814142</c:v>
                </c:pt>
                <c:pt idx="11">
                  <c:v>97.4</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C542-4B72-A683-02344DEE45BA}"/>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98.3</c:v>
                </c:pt>
                <c:pt idx="7">
                  <c:v>98.3</c:v>
                </c:pt>
                <c:pt idx="8">
                  <c:v>98.3</c:v>
                </c:pt>
                <c:pt idx="9">
                  <c:v>98.3</c:v>
                </c:pt>
                <c:pt idx="10">
                  <c:v>98.3</c:v>
                </c:pt>
                <c:pt idx="11">
                  <c:v>98.3</c:v>
                </c:pt>
                <c:pt idx="12">
                  <c:v>98.3</c:v>
                </c:pt>
                <c:pt idx="13">
                  <c:v>98.3</c:v>
                </c:pt>
                <c:pt idx="14">
                  <c:v>98.3</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69C-46FF-9D12-4328B3120A88}"/>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69C-46FF-9D12-4328B3120A88}"/>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69C-46FF-9D12-4328B3120A8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69C-46FF-9D12-4328B3120A8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69C-46FF-9D12-4328B3120A88}"/>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69C-46FF-9D12-4328B3120A8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69C-46FF-9D12-4328B3120A88}"/>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69C-46FF-9D12-4328B3120A8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69C-46FF-9D12-4328B3120A88}"/>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69C-46FF-9D12-4328B3120A88}"/>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69C-46FF-9D12-4328B3120A88}"/>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69C-46FF-9D12-4328B3120A88}"/>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69C-46FF-9D12-4328B3120A88}"/>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69C-46FF-9D12-4328B3120A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69C-46FF-9D12-4328B3120A88}"/>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69C-46FF-9D12-4328B3120A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69C-46FF-9D12-4328B3120A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69C-46FF-9D12-4328B3120A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69C-46FF-9D12-4328B3120A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69C-46FF-9D12-4328B3120A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69C-46FF-9D12-4328B3120A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69C-46FF-9D12-4328B3120A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69C-46FF-9D12-4328B3120A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69C-46FF-9D12-4328B3120A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69C-46FF-9D12-4328B3120A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69C-46FF-9D12-4328B3120A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69C-46FF-9D12-4328B3120A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69C-46FF-9D12-4328B3120A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69C-46FF-9D12-4328B3120A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69C-46FF-9D12-4328B3120A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69C-46FF-9D12-4328B3120A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69C-46FF-9D12-4328B3120A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69C-46FF-9D12-4328B3120A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69C-46FF-9D12-4328B3120A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69C-46FF-9D12-4328B3120A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69C-46FF-9D12-4328B3120A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69C-46FF-9D12-4328B3120A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69C-46FF-9D12-4328B3120A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69C-46FF-9D12-4328B3120A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69C-46FF-9D12-4328B3120A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69C-46FF-9D12-4328B3120A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69C-46FF-9D12-4328B3120A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69C-46FF-9D12-4328B3120A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69C-46FF-9D12-4328B3120A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69C-46FF-9D12-4328B3120A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69C-46FF-9D12-4328B3120A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69C-46FF-9D12-4328B3120A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69C-46FF-9D12-4328B3120A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69C-46FF-9D12-4328B3120A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69C-46FF-9D12-4328B3120A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69C-46FF-9D12-4328B3120A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69C-46FF-9D12-4328B3120A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69C-46FF-9D12-4328B3120A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69C-46FF-9D12-4328B3120A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69C-46FF-9D12-4328B3120A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69C-46FF-9D12-4328B3120A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69C-46FF-9D12-4328B3120A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69C-46FF-9D12-4328B3120A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69C-46FF-9D12-4328B3120A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69C-46FF-9D12-4328B3120A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69C-46FF-9D12-4328B3120A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69C-46FF-9D12-4328B3120A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69C-46FF-9D12-4328B3120A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69C-46FF-9D12-4328B3120A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69C-46FF-9D12-4328B3120A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69C-46FF-9D12-4328B3120A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69C-46FF-9D12-4328B3120A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69C-46FF-9D12-4328B3120A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69C-46FF-9D12-4328B3120A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69C-46FF-9D12-4328B3120A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69C-46FF-9D12-4328B3120A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69C-46FF-9D12-4328B3120A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69C-46FF-9D12-4328B3120A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69C-46FF-9D12-4328B3120A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69C-46FF-9D12-4328B3120A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69C-46FF-9D12-4328B3120A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69C-46FF-9D12-4328B3120A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69C-46FF-9D12-4328B3120A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69C-46FF-9D12-4328B3120A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69C-46FF-9D12-4328B3120A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69C-46FF-9D12-4328B3120A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69C-46FF-9D12-4328B3120A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69C-46FF-9D12-4328B3120A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69C-46FF-9D12-4328B3120A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69C-46FF-9D12-4328B3120A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69C-46FF-9D12-4328B3120A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69C-46FF-9D12-4328B3120A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69C-46FF-9D12-4328B3120A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69C-46FF-9D12-4328B3120A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69C-46FF-9D12-4328B3120A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69C-46FF-9D12-4328B3120A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69C-46FF-9D12-4328B3120A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69C-46FF-9D12-4328B3120A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69C-46FF-9D12-4328B3120A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69C-46FF-9D12-4328B3120A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69C-46FF-9D12-4328B3120A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98.3</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69C-46FF-9D12-4328B3120A88}"/>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69C-46FF-9D12-4328B3120A88}"/>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69C-46FF-9D12-4328B3120A88}"/>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69C-46FF-9D12-4328B3120A8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69C-46FF-9D12-4328B3120A8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69C-46FF-9D12-4328B3120A88}"/>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69C-46FF-9D12-4328B3120A8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69C-46FF-9D12-4328B3120A88}"/>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69C-46FF-9D12-4328B3120A8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69C-46FF-9D12-4328B3120A88}"/>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69C-46FF-9D12-4328B3120A88}"/>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69C-46FF-9D12-4328B3120A88}"/>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69C-46FF-9D12-4328B3120A88}"/>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69C-46FF-9D12-4328B3120A88}"/>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69C-46FF-9D12-4328B3120A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69C-46FF-9D12-4328B3120A88}"/>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69C-46FF-9D12-4328B3120A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69C-46FF-9D12-4328B3120A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69C-46FF-9D12-4328B3120A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69C-46FF-9D12-4328B3120A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69C-46FF-9D12-4328B3120A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69C-46FF-9D12-4328B3120A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69C-46FF-9D12-4328B3120A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69C-46FF-9D12-4328B3120A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69C-46FF-9D12-4328B3120A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69C-46FF-9D12-4328B3120A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69C-46FF-9D12-4328B3120A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69C-46FF-9D12-4328B3120A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69C-46FF-9D12-4328B3120A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69C-46FF-9D12-4328B3120A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69C-46FF-9D12-4328B3120A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69C-46FF-9D12-4328B3120A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69C-46FF-9D12-4328B3120A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69C-46FF-9D12-4328B3120A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69C-46FF-9D12-4328B3120A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69C-46FF-9D12-4328B3120A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69C-46FF-9D12-4328B3120A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69C-46FF-9D12-4328B3120A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69C-46FF-9D12-4328B3120A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69C-46FF-9D12-4328B3120A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69C-46FF-9D12-4328B3120A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69C-46FF-9D12-4328B3120A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69C-46FF-9D12-4328B3120A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69C-46FF-9D12-4328B3120A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69C-46FF-9D12-4328B3120A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69C-46FF-9D12-4328B3120A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69C-46FF-9D12-4328B3120A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69C-46FF-9D12-4328B3120A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69C-46FF-9D12-4328B3120A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69C-46FF-9D12-4328B3120A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69C-46FF-9D12-4328B3120A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69C-46FF-9D12-4328B3120A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69C-46FF-9D12-4328B3120A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69C-46FF-9D12-4328B3120A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69C-46FF-9D12-4328B3120A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69C-46FF-9D12-4328B3120A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69C-46FF-9D12-4328B3120A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69C-46FF-9D12-4328B3120A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69C-46FF-9D12-4328B3120A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69C-46FF-9D12-4328B3120A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69C-46FF-9D12-4328B3120A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69C-46FF-9D12-4328B3120A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69C-46FF-9D12-4328B3120A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69C-46FF-9D12-4328B3120A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69C-46FF-9D12-4328B3120A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69C-46FF-9D12-4328B3120A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69C-46FF-9D12-4328B3120A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69C-46FF-9D12-4328B3120A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69C-46FF-9D12-4328B3120A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69C-46FF-9D12-4328B3120A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69C-46FF-9D12-4328B3120A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69C-46FF-9D12-4328B3120A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69C-46FF-9D12-4328B3120A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69C-46FF-9D12-4328B3120A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69C-46FF-9D12-4328B3120A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69C-46FF-9D12-4328B3120A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69C-46FF-9D12-4328B3120A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69C-46FF-9D12-4328B3120A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69C-46FF-9D12-4328B3120A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69C-46FF-9D12-4328B3120A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69C-46FF-9D12-4328B3120A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69C-46FF-9D12-4328B3120A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69C-46FF-9D12-4328B3120A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69C-46FF-9D12-4328B3120A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69C-46FF-9D12-4328B3120A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69C-46FF-9D12-4328B3120A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69C-46FF-9D12-4328B3120A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69C-46FF-9D12-4328B3120A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69C-46FF-9D12-4328B3120A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69C-46FF-9D12-4328B3120A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69C-46FF-9D12-4328B3120A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69C-46FF-9D12-4328B3120A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69C-46FF-9D12-4328B3120A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69C-46FF-9D12-4328B3120A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69C-46FF-9D12-4328B3120A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69C-46FF-9D12-4328B3120A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69C-46FF-9D12-4328B3120A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69C-46FF-9D12-4328B3120A8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E69C-46FF-9D12-4328B3120A88}"/>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69C-46FF-9D12-4328B3120A88}"/>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69C-46FF-9D12-4328B3120A8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69C-46FF-9D12-4328B3120A8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69C-46FF-9D12-4328B3120A88}"/>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69C-46FF-9D12-4328B3120A8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69C-46FF-9D12-4328B3120A88}"/>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69C-46FF-9D12-4328B3120A8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69C-46FF-9D12-4328B3120A88}"/>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69C-46FF-9D12-4328B3120A88}"/>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69C-46FF-9D12-4328B3120A88}"/>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69C-46FF-9D12-4328B3120A88}"/>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69C-46FF-9D12-4328B3120A88}"/>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69C-46FF-9D12-4328B3120A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69C-46FF-9D12-4328B3120A88}"/>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69C-46FF-9D12-4328B3120A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69C-46FF-9D12-4328B3120A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69C-46FF-9D12-4328B3120A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69C-46FF-9D12-4328B3120A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69C-46FF-9D12-4328B3120A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69C-46FF-9D12-4328B3120A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69C-46FF-9D12-4328B3120A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69C-46FF-9D12-4328B3120A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69C-46FF-9D12-4328B3120A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69C-46FF-9D12-4328B3120A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69C-46FF-9D12-4328B3120A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69C-46FF-9D12-4328B3120A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69C-46FF-9D12-4328B3120A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69C-46FF-9D12-4328B3120A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69C-46FF-9D12-4328B3120A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69C-46FF-9D12-4328B3120A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69C-46FF-9D12-4328B3120A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69C-46FF-9D12-4328B3120A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69C-46FF-9D12-4328B3120A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69C-46FF-9D12-4328B3120A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69C-46FF-9D12-4328B3120A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69C-46FF-9D12-4328B3120A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69C-46FF-9D12-4328B3120A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69C-46FF-9D12-4328B3120A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69C-46FF-9D12-4328B3120A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69C-46FF-9D12-4328B3120A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69C-46FF-9D12-4328B3120A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69C-46FF-9D12-4328B3120A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69C-46FF-9D12-4328B3120A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69C-46FF-9D12-4328B3120A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69C-46FF-9D12-4328B3120A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69C-46FF-9D12-4328B3120A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69C-46FF-9D12-4328B3120A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69C-46FF-9D12-4328B3120A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69C-46FF-9D12-4328B3120A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69C-46FF-9D12-4328B3120A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69C-46FF-9D12-4328B3120A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69C-46FF-9D12-4328B3120A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69C-46FF-9D12-4328B3120A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69C-46FF-9D12-4328B3120A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69C-46FF-9D12-4328B3120A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69C-46FF-9D12-4328B3120A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69C-46FF-9D12-4328B3120A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69C-46FF-9D12-4328B3120A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69C-46FF-9D12-4328B3120A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69C-46FF-9D12-4328B3120A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69C-46FF-9D12-4328B3120A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69C-46FF-9D12-4328B3120A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69C-46FF-9D12-4328B3120A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69C-46FF-9D12-4328B3120A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69C-46FF-9D12-4328B3120A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69C-46FF-9D12-4328B3120A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69C-46FF-9D12-4328B3120A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69C-46FF-9D12-4328B3120A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69C-46FF-9D12-4328B3120A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69C-46FF-9D12-4328B3120A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69C-46FF-9D12-4328B3120A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69C-46FF-9D12-4328B3120A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69C-46FF-9D12-4328B3120A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69C-46FF-9D12-4328B3120A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69C-46FF-9D12-4328B3120A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69C-46FF-9D12-4328B3120A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69C-46FF-9D12-4328B3120A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69C-46FF-9D12-4328B3120A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69C-46FF-9D12-4328B3120A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69C-46FF-9D12-4328B3120A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69C-46FF-9D12-4328B3120A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69C-46FF-9D12-4328B3120A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69C-46FF-9D12-4328B3120A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69C-46FF-9D12-4328B3120A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69C-46FF-9D12-4328B3120A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69C-46FF-9D12-4328B3120A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69C-46FF-9D12-4328B3120A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69C-46FF-9D12-4328B3120A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69C-46FF-9D12-4328B3120A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69C-46FF-9D12-4328B3120A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69C-46FF-9D12-4328B3120A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69C-46FF-9D12-4328B3120A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69C-46FF-9D12-4328B3120A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69C-46FF-9D12-4328B3120A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69C-46FF-9D12-4328B3120A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69C-46FF-9D12-4328B3120A88}"/>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82.8</c:v>
                </c:pt>
                <c:pt idx="7">
                  <c:v>82.8</c:v>
                </c:pt>
                <c:pt idx="8">
                  <c:v>82.8</c:v>
                </c:pt>
                <c:pt idx="9">
                  <c:v>82.8</c:v>
                </c:pt>
                <c:pt idx="10">
                  <c:v>82.8</c:v>
                </c:pt>
                <c:pt idx="11">
                  <c:v>82.8</c:v>
                </c:pt>
                <c:pt idx="12">
                  <c:v>82.8</c:v>
                </c:pt>
                <c:pt idx="13">
                  <c:v>82.8</c:v>
                </c:pt>
                <c:pt idx="14">
                  <c:v>82.8</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1F6-4E96-BF13-76C0FFC9FB1F}"/>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1F6-4E96-BF13-76C0FFC9FB1F}"/>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1F6-4E96-BF13-76C0FFC9FB1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1F6-4E96-BF13-76C0FFC9FB1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1F6-4E96-BF13-76C0FFC9FB1F}"/>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1F6-4E96-BF13-76C0FFC9FB1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1F6-4E96-BF13-76C0FFC9FB1F}"/>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1F6-4E96-BF13-76C0FFC9FB1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1F6-4E96-BF13-76C0FFC9FB1F}"/>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1F6-4E96-BF13-76C0FFC9FB1F}"/>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1F6-4E96-BF13-76C0FFC9FB1F}"/>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1F6-4E96-BF13-76C0FFC9FB1F}"/>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1F6-4E96-BF13-76C0FFC9FB1F}"/>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1F6-4E96-BF13-76C0FFC9FB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1F6-4E96-BF13-76C0FFC9FB1F}"/>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1F6-4E96-BF13-76C0FFC9FB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1F6-4E96-BF13-76C0FFC9FB1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1F6-4E96-BF13-76C0FFC9FB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1F6-4E96-BF13-76C0FFC9FB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1F6-4E96-BF13-76C0FFC9FB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1F6-4E96-BF13-76C0FFC9FB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1F6-4E96-BF13-76C0FFC9FB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1F6-4E96-BF13-76C0FFC9FB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1F6-4E96-BF13-76C0FFC9FB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1F6-4E96-BF13-76C0FFC9FB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1F6-4E96-BF13-76C0FFC9FB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1F6-4E96-BF13-76C0FFC9FB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1F6-4E96-BF13-76C0FFC9FB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1F6-4E96-BF13-76C0FFC9FB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1F6-4E96-BF13-76C0FFC9FB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1F6-4E96-BF13-76C0FFC9FB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1F6-4E96-BF13-76C0FFC9FB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1F6-4E96-BF13-76C0FFC9FB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1F6-4E96-BF13-76C0FFC9FB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1F6-4E96-BF13-76C0FFC9FB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1F6-4E96-BF13-76C0FFC9FB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1F6-4E96-BF13-76C0FFC9FB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1F6-4E96-BF13-76C0FFC9FB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1F6-4E96-BF13-76C0FFC9FB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1F6-4E96-BF13-76C0FFC9FB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1F6-4E96-BF13-76C0FFC9FB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1F6-4E96-BF13-76C0FFC9FB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1F6-4E96-BF13-76C0FFC9FB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1F6-4E96-BF13-76C0FFC9FB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1F6-4E96-BF13-76C0FFC9FB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1F6-4E96-BF13-76C0FFC9FB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1F6-4E96-BF13-76C0FFC9FB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1F6-4E96-BF13-76C0FFC9FB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1F6-4E96-BF13-76C0FFC9FB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1F6-4E96-BF13-76C0FFC9FB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1F6-4E96-BF13-76C0FFC9FB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1F6-4E96-BF13-76C0FFC9FB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1F6-4E96-BF13-76C0FFC9FB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1F6-4E96-BF13-76C0FFC9FB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1F6-4E96-BF13-76C0FFC9FB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1F6-4E96-BF13-76C0FFC9FB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1F6-4E96-BF13-76C0FFC9FB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1F6-4E96-BF13-76C0FFC9FB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1F6-4E96-BF13-76C0FFC9FB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1F6-4E96-BF13-76C0FFC9FB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1F6-4E96-BF13-76C0FFC9FB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1F6-4E96-BF13-76C0FFC9FB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1F6-4E96-BF13-76C0FFC9FB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1F6-4E96-BF13-76C0FFC9FB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1F6-4E96-BF13-76C0FFC9FB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1F6-4E96-BF13-76C0FFC9FB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1F6-4E96-BF13-76C0FFC9FB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1F6-4E96-BF13-76C0FFC9FB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1F6-4E96-BF13-76C0FFC9FB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1F6-4E96-BF13-76C0FFC9FB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1F6-4E96-BF13-76C0FFC9FB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1F6-4E96-BF13-76C0FFC9FB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1F6-4E96-BF13-76C0FFC9FB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1F6-4E96-BF13-76C0FFC9FB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1F6-4E96-BF13-76C0FFC9FB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1F6-4E96-BF13-76C0FFC9FB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1F6-4E96-BF13-76C0FFC9FB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1F6-4E96-BF13-76C0FFC9FB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1F6-4E96-BF13-76C0FFC9FB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1F6-4E96-BF13-76C0FFC9FB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1F6-4E96-BF13-76C0FFC9FB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1F6-4E96-BF13-76C0FFC9FB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1F6-4E96-BF13-76C0FFC9FB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1F6-4E96-BF13-76C0FFC9FB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1F6-4E96-BF13-76C0FFC9FB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1F6-4E96-BF13-76C0FFC9FB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1F6-4E96-BF13-76C0FFC9FB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1F6-4E96-BF13-76C0FFC9FB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1F6-4E96-BF13-76C0FFC9FB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1F6-4E96-BF13-76C0FFC9FB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1F6-4E96-BF13-76C0FFC9FB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1F6-4E96-BF13-76C0FFC9FB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1F6-4E96-BF13-76C0FFC9FB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1F6-4E96-BF13-76C0FFC9FB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1F6-4E96-BF13-76C0FFC9FB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1F6-4E96-BF13-76C0FFC9FB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82.800000000000011</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1F6-4E96-BF13-76C0FFC9FB1F}"/>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1F6-4E96-BF13-76C0FFC9FB1F}"/>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1F6-4E96-BF13-76C0FFC9FB1F}"/>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1F6-4E96-BF13-76C0FFC9FB1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1F6-4E96-BF13-76C0FFC9FB1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1F6-4E96-BF13-76C0FFC9FB1F}"/>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1F6-4E96-BF13-76C0FFC9FB1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1F6-4E96-BF13-76C0FFC9FB1F}"/>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1F6-4E96-BF13-76C0FFC9FB1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1F6-4E96-BF13-76C0FFC9FB1F}"/>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1F6-4E96-BF13-76C0FFC9FB1F}"/>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1F6-4E96-BF13-76C0FFC9FB1F}"/>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1F6-4E96-BF13-76C0FFC9FB1F}"/>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1F6-4E96-BF13-76C0FFC9FB1F}"/>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1F6-4E96-BF13-76C0FFC9FB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1F6-4E96-BF13-76C0FFC9FB1F}"/>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1F6-4E96-BF13-76C0FFC9FB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1F6-4E96-BF13-76C0FFC9FB1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1F6-4E96-BF13-76C0FFC9FB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1F6-4E96-BF13-76C0FFC9FB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1F6-4E96-BF13-76C0FFC9FB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1F6-4E96-BF13-76C0FFC9FB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1F6-4E96-BF13-76C0FFC9FB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1F6-4E96-BF13-76C0FFC9FB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1F6-4E96-BF13-76C0FFC9FB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1F6-4E96-BF13-76C0FFC9FB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1F6-4E96-BF13-76C0FFC9FB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1F6-4E96-BF13-76C0FFC9FB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1F6-4E96-BF13-76C0FFC9FB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1F6-4E96-BF13-76C0FFC9FB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1F6-4E96-BF13-76C0FFC9FB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1F6-4E96-BF13-76C0FFC9FB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1F6-4E96-BF13-76C0FFC9FB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1F6-4E96-BF13-76C0FFC9FB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1F6-4E96-BF13-76C0FFC9FB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1F6-4E96-BF13-76C0FFC9FB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1F6-4E96-BF13-76C0FFC9FB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1F6-4E96-BF13-76C0FFC9FB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1F6-4E96-BF13-76C0FFC9FB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1F6-4E96-BF13-76C0FFC9FB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1F6-4E96-BF13-76C0FFC9FB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1F6-4E96-BF13-76C0FFC9FB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1F6-4E96-BF13-76C0FFC9FB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1F6-4E96-BF13-76C0FFC9FB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1F6-4E96-BF13-76C0FFC9FB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1F6-4E96-BF13-76C0FFC9FB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1F6-4E96-BF13-76C0FFC9FB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1F6-4E96-BF13-76C0FFC9FB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1F6-4E96-BF13-76C0FFC9FB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1F6-4E96-BF13-76C0FFC9FB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1F6-4E96-BF13-76C0FFC9FB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1F6-4E96-BF13-76C0FFC9FB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1F6-4E96-BF13-76C0FFC9FB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1F6-4E96-BF13-76C0FFC9FB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1F6-4E96-BF13-76C0FFC9FB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1F6-4E96-BF13-76C0FFC9FB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1F6-4E96-BF13-76C0FFC9FB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1F6-4E96-BF13-76C0FFC9FB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1F6-4E96-BF13-76C0FFC9FB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1F6-4E96-BF13-76C0FFC9FB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1F6-4E96-BF13-76C0FFC9FB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1F6-4E96-BF13-76C0FFC9FB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1F6-4E96-BF13-76C0FFC9FB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1F6-4E96-BF13-76C0FFC9FB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1F6-4E96-BF13-76C0FFC9FB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1F6-4E96-BF13-76C0FFC9FB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1F6-4E96-BF13-76C0FFC9FB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1F6-4E96-BF13-76C0FFC9FB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1F6-4E96-BF13-76C0FFC9FB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1F6-4E96-BF13-76C0FFC9FB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1F6-4E96-BF13-76C0FFC9FB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1F6-4E96-BF13-76C0FFC9FB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1F6-4E96-BF13-76C0FFC9FB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1F6-4E96-BF13-76C0FFC9FB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1F6-4E96-BF13-76C0FFC9FB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1F6-4E96-BF13-76C0FFC9FB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1F6-4E96-BF13-76C0FFC9FB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1F6-4E96-BF13-76C0FFC9FB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1F6-4E96-BF13-76C0FFC9FB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1F6-4E96-BF13-76C0FFC9FB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1F6-4E96-BF13-76C0FFC9FB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1F6-4E96-BF13-76C0FFC9FB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1F6-4E96-BF13-76C0FFC9FB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1F6-4E96-BF13-76C0FFC9FB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1F6-4E96-BF13-76C0FFC9FB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1F6-4E96-BF13-76C0FFC9FB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1F6-4E96-BF13-76C0FFC9FB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1F6-4E96-BF13-76C0FFC9FB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1F6-4E96-BF13-76C0FFC9FB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1F6-4E96-BF13-76C0FFC9FB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1F6-4E96-BF13-76C0FFC9FB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1F6-4E96-BF13-76C0FFC9FB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1F6-4E96-BF13-76C0FFC9FB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1F6-4E96-BF13-76C0FFC9FB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1F6-4E96-BF13-76C0FFC9FB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1F6-4E96-BF13-76C0FFC9FB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1F6-4E96-BF13-76C0FFC9FB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1F6-4E96-BF13-76C0FFC9FB1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51F6-4E96-BF13-76C0FFC9FB1F}"/>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1F6-4E96-BF13-76C0FFC9FB1F}"/>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1F6-4E96-BF13-76C0FFC9FB1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1F6-4E96-BF13-76C0FFC9FB1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1F6-4E96-BF13-76C0FFC9FB1F}"/>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1F6-4E96-BF13-76C0FFC9FB1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1F6-4E96-BF13-76C0FFC9FB1F}"/>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1F6-4E96-BF13-76C0FFC9FB1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1F6-4E96-BF13-76C0FFC9FB1F}"/>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1F6-4E96-BF13-76C0FFC9FB1F}"/>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1F6-4E96-BF13-76C0FFC9FB1F}"/>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1F6-4E96-BF13-76C0FFC9FB1F}"/>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1F6-4E96-BF13-76C0FFC9FB1F}"/>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1F6-4E96-BF13-76C0FFC9FB1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1F6-4E96-BF13-76C0FFC9FB1F}"/>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1F6-4E96-BF13-76C0FFC9FB1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1F6-4E96-BF13-76C0FFC9FB1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1F6-4E96-BF13-76C0FFC9FB1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1F6-4E96-BF13-76C0FFC9FB1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1F6-4E96-BF13-76C0FFC9FB1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1F6-4E96-BF13-76C0FFC9FB1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1F6-4E96-BF13-76C0FFC9FB1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1F6-4E96-BF13-76C0FFC9FB1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1F6-4E96-BF13-76C0FFC9FB1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1F6-4E96-BF13-76C0FFC9FB1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1F6-4E96-BF13-76C0FFC9FB1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1F6-4E96-BF13-76C0FFC9FB1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1F6-4E96-BF13-76C0FFC9FB1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1F6-4E96-BF13-76C0FFC9FB1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1F6-4E96-BF13-76C0FFC9FB1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1F6-4E96-BF13-76C0FFC9FB1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1F6-4E96-BF13-76C0FFC9FB1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1F6-4E96-BF13-76C0FFC9FB1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1F6-4E96-BF13-76C0FFC9FB1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1F6-4E96-BF13-76C0FFC9FB1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1F6-4E96-BF13-76C0FFC9FB1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1F6-4E96-BF13-76C0FFC9FB1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1F6-4E96-BF13-76C0FFC9FB1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1F6-4E96-BF13-76C0FFC9FB1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1F6-4E96-BF13-76C0FFC9FB1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1F6-4E96-BF13-76C0FFC9FB1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1F6-4E96-BF13-76C0FFC9FB1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1F6-4E96-BF13-76C0FFC9FB1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1F6-4E96-BF13-76C0FFC9FB1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1F6-4E96-BF13-76C0FFC9FB1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1F6-4E96-BF13-76C0FFC9FB1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1F6-4E96-BF13-76C0FFC9FB1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1F6-4E96-BF13-76C0FFC9FB1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1F6-4E96-BF13-76C0FFC9FB1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1F6-4E96-BF13-76C0FFC9FB1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1F6-4E96-BF13-76C0FFC9FB1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1F6-4E96-BF13-76C0FFC9FB1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1F6-4E96-BF13-76C0FFC9FB1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1F6-4E96-BF13-76C0FFC9FB1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1F6-4E96-BF13-76C0FFC9FB1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1F6-4E96-BF13-76C0FFC9FB1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1F6-4E96-BF13-76C0FFC9FB1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1F6-4E96-BF13-76C0FFC9FB1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1F6-4E96-BF13-76C0FFC9FB1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1F6-4E96-BF13-76C0FFC9FB1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1F6-4E96-BF13-76C0FFC9FB1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1F6-4E96-BF13-76C0FFC9FB1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1F6-4E96-BF13-76C0FFC9FB1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1F6-4E96-BF13-76C0FFC9FB1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1F6-4E96-BF13-76C0FFC9FB1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1F6-4E96-BF13-76C0FFC9FB1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1F6-4E96-BF13-76C0FFC9FB1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1F6-4E96-BF13-76C0FFC9FB1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1F6-4E96-BF13-76C0FFC9FB1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1F6-4E96-BF13-76C0FFC9FB1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1F6-4E96-BF13-76C0FFC9FB1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1F6-4E96-BF13-76C0FFC9FB1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1F6-4E96-BF13-76C0FFC9FB1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1F6-4E96-BF13-76C0FFC9FB1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1F6-4E96-BF13-76C0FFC9FB1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1F6-4E96-BF13-76C0FFC9FB1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1F6-4E96-BF13-76C0FFC9FB1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1F6-4E96-BF13-76C0FFC9FB1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1F6-4E96-BF13-76C0FFC9FB1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1F6-4E96-BF13-76C0FFC9FB1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1F6-4E96-BF13-76C0FFC9FB1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1F6-4E96-BF13-76C0FFC9FB1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1F6-4E96-BF13-76C0FFC9FB1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1F6-4E96-BF13-76C0FFC9FB1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1F6-4E96-BF13-76C0FFC9FB1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1F6-4E96-BF13-76C0FFC9FB1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1F6-4E96-BF13-76C0FFC9FB1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1F6-4E96-BF13-76C0FFC9FB1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1F6-4E96-BF13-76C0FFC9FB1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1F6-4E96-BF13-76C0FFC9FB1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1F6-4E96-BF13-76C0FFC9FB1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1F6-4E96-BF13-76C0FFC9FB1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1F6-4E96-BF13-76C0FFC9FB1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1F6-4E96-BF13-76C0FFC9FB1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1F6-4E96-BF13-76C0FFC9FB1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1F6-4E96-BF13-76C0FFC9FB1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100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1F6-4E96-BF13-76C0FFC9FB1F}"/>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D53F-4A51-8BC5-7898784B74DE}"/>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53F-4A51-8BC5-7898784B74DE}"/>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53F-4A51-8BC5-7898784B74D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53F-4A51-8BC5-7898784B74D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53F-4A51-8BC5-7898784B74DE}"/>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53F-4A51-8BC5-7898784B74D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53F-4A51-8BC5-7898784B74DE}"/>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53F-4A51-8BC5-7898784B74D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53F-4A51-8BC5-7898784B74DE}"/>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53F-4A51-8BC5-7898784B74DE}"/>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53F-4A51-8BC5-7898784B74DE}"/>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53F-4A51-8BC5-7898784B74DE}"/>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53F-4A51-8BC5-7898784B74DE}"/>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53F-4A51-8BC5-7898784B74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53F-4A51-8BC5-7898784B74D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53F-4A51-8BC5-7898784B74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53F-4A51-8BC5-7898784B74D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53F-4A51-8BC5-7898784B74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53F-4A51-8BC5-7898784B74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53F-4A51-8BC5-7898784B74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53F-4A51-8BC5-7898784B74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53F-4A51-8BC5-7898784B74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53F-4A51-8BC5-7898784B74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53F-4A51-8BC5-7898784B74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53F-4A51-8BC5-7898784B74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53F-4A51-8BC5-7898784B74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53F-4A51-8BC5-7898784B74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53F-4A51-8BC5-7898784B74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53F-4A51-8BC5-7898784B74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53F-4A51-8BC5-7898784B74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53F-4A51-8BC5-7898784B74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53F-4A51-8BC5-7898784B74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53F-4A51-8BC5-7898784B74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53F-4A51-8BC5-7898784B74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53F-4A51-8BC5-7898784B74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53F-4A51-8BC5-7898784B74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53F-4A51-8BC5-7898784B74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53F-4A51-8BC5-7898784B74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53F-4A51-8BC5-7898784B74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53F-4A51-8BC5-7898784B74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53F-4A51-8BC5-7898784B74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53F-4A51-8BC5-7898784B74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53F-4A51-8BC5-7898784B74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53F-4A51-8BC5-7898784B74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53F-4A51-8BC5-7898784B74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53F-4A51-8BC5-7898784B74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53F-4A51-8BC5-7898784B74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53F-4A51-8BC5-7898784B74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53F-4A51-8BC5-7898784B74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53F-4A51-8BC5-7898784B74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53F-4A51-8BC5-7898784B74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53F-4A51-8BC5-7898784B74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53F-4A51-8BC5-7898784B74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53F-4A51-8BC5-7898784B74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53F-4A51-8BC5-7898784B74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53F-4A51-8BC5-7898784B74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53F-4A51-8BC5-7898784B74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53F-4A51-8BC5-7898784B74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53F-4A51-8BC5-7898784B74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53F-4A51-8BC5-7898784B74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53F-4A51-8BC5-7898784B74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53F-4A51-8BC5-7898784B74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53F-4A51-8BC5-7898784B74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53F-4A51-8BC5-7898784B74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53F-4A51-8BC5-7898784B74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53F-4A51-8BC5-7898784B74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53F-4A51-8BC5-7898784B74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53F-4A51-8BC5-7898784B74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53F-4A51-8BC5-7898784B74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53F-4A51-8BC5-7898784B74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53F-4A51-8BC5-7898784B74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53F-4A51-8BC5-7898784B74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53F-4A51-8BC5-7898784B74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53F-4A51-8BC5-7898784B74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53F-4A51-8BC5-7898784B74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53F-4A51-8BC5-7898784B74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53F-4A51-8BC5-7898784B74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53F-4A51-8BC5-7898784B74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53F-4A51-8BC5-7898784B74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53F-4A51-8BC5-7898784B74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53F-4A51-8BC5-7898784B74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53F-4A51-8BC5-7898784B74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53F-4A51-8BC5-7898784B74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53F-4A51-8BC5-7898784B74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53F-4A51-8BC5-7898784B74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53F-4A51-8BC5-7898784B74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53F-4A51-8BC5-7898784B74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53F-4A51-8BC5-7898784B74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53F-4A51-8BC5-7898784B74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53F-4A51-8BC5-7898784B74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53F-4A51-8BC5-7898784B74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53F-4A51-8BC5-7898784B74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53F-4A51-8BC5-7898784B74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53F-4A51-8BC5-7898784B74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53F-4A51-8BC5-7898784B74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53F-4A51-8BC5-7898784B74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100</c:v>
                </c:pt>
                <c:pt idx="3">
                  <c:v>100</c:v>
                </c:pt>
                <c:pt idx="4">
                  <c:v>#N/A</c:v>
                </c:pt>
                <c:pt idx="5">
                  <c:v>100</c:v>
                </c:pt>
                <c:pt idx="6">
                  <c:v>#N/A</c:v>
                </c:pt>
                <c:pt idx="7">
                  <c:v>100</c:v>
                </c:pt>
                <c:pt idx="8">
                  <c:v>#N/A</c:v>
                </c:pt>
                <c:pt idx="9">
                  <c:v>#N/A</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53F-4A51-8BC5-7898784B74DE}"/>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53F-4A51-8BC5-7898784B74DE}"/>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53F-4A51-8BC5-7898784B74DE}"/>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53F-4A51-8BC5-7898784B74DE}"/>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53F-4A51-8BC5-7898784B74DE}"/>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53F-4A51-8BC5-7898784B74DE}"/>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NPHA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53F-4A51-8BC5-7898784B74DE}"/>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53F-4A51-8BC5-7898784B74DE}"/>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53F-4A51-8BC5-7898784B74DE}"/>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53F-4A51-8BC5-7898784B74DE}"/>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53F-4A51-8BC5-7898784B74DE}"/>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53F-4A51-8BC5-7898784B74DE}"/>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53F-4A51-8BC5-7898784B74DE}"/>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53F-4A51-8BC5-7898784B74DE}"/>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53F-4A51-8BC5-7898784B74DE}"/>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53F-4A51-8BC5-7898784B74DE}"/>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53F-4A51-8BC5-7898784B74DE}"/>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53F-4A51-8BC5-7898784B74DE}"/>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53F-4A51-8BC5-7898784B74DE}"/>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53F-4A51-8BC5-7898784B74DE}"/>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53F-4A51-8BC5-7898784B74DE}"/>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53F-4A51-8BC5-7898784B74DE}"/>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53F-4A51-8BC5-7898784B74DE}"/>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53F-4A51-8BC5-7898784B74DE}"/>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53F-4A51-8BC5-7898784B74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53F-4A51-8BC5-7898784B74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53F-4A51-8BC5-7898784B74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53F-4A51-8BC5-7898784B74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53F-4A51-8BC5-7898784B74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53F-4A51-8BC5-7898784B74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53F-4A51-8BC5-7898784B74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53F-4A51-8BC5-7898784B74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53F-4A51-8BC5-7898784B74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53F-4A51-8BC5-7898784B74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53F-4A51-8BC5-7898784B74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53F-4A51-8BC5-7898784B74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53F-4A51-8BC5-7898784B74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53F-4A51-8BC5-7898784B74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53F-4A51-8BC5-7898784B74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53F-4A51-8BC5-7898784B74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53F-4A51-8BC5-7898784B74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53F-4A51-8BC5-7898784B74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53F-4A51-8BC5-7898784B74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53F-4A51-8BC5-7898784B74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53F-4A51-8BC5-7898784B74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53F-4A51-8BC5-7898784B74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53F-4A51-8BC5-7898784B74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53F-4A51-8BC5-7898784B74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53F-4A51-8BC5-7898784B74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53F-4A51-8BC5-7898784B74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53F-4A51-8BC5-7898784B74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53F-4A51-8BC5-7898784B74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53F-4A51-8BC5-7898784B74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53F-4A51-8BC5-7898784B74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53F-4A51-8BC5-7898784B74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53F-4A51-8BC5-7898784B74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53F-4A51-8BC5-7898784B74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53F-4A51-8BC5-7898784B74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53F-4A51-8BC5-7898784B74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53F-4A51-8BC5-7898784B74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53F-4A51-8BC5-7898784B74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53F-4A51-8BC5-7898784B74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53F-4A51-8BC5-7898784B74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53F-4A51-8BC5-7898784B74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53F-4A51-8BC5-7898784B74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53F-4A51-8BC5-7898784B74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53F-4A51-8BC5-7898784B74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53F-4A51-8BC5-7898784B74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53F-4A51-8BC5-7898784B74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53F-4A51-8BC5-7898784B74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53F-4A51-8BC5-7898784B74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53F-4A51-8BC5-7898784B74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53F-4A51-8BC5-7898784B74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53F-4A51-8BC5-7898784B74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53F-4A51-8BC5-7898784B74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53F-4A51-8BC5-7898784B74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53F-4A51-8BC5-7898784B74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53F-4A51-8BC5-7898784B74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53F-4A51-8BC5-7898784B74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53F-4A51-8BC5-7898784B74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53F-4A51-8BC5-7898784B74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53F-4A51-8BC5-7898784B74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53F-4A51-8BC5-7898784B74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53F-4A51-8BC5-7898784B74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53F-4A51-8BC5-7898784B74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53F-4A51-8BC5-7898784B74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53F-4A51-8BC5-7898784B74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53F-4A51-8BC5-7898784B74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53F-4A51-8BC5-7898784B74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53F-4A51-8BC5-7898784B74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53F-4A51-8BC5-7898784B74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53F-4A51-8BC5-7898784B74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53F-4A51-8BC5-7898784B74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53F-4A51-8BC5-7898784B74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53F-4A51-8BC5-7898784B74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53F-4A51-8BC5-7898784B74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53F-4A51-8BC5-7898784B74DE}"/>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53F-4A51-8BC5-7898784B74DE}"/>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70.900000000000006</c:v>
                </c:pt>
                <c:pt idx="5">
                  <c:v>70.900000000000006</c:v>
                </c:pt>
                <c:pt idx="6">
                  <c:v>70.900000000000006</c:v>
                </c:pt>
                <c:pt idx="7">
                  <c:v>70.900000000000006</c:v>
                </c:pt>
                <c:pt idx="8">
                  <c:v>70.900000000000006</c:v>
                </c:pt>
                <c:pt idx="9">
                  <c:v>72.400000000000006</c:v>
                </c:pt>
                <c:pt idx="10">
                  <c:v>73.8</c:v>
                </c:pt>
                <c:pt idx="11">
                  <c:v>75.3</c:v>
                </c:pt>
                <c:pt idx="12">
                  <c:v>76.8</c:v>
                </c:pt>
                <c:pt idx="13">
                  <c:v>78.3</c:v>
                </c:pt>
                <c:pt idx="14">
                  <c:v>79.8</c:v>
                </c:pt>
                <c:pt idx="15">
                  <c:v>81.2</c:v>
                </c:pt>
                <c:pt idx="16">
                  <c:v>82.7</c:v>
                </c:pt>
                <c:pt idx="17">
                  <c:v>84.2</c:v>
                </c:pt>
                <c:pt idx="18">
                  <c:v>85.7</c:v>
                </c:pt>
                <c:pt idx="19">
                  <c:v>87.2</c:v>
                </c:pt>
                <c:pt idx="20">
                  <c:v>88.6</c:v>
                </c:pt>
                <c:pt idx="21">
                  <c:v>90.1</c:v>
                </c:pt>
                <c:pt idx="22">
                  <c:v>91.6</c:v>
                </c:pt>
                <c:pt idx="23">
                  <c:v>93.1</c:v>
                </c:pt>
                <c:pt idx="24">
                  <c:v>94.6</c:v>
                </c:pt>
                <c:pt idx="25">
                  <c:v>96</c:v>
                </c:pt>
              </c:numCache>
            </c:numRef>
          </c:yVal>
          <c:smooth val="0"/>
          <c:extLst>
            <c:ext xmlns:c16="http://schemas.microsoft.com/office/drawing/2014/chart" uri="{C3380CC4-5D6E-409C-BE32-E72D297353CC}">
              <c16:uniqueId val="{000000C2-D53F-4A51-8BC5-7898784B74DE}"/>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53F-4A51-8BC5-7898784B74DE}"/>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53F-4A51-8BC5-7898784B74D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53F-4A51-8BC5-7898784B74D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53F-4A51-8BC5-7898784B74DE}"/>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53F-4A51-8BC5-7898784B74D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53F-4A51-8BC5-7898784B74DE}"/>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53F-4A51-8BC5-7898784B74D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53F-4A51-8BC5-7898784B74DE}"/>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53F-4A51-8BC5-7898784B74DE}"/>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53F-4A51-8BC5-7898784B74DE}"/>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53F-4A51-8BC5-7898784B74DE}"/>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53F-4A51-8BC5-7898784B74DE}"/>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53F-4A51-8BC5-7898784B74D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53F-4A51-8BC5-7898784B74D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53F-4A51-8BC5-7898784B74D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53F-4A51-8BC5-7898784B74D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53F-4A51-8BC5-7898784B74D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53F-4A51-8BC5-7898784B74D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53F-4A51-8BC5-7898784B74D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53F-4A51-8BC5-7898784B74D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53F-4A51-8BC5-7898784B74D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53F-4A51-8BC5-7898784B74D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53F-4A51-8BC5-7898784B74D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53F-4A51-8BC5-7898784B74D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53F-4A51-8BC5-7898784B74D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53F-4A51-8BC5-7898784B74D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53F-4A51-8BC5-7898784B74D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53F-4A51-8BC5-7898784B74D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53F-4A51-8BC5-7898784B74D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53F-4A51-8BC5-7898784B74D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53F-4A51-8BC5-7898784B74D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53F-4A51-8BC5-7898784B74D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53F-4A51-8BC5-7898784B74D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53F-4A51-8BC5-7898784B74D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53F-4A51-8BC5-7898784B74D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53F-4A51-8BC5-7898784B74D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53F-4A51-8BC5-7898784B74D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53F-4A51-8BC5-7898784B74D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53F-4A51-8BC5-7898784B74D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53F-4A51-8BC5-7898784B74D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53F-4A51-8BC5-7898784B74D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53F-4A51-8BC5-7898784B74D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53F-4A51-8BC5-7898784B74D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53F-4A51-8BC5-7898784B74D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53F-4A51-8BC5-7898784B74D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53F-4A51-8BC5-7898784B74D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53F-4A51-8BC5-7898784B74D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53F-4A51-8BC5-7898784B74D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53F-4A51-8BC5-7898784B74D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53F-4A51-8BC5-7898784B74D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53F-4A51-8BC5-7898784B74D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53F-4A51-8BC5-7898784B74D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53F-4A51-8BC5-7898784B74D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53F-4A51-8BC5-7898784B74D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53F-4A51-8BC5-7898784B74D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53F-4A51-8BC5-7898784B74D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53F-4A51-8BC5-7898784B74D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53F-4A51-8BC5-7898784B74D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53F-4A51-8BC5-7898784B74D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53F-4A51-8BC5-7898784B74D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53F-4A51-8BC5-7898784B74D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53F-4A51-8BC5-7898784B74D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53F-4A51-8BC5-7898784B74D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53F-4A51-8BC5-7898784B74D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53F-4A51-8BC5-7898784B74D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53F-4A51-8BC5-7898784B74D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53F-4A51-8BC5-7898784B74D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53F-4A51-8BC5-7898784B74D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53F-4A51-8BC5-7898784B74D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53F-4A51-8BC5-7898784B74D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53F-4A51-8BC5-7898784B74D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53F-4A51-8BC5-7898784B74D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53F-4A51-8BC5-7898784B74D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53F-4A51-8BC5-7898784B74D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53F-4A51-8BC5-7898784B74D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53F-4A51-8BC5-7898784B74D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53F-4A51-8BC5-7898784B74D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53F-4A51-8BC5-7898784B74D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53F-4A51-8BC5-7898784B74D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53F-4A51-8BC5-7898784B74D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53F-4A51-8BC5-7898784B74D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53F-4A51-8BC5-7898784B74D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53F-4A51-8BC5-7898784B74D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53F-4A51-8BC5-7898784B74D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53F-4A51-8BC5-7898784B74D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53F-4A51-8BC5-7898784B74D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53F-4A51-8BC5-7898784B74D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53F-4A51-8BC5-7898784B74D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53F-4A51-8BC5-7898784B74D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53F-4A51-8BC5-7898784B74D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53F-4A51-8BC5-7898784B74D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53F-4A51-8BC5-7898784B74D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53F-4A51-8BC5-7898784B74D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53F-4A51-8BC5-7898784B74D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53F-4A51-8BC5-7898784B74D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75.7</c:v>
                </c:pt>
                <c:pt idx="1">
                  <c:v>79</c:v>
                </c:pt>
                <c:pt idx="2">
                  <c:v>#N/A</c:v>
                </c:pt>
                <c:pt idx="3">
                  <c:v>#N/A</c:v>
                </c:pt>
                <c:pt idx="4">
                  <c:v>83</c:v>
                </c:pt>
                <c:pt idx="5">
                  <c:v>#N/A</c:v>
                </c:pt>
                <c:pt idx="6">
                  <c:v>85</c:v>
                </c:pt>
                <c:pt idx="7">
                  <c:v>#N/A</c:v>
                </c:pt>
                <c:pt idx="8">
                  <c:v>88</c:v>
                </c:pt>
                <c:pt idx="9">
                  <c:v>#N/A</c:v>
                </c:pt>
                <c:pt idx="10">
                  <c:v>#N/A</c:v>
                </c:pt>
                <c:pt idx="11">
                  <c:v>97.4</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53F-4A51-8BC5-7898784B74DE}"/>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97A-4E38-AEDE-D0891F6FB54B}"/>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97A-4E38-AEDE-D0891F6FB54B}"/>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97A-4E38-AEDE-D0891F6FB54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97A-4E38-AEDE-D0891F6FB54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97A-4E38-AEDE-D0891F6FB54B}"/>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97A-4E38-AEDE-D0891F6FB54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97A-4E38-AEDE-D0891F6FB54B}"/>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97A-4E38-AEDE-D0891F6FB54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97A-4E38-AEDE-D0891F6FB54B}"/>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97A-4E38-AEDE-D0891F6FB54B}"/>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97A-4E38-AEDE-D0891F6FB54B}"/>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97A-4E38-AEDE-D0891F6FB54B}"/>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97A-4E38-AEDE-D0891F6FB54B}"/>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97A-4E38-AEDE-D0891F6FB54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97A-4E38-AEDE-D0891F6FB54B}"/>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97A-4E38-AEDE-D0891F6FB54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97A-4E38-AEDE-D0891F6FB54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97A-4E38-AEDE-D0891F6FB54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97A-4E38-AEDE-D0891F6FB54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97A-4E38-AEDE-D0891F6FB54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97A-4E38-AEDE-D0891F6FB54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97A-4E38-AEDE-D0891F6FB54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97A-4E38-AEDE-D0891F6FB54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97A-4E38-AEDE-D0891F6FB54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97A-4E38-AEDE-D0891F6FB54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97A-4E38-AEDE-D0891F6FB54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97A-4E38-AEDE-D0891F6FB54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97A-4E38-AEDE-D0891F6FB54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97A-4E38-AEDE-D0891F6FB54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97A-4E38-AEDE-D0891F6FB54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97A-4E38-AEDE-D0891F6FB54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97A-4E38-AEDE-D0891F6FB54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97A-4E38-AEDE-D0891F6FB54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97A-4E38-AEDE-D0891F6FB54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97A-4E38-AEDE-D0891F6FB54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97A-4E38-AEDE-D0891F6FB54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97A-4E38-AEDE-D0891F6FB54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97A-4E38-AEDE-D0891F6FB54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97A-4E38-AEDE-D0891F6FB54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97A-4E38-AEDE-D0891F6FB54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97A-4E38-AEDE-D0891F6FB54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97A-4E38-AEDE-D0891F6FB54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97A-4E38-AEDE-D0891F6FB54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97A-4E38-AEDE-D0891F6FB54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97A-4E38-AEDE-D0891F6FB54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97A-4E38-AEDE-D0891F6FB54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97A-4E38-AEDE-D0891F6FB54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97A-4E38-AEDE-D0891F6FB54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97A-4E38-AEDE-D0891F6FB54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97A-4E38-AEDE-D0891F6FB54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97A-4E38-AEDE-D0891F6FB54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97A-4E38-AEDE-D0891F6FB54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97A-4E38-AEDE-D0891F6FB54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97A-4E38-AEDE-D0891F6FB54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97A-4E38-AEDE-D0891F6FB54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97A-4E38-AEDE-D0891F6FB54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97A-4E38-AEDE-D0891F6FB54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97A-4E38-AEDE-D0891F6FB54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97A-4E38-AEDE-D0891F6FB54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97A-4E38-AEDE-D0891F6FB54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97A-4E38-AEDE-D0891F6FB54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97A-4E38-AEDE-D0891F6FB54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97A-4E38-AEDE-D0891F6FB54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97A-4E38-AEDE-D0891F6FB54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97A-4E38-AEDE-D0891F6FB54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97A-4E38-AEDE-D0891F6FB54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97A-4E38-AEDE-D0891F6FB54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97A-4E38-AEDE-D0891F6FB54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97A-4E38-AEDE-D0891F6FB54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97A-4E38-AEDE-D0891F6FB54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97A-4E38-AEDE-D0891F6FB54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97A-4E38-AEDE-D0891F6FB54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97A-4E38-AEDE-D0891F6FB54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97A-4E38-AEDE-D0891F6FB54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97A-4E38-AEDE-D0891F6FB54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97A-4E38-AEDE-D0891F6FB54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97A-4E38-AEDE-D0891F6FB54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97A-4E38-AEDE-D0891F6FB54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97A-4E38-AEDE-D0891F6FB54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97A-4E38-AEDE-D0891F6FB54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97A-4E38-AEDE-D0891F6FB54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97A-4E38-AEDE-D0891F6FB54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97A-4E38-AEDE-D0891F6FB54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97A-4E38-AEDE-D0891F6FB54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97A-4E38-AEDE-D0891F6FB54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97A-4E38-AEDE-D0891F6FB54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97A-4E38-AEDE-D0891F6FB54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97A-4E38-AEDE-D0891F6FB54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97A-4E38-AEDE-D0891F6FB54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97A-4E38-AEDE-D0891F6FB54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97A-4E38-AEDE-D0891F6FB54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97A-4E38-AEDE-D0891F6FB54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97A-4E38-AEDE-D0891F6FB54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97A-4E38-AEDE-D0891F6FB54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97A-4E38-AEDE-D0891F6FB54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97A-4E38-AEDE-D0891F6FB54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97A-4E38-AEDE-D0891F6FB54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81.900000000000006</c:v>
                </c:pt>
                <c:pt idx="7">
                  <c:v>81.900000000000006</c:v>
                </c:pt>
                <c:pt idx="8">
                  <c:v>81.900000000000006</c:v>
                </c:pt>
                <c:pt idx="9">
                  <c:v>81.900000000000006</c:v>
                </c:pt>
                <c:pt idx="10">
                  <c:v>81.900000000000006</c:v>
                </c:pt>
                <c:pt idx="11">
                  <c:v>81.900000000000006</c:v>
                </c:pt>
                <c:pt idx="12">
                  <c:v>81.900000000000006</c:v>
                </c:pt>
                <c:pt idx="13">
                  <c:v>81.900000000000006</c:v>
                </c:pt>
                <c:pt idx="14">
                  <c:v>81.900000000000006</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97A-4E38-AEDE-D0891F6FB54B}"/>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797A-4E38-AEDE-D0891F6FB54B}"/>
              </c:ext>
            </c:extLst>
          </c:dPt>
          <c:dPt>
            <c:idx val="2"/>
            <c:bubble3D val="0"/>
            <c:extLst>
              <c:ext xmlns:c16="http://schemas.microsoft.com/office/drawing/2014/chart" uri="{C3380CC4-5D6E-409C-BE32-E72D297353CC}">
                <c16:uniqueId val="{00000063-797A-4E38-AEDE-D0891F6FB54B}"/>
              </c:ext>
            </c:extLst>
          </c:dPt>
          <c:dPt>
            <c:idx val="3"/>
            <c:bubble3D val="0"/>
            <c:extLst>
              <c:ext xmlns:c16="http://schemas.microsoft.com/office/drawing/2014/chart" uri="{C3380CC4-5D6E-409C-BE32-E72D297353CC}">
                <c16:uniqueId val="{00000064-797A-4E38-AEDE-D0891F6FB54B}"/>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97A-4E38-AEDE-D0891F6FB54B}"/>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97A-4E38-AEDE-D0891F6FB54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97A-4E38-AEDE-D0891F6FB54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97A-4E38-AEDE-D0891F6FB54B}"/>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97A-4E38-AEDE-D0891F6FB54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97A-4E38-AEDE-D0891F6FB54B}"/>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97A-4E38-AEDE-D0891F6FB54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97A-4E38-AEDE-D0891F6FB54B}"/>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97A-4E38-AEDE-D0891F6FB54B}"/>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97A-4E38-AEDE-D0891F6FB54B}"/>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97A-4E38-AEDE-D0891F6FB54B}"/>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97A-4E38-AEDE-D0891F6FB54B}"/>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97A-4E38-AEDE-D0891F6FB54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97A-4E38-AEDE-D0891F6FB54B}"/>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97A-4E38-AEDE-D0891F6FB54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97A-4E38-AEDE-D0891F6FB54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97A-4E38-AEDE-D0891F6FB54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97A-4E38-AEDE-D0891F6FB54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97A-4E38-AEDE-D0891F6FB54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97A-4E38-AEDE-D0891F6FB54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97A-4E38-AEDE-D0891F6FB54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97A-4E38-AEDE-D0891F6FB54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97A-4E38-AEDE-D0891F6FB54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97A-4E38-AEDE-D0891F6FB54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97A-4E38-AEDE-D0891F6FB54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97A-4E38-AEDE-D0891F6FB54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97A-4E38-AEDE-D0891F6FB54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97A-4E38-AEDE-D0891F6FB54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97A-4E38-AEDE-D0891F6FB54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97A-4E38-AEDE-D0891F6FB54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97A-4E38-AEDE-D0891F6FB54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97A-4E38-AEDE-D0891F6FB54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97A-4E38-AEDE-D0891F6FB54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97A-4E38-AEDE-D0891F6FB54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97A-4E38-AEDE-D0891F6FB54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97A-4E38-AEDE-D0891F6FB54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97A-4E38-AEDE-D0891F6FB54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97A-4E38-AEDE-D0891F6FB54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97A-4E38-AEDE-D0891F6FB54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97A-4E38-AEDE-D0891F6FB54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97A-4E38-AEDE-D0891F6FB54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97A-4E38-AEDE-D0891F6FB54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97A-4E38-AEDE-D0891F6FB54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97A-4E38-AEDE-D0891F6FB54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97A-4E38-AEDE-D0891F6FB54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97A-4E38-AEDE-D0891F6FB54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97A-4E38-AEDE-D0891F6FB54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97A-4E38-AEDE-D0891F6FB54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97A-4E38-AEDE-D0891F6FB54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97A-4E38-AEDE-D0891F6FB54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97A-4E38-AEDE-D0891F6FB54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97A-4E38-AEDE-D0891F6FB54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97A-4E38-AEDE-D0891F6FB54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97A-4E38-AEDE-D0891F6FB54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97A-4E38-AEDE-D0891F6FB54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97A-4E38-AEDE-D0891F6FB54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97A-4E38-AEDE-D0891F6FB54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97A-4E38-AEDE-D0891F6FB54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97A-4E38-AEDE-D0891F6FB54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97A-4E38-AEDE-D0891F6FB54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97A-4E38-AEDE-D0891F6FB54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97A-4E38-AEDE-D0891F6FB54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97A-4E38-AEDE-D0891F6FB54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97A-4E38-AEDE-D0891F6FB54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97A-4E38-AEDE-D0891F6FB54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97A-4E38-AEDE-D0891F6FB54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97A-4E38-AEDE-D0891F6FB54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97A-4E38-AEDE-D0891F6FB54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97A-4E38-AEDE-D0891F6FB54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97A-4E38-AEDE-D0891F6FB54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97A-4E38-AEDE-D0891F6FB54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97A-4E38-AEDE-D0891F6FB54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97A-4E38-AEDE-D0891F6FB54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97A-4E38-AEDE-D0891F6FB54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97A-4E38-AEDE-D0891F6FB54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97A-4E38-AEDE-D0891F6FB54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97A-4E38-AEDE-D0891F6FB54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97A-4E38-AEDE-D0891F6FB54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97A-4E38-AEDE-D0891F6FB54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97A-4E38-AEDE-D0891F6FB54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97A-4E38-AEDE-D0891F6FB54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97A-4E38-AEDE-D0891F6FB54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97A-4E38-AEDE-D0891F6FB54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97A-4E38-AEDE-D0891F6FB54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97A-4E38-AEDE-D0891F6FB54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97A-4E38-AEDE-D0891F6FB54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97A-4E38-AEDE-D0891F6FB54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97A-4E38-AEDE-D0891F6FB54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97A-4E38-AEDE-D0891F6FB54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97A-4E38-AEDE-D0891F6FB54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97A-4E38-AEDE-D0891F6FB54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97A-4E38-AEDE-D0891F6FB54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97A-4E38-AEDE-D0891F6FB54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97A-4E38-AEDE-D0891F6FB54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97A-4E38-AEDE-D0891F6FB54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81.900000000000006</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97A-4E38-AEDE-D0891F6FB54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97A-4E38-AEDE-D0891F6FB54B}"/>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97A-4E38-AEDE-D0891F6FB54B}"/>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97A-4E38-AEDE-D0891F6FB54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97A-4E38-AEDE-D0891F6FB54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97A-4E38-AEDE-D0891F6FB54B}"/>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97A-4E38-AEDE-D0891F6FB54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97A-4E38-AEDE-D0891F6FB54B}"/>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97A-4E38-AEDE-D0891F6FB54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97A-4E38-AEDE-D0891F6FB54B}"/>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97A-4E38-AEDE-D0891F6FB54B}"/>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97A-4E38-AEDE-D0891F6FB54B}"/>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97A-4E38-AEDE-D0891F6FB54B}"/>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97A-4E38-AEDE-D0891F6FB54B}"/>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97A-4E38-AEDE-D0891F6FB54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97A-4E38-AEDE-D0891F6FB54B}"/>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97A-4E38-AEDE-D0891F6FB54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97A-4E38-AEDE-D0891F6FB54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97A-4E38-AEDE-D0891F6FB54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97A-4E38-AEDE-D0891F6FB54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97A-4E38-AEDE-D0891F6FB54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97A-4E38-AEDE-D0891F6FB54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97A-4E38-AEDE-D0891F6FB54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97A-4E38-AEDE-D0891F6FB54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97A-4E38-AEDE-D0891F6FB54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97A-4E38-AEDE-D0891F6FB54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97A-4E38-AEDE-D0891F6FB54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97A-4E38-AEDE-D0891F6FB54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97A-4E38-AEDE-D0891F6FB54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97A-4E38-AEDE-D0891F6FB54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97A-4E38-AEDE-D0891F6FB54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97A-4E38-AEDE-D0891F6FB54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97A-4E38-AEDE-D0891F6FB54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97A-4E38-AEDE-D0891F6FB54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97A-4E38-AEDE-D0891F6FB54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97A-4E38-AEDE-D0891F6FB54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97A-4E38-AEDE-D0891F6FB54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97A-4E38-AEDE-D0891F6FB54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97A-4E38-AEDE-D0891F6FB54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97A-4E38-AEDE-D0891F6FB54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97A-4E38-AEDE-D0891F6FB54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97A-4E38-AEDE-D0891F6FB54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97A-4E38-AEDE-D0891F6FB54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97A-4E38-AEDE-D0891F6FB54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97A-4E38-AEDE-D0891F6FB54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97A-4E38-AEDE-D0891F6FB54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97A-4E38-AEDE-D0891F6FB54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97A-4E38-AEDE-D0891F6FB54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97A-4E38-AEDE-D0891F6FB54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97A-4E38-AEDE-D0891F6FB54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97A-4E38-AEDE-D0891F6FB54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97A-4E38-AEDE-D0891F6FB54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97A-4E38-AEDE-D0891F6FB54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97A-4E38-AEDE-D0891F6FB54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97A-4E38-AEDE-D0891F6FB54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97A-4E38-AEDE-D0891F6FB54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97A-4E38-AEDE-D0891F6FB54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97A-4E38-AEDE-D0891F6FB54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97A-4E38-AEDE-D0891F6FB54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97A-4E38-AEDE-D0891F6FB54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97A-4E38-AEDE-D0891F6FB54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97A-4E38-AEDE-D0891F6FB54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97A-4E38-AEDE-D0891F6FB54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97A-4E38-AEDE-D0891F6FB54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97A-4E38-AEDE-D0891F6FB54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97A-4E38-AEDE-D0891F6FB54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97A-4E38-AEDE-D0891F6FB54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97A-4E38-AEDE-D0891F6FB54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97A-4E38-AEDE-D0891F6FB54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97A-4E38-AEDE-D0891F6FB54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97A-4E38-AEDE-D0891F6FB54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97A-4E38-AEDE-D0891F6FB54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97A-4E38-AEDE-D0891F6FB54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97A-4E38-AEDE-D0891F6FB54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97A-4E38-AEDE-D0891F6FB54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97A-4E38-AEDE-D0891F6FB54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97A-4E38-AEDE-D0891F6FB54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97A-4E38-AEDE-D0891F6FB54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97A-4E38-AEDE-D0891F6FB54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97A-4E38-AEDE-D0891F6FB54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97A-4E38-AEDE-D0891F6FB54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97A-4E38-AEDE-D0891F6FB54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97A-4E38-AEDE-D0891F6FB54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97A-4E38-AEDE-D0891F6FB54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97A-4E38-AEDE-D0891F6FB54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97A-4E38-AEDE-D0891F6FB54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97A-4E38-AEDE-D0891F6FB54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97A-4E38-AEDE-D0891F6FB54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97A-4E38-AEDE-D0891F6FB54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97A-4E38-AEDE-D0891F6FB54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97A-4E38-AEDE-D0891F6FB54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97A-4E38-AEDE-D0891F6FB54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97A-4E38-AEDE-D0891F6FB54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97A-4E38-AEDE-D0891F6FB54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97A-4E38-AEDE-D0891F6FB54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97A-4E38-AEDE-D0891F6FB54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97A-4E38-AEDE-D0891F6FB54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97A-4E38-AEDE-D0891F6FB54B}"/>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E9C-4D8D-A4DA-7AC70002DD9D}"/>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E9C-4D8D-A4DA-7AC70002DD9D}"/>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E9C-4D8D-A4DA-7AC70002DD9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E9C-4D8D-A4DA-7AC70002DD9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E9C-4D8D-A4DA-7AC70002DD9D}"/>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E9C-4D8D-A4DA-7AC70002DD9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E9C-4D8D-A4DA-7AC70002DD9D}"/>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E9C-4D8D-A4DA-7AC70002DD9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E9C-4D8D-A4DA-7AC70002DD9D}"/>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E9C-4D8D-A4DA-7AC70002DD9D}"/>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E9C-4D8D-A4DA-7AC70002DD9D}"/>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E9C-4D8D-A4DA-7AC70002DD9D}"/>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E9C-4D8D-A4DA-7AC70002DD9D}"/>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E9C-4D8D-A4DA-7AC70002DD9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E9C-4D8D-A4DA-7AC70002DD9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E9C-4D8D-A4DA-7AC70002DD9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E9C-4D8D-A4DA-7AC70002DD9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E9C-4D8D-A4DA-7AC70002DD9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E9C-4D8D-A4DA-7AC70002DD9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E9C-4D8D-A4DA-7AC70002DD9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E9C-4D8D-A4DA-7AC70002DD9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E9C-4D8D-A4DA-7AC70002DD9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E9C-4D8D-A4DA-7AC70002DD9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E9C-4D8D-A4DA-7AC70002DD9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E9C-4D8D-A4DA-7AC70002DD9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E9C-4D8D-A4DA-7AC70002DD9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E9C-4D8D-A4DA-7AC70002DD9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E9C-4D8D-A4DA-7AC70002DD9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E9C-4D8D-A4DA-7AC70002DD9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E9C-4D8D-A4DA-7AC70002DD9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E9C-4D8D-A4DA-7AC70002DD9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E9C-4D8D-A4DA-7AC70002DD9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E9C-4D8D-A4DA-7AC70002DD9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E9C-4D8D-A4DA-7AC70002DD9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E9C-4D8D-A4DA-7AC70002DD9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E9C-4D8D-A4DA-7AC70002DD9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E9C-4D8D-A4DA-7AC70002DD9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E9C-4D8D-A4DA-7AC70002DD9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E9C-4D8D-A4DA-7AC70002DD9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E9C-4D8D-A4DA-7AC70002DD9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E9C-4D8D-A4DA-7AC70002DD9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E9C-4D8D-A4DA-7AC70002DD9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E9C-4D8D-A4DA-7AC70002DD9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E9C-4D8D-A4DA-7AC70002DD9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E9C-4D8D-A4DA-7AC70002DD9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E9C-4D8D-A4DA-7AC70002DD9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E9C-4D8D-A4DA-7AC70002DD9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E9C-4D8D-A4DA-7AC70002DD9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E9C-4D8D-A4DA-7AC70002DD9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E9C-4D8D-A4DA-7AC70002DD9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E9C-4D8D-A4DA-7AC70002DD9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E9C-4D8D-A4DA-7AC70002DD9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E9C-4D8D-A4DA-7AC70002DD9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E9C-4D8D-A4DA-7AC70002DD9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E9C-4D8D-A4DA-7AC70002DD9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E9C-4D8D-A4DA-7AC70002DD9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E9C-4D8D-A4DA-7AC70002DD9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E9C-4D8D-A4DA-7AC70002DD9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E9C-4D8D-A4DA-7AC70002DD9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E9C-4D8D-A4DA-7AC70002DD9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E9C-4D8D-A4DA-7AC70002DD9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E9C-4D8D-A4DA-7AC70002DD9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E9C-4D8D-A4DA-7AC70002DD9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E9C-4D8D-A4DA-7AC70002DD9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E9C-4D8D-A4DA-7AC70002DD9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E9C-4D8D-A4DA-7AC70002DD9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E9C-4D8D-A4DA-7AC70002DD9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E9C-4D8D-A4DA-7AC70002DD9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E9C-4D8D-A4DA-7AC70002DD9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E9C-4D8D-A4DA-7AC70002DD9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E9C-4D8D-A4DA-7AC70002DD9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E9C-4D8D-A4DA-7AC70002DD9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E9C-4D8D-A4DA-7AC70002DD9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E9C-4D8D-A4DA-7AC70002DD9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E9C-4D8D-A4DA-7AC70002DD9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E9C-4D8D-A4DA-7AC70002DD9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E9C-4D8D-A4DA-7AC70002DD9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E9C-4D8D-A4DA-7AC70002DD9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E9C-4D8D-A4DA-7AC70002DD9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E9C-4D8D-A4DA-7AC70002DD9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E9C-4D8D-A4DA-7AC70002DD9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E9C-4D8D-A4DA-7AC70002DD9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E9C-4D8D-A4DA-7AC70002DD9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E9C-4D8D-A4DA-7AC70002DD9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E9C-4D8D-A4DA-7AC70002DD9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E9C-4D8D-A4DA-7AC70002DD9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E9C-4D8D-A4DA-7AC70002DD9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E9C-4D8D-A4DA-7AC70002DD9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E9C-4D8D-A4DA-7AC70002DD9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E9C-4D8D-A4DA-7AC70002DD9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E9C-4D8D-A4DA-7AC70002DD9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E9C-4D8D-A4DA-7AC70002DD9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E9C-4D8D-A4DA-7AC70002DD9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E9C-4D8D-A4DA-7AC70002DD9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E9C-4D8D-A4DA-7AC70002DD9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E9C-4D8D-A4DA-7AC70002DD9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E9C-4D8D-A4DA-7AC70002DD9D}"/>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73.3</c:v>
                </c:pt>
                <c:pt idx="7">
                  <c:v>73.3</c:v>
                </c:pt>
                <c:pt idx="8">
                  <c:v>73.3</c:v>
                </c:pt>
                <c:pt idx="9">
                  <c:v>73.3</c:v>
                </c:pt>
                <c:pt idx="10">
                  <c:v>73.3</c:v>
                </c:pt>
                <c:pt idx="11">
                  <c:v>73.3</c:v>
                </c:pt>
                <c:pt idx="12">
                  <c:v>73.3</c:v>
                </c:pt>
                <c:pt idx="13">
                  <c:v>73.3</c:v>
                </c:pt>
                <c:pt idx="14">
                  <c:v>73.3</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E9C-4D8D-A4DA-7AC70002DD9D}"/>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E9C-4D8D-A4DA-7AC70002DD9D}"/>
              </c:ext>
            </c:extLst>
          </c:dPt>
          <c:dPt>
            <c:idx val="2"/>
            <c:bubble3D val="0"/>
            <c:extLst>
              <c:ext xmlns:c16="http://schemas.microsoft.com/office/drawing/2014/chart" uri="{C3380CC4-5D6E-409C-BE32-E72D297353CC}">
                <c16:uniqueId val="{00000063-AE9C-4D8D-A4DA-7AC70002DD9D}"/>
              </c:ext>
            </c:extLst>
          </c:dPt>
          <c:dPt>
            <c:idx val="3"/>
            <c:bubble3D val="0"/>
            <c:extLst>
              <c:ext xmlns:c16="http://schemas.microsoft.com/office/drawing/2014/chart" uri="{C3380CC4-5D6E-409C-BE32-E72D297353CC}">
                <c16:uniqueId val="{00000064-AE9C-4D8D-A4DA-7AC70002DD9D}"/>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E9C-4D8D-A4DA-7AC70002DD9D}"/>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E9C-4D8D-A4DA-7AC70002DD9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E9C-4D8D-A4DA-7AC70002DD9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E9C-4D8D-A4DA-7AC70002DD9D}"/>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E9C-4D8D-A4DA-7AC70002DD9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E9C-4D8D-A4DA-7AC70002DD9D}"/>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E9C-4D8D-A4DA-7AC70002DD9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E9C-4D8D-A4DA-7AC70002DD9D}"/>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E9C-4D8D-A4DA-7AC70002DD9D}"/>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E9C-4D8D-A4DA-7AC70002DD9D}"/>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E9C-4D8D-A4DA-7AC70002DD9D}"/>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E9C-4D8D-A4DA-7AC70002DD9D}"/>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E9C-4D8D-A4DA-7AC70002DD9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E9C-4D8D-A4DA-7AC70002DD9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E9C-4D8D-A4DA-7AC70002DD9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E9C-4D8D-A4DA-7AC70002DD9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E9C-4D8D-A4DA-7AC70002DD9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E9C-4D8D-A4DA-7AC70002DD9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E9C-4D8D-A4DA-7AC70002DD9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E9C-4D8D-A4DA-7AC70002DD9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E9C-4D8D-A4DA-7AC70002DD9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E9C-4D8D-A4DA-7AC70002DD9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E9C-4D8D-A4DA-7AC70002DD9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E9C-4D8D-A4DA-7AC70002DD9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E9C-4D8D-A4DA-7AC70002DD9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E9C-4D8D-A4DA-7AC70002DD9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E9C-4D8D-A4DA-7AC70002DD9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E9C-4D8D-A4DA-7AC70002DD9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E9C-4D8D-A4DA-7AC70002DD9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E9C-4D8D-A4DA-7AC70002DD9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E9C-4D8D-A4DA-7AC70002DD9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E9C-4D8D-A4DA-7AC70002DD9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E9C-4D8D-A4DA-7AC70002DD9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E9C-4D8D-A4DA-7AC70002DD9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E9C-4D8D-A4DA-7AC70002DD9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E9C-4D8D-A4DA-7AC70002DD9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E9C-4D8D-A4DA-7AC70002DD9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E9C-4D8D-A4DA-7AC70002DD9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E9C-4D8D-A4DA-7AC70002DD9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E9C-4D8D-A4DA-7AC70002DD9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E9C-4D8D-A4DA-7AC70002DD9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E9C-4D8D-A4DA-7AC70002DD9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E9C-4D8D-A4DA-7AC70002DD9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E9C-4D8D-A4DA-7AC70002DD9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E9C-4D8D-A4DA-7AC70002DD9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E9C-4D8D-A4DA-7AC70002DD9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E9C-4D8D-A4DA-7AC70002DD9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E9C-4D8D-A4DA-7AC70002DD9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E9C-4D8D-A4DA-7AC70002DD9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E9C-4D8D-A4DA-7AC70002DD9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E9C-4D8D-A4DA-7AC70002DD9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E9C-4D8D-A4DA-7AC70002DD9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E9C-4D8D-A4DA-7AC70002DD9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E9C-4D8D-A4DA-7AC70002DD9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E9C-4D8D-A4DA-7AC70002DD9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E9C-4D8D-A4DA-7AC70002DD9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E9C-4D8D-A4DA-7AC70002DD9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E9C-4D8D-A4DA-7AC70002DD9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E9C-4D8D-A4DA-7AC70002DD9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E9C-4D8D-A4DA-7AC70002DD9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E9C-4D8D-A4DA-7AC70002DD9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E9C-4D8D-A4DA-7AC70002DD9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E9C-4D8D-A4DA-7AC70002DD9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E9C-4D8D-A4DA-7AC70002DD9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E9C-4D8D-A4DA-7AC70002DD9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E9C-4D8D-A4DA-7AC70002DD9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E9C-4D8D-A4DA-7AC70002DD9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E9C-4D8D-A4DA-7AC70002DD9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E9C-4D8D-A4DA-7AC70002DD9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E9C-4D8D-A4DA-7AC70002DD9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E9C-4D8D-A4DA-7AC70002DD9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E9C-4D8D-A4DA-7AC70002DD9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E9C-4D8D-A4DA-7AC70002DD9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E9C-4D8D-A4DA-7AC70002DD9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E9C-4D8D-A4DA-7AC70002DD9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E9C-4D8D-A4DA-7AC70002DD9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E9C-4D8D-A4DA-7AC70002DD9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E9C-4D8D-A4DA-7AC70002DD9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E9C-4D8D-A4DA-7AC70002DD9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E9C-4D8D-A4DA-7AC70002DD9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E9C-4D8D-A4DA-7AC70002DD9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E9C-4D8D-A4DA-7AC70002DD9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E9C-4D8D-A4DA-7AC70002DD9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E9C-4D8D-A4DA-7AC70002DD9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E9C-4D8D-A4DA-7AC70002DD9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E9C-4D8D-A4DA-7AC70002DD9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E9C-4D8D-A4DA-7AC70002DD9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E9C-4D8D-A4DA-7AC70002DD9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E9C-4D8D-A4DA-7AC70002DD9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E9C-4D8D-A4DA-7AC70002DD9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E9C-4D8D-A4DA-7AC70002DD9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E9C-4D8D-A4DA-7AC70002DD9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E9C-4D8D-A4DA-7AC70002DD9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E9C-4D8D-A4DA-7AC70002DD9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E9C-4D8D-A4DA-7AC70002DD9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73.3</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E9C-4D8D-A4DA-7AC70002DD9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E9C-4D8D-A4DA-7AC70002DD9D}"/>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E9C-4D8D-A4DA-7AC70002DD9D}"/>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E9C-4D8D-A4DA-7AC70002DD9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E9C-4D8D-A4DA-7AC70002DD9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E9C-4D8D-A4DA-7AC70002DD9D}"/>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E9C-4D8D-A4DA-7AC70002DD9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E9C-4D8D-A4DA-7AC70002DD9D}"/>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E9C-4D8D-A4DA-7AC70002DD9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E9C-4D8D-A4DA-7AC70002DD9D}"/>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E9C-4D8D-A4DA-7AC70002DD9D}"/>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E9C-4D8D-A4DA-7AC70002DD9D}"/>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E9C-4D8D-A4DA-7AC70002DD9D}"/>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E9C-4D8D-A4DA-7AC70002DD9D}"/>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E9C-4D8D-A4DA-7AC70002DD9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E9C-4D8D-A4DA-7AC70002DD9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E9C-4D8D-A4DA-7AC70002DD9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E9C-4D8D-A4DA-7AC70002DD9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E9C-4D8D-A4DA-7AC70002DD9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E9C-4D8D-A4DA-7AC70002DD9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E9C-4D8D-A4DA-7AC70002DD9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E9C-4D8D-A4DA-7AC70002DD9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E9C-4D8D-A4DA-7AC70002DD9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E9C-4D8D-A4DA-7AC70002DD9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E9C-4D8D-A4DA-7AC70002DD9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E9C-4D8D-A4DA-7AC70002DD9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E9C-4D8D-A4DA-7AC70002DD9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E9C-4D8D-A4DA-7AC70002DD9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E9C-4D8D-A4DA-7AC70002DD9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E9C-4D8D-A4DA-7AC70002DD9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E9C-4D8D-A4DA-7AC70002DD9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E9C-4D8D-A4DA-7AC70002DD9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E9C-4D8D-A4DA-7AC70002DD9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E9C-4D8D-A4DA-7AC70002DD9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E9C-4D8D-A4DA-7AC70002DD9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E9C-4D8D-A4DA-7AC70002DD9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E9C-4D8D-A4DA-7AC70002DD9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E9C-4D8D-A4DA-7AC70002DD9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E9C-4D8D-A4DA-7AC70002DD9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E9C-4D8D-A4DA-7AC70002DD9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E9C-4D8D-A4DA-7AC70002DD9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E9C-4D8D-A4DA-7AC70002DD9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E9C-4D8D-A4DA-7AC70002DD9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E9C-4D8D-A4DA-7AC70002DD9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E9C-4D8D-A4DA-7AC70002DD9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E9C-4D8D-A4DA-7AC70002DD9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E9C-4D8D-A4DA-7AC70002DD9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E9C-4D8D-A4DA-7AC70002DD9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E9C-4D8D-A4DA-7AC70002DD9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E9C-4D8D-A4DA-7AC70002DD9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E9C-4D8D-A4DA-7AC70002DD9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E9C-4D8D-A4DA-7AC70002DD9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E9C-4D8D-A4DA-7AC70002DD9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E9C-4D8D-A4DA-7AC70002DD9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E9C-4D8D-A4DA-7AC70002DD9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E9C-4D8D-A4DA-7AC70002DD9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E9C-4D8D-A4DA-7AC70002DD9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E9C-4D8D-A4DA-7AC70002DD9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E9C-4D8D-A4DA-7AC70002DD9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E9C-4D8D-A4DA-7AC70002DD9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E9C-4D8D-A4DA-7AC70002DD9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E9C-4D8D-A4DA-7AC70002DD9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E9C-4D8D-A4DA-7AC70002DD9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E9C-4D8D-A4DA-7AC70002DD9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E9C-4D8D-A4DA-7AC70002DD9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E9C-4D8D-A4DA-7AC70002DD9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E9C-4D8D-A4DA-7AC70002DD9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E9C-4D8D-A4DA-7AC70002DD9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E9C-4D8D-A4DA-7AC70002DD9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E9C-4D8D-A4DA-7AC70002DD9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E9C-4D8D-A4DA-7AC70002DD9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E9C-4D8D-A4DA-7AC70002DD9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E9C-4D8D-A4DA-7AC70002DD9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E9C-4D8D-A4DA-7AC70002DD9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E9C-4D8D-A4DA-7AC70002DD9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E9C-4D8D-A4DA-7AC70002DD9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E9C-4D8D-A4DA-7AC70002DD9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E9C-4D8D-A4DA-7AC70002DD9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E9C-4D8D-A4DA-7AC70002DD9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E9C-4D8D-A4DA-7AC70002DD9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E9C-4D8D-A4DA-7AC70002DD9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E9C-4D8D-A4DA-7AC70002DD9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E9C-4D8D-A4DA-7AC70002DD9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E9C-4D8D-A4DA-7AC70002DD9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E9C-4D8D-A4DA-7AC70002DD9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E9C-4D8D-A4DA-7AC70002DD9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E9C-4D8D-A4DA-7AC70002DD9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E9C-4D8D-A4DA-7AC70002DD9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E9C-4D8D-A4DA-7AC70002DD9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E9C-4D8D-A4DA-7AC70002DD9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E9C-4D8D-A4DA-7AC70002DD9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E9C-4D8D-A4DA-7AC70002DD9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E9C-4D8D-A4DA-7AC70002DD9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E9C-4D8D-A4DA-7AC70002DD9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E9C-4D8D-A4DA-7AC70002DD9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E9C-4D8D-A4DA-7AC70002DD9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E9C-4D8D-A4DA-7AC70002DD9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E9C-4D8D-A4DA-7AC70002DD9D}"/>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3E3-459B-A247-F28E3962C12D}"/>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3E3-459B-A247-F28E3962C12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3E3-459B-A247-F28E3962C12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3E3-459B-A247-F28E3962C12D}"/>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3E3-459B-A247-F28E3962C12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3E3-459B-A247-F28E3962C12D}"/>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3E3-459B-A247-F28E3962C12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3E3-459B-A247-F28E3962C12D}"/>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3E3-459B-A247-F28E3962C12D}"/>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3E3-459B-A247-F28E3962C12D}"/>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3E3-459B-A247-F28E3962C12D}"/>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3E3-459B-A247-F28E3962C12D}"/>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3E3-459B-A247-F28E3962C12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3E3-459B-A247-F28E3962C12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3E3-459B-A247-F28E3962C12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3E3-459B-A247-F28E3962C12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3E3-459B-A247-F28E3962C12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3E3-459B-A247-F28E3962C12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3E3-459B-A247-F28E3962C12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3E3-459B-A247-F28E3962C12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3E3-459B-A247-F28E3962C12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3E3-459B-A247-F28E3962C12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3E3-459B-A247-F28E3962C12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3E3-459B-A247-F28E3962C12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3E3-459B-A247-F28E3962C12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3E3-459B-A247-F28E3962C12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3E3-459B-A247-F28E3962C12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3E3-459B-A247-F28E3962C12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3E3-459B-A247-F28E3962C12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3E3-459B-A247-F28E3962C12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3E3-459B-A247-F28E3962C12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3E3-459B-A247-F28E3962C12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3E3-459B-A247-F28E3962C12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3E3-459B-A247-F28E3962C12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3E3-459B-A247-F28E3962C12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3E3-459B-A247-F28E3962C12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3E3-459B-A247-F28E3962C12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3E3-459B-A247-F28E3962C12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3E3-459B-A247-F28E3962C12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3E3-459B-A247-F28E3962C12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3E3-459B-A247-F28E3962C12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3E3-459B-A247-F28E3962C12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3E3-459B-A247-F28E3962C12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3E3-459B-A247-F28E3962C12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3E3-459B-A247-F28E3962C12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3E3-459B-A247-F28E3962C12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3E3-459B-A247-F28E3962C12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3E3-459B-A247-F28E3962C12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3E3-459B-A247-F28E3962C12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3E3-459B-A247-F28E3962C12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3E3-459B-A247-F28E3962C12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3E3-459B-A247-F28E3962C12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3E3-459B-A247-F28E3962C12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3E3-459B-A247-F28E3962C12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3E3-459B-A247-F28E3962C12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3E3-459B-A247-F28E3962C12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3E3-459B-A247-F28E3962C12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3E3-459B-A247-F28E3962C12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3E3-459B-A247-F28E3962C12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3E3-459B-A247-F28E3962C12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3E3-459B-A247-F28E3962C12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3E3-459B-A247-F28E3962C12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3E3-459B-A247-F28E3962C12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3E3-459B-A247-F28E3962C12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3E3-459B-A247-F28E3962C12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3E3-459B-A247-F28E3962C12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3E3-459B-A247-F28E3962C12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3E3-459B-A247-F28E3962C12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3E3-459B-A247-F28E3962C12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3E3-459B-A247-F28E3962C12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3E3-459B-A247-F28E3962C12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3E3-459B-A247-F28E3962C12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3E3-459B-A247-F28E3962C12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3E3-459B-A247-F28E3962C12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3E3-459B-A247-F28E3962C12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3E3-459B-A247-F28E3962C12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3E3-459B-A247-F28E3962C12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3E3-459B-A247-F28E3962C12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3E3-459B-A247-F28E3962C12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3E3-459B-A247-F28E3962C12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3E3-459B-A247-F28E3962C12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3E3-459B-A247-F28E3962C12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3E3-459B-A247-F28E3962C12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3E3-459B-A247-F28E3962C12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3E3-459B-A247-F28E3962C12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3E3-459B-A247-F28E3962C12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3E3-459B-A247-F28E3962C12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3E3-459B-A247-F28E3962C12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3E3-459B-A247-F28E3962C12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3E3-459B-A247-F28E3962C12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3E3-459B-A247-F28E3962C12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3E3-459B-A247-F28E3962C12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3E3-459B-A247-F28E3962C12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3E3-459B-A247-F28E3962C12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3E3-459B-A247-F28E3962C12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3E3-459B-A247-F28E3962C12D}"/>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E3E3-459B-A247-F28E3962C12D}"/>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3E3-459B-A247-F28E3962C12D}"/>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E3E3-459B-A247-F28E3962C12D}"/>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3E3-459B-A247-F28E3962C12D}"/>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3E3-459B-A247-F28E3962C12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3E3-459B-A247-F28E3962C12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3E3-459B-A247-F28E3962C12D}"/>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3E3-459B-A247-F28E3962C12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3E3-459B-A247-F28E3962C12D}"/>
                </c:ext>
              </c:extLst>
            </c:dLbl>
            <c:dLbl>
              <c:idx val="6"/>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3E3-459B-A247-F28E3962C12D}"/>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3E3-459B-A247-F28E3962C12D}"/>
                </c:ext>
              </c:extLst>
            </c:dLbl>
            <c:dLbl>
              <c:idx val="8"/>
              <c:tx>
                <c:rich>
                  <a:bodyPr/>
                  <a:lstStyle/>
                  <a:p>
                    <a:pPr>
                      <a:defRPr sz="600" b="0" i="0">
                        <a:solidFill>
                          <a:srgbClr val="000000"/>
                        </a:solidFill>
                        <a:latin typeface="Arial"/>
                        <a:ea typeface="Arial"/>
                        <a:cs typeface="Arial"/>
                      </a:defRPr>
                    </a:pPr>
                    <a:r>
                      <a:rPr lang="en-US" sz="600"/>
                      <a:t>PWH</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3E3-459B-A247-F28E3962C12D}"/>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3E3-459B-A247-F28E3962C12D}"/>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3E3-459B-A247-F28E3962C12D}"/>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3E3-459B-A247-F28E3962C12D}"/>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3E3-459B-A247-F28E3962C12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3E3-459B-A247-F28E3962C12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3E3-459B-A247-F28E3962C12D}"/>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3E3-459B-A247-F28E3962C12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3E3-459B-A247-F28E3962C12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3E3-459B-A247-F28E3962C12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3E3-459B-A247-F28E3962C12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3E3-459B-A247-F28E3962C12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3E3-459B-A247-F28E3962C12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3E3-459B-A247-F28E3962C12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3E3-459B-A247-F28E3962C12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3E3-459B-A247-F28E3962C12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3E3-459B-A247-F28E3962C12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3E3-459B-A247-F28E3962C12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3E3-459B-A247-F28E3962C12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3E3-459B-A247-F28E3962C12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3E3-459B-A247-F28E3962C12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3E3-459B-A247-F28E3962C12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3E3-459B-A247-F28E3962C12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3E3-459B-A247-F28E3962C12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3E3-459B-A247-F28E3962C12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3E3-459B-A247-F28E3962C12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3E3-459B-A247-F28E3962C12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3E3-459B-A247-F28E3962C12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3E3-459B-A247-F28E3962C12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3E3-459B-A247-F28E3962C12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3E3-459B-A247-F28E3962C12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3E3-459B-A247-F28E3962C12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3E3-459B-A247-F28E3962C12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3E3-459B-A247-F28E3962C12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3E3-459B-A247-F28E3962C12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3E3-459B-A247-F28E3962C12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3E3-459B-A247-F28E3962C12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3E3-459B-A247-F28E3962C12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3E3-459B-A247-F28E3962C12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3E3-459B-A247-F28E3962C12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3E3-459B-A247-F28E3962C12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3E3-459B-A247-F28E3962C12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3E3-459B-A247-F28E3962C12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3E3-459B-A247-F28E3962C12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3E3-459B-A247-F28E3962C12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3E3-459B-A247-F28E3962C12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3E3-459B-A247-F28E3962C12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3E3-459B-A247-F28E3962C12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3E3-459B-A247-F28E3962C12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3E3-459B-A247-F28E3962C12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3E3-459B-A247-F28E3962C12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3E3-459B-A247-F28E3962C12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3E3-459B-A247-F28E3962C12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3E3-459B-A247-F28E3962C12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3E3-459B-A247-F28E3962C12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3E3-459B-A247-F28E3962C12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3E3-459B-A247-F28E3962C12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3E3-459B-A247-F28E3962C12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3E3-459B-A247-F28E3962C12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3E3-459B-A247-F28E3962C12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3E3-459B-A247-F28E3962C12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3E3-459B-A247-F28E3962C12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3E3-459B-A247-F28E3962C12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3E3-459B-A247-F28E3962C12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3E3-459B-A247-F28E3962C12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3E3-459B-A247-F28E3962C12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3E3-459B-A247-F28E3962C12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3E3-459B-A247-F28E3962C12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3E3-459B-A247-F28E3962C12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3E3-459B-A247-F28E3962C12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3E3-459B-A247-F28E3962C12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3E3-459B-A247-F28E3962C12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3E3-459B-A247-F28E3962C12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3E3-459B-A247-F28E3962C12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3E3-459B-A247-F28E3962C12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3E3-459B-A247-F28E3962C12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3E3-459B-A247-F28E3962C12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3E3-459B-A247-F28E3962C12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3E3-459B-A247-F28E3962C12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3E3-459B-A247-F28E3962C12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3E3-459B-A247-F28E3962C12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3E3-459B-A247-F28E3962C12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3E3-459B-A247-F28E3962C12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3E3-459B-A247-F28E3962C12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3E3-459B-A247-F28E3962C12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3E3-459B-A247-F28E3962C12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3E3-459B-A247-F28E3962C12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3E3-459B-A247-F28E3962C12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E3E3-459B-A247-F28E3962C12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3E3-459B-A247-F28E3962C12D}"/>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3E3-459B-A247-F28E3962C12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3E3-459B-A247-F28E3962C12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3E3-459B-A247-F28E3962C12D}"/>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3E3-459B-A247-F28E3962C12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3E3-459B-A247-F28E3962C12D}"/>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3E3-459B-A247-F28E3962C12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3E3-459B-A247-F28E3962C12D}"/>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3E3-459B-A247-F28E3962C12D}"/>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3E3-459B-A247-F28E3962C12D}"/>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3E3-459B-A247-F28E3962C12D}"/>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3E3-459B-A247-F28E3962C12D}"/>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3E3-459B-A247-F28E3962C12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3E3-459B-A247-F28E3962C12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3E3-459B-A247-F28E3962C12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3E3-459B-A247-F28E3962C12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3E3-459B-A247-F28E3962C12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3E3-459B-A247-F28E3962C12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3E3-459B-A247-F28E3962C12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3E3-459B-A247-F28E3962C12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3E3-459B-A247-F28E3962C12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3E3-459B-A247-F28E3962C12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3E3-459B-A247-F28E3962C12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3E3-459B-A247-F28E3962C12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3E3-459B-A247-F28E3962C12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3E3-459B-A247-F28E3962C12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3E3-459B-A247-F28E3962C12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3E3-459B-A247-F28E3962C12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3E3-459B-A247-F28E3962C12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3E3-459B-A247-F28E3962C12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3E3-459B-A247-F28E3962C12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3E3-459B-A247-F28E3962C12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3E3-459B-A247-F28E3962C12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3E3-459B-A247-F28E3962C12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3E3-459B-A247-F28E3962C12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3E3-459B-A247-F28E3962C12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3E3-459B-A247-F28E3962C12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3E3-459B-A247-F28E3962C12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3E3-459B-A247-F28E3962C12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3E3-459B-A247-F28E3962C12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3E3-459B-A247-F28E3962C12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3E3-459B-A247-F28E3962C12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3E3-459B-A247-F28E3962C12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3E3-459B-A247-F28E3962C12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3E3-459B-A247-F28E3962C12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3E3-459B-A247-F28E3962C12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3E3-459B-A247-F28E3962C12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3E3-459B-A247-F28E3962C12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3E3-459B-A247-F28E3962C12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3E3-459B-A247-F28E3962C12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3E3-459B-A247-F28E3962C12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3E3-459B-A247-F28E3962C12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3E3-459B-A247-F28E3962C12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3E3-459B-A247-F28E3962C12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3E3-459B-A247-F28E3962C12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3E3-459B-A247-F28E3962C12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3E3-459B-A247-F28E3962C12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3E3-459B-A247-F28E3962C12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3E3-459B-A247-F28E3962C12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3E3-459B-A247-F28E3962C12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3E3-459B-A247-F28E3962C12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3E3-459B-A247-F28E3962C12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3E3-459B-A247-F28E3962C12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3E3-459B-A247-F28E3962C12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3E3-459B-A247-F28E3962C12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3E3-459B-A247-F28E3962C12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3E3-459B-A247-F28E3962C12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3E3-459B-A247-F28E3962C12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3E3-459B-A247-F28E3962C12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3E3-459B-A247-F28E3962C12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3E3-459B-A247-F28E3962C12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3E3-459B-A247-F28E3962C12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3E3-459B-A247-F28E3962C12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3E3-459B-A247-F28E3962C12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3E3-459B-A247-F28E3962C12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3E3-459B-A247-F28E3962C12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3E3-459B-A247-F28E3962C12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3E3-459B-A247-F28E3962C12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3E3-459B-A247-F28E3962C12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3E3-459B-A247-F28E3962C12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3E3-459B-A247-F28E3962C12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3E3-459B-A247-F28E3962C12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3E3-459B-A247-F28E3962C12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3E3-459B-A247-F28E3962C12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3E3-459B-A247-F28E3962C12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3E3-459B-A247-F28E3962C12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3E3-459B-A247-F28E3962C12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3E3-459B-A247-F28E3962C12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3E3-459B-A247-F28E3962C12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3E3-459B-A247-F28E3962C12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3E3-459B-A247-F28E3962C12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3E3-459B-A247-F28E3962C12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3E3-459B-A247-F28E3962C12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3E3-459B-A247-F28E3962C12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3E3-459B-A247-F28E3962C12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3E3-459B-A247-F28E3962C12D}"/>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BA2-4596-B0F6-0B6EDFF4E3BD}"/>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BA2-4596-B0F6-0B6EDFF4E3B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BA2-4596-B0F6-0B6EDFF4E3B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BA2-4596-B0F6-0B6EDFF4E3BD}"/>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BA2-4596-B0F6-0B6EDFF4E3B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BA2-4596-B0F6-0B6EDFF4E3BD}"/>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BA2-4596-B0F6-0B6EDFF4E3B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BA2-4596-B0F6-0B6EDFF4E3BD}"/>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BA2-4596-B0F6-0B6EDFF4E3BD}"/>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BA2-4596-B0F6-0B6EDFF4E3BD}"/>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BA2-4596-B0F6-0B6EDFF4E3BD}"/>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BA2-4596-B0F6-0B6EDFF4E3BD}"/>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BA2-4596-B0F6-0B6EDFF4E3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BA2-4596-B0F6-0B6EDFF4E3B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BA2-4596-B0F6-0B6EDFF4E3B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BA2-4596-B0F6-0B6EDFF4E3B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BA2-4596-B0F6-0B6EDFF4E3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BA2-4596-B0F6-0B6EDFF4E3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BA2-4596-B0F6-0B6EDFF4E3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BA2-4596-B0F6-0B6EDFF4E3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BA2-4596-B0F6-0B6EDFF4E3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BA2-4596-B0F6-0B6EDFF4E3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BA2-4596-B0F6-0B6EDFF4E3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BA2-4596-B0F6-0B6EDFF4E3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BA2-4596-B0F6-0B6EDFF4E3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BA2-4596-B0F6-0B6EDFF4E3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BA2-4596-B0F6-0B6EDFF4E3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BA2-4596-B0F6-0B6EDFF4E3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BA2-4596-B0F6-0B6EDFF4E3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BA2-4596-B0F6-0B6EDFF4E3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BA2-4596-B0F6-0B6EDFF4E3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BA2-4596-B0F6-0B6EDFF4E3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BA2-4596-B0F6-0B6EDFF4E3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BA2-4596-B0F6-0B6EDFF4E3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BA2-4596-B0F6-0B6EDFF4E3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BA2-4596-B0F6-0B6EDFF4E3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BA2-4596-B0F6-0B6EDFF4E3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BA2-4596-B0F6-0B6EDFF4E3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BA2-4596-B0F6-0B6EDFF4E3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BA2-4596-B0F6-0B6EDFF4E3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BA2-4596-B0F6-0B6EDFF4E3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BA2-4596-B0F6-0B6EDFF4E3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BA2-4596-B0F6-0B6EDFF4E3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BA2-4596-B0F6-0B6EDFF4E3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BA2-4596-B0F6-0B6EDFF4E3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BA2-4596-B0F6-0B6EDFF4E3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BA2-4596-B0F6-0B6EDFF4E3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BA2-4596-B0F6-0B6EDFF4E3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BA2-4596-B0F6-0B6EDFF4E3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BA2-4596-B0F6-0B6EDFF4E3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BA2-4596-B0F6-0B6EDFF4E3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BA2-4596-B0F6-0B6EDFF4E3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BA2-4596-B0F6-0B6EDFF4E3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BA2-4596-B0F6-0B6EDFF4E3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BA2-4596-B0F6-0B6EDFF4E3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BA2-4596-B0F6-0B6EDFF4E3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BA2-4596-B0F6-0B6EDFF4E3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BA2-4596-B0F6-0B6EDFF4E3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BA2-4596-B0F6-0B6EDFF4E3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BA2-4596-B0F6-0B6EDFF4E3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BA2-4596-B0F6-0B6EDFF4E3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BA2-4596-B0F6-0B6EDFF4E3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BA2-4596-B0F6-0B6EDFF4E3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BA2-4596-B0F6-0B6EDFF4E3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BA2-4596-B0F6-0B6EDFF4E3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BA2-4596-B0F6-0B6EDFF4E3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BA2-4596-B0F6-0B6EDFF4E3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BA2-4596-B0F6-0B6EDFF4E3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BA2-4596-B0F6-0B6EDFF4E3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BA2-4596-B0F6-0B6EDFF4E3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BA2-4596-B0F6-0B6EDFF4E3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BA2-4596-B0F6-0B6EDFF4E3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BA2-4596-B0F6-0B6EDFF4E3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BA2-4596-B0F6-0B6EDFF4E3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BA2-4596-B0F6-0B6EDFF4E3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BA2-4596-B0F6-0B6EDFF4E3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BA2-4596-B0F6-0B6EDFF4E3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BA2-4596-B0F6-0B6EDFF4E3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BA2-4596-B0F6-0B6EDFF4E3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BA2-4596-B0F6-0B6EDFF4E3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BA2-4596-B0F6-0B6EDFF4E3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BA2-4596-B0F6-0B6EDFF4E3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BA2-4596-B0F6-0B6EDFF4E3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BA2-4596-B0F6-0B6EDFF4E3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BA2-4596-B0F6-0B6EDFF4E3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BA2-4596-B0F6-0B6EDFF4E3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BA2-4596-B0F6-0B6EDFF4E3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BA2-4596-B0F6-0B6EDFF4E3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BA2-4596-B0F6-0B6EDFF4E3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BA2-4596-B0F6-0B6EDFF4E3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BA2-4596-B0F6-0B6EDFF4E3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BA2-4596-B0F6-0B6EDFF4E3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BA2-4596-B0F6-0B6EDFF4E3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BA2-4596-B0F6-0B6EDFF4E3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BA2-4596-B0F6-0B6EDFF4E3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BA2-4596-B0F6-0B6EDFF4E3BD}"/>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BA2-4596-B0F6-0B6EDFF4E3BD}"/>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BA2-4596-B0F6-0B6EDFF4E3BD}"/>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FBA2-4596-B0F6-0B6EDFF4E3BD}"/>
              </c:ext>
            </c:extLst>
          </c:dPt>
          <c:dPt>
            <c:idx val="3"/>
            <c:bubble3D val="0"/>
            <c:extLst>
              <c:ext xmlns:c16="http://schemas.microsoft.com/office/drawing/2014/chart" uri="{C3380CC4-5D6E-409C-BE32-E72D297353CC}">
                <c16:uniqueId val="{00000063-FBA2-4596-B0F6-0B6EDFF4E3BD}"/>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BA2-4596-B0F6-0B6EDFF4E3BD}"/>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BA2-4596-B0F6-0B6EDFF4E3B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BA2-4596-B0F6-0B6EDFF4E3B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BA2-4596-B0F6-0B6EDFF4E3BD}"/>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BA2-4596-B0F6-0B6EDFF4E3B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BA2-4596-B0F6-0B6EDFF4E3BD}"/>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BA2-4596-B0F6-0B6EDFF4E3B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BA2-4596-B0F6-0B6EDFF4E3BD}"/>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BA2-4596-B0F6-0B6EDFF4E3BD}"/>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BA2-4596-B0F6-0B6EDFF4E3BD}"/>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BA2-4596-B0F6-0B6EDFF4E3BD}"/>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BA2-4596-B0F6-0B6EDFF4E3BD}"/>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BA2-4596-B0F6-0B6EDFF4E3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BA2-4596-B0F6-0B6EDFF4E3B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BA2-4596-B0F6-0B6EDFF4E3B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BA2-4596-B0F6-0B6EDFF4E3B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BA2-4596-B0F6-0B6EDFF4E3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BA2-4596-B0F6-0B6EDFF4E3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BA2-4596-B0F6-0B6EDFF4E3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BA2-4596-B0F6-0B6EDFF4E3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BA2-4596-B0F6-0B6EDFF4E3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BA2-4596-B0F6-0B6EDFF4E3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BA2-4596-B0F6-0B6EDFF4E3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BA2-4596-B0F6-0B6EDFF4E3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BA2-4596-B0F6-0B6EDFF4E3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BA2-4596-B0F6-0B6EDFF4E3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BA2-4596-B0F6-0B6EDFF4E3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BA2-4596-B0F6-0B6EDFF4E3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BA2-4596-B0F6-0B6EDFF4E3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BA2-4596-B0F6-0B6EDFF4E3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BA2-4596-B0F6-0B6EDFF4E3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BA2-4596-B0F6-0B6EDFF4E3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BA2-4596-B0F6-0B6EDFF4E3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BA2-4596-B0F6-0B6EDFF4E3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BA2-4596-B0F6-0B6EDFF4E3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BA2-4596-B0F6-0B6EDFF4E3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BA2-4596-B0F6-0B6EDFF4E3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BA2-4596-B0F6-0B6EDFF4E3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BA2-4596-B0F6-0B6EDFF4E3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BA2-4596-B0F6-0B6EDFF4E3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BA2-4596-B0F6-0B6EDFF4E3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BA2-4596-B0F6-0B6EDFF4E3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BA2-4596-B0F6-0B6EDFF4E3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BA2-4596-B0F6-0B6EDFF4E3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BA2-4596-B0F6-0B6EDFF4E3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BA2-4596-B0F6-0B6EDFF4E3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BA2-4596-B0F6-0B6EDFF4E3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BA2-4596-B0F6-0B6EDFF4E3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BA2-4596-B0F6-0B6EDFF4E3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BA2-4596-B0F6-0B6EDFF4E3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BA2-4596-B0F6-0B6EDFF4E3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BA2-4596-B0F6-0B6EDFF4E3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BA2-4596-B0F6-0B6EDFF4E3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BA2-4596-B0F6-0B6EDFF4E3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BA2-4596-B0F6-0B6EDFF4E3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BA2-4596-B0F6-0B6EDFF4E3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BA2-4596-B0F6-0B6EDFF4E3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BA2-4596-B0F6-0B6EDFF4E3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BA2-4596-B0F6-0B6EDFF4E3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BA2-4596-B0F6-0B6EDFF4E3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BA2-4596-B0F6-0B6EDFF4E3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BA2-4596-B0F6-0B6EDFF4E3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BA2-4596-B0F6-0B6EDFF4E3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BA2-4596-B0F6-0B6EDFF4E3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BA2-4596-B0F6-0B6EDFF4E3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BA2-4596-B0F6-0B6EDFF4E3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BA2-4596-B0F6-0B6EDFF4E3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BA2-4596-B0F6-0B6EDFF4E3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BA2-4596-B0F6-0B6EDFF4E3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BA2-4596-B0F6-0B6EDFF4E3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BA2-4596-B0F6-0B6EDFF4E3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BA2-4596-B0F6-0B6EDFF4E3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BA2-4596-B0F6-0B6EDFF4E3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BA2-4596-B0F6-0B6EDFF4E3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BA2-4596-B0F6-0B6EDFF4E3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BA2-4596-B0F6-0B6EDFF4E3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BA2-4596-B0F6-0B6EDFF4E3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BA2-4596-B0F6-0B6EDFF4E3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BA2-4596-B0F6-0B6EDFF4E3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BA2-4596-B0F6-0B6EDFF4E3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BA2-4596-B0F6-0B6EDFF4E3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BA2-4596-B0F6-0B6EDFF4E3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BA2-4596-B0F6-0B6EDFF4E3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BA2-4596-B0F6-0B6EDFF4E3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BA2-4596-B0F6-0B6EDFF4E3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BA2-4596-B0F6-0B6EDFF4E3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BA2-4596-B0F6-0B6EDFF4E3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BA2-4596-B0F6-0B6EDFF4E3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BA2-4596-B0F6-0B6EDFF4E3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BA2-4596-B0F6-0B6EDFF4E3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BA2-4596-B0F6-0B6EDFF4E3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BA2-4596-B0F6-0B6EDFF4E3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BA2-4596-B0F6-0B6EDFF4E3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BA2-4596-B0F6-0B6EDFF4E3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BA2-4596-B0F6-0B6EDFF4E3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BA2-4596-B0F6-0B6EDFF4E3B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BA2-4596-B0F6-0B6EDFF4E3B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BA2-4596-B0F6-0B6EDFF4E3BD}"/>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BA2-4596-B0F6-0B6EDFF4E3B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BA2-4596-B0F6-0B6EDFF4E3B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BA2-4596-B0F6-0B6EDFF4E3BD}"/>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BA2-4596-B0F6-0B6EDFF4E3B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BA2-4596-B0F6-0B6EDFF4E3BD}"/>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BA2-4596-B0F6-0B6EDFF4E3B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BA2-4596-B0F6-0B6EDFF4E3BD}"/>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BA2-4596-B0F6-0B6EDFF4E3BD}"/>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BA2-4596-B0F6-0B6EDFF4E3BD}"/>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BA2-4596-B0F6-0B6EDFF4E3BD}"/>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BA2-4596-B0F6-0B6EDFF4E3BD}"/>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BA2-4596-B0F6-0B6EDFF4E3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BA2-4596-B0F6-0B6EDFF4E3B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BA2-4596-B0F6-0B6EDFF4E3B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BA2-4596-B0F6-0B6EDFF4E3B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BA2-4596-B0F6-0B6EDFF4E3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BA2-4596-B0F6-0B6EDFF4E3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BA2-4596-B0F6-0B6EDFF4E3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BA2-4596-B0F6-0B6EDFF4E3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BA2-4596-B0F6-0B6EDFF4E3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BA2-4596-B0F6-0B6EDFF4E3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BA2-4596-B0F6-0B6EDFF4E3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BA2-4596-B0F6-0B6EDFF4E3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BA2-4596-B0F6-0B6EDFF4E3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BA2-4596-B0F6-0B6EDFF4E3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BA2-4596-B0F6-0B6EDFF4E3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BA2-4596-B0F6-0B6EDFF4E3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BA2-4596-B0F6-0B6EDFF4E3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BA2-4596-B0F6-0B6EDFF4E3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BA2-4596-B0F6-0B6EDFF4E3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BA2-4596-B0F6-0B6EDFF4E3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BA2-4596-B0F6-0B6EDFF4E3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BA2-4596-B0F6-0B6EDFF4E3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BA2-4596-B0F6-0B6EDFF4E3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BA2-4596-B0F6-0B6EDFF4E3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BA2-4596-B0F6-0B6EDFF4E3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BA2-4596-B0F6-0B6EDFF4E3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BA2-4596-B0F6-0B6EDFF4E3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BA2-4596-B0F6-0B6EDFF4E3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BA2-4596-B0F6-0B6EDFF4E3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BA2-4596-B0F6-0B6EDFF4E3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BA2-4596-B0F6-0B6EDFF4E3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BA2-4596-B0F6-0B6EDFF4E3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BA2-4596-B0F6-0B6EDFF4E3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BA2-4596-B0F6-0B6EDFF4E3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BA2-4596-B0F6-0B6EDFF4E3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BA2-4596-B0F6-0B6EDFF4E3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BA2-4596-B0F6-0B6EDFF4E3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BA2-4596-B0F6-0B6EDFF4E3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BA2-4596-B0F6-0B6EDFF4E3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BA2-4596-B0F6-0B6EDFF4E3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BA2-4596-B0F6-0B6EDFF4E3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BA2-4596-B0F6-0B6EDFF4E3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BA2-4596-B0F6-0B6EDFF4E3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BA2-4596-B0F6-0B6EDFF4E3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BA2-4596-B0F6-0B6EDFF4E3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BA2-4596-B0F6-0B6EDFF4E3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BA2-4596-B0F6-0B6EDFF4E3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BA2-4596-B0F6-0B6EDFF4E3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BA2-4596-B0F6-0B6EDFF4E3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BA2-4596-B0F6-0B6EDFF4E3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BA2-4596-B0F6-0B6EDFF4E3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BA2-4596-B0F6-0B6EDFF4E3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BA2-4596-B0F6-0B6EDFF4E3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BA2-4596-B0F6-0B6EDFF4E3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BA2-4596-B0F6-0B6EDFF4E3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BA2-4596-B0F6-0B6EDFF4E3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BA2-4596-B0F6-0B6EDFF4E3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BA2-4596-B0F6-0B6EDFF4E3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BA2-4596-B0F6-0B6EDFF4E3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BA2-4596-B0F6-0B6EDFF4E3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BA2-4596-B0F6-0B6EDFF4E3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BA2-4596-B0F6-0B6EDFF4E3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BA2-4596-B0F6-0B6EDFF4E3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BA2-4596-B0F6-0B6EDFF4E3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BA2-4596-B0F6-0B6EDFF4E3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BA2-4596-B0F6-0B6EDFF4E3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BA2-4596-B0F6-0B6EDFF4E3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BA2-4596-B0F6-0B6EDFF4E3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BA2-4596-B0F6-0B6EDFF4E3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BA2-4596-B0F6-0B6EDFF4E3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BA2-4596-B0F6-0B6EDFF4E3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BA2-4596-B0F6-0B6EDFF4E3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BA2-4596-B0F6-0B6EDFF4E3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BA2-4596-B0F6-0B6EDFF4E3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BA2-4596-B0F6-0B6EDFF4E3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BA2-4596-B0F6-0B6EDFF4E3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BA2-4596-B0F6-0B6EDFF4E3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BA2-4596-B0F6-0B6EDFF4E3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BA2-4596-B0F6-0B6EDFF4E3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BA2-4596-B0F6-0B6EDFF4E3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BA2-4596-B0F6-0B6EDFF4E3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BA2-4596-B0F6-0B6EDFF4E3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BA2-4596-B0F6-0B6EDFF4E3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BA2-4596-B0F6-0B6EDFF4E3BD}"/>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3DD-4E35-AF0A-ADD4A619A637}"/>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3DD-4E35-AF0A-ADD4A619A63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3DD-4E35-AF0A-ADD4A619A63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3DD-4E35-AF0A-ADD4A619A637}"/>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3DD-4E35-AF0A-ADD4A619A63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3DD-4E35-AF0A-ADD4A619A637}"/>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3DD-4E35-AF0A-ADD4A619A63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3DD-4E35-AF0A-ADD4A619A637}"/>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3DD-4E35-AF0A-ADD4A619A637}"/>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3DD-4E35-AF0A-ADD4A619A637}"/>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3DD-4E35-AF0A-ADD4A619A637}"/>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3DD-4E35-AF0A-ADD4A619A637}"/>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3DD-4E35-AF0A-ADD4A619A6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3DD-4E35-AF0A-ADD4A619A63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3DD-4E35-AF0A-ADD4A619A6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3DD-4E35-AF0A-ADD4A619A63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3DD-4E35-AF0A-ADD4A619A6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3DD-4E35-AF0A-ADD4A619A6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3DD-4E35-AF0A-ADD4A619A6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3DD-4E35-AF0A-ADD4A619A6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3DD-4E35-AF0A-ADD4A619A6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3DD-4E35-AF0A-ADD4A619A6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3DD-4E35-AF0A-ADD4A619A6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3DD-4E35-AF0A-ADD4A619A6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3DD-4E35-AF0A-ADD4A619A6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3DD-4E35-AF0A-ADD4A619A6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3DD-4E35-AF0A-ADD4A619A6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3DD-4E35-AF0A-ADD4A619A6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3DD-4E35-AF0A-ADD4A619A6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3DD-4E35-AF0A-ADD4A619A6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3DD-4E35-AF0A-ADD4A619A6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3DD-4E35-AF0A-ADD4A619A6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3DD-4E35-AF0A-ADD4A619A6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3DD-4E35-AF0A-ADD4A619A6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3DD-4E35-AF0A-ADD4A619A6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3DD-4E35-AF0A-ADD4A619A6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3DD-4E35-AF0A-ADD4A619A6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3DD-4E35-AF0A-ADD4A619A6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3DD-4E35-AF0A-ADD4A619A6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3DD-4E35-AF0A-ADD4A619A6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3DD-4E35-AF0A-ADD4A619A6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3DD-4E35-AF0A-ADD4A619A6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3DD-4E35-AF0A-ADD4A619A6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3DD-4E35-AF0A-ADD4A619A6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3DD-4E35-AF0A-ADD4A619A6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3DD-4E35-AF0A-ADD4A619A6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3DD-4E35-AF0A-ADD4A619A6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3DD-4E35-AF0A-ADD4A619A6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3DD-4E35-AF0A-ADD4A619A6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3DD-4E35-AF0A-ADD4A619A6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3DD-4E35-AF0A-ADD4A619A6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3DD-4E35-AF0A-ADD4A619A6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3DD-4E35-AF0A-ADD4A619A6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3DD-4E35-AF0A-ADD4A619A6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3DD-4E35-AF0A-ADD4A619A6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3DD-4E35-AF0A-ADD4A619A6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3DD-4E35-AF0A-ADD4A619A6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3DD-4E35-AF0A-ADD4A619A6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3DD-4E35-AF0A-ADD4A619A6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3DD-4E35-AF0A-ADD4A619A6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3DD-4E35-AF0A-ADD4A619A6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3DD-4E35-AF0A-ADD4A619A6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3DD-4E35-AF0A-ADD4A619A6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3DD-4E35-AF0A-ADD4A619A6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3DD-4E35-AF0A-ADD4A619A6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3DD-4E35-AF0A-ADD4A619A6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3DD-4E35-AF0A-ADD4A619A6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3DD-4E35-AF0A-ADD4A619A6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3DD-4E35-AF0A-ADD4A619A6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3DD-4E35-AF0A-ADD4A619A6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3DD-4E35-AF0A-ADD4A619A6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3DD-4E35-AF0A-ADD4A619A6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3DD-4E35-AF0A-ADD4A619A6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3DD-4E35-AF0A-ADD4A619A6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3DD-4E35-AF0A-ADD4A619A6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3DD-4E35-AF0A-ADD4A619A6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3DD-4E35-AF0A-ADD4A619A6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3DD-4E35-AF0A-ADD4A619A6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3DD-4E35-AF0A-ADD4A619A6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3DD-4E35-AF0A-ADD4A619A6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3DD-4E35-AF0A-ADD4A619A6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3DD-4E35-AF0A-ADD4A619A6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3DD-4E35-AF0A-ADD4A619A6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3DD-4E35-AF0A-ADD4A619A6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3DD-4E35-AF0A-ADD4A619A6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3DD-4E35-AF0A-ADD4A619A6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3DD-4E35-AF0A-ADD4A619A6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3DD-4E35-AF0A-ADD4A619A6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3DD-4E35-AF0A-ADD4A619A6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3DD-4E35-AF0A-ADD4A619A6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3DD-4E35-AF0A-ADD4A619A6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3DD-4E35-AF0A-ADD4A619A6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3DD-4E35-AF0A-ADD4A619A6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3DD-4E35-AF0A-ADD4A619A6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3DD-4E35-AF0A-ADD4A619A6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3DD-4E35-AF0A-ADD4A619A637}"/>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73DD-4E35-AF0A-ADD4A619A637}"/>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3DD-4E35-AF0A-ADD4A619A637}"/>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73DD-4E35-AF0A-ADD4A619A637}"/>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73DD-4E35-AF0A-ADD4A619A637}"/>
              </c:ext>
            </c:extLst>
          </c:dPt>
          <c:dPt>
            <c:idx val="3"/>
            <c:bubble3D val="0"/>
            <c:extLst>
              <c:ext xmlns:c16="http://schemas.microsoft.com/office/drawing/2014/chart" uri="{C3380CC4-5D6E-409C-BE32-E72D297353CC}">
                <c16:uniqueId val="{00000064-73DD-4E35-AF0A-ADD4A619A637}"/>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3DD-4E35-AF0A-ADD4A619A637}"/>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3DD-4E35-AF0A-ADD4A619A63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3DD-4E35-AF0A-ADD4A619A63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3DD-4E35-AF0A-ADD4A619A637}"/>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3DD-4E35-AF0A-ADD4A619A63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3DD-4E35-AF0A-ADD4A619A637}"/>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3DD-4E35-AF0A-ADD4A619A63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3DD-4E35-AF0A-ADD4A619A637}"/>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3DD-4E35-AF0A-ADD4A619A637}"/>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3DD-4E35-AF0A-ADD4A619A637}"/>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3DD-4E35-AF0A-ADD4A619A637}"/>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3DD-4E35-AF0A-ADD4A619A637}"/>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3DD-4E35-AF0A-ADD4A619A6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3DD-4E35-AF0A-ADD4A619A63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3DD-4E35-AF0A-ADD4A619A6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3DD-4E35-AF0A-ADD4A619A63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3DD-4E35-AF0A-ADD4A619A6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3DD-4E35-AF0A-ADD4A619A6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3DD-4E35-AF0A-ADD4A619A6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3DD-4E35-AF0A-ADD4A619A6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3DD-4E35-AF0A-ADD4A619A6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3DD-4E35-AF0A-ADD4A619A6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3DD-4E35-AF0A-ADD4A619A6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73DD-4E35-AF0A-ADD4A619A6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3DD-4E35-AF0A-ADD4A619A6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3DD-4E35-AF0A-ADD4A619A6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3DD-4E35-AF0A-ADD4A619A6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3DD-4E35-AF0A-ADD4A619A6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3DD-4E35-AF0A-ADD4A619A6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3DD-4E35-AF0A-ADD4A619A6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3DD-4E35-AF0A-ADD4A619A6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3DD-4E35-AF0A-ADD4A619A6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3DD-4E35-AF0A-ADD4A619A6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3DD-4E35-AF0A-ADD4A619A6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3DD-4E35-AF0A-ADD4A619A6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3DD-4E35-AF0A-ADD4A619A6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3DD-4E35-AF0A-ADD4A619A6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3DD-4E35-AF0A-ADD4A619A6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3DD-4E35-AF0A-ADD4A619A6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3DD-4E35-AF0A-ADD4A619A6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3DD-4E35-AF0A-ADD4A619A6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3DD-4E35-AF0A-ADD4A619A6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3DD-4E35-AF0A-ADD4A619A6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3DD-4E35-AF0A-ADD4A619A6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3DD-4E35-AF0A-ADD4A619A6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3DD-4E35-AF0A-ADD4A619A6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3DD-4E35-AF0A-ADD4A619A6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3DD-4E35-AF0A-ADD4A619A6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3DD-4E35-AF0A-ADD4A619A6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3DD-4E35-AF0A-ADD4A619A6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3DD-4E35-AF0A-ADD4A619A6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3DD-4E35-AF0A-ADD4A619A6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3DD-4E35-AF0A-ADD4A619A6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3DD-4E35-AF0A-ADD4A619A6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3DD-4E35-AF0A-ADD4A619A6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3DD-4E35-AF0A-ADD4A619A6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3DD-4E35-AF0A-ADD4A619A6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3DD-4E35-AF0A-ADD4A619A6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3DD-4E35-AF0A-ADD4A619A6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3DD-4E35-AF0A-ADD4A619A6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3DD-4E35-AF0A-ADD4A619A6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3DD-4E35-AF0A-ADD4A619A6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3DD-4E35-AF0A-ADD4A619A6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3DD-4E35-AF0A-ADD4A619A6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3DD-4E35-AF0A-ADD4A619A6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3DD-4E35-AF0A-ADD4A619A6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3DD-4E35-AF0A-ADD4A619A6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3DD-4E35-AF0A-ADD4A619A6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3DD-4E35-AF0A-ADD4A619A6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3DD-4E35-AF0A-ADD4A619A6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3DD-4E35-AF0A-ADD4A619A6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3DD-4E35-AF0A-ADD4A619A6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3DD-4E35-AF0A-ADD4A619A6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3DD-4E35-AF0A-ADD4A619A6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3DD-4E35-AF0A-ADD4A619A6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3DD-4E35-AF0A-ADD4A619A6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3DD-4E35-AF0A-ADD4A619A6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3DD-4E35-AF0A-ADD4A619A6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3DD-4E35-AF0A-ADD4A619A6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3DD-4E35-AF0A-ADD4A619A6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3DD-4E35-AF0A-ADD4A619A6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3DD-4E35-AF0A-ADD4A619A6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3DD-4E35-AF0A-ADD4A619A6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3DD-4E35-AF0A-ADD4A619A6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3DD-4E35-AF0A-ADD4A619A6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3DD-4E35-AF0A-ADD4A619A6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3DD-4E35-AF0A-ADD4A619A6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3DD-4E35-AF0A-ADD4A619A6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3DD-4E35-AF0A-ADD4A619A6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3DD-4E35-AF0A-ADD4A619A6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3DD-4E35-AF0A-ADD4A619A6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3DD-4E35-AF0A-ADD4A619A6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3DD-4E35-AF0A-ADD4A619A6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3DD-4E35-AF0A-ADD4A619A6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3DD-4E35-AF0A-ADD4A619A6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73DD-4E35-AF0A-ADD4A619A63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73DD-4E35-AF0A-ADD4A619A63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3DD-4E35-AF0A-ADD4A619A637}"/>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3DD-4E35-AF0A-ADD4A619A63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3DD-4E35-AF0A-ADD4A619A63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3DD-4E35-AF0A-ADD4A619A637}"/>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3DD-4E35-AF0A-ADD4A619A63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3DD-4E35-AF0A-ADD4A619A637}"/>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3DD-4E35-AF0A-ADD4A619A63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3DD-4E35-AF0A-ADD4A619A637}"/>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3DD-4E35-AF0A-ADD4A619A637}"/>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3DD-4E35-AF0A-ADD4A619A637}"/>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3DD-4E35-AF0A-ADD4A619A637}"/>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3DD-4E35-AF0A-ADD4A619A637}"/>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3DD-4E35-AF0A-ADD4A619A6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3DD-4E35-AF0A-ADD4A619A63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3DD-4E35-AF0A-ADD4A619A6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3DD-4E35-AF0A-ADD4A619A63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3DD-4E35-AF0A-ADD4A619A6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3DD-4E35-AF0A-ADD4A619A6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3DD-4E35-AF0A-ADD4A619A6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3DD-4E35-AF0A-ADD4A619A6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3DD-4E35-AF0A-ADD4A619A6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3DD-4E35-AF0A-ADD4A619A6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3DD-4E35-AF0A-ADD4A619A6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73DD-4E35-AF0A-ADD4A619A6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3DD-4E35-AF0A-ADD4A619A6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3DD-4E35-AF0A-ADD4A619A6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3DD-4E35-AF0A-ADD4A619A6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3DD-4E35-AF0A-ADD4A619A6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3DD-4E35-AF0A-ADD4A619A6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3DD-4E35-AF0A-ADD4A619A6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3DD-4E35-AF0A-ADD4A619A6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3DD-4E35-AF0A-ADD4A619A6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3DD-4E35-AF0A-ADD4A619A6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3DD-4E35-AF0A-ADD4A619A6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3DD-4E35-AF0A-ADD4A619A6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3DD-4E35-AF0A-ADD4A619A6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3DD-4E35-AF0A-ADD4A619A6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3DD-4E35-AF0A-ADD4A619A6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3DD-4E35-AF0A-ADD4A619A6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3DD-4E35-AF0A-ADD4A619A6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3DD-4E35-AF0A-ADD4A619A6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3DD-4E35-AF0A-ADD4A619A6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3DD-4E35-AF0A-ADD4A619A6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3DD-4E35-AF0A-ADD4A619A6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3DD-4E35-AF0A-ADD4A619A6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3DD-4E35-AF0A-ADD4A619A6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3DD-4E35-AF0A-ADD4A619A6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3DD-4E35-AF0A-ADD4A619A6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3DD-4E35-AF0A-ADD4A619A6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3DD-4E35-AF0A-ADD4A619A6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3DD-4E35-AF0A-ADD4A619A6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3DD-4E35-AF0A-ADD4A619A6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3DD-4E35-AF0A-ADD4A619A6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3DD-4E35-AF0A-ADD4A619A6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3DD-4E35-AF0A-ADD4A619A6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3DD-4E35-AF0A-ADD4A619A6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3DD-4E35-AF0A-ADD4A619A6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3DD-4E35-AF0A-ADD4A619A6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3DD-4E35-AF0A-ADD4A619A6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3DD-4E35-AF0A-ADD4A619A6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3DD-4E35-AF0A-ADD4A619A6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3DD-4E35-AF0A-ADD4A619A6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3DD-4E35-AF0A-ADD4A619A6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3DD-4E35-AF0A-ADD4A619A6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3DD-4E35-AF0A-ADD4A619A6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3DD-4E35-AF0A-ADD4A619A6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3DD-4E35-AF0A-ADD4A619A6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3DD-4E35-AF0A-ADD4A619A6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3DD-4E35-AF0A-ADD4A619A6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3DD-4E35-AF0A-ADD4A619A6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3DD-4E35-AF0A-ADD4A619A6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3DD-4E35-AF0A-ADD4A619A6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3DD-4E35-AF0A-ADD4A619A6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3DD-4E35-AF0A-ADD4A619A6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3DD-4E35-AF0A-ADD4A619A6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3DD-4E35-AF0A-ADD4A619A6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3DD-4E35-AF0A-ADD4A619A6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3DD-4E35-AF0A-ADD4A619A6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3DD-4E35-AF0A-ADD4A619A6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3DD-4E35-AF0A-ADD4A619A6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3DD-4E35-AF0A-ADD4A619A6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3DD-4E35-AF0A-ADD4A619A6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3DD-4E35-AF0A-ADD4A619A6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3DD-4E35-AF0A-ADD4A619A6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3DD-4E35-AF0A-ADD4A619A6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3DD-4E35-AF0A-ADD4A619A6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3DD-4E35-AF0A-ADD4A619A6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3DD-4E35-AF0A-ADD4A619A6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3DD-4E35-AF0A-ADD4A619A6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3DD-4E35-AF0A-ADD4A619A6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3DD-4E35-AF0A-ADD4A619A6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3DD-4E35-AF0A-ADD4A619A6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3DD-4E35-AF0A-ADD4A619A6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3DD-4E35-AF0A-ADD4A619A6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73DD-4E35-AF0A-ADD4A619A6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100</c:v>
                </c:pt>
                <c:pt idx="3">
                  <c:v>100</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73DD-4E35-AF0A-ADD4A619A637}"/>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796-4281-8F16-C01762BA7EF1}"/>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796-4281-8F16-C01762BA7EF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796-4281-8F16-C01762BA7EF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796-4281-8F16-C01762BA7EF1}"/>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796-4281-8F16-C01762BA7EF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796-4281-8F16-C01762BA7EF1}"/>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796-4281-8F16-C01762BA7EF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796-4281-8F16-C01762BA7EF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796-4281-8F16-C01762BA7EF1}"/>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796-4281-8F16-C01762BA7EF1}"/>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796-4281-8F16-C01762BA7EF1}"/>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796-4281-8F16-C01762BA7EF1}"/>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796-4281-8F16-C01762BA7EF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796-4281-8F16-C01762BA7EF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796-4281-8F16-C01762BA7E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796-4281-8F16-C01762BA7E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796-4281-8F16-C01762BA7E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796-4281-8F16-C01762BA7E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796-4281-8F16-C01762BA7E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796-4281-8F16-C01762BA7E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796-4281-8F16-C01762BA7E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796-4281-8F16-C01762BA7E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796-4281-8F16-C01762BA7E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796-4281-8F16-C01762BA7E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796-4281-8F16-C01762BA7E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796-4281-8F16-C01762BA7E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796-4281-8F16-C01762BA7E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796-4281-8F16-C01762BA7E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796-4281-8F16-C01762BA7E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796-4281-8F16-C01762BA7E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796-4281-8F16-C01762BA7E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796-4281-8F16-C01762BA7E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796-4281-8F16-C01762BA7E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796-4281-8F16-C01762BA7E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796-4281-8F16-C01762BA7E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796-4281-8F16-C01762BA7E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796-4281-8F16-C01762BA7E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796-4281-8F16-C01762BA7E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796-4281-8F16-C01762BA7E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796-4281-8F16-C01762BA7E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796-4281-8F16-C01762BA7E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796-4281-8F16-C01762BA7E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796-4281-8F16-C01762BA7E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796-4281-8F16-C01762BA7E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796-4281-8F16-C01762BA7E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796-4281-8F16-C01762BA7E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796-4281-8F16-C01762BA7E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796-4281-8F16-C01762BA7E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796-4281-8F16-C01762BA7E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796-4281-8F16-C01762BA7E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796-4281-8F16-C01762BA7E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796-4281-8F16-C01762BA7E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796-4281-8F16-C01762BA7E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796-4281-8F16-C01762BA7E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796-4281-8F16-C01762BA7E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796-4281-8F16-C01762BA7E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796-4281-8F16-C01762BA7E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796-4281-8F16-C01762BA7E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796-4281-8F16-C01762BA7E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796-4281-8F16-C01762BA7E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796-4281-8F16-C01762BA7E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796-4281-8F16-C01762BA7E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796-4281-8F16-C01762BA7E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796-4281-8F16-C01762BA7E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796-4281-8F16-C01762BA7E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796-4281-8F16-C01762BA7E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796-4281-8F16-C01762BA7E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796-4281-8F16-C01762BA7E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796-4281-8F16-C01762BA7E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796-4281-8F16-C01762BA7E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796-4281-8F16-C01762BA7E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796-4281-8F16-C01762BA7E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796-4281-8F16-C01762BA7E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796-4281-8F16-C01762BA7E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796-4281-8F16-C01762BA7E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796-4281-8F16-C01762BA7E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796-4281-8F16-C01762BA7E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796-4281-8F16-C01762BA7E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796-4281-8F16-C01762BA7E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796-4281-8F16-C01762BA7E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796-4281-8F16-C01762BA7E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796-4281-8F16-C01762BA7E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796-4281-8F16-C01762BA7E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796-4281-8F16-C01762BA7E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796-4281-8F16-C01762BA7E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796-4281-8F16-C01762BA7E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796-4281-8F16-C01762BA7E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796-4281-8F16-C01762BA7E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796-4281-8F16-C01762BA7E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796-4281-8F16-C01762BA7E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796-4281-8F16-C01762BA7E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796-4281-8F16-C01762BA7E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796-4281-8F16-C01762BA7E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796-4281-8F16-C01762BA7E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796-4281-8F16-C01762BA7EF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796-4281-8F16-C01762BA7EF1}"/>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8796-4281-8F16-C01762BA7EF1}"/>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796-4281-8F16-C01762BA7EF1}"/>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8796-4281-8F16-C01762BA7EF1}"/>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8796-4281-8F16-C01762BA7EF1}"/>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8796-4281-8F16-C01762BA7EF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8796-4281-8F16-C01762BA7EF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8796-4281-8F16-C01762BA7EF1}"/>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8796-4281-8F16-C01762BA7EF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8796-4281-8F16-C01762BA7EF1}"/>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8796-4281-8F16-C01762BA7EF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8796-4281-8F16-C01762BA7EF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8796-4281-8F16-C01762BA7EF1}"/>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8796-4281-8F16-C01762BA7EF1}"/>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8796-4281-8F16-C01762BA7EF1}"/>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8796-4281-8F16-C01762BA7EF1}"/>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8796-4281-8F16-C01762BA7EF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8796-4281-8F16-C01762BA7EF1}"/>
                </c:ext>
              </c:extLst>
            </c:dLbl>
            <c:dLbl>
              <c:idx val="14"/>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8796-4281-8F16-C01762BA7E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8796-4281-8F16-C01762BA7E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8796-4281-8F16-C01762BA7E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8796-4281-8F16-C01762BA7E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8796-4281-8F16-C01762BA7E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8796-4281-8F16-C01762BA7E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8796-4281-8F16-C01762BA7E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8796-4281-8F16-C01762BA7E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8796-4281-8F16-C01762BA7EF1}"/>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8796-4281-8F16-C01762BA7EF1}"/>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8796-4281-8F16-C01762BA7EF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8796-4281-8F16-C01762BA7EF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8796-4281-8F16-C01762BA7EF1}"/>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8796-4281-8F16-C01762BA7EF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8796-4281-8F16-C01762BA7EF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8796-4281-8F16-C01762BA7EF1}"/>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8796-4281-8F16-C01762BA7EF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8796-4281-8F16-C01762BA7EF1}"/>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8796-4281-8F16-C01762BA7EF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8796-4281-8F16-C01762BA7EF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8796-4281-8F16-C01762BA7EF1}"/>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8796-4281-8F16-C01762BA7EF1}"/>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8796-4281-8F16-C01762BA7EF1}"/>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8796-4281-8F16-C01762BA7EF1}"/>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8796-4281-8F16-C01762BA7EF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8796-4281-8F16-C01762BA7EF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8796-4281-8F16-C01762BA7EF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8796-4281-8F16-C01762BA7EF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8796-4281-8F16-C01762BA7EF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8796-4281-8F16-C01762BA7EF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8796-4281-8F16-C01762BA7EF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8796-4281-8F16-C01762BA7EF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8796-4281-8F16-C01762BA7EF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8796-4281-8F16-C01762BA7EF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8796-4281-8F16-C01762BA7EF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8796-4281-8F16-C01762BA7EF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796-4281-8F16-C01762BA7EF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796-4281-8F16-C01762BA7EF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796-4281-8F16-C01762BA7EF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796-4281-8F16-C01762BA7EF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796-4281-8F16-C01762BA7EF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796-4281-8F16-C01762BA7EF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796-4281-8F16-C01762BA7EF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796-4281-8F16-C01762BA7EF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796-4281-8F16-C01762BA7EF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796-4281-8F16-C01762BA7EF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796-4281-8F16-C01762BA7EF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796-4281-8F16-C01762BA7EF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796-4281-8F16-C01762BA7EF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796-4281-8F16-C01762BA7EF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796-4281-8F16-C01762BA7EF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796-4281-8F16-C01762BA7EF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796-4281-8F16-C01762BA7EF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796-4281-8F16-C01762BA7EF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796-4281-8F16-C01762BA7EF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796-4281-8F16-C01762BA7EF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796-4281-8F16-C01762BA7EF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796-4281-8F16-C01762BA7EF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796-4281-8F16-C01762BA7EF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796-4281-8F16-C01762BA7EF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796-4281-8F16-C01762BA7EF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796-4281-8F16-C01762BA7EF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796-4281-8F16-C01762BA7EF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796-4281-8F16-C01762BA7EF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796-4281-8F16-C01762BA7EF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796-4281-8F16-C01762BA7EF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796-4281-8F16-C01762BA7EF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796-4281-8F16-C01762BA7EF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796-4281-8F16-C01762BA7EF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796-4281-8F16-C01762BA7EF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796-4281-8F16-C01762BA7EF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796-4281-8F16-C01762BA7EF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796-4281-8F16-C01762BA7EF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796-4281-8F16-C01762BA7EF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796-4281-8F16-C01762BA7EF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796-4281-8F16-C01762BA7EF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796-4281-8F16-C01762BA7EF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796-4281-8F16-C01762BA7EF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796-4281-8F16-C01762BA7EF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796-4281-8F16-C01762BA7EF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796-4281-8F16-C01762BA7EF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796-4281-8F16-C01762BA7EF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8796-4281-8F16-C01762BA7EF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8796-4281-8F16-C01762BA7EF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8796-4281-8F16-C01762BA7EF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8796-4281-8F16-C01762BA7EF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8796-4281-8F16-C01762BA7EF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8796-4281-8F16-C01762BA7EF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8796-4281-8F16-C01762BA7EF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8796-4281-8F16-C01762BA7EF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8796-4281-8F16-C01762BA7EF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8796-4281-8F16-C01762BA7EF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8796-4281-8F16-C01762BA7EF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8796-4281-8F16-C01762BA7EF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8796-4281-8F16-C01762BA7EF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8796-4281-8F16-C01762BA7EF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8796-4281-8F16-C01762BA7EF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8796-4281-8F16-C01762BA7EF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8796-4281-8F16-C01762BA7EF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8796-4281-8F16-C01762BA7EF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8796-4281-8F16-C01762BA7EF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8796-4281-8F16-C01762BA7EF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8796-4281-8F16-C01762BA7EF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8796-4281-8F16-C01762BA7EF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8796-4281-8F16-C01762BA7EF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8796-4281-8F16-C01762BA7EF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8796-4281-8F16-C01762BA7EF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100</c:v>
                </c:pt>
                <c:pt idx="3">
                  <c:v>100</c:v>
                </c:pt>
                <c:pt idx="4">
                  <c:v>#N/A</c:v>
                </c:pt>
                <c:pt idx="5">
                  <c:v>100</c:v>
                </c:pt>
                <c:pt idx="6">
                  <c:v>#N/A</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8796-4281-8F16-C01762BA7EF1}"/>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ACD-44BD-A90F-DCE66A0D147E}"/>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ACD-44BD-A90F-DCE66A0D14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ACD-44BD-A90F-DCE66A0D147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ACD-44BD-A90F-DCE66A0D147E}"/>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ACD-44BD-A90F-DCE66A0D147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ACD-44BD-A90F-DCE66A0D147E}"/>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ACD-44BD-A90F-DCE66A0D147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ACD-44BD-A90F-DCE66A0D147E}"/>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ACD-44BD-A90F-DCE66A0D147E}"/>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ACD-44BD-A90F-DCE66A0D147E}"/>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ACD-44BD-A90F-DCE66A0D147E}"/>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ACD-44BD-A90F-DCE66A0D147E}"/>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ACD-44BD-A90F-DCE66A0D14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ACD-44BD-A90F-DCE66A0D147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ACD-44BD-A90F-DCE66A0D14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ACD-44BD-A90F-DCE66A0D14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ACD-44BD-A90F-DCE66A0D14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ACD-44BD-A90F-DCE66A0D14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ACD-44BD-A90F-DCE66A0D14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ACD-44BD-A90F-DCE66A0D14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ACD-44BD-A90F-DCE66A0D14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ACD-44BD-A90F-DCE66A0D14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ACD-44BD-A90F-DCE66A0D14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ACD-44BD-A90F-DCE66A0D14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ACD-44BD-A90F-DCE66A0D14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ACD-44BD-A90F-DCE66A0D14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ACD-44BD-A90F-DCE66A0D14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ACD-44BD-A90F-DCE66A0D14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ACD-44BD-A90F-DCE66A0D14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ACD-44BD-A90F-DCE66A0D14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ACD-44BD-A90F-DCE66A0D14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ACD-44BD-A90F-DCE66A0D14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ACD-44BD-A90F-DCE66A0D14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ACD-44BD-A90F-DCE66A0D14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ACD-44BD-A90F-DCE66A0D14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ACD-44BD-A90F-DCE66A0D14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ACD-44BD-A90F-DCE66A0D14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ACD-44BD-A90F-DCE66A0D14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ACD-44BD-A90F-DCE66A0D14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ACD-44BD-A90F-DCE66A0D14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ACD-44BD-A90F-DCE66A0D14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ACD-44BD-A90F-DCE66A0D14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ACD-44BD-A90F-DCE66A0D14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ACD-44BD-A90F-DCE66A0D14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ACD-44BD-A90F-DCE66A0D14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ACD-44BD-A90F-DCE66A0D14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ACD-44BD-A90F-DCE66A0D14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ACD-44BD-A90F-DCE66A0D14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ACD-44BD-A90F-DCE66A0D14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ACD-44BD-A90F-DCE66A0D14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ACD-44BD-A90F-DCE66A0D14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ACD-44BD-A90F-DCE66A0D14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ACD-44BD-A90F-DCE66A0D14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ACD-44BD-A90F-DCE66A0D14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ACD-44BD-A90F-DCE66A0D14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ACD-44BD-A90F-DCE66A0D14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ACD-44BD-A90F-DCE66A0D14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ACD-44BD-A90F-DCE66A0D14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ACD-44BD-A90F-DCE66A0D14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ACD-44BD-A90F-DCE66A0D14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ACD-44BD-A90F-DCE66A0D14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ACD-44BD-A90F-DCE66A0D14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ACD-44BD-A90F-DCE66A0D14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ACD-44BD-A90F-DCE66A0D14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ACD-44BD-A90F-DCE66A0D14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ACD-44BD-A90F-DCE66A0D14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ACD-44BD-A90F-DCE66A0D14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ACD-44BD-A90F-DCE66A0D14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ACD-44BD-A90F-DCE66A0D14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ACD-44BD-A90F-DCE66A0D14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ACD-44BD-A90F-DCE66A0D14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ACD-44BD-A90F-DCE66A0D14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ACD-44BD-A90F-DCE66A0D14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ACD-44BD-A90F-DCE66A0D14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ACD-44BD-A90F-DCE66A0D14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ACD-44BD-A90F-DCE66A0D14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ACD-44BD-A90F-DCE66A0D14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ACD-44BD-A90F-DCE66A0D14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ACD-44BD-A90F-DCE66A0D14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ACD-44BD-A90F-DCE66A0D14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ACD-44BD-A90F-DCE66A0D14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ACD-44BD-A90F-DCE66A0D14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ACD-44BD-A90F-DCE66A0D14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ACD-44BD-A90F-DCE66A0D14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ACD-44BD-A90F-DCE66A0D14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ACD-44BD-A90F-DCE66A0D14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ACD-44BD-A90F-DCE66A0D14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ACD-44BD-A90F-DCE66A0D14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ACD-44BD-A90F-DCE66A0D14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ACD-44BD-A90F-DCE66A0D14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ACD-44BD-A90F-DCE66A0D14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ACD-44BD-A90F-DCE66A0D14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ACD-44BD-A90F-DCE66A0D14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ACD-44BD-A90F-DCE66A0D14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ACD-44BD-A90F-DCE66A0D14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ACD-44BD-A90F-DCE66A0D147E}"/>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3ACD-44BD-A90F-DCE66A0D147E}"/>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ACD-44BD-A90F-DCE66A0D147E}"/>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ACD-44BD-A90F-DCE66A0D147E}"/>
              </c:ext>
            </c:extLst>
          </c:dPt>
          <c:dPt>
            <c:idx val="3"/>
            <c:bubble3D val="0"/>
            <c:extLst>
              <c:ext xmlns:c16="http://schemas.microsoft.com/office/drawing/2014/chart" uri="{C3380CC4-5D6E-409C-BE32-E72D297353CC}">
                <c16:uniqueId val="{00000063-3ACD-44BD-A90F-DCE66A0D147E}"/>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ACD-44BD-A90F-DCE66A0D147E}"/>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ACD-44BD-A90F-DCE66A0D14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ACD-44BD-A90F-DCE66A0D147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ACD-44BD-A90F-DCE66A0D147E}"/>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ACD-44BD-A90F-DCE66A0D147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ACD-44BD-A90F-DCE66A0D147E}"/>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ACD-44BD-A90F-DCE66A0D147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ACD-44BD-A90F-DCE66A0D147E}"/>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ACD-44BD-A90F-DCE66A0D147E}"/>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ACD-44BD-A90F-DCE66A0D147E}"/>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ACD-44BD-A90F-DCE66A0D147E}"/>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ACD-44BD-A90F-DCE66A0D147E}"/>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ACD-44BD-A90F-DCE66A0D14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ACD-44BD-A90F-DCE66A0D147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ACD-44BD-A90F-DCE66A0D14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ACD-44BD-A90F-DCE66A0D14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ACD-44BD-A90F-DCE66A0D14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ACD-44BD-A90F-DCE66A0D14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ACD-44BD-A90F-DCE66A0D14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ACD-44BD-A90F-DCE66A0D14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ACD-44BD-A90F-DCE66A0D14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ACD-44BD-A90F-DCE66A0D14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ACD-44BD-A90F-DCE66A0D14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ACD-44BD-A90F-DCE66A0D14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ACD-44BD-A90F-DCE66A0D14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ACD-44BD-A90F-DCE66A0D14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ACD-44BD-A90F-DCE66A0D14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ACD-44BD-A90F-DCE66A0D14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ACD-44BD-A90F-DCE66A0D14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ACD-44BD-A90F-DCE66A0D14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ACD-44BD-A90F-DCE66A0D14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ACD-44BD-A90F-DCE66A0D14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ACD-44BD-A90F-DCE66A0D14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ACD-44BD-A90F-DCE66A0D14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ACD-44BD-A90F-DCE66A0D14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ACD-44BD-A90F-DCE66A0D14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ACD-44BD-A90F-DCE66A0D14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ACD-44BD-A90F-DCE66A0D14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ACD-44BD-A90F-DCE66A0D14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ACD-44BD-A90F-DCE66A0D14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ACD-44BD-A90F-DCE66A0D14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ACD-44BD-A90F-DCE66A0D14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ACD-44BD-A90F-DCE66A0D14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ACD-44BD-A90F-DCE66A0D14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ACD-44BD-A90F-DCE66A0D14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ACD-44BD-A90F-DCE66A0D14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ACD-44BD-A90F-DCE66A0D14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ACD-44BD-A90F-DCE66A0D14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ACD-44BD-A90F-DCE66A0D14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ACD-44BD-A90F-DCE66A0D14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ACD-44BD-A90F-DCE66A0D14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ACD-44BD-A90F-DCE66A0D14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ACD-44BD-A90F-DCE66A0D14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ACD-44BD-A90F-DCE66A0D14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ACD-44BD-A90F-DCE66A0D14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ACD-44BD-A90F-DCE66A0D14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ACD-44BD-A90F-DCE66A0D14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ACD-44BD-A90F-DCE66A0D14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ACD-44BD-A90F-DCE66A0D14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ACD-44BD-A90F-DCE66A0D14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ACD-44BD-A90F-DCE66A0D14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ACD-44BD-A90F-DCE66A0D14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ACD-44BD-A90F-DCE66A0D14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ACD-44BD-A90F-DCE66A0D14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ACD-44BD-A90F-DCE66A0D14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ACD-44BD-A90F-DCE66A0D14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ACD-44BD-A90F-DCE66A0D14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ACD-44BD-A90F-DCE66A0D14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ACD-44BD-A90F-DCE66A0D14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ACD-44BD-A90F-DCE66A0D14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ACD-44BD-A90F-DCE66A0D14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ACD-44BD-A90F-DCE66A0D14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ACD-44BD-A90F-DCE66A0D14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ACD-44BD-A90F-DCE66A0D14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ACD-44BD-A90F-DCE66A0D14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ACD-44BD-A90F-DCE66A0D14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ACD-44BD-A90F-DCE66A0D14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ACD-44BD-A90F-DCE66A0D14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ACD-44BD-A90F-DCE66A0D14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ACD-44BD-A90F-DCE66A0D14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ACD-44BD-A90F-DCE66A0D14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ACD-44BD-A90F-DCE66A0D14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ACD-44BD-A90F-DCE66A0D14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ACD-44BD-A90F-DCE66A0D14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ACD-44BD-A90F-DCE66A0D14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ACD-44BD-A90F-DCE66A0D14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ACD-44BD-A90F-DCE66A0D14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ACD-44BD-A90F-DCE66A0D14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ACD-44BD-A90F-DCE66A0D14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ACD-44BD-A90F-DCE66A0D14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ACD-44BD-A90F-DCE66A0D14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ACD-44BD-A90F-DCE66A0D14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ACD-44BD-A90F-DCE66A0D14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ACD-44BD-A90F-DCE66A0D14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ACD-44BD-A90F-DCE66A0D14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ACD-44BD-A90F-DCE66A0D147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ACD-44BD-A90F-DCE66A0D147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ACD-44BD-A90F-DCE66A0D147E}"/>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ACD-44BD-A90F-DCE66A0D147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ACD-44BD-A90F-DCE66A0D147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ACD-44BD-A90F-DCE66A0D147E}"/>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ACD-44BD-A90F-DCE66A0D147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ACD-44BD-A90F-DCE66A0D147E}"/>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ACD-44BD-A90F-DCE66A0D147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ACD-44BD-A90F-DCE66A0D147E}"/>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ACD-44BD-A90F-DCE66A0D147E}"/>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ACD-44BD-A90F-DCE66A0D147E}"/>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ACD-44BD-A90F-DCE66A0D147E}"/>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ACD-44BD-A90F-DCE66A0D147E}"/>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ACD-44BD-A90F-DCE66A0D147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ACD-44BD-A90F-DCE66A0D147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ACD-44BD-A90F-DCE66A0D147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ACD-44BD-A90F-DCE66A0D147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ACD-44BD-A90F-DCE66A0D147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ACD-44BD-A90F-DCE66A0D147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ACD-44BD-A90F-DCE66A0D147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ACD-44BD-A90F-DCE66A0D147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ACD-44BD-A90F-DCE66A0D147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ACD-44BD-A90F-DCE66A0D147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ACD-44BD-A90F-DCE66A0D147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ACD-44BD-A90F-DCE66A0D147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ACD-44BD-A90F-DCE66A0D147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ACD-44BD-A90F-DCE66A0D147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ACD-44BD-A90F-DCE66A0D147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ACD-44BD-A90F-DCE66A0D147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ACD-44BD-A90F-DCE66A0D147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ACD-44BD-A90F-DCE66A0D147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ACD-44BD-A90F-DCE66A0D147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ACD-44BD-A90F-DCE66A0D147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ACD-44BD-A90F-DCE66A0D147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ACD-44BD-A90F-DCE66A0D147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ACD-44BD-A90F-DCE66A0D147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ACD-44BD-A90F-DCE66A0D147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ACD-44BD-A90F-DCE66A0D147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ACD-44BD-A90F-DCE66A0D147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ACD-44BD-A90F-DCE66A0D147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ACD-44BD-A90F-DCE66A0D147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ACD-44BD-A90F-DCE66A0D147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ACD-44BD-A90F-DCE66A0D147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ACD-44BD-A90F-DCE66A0D147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ACD-44BD-A90F-DCE66A0D147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ACD-44BD-A90F-DCE66A0D147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ACD-44BD-A90F-DCE66A0D147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ACD-44BD-A90F-DCE66A0D147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ACD-44BD-A90F-DCE66A0D147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ACD-44BD-A90F-DCE66A0D147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ACD-44BD-A90F-DCE66A0D147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ACD-44BD-A90F-DCE66A0D147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ACD-44BD-A90F-DCE66A0D147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ACD-44BD-A90F-DCE66A0D147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ACD-44BD-A90F-DCE66A0D147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ACD-44BD-A90F-DCE66A0D147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ACD-44BD-A90F-DCE66A0D147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ACD-44BD-A90F-DCE66A0D147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ACD-44BD-A90F-DCE66A0D147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ACD-44BD-A90F-DCE66A0D147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ACD-44BD-A90F-DCE66A0D147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ACD-44BD-A90F-DCE66A0D147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ACD-44BD-A90F-DCE66A0D147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ACD-44BD-A90F-DCE66A0D147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ACD-44BD-A90F-DCE66A0D147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ACD-44BD-A90F-DCE66A0D147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ACD-44BD-A90F-DCE66A0D147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ACD-44BD-A90F-DCE66A0D147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ACD-44BD-A90F-DCE66A0D147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ACD-44BD-A90F-DCE66A0D147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ACD-44BD-A90F-DCE66A0D147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ACD-44BD-A90F-DCE66A0D147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ACD-44BD-A90F-DCE66A0D147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ACD-44BD-A90F-DCE66A0D147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ACD-44BD-A90F-DCE66A0D147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ACD-44BD-A90F-DCE66A0D147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ACD-44BD-A90F-DCE66A0D147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ACD-44BD-A90F-DCE66A0D147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ACD-44BD-A90F-DCE66A0D147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ACD-44BD-A90F-DCE66A0D147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ACD-44BD-A90F-DCE66A0D147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ACD-44BD-A90F-DCE66A0D147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ACD-44BD-A90F-DCE66A0D147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ACD-44BD-A90F-DCE66A0D147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ACD-44BD-A90F-DCE66A0D147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ACD-44BD-A90F-DCE66A0D147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ACD-44BD-A90F-DCE66A0D147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ACD-44BD-A90F-DCE66A0D147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ACD-44BD-A90F-DCE66A0D147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ACD-44BD-A90F-DCE66A0D147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ACD-44BD-A90F-DCE66A0D147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ACD-44BD-A90F-DCE66A0D147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ACD-44BD-A90F-DCE66A0D147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ACD-44BD-A90F-DCE66A0D147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ACD-44BD-A90F-DCE66A0D147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ACD-44BD-A90F-DCE66A0D147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ACD-44BD-A90F-DCE66A0D147E}"/>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AFAF-40BF-AE13-3312A26DA6D1}"/>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FAF-40BF-AE13-3312A26DA6D1}"/>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FAF-40BF-AE13-3312A26DA6D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FAF-40BF-AE13-3312A26DA6D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FAF-40BF-AE13-3312A26DA6D1}"/>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FAF-40BF-AE13-3312A26DA6D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FAF-40BF-AE13-3312A26DA6D1}"/>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FAF-40BF-AE13-3312A26DA6D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FAF-40BF-AE13-3312A26DA6D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FAF-40BF-AE13-3312A26DA6D1}"/>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FAF-40BF-AE13-3312A26DA6D1}"/>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FAF-40BF-AE13-3312A26DA6D1}"/>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FAF-40BF-AE13-3312A26DA6D1}"/>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FAF-40BF-AE13-3312A26DA6D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FAF-40BF-AE13-3312A26DA6D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FAF-40BF-AE13-3312A26DA6D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FAF-40BF-AE13-3312A26DA6D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FAF-40BF-AE13-3312A26DA6D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FAF-40BF-AE13-3312A26DA6D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FAF-40BF-AE13-3312A26DA6D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FAF-40BF-AE13-3312A26DA6D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FAF-40BF-AE13-3312A26DA6D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FAF-40BF-AE13-3312A26DA6D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FAF-40BF-AE13-3312A26DA6D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FAF-40BF-AE13-3312A26DA6D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FAF-40BF-AE13-3312A26DA6D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FAF-40BF-AE13-3312A26DA6D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FAF-40BF-AE13-3312A26DA6D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FAF-40BF-AE13-3312A26DA6D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FAF-40BF-AE13-3312A26DA6D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FAF-40BF-AE13-3312A26DA6D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FAF-40BF-AE13-3312A26DA6D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FAF-40BF-AE13-3312A26DA6D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FAF-40BF-AE13-3312A26DA6D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FAF-40BF-AE13-3312A26DA6D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FAF-40BF-AE13-3312A26DA6D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FAF-40BF-AE13-3312A26DA6D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FAF-40BF-AE13-3312A26DA6D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FAF-40BF-AE13-3312A26DA6D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FAF-40BF-AE13-3312A26DA6D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FAF-40BF-AE13-3312A26DA6D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FAF-40BF-AE13-3312A26DA6D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FAF-40BF-AE13-3312A26DA6D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FAF-40BF-AE13-3312A26DA6D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FAF-40BF-AE13-3312A26DA6D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FAF-40BF-AE13-3312A26DA6D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FAF-40BF-AE13-3312A26DA6D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FAF-40BF-AE13-3312A26DA6D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FAF-40BF-AE13-3312A26DA6D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FAF-40BF-AE13-3312A26DA6D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FAF-40BF-AE13-3312A26DA6D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FAF-40BF-AE13-3312A26DA6D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FAF-40BF-AE13-3312A26DA6D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FAF-40BF-AE13-3312A26DA6D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FAF-40BF-AE13-3312A26DA6D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FAF-40BF-AE13-3312A26DA6D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FAF-40BF-AE13-3312A26DA6D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FAF-40BF-AE13-3312A26DA6D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FAF-40BF-AE13-3312A26DA6D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FAF-40BF-AE13-3312A26DA6D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FAF-40BF-AE13-3312A26DA6D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FAF-40BF-AE13-3312A26DA6D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FAF-40BF-AE13-3312A26DA6D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FAF-40BF-AE13-3312A26DA6D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FAF-40BF-AE13-3312A26DA6D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FAF-40BF-AE13-3312A26DA6D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FAF-40BF-AE13-3312A26DA6D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FAF-40BF-AE13-3312A26DA6D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FAF-40BF-AE13-3312A26DA6D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FAF-40BF-AE13-3312A26DA6D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FAF-40BF-AE13-3312A26DA6D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FAF-40BF-AE13-3312A26DA6D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FAF-40BF-AE13-3312A26DA6D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FAF-40BF-AE13-3312A26DA6D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FAF-40BF-AE13-3312A26DA6D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FAF-40BF-AE13-3312A26DA6D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FAF-40BF-AE13-3312A26DA6D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FAF-40BF-AE13-3312A26DA6D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FAF-40BF-AE13-3312A26DA6D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FAF-40BF-AE13-3312A26DA6D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FAF-40BF-AE13-3312A26DA6D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FAF-40BF-AE13-3312A26DA6D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FAF-40BF-AE13-3312A26DA6D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FAF-40BF-AE13-3312A26DA6D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FAF-40BF-AE13-3312A26DA6D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FAF-40BF-AE13-3312A26DA6D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FAF-40BF-AE13-3312A26DA6D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FAF-40BF-AE13-3312A26DA6D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FAF-40BF-AE13-3312A26DA6D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FAF-40BF-AE13-3312A26DA6D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FAF-40BF-AE13-3312A26DA6D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FAF-40BF-AE13-3312A26DA6D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FAF-40BF-AE13-3312A26DA6D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FAF-40BF-AE13-3312A26DA6D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FAF-40BF-AE13-3312A26DA6D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FAF-40BF-AE13-3312A26DA6D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FAF-40BF-AE13-3312A26DA6D1}"/>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AFAF-40BF-AE13-3312A26DA6D1}"/>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FAF-40BF-AE13-3312A26DA6D1}"/>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FAF-40BF-AE13-3312A26DA6D1}"/>
              </c:ext>
            </c:extLst>
          </c:dPt>
          <c:dPt>
            <c:idx val="3"/>
            <c:bubble3D val="0"/>
            <c:extLst>
              <c:ext xmlns:c16="http://schemas.microsoft.com/office/drawing/2014/chart" uri="{C3380CC4-5D6E-409C-BE32-E72D297353CC}">
                <c16:uniqueId val="{00000063-AFAF-40BF-AE13-3312A26DA6D1}"/>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FAF-40BF-AE13-3312A26DA6D1}"/>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FAF-40BF-AE13-3312A26DA6D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FAF-40BF-AE13-3312A26DA6D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FAF-40BF-AE13-3312A26DA6D1}"/>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FAF-40BF-AE13-3312A26DA6D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FAF-40BF-AE13-3312A26DA6D1}"/>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FAF-40BF-AE13-3312A26DA6D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FAF-40BF-AE13-3312A26DA6D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FAF-40BF-AE13-3312A26DA6D1}"/>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FAF-40BF-AE13-3312A26DA6D1}"/>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FAF-40BF-AE13-3312A26DA6D1}"/>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FAF-40BF-AE13-3312A26DA6D1}"/>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FAF-40BF-AE13-3312A26DA6D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FAF-40BF-AE13-3312A26DA6D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FAF-40BF-AE13-3312A26DA6D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FAF-40BF-AE13-3312A26DA6D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FAF-40BF-AE13-3312A26DA6D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FAF-40BF-AE13-3312A26DA6D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FAF-40BF-AE13-3312A26DA6D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FAF-40BF-AE13-3312A26DA6D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FAF-40BF-AE13-3312A26DA6D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FAF-40BF-AE13-3312A26DA6D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FAF-40BF-AE13-3312A26DA6D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FAF-40BF-AE13-3312A26DA6D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FAF-40BF-AE13-3312A26DA6D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FAF-40BF-AE13-3312A26DA6D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FAF-40BF-AE13-3312A26DA6D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FAF-40BF-AE13-3312A26DA6D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FAF-40BF-AE13-3312A26DA6D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FAF-40BF-AE13-3312A26DA6D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FAF-40BF-AE13-3312A26DA6D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FAF-40BF-AE13-3312A26DA6D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FAF-40BF-AE13-3312A26DA6D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FAF-40BF-AE13-3312A26DA6D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FAF-40BF-AE13-3312A26DA6D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FAF-40BF-AE13-3312A26DA6D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FAF-40BF-AE13-3312A26DA6D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FAF-40BF-AE13-3312A26DA6D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FAF-40BF-AE13-3312A26DA6D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FAF-40BF-AE13-3312A26DA6D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FAF-40BF-AE13-3312A26DA6D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FAF-40BF-AE13-3312A26DA6D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FAF-40BF-AE13-3312A26DA6D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FAF-40BF-AE13-3312A26DA6D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FAF-40BF-AE13-3312A26DA6D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FAF-40BF-AE13-3312A26DA6D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FAF-40BF-AE13-3312A26DA6D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FAF-40BF-AE13-3312A26DA6D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FAF-40BF-AE13-3312A26DA6D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FAF-40BF-AE13-3312A26DA6D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FAF-40BF-AE13-3312A26DA6D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FAF-40BF-AE13-3312A26DA6D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FAF-40BF-AE13-3312A26DA6D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FAF-40BF-AE13-3312A26DA6D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FAF-40BF-AE13-3312A26DA6D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FAF-40BF-AE13-3312A26DA6D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FAF-40BF-AE13-3312A26DA6D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FAF-40BF-AE13-3312A26DA6D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FAF-40BF-AE13-3312A26DA6D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FAF-40BF-AE13-3312A26DA6D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FAF-40BF-AE13-3312A26DA6D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FAF-40BF-AE13-3312A26DA6D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FAF-40BF-AE13-3312A26DA6D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FAF-40BF-AE13-3312A26DA6D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FAF-40BF-AE13-3312A26DA6D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FAF-40BF-AE13-3312A26DA6D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FAF-40BF-AE13-3312A26DA6D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FAF-40BF-AE13-3312A26DA6D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FAF-40BF-AE13-3312A26DA6D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FAF-40BF-AE13-3312A26DA6D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FAF-40BF-AE13-3312A26DA6D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FAF-40BF-AE13-3312A26DA6D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FAF-40BF-AE13-3312A26DA6D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FAF-40BF-AE13-3312A26DA6D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FAF-40BF-AE13-3312A26DA6D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FAF-40BF-AE13-3312A26DA6D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FAF-40BF-AE13-3312A26DA6D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FAF-40BF-AE13-3312A26DA6D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FAF-40BF-AE13-3312A26DA6D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FAF-40BF-AE13-3312A26DA6D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FAF-40BF-AE13-3312A26DA6D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FAF-40BF-AE13-3312A26DA6D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FAF-40BF-AE13-3312A26DA6D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FAF-40BF-AE13-3312A26DA6D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FAF-40BF-AE13-3312A26DA6D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FAF-40BF-AE13-3312A26DA6D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FAF-40BF-AE13-3312A26DA6D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FAF-40BF-AE13-3312A26DA6D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FAF-40BF-AE13-3312A26DA6D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FAF-40BF-AE13-3312A26DA6D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FAF-40BF-AE13-3312A26DA6D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FAF-40BF-AE13-3312A26DA6D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FAF-40BF-AE13-3312A26DA6D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FAF-40BF-AE13-3312A26DA6D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FAF-40BF-AE13-3312A26DA6D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FAF-40BF-AE13-3312A26DA6D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AFAF-40BF-AE13-3312A26DA6D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FAF-40BF-AE13-3312A26DA6D1}"/>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FAF-40BF-AE13-3312A26DA6D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FAF-40BF-AE13-3312A26DA6D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FAF-40BF-AE13-3312A26DA6D1}"/>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FAF-40BF-AE13-3312A26DA6D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FAF-40BF-AE13-3312A26DA6D1}"/>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FAF-40BF-AE13-3312A26DA6D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FAF-40BF-AE13-3312A26DA6D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FAF-40BF-AE13-3312A26DA6D1}"/>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FAF-40BF-AE13-3312A26DA6D1}"/>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FAF-40BF-AE13-3312A26DA6D1}"/>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FAF-40BF-AE13-3312A26DA6D1}"/>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FAF-40BF-AE13-3312A26DA6D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FAF-40BF-AE13-3312A26DA6D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FAF-40BF-AE13-3312A26DA6D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FAF-40BF-AE13-3312A26DA6D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FAF-40BF-AE13-3312A26DA6D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FAF-40BF-AE13-3312A26DA6D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FAF-40BF-AE13-3312A26DA6D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FAF-40BF-AE13-3312A26DA6D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FAF-40BF-AE13-3312A26DA6D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FAF-40BF-AE13-3312A26DA6D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FAF-40BF-AE13-3312A26DA6D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FAF-40BF-AE13-3312A26DA6D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FAF-40BF-AE13-3312A26DA6D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FAF-40BF-AE13-3312A26DA6D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FAF-40BF-AE13-3312A26DA6D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FAF-40BF-AE13-3312A26DA6D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FAF-40BF-AE13-3312A26DA6D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FAF-40BF-AE13-3312A26DA6D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FAF-40BF-AE13-3312A26DA6D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FAF-40BF-AE13-3312A26DA6D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FAF-40BF-AE13-3312A26DA6D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FAF-40BF-AE13-3312A26DA6D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FAF-40BF-AE13-3312A26DA6D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FAF-40BF-AE13-3312A26DA6D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FAF-40BF-AE13-3312A26DA6D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FAF-40BF-AE13-3312A26DA6D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FAF-40BF-AE13-3312A26DA6D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FAF-40BF-AE13-3312A26DA6D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FAF-40BF-AE13-3312A26DA6D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FAF-40BF-AE13-3312A26DA6D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FAF-40BF-AE13-3312A26DA6D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FAF-40BF-AE13-3312A26DA6D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FAF-40BF-AE13-3312A26DA6D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FAF-40BF-AE13-3312A26DA6D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FAF-40BF-AE13-3312A26DA6D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FAF-40BF-AE13-3312A26DA6D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FAF-40BF-AE13-3312A26DA6D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FAF-40BF-AE13-3312A26DA6D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FAF-40BF-AE13-3312A26DA6D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FAF-40BF-AE13-3312A26DA6D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FAF-40BF-AE13-3312A26DA6D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FAF-40BF-AE13-3312A26DA6D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FAF-40BF-AE13-3312A26DA6D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FAF-40BF-AE13-3312A26DA6D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FAF-40BF-AE13-3312A26DA6D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FAF-40BF-AE13-3312A26DA6D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FAF-40BF-AE13-3312A26DA6D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FAF-40BF-AE13-3312A26DA6D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FAF-40BF-AE13-3312A26DA6D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FAF-40BF-AE13-3312A26DA6D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FAF-40BF-AE13-3312A26DA6D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FAF-40BF-AE13-3312A26DA6D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FAF-40BF-AE13-3312A26DA6D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FAF-40BF-AE13-3312A26DA6D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FAF-40BF-AE13-3312A26DA6D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FAF-40BF-AE13-3312A26DA6D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FAF-40BF-AE13-3312A26DA6D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FAF-40BF-AE13-3312A26DA6D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FAF-40BF-AE13-3312A26DA6D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FAF-40BF-AE13-3312A26DA6D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FAF-40BF-AE13-3312A26DA6D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FAF-40BF-AE13-3312A26DA6D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FAF-40BF-AE13-3312A26DA6D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FAF-40BF-AE13-3312A26DA6D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FAF-40BF-AE13-3312A26DA6D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FAF-40BF-AE13-3312A26DA6D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FAF-40BF-AE13-3312A26DA6D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FAF-40BF-AE13-3312A26DA6D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FAF-40BF-AE13-3312A26DA6D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FAF-40BF-AE13-3312A26DA6D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FAF-40BF-AE13-3312A26DA6D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FAF-40BF-AE13-3312A26DA6D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FAF-40BF-AE13-3312A26DA6D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FAF-40BF-AE13-3312A26DA6D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FAF-40BF-AE13-3312A26DA6D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FAF-40BF-AE13-3312A26DA6D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FAF-40BF-AE13-3312A26DA6D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FAF-40BF-AE13-3312A26DA6D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FAF-40BF-AE13-3312A26DA6D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FAF-40BF-AE13-3312A26DA6D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FAF-40BF-AE13-3312A26DA6D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FAF-40BF-AE13-3312A26DA6D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FAF-40BF-AE13-3312A26DA6D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100</c:v>
                </c:pt>
                <c:pt idx="3">
                  <c:v>100</c:v>
                </c:pt>
                <c:pt idx="4">
                  <c:v>#N/A</c:v>
                </c:pt>
                <c:pt idx="5">
                  <c:v>100</c:v>
                </c:pt>
                <c:pt idx="6">
                  <c:v>#N/A</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FAF-40BF-AE13-3312A26DA6D1}"/>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24F3-441B-BF8B-6FD40FA6EB71}"/>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98.7</c:v>
                </c:pt>
                <c:pt idx="5">
                  <c:v>98.7</c:v>
                </c:pt>
                <c:pt idx="6">
                  <c:v>98.7</c:v>
                </c:pt>
                <c:pt idx="7">
                  <c:v>98.7</c:v>
                </c:pt>
                <c:pt idx="8">
                  <c:v>98.7</c:v>
                </c:pt>
                <c:pt idx="9">
                  <c:v>98.8</c:v>
                </c:pt>
                <c:pt idx="10">
                  <c:v>98.9</c:v>
                </c:pt>
                <c:pt idx="11">
                  <c:v>99</c:v>
                </c:pt>
                <c:pt idx="12">
                  <c:v>99.1</c:v>
                </c:pt>
                <c:pt idx="13">
                  <c:v>99.2</c:v>
                </c:pt>
                <c:pt idx="14">
                  <c:v>99.4</c:v>
                </c:pt>
                <c:pt idx="15">
                  <c:v>99.5</c:v>
                </c:pt>
                <c:pt idx="16">
                  <c:v>99.6</c:v>
                </c:pt>
                <c:pt idx="17">
                  <c:v>99.7</c:v>
                </c:pt>
                <c:pt idx="18">
                  <c:v>99.8</c:v>
                </c:pt>
                <c:pt idx="19">
                  <c:v>99.9</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24F3-441B-BF8B-6FD40FA6EB71}"/>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4F3-441B-BF8B-6FD40FA6EB71}"/>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4F3-441B-BF8B-6FD40FA6EB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4F3-441B-BF8B-6FD40FA6EB7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4F3-441B-BF8B-6FD40FA6EB71}"/>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4F3-441B-BF8B-6FD40FA6EB7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4F3-441B-BF8B-6FD40FA6EB71}"/>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4F3-441B-BF8B-6FD40FA6EB7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4F3-441B-BF8B-6FD40FA6EB7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4F3-441B-BF8B-6FD40FA6EB71}"/>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4F3-441B-BF8B-6FD40FA6EB71}"/>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4F3-441B-BF8B-6FD40FA6EB71}"/>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4F3-441B-BF8B-6FD40FA6EB71}"/>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4F3-441B-BF8B-6FD40FA6EB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4F3-441B-BF8B-6FD40FA6EB7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4F3-441B-BF8B-6FD40FA6EB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4F3-441B-BF8B-6FD40FA6EB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4F3-441B-BF8B-6FD40FA6EB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4F3-441B-BF8B-6FD40FA6EB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4F3-441B-BF8B-6FD40FA6EB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4F3-441B-BF8B-6FD40FA6EB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4F3-441B-BF8B-6FD40FA6EB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4F3-441B-BF8B-6FD40FA6EB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4F3-441B-BF8B-6FD40FA6EB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4F3-441B-BF8B-6FD40FA6EB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4F3-441B-BF8B-6FD40FA6EB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4F3-441B-BF8B-6FD40FA6EB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4F3-441B-BF8B-6FD40FA6EB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4F3-441B-BF8B-6FD40FA6EB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4F3-441B-BF8B-6FD40FA6EB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4F3-441B-BF8B-6FD40FA6EB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4F3-441B-BF8B-6FD40FA6EB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4F3-441B-BF8B-6FD40FA6EB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4F3-441B-BF8B-6FD40FA6EB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4F3-441B-BF8B-6FD40FA6EB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4F3-441B-BF8B-6FD40FA6EB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4F3-441B-BF8B-6FD40FA6EB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4F3-441B-BF8B-6FD40FA6EB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4F3-441B-BF8B-6FD40FA6EB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4F3-441B-BF8B-6FD40FA6EB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4F3-441B-BF8B-6FD40FA6EB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4F3-441B-BF8B-6FD40FA6EB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4F3-441B-BF8B-6FD40FA6EB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4F3-441B-BF8B-6FD40FA6EB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4F3-441B-BF8B-6FD40FA6EB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4F3-441B-BF8B-6FD40FA6EB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4F3-441B-BF8B-6FD40FA6EB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4F3-441B-BF8B-6FD40FA6EB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4F3-441B-BF8B-6FD40FA6EB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4F3-441B-BF8B-6FD40FA6EB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4F3-441B-BF8B-6FD40FA6EB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4F3-441B-BF8B-6FD40FA6EB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4F3-441B-BF8B-6FD40FA6EB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4F3-441B-BF8B-6FD40FA6EB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4F3-441B-BF8B-6FD40FA6EB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4F3-441B-BF8B-6FD40FA6EB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4F3-441B-BF8B-6FD40FA6EB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4F3-441B-BF8B-6FD40FA6EB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4F3-441B-BF8B-6FD40FA6EB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4F3-441B-BF8B-6FD40FA6EB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4F3-441B-BF8B-6FD40FA6EB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4F3-441B-BF8B-6FD40FA6EB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4F3-441B-BF8B-6FD40FA6EB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4F3-441B-BF8B-6FD40FA6EB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4F3-441B-BF8B-6FD40FA6EB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4F3-441B-BF8B-6FD40FA6EB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4F3-441B-BF8B-6FD40FA6EB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4F3-441B-BF8B-6FD40FA6EB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4F3-441B-BF8B-6FD40FA6EB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4F3-441B-BF8B-6FD40FA6EB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4F3-441B-BF8B-6FD40FA6EB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4F3-441B-BF8B-6FD40FA6EB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4F3-441B-BF8B-6FD40FA6EB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4F3-441B-BF8B-6FD40FA6EB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4F3-441B-BF8B-6FD40FA6EB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4F3-441B-BF8B-6FD40FA6EB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4F3-441B-BF8B-6FD40FA6EB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4F3-441B-BF8B-6FD40FA6EB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4F3-441B-BF8B-6FD40FA6EB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4F3-441B-BF8B-6FD40FA6EB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4F3-441B-BF8B-6FD40FA6EB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4F3-441B-BF8B-6FD40FA6EB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4F3-441B-BF8B-6FD40FA6EB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4F3-441B-BF8B-6FD40FA6EB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4F3-441B-BF8B-6FD40FA6EB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4F3-441B-BF8B-6FD40FA6EB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4F3-441B-BF8B-6FD40FA6EB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4F3-441B-BF8B-6FD40FA6EB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4F3-441B-BF8B-6FD40FA6EB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4F3-441B-BF8B-6FD40FA6EB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4F3-441B-BF8B-6FD40FA6EB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4F3-441B-BF8B-6FD40FA6EB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4F3-441B-BF8B-6FD40FA6EB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4F3-441B-BF8B-6FD40FA6EB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4F3-441B-BF8B-6FD40FA6EB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4F3-441B-BF8B-6FD40FA6EB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98.4</c:v>
                </c:pt>
                <c:pt idx="1">
                  <c:v>#N/A</c:v>
                </c:pt>
                <c:pt idx="2">
                  <c:v>100</c:v>
                </c:pt>
                <c:pt idx="3">
                  <c:v>100</c:v>
                </c:pt>
                <c:pt idx="4">
                  <c:v>#N/A</c:v>
                </c:pt>
                <c:pt idx="5">
                  <c:v>100</c:v>
                </c:pt>
                <c:pt idx="6">
                  <c:v>#N/A</c:v>
                </c:pt>
                <c:pt idx="7">
                  <c:v>100</c:v>
                </c:pt>
                <c:pt idx="8">
                  <c:v>#N/A</c:v>
                </c:pt>
                <c:pt idx="9">
                  <c:v>#N/A</c:v>
                </c:pt>
                <c:pt idx="10">
                  <c:v>100</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4F3-441B-BF8B-6FD40FA6EB71}"/>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24F3-441B-BF8B-6FD40FA6EB71}"/>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24F3-441B-BF8B-6FD40FA6EB71}"/>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24F3-441B-BF8B-6FD40FA6EB71}"/>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24F3-441B-BF8B-6FD40FA6EB71}"/>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24F3-441B-BF8B-6FD40FA6EB71}"/>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24F3-441B-BF8B-6FD40FA6EB71}"/>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24F3-441B-BF8B-6FD40FA6EB71}"/>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24F3-441B-BF8B-6FD40FA6EB71}"/>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24F3-441B-BF8B-6FD40FA6EB71}"/>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24F3-441B-BF8B-6FD40FA6EB71}"/>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24F3-441B-BF8B-6FD40FA6EB71}"/>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24F3-441B-BF8B-6FD40FA6EB71}"/>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24F3-441B-BF8B-6FD40FA6EB71}"/>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24F3-441B-BF8B-6FD40FA6EB71}"/>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24F3-441B-BF8B-6FD40FA6EB71}"/>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24F3-441B-BF8B-6FD40FA6EB71}"/>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24F3-441B-BF8B-6FD40FA6EB71}"/>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24F3-441B-BF8B-6FD40FA6EB71}"/>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24F3-441B-BF8B-6FD40FA6EB71}"/>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24F3-441B-BF8B-6FD40FA6EB71}"/>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24F3-441B-BF8B-6FD40FA6EB71}"/>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24F3-441B-BF8B-6FD40FA6EB71}"/>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24F3-441B-BF8B-6FD40FA6EB71}"/>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24F3-441B-BF8B-6FD40FA6EB71}"/>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24F3-441B-BF8B-6FD40FA6EB71}"/>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24F3-441B-BF8B-6FD40FA6EB71}"/>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24F3-441B-BF8B-6FD40FA6EB71}"/>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24F3-441B-BF8B-6FD40FA6EB71}"/>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24F3-441B-BF8B-6FD40FA6EB71}"/>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24F3-441B-BF8B-6FD40FA6EB71}"/>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24F3-441B-BF8B-6FD40FA6EB71}"/>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24F3-441B-BF8B-6FD40FA6EB71}"/>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24F3-441B-BF8B-6FD40FA6EB71}"/>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24F3-441B-BF8B-6FD40FA6EB71}"/>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24F3-441B-BF8B-6FD40FA6EB71}"/>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24F3-441B-BF8B-6FD40FA6EB71}"/>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24F3-441B-BF8B-6FD40FA6EB71}"/>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24F3-441B-BF8B-6FD40FA6EB71}"/>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24F3-441B-BF8B-6FD40FA6EB71}"/>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24F3-441B-BF8B-6FD40FA6EB71}"/>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24F3-441B-BF8B-6FD40FA6EB71}"/>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24F3-441B-BF8B-6FD40FA6EB71}"/>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24F3-441B-BF8B-6FD40FA6EB71}"/>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24F3-441B-BF8B-6FD40FA6EB71}"/>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24F3-441B-BF8B-6FD40FA6EB71}"/>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24F3-441B-BF8B-6FD40FA6EB71}"/>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24F3-441B-BF8B-6FD40FA6EB7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82.4</c:v>
                </c:pt>
                <c:pt idx="5">
                  <c:v>82.4</c:v>
                </c:pt>
                <c:pt idx="6">
                  <c:v>82.4</c:v>
                </c:pt>
                <c:pt idx="7">
                  <c:v>82.4</c:v>
                </c:pt>
                <c:pt idx="8">
                  <c:v>82.4</c:v>
                </c:pt>
                <c:pt idx="9">
                  <c:v>84.2</c:v>
                </c:pt>
                <c:pt idx="10">
                  <c:v>86</c:v>
                </c:pt>
                <c:pt idx="11">
                  <c:v>87.8</c:v>
                </c:pt>
                <c:pt idx="12">
                  <c:v>89.7</c:v>
                </c:pt>
                <c:pt idx="13">
                  <c:v>91.5</c:v>
                </c:pt>
                <c:pt idx="14">
                  <c:v>93.3</c:v>
                </c:pt>
                <c:pt idx="15">
                  <c:v>95.1</c:v>
                </c:pt>
                <c:pt idx="16">
                  <c:v>97</c:v>
                </c:pt>
                <c:pt idx="17">
                  <c:v>98.8</c:v>
                </c:pt>
                <c:pt idx="18">
                  <c:v>99.8</c:v>
                </c:pt>
                <c:pt idx="19">
                  <c:v>99.9</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24F3-441B-BF8B-6FD40FA6EB71}"/>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24F3-441B-BF8B-6FD40FA6EB71}"/>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24F3-441B-BF8B-6FD40FA6EB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24F3-441B-BF8B-6FD40FA6EB7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24F3-441B-BF8B-6FD40FA6EB71}"/>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24F3-441B-BF8B-6FD40FA6EB7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24F3-441B-BF8B-6FD40FA6EB71}"/>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24F3-441B-BF8B-6FD40FA6EB7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24F3-441B-BF8B-6FD40FA6EB7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24F3-441B-BF8B-6FD40FA6EB71}"/>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24F3-441B-BF8B-6FD40FA6EB71}"/>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24F3-441B-BF8B-6FD40FA6EB71}"/>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24F3-441B-BF8B-6FD40FA6EB71}"/>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24F3-441B-BF8B-6FD40FA6EB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24F3-441B-BF8B-6FD40FA6EB7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24F3-441B-BF8B-6FD40FA6EB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24F3-441B-BF8B-6FD40FA6EB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24F3-441B-BF8B-6FD40FA6EB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24F3-441B-BF8B-6FD40FA6EB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24F3-441B-BF8B-6FD40FA6EB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24F3-441B-BF8B-6FD40FA6EB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24F3-441B-BF8B-6FD40FA6EB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24F3-441B-BF8B-6FD40FA6EB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24F3-441B-BF8B-6FD40FA6EB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24F3-441B-BF8B-6FD40FA6EB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4F3-441B-BF8B-6FD40FA6EB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4F3-441B-BF8B-6FD40FA6EB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4F3-441B-BF8B-6FD40FA6EB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4F3-441B-BF8B-6FD40FA6EB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4F3-441B-BF8B-6FD40FA6EB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4F3-441B-BF8B-6FD40FA6EB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4F3-441B-BF8B-6FD40FA6EB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4F3-441B-BF8B-6FD40FA6EB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4F3-441B-BF8B-6FD40FA6EB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4F3-441B-BF8B-6FD40FA6EB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4F3-441B-BF8B-6FD40FA6EB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4F3-441B-BF8B-6FD40FA6EB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4F3-441B-BF8B-6FD40FA6EB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4F3-441B-BF8B-6FD40FA6EB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4F3-441B-BF8B-6FD40FA6EB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4F3-441B-BF8B-6FD40FA6EB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4F3-441B-BF8B-6FD40FA6EB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4F3-441B-BF8B-6FD40FA6EB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4F3-441B-BF8B-6FD40FA6EB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4F3-441B-BF8B-6FD40FA6EB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4F3-441B-BF8B-6FD40FA6EB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4F3-441B-BF8B-6FD40FA6EB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4F3-441B-BF8B-6FD40FA6EB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4F3-441B-BF8B-6FD40FA6EB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24F3-441B-BF8B-6FD40FA6EB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24F3-441B-BF8B-6FD40FA6EB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24F3-441B-BF8B-6FD40FA6EB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24F3-441B-BF8B-6FD40FA6EB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24F3-441B-BF8B-6FD40FA6EB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24F3-441B-BF8B-6FD40FA6EB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24F3-441B-BF8B-6FD40FA6EB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24F3-441B-BF8B-6FD40FA6EB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24F3-441B-BF8B-6FD40FA6EB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24F3-441B-BF8B-6FD40FA6EB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24F3-441B-BF8B-6FD40FA6EB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24F3-441B-BF8B-6FD40FA6EB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24F3-441B-BF8B-6FD40FA6EB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24F3-441B-BF8B-6FD40FA6EB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24F3-441B-BF8B-6FD40FA6EB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24F3-441B-BF8B-6FD40FA6EB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24F3-441B-BF8B-6FD40FA6EB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24F3-441B-BF8B-6FD40FA6EB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24F3-441B-BF8B-6FD40FA6EB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24F3-441B-BF8B-6FD40FA6EB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24F3-441B-BF8B-6FD40FA6EB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24F3-441B-BF8B-6FD40FA6EB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24F3-441B-BF8B-6FD40FA6EB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24F3-441B-BF8B-6FD40FA6EB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24F3-441B-BF8B-6FD40FA6EB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4F3-441B-BF8B-6FD40FA6EB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4F3-441B-BF8B-6FD40FA6EB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4F3-441B-BF8B-6FD40FA6EB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4F3-441B-BF8B-6FD40FA6EB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4F3-441B-BF8B-6FD40FA6EB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4F3-441B-BF8B-6FD40FA6EB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4F3-441B-BF8B-6FD40FA6EB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4F3-441B-BF8B-6FD40FA6EB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4F3-441B-BF8B-6FD40FA6EB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4F3-441B-BF8B-6FD40FA6EB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4F3-441B-BF8B-6FD40FA6EB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4F3-441B-BF8B-6FD40FA6EB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4F3-441B-BF8B-6FD40FA6EB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4F3-441B-BF8B-6FD40FA6EB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4F3-441B-BF8B-6FD40FA6EB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4F3-441B-BF8B-6FD40FA6EB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4F3-441B-BF8B-6FD40FA6EB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4F3-441B-BF8B-6FD40FA6EB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4F3-441B-BF8B-6FD40FA6EB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4F3-441B-BF8B-6FD40FA6EB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4F3-441B-BF8B-6FD40FA6EB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4F3-441B-BF8B-6FD40FA6EB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84.8</c:v>
                </c:pt>
                <c:pt idx="1">
                  <c:v>#N/A</c:v>
                </c:pt>
                <c:pt idx="2">
                  <c:v>100</c:v>
                </c:pt>
                <c:pt idx="3">
                  <c:v>100</c:v>
                </c:pt>
                <c:pt idx="4">
                  <c:v>#N/A</c:v>
                </c:pt>
                <c:pt idx="5">
                  <c:v>100</c:v>
                </c:pt>
                <c:pt idx="6">
                  <c:v>#N/A</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24F3-441B-BF8B-6FD40FA6EB71}"/>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82.4</c:v>
                </c:pt>
                <c:pt idx="5">
                  <c:v>82.4</c:v>
                </c:pt>
                <c:pt idx="6">
                  <c:v>82.4</c:v>
                </c:pt>
                <c:pt idx="7">
                  <c:v>82.4</c:v>
                </c:pt>
                <c:pt idx="8">
                  <c:v>82.4</c:v>
                </c:pt>
                <c:pt idx="9">
                  <c:v>84.2</c:v>
                </c:pt>
                <c:pt idx="10">
                  <c:v>86</c:v>
                </c:pt>
                <c:pt idx="11">
                  <c:v>86.8</c:v>
                </c:pt>
                <c:pt idx="12">
                  <c:v>87.2</c:v>
                </c:pt>
                <c:pt idx="13">
                  <c:v>87.6</c:v>
                </c:pt>
                <c:pt idx="14">
                  <c:v>88</c:v>
                </c:pt>
                <c:pt idx="15">
                  <c:v>88.4</c:v>
                </c:pt>
                <c:pt idx="16">
                  <c:v>88.8</c:v>
                </c:pt>
                <c:pt idx="17">
                  <c:v>89.2</c:v>
                </c:pt>
                <c:pt idx="18">
                  <c:v>89.6</c:v>
                </c:pt>
                <c:pt idx="19">
                  <c:v>90</c:v>
                </c:pt>
                <c:pt idx="20">
                  <c:v>90.4</c:v>
                </c:pt>
                <c:pt idx="21">
                  <c:v>90.8</c:v>
                </c:pt>
                <c:pt idx="22">
                  <c:v>91.2</c:v>
                </c:pt>
                <c:pt idx="23">
                  <c:v>91.6</c:v>
                </c:pt>
                <c:pt idx="24">
                  <c:v>92</c:v>
                </c:pt>
                <c:pt idx="25">
                  <c:v>92.4</c:v>
                </c:pt>
              </c:numCache>
            </c:numRef>
          </c:yVal>
          <c:smooth val="0"/>
          <c:extLst>
            <c:ext xmlns:c16="http://schemas.microsoft.com/office/drawing/2014/chart" uri="{C3380CC4-5D6E-409C-BE32-E72D297353CC}">
              <c16:uniqueId val="{000000F2-24F3-441B-BF8B-6FD40FA6EB71}"/>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24F3-441B-BF8B-6FD40FA6EB71}"/>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24F3-441B-BF8B-6FD40FA6EB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24F3-441B-BF8B-6FD40FA6EB7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24F3-441B-BF8B-6FD40FA6EB71}"/>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24F3-441B-BF8B-6FD40FA6EB7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24F3-441B-BF8B-6FD40FA6EB71}"/>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24F3-441B-BF8B-6FD40FA6EB7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24F3-441B-BF8B-6FD40FA6EB71}"/>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24F3-441B-BF8B-6FD40FA6EB71}"/>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24F3-441B-BF8B-6FD40FA6EB71}"/>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24F3-441B-BF8B-6FD40FA6EB71}"/>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24F3-441B-BF8B-6FD40FA6EB71}"/>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24F3-441B-BF8B-6FD40FA6EB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24F3-441B-BF8B-6FD40FA6EB71}"/>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24F3-441B-BF8B-6FD40FA6EB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24F3-441B-BF8B-6FD40FA6EB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24F3-441B-BF8B-6FD40FA6EB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24F3-441B-BF8B-6FD40FA6EB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24F3-441B-BF8B-6FD40FA6EB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24F3-441B-BF8B-6FD40FA6EB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24F3-441B-BF8B-6FD40FA6EB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24F3-441B-BF8B-6FD40FA6EB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24F3-441B-BF8B-6FD40FA6EB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24F3-441B-BF8B-6FD40FA6EB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4F3-441B-BF8B-6FD40FA6EB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4F3-441B-BF8B-6FD40FA6EB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4F3-441B-BF8B-6FD40FA6EB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4F3-441B-BF8B-6FD40FA6EB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4F3-441B-BF8B-6FD40FA6EB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4F3-441B-BF8B-6FD40FA6EB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4F3-441B-BF8B-6FD40FA6EB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4F3-441B-BF8B-6FD40FA6EB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4F3-441B-BF8B-6FD40FA6EB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4F3-441B-BF8B-6FD40FA6EB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4F3-441B-BF8B-6FD40FA6EB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4F3-441B-BF8B-6FD40FA6EB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4F3-441B-BF8B-6FD40FA6EB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4F3-441B-BF8B-6FD40FA6EB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4F3-441B-BF8B-6FD40FA6EB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4F3-441B-BF8B-6FD40FA6EB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4F3-441B-BF8B-6FD40FA6EB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4F3-441B-BF8B-6FD40FA6EB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4F3-441B-BF8B-6FD40FA6EB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4F3-441B-BF8B-6FD40FA6EB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4F3-441B-BF8B-6FD40FA6EB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4F3-441B-BF8B-6FD40FA6EB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4F3-441B-BF8B-6FD40FA6EB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24F3-441B-BF8B-6FD40FA6EB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24F3-441B-BF8B-6FD40FA6EB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24F3-441B-BF8B-6FD40FA6EB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24F3-441B-BF8B-6FD40FA6EB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24F3-441B-BF8B-6FD40FA6EB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24F3-441B-BF8B-6FD40FA6EB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24F3-441B-BF8B-6FD40FA6EB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24F3-441B-BF8B-6FD40FA6EB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24F3-441B-BF8B-6FD40FA6EB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24F3-441B-BF8B-6FD40FA6EB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24F3-441B-BF8B-6FD40FA6EB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24F3-441B-BF8B-6FD40FA6EB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24F3-441B-BF8B-6FD40FA6EB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24F3-441B-BF8B-6FD40FA6EB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24F3-441B-BF8B-6FD40FA6EB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24F3-441B-BF8B-6FD40FA6EB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24F3-441B-BF8B-6FD40FA6EB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24F3-441B-BF8B-6FD40FA6EB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24F3-441B-BF8B-6FD40FA6EB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24F3-441B-BF8B-6FD40FA6EB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24F3-441B-BF8B-6FD40FA6EB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24F3-441B-BF8B-6FD40FA6EB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24F3-441B-BF8B-6FD40FA6EB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24F3-441B-BF8B-6FD40FA6EB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24F3-441B-BF8B-6FD40FA6EB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24F3-441B-BF8B-6FD40FA6EB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24F3-441B-BF8B-6FD40FA6EB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24F3-441B-BF8B-6FD40FA6EB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24F3-441B-BF8B-6FD40FA6EB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24F3-441B-BF8B-6FD40FA6EB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24F3-441B-BF8B-6FD40FA6EB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24F3-441B-BF8B-6FD40FA6EB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24F3-441B-BF8B-6FD40FA6EB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24F3-441B-BF8B-6FD40FA6EB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24F3-441B-BF8B-6FD40FA6EB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24F3-441B-BF8B-6FD40FA6EB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24F3-441B-BF8B-6FD40FA6EB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24F3-441B-BF8B-6FD40FA6EB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24F3-441B-BF8B-6FD40FA6EB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24F3-441B-BF8B-6FD40FA6EB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24F3-441B-BF8B-6FD40FA6EB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24F3-441B-BF8B-6FD40FA6EB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24F3-441B-BF8B-6FD40FA6EB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24F3-441B-BF8B-6FD40FA6EB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24F3-441B-BF8B-6FD40FA6EB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24F3-441B-BF8B-6FD40FA6EB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24F3-441B-BF8B-6FD40FA6EB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24F3-441B-BF8B-6FD40FA6EB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75.400000000000006</c:v>
                </c:pt>
                <c:pt idx="1">
                  <c:v>#N/A</c:v>
                </c:pt>
                <c:pt idx="2">
                  <c:v>100</c:v>
                </c:pt>
                <c:pt idx="3">
                  <c:v>100</c:v>
                </c:pt>
                <c:pt idx="4">
                  <c:v>#N/A</c:v>
                </c:pt>
                <c:pt idx="5">
                  <c:v>100</c:v>
                </c:pt>
                <c:pt idx="6">
                  <c:v>70</c:v>
                </c:pt>
                <c:pt idx="7">
                  <c:v>100</c:v>
                </c:pt>
                <c:pt idx="8">
                  <c:v>90</c:v>
                </c:pt>
                <c:pt idx="9">
                  <c:v>#N/A</c:v>
                </c:pt>
                <c:pt idx="10">
                  <c:v>85.743801652892557</c:v>
                </c:pt>
                <c:pt idx="11">
                  <c:v>83.4</c:v>
                </c:pt>
                <c:pt idx="12">
                  <c:v>#N/A</c:v>
                </c:pt>
                <c:pt idx="13">
                  <c:v>96.21530698065601</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24F3-441B-BF8B-6FD40FA6EB71}"/>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96.3</c:v>
                </c:pt>
                <c:pt idx="7">
                  <c:v>96.3</c:v>
                </c:pt>
                <c:pt idx="8">
                  <c:v>96.3</c:v>
                </c:pt>
                <c:pt idx="9">
                  <c:v>96.3</c:v>
                </c:pt>
                <c:pt idx="10">
                  <c:v>96.3</c:v>
                </c:pt>
                <c:pt idx="11">
                  <c:v>96.3</c:v>
                </c:pt>
                <c:pt idx="12">
                  <c:v>96.3</c:v>
                </c:pt>
                <c:pt idx="13">
                  <c:v>96.3</c:v>
                </c:pt>
                <c:pt idx="14">
                  <c:v>96.3</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789-4B23-A1DC-7A20B4398416}"/>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3789-4B23-A1DC-7A20B4398416}"/>
              </c:ext>
            </c:extLst>
          </c:dPt>
          <c:dPt>
            <c:idx val="3"/>
            <c:bubble3D val="0"/>
            <c:extLst>
              <c:ext xmlns:c16="http://schemas.microsoft.com/office/drawing/2014/chart" uri="{C3380CC4-5D6E-409C-BE32-E72D297353CC}">
                <c16:uniqueId val="{00000002-3789-4B23-A1DC-7A20B4398416}"/>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789-4B23-A1DC-7A20B4398416}"/>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789-4B23-A1DC-7A20B439841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789-4B23-A1DC-7A20B439841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789-4B23-A1DC-7A20B4398416}"/>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789-4B23-A1DC-7A20B439841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789-4B23-A1DC-7A20B4398416}"/>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789-4B23-A1DC-7A20B439841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789-4B23-A1DC-7A20B4398416}"/>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789-4B23-A1DC-7A20B4398416}"/>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789-4B23-A1DC-7A20B4398416}"/>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789-4B23-A1DC-7A20B4398416}"/>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789-4B23-A1DC-7A20B4398416}"/>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789-4B23-A1DC-7A20B439841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789-4B23-A1DC-7A20B4398416}"/>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789-4B23-A1DC-7A20B439841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789-4B23-A1DC-7A20B439841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789-4B23-A1DC-7A20B439841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789-4B23-A1DC-7A20B439841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789-4B23-A1DC-7A20B439841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789-4B23-A1DC-7A20B439841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789-4B23-A1DC-7A20B439841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789-4B23-A1DC-7A20B439841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789-4B23-A1DC-7A20B439841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789-4B23-A1DC-7A20B439841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789-4B23-A1DC-7A20B439841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789-4B23-A1DC-7A20B439841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789-4B23-A1DC-7A20B439841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789-4B23-A1DC-7A20B439841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789-4B23-A1DC-7A20B439841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789-4B23-A1DC-7A20B439841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789-4B23-A1DC-7A20B439841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789-4B23-A1DC-7A20B439841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789-4B23-A1DC-7A20B439841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789-4B23-A1DC-7A20B439841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789-4B23-A1DC-7A20B439841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789-4B23-A1DC-7A20B439841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789-4B23-A1DC-7A20B439841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789-4B23-A1DC-7A20B439841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789-4B23-A1DC-7A20B439841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789-4B23-A1DC-7A20B439841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789-4B23-A1DC-7A20B439841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789-4B23-A1DC-7A20B439841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789-4B23-A1DC-7A20B439841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789-4B23-A1DC-7A20B439841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789-4B23-A1DC-7A20B439841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789-4B23-A1DC-7A20B439841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789-4B23-A1DC-7A20B439841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789-4B23-A1DC-7A20B439841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789-4B23-A1DC-7A20B439841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789-4B23-A1DC-7A20B439841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789-4B23-A1DC-7A20B439841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789-4B23-A1DC-7A20B439841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789-4B23-A1DC-7A20B439841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789-4B23-A1DC-7A20B439841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789-4B23-A1DC-7A20B439841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789-4B23-A1DC-7A20B439841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789-4B23-A1DC-7A20B439841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789-4B23-A1DC-7A20B439841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789-4B23-A1DC-7A20B439841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789-4B23-A1DC-7A20B439841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789-4B23-A1DC-7A20B439841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789-4B23-A1DC-7A20B439841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789-4B23-A1DC-7A20B439841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789-4B23-A1DC-7A20B439841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789-4B23-A1DC-7A20B439841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789-4B23-A1DC-7A20B439841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789-4B23-A1DC-7A20B439841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789-4B23-A1DC-7A20B439841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789-4B23-A1DC-7A20B439841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789-4B23-A1DC-7A20B439841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789-4B23-A1DC-7A20B439841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789-4B23-A1DC-7A20B439841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789-4B23-A1DC-7A20B439841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789-4B23-A1DC-7A20B439841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789-4B23-A1DC-7A20B439841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789-4B23-A1DC-7A20B439841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789-4B23-A1DC-7A20B439841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789-4B23-A1DC-7A20B439841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789-4B23-A1DC-7A20B439841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789-4B23-A1DC-7A20B439841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789-4B23-A1DC-7A20B439841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789-4B23-A1DC-7A20B439841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789-4B23-A1DC-7A20B439841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789-4B23-A1DC-7A20B439841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789-4B23-A1DC-7A20B439841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789-4B23-A1DC-7A20B439841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789-4B23-A1DC-7A20B439841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789-4B23-A1DC-7A20B439841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789-4B23-A1DC-7A20B439841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789-4B23-A1DC-7A20B439841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789-4B23-A1DC-7A20B439841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789-4B23-A1DC-7A20B439841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789-4B23-A1DC-7A20B439841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789-4B23-A1DC-7A20B439841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789-4B23-A1DC-7A20B439841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96.3</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789-4B23-A1DC-7A20B4398416}"/>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88.2</c:v>
                </c:pt>
                <c:pt idx="7">
                  <c:v>88.2</c:v>
                </c:pt>
                <c:pt idx="8">
                  <c:v>88.2</c:v>
                </c:pt>
                <c:pt idx="9">
                  <c:v>88.2</c:v>
                </c:pt>
                <c:pt idx="10">
                  <c:v>88.2</c:v>
                </c:pt>
                <c:pt idx="11">
                  <c:v>88.2</c:v>
                </c:pt>
                <c:pt idx="12">
                  <c:v>88.2</c:v>
                </c:pt>
                <c:pt idx="13">
                  <c:v>88.2</c:v>
                </c:pt>
                <c:pt idx="14">
                  <c:v>88.2</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789-4B23-A1DC-7A20B4398416}"/>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789-4B23-A1DC-7A20B4398416}"/>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789-4B23-A1DC-7A20B439841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789-4B23-A1DC-7A20B439841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789-4B23-A1DC-7A20B4398416}"/>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789-4B23-A1DC-7A20B439841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789-4B23-A1DC-7A20B4398416}"/>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789-4B23-A1DC-7A20B439841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789-4B23-A1DC-7A20B4398416}"/>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789-4B23-A1DC-7A20B4398416}"/>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789-4B23-A1DC-7A20B4398416}"/>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789-4B23-A1DC-7A20B4398416}"/>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789-4B23-A1DC-7A20B4398416}"/>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789-4B23-A1DC-7A20B439841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789-4B23-A1DC-7A20B4398416}"/>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789-4B23-A1DC-7A20B439841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789-4B23-A1DC-7A20B439841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789-4B23-A1DC-7A20B439841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789-4B23-A1DC-7A20B439841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789-4B23-A1DC-7A20B439841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789-4B23-A1DC-7A20B439841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789-4B23-A1DC-7A20B439841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789-4B23-A1DC-7A20B439841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789-4B23-A1DC-7A20B439841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789-4B23-A1DC-7A20B439841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789-4B23-A1DC-7A20B439841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789-4B23-A1DC-7A20B439841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789-4B23-A1DC-7A20B439841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789-4B23-A1DC-7A20B439841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789-4B23-A1DC-7A20B439841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789-4B23-A1DC-7A20B439841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789-4B23-A1DC-7A20B439841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789-4B23-A1DC-7A20B439841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789-4B23-A1DC-7A20B439841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789-4B23-A1DC-7A20B439841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789-4B23-A1DC-7A20B439841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789-4B23-A1DC-7A20B439841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789-4B23-A1DC-7A20B439841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789-4B23-A1DC-7A20B439841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789-4B23-A1DC-7A20B439841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789-4B23-A1DC-7A20B439841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789-4B23-A1DC-7A20B439841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789-4B23-A1DC-7A20B439841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789-4B23-A1DC-7A20B439841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789-4B23-A1DC-7A20B439841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789-4B23-A1DC-7A20B439841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789-4B23-A1DC-7A20B439841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789-4B23-A1DC-7A20B439841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789-4B23-A1DC-7A20B439841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789-4B23-A1DC-7A20B439841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789-4B23-A1DC-7A20B439841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789-4B23-A1DC-7A20B439841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789-4B23-A1DC-7A20B439841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789-4B23-A1DC-7A20B439841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789-4B23-A1DC-7A20B439841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789-4B23-A1DC-7A20B439841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789-4B23-A1DC-7A20B439841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789-4B23-A1DC-7A20B439841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789-4B23-A1DC-7A20B439841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789-4B23-A1DC-7A20B439841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789-4B23-A1DC-7A20B439841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789-4B23-A1DC-7A20B439841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789-4B23-A1DC-7A20B439841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789-4B23-A1DC-7A20B439841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789-4B23-A1DC-7A20B439841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789-4B23-A1DC-7A20B439841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789-4B23-A1DC-7A20B439841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789-4B23-A1DC-7A20B439841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789-4B23-A1DC-7A20B439841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789-4B23-A1DC-7A20B439841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789-4B23-A1DC-7A20B439841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789-4B23-A1DC-7A20B439841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789-4B23-A1DC-7A20B439841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789-4B23-A1DC-7A20B439841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789-4B23-A1DC-7A20B439841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789-4B23-A1DC-7A20B439841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789-4B23-A1DC-7A20B439841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789-4B23-A1DC-7A20B439841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789-4B23-A1DC-7A20B439841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789-4B23-A1DC-7A20B439841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789-4B23-A1DC-7A20B439841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789-4B23-A1DC-7A20B439841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789-4B23-A1DC-7A20B439841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789-4B23-A1DC-7A20B439841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789-4B23-A1DC-7A20B439841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789-4B23-A1DC-7A20B439841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789-4B23-A1DC-7A20B439841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789-4B23-A1DC-7A20B439841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789-4B23-A1DC-7A20B439841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789-4B23-A1DC-7A20B439841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789-4B23-A1DC-7A20B439841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789-4B23-A1DC-7A20B439841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789-4B23-A1DC-7A20B439841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789-4B23-A1DC-7A20B439841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789-4B23-A1DC-7A20B439841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789-4B23-A1DC-7A20B439841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88.2</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789-4B23-A1DC-7A20B4398416}"/>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99.7</c:v>
                </c:pt>
                <c:pt idx="1">
                  <c:v>99.7</c:v>
                </c:pt>
                <c:pt idx="2">
                  <c:v>99.7</c:v>
                </c:pt>
                <c:pt idx="3">
                  <c:v>99.7</c:v>
                </c:pt>
                <c:pt idx="4">
                  <c:v>99.7</c:v>
                </c:pt>
                <c:pt idx="5">
                  <c:v>99.7</c:v>
                </c:pt>
                <c:pt idx="6">
                  <c:v>99.7</c:v>
                </c:pt>
                <c:pt idx="7">
                  <c:v>99.7</c:v>
                </c:pt>
                <c:pt idx="8">
                  <c:v>99.7</c:v>
                </c:pt>
                <c:pt idx="9">
                  <c:v>99.7</c:v>
                </c:pt>
                <c:pt idx="10">
                  <c:v>99.7</c:v>
                </c:pt>
                <c:pt idx="11">
                  <c:v>99.7</c:v>
                </c:pt>
                <c:pt idx="12">
                  <c:v>99.7</c:v>
                </c:pt>
                <c:pt idx="13">
                  <c:v>99.7</c:v>
                </c:pt>
                <c:pt idx="14">
                  <c:v>99.7</c:v>
                </c:pt>
                <c:pt idx="15">
                  <c:v>99.7</c:v>
                </c:pt>
                <c:pt idx="16">
                  <c:v>99.7</c:v>
                </c:pt>
                <c:pt idx="17">
                  <c:v>99.7</c:v>
                </c:pt>
                <c:pt idx="18">
                  <c:v>99.7</c:v>
                </c:pt>
                <c:pt idx="19">
                  <c:v>99.7</c:v>
                </c:pt>
                <c:pt idx="20">
                  <c:v>99.7</c:v>
                </c:pt>
                <c:pt idx="21">
                  <c:v>99.7</c:v>
                </c:pt>
                <c:pt idx="22">
                  <c:v>99.7</c:v>
                </c:pt>
                <c:pt idx="23">
                  <c:v>99.7</c:v>
                </c:pt>
                <c:pt idx="24">
                  <c:v>99.7</c:v>
                </c:pt>
                <c:pt idx="25">
                  <c:v>99.7</c:v>
                </c:pt>
              </c:numCache>
            </c:numRef>
          </c:yVal>
          <c:smooth val="0"/>
          <c:extLst>
            <c:ext xmlns:c16="http://schemas.microsoft.com/office/drawing/2014/chart" uri="{C3380CC4-5D6E-409C-BE32-E72D297353CC}">
              <c16:uniqueId val="{000000C2-3789-4B23-A1DC-7A20B439841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3789-4B23-A1DC-7A20B4398416}"/>
              </c:ext>
            </c:extLst>
          </c:dPt>
          <c:dPt>
            <c:idx val="3"/>
            <c:bubble3D val="0"/>
            <c:extLst>
              <c:ext xmlns:c16="http://schemas.microsoft.com/office/drawing/2014/chart" uri="{C3380CC4-5D6E-409C-BE32-E72D297353CC}">
                <c16:uniqueId val="{000000C4-3789-4B23-A1DC-7A20B4398416}"/>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789-4B23-A1DC-7A20B4398416}"/>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789-4B23-A1DC-7A20B439841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789-4B23-A1DC-7A20B439841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789-4B23-A1DC-7A20B4398416}"/>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789-4B23-A1DC-7A20B439841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789-4B23-A1DC-7A20B4398416}"/>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789-4B23-A1DC-7A20B439841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789-4B23-A1DC-7A20B4398416}"/>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789-4B23-A1DC-7A20B4398416}"/>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789-4B23-A1DC-7A20B4398416}"/>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789-4B23-A1DC-7A20B4398416}"/>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789-4B23-A1DC-7A20B4398416}"/>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789-4B23-A1DC-7A20B439841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789-4B23-A1DC-7A20B4398416}"/>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789-4B23-A1DC-7A20B439841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789-4B23-A1DC-7A20B439841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789-4B23-A1DC-7A20B439841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789-4B23-A1DC-7A20B439841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789-4B23-A1DC-7A20B439841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789-4B23-A1DC-7A20B439841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789-4B23-A1DC-7A20B439841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789-4B23-A1DC-7A20B439841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789-4B23-A1DC-7A20B439841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789-4B23-A1DC-7A20B439841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789-4B23-A1DC-7A20B439841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789-4B23-A1DC-7A20B439841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789-4B23-A1DC-7A20B439841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789-4B23-A1DC-7A20B439841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789-4B23-A1DC-7A20B439841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789-4B23-A1DC-7A20B439841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789-4B23-A1DC-7A20B439841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789-4B23-A1DC-7A20B439841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789-4B23-A1DC-7A20B439841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789-4B23-A1DC-7A20B439841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789-4B23-A1DC-7A20B439841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789-4B23-A1DC-7A20B439841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789-4B23-A1DC-7A20B439841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789-4B23-A1DC-7A20B439841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789-4B23-A1DC-7A20B439841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789-4B23-A1DC-7A20B439841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789-4B23-A1DC-7A20B439841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789-4B23-A1DC-7A20B439841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789-4B23-A1DC-7A20B439841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789-4B23-A1DC-7A20B439841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789-4B23-A1DC-7A20B439841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789-4B23-A1DC-7A20B439841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789-4B23-A1DC-7A20B439841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789-4B23-A1DC-7A20B439841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789-4B23-A1DC-7A20B439841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789-4B23-A1DC-7A20B439841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789-4B23-A1DC-7A20B439841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789-4B23-A1DC-7A20B439841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789-4B23-A1DC-7A20B439841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789-4B23-A1DC-7A20B439841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789-4B23-A1DC-7A20B439841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789-4B23-A1DC-7A20B439841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789-4B23-A1DC-7A20B439841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789-4B23-A1DC-7A20B439841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789-4B23-A1DC-7A20B439841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789-4B23-A1DC-7A20B439841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789-4B23-A1DC-7A20B439841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789-4B23-A1DC-7A20B439841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789-4B23-A1DC-7A20B439841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789-4B23-A1DC-7A20B439841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789-4B23-A1DC-7A20B439841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789-4B23-A1DC-7A20B439841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789-4B23-A1DC-7A20B439841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789-4B23-A1DC-7A20B439841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789-4B23-A1DC-7A20B439841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789-4B23-A1DC-7A20B439841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789-4B23-A1DC-7A20B439841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789-4B23-A1DC-7A20B439841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789-4B23-A1DC-7A20B439841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789-4B23-A1DC-7A20B439841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789-4B23-A1DC-7A20B439841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789-4B23-A1DC-7A20B439841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789-4B23-A1DC-7A20B439841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789-4B23-A1DC-7A20B439841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789-4B23-A1DC-7A20B439841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789-4B23-A1DC-7A20B439841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789-4B23-A1DC-7A20B439841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789-4B23-A1DC-7A20B439841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789-4B23-A1DC-7A20B439841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789-4B23-A1DC-7A20B439841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789-4B23-A1DC-7A20B439841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789-4B23-A1DC-7A20B439841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789-4B23-A1DC-7A20B439841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789-4B23-A1DC-7A20B439841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789-4B23-A1DC-7A20B439841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789-4B23-A1DC-7A20B439841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789-4B23-A1DC-7A20B439841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789-4B23-A1DC-7A20B439841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789-4B23-A1DC-7A20B439841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789-4B23-A1DC-7A20B439841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789-4B23-A1DC-7A20B439841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99.7</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789-4B23-A1DC-7A20B4398416}"/>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80.8</c:v>
                </c:pt>
                <c:pt idx="7">
                  <c:v>80.8</c:v>
                </c:pt>
                <c:pt idx="8">
                  <c:v>80.8</c:v>
                </c:pt>
                <c:pt idx="9">
                  <c:v>80.8</c:v>
                </c:pt>
                <c:pt idx="10">
                  <c:v>80.8</c:v>
                </c:pt>
                <c:pt idx="11">
                  <c:v>80.8</c:v>
                </c:pt>
                <c:pt idx="12">
                  <c:v>80.8</c:v>
                </c:pt>
                <c:pt idx="13">
                  <c:v>80.8</c:v>
                </c:pt>
                <c:pt idx="14">
                  <c:v>80.8</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BA6-4133-AEC6-361C978A79BB}"/>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70.8</c:v>
                </c:pt>
                <c:pt idx="7">
                  <c:v>70.8</c:v>
                </c:pt>
                <c:pt idx="8">
                  <c:v>70.8</c:v>
                </c:pt>
                <c:pt idx="9">
                  <c:v>70.8</c:v>
                </c:pt>
                <c:pt idx="10">
                  <c:v>70.8</c:v>
                </c:pt>
                <c:pt idx="11">
                  <c:v>70.8</c:v>
                </c:pt>
                <c:pt idx="12">
                  <c:v>70.8</c:v>
                </c:pt>
                <c:pt idx="13">
                  <c:v>70.8</c:v>
                </c:pt>
                <c:pt idx="14">
                  <c:v>70.8</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9BA6-4133-AEC6-361C978A79BB}"/>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BA6-4133-AEC6-361C978A79BB}"/>
              </c:ext>
            </c:extLst>
          </c:dPt>
          <c:dPt>
            <c:idx val="3"/>
            <c:bubble3D val="0"/>
            <c:extLst>
              <c:ext xmlns:c16="http://schemas.microsoft.com/office/drawing/2014/chart" uri="{C3380CC4-5D6E-409C-BE32-E72D297353CC}">
                <c16:uniqueId val="{00000003-9BA6-4133-AEC6-361C978A79BB}"/>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BA6-4133-AEC6-361C978A79BB}"/>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BA6-4133-AEC6-361C978A79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BA6-4133-AEC6-361C978A79B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BA6-4133-AEC6-361C978A79BB}"/>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BA6-4133-AEC6-361C978A79B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BA6-4133-AEC6-361C978A79BB}"/>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BA6-4133-AEC6-361C978A79B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BA6-4133-AEC6-361C978A79BB}"/>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BA6-4133-AEC6-361C978A79BB}"/>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BA6-4133-AEC6-361C978A79BB}"/>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BA6-4133-AEC6-361C978A79BB}"/>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BA6-4133-AEC6-361C978A79BB}"/>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BA6-4133-AEC6-361C978A79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BA6-4133-AEC6-361C978A79BB}"/>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BA6-4133-AEC6-361C978A79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BA6-4133-AEC6-361C978A79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BA6-4133-AEC6-361C978A79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BA6-4133-AEC6-361C978A79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BA6-4133-AEC6-361C978A79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BA6-4133-AEC6-361C978A79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BA6-4133-AEC6-361C978A79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BA6-4133-AEC6-361C978A79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BA6-4133-AEC6-361C978A79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BA6-4133-AEC6-361C978A79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BA6-4133-AEC6-361C978A79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BA6-4133-AEC6-361C978A79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BA6-4133-AEC6-361C978A79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BA6-4133-AEC6-361C978A79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BA6-4133-AEC6-361C978A79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BA6-4133-AEC6-361C978A79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BA6-4133-AEC6-361C978A79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BA6-4133-AEC6-361C978A79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BA6-4133-AEC6-361C978A79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BA6-4133-AEC6-361C978A79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BA6-4133-AEC6-361C978A79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BA6-4133-AEC6-361C978A79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BA6-4133-AEC6-361C978A79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BA6-4133-AEC6-361C978A79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BA6-4133-AEC6-361C978A79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BA6-4133-AEC6-361C978A79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BA6-4133-AEC6-361C978A79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BA6-4133-AEC6-361C978A79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BA6-4133-AEC6-361C978A79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BA6-4133-AEC6-361C978A79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BA6-4133-AEC6-361C978A79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BA6-4133-AEC6-361C978A79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BA6-4133-AEC6-361C978A79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BA6-4133-AEC6-361C978A79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BA6-4133-AEC6-361C978A79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BA6-4133-AEC6-361C978A79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BA6-4133-AEC6-361C978A79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BA6-4133-AEC6-361C978A79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BA6-4133-AEC6-361C978A79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BA6-4133-AEC6-361C978A79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BA6-4133-AEC6-361C978A79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BA6-4133-AEC6-361C978A79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BA6-4133-AEC6-361C978A79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BA6-4133-AEC6-361C978A79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BA6-4133-AEC6-361C978A79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BA6-4133-AEC6-361C978A79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BA6-4133-AEC6-361C978A79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BA6-4133-AEC6-361C978A79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BA6-4133-AEC6-361C978A79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BA6-4133-AEC6-361C978A79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BA6-4133-AEC6-361C978A79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BA6-4133-AEC6-361C978A79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BA6-4133-AEC6-361C978A79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BA6-4133-AEC6-361C978A79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BA6-4133-AEC6-361C978A79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BA6-4133-AEC6-361C978A79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BA6-4133-AEC6-361C978A79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BA6-4133-AEC6-361C978A79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BA6-4133-AEC6-361C978A79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BA6-4133-AEC6-361C978A79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BA6-4133-AEC6-361C978A79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BA6-4133-AEC6-361C978A79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BA6-4133-AEC6-361C978A79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BA6-4133-AEC6-361C978A79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BA6-4133-AEC6-361C978A79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BA6-4133-AEC6-361C978A79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BA6-4133-AEC6-361C978A79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BA6-4133-AEC6-361C978A79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BA6-4133-AEC6-361C978A79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BA6-4133-AEC6-361C978A79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BA6-4133-AEC6-361C978A79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BA6-4133-AEC6-361C978A79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BA6-4133-AEC6-361C978A79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BA6-4133-AEC6-361C978A79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BA6-4133-AEC6-361C978A79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BA6-4133-AEC6-361C978A79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BA6-4133-AEC6-361C978A79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BA6-4133-AEC6-361C978A79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BA6-4133-AEC6-361C978A79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BA6-4133-AEC6-361C978A79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BA6-4133-AEC6-361C978A79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80.8</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BA6-4133-AEC6-361C978A79BB}"/>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BA6-4133-AEC6-361C978A79BB}"/>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BA6-4133-AEC6-361C978A79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BA6-4133-AEC6-361C978A79B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BA6-4133-AEC6-361C978A79BB}"/>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BA6-4133-AEC6-361C978A79B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BA6-4133-AEC6-361C978A79BB}"/>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BA6-4133-AEC6-361C978A79B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BA6-4133-AEC6-361C978A79BB}"/>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BA6-4133-AEC6-361C978A79BB}"/>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BA6-4133-AEC6-361C978A79BB}"/>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BA6-4133-AEC6-361C978A79BB}"/>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BA6-4133-AEC6-361C978A79BB}"/>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BA6-4133-AEC6-361C978A79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BA6-4133-AEC6-361C978A79BB}"/>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BA6-4133-AEC6-361C978A79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BA6-4133-AEC6-361C978A79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BA6-4133-AEC6-361C978A79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BA6-4133-AEC6-361C978A79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BA6-4133-AEC6-361C978A79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BA6-4133-AEC6-361C978A79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BA6-4133-AEC6-361C978A79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BA6-4133-AEC6-361C978A79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BA6-4133-AEC6-361C978A79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BA6-4133-AEC6-361C978A79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BA6-4133-AEC6-361C978A79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BA6-4133-AEC6-361C978A79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BA6-4133-AEC6-361C978A79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BA6-4133-AEC6-361C978A79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BA6-4133-AEC6-361C978A79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BA6-4133-AEC6-361C978A79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BA6-4133-AEC6-361C978A79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BA6-4133-AEC6-361C978A79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BA6-4133-AEC6-361C978A79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BA6-4133-AEC6-361C978A79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BA6-4133-AEC6-361C978A79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BA6-4133-AEC6-361C978A79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BA6-4133-AEC6-361C978A79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BA6-4133-AEC6-361C978A79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BA6-4133-AEC6-361C978A79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BA6-4133-AEC6-361C978A79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BA6-4133-AEC6-361C978A79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BA6-4133-AEC6-361C978A79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BA6-4133-AEC6-361C978A79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BA6-4133-AEC6-361C978A79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BA6-4133-AEC6-361C978A79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BA6-4133-AEC6-361C978A79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BA6-4133-AEC6-361C978A79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BA6-4133-AEC6-361C978A79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BA6-4133-AEC6-361C978A79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BA6-4133-AEC6-361C978A79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BA6-4133-AEC6-361C978A79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BA6-4133-AEC6-361C978A79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BA6-4133-AEC6-361C978A79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BA6-4133-AEC6-361C978A79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BA6-4133-AEC6-361C978A79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BA6-4133-AEC6-361C978A79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BA6-4133-AEC6-361C978A79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BA6-4133-AEC6-361C978A79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BA6-4133-AEC6-361C978A79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BA6-4133-AEC6-361C978A79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BA6-4133-AEC6-361C978A79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BA6-4133-AEC6-361C978A79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BA6-4133-AEC6-361C978A79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BA6-4133-AEC6-361C978A79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BA6-4133-AEC6-361C978A79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BA6-4133-AEC6-361C978A79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BA6-4133-AEC6-361C978A79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BA6-4133-AEC6-361C978A79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BA6-4133-AEC6-361C978A79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BA6-4133-AEC6-361C978A79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BA6-4133-AEC6-361C978A79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BA6-4133-AEC6-361C978A79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BA6-4133-AEC6-361C978A79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BA6-4133-AEC6-361C978A79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BA6-4133-AEC6-361C978A79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BA6-4133-AEC6-361C978A79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BA6-4133-AEC6-361C978A79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BA6-4133-AEC6-361C978A79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BA6-4133-AEC6-361C978A79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BA6-4133-AEC6-361C978A79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BA6-4133-AEC6-361C978A79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BA6-4133-AEC6-361C978A79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BA6-4133-AEC6-361C978A79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BA6-4133-AEC6-361C978A79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BA6-4133-AEC6-361C978A79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BA6-4133-AEC6-361C978A79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BA6-4133-AEC6-361C978A79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BA6-4133-AEC6-361C978A79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BA6-4133-AEC6-361C978A79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BA6-4133-AEC6-361C978A79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BA6-4133-AEC6-361C978A79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BA6-4133-AEC6-361C978A79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BA6-4133-AEC6-361C978A79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BA6-4133-AEC6-361C978A79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BA6-4133-AEC6-361C978A79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70.8</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BA6-4133-AEC6-361C978A79BB}"/>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98</c:v>
                </c:pt>
                <c:pt idx="7">
                  <c:v>98</c:v>
                </c:pt>
                <c:pt idx="8">
                  <c:v>98</c:v>
                </c:pt>
                <c:pt idx="9">
                  <c:v>98</c:v>
                </c:pt>
                <c:pt idx="10">
                  <c:v>98</c:v>
                </c:pt>
                <c:pt idx="11">
                  <c:v>98</c:v>
                </c:pt>
                <c:pt idx="12">
                  <c:v>98</c:v>
                </c:pt>
                <c:pt idx="13">
                  <c:v>98</c:v>
                </c:pt>
                <c:pt idx="14">
                  <c:v>98</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BA6-4133-AEC6-361C978A79B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9BA6-4133-AEC6-361C978A79BB}"/>
              </c:ext>
            </c:extLst>
          </c:dPt>
          <c:dPt>
            <c:idx val="3"/>
            <c:bubble3D val="0"/>
            <c:extLst>
              <c:ext xmlns:c16="http://schemas.microsoft.com/office/drawing/2014/chart" uri="{C3380CC4-5D6E-409C-BE32-E72D297353CC}">
                <c16:uniqueId val="{000000C4-9BA6-4133-AEC6-361C978A79BB}"/>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BA6-4133-AEC6-361C978A79BB}"/>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BA6-4133-AEC6-361C978A79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BA6-4133-AEC6-361C978A79B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BA6-4133-AEC6-361C978A79BB}"/>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BA6-4133-AEC6-361C978A79B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BA6-4133-AEC6-361C978A79BB}"/>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BA6-4133-AEC6-361C978A79B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BA6-4133-AEC6-361C978A79BB}"/>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BA6-4133-AEC6-361C978A79BB}"/>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BA6-4133-AEC6-361C978A79BB}"/>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BA6-4133-AEC6-361C978A79BB}"/>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BA6-4133-AEC6-361C978A79BB}"/>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BA6-4133-AEC6-361C978A79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BA6-4133-AEC6-361C978A79BB}"/>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BA6-4133-AEC6-361C978A79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BA6-4133-AEC6-361C978A79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BA6-4133-AEC6-361C978A79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BA6-4133-AEC6-361C978A79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BA6-4133-AEC6-361C978A79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BA6-4133-AEC6-361C978A79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BA6-4133-AEC6-361C978A79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BA6-4133-AEC6-361C978A79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BA6-4133-AEC6-361C978A79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BA6-4133-AEC6-361C978A79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BA6-4133-AEC6-361C978A79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BA6-4133-AEC6-361C978A79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BA6-4133-AEC6-361C978A79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BA6-4133-AEC6-361C978A79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BA6-4133-AEC6-361C978A79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BA6-4133-AEC6-361C978A79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BA6-4133-AEC6-361C978A79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BA6-4133-AEC6-361C978A79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BA6-4133-AEC6-361C978A79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BA6-4133-AEC6-361C978A79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BA6-4133-AEC6-361C978A79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BA6-4133-AEC6-361C978A79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BA6-4133-AEC6-361C978A79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BA6-4133-AEC6-361C978A79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BA6-4133-AEC6-361C978A79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BA6-4133-AEC6-361C978A79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BA6-4133-AEC6-361C978A79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BA6-4133-AEC6-361C978A79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BA6-4133-AEC6-361C978A79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BA6-4133-AEC6-361C978A79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BA6-4133-AEC6-361C978A79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BA6-4133-AEC6-361C978A79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BA6-4133-AEC6-361C978A79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BA6-4133-AEC6-361C978A79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BA6-4133-AEC6-361C978A79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BA6-4133-AEC6-361C978A79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BA6-4133-AEC6-361C978A79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BA6-4133-AEC6-361C978A79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BA6-4133-AEC6-361C978A79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BA6-4133-AEC6-361C978A79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BA6-4133-AEC6-361C978A79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BA6-4133-AEC6-361C978A79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BA6-4133-AEC6-361C978A79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BA6-4133-AEC6-361C978A79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BA6-4133-AEC6-361C978A79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BA6-4133-AEC6-361C978A79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BA6-4133-AEC6-361C978A79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BA6-4133-AEC6-361C978A79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BA6-4133-AEC6-361C978A79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BA6-4133-AEC6-361C978A79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BA6-4133-AEC6-361C978A79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BA6-4133-AEC6-361C978A79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BA6-4133-AEC6-361C978A79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BA6-4133-AEC6-361C978A79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BA6-4133-AEC6-361C978A79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BA6-4133-AEC6-361C978A79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BA6-4133-AEC6-361C978A79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BA6-4133-AEC6-361C978A79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BA6-4133-AEC6-361C978A79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BA6-4133-AEC6-361C978A79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BA6-4133-AEC6-361C978A79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BA6-4133-AEC6-361C978A79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BA6-4133-AEC6-361C978A79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BA6-4133-AEC6-361C978A79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BA6-4133-AEC6-361C978A79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BA6-4133-AEC6-361C978A79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BA6-4133-AEC6-361C978A79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BA6-4133-AEC6-361C978A79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BA6-4133-AEC6-361C978A79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BA6-4133-AEC6-361C978A79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BA6-4133-AEC6-361C978A79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BA6-4133-AEC6-361C978A79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BA6-4133-AEC6-361C978A79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BA6-4133-AEC6-361C978A79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BA6-4133-AEC6-361C978A79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BA6-4133-AEC6-361C978A79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BA6-4133-AEC6-361C978A79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BA6-4133-AEC6-361C978A79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BA6-4133-AEC6-361C978A79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BA6-4133-AEC6-361C978A79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BA6-4133-AEC6-361C978A79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98</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BA6-4133-AEC6-361C978A79BB}"/>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207E-4C76-87BF-B9B137A8EB72}"/>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99.3</c:v>
                </c:pt>
                <c:pt idx="19">
                  <c:v>98.1</c:v>
                </c:pt>
                <c:pt idx="20">
                  <c:v>97</c:v>
                </c:pt>
                <c:pt idx="21">
                  <c:v>95.9</c:v>
                </c:pt>
                <c:pt idx="22">
                  <c:v>94.8</c:v>
                </c:pt>
                <c:pt idx="23">
                  <c:v>93.7</c:v>
                </c:pt>
                <c:pt idx="24">
                  <c:v>92.6</c:v>
                </c:pt>
                <c:pt idx="25">
                  <c:v>91.4</c:v>
                </c:pt>
              </c:numCache>
            </c:numRef>
          </c:yVal>
          <c:smooth val="0"/>
          <c:extLst>
            <c:ext xmlns:c16="http://schemas.microsoft.com/office/drawing/2014/chart" uri="{C3380CC4-5D6E-409C-BE32-E72D297353CC}">
              <c16:uniqueId val="{00000001-207E-4C76-87BF-B9B137A8EB72}"/>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207E-4C76-87BF-B9B137A8EB72}"/>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07E-4C76-87BF-B9B137A8EB72}"/>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07E-4C76-87BF-B9B137A8EB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07E-4C76-87BF-B9B137A8EB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07E-4C76-87BF-B9B137A8EB72}"/>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07E-4C76-87BF-B9B137A8EB7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07E-4C76-87BF-B9B137A8EB72}"/>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07E-4C76-87BF-B9B137A8EB7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07E-4C76-87BF-B9B137A8EB72}"/>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07E-4C76-87BF-B9B137A8EB72}"/>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07E-4C76-87BF-B9B137A8EB72}"/>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07E-4C76-87BF-B9B137A8EB72}"/>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07E-4C76-87BF-B9B137A8EB72}"/>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07E-4C76-87BF-B9B137A8EB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07E-4C76-87BF-B9B137A8EB7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07E-4C76-87BF-B9B137A8EB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07E-4C76-87BF-B9B137A8EB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07E-4C76-87BF-B9B137A8EB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07E-4C76-87BF-B9B137A8EB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07E-4C76-87BF-B9B137A8EB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07E-4C76-87BF-B9B137A8EB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07E-4C76-87BF-B9B137A8EB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07E-4C76-87BF-B9B137A8EB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07E-4C76-87BF-B9B137A8EB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07E-4C76-87BF-B9B137A8EB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07E-4C76-87BF-B9B137A8EB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07E-4C76-87BF-B9B137A8EB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07E-4C76-87BF-B9B137A8EB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07E-4C76-87BF-B9B137A8EB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07E-4C76-87BF-B9B137A8EB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07E-4C76-87BF-B9B137A8EB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07E-4C76-87BF-B9B137A8EB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07E-4C76-87BF-B9B137A8EB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07E-4C76-87BF-B9B137A8EB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07E-4C76-87BF-B9B137A8EB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07E-4C76-87BF-B9B137A8EB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07E-4C76-87BF-B9B137A8EB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07E-4C76-87BF-B9B137A8EB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07E-4C76-87BF-B9B137A8EB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07E-4C76-87BF-B9B137A8EB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07E-4C76-87BF-B9B137A8EB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07E-4C76-87BF-B9B137A8EB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07E-4C76-87BF-B9B137A8EB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07E-4C76-87BF-B9B137A8EB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07E-4C76-87BF-B9B137A8EB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07E-4C76-87BF-B9B137A8EB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07E-4C76-87BF-B9B137A8EB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07E-4C76-87BF-B9B137A8EB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07E-4C76-87BF-B9B137A8EB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07E-4C76-87BF-B9B137A8EB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07E-4C76-87BF-B9B137A8EB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07E-4C76-87BF-B9B137A8EB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07E-4C76-87BF-B9B137A8EB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07E-4C76-87BF-B9B137A8EB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07E-4C76-87BF-B9B137A8EB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07E-4C76-87BF-B9B137A8EB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07E-4C76-87BF-B9B137A8EB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07E-4C76-87BF-B9B137A8EB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07E-4C76-87BF-B9B137A8EB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07E-4C76-87BF-B9B137A8EB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07E-4C76-87BF-B9B137A8EB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07E-4C76-87BF-B9B137A8EB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07E-4C76-87BF-B9B137A8EB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07E-4C76-87BF-B9B137A8EB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07E-4C76-87BF-B9B137A8EB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07E-4C76-87BF-B9B137A8EB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07E-4C76-87BF-B9B137A8EB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07E-4C76-87BF-B9B137A8EB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07E-4C76-87BF-B9B137A8EB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07E-4C76-87BF-B9B137A8EB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07E-4C76-87BF-B9B137A8EB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07E-4C76-87BF-B9B137A8EB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07E-4C76-87BF-B9B137A8EB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07E-4C76-87BF-B9B137A8EB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07E-4C76-87BF-B9B137A8EB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07E-4C76-87BF-B9B137A8EB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07E-4C76-87BF-B9B137A8EB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07E-4C76-87BF-B9B137A8EB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07E-4C76-87BF-B9B137A8EB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07E-4C76-87BF-B9B137A8EB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07E-4C76-87BF-B9B137A8EB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07E-4C76-87BF-B9B137A8EB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07E-4C76-87BF-B9B137A8EB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07E-4C76-87BF-B9B137A8EB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07E-4C76-87BF-B9B137A8EB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07E-4C76-87BF-B9B137A8EB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07E-4C76-87BF-B9B137A8EB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07E-4C76-87BF-B9B137A8EB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07E-4C76-87BF-B9B137A8EB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07E-4C76-87BF-B9B137A8EB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07E-4C76-87BF-B9B137A8EB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07E-4C76-87BF-B9B137A8EB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07E-4C76-87BF-B9B137A8EB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07E-4C76-87BF-B9B137A8EB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07E-4C76-87BF-B9B137A8EB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07E-4C76-87BF-B9B137A8EB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100</c:v>
                </c:pt>
                <c:pt idx="3">
                  <c:v>100</c:v>
                </c:pt>
                <c:pt idx="4">
                  <c:v>#N/A</c:v>
                </c:pt>
                <c:pt idx="5">
                  <c:v>100</c:v>
                </c:pt>
                <c:pt idx="6">
                  <c:v>#N/A</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07E-4C76-87BF-B9B137A8EB7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07E-4C76-87BF-B9B137A8EB72}"/>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07E-4C76-87BF-B9B137A8EB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07E-4C76-87BF-B9B137A8EB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07E-4C76-87BF-B9B137A8EB72}"/>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07E-4C76-87BF-B9B137A8EB7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07E-4C76-87BF-B9B137A8EB72}"/>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07E-4C76-87BF-B9B137A8EB7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07E-4C76-87BF-B9B137A8EB72}"/>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07E-4C76-87BF-B9B137A8EB72}"/>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07E-4C76-87BF-B9B137A8EB72}"/>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07E-4C76-87BF-B9B137A8EB72}"/>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07E-4C76-87BF-B9B137A8EB72}"/>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07E-4C76-87BF-B9B137A8EB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07E-4C76-87BF-B9B137A8EB7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07E-4C76-87BF-B9B137A8EB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07E-4C76-87BF-B9B137A8EB7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07E-4C76-87BF-B9B137A8EB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07E-4C76-87BF-B9B137A8EB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07E-4C76-87BF-B9B137A8EB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07E-4C76-87BF-B9B137A8EB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07E-4C76-87BF-B9B137A8EB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07E-4C76-87BF-B9B137A8EB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07E-4C76-87BF-B9B137A8EB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07E-4C76-87BF-B9B137A8EB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07E-4C76-87BF-B9B137A8EB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07E-4C76-87BF-B9B137A8EB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07E-4C76-87BF-B9B137A8EB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07E-4C76-87BF-B9B137A8EB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07E-4C76-87BF-B9B137A8EB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07E-4C76-87BF-B9B137A8EB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07E-4C76-87BF-B9B137A8EB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07E-4C76-87BF-B9B137A8EB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07E-4C76-87BF-B9B137A8EB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07E-4C76-87BF-B9B137A8EB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07E-4C76-87BF-B9B137A8EB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07E-4C76-87BF-B9B137A8EB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07E-4C76-87BF-B9B137A8EB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07E-4C76-87BF-B9B137A8EB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07E-4C76-87BF-B9B137A8EB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07E-4C76-87BF-B9B137A8EB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07E-4C76-87BF-B9B137A8EB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07E-4C76-87BF-B9B137A8EB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07E-4C76-87BF-B9B137A8EB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07E-4C76-87BF-B9B137A8EB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07E-4C76-87BF-B9B137A8EB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07E-4C76-87BF-B9B137A8EB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07E-4C76-87BF-B9B137A8EB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07E-4C76-87BF-B9B137A8EB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07E-4C76-87BF-B9B137A8EB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07E-4C76-87BF-B9B137A8EB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07E-4C76-87BF-B9B137A8EB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07E-4C76-87BF-B9B137A8EB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07E-4C76-87BF-B9B137A8EB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07E-4C76-87BF-B9B137A8EB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07E-4C76-87BF-B9B137A8EB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07E-4C76-87BF-B9B137A8EB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07E-4C76-87BF-B9B137A8EB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07E-4C76-87BF-B9B137A8EB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07E-4C76-87BF-B9B137A8EB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07E-4C76-87BF-B9B137A8EB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07E-4C76-87BF-B9B137A8EB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07E-4C76-87BF-B9B137A8EB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07E-4C76-87BF-B9B137A8EB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07E-4C76-87BF-B9B137A8EB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07E-4C76-87BF-B9B137A8EB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07E-4C76-87BF-B9B137A8EB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07E-4C76-87BF-B9B137A8EB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07E-4C76-87BF-B9B137A8EB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07E-4C76-87BF-B9B137A8EB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07E-4C76-87BF-B9B137A8EB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07E-4C76-87BF-B9B137A8EB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07E-4C76-87BF-B9B137A8EB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07E-4C76-87BF-B9B137A8EB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07E-4C76-87BF-B9B137A8EB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07E-4C76-87BF-B9B137A8EB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07E-4C76-87BF-B9B137A8EB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07E-4C76-87BF-B9B137A8EB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07E-4C76-87BF-B9B137A8EB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07E-4C76-87BF-B9B137A8EB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07E-4C76-87BF-B9B137A8EB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07E-4C76-87BF-B9B137A8EB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07E-4C76-87BF-B9B137A8EB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07E-4C76-87BF-B9B137A8EB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07E-4C76-87BF-B9B137A8EB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07E-4C76-87BF-B9B137A8EB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07E-4C76-87BF-B9B137A8EB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07E-4C76-87BF-B9B137A8EB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07E-4C76-87BF-B9B137A8EB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07E-4C76-87BF-B9B137A8EB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07E-4C76-87BF-B9B137A8EB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07E-4C76-87BF-B9B137A8EB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07E-4C76-87BF-B9B137A8EB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07E-4C76-87BF-B9B137A8EB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07E-4C76-87BF-B9B137A8EB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07E-4C76-87BF-B9B137A8EB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100</c:v>
                </c:pt>
                <c:pt idx="3">
                  <c:v>100</c:v>
                </c:pt>
                <c:pt idx="4">
                  <c:v>#N/A</c:v>
                </c:pt>
                <c:pt idx="5">
                  <c:v>100</c:v>
                </c:pt>
                <c:pt idx="6">
                  <c:v>#N/A</c:v>
                </c:pt>
                <c:pt idx="7">
                  <c:v>100</c:v>
                </c:pt>
                <c:pt idx="8">
                  <c:v>#N/A</c:v>
                </c:pt>
                <c:pt idx="9">
                  <c:v>#N/A</c:v>
                </c:pt>
                <c:pt idx="10">
                  <c:v>#N/A</c:v>
                </c:pt>
                <c:pt idx="11">
                  <c:v>#N/A</c:v>
                </c:pt>
                <c:pt idx="12">
                  <c:v>#N/A</c:v>
                </c:pt>
                <c:pt idx="13">
                  <c:v>90.703848480617978</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07E-4C76-87BF-B9B137A8EB72}"/>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207E-4C76-87BF-B9B137A8EB7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207E-4C76-87BF-B9B137A8EB72}"/>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07E-4C76-87BF-B9B137A8EB72}"/>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07E-4C76-87BF-B9B137A8EB7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07E-4C76-87BF-B9B137A8EB7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07E-4C76-87BF-B9B137A8EB72}"/>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07E-4C76-87BF-B9B137A8EB7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07E-4C76-87BF-B9B137A8EB72}"/>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07E-4C76-87BF-B9B137A8EB7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07E-4C76-87BF-B9B137A8EB72}"/>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07E-4C76-87BF-B9B137A8EB72}"/>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07E-4C76-87BF-B9B137A8EB72}"/>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07E-4C76-87BF-B9B137A8EB72}"/>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07E-4C76-87BF-B9B137A8EB72}"/>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07E-4C76-87BF-B9B137A8EB7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07E-4C76-87BF-B9B137A8EB7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07E-4C76-87BF-B9B137A8EB7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07E-4C76-87BF-B9B137A8EB7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07E-4C76-87BF-B9B137A8EB7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07E-4C76-87BF-B9B137A8EB7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07E-4C76-87BF-B9B137A8EB7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07E-4C76-87BF-B9B137A8EB7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07E-4C76-87BF-B9B137A8EB7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07E-4C76-87BF-B9B137A8EB7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07E-4C76-87BF-B9B137A8EB7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07E-4C76-87BF-B9B137A8EB7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07E-4C76-87BF-B9B137A8EB7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07E-4C76-87BF-B9B137A8EB7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07E-4C76-87BF-B9B137A8EB7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07E-4C76-87BF-B9B137A8EB7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07E-4C76-87BF-B9B137A8EB7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07E-4C76-87BF-B9B137A8EB7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07E-4C76-87BF-B9B137A8EB7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07E-4C76-87BF-B9B137A8EB7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07E-4C76-87BF-B9B137A8EB7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07E-4C76-87BF-B9B137A8EB7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07E-4C76-87BF-B9B137A8EB7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07E-4C76-87BF-B9B137A8EB7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07E-4C76-87BF-B9B137A8EB7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07E-4C76-87BF-B9B137A8EB7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07E-4C76-87BF-B9B137A8EB7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07E-4C76-87BF-B9B137A8EB7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07E-4C76-87BF-B9B137A8EB7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07E-4C76-87BF-B9B137A8EB7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07E-4C76-87BF-B9B137A8EB7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07E-4C76-87BF-B9B137A8EB7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07E-4C76-87BF-B9B137A8EB7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07E-4C76-87BF-B9B137A8EB7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07E-4C76-87BF-B9B137A8EB7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07E-4C76-87BF-B9B137A8EB7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07E-4C76-87BF-B9B137A8EB7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07E-4C76-87BF-B9B137A8EB7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07E-4C76-87BF-B9B137A8EB7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07E-4C76-87BF-B9B137A8EB7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07E-4C76-87BF-B9B137A8EB7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07E-4C76-87BF-B9B137A8EB7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07E-4C76-87BF-B9B137A8EB7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07E-4C76-87BF-B9B137A8EB7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07E-4C76-87BF-B9B137A8EB7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07E-4C76-87BF-B9B137A8EB7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07E-4C76-87BF-B9B137A8EB7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07E-4C76-87BF-B9B137A8EB7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07E-4C76-87BF-B9B137A8EB7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07E-4C76-87BF-B9B137A8EB7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07E-4C76-87BF-B9B137A8EB7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07E-4C76-87BF-B9B137A8EB7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07E-4C76-87BF-B9B137A8EB7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07E-4C76-87BF-B9B137A8EB7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07E-4C76-87BF-B9B137A8EB7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07E-4C76-87BF-B9B137A8EB7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07E-4C76-87BF-B9B137A8EB7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07E-4C76-87BF-B9B137A8EB7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07E-4C76-87BF-B9B137A8EB7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07E-4C76-87BF-B9B137A8EB7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07E-4C76-87BF-B9B137A8EB7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07E-4C76-87BF-B9B137A8EB7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07E-4C76-87BF-B9B137A8EB7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07E-4C76-87BF-B9B137A8EB7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07E-4C76-87BF-B9B137A8EB7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07E-4C76-87BF-B9B137A8EB7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07E-4C76-87BF-B9B137A8EB7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07E-4C76-87BF-B9B137A8EB7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07E-4C76-87BF-B9B137A8EB7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07E-4C76-87BF-B9B137A8EB7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07E-4C76-87BF-B9B137A8EB7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07E-4C76-87BF-B9B137A8EB7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07E-4C76-87BF-B9B137A8EB7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07E-4C76-87BF-B9B137A8EB7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07E-4C76-87BF-B9B137A8EB7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07E-4C76-87BF-B9B137A8EB7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07E-4C76-87BF-B9B137A8EB7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07E-4C76-87BF-B9B137A8EB7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07E-4C76-87BF-B9B137A8EB7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07E-4C76-87BF-B9B137A8EB7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07E-4C76-87BF-B9B137A8EB7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07E-4C76-87BF-B9B137A8EB7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07E-4C76-87BF-B9B137A8EB7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100</c:v>
                </c:pt>
                <c:pt idx="3">
                  <c:v>100</c:v>
                </c:pt>
                <c:pt idx="4">
                  <c:v>#N/A</c:v>
                </c:pt>
                <c:pt idx="5">
                  <c:v>100</c:v>
                </c:pt>
                <c:pt idx="6">
                  <c:v>#N/A</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07E-4C76-87BF-B9B137A8EB72}"/>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B69-41A6-BB56-35BC87C670EF}"/>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DB69-41A6-BB56-35BC87C670EF}"/>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DB69-41A6-BB56-35BC87C670EF}"/>
              </c:ext>
            </c:extLst>
          </c:dPt>
          <c:dPt>
            <c:idx val="3"/>
            <c:bubble3D val="0"/>
            <c:extLst>
              <c:ext xmlns:c16="http://schemas.microsoft.com/office/drawing/2014/chart" uri="{C3380CC4-5D6E-409C-BE32-E72D297353CC}">
                <c16:uniqueId val="{00000003-DB69-41A6-BB56-35BC87C670EF}"/>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B69-41A6-BB56-35BC87C670EF}"/>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B69-41A6-BB56-35BC87C670E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B69-41A6-BB56-35BC87C670E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B69-41A6-BB56-35BC87C670EF}"/>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B69-41A6-BB56-35BC87C670E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B69-41A6-BB56-35BC87C670EF}"/>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B69-41A6-BB56-35BC87C670E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B69-41A6-BB56-35BC87C670EF}"/>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B69-41A6-BB56-35BC87C670EF}"/>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B69-41A6-BB56-35BC87C670EF}"/>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B69-41A6-BB56-35BC87C670EF}"/>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B69-41A6-BB56-35BC87C670EF}"/>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B69-41A6-BB56-35BC87C670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B69-41A6-BB56-35BC87C670EF}"/>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B69-41A6-BB56-35BC87C670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B69-41A6-BB56-35BC87C670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B69-41A6-BB56-35BC87C670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B69-41A6-BB56-35BC87C670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B69-41A6-BB56-35BC87C670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B69-41A6-BB56-35BC87C670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B69-41A6-BB56-35BC87C670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B69-41A6-BB56-35BC87C670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B69-41A6-BB56-35BC87C670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B69-41A6-BB56-35BC87C670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B69-41A6-BB56-35BC87C670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B69-41A6-BB56-35BC87C670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B69-41A6-BB56-35BC87C670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B69-41A6-BB56-35BC87C670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B69-41A6-BB56-35BC87C670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B69-41A6-BB56-35BC87C670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B69-41A6-BB56-35BC87C670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B69-41A6-BB56-35BC87C670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B69-41A6-BB56-35BC87C670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B69-41A6-BB56-35BC87C670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B69-41A6-BB56-35BC87C670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B69-41A6-BB56-35BC87C670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B69-41A6-BB56-35BC87C670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B69-41A6-BB56-35BC87C670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B69-41A6-BB56-35BC87C670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B69-41A6-BB56-35BC87C670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B69-41A6-BB56-35BC87C670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B69-41A6-BB56-35BC87C670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B69-41A6-BB56-35BC87C670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B69-41A6-BB56-35BC87C670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B69-41A6-BB56-35BC87C670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B69-41A6-BB56-35BC87C670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B69-41A6-BB56-35BC87C670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B69-41A6-BB56-35BC87C670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B69-41A6-BB56-35BC87C670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B69-41A6-BB56-35BC87C670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B69-41A6-BB56-35BC87C670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B69-41A6-BB56-35BC87C670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B69-41A6-BB56-35BC87C670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B69-41A6-BB56-35BC87C670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B69-41A6-BB56-35BC87C670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B69-41A6-BB56-35BC87C670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B69-41A6-BB56-35BC87C670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B69-41A6-BB56-35BC87C670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B69-41A6-BB56-35BC87C670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B69-41A6-BB56-35BC87C670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B69-41A6-BB56-35BC87C670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B69-41A6-BB56-35BC87C670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B69-41A6-BB56-35BC87C670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B69-41A6-BB56-35BC87C670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B69-41A6-BB56-35BC87C670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B69-41A6-BB56-35BC87C670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B69-41A6-BB56-35BC87C670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B69-41A6-BB56-35BC87C670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B69-41A6-BB56-35BC87C670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B69-41A6-BB56-35BC87C670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B69-41A6-BB56-35BC87C670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B69-41A6-BB56-35BC87C670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B69-41A6-BB56-35BC87C670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B69-41A6-BB56-35BC87C670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B69-41A6-BB56-35BC87C670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B69-41A6-BB56-35BC87C670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B69-41A6-BB56-35BC87C670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B69-41A6-BB56-35BC87C670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B69-41A6-BB56-35BC87C670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B69-41A6-BB56-35BC87C670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B69-41A6-BB56-35BC87C670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B69-41A6-BB56-35BC87C670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B69-41A6-BB56-35BC87C670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B69-41A6-BB56-35BC87C670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B69-41A6-BB56-35BC87C670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B69-41A6-BB56-35BC87C670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B69-41A6-BB56-35BC87C670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B69-41A6-BB56-35BC87C670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B69-41A6-BB56-35BC87C670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B69-41A6-BB56-35BC87C670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B69-41A6-BB56-35BC87C670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B69-41A6-BB56-35BC87C670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B69-41A6-BB56-35BC87C670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B69-41A6-BB56-35BC87C670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B69-41A6-BB56-35BC87C670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B69-41A6-BB56-35BC87C670EF}"/>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B69-41A6-BB56-35BC87C670EF}"/>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B69-41A6-BB56-35BC87C670E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B69-41A6-BB56-35BC87C670E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B69-41A6-BB56-35BC87C670EF}"/>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B69-41A6-BB56-35BC87C670E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B69-41A6-BB56-35BC87C670EF}"/>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B69-41A6-BB56-35BC87C670E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B69-41A6-BB56-35BC87C670EF}"/>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B69-41A6-BB56-35BC87C670EF}"/>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B69-41A6-BB56-35BC87C670EF}"/>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B69-41A6-BB56-35BC87C670EF}"/>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B69-41A6-BB56-35BC87C670EF}"/>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B69-41A6-BB56-35BC87C670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B69-41A6-BB56-35BC87C670EF}"/>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B69-41A6-BB56-35BC87C670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B69-41A6-BB56-35BC87C670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B69-41A6-BB56-35BC87C670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B69-41A6-BB56-35BC87C670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B69-41A6-BB56-35BC87C670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B69-41A6-BB56-35BC87C670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B69-41A6-BB56-35BC87C670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B69-41A6-BB56-35BC87C670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B69-41A6-BB56-35BC87C670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B69-41A6-BB56-35BC87C670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B69-41A6-BB56-35BC87C670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B69-41A6-BB56-35BC87C670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B69-41A6-BB56-35BC87C670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B69-41A6-BB56-35BC87C670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B69-41A6-BB56-35BC87C670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B69-41A6-BB56-35BC87C670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B69-41A6-BB56-35BC87C670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B69-41A6-BB56-35BC87C670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B69-41A6-BB56-35BC87C670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B69-41A6-BB56-35BC87C670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B69-41A6-BB56-35BC87C670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B69-41A6-BB56-35BC87C670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B69-41A6-BB56-35BC87C670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B69-41A6-BB56-35BC87C670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B69-41A6-BB56-35BC87C670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B69-41A6-BB56-35BC87C670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B69-41A6-BB56-35BC87C670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B69-41A6-BB56-35BC87C670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B69-41A6-BB56-35BC87C670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B69-41A6-BB56-35BC87C670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B69-41A6-BB56-35BC87C670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B69-41A6-BB56-35BC87C670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B69-41A6-BB56-35BC87C670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B69-41A6-BB56-35BC87C670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B69-41A6-BB56-35BC87C670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B69-41A6-BB56-35BC87C670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B69-41A6-BB56-35BC87C670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B69-41A6-BB56-35BC87C670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B69-41A6-BB56-35BC87C670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B69-41A6-BB56-35BC87C670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B69-41A6-BB56-35BC87C670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B69-41A6-BB56-35BC87C670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B69-41A6-BB56-35BC87C670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B69-41A6-BB56-35BC87C670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B69-41A6-BB56-35BC87C670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B69-41A6-BB56-35BC87C670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B69-41A6-BB56-35BC87C670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B69-41A6-BB56-35BC87C670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B69-41A6-BB56-35BC87C670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B69-41A6-BB56-35BC87C670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B69-41A6-BB56-35BC87C670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B69-41A6-BB56-35BC87C670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B69-41A6-BB56-35BC87C670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B69-41A6-BB56-35BC87C670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B69-41A6-BB56-35BC87C670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B69-41A6-BB56-35BC87C670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B69-41A6-BB56-35BC87C670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B69-41A6-BB56-35BC87C670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B69-41A6-BB56-35BC87C670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B69-41A6-BB56-35BC87C670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B69-41A6-BB56-35BC87C670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B69-41A6-BB56-35BC87C670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B69-41A6-BB56-35BC87C670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B69-41A6-BB56-35BC87C670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B69-41A6-BB56-35BC87C670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B69-41A6-BB56-35BC87C670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B69-41A6-BB56-35BC87C670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B69-41A6-BB56-35BC87C670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B69-41A6-BB56-35BC87C670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B69-41A6-BB56-35BC87C670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B69-41A6-BB56-35BC87C670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B69-41A6-BB56-35BC87C670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B69-41A6-BB56-35BC87C670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B69-41A6-BB56-35BC87C670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B69-41A6-BB56-35BC87C670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B69-41A6-BB56-35BC87C670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B69-41A6-BB56-35BC87C670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B69-41A6-BB56-35BC87C670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B69-41A6-BB56-35BC87C670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B69-41A6-BB56-35BC87C670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B69-41A6-BB56-35BC87C670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B69-41A6-BB56-35BC87C670EF}"/>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B69-41A6-BB56-35BC87C670E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DB69-41A6-BB56-35BC87C670EF}"/>
              </c:ext>
            </c:extLst>
          </c:dPt>
          <c:dPt>
            <c:idx val="3"/>
            <c:bubble3D val="0"/>
            <c:extLst>
              <c:ext xmlns:c16="http://schemas.microsoft.com/office/drawing/2014/chart" uri="{C3380CC4-5D6E-409C-BE32-E72D297353CC}">
                <c16:uniqueId val="{000000C4-DB69-41A6-BB56-35BC87C670EF}"/>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B69-41A6-BB56-35BC87C670EF}"/>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B69-41A6-BB56-35BC87C670E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B69-41A6-BB56-35BC87C670E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B69-41A6-BB56-35BC87C670EF}"/>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B69-41A6-BB56-35BC87C670E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B69-41A6-BB56-35BC87C670EF}"/>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B69-41A6-BB56-35BC87C670E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B69-41A6-BB56-35BC87C670EF}"/>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B69-41A6-BB56-35BC87C670EF}"/>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B69-41A6-BB56-35BC87C670EF}"/>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B69-41A6-BB56-35BC87C670EF}"/>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B69-41A6-BB56-35BC87C670EF}"/>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B69-41A6-BB56-35BC87C670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B69-41A6-BB56-35BC87C670EF}"/>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B69-41A6-BB56-35BC87C670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B69-41A6-BB56-35BC87C670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B69-41A6-BB56-35BC87C670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B69-41A6-BB56-35BC87C670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B69-41A6-BB56-35BC87C670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B69-41A6-BB56-35BC87C670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B69-41A6-BB56-35BC87C670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B69-41A6-BB56-35BC87C670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B69-41A6-BB56-35BC87C670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B69-41A6-BB56-35BC87C670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B69-41A6-BB56-35BC87C670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B69-41A6-BB56-35BC87C670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B69-41A6-BB56-35BC87C670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B69-41A6-BB56-35BC87C670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B69-41A6-BB56-35BC87C670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B69-41A6-BB56-35BC87C670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B69-41A6-BB56-35BC87C670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B69-41A6-BB56-35BC87C670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B69-41A6-BB56-35BC87C670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B69-41A6-BB56-35BC87C670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B69-41A6-BB56-35BC87C670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B69-41A6-BB56-35BC87C670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B69-41A6-BB56-35BC87C670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B69-41A6-BB56-35BC87C670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B69-41A6-BB56-35BC87C670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B69-41A6-BB56-35BC87C670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B69-41A6-BB56-35BC87C670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B69-41A6-BB56-35BC87C670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B69-41A6-BB56-35BC87C670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B69-41A6-BB56-35BC87C670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B69-41A6-BB56-35BC87C670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B69-41A6-BB56-35BC87C670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B69-41A6-BB56-35BC87C670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B69-41A6-BB56-35BC87C670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B69-41A6-BB56-35BC87C670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B69-41A6-BB56-35BC87C670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B69-41A6-BB56-35BC87C670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B69-41A6-BB56-35BC87C670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B69-41A6-BB56-35BC87C670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B69-41A6-BB56-35BC87C670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B69-41A6-BB56-35BC87C670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B69-41A6-BB56-35BC87C670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B69-41A6-BB56-35BC87C670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B69-41A6-BB56-35BC87C670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B69-41A6-BB56-35BC87C670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B69-41A6-BB56-35BC87C670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B69-41A6-BB56-35BC87C670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B69-41A6-BB56-35BC87C670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B69-41A6-BB56-35BC87C670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B69-41A6-BB56-35BC87C670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B69-41A6-BB56-35BC87C670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B69-41A6-BB56-35BC87C670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B69-41A6-BB56-35BC87C670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B69-41A6-BB56-35BC87C670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B69-41A6-BB56-35BC87C670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B69-41A6-BB56-35BC87C670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B69-41A6-BB56-35BC87C670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B69-41A6-BB56-35BC87C670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B69-41A6-BB56-35BC87C670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B69-41A6-BB56-35BC87C670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B69-41A6-BB56-35BC87C670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B69-41A6-BB56-35BC87C670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B69-41A6-BB56-35BC87C670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B69-41A6-BB56-35BC87C670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B69-41A6-BB56-35BC87C670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B69-41A6-BB56-35BC87C670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B69-41A6-BB56-35BC87C670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B69-41A6-BB56-35BC87C670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B69-41A6-BB56-35BC87C670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B69-41A6-BB56-35BC87C670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B69-41A6-BB56-35BC87C670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B69-41A6-BB56-35BC87C670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B69-41A6-BB56-35BC87C670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B69-41A6-BB56-35BC87C670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B69-41A6-BB56-35BC87C670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B69-41A6-BB56-35BC87C670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B69-41A6-BB56-35BC87C670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B69-41A6-BB56-35BC87C670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B69-41A6-BB56-35BC87C670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B69-41A6-BB56-35BC87C670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B69-41A6-BB56-35BC87C670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B69-41A6-BB56-35BC87C670EF}"/>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5F39-434B-984E-C3067F203996}"/>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99.7</c:v>
                </c:pt>
                <c:pt idx="19">
                  <c:v>99.2</c:v>
                </c:pt>
                <c:pt idx="20">
                  <c:v>98.8</c:v>
                </c:pt>
                <c:pt idx="21">
                  <c:v>98.3</c:v>
                </c:pt>
                <c:pt idx="22">
                  <c:v>97.9</c:v>
                </c:pt>
                <c:pt idx="23">
                  <c:v>97.4</c:v>
                </c:pt>
                <c:pt idx="24">
                  <c:v>97</c:v>
                </c:pt>
                <c:pt idx="25">
                  <c:v>96.5</c:v>
                </c:pt>
              </c:numCache>
            </c:numRef>
          </c:yVal>
          <c:smooth val="0"/>
          <c:extLst>
            <c:ext xmlns:c16="http://schemas.microsoft.com/office/drawing/2014/chart" uri="{C3380CC4-5D6E-409C-BE32-E72D297353CC}">
              <c16:uniqueId val="{00000001-5F39-434B-984E-C3067F203996}"/>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5F39-434B-984E-C3067F203996}"/>
              </c:ext>
            </c:extLst>
          </c:dPt>
          <c:dPt>
            <c:idx val="3"/>
            <c:bubble3D val="0"/>
            <c:extLst>
              <c:ext xmlns:c16="http://schemas.microsoft.com/office/drawing/2014/chart" uri="{C3380CC4-5D6E-409C-BE32-E72D297353CC}">
                <c16:uniqueId val="{00000003-5F39-434B-984E-C3067F203996}"/>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F39-434B-984E-C3067F203996}"/>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F39-434B-984E-C3067F20399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F39-434B-984E-C3067F20399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F39-434B-984E-C3067F203996}"/>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F39-434B-984E-C3067F20399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F39-434B-984E-C3067F203996}"/>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F39-434B-984E-C3067F20399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F39-434B-984E-C3067F203996}"/>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F39-434B-984E-C3067F203996}"/>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F39-434B-984E-C3067F203996}"/>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F39-434B-984E-C3067F203996}"/>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F39-434B-984E-C3067F203996}"/>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F39-434B-984E-C3067F20399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F39-434B-984E-C3067F203996}"/>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F39-434B-984E-C3067F20399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F39-434B-984E-C3067F20399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F39-434B-984E-C3067F20399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F39-434B-984E-C3067F20399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F39-434B-984E-C3067F20399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F39-434B-984E-C3067F20399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F39-434B-984E-C3067F20399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F39-434B-984E-C3067F20399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F39-434B-984E-C3067F20399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F39-434B-984E-C3067F20399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F39-434B-984E-C3067F20399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F39-434B-984E-C3067F20399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F39-434B-984E-C3067F20399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F39-434B-984E-C3067F20399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F39-434B-984E-C3067F20399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F39-434B-984E-C3067F20399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F39-434B-984E-C3067F20399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F39-434B-984E-C3067F20399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F39-434B-984E-C3067F20399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F39-434B-984E-C3067F20399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F39-434B-984E-C3067F20399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F39-434B-984E-C3067F20399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F39-434B-984E-C3067F20399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F39-434B-984E-C3067F20399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F39-434B-984E-C3067F20399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F39-434B-984E-C3067F20399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F39-434B-984E-C3067F20399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F39-434B-984E-C3067F20399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F39-434B-984E-C3067F20399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F39-434B-984E-C3067F20399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F39-434B-984E-C3067F20399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F39-434B-984E-C3067F20399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F39-434B-984E-C3067F20399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F39-434B-984E-C3067F20399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F39-434B-984E-C3067F20399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F39-434B-984E-C3067F20399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F39-434B-984E-C3067F20399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F39-434B-984E-C3067F20399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F39-434B-984E-C3067F20399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F39-434B-984E-C3067F20399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F39-434B-984E-C3067F20399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F39-434B-984E-C3067F20399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F39-434B-984E-C3067F20399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F39-434B-984E-C3067F20399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F39-434B-984E-C3067F20399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F39-434B-984E-C3067F20399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F39-434B-984E-C3067F20399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F39-434B-984E-C3067F20399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F39-434B-984E-C3067F20399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F39-434B-984E-C3067F20399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F39-434B-984E-C3067F20399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F39-434B-984E-C3067F20399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F39-434B-984E-C3067F20399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F39-434B-984E-C3067F20399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F39-434B-984E-C3067F20399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F39-434B-984E-C3067F20399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F39-434B-984E-C3067F20399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F39-434B-984E-C3067F20399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F39-434B-984E-C3067F20399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F39-434B-984E-C3067F20399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F39-434B-984E-C3067F20399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F39-434B-984E-C3067F20399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F39-434B-984E-C3067F20399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F39-434B-984E-C3067F20399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F39-434B-984E-C3067F20399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F39-434B-984E-C3067F20399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F39-434B-984E-C3067F20399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F39-434B-984E-C3067F20399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F39-434B-984E-C3067F20399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F39-434B-984E-C3067F20399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F39-434B-984E-C3067F20399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F39-434B-984E-C3067F20399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F39-434B-984E-C3067F20399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F39-434B-984E-C3067F20399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F39-434B-984E-C3067F20399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F39-434B-984E-C3067F20399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F39-434B-984E-C3067F20399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F39-434B-984E-C3067F20399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F39-434B-984E-C3067F20399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F39-434B-984E-C3067F20399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F39-434B-984E-C3067F20399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100</c:v>
                </c:pt>
                <c:pt idx="3">
                  <c:v>100</c:v>
                </c:pt>
                <c:pt idx="4">
                  <c:v>#N/A</c:v>
                </c:pt>
                <c:pt idx="5">
                  <c:v>100</c:v>
                </c:pt>
                <c:pt idx="6">
                  <c:v>#N/A</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F39-434B-984E-C3067F203996}"/>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F39-434B-984E-C3067F203996}"/>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F39-434B-984E-C3067F20399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F39-434B-984E-C3067F20399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F39-434B-984E-C3067F203996}"/>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F39-434B-984E-C3067F20399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F39-434B-984E-C3067F203996}"/>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F39-434B-984E-C3067F20399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F39-434B-984E-C3067F203996}"/>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F39-434B-984E-C3067F203996}"/>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F39-434B-984E-C3067F203996}"/>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F39-434B-984E-C3067F203996}"/>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F39-434B-984E-C3067F203996}"/>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F39-434B-984E-C3067F20399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F39-434B-984E-C3067F203996}"/>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F39-434B-984E-C3067F20399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F39-434B-984E-C3067F20399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F39-434B-984E-C3067F20399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F39-434B-984E-C3067F20399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F39-434B-984E-C3067F20399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F39-434B-984E-C3067F20399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F39-434B-984E-C3067F20399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F39-434B-984E-C3067F20399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F39-434B-984E-C3067F20399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F39-434B-984E-C3067F20399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F39-434B-984E-C3067F20399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F39-434B-984E-C3067F20399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F39-434B-984E-C3067F20399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F39-434B-984E-C3067F20399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F39-434B-984E-C3067F20399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F39-434B-984E-C3067F20399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F39-434B-984E-C3067F20399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F39-434B-984E-C3067F20399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F39-434B-984E-C3067F20399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F39-434B-984E-C3067F20399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F39-434B-984E-C3067F20399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F39-434B-984E-C3067F20399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F39-434B-984E-C3067F20399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F39-434B-984E-C3067F20399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F39-434B-984E-C3067F20399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F39-434B-984E-C3067F20399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F39-434B-984E-C3067F20399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F39-434B-984E-C3067F20399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F39-434B-984E-C3067F20399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F39-434B-984E-C3067F20399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F39-434B-984E-C3067F20399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F39-434B-984E-C3067F20399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F39-434B-984E-C3067F20399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F39-434B-984E-C3067F20399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F39-434B-984E-C3067F20399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F39-434B-984E-C3067F20399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F39-434B-984E-C3067F20399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F39-434B-984E-C3067F20399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F39-434B-984E-C3067F20399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F39-434B-984E-C3067F20399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F39-434B-984E-C3067F20399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F39-434B-984E-C3067F20399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F39-434B-984E-C3067F20399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F39-434B-984E-C3067F20399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F39-434B-984E-C3067F20399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F39-434B-984E-C3067F20399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F39-434B-984E-C3067F20399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F39-434B-984E-C3067F20399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F39-434B-984E-C3067F20399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F39-434B-984E-C3067F20399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F39-434B-984E-C3067F20399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F39-434B-984E-C3067F20399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F39-434B-984E-C3067F20399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F39-434B-984E-C3067F20399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F39-434B-984E-C3067F20399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F39-434B-984E-C3067F20399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F39-434B-984E-C3067F20399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F39-434B-984E-C3067F20399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F39-434B-984E-C3067F20399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F39-434B-984E-C3067F20399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F39-434B-984E-C3067F20399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F39-434B-984E-C3067F20399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F39-434B-984E-C3067F20399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F39-434B-984E-C3067F20399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F39-434B-984E-C3067F20399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F39-434B-984E-C3067F20399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F39-434B-984E-C3067F20399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F39-434B-984E-C3067F20399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F39-434B-984E-C3067F20399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F39-434B-984E-C3067F20399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F39-434B-984E-C3067F20399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F39-434B-984E-C3067F20399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F39-434B-984E-C3067F20399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F39-434B-984E-C3067F20399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F39-434B-984E-C3067F20399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F39-434B-984E-C3067F20399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F39-434B-984E-C3067F20399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F39-434B-984E-C3067F20399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F39-434B-984E-C3067F20399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F39-434B-984E-C3067F20399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F39-434B-984E-C3067F20399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100</c:v>
                </c:pt>
                <c:pt idx="3">
                  <c:v>100</c:v>
                </c:pt>
                <c:pt idx="4">
                  <c:v>#N/A</c:v>
                </c:pt>
                <c:pt idx="5">
                  <c:v>100</c:v>
                </c:pt>
                <c:pt idx="6">
                  <c:v>#N/A</c:v>
                </c:pt>
                <c:pt idx="7">
                  <c:v>100</c:v>
                </c:pt>
                <c:pt idx="8">
                  <c:v>#N/A</c:v>
                </c:pt>
                <c:pt idx="9">
                  <c:v>#N/A</c:v>
                </c:pt>
                <c:pt idx="10">
                  <c:v>#N/A</c:v>
                </c:pt>
                <c:pt idx="11">
                  <c:v>#N/A</c:v>
                </c:pt>
                <c:pt idx="12">
                  <c:v>#N/A</c:v>
                </c:pt>
                <c:pt idx="13">
                  <c:v>96.21530698065601</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F39-434B-984E-C3067F203996}"/>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5F39-434B-984E-C3067F203996}"/>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5F39-434B-984E-C3067F20399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5F39-434B-984E-C3067F203996}"/>
              </c:ext>
            </c:extLst>
          </c:dPt>
          <c:dLbls>
            <c:dLbl>
              <c:idx val="0"/>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F39-434B-984E-C3067F203996}"/>
                </c:ext>
              </c:extLst>
            </c:dLbl>
            <c:dLbl>
              <c:idx val="1"/>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F39-434B-984E-C3067F20399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F39-434B-984E-C3067F20399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F39-434B-984E-C3067F203996}"/>
                </c:ext>
              </c:extLst>
            </c:dLbl>
            <c:dLbl>
              <c:idx val="4"/>
              <c:tx>
                <c:rich>
                  <a:bodyPr/>
                  <a:lstStyle/>
                  <a:p>
                    <a:pPr>
                      <a:defRPr sz="600" b="0" i="0">
                        <a:solidFill>
                          <a:srgbClr val="000000"/>
                        </a:solidFill>
                        <a:latin typeface="Arial"/>
                        <a:ea typeface="Arial"/>
                        <a:cs typeface="Arial"/>
                      </a:defRPr>
                    </a:pPr>
                    <a:r>
                      <a:rPr lang="en-US" sz="600"/>
                      <a:t>NPHA</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F39-434B-984E-C3067F20399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F39-434B-984E-C3067F203996}"/>
                </c:ext>
              </c:extLst>
            </c:dLbl>
            <c:dLbl>
              <c:idx val="6"/>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F39-434B-984E-C3067F20399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F39-434B-984E-C3067F203996}"/>
                </c:ext>
              </c:extLst>
            </c:dLbl>
            <c:dLbl>
              <c:idx val="8"/>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F39-434B-984E-C3067F203996}"/>
                </c:ext>
              </c:extLst>
            </c:dLbl>
            <c:dLbl>
              <c:idx val="9"/>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F39-434B-984E-C3067F203996}"/>
                </c:ext>
              </c:extLst>
            </c:dLbl>
            <c:dLbl>
              <c:idx val="10"/>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F39-434B-984E-C3067F203996}"/>
                </c:ext>
              </c:extLst>
            </c:dLbl>
            <c:dLbl>
              <c:idx val="11"/>
              <c:tx>
                <c:rich>
                  <a:bodyPr/>
                  <a:lstStyle/>
                  <a:p>
                    <a:pPr>
                      <a:defRPr sz="600" b="0" i="0">
                        <a:solidFill>
                          <a:srgbClr val="000000"/>
                        </a:solidFill>
                        <a:latin typeface="Arial"/>
                        <a:ea typeface="Arial"/>
                        <a:cs typeface="Arial"/>
                      </a:defRPr>
                    </a:pPr>
                    <a:r>
                      <a:rPr lang="en-US" sz="600"/>
                      <a:t>PWH</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F39-434B-984E-C3067F203996}"/>
                </c:ext>
              </c:extLst>
            </c:dLbl>
            <c:dLbl>
              <c:idx val="12"/>
              <c:tx>
                <c:rich>
                  <a:bodyPr/>
                  <a:lstStyle/>
                  <a:p>
                    <a:pPr>
                      <a:defRPr sz="600" b="0" i="0">
                        <a:solidFill>
                          <a:srgbClr val="000000"/>
                        </a:solidFill>
                        <a:latin typeface="Arial"/>
                        <a:ea typeface="Arial"/>
                        <a:cs typeface="Arial"/>
                      </a:defRPr>
                    </a:pPr>
                    <a:r>
                      <a:rPr lang="en-US" sz="600"/>
                      <a:t>SMOSS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F39-434B-984E-C3067F20399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F39-434B-984E-C3067F203996}"/>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F39-434B-984E-C3067F20399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F39-434B-984E-C3067F20399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F39-434B-984E-C3067F20399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F39-434B-984E-C3067F20399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F39-434B-984E-C3067F20399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F39-434B-984E-C3067F20399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F39-434B-984E-C3067F20399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F39-434B-984E-C3067F20399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F39-434B-984E-C3067F20399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5F39-434B-984E-C3067F20399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F39-434B-984E-C3067F20399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F39-434B-984E-C3067F20399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F39-434B-984E-C3067F20399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F39-434B-984E-C3067F20399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F39-434B-984E-C3067F20399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F39-434B-984E-C3067F20399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F39-434B-984E-C3067F20399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F39-434B-984E-C3067F20399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F39-434B-984E-C3067F20399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F39-434B-984E-C3067F20399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F39-434B-984E-C3067F20399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F39-434B-984E-C3067F20399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F39-434B-984E-C3067F20399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F39-434B-984E-C3067F20399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F39-434B-984E-C3067F20399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F39-434B-984E-C3067F20399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F39-434B-984E-C3067F20399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F39-434B-984E-C3067F20399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F39-434B-984E-C3067F20399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F39-434B-984E-C3067F20399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F39-434B-984E-C3067F20399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F39-434B-984E-C3067F20399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F39-434B-984E-C3067F20399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F39-434B-984E-C3067F20399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F39-434B-984E-C3067F20399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F39-434B-984E-C3067F20399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F39-434B-984E-C3067F20399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F39-434B-984E-C3067F20399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F39-434B-984E-C3067F20399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F39-434B-984E-C3067F20399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F39-434B-984E-C3067F20399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F39-434B-984E-C3067F20399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F39-434B-984E-C3067F20399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F39-434B-984E-C3067F20399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F39-434B-984E-C3067F20399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F39-434B-984E-C3067F20399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F39-434B-984E-C3067F20399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F39-434B-984E-C3067F20399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F39-434B-984E-C3067F20399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F39-434B-984E-C3067F20399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F39-434B-984E-C3067F20399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F39-434B-984E-C3067F20399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F39-434B-984E-C3067F20399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F39-434B-984E-C3067F20399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F39-434B-984E-C3067F20399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F39-434B-984E-C3067F20399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F39-434B-984E-C3067F20399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F39-434B-984E-C3067F20399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F39-434B-984E-C3067F20399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F39-434B-984E-C3067F20399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F39-434B-984E-C3067F20399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F39-434B-984E-C3067F20399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F39-434B-984E-C3067F20399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F39-434B-984E-C3067F20399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F39-434B-984E-C3067F20399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F39-434B-984E-C3067F20399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F39-434B-984E-C3067F20399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F39-434B-984E-C3067F20399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F39-434B-984E-C3067F20399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F39-434B-984E-C3067F20399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F39-434B-984E-C3067F20399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F39-434B-984E-C3067F20399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F39-434B-984E-C3067F20399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F39-434B-984E-C3067F20399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F39-434B-984E-C3067F20399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F39-434B-984E-C3067F20399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F39-434B-984E-C3067F20399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F39-434B-984E-C3067F20399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F39-434B-984E-C3067F20399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F39-434B-984E-C3067F20399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5F39-434B-984E-C3067F20399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2014</c:v>
                </c:pt>
                <c:pt idx="2">
                  <c:v>2016</c:v>
                </c:pt>
                <c:pt idx="3">
                  <c:v>2017</c:v>
                </c:pt>
                <c:pt idx="4">
                  <c:v>2017</c:v>
                </c:pt>
                <c:pt idx="5">
                  <c:v>2018</c:v>
                </c:pt>
                <c:pt idx="6">
                  <c:v>2018</c:v>
                </c:pt>
                <c:pt idx="7">
                  <c:v>2019</c:v>
                </c:pt>
                <c:pt idx="8">
                  <c:v>2021</c:v>
                </c:pt>
                <c:pt idx="9">
                  <c:v>2023</c:v>
                </c:pt>
                <c:pt idx="10">
                  <c:v>2024</c:v>
                </c:pt>
                <c:pt idx="11">
                  <c:v>2024</c:v>
                </c:pt>
                <c:pt idx="12">
                  <c:v>2025</c:v>
                </c:pt>
                <c:pt idx="13">
                  <c:v>2025</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100</c:v>
                </c:pt>
                <c:pt idx="3">
                  <c:v>100</c:v>
                </c:pt>
                <c:pt idx="4">
                  <c:v>#N/A</c:v>
                </c:pt>
                <c:pt idx="5">
                  <c:v>100</c:v>
                </c:pt>
                <c:pt idx="6">
                  <c:v>#N/A</c:v>
                </c:pt>
                <c:pt idx="7">
                  <c:v>100</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CEN</c:v>
                  </c:pt>
                  <c:pt idx="1">
                    <c:v>CEN</c:v>
                  </c:pt>
                  <c:pt idx="2">
                    <c:v>UIS</c:v>
                  </c:pt>
                  <c:pt idx="3">
                    <c:v>UIS</c:v>
                  </c:pt>
                  <c:pt idx="4">
                    <c:v>NPHA</c:v>
                  </c:pt>
                  <c:pt idx="5">
                    <c:v>UIS</c:v>
                  </c:pt>
                  <c:pt idx="6">
                    <c:v>PWH</c:v>
                  </c:pt>
                  <c:pt idx="7">
                    <c:v>UIS</c:v>
                  </c:pt>
                  <c:pt idx="8">
                    <c:v>PWH</c:v>
                  </c:pt>
                  <c:pt idx="9">
                    <c:v>SUR</c:v>
                  </c:pt>
                  <c:pt idx="10">
                    <c:v>SUR</c:v>
                  </c:pt>
                  <c:pt idx="11">
                    <c:v>PWH</c:v>
                  </c:pt>
                  <c:pt idx="12">
                    <c:v>SMOSS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5F39-434B-984E-C3067F203996}"/>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D91BB2F5-B636-4842-AB60-994AEF166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F0B0C89E-B086-47FD-B54C-BFE9345C4E2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B5BCE6F2-B51B-4D50-97AF-FF41B4C1609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8ED393F8-C2CD-4B54-B18E-6D19A90381A0}"/>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765373FD-DA06-456A-8B5F-10732DB59A7F}"/>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65FC684A-1023-44DF-AA4C-C91FE1B308BB}"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4565535C-A7B1-4B39-A92C-7D01D3E91B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A57D74EB-9461-453A-BEF5-9E6BB5EDA0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DE51D6E0-9E2C-448A-B374-E45CED6C60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F6A61615-F7EF-42A5-A948-ED849C2F3B3A}"/>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0D715D1-2623-402C-A442-05A5BB2BC99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654E0FAB-080C-494F-839F-54A5E366FD0A}"/>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9B49FA9-56B8-4674-9C74-12CC22726209}"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8185BC3B-EB29-4714-A509-0A5F595D71DD}"/>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8A8714D-8EF6-47CA-B98E-94B04F1C6F22}"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7030857B-E170-4250-BB50-3A03E6D4131A}"/>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6E44601-5F2C-4806-B722-00B7E96717D8}"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DAD41998-5FF2-4919-ADF0-3BDC0E8C4D23}"/>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5381422-6421-48C5-998B-BFA076008C16}"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E49B517D-CA02-4BBA-8FEC-0487E0E1B93B}"/>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9780105-C5E9-476C-A780-34F0A0AF16C0}"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7F4885C9-8D74-423E-A9BB-028176172200}"/>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18AB3FD-647A-44A9-863E-9E9FBCC6016C}"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A5DC7B3-F650-4BE5-A6DD-385B536C5E46}"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09F3BA9-0857-4990-960D-B356A6A06D47}"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14A52AE-007F-438D-A874-653888C5D146}"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BB64176-C936-4F25-8351-FCC5EEB97D2D}"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7CB9D2B-3317-4189-BC48-363A9F97A7B3}"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B5BCC71-BF4A-42D7-91A4-5ADF4EFE3A29}"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1489509-1EDA-42D3-88F9-EE4BF74C4291}"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6F22645-204A-458A-A738-AC9FF19F19C8}"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249CFC2-4A14-49D4-87EF-78C192F7A35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93FA69C-054D-417F-8F26-D4F3599AD336}"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3B58929-B3D2-48B1-9D02-FCC567C158FC}"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97AC91D-6E0D-458C-9B6B-C9E661725D19}"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5EE27F6-0DC7-4648-A6C9-D5596D4A5627}"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207989B-E75E-4142-897D-3012439F536C}"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C1A7278-81C5-47FE-BDE7-71A8CBAA3D78}"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C1765A8-B76F-477E-AB81-9B81AD29337D}"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8E85484-722E-4F82-99D4-B359BA076B2E}"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40BE89A-C568-4862-93C5-1CEC4D775FF9}"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B6D6711-7477-4A58-8221-EAF0582AE2D5}"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D094AA1-9025-4655-BF03-AB94C5A727BD}"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4DCACAC-54FA-4AB1-96E2-4BB469AD09A2}"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C7C15A7-C711-4B40-9BF2-709D41E8CF5D}"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3373856-789D-4E5C-8885-1B61551BB18D}"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B6CC07D9-2CC3-409B-999F-7E9AE5F21B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8D234D38-9290-4E56-8E7B-EE4BBA227C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37CF7284-509C-4669-B5B2-79CF82138E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5D621F87-AB0E-40AD-B351-E9CCFD00E8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D377A529-BCE0-46C4-BFB5-F8C595E23D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4FA6D7EF-56ED-4A87-A200-7144FF560A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BA778F23-4DB8-439A-8983-3C0D282F4B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987C0A34-ABED-450E-BDC6-9809FC7287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A0EB79D0-757B-4873-9671-87E35DB3A6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70EA0498-DAF1-48D7-8AEA-BD5BFA2464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B0C0AD13-1767-4316-9026-DF6A498724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41836BFD-B074-48A6-A3B1-1F30D192F4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2B8BB742-D83B-4E75-AAC2-6E9011A3EC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DB3A9309-5859-4A70-A96E-D12F3133CB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04C202FA-6343-4856-9058-ADB76EF849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D9969E82-81E5-40CD-9344-F5AF453C81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F5B47E9A-02B0-4CAB-8370-8025BD8317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3C808F99-0FD8-4C0B-A9B4-A872AE8889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B0E99C79-F77E-4674-9B19-3BC0E91BBD36}"/>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4DC9904-B783-4C8C-BF2B-13F014A141EB}"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CB744068-8C89-446C-B225-631DF313BD68}"/>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6390283-239F-4ED4-AF12-0DE3381E008F}"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284C0B65-EBEE-47C9-851D-014DE89CD4E3}"/>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C7116A9-00B8-478F-80B7-94B2FFC9CFEE}"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F61DB21D-069A-4973-9689-DF57C9CAF27E}"/>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EF89728-6623-4A89-B84C-E5DCAFA75A37}"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85C1C431-1090-446A-815F-244083060E3F}"/>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E787CE9-0E9B-4269-A0B4-79DF6E5EBB0F}"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88109BE6-292F-41C1-AFDF-CBB586632875}"/>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2A29646-FBA2-42F7-BEBB-3A9D956865C7}"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F460AE22-E283-4094-BFD3-8ED95DC4C82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2F492-839C-4DEA-9F93-E239D7F43BA2}">
  <sheetPr codeName="Sheet2"/>
  <dimension ref="A1:AH251"/>
  <sheetViews>
    <sheetView workbookViewId="0">
      <selection sqref="A1:U400"/>
    </sheetView>
  </sheetViews>
  <sheetFormatPr defaultColWidth="9" defaultRowHeight="13.2" x14ac:dyDescent="0.25"/>
  <cols>
    <col min="1" max="1" width="52.69921875" style="373" bestFit="1" customWidth="1"/>
    <col min="2" max="2" width="18.3984375" style="373" customWidth="1"/>
    <col min="3" max="3" width="22.3984375" style="373" customWidth="1"/>
    <col min="4" max="4" width="23.5" style="373" customWidth="1"/>
    <col min="5" max="5" width="23.69921875" style="373" customWidth="1"/>
    <col min="6" max="6" width="23.5" style="373" customWidth="1"/>
    <col min="7" max="12" width="9" style="373"/>
    <col min="13" max="13" width="39.69921875" style="373" bestFit="1" customWidth="1"/>
    <col min="14" max="22" width="9" style="373"/>
    <col min="23" max="23" width="13.09765625" style="373" bestFit="1" customWidth="1"/>
    <col min="24" max="16384" width="9" style="373"/>
  </cols>
  <sheetData>
    <row r="1" spans="1:34" x14ac:dyDescent="0.25">
      <c r="A1" s="372" t="s">
        <v>313</v>
      </c>
      <c r="B1" s="372" t="s">
        <v>314</v>
      </c>
      <c r="C1" s="372" t="s">
        <v>315</v>
      </c>
      <c r="D1" s="372" t="s">
        <v>316</v>
      </c>
      <c r="E1" s="372" t="s">
        <v>317</v>
      </c>
      <c r="F1" s="372" t="s">
        <v>164</v>
      </c>
      <c r="G1" s="372"/>
      <c r="I1" s="374" t="s">
        <v>318</v>
      </c>
      <c r="L1" s="374" t="s">
        <v>319</v>
      </c>
      <c r="M1" s="374" t="s">
        <v>320</v>
      </c>
      <c r="N1" s="374" t="s">
        <v>321</v>
      </c>
      <c r="O1" s="374" t="s">
        <v>322</v>
      </c>
      <c r="P1" s="374" t="s">
        <v>323</v>
      </c>
      <c r="Q1" s="374" t="s">
        <v>324</v>
      </c>
      <c r="R1" s="374" t="s">
        <v>325</v>
      </c>
      <c r="S1" s="374" t="s">
        <v>326</v>
      </c>
      <c r="T1" s="374" t="s">
        <v>319</v>
      </c>
      <c r="U1" s="374" t="s">
        <v>318</v>
      </c>
    </row>
    <row r="2" spans="1:34" x14ac:dyDescent="0.25">
      <c r="A2" s="375" t="s">
        <v>327</v>
      </c>
      <c r="I2" s="376" t="s">
        <v>313</v>
      </c>
      <c r="L2" s="376" t="s">
        <v>328</v>
      </c>
      <c r="M2" s="376" t="s">
        <v>329</v>
      </c>
      <c r="N2" s="376" t="s">
        <v>329</v>
      </c>
      <c r="O2" s="376" t="s">
        <v>329</v>
      </c>
      <c r="P2" s="376" t="s">
        <v>330</v>
      </c>
      <c r="Q2" s="376" t="s">
        <v>331</v>
      </c>
      <c r="R2" s="376"/>
      <c r="S2" s="376"/>
      <c r="T2" s="376" t="s">
        <v>328</v>
      </c>
      <c r="U2" s="377" t="s">
        <v>313</v>
      </c>
    </row>
    <row r="3" spans="1:34" x14ac:dyDescent="0.25">
      <c r="A3" s="378" t="s">
        <v>130</v>
      </c>
      <c r="B3" s="378" t="s">
        <v>332</v>
      </c>
      <c r="C3" s="378" t="s">
        <v>333</v>
      </c>
      <c r="D3" s="379" t="s">
        <v>334</v>
      </c>
      <c r="E3" s="373" t="s">
        <v>335</v>
      </c>
      <c r="I3" s="376" t="s">
        <v>314</v>
      </c>
      <c r="L3" s="376" t="s">
        <v>336</v>
      </c>
      <c r="M3" s="376" t="s">
        <v>337</v>
      </c>
      <c r="N3" s="376" t="s">
        <v>337</v>
      </c>
      <c r="O3" s="376" t="s">
        <v>338</v>
      </c>
      <c r="P3" s="376" t="s">
        <v>339</v>
      </c>
      <c r="Q3" s="376" t="s">
        <v>340</v>
      </c>
      <c r="R3" s="376"/>
      <c r="S3" s="376"/>
      <c r="T3" s="376" t="s">
        <v>336</v>
      </c>
      <c r="U3" s="376" t="s">
        <v>313</v>
      </c>
      <c r="W3" s="373" t="s">
        <v>341</v>
      </c>
      <c r="X3" s="373" t="s">
        <v>342</v>
      </c>
    </row>
    <row r="4" spans="1:34" x14ac:dyDescent="0.25">
      <c r="A4" s="373" t="s">
        <v>343</v>
      </c>
      <c r="B4" s="373" t="s">
        <v>344</v>
      </c>
      <c r="C4" s="373" t="s">
        <v>345</v>
      </c>
      <c r="D4" s="379" t="s">
        <v>346</v>
      </c>
      <c r="E4" s="373" t="s">
        <v>347</v>
      </c>
      <c r="I4" s="376" t="s">
        <v>315</v>
      </c>
      <c r="L4" s="376" t="s">
        <v>348</v>
      </c>
      <c r="M4" s="376" t="s">
        <v>349</v>
      </c>
      <c r="N4" s="376" t="s">
        <v>349</v>
      </c>
      <c r="O4" s="376" t="s">
        <v>349</v>
      </c>
      <c r="P4" s="376" t="s">
        <v>350</v>
      </c>
      <c r="Q4" s="376" t="s">
        <v>351</v>
      </c>
      <c r="R4" s="376"/>
      <c r="S4" s="376"/>
      <c r="T4" s="376" t="s">
        <v>348</v>
      </c>
      <c r="U4" s="376" t="s">
        <v>315</v>
      </c>
    </row>
    <row r="5" spans="1:34" x14ac:dyDescent="0.25">
      <c r="A5" s="378" t="str">
        <f>+Introduction!C7</f>
        <v>Republic of Moldova</v>
      </c>
      <c r="B5" s="380" t="str">
        <f t="shared" ref="B5" si="0">VLOOKUP($A$5,translationcountries,3,FALSE)</f>
        <v>República de Moldova</v>
      </c>
      <c r="C5" s="380" t="str">
        <f>VLOOKUP($A$5,translationcountries,2,FALSE)</f>
        <v>République de Moldova</v>
      </c>
      <c r="D5" s="380" t="str">
        <f>VLOOKUP($A$5,translationcountries,4,FALSE)</f>
        <v>Республика Молдова</v>
      </c>
      <c r="E5" s="380" t="str">
        <f>VLOOKUP($A$5,translationcountries,5,FALSE)</f>
        <v>جمهورية مولدوفا</v>
      </c>
      <c r="F5" s="380">
        <f>VLOOKUP($A$5,translationcountries,6,FALSE)</f>
        <v>0</v>
      </c>
      <c r="G5" s="380"/>
      <c r="I5" s="376" t="s">
        <v>316</v>
      </c>
      <c r="L5" s="376" t="s">
        <v>353</v>
      </c>
      <c r="M5" s="376" t="s">
        <v>354</v>
      </c>
      <c r="N5" s="376" t="s">
        <v>354</v>
      </c>
      <c r="O5" s="376" t="s">
        <v>355</v>
      </c>
      <c r="P5" s="376" t="s">
        <v>356</v>
      </c>
      <c r="Q5" s="376" t="s">
        <v>357</v>
      </c>
      <c r="R5" s="376"/>
      <c r="S5" s="376"/>
      <c r="T5" s="376" t="s">
        <v>353</v>
      </c>
      <c r="U5" s="377" t="s">
        <v>313</v>
      </c>
    </row>
    <row r="6" spans="1:34" x14ac:dyDescent="0.25">
      <c r="A6" s="378" t="s">
        <v>358</v>
      </c>
      <c r="B6" s="373" t="s">
        <v>359</v>
      </c>
      <c r="C6" s="373" t="s">
        <v>360</v>
      </c>
      <c r="D6" s="379" t="s">
        <v>361</v>
      </c>
      <c r="E6" s="373" t="s">
        <v>362</v>
      </c>
      <c r="I6" s="376" t="s">
        <v>317</v>
      </c>
      <c r="L6" s="376" t="s">
        <v>363</v>
      </c>
      <c r="M6" s="376" t="s">
        <v>364</v>
      </c>
      <c r="N6" s="376" t="s">
        <v>365</v>
      </c>
      <c r="O6" s="376" t="s">
        <v>366</v>
      </c>
      <c r="P6" s="376" t="s">
        <v>367</v>
      </c>
      <c r="Q6" s="376" t="s">
        <v>368</v>
      </c>
      <c r="R6" s="376"/>
      <c r="S6" s="376"/>
      <c r="T6" s="376" t="s">
        <v>363</v>
      </c>
      <c r="U6" s="377" t="s">
        <v>313</v>
      </c>
    </row>
    <row r="7" spans="1:34" x14ac:dyDescent="0.25">
      <c r="A7" s="378" t="s">
        <v>31</v>
      </c>
      <c r="B7" s="373" t="s">
        <v>369</v>
      </c>
      <c r="C7" s="373" t="s">
        <v>370</v>
      </c>
      <c r="D7" s="379" t="s">
        <v>371</v>
      </c>
      <c r="E7" s="373" t="s">
        <v>372</v>
      </c>
      <c r="I7" s="376" t="s">
        <v>164</v>
      </c>
      <c r="L7" s="376" t="s">
        <v>373</v>
      </c>
      <c r="M7" s="376" t="s">
        <v>374</v>
      </c>
      <c r="N7" s="376" t="s">
        <v>375</v>
      </c>
      <c r="O7" s="376" t="s">
        <v>374</v>
      </c>
      <c r="P7" s="376" t="s">
        <v>376</v>
      </c>
      <c r="Q7" s="376" t="s">
        <v>377</v>
      </c>
      <c r="R7" s="376"/>
      <c r="S7" s="376"/>
      <c r="T7" s="376" t="s">
        <v>373</v>
      </c>
      <c r="U7" s="377" t="s">
        <v>313</v>
      </c>
      <c r="X7" s="376" t="str" cm="1">
        <f t="array" aca="1" ref="X7" ca="1">CELL("filename")</f>
        <v>C:\Users\johnstonr\WHOUNICEF Dropbox\WHOUNICEF Team Folder\Schools\2026 Report\Country files\Country files multilingual\Country files v09\[JMP_2026_WinS_MDA_Republic_of_Moldova.xlsx]Introduction</v>
      </c>
    </row>
    <row r="8" spans="1:34" x14ac:dyDescent="0.25">
      <c r="A8" s="373" t="s">
        <v>131</v>
      </c>
      <c r="B8" s="373" t="s">
        <v>378</v>
      </c>
      <c r="C8" s="373" t="s">
        <v>379</v>
      </c>
      <c r="D8" s="379" t="s">
        <v>380</v>
      </c>
      <c r="E8" s="373" t="s">
        <v>381</v>
      </c>
      <c r="I8" s="376"/>
      <c r="L8" s="376" t="s">
        <v>382</v>
      </c>
      <c r="M8" s="376" t="s">
        <v>383</v>
      </c>
      <c r="N8" s="376" t="s">
        <v>384</v>
      </c>
      <c r="O8" s="376" t="s">
        <v>383</v>
      </c>
      <c r="P8" s="376" t="s">
        <v>385</v>
      </c>
      <c r="Q8" s="376" t="s">
        <v>386</v>
      </c>
      <c r="R8" s="376"/>
      <c r="S8" s="376"/>
      <c r="T8" s="376" t="s">
        <v>382</v>
      </c>
      <c r="U8" s="377" t="s">
        <v>315</v>
      </c>
      <c r="X8" s="376" t="str">
        <f ca="1">IFERROR(MID(X7,FIND(CHAR(1),SUBSTITUTE(X7,"\",CHAR(1),LEN(X7)-LEN(SUBSTITUTE(X7,"\",""))))+1,FIND(CHAR(1),SUBSTITUTE(X7,".",CHAR(1),LEN(X7)-LEN(SUBSTITUTE(X7,".",""))))-FIND(CHAR(1),SUBSTITUTE(X7,"\",CHAR(1),LEN(X7)-LEN(SUBSTITUTE(X7,"\",""))))-1),"")</f>
        <v>[JMP_2026_WinS_MDA_Republic_of_Moldova</v>
      </c>
    </row>
    <row r="9" spans="1:34" x14ac:dyDescent="0.25">
      <c r="A9" s="378" t="s">
        <v>387</v>
      </c>
      <c r="B9" s="373" t="s">
        <v>388</v>
      </c>
      <c r="C9" s="373" t="s">
        <v>389</v>
      </c>
      <c r="D9" s="379" t="s">
        <v>390</v>
      </c>
      <c r="E9" s="373" t="s">
        <v>391</v>
      </c>
      <c r="L9" s="376" t="s">
        <v>392</v>
      </c>
      <c r="M9" s="376" t="s">
        <v>393</v>
      </c>
      <c r="N9" s="376" t="s">
        <v>394</v>
      </c>
      <c r="O9" s="376" t="s">
        <v>395</v>
      </c>
      <c r="P9" s="376" t="s">
        <v>396</v>
      </c>
      <c r="Q9" s="376" t="s">
        <v>397</v>
      </c>
      <c r="R9" s="376"/>
      <c r="S9" s="376"/>
      <c r="T9" s="376" t="s">
        <v>392</v>
      </c>
      <c r="U9" s="377" t="s">
        <v>317</v>
      </c>
      <c r="X9" s="376" t="s">
        <v>352</v>
      </c>
    </row>
    <row r="10" spans="1:34" x14ac:dyDescent="0.25">
      <c r="A10" s="378" t="s">
        <v>398</v>
      </c>
      <c r="B10" s="373" t="s">
        <v>399</v>
      </c>
      <c r="C10" s="373" t="s">
        <v>400</v>
      </c>
      <c r="D10" s="379" t="s">
        <v>401</v>
      </c>
      <c r="E10" s="373" t="s">
        <v>402</v>
      </c>
      <c r="I10" s="381" t="s">
        <v>403</v>
      </c>
      <c r="L10" s="376" t="s">
        <v>404</v>
      </c>
      <c r="M10" s="376" t="s">
        <v>405</v>
      </c>
      <c r="N10" s="376" t="s">
        <v>406</v>
      </c>
      <c r="O10" s="376" t="s">
        <v>405</v>
      </c>
      <c r="P10" s="376" t="s">
        <v>407</v>
      </c>
      <c r="Q10" s="376" t="s">
        <v>408</v>
      </c>
      <c r="R10" s="376"/>
      <c r="S10" s="376"/>
      <c r="T10" s="376" t="s">
        <v>404</v>
      </c>
      <c r="U10" s="377" t="s">
        <v>314</v>
      </c>
      <c r="W10" s="378" t="s">
        <v>409</v>
      </c>
      <c r="X10" s="378" t="s">
        <v>410</v>
      </c>
    </row>
    <row r="11" spans="1:34" x14ac:dyDescent="0.25">
      <c r="A11" s="378" t="s">
        <v>280</v>
      </c>
      <c r="B11" s="373" t="s">
        <v>411</v>
      </c>
      <c r="C11" s="373" t="s">
        <v>412</v>
      </c>
      <c r="D11" s="379" t="s">
        <v>413</v>
      </c>
      <c r="E11" s="373" t="s">
        <v>414</v>
      </c>
      <c r="I11" s="376" t="str">
        <f>HLOOKUP(Introduction!$G$4,nametranslations,18,FALSE)</f>
        <v>Notes on how to read the country file</v>
      </c>
      <c r="L11" s="376" t="s">
        <v>415</v>
      </c>
      <c r="M11" s="376" t="s">
        <v>416</v>
      </c>
      <c r="N11" s="376" t="s">
        <v>417</v>
      </c>
      <c r="O11" s="376" t="s">
        <v>416</v>
      </c>
      <c r="P11" s="376" t="s">
        <v>418</v>
      </c>
      <c r="Q11" s="376" t="s">
        <v>419</v>
      </c>
      <c r="R11" s="376"/>
      <c r="S11" s="376"/>
      <c r="T11" s="376" t="s">
        <v>415</v>
      </c>
      <c r="U11" s="377" t="s">
        <v>313</v>
      </c>
    </row>
    <row r="12" spans="1:34" x14ac:dyDescent="0.25">
      <c r="A12" s="378" t="s">
        <v>32</v>
      </c>
      <c r="B12" s="378" t="s">
        <v>420</v>
      </c>
      <c r="C12" s="378" t="s">
        <v>421</v>
      </c>
      <c r="D12" s="379" t="s">
        <v>422</v>
      </c>
      <c r="E12" s="378" t="s">
        <v>423</v>
      </c>
      <c r="I12" s="376" t="str">
        <f>HLOOKUP(Introduction!$G$4,nametranslations,24,FALSE)</f>
        <v>Total</v>
      </c>
      <c r="L12" s="376" t="s">
        <v>424</v>
      </c>
      <c r="M12" s="376" t="s">
        <v>425</v>
      </c>
      <c r="N12" s="376" t="s">
        <v>426</v>
      </c>
      <c r="O12" s="376" t="s">
        <v>427</v>
      </c>
      <c r="P12" s="376" t="s">
        <v>428</v>
      </c>
      <c r="Q12" s="376" t="s">
        <v>429</v>
      </c>
      <c r="R12" s="376"/>
      <c r="S12" s="376"/>
      <c r="T12" s="376" t="s">
        <v>424</v>
      </c>
      <c r="U12" s="377" t="s">
        <v>313</v>
      </c>
      <c r="W12" s="373" t="s">
        <v>430</v>
      </c>
      <c r="X12" s="373" t="s">
        <v>431</v>
      </c>
      <c r="Z12" s="373" t="s">
        <v>432</v>
      </c>
      <c r="AC12" s="373" t="s">
        <v>433</v>
      </c>
      <c r="AH12" s="382" t="str" cm="1">
        <f t="array" aca="1" ref="AH12" ca="1">MID(CELL("filename"),FIND("~",SUBSTITUTE(CELL("filename"),"_","~",3))+1,3)</f>
        <v>MDA</v>
      </c>
    </row>
    <row r="13" spans="1:34" x14ac:dyDescent="0.25">
      <c r="A13" s="378" t="s">
        <v>434</v>
      </c>
      <c r="B13" s="378" t="s">
        <v>435</v>
      </c>
      <c r="C13" s="378" t="s">
        <v>436</v>
      </c>
      <c r="D13" s="379" t="s">
        <v>437</v>
      </c>
      <c r="E13" s="378" t="s">
        <v>438</v>
      </c>
      <c r="I13" s="376" t="str">
        <f>HLOOKUP(Introduction!$G$4,nametranslations,25,FALSE)</f>
        <v>Rural</v>
      </c>
      <c r="L13" s="376" t="s">
        <v>439</v>
      </c>
      <c r="M13" s="376" t="s">
        <v>440</v>
      </c>
      <c r="N13" s="376" t="s">
        <v>441</v>
      </c>
      <c r="O13" s="376" t="s">
        <v>442</v>
      </c>
      <c r="P13" s="376" t="s">
        <v>443</v>
      </c>
      <c r="Q13" s="376" t="s">
        <v>444</v>
      </c>
      <c r="R13" s="376"/>
      <c r="S13" s="376"/>
      <c r="T13" s="376" t="s">
        <v>439</v>
      </c>
      <c r="U13" s="377" t="s">
        <v>315</v>
      </c>
    </row>
    <row r="14" spans="1:34" x14ac:dyDescent="0.25">
      <c r="A14" s="373" t="s">
        <v>133</v>
      </c>
      <c r="B14" s="373" t="s">
        <v>445</v>
      </c>
      <c r="C14" s="373" t="s">
        <v>446</v>
      </c>
      <c r="D14" s="379" t="s">
        <v>447</v>
      </c>
      <c r="E14" s="373" t="s">
        <v>448</v>
      </c>
      <c r="I14" s="376" t="str">
        <f>HLOOKUP(Introduction!$G$4,nametranslations,26,FALSE)</f>
        <v>Urban</v>
      </c>
      <c r="L14" s="376" t="s">
        <v>449</v>
      </c>
      <c r="M14" s="376" t="s">
        <v>450</v>
      </c>
      <c r="N14" s="376" t="s">
        <v>451</v>
      </c>
      <c r="O14" s="376" t="s">
        <v>452</v>
      </c>
      <c r="P14" s="376" t="s">
        <v>453</v>
      </c>
      <c r="Q14" s="376" t="s">
        <v>454</v>
      </c>
      <c r="R14" s="376"/>
      <c r="S14" s="376"/>
      <c r="T14" s="376" t="s">
        <v>449</v>
      </c>
      <c r="U14" s="377" t="s">
        <v>313</v>
      </c>
    </row>
    <row r="15" spans="1:34" x14ac:dyDescent="0.25">
      <c r="A15" s="373" t="s">
        <v>134</v>
      </c>
      <c r="B15" s="373" t="s">
        <v>455</v>
      </c>
      <c r="C15" s="378" t="s">
        <v>456</v>
      </c>
      <c r="D15" s="379" t="s">
        <v>457</v>
      </c>
      <c r="E15" s="378" t="s">
        <v>458</v>
      </c>
      <c r="I15" s="376" t="str">
        <f>HLOOKUP(Introduction!$G$4,nametranslations,27,FALSE)</f>
        <v>Pre-primary</v>
      </c>
      <c r="L15" s="376" t="s">
        <v>459</v>
      </c>
      <c r="M15" s="376" t="s">
        <v>460</v>
      </c>
      <c r="N15" s="376" t="s">
        <v>461</v>
      </c>
      <c r="O15" s="376" t="s">
        <v>460</v>
      </c>
      <c r="P15" s="376" t="s">
        <v>462</v>
      </c>
      <c r="Q15" s="376" t="s">
        <v>463</v>
      </c>
      <c r="R15" s="376"/>
      <c r="S15" s="376"/>
      <c r="T15" s="376" t="s">
        <v>459</v>
      </c>
      <c r="U15" s="377" t="s">
        <v>313</v>
      </c>
    </row>
    <row r="16" spans="1:34" x14ac:dyDescent="0.25">
      <c r="A16" s="373" t="s">
        <v>135</v>
      </c>
      <c r="B16" s="378" t="s">
        <v>464</v>
      </c>
      <c r="C16" s="378" t="s">
        <v>465</v>
      </c>
      <c r="D16" s="379" t="s">
        <v>466</v>
      </c>
      <c r="E16" s="378" t="s">
        <v>467</v>
      </c>
      <c r="I16" s="376" t="str">
        <f>HLOOKUP(Introduction!$G$4,nametranslations,28,FALSE)</f>
        <v>Primary</v>
      </c>
      <c r="L16" s="376" t="s">
        <v>468</v>
      </c>
      <c r="M16" s="376" t="s">
        <v>469</v>
      </c>
      <c r="N16" s="376" t="s">
        <v>470</v>
      </c>
      <c r="O16" s="376" t="s">
        <v>469</v>
      </c>
      <c r="P16" s="376" t="s">
        <v>471</v>
      </c>
      <c r="Q16" s="376" t="s">
        <v>472</v>
      </c>
      <c r="R16" s="376"/>
      <c r="S16" s="376"/>
      <c r="T16" s="376" t="s">
        <v>468</v>
      </c>
      <c r="U16" s="377" t="s">
        <v>313</v>
      </c>
    </row>
    <row r="17" spans="1:21" x14ac:dyDescent="0.25">
      <c r="A17" s="373" t="s">
        <v>473</v>
      </c>
      <c r="B17" s="378" t="s">
        <v>474</v>
      </c>
      <c r="C17" s="378" t="s">
        <v>475</v>
      </c>
      <c r="D17" s="379" t="s">
        <v>476</v>
      </c>
      <c r="E17" s="378" t="s">
        <v>477</v>
      </c>
      <c r="I17" s="376" t="str">
        <f>HLOOKUP(Introduction!$G$4,nametranslations,29,FALSE)</f>
        <v>Secondary</v>
      </c>
      <c r="L17" s="376" t="s">
        <v>478</v>
      </c>
      <c r="M17" s="376" t="s">
        <v>479</v>
      </c>
      <c r="N17" s="376" t="s">
        <v>480</v>
      </c>
      <c r="O17" s="376" t="s">
        <v>481</v>
      </c>
      <c r="P17" s="376" t="s">
        <v>482</v>
      </c>
      <c r="Q17" s="376" t="s">
        <v>483</v>
      </c>
      <c r="R17" s="376"/>
      <c r="S17" s="376"/>
      <c r="T17" s="376" t="s">
        <v>478</v>
      </c>
      <c r="U17" s="377" t="s">
        <v>313</v>
      </c>
    </row>
    <row r="18" spans="1:21" x14ac:dyDescent="0.25">
      <c r="A18" s="373" t="s">
        <v>484</v>
      </c>
      <c r="B18" s="378" t="s">
        <v>485</v>
      </c>
      <c r="C18" s="378" t="s">
        <v>486</v>
      </c>
      <c r="D18" s="379" t="s">
        <v>487</v>
      </c>
      <c r="E18" s="378" t="s">
        <v>488</v>
      </c>
      <c r="I18" s="376"/>
      <c r="L18" s="376" t="s">
        <v>489</v>
      </c>
      <c r="M18" s="376" t="s">
        <v>490</v>
      </c>
      <c r="N18" s="376" t="s">
        <v>490</v>
      </c>
      <c r="O18" s="376" t="s">
        <v>490</v>
      </c>
      <c r="P18" s="376" t="s">
        <v>491</v>
      </c>
      <c r="Q18" s="376" t="s">
        <v>492</v>
      </c>
      <c r="R18" s="376"/>
      <c r="S18" s="376"/>
      <c r="T18" s="376" t="s">
        <v>489</v>
      </c>
      <c r="U18" s="377" t="s">
        <v>315</v>
      </c>
    </row>
    <row r="19" spans="1:21" x14ac:dyDescent="0.25">
      <c r="A19" s="375" t="s">
        <v>493</v>
      </c>
      <c r="I19" s="376"/>
      <c r="L19" s="376" t="s">
        <v>494</v>
      </c>
      <c r="M19" s="376" t="s">
        <v>495</v>
      </c>
      <c r="N19" s="376" t="s">
        <v>496</v>
      </c>
      <c r="O19" s="376" t="s">
        <v>497</v>
      </c>
      <c r="P19" s="376" t="s">
        <v>498</v>
      </c>
      <c r="Q19" s="376" t="s">
        <v>499</v>
      </c>
      <c r="R19" s="376"/>
      <c r="S19" s="376"/>
      <c r="T19" s="376" t="s">
        <v>494</v>
      </c>
      <c r="U19" s="377" t="s">
        <v>315</v>
      </c>
    </row>
    <row r="20" spans="1:21" x14ac:dyDescent="0.25">
      <c r="A20" s="373" t="s">
        <v>137</v>
      </c>
      <c r="B20" s="378" t="s">
        <v>500</v>
      </c>
      <c r="C20" s="378" t="s">
        <v>501</v>
      </c>
      <c r="D20" s="379" t="s">
        <v>502</v>
      </c>
      <c r="E20" s="378" t="s">
        <v>503</v>
      </c>
      <c r="I20" s="376"/>
      <c r="L20" s="376" t="s">
        <v>504</v>
      </c>
      <c r="M20" s="376" t="s">
        <v>505</v>
      </c>
      <c r="N20" s="376" t="s">
        <v>506</v>
      </c>
      <c r="O20" s="376" t="s">
        <v>505</v>
      </c>
      <c r="P20" s="376" t="s">
        <v>507</v>
      </c>
      <c r="Q20" s="376" t="s">
        <v>508</v>
      </c>
      <c r="R20" s="376"/>
      <c r="S20" s="376"/>
      <c r="T20" s="376" t="s">
        <v>504</v>
      </c>
      <c r="U20" s="377" t="s">
        <v>315</v>
      </c>
    </row>
    <row r="21" spans="1:21" x14ac:dyDescent="0.25">
      <c r="A21" s="373" t="s">
        <v>200</v>
      </c>
      <c r="B21" s="378" t="s">
        <v>509</v>
      </c>
      <c r="C21" s="378" t="s">
        <v>510</v>
      </c>
      <c r="D21" s="379" t="s">
        <v>511</v>
      </c>
      <c r="E21" s="378" t="s">
        <v>512</v>
      </c>
      <c r="I21" s="376"/>
      <c r="L21" s="376" t="s">
        <v>513</v>
      </c>
      <c r="M21" s="376" t="s">
        <v>514</v>
      </c>
      <c r="N21" s="376" t="s">
        <v>515</v>
      </c>
      <c r="O21" s="376" t="s">
        <v>516</v>
      </c>
      <c r="P21" s="376" t="s">
        <v>517</v>
      </c>
      <c r="Q21" s="376" t="s">
        <v>518</v>
      </c>
      <c r="R21" s="376"/>
      <c r="S21" s="376"/>
      <c r="T21" s="376" t="s">
        <v>513</v>
      </c>
      <c r="U21" s="377" t="s">
        <v>313</v>
      </c>
    </row>
    <row r="22" spans="1:21" x14ac:dyDescent="0.25">
      <c r="A22" s="373" t="s">
        <v>14</v>
      </c>
      <c r="B22" s="378" t="s">
        <v>519</v>
      </c>
      <c r="C22" s="378" t="s">
        <v>520</v>
      </c>
      <c r="D22" s="379" t="s">
        <v>521</v>
      </c>
      <c r="E22" s="378" t="s">
        <v>522</v>
      </c>
      <c r="I22" s="376"/>
      <c r="L22" s="376" t="s">
        <v>523</v>
      </c>
      <c r="M22" s="376" t="s">
        <v>524</v>
      </c>
      <c r="N22" s="376" t="s">
        <v>524</v>
      </c>
      <c r="O22" s="376" t="s">
        <v>524</v>
      </c>
      <c r="P22" s="376" t="s">
        <v>525</v>
      </c>
      <c r="Q22" s="376" t="s">
        <v>526</v>
      </c>
      <c r="R22" s="376"/>
      <c r="S22" s="376"/>
      <c r="T22" s="376" t="s">
        <v>523</v>
      </c>
      <c r="U22" s="377" t="s">
        <v>315</v>
      </c>
    </row>
    <row r="23" spans="1:21" x14ac:dyDescent="0.25">
      <c r="A23" s="373" t="s">
        <v>15</v>
      </c>
      <c r="B23" s="378" t="s">
        <v>527</v>
      </c>
      <c r="C23" s="378" t="s">
        <v>528</v>
      </c>
      <c r="D23" s="379" t="s">
        <v>529</v>
      </c>
      <c r="E23" s="378" t="s">
        <v>530</v>
      </c>
      <c r="I23" s="376"/>
      <c r="L23" s="376" t="s">
        <v>531</v>
      </c>
      <c r="M23" s="376" t="s">
        <v>532</v>
      </c>
      <c r="N23" s="376" t="s">
        <v>532</v>
      </c>
      <c r="O23" s="376" t="s">
        <v>532</v>
      </c>
      <c r="P23" s="376" t="s">
        <v>533</v>
      </c>
      <c r="Q23" s="376" t="s">
        <v>534</v>
      </c>
      <c r="R23" s="376"/>
      <c r="S23" s="376"/>
      <c r="T23" s="376" t="s">
        <v>531</v>
      </c>
      <c r="U23" s="377" t="s">
        <v>313</v>
      </c>
    </row>
    <row r="24" spans="1:21" x14ac:dyDescent="0.25">
      <c r="A24" s="373" t="s">
        <v>535</v>
      </c>
      <c r="B24" s="378" t="s">
        <v>535</v>
      </c>
      <c r="C24" s="373" t="s">
        <v>535</v>
      </c>
      <c r="D24" s="379" t="s">
        <v>536</v>
      </c>
      <c r="E24" s="373" t="s">
        <v>537</v>
      </c>
      <c r="I24" s="381" t="s">
        <v>538</v>
      </c>
      <c r="L24" s="376" t="s">
        <v>539</v>
      </c>
      <c r="M24" s="376" t="s">
        <v>540</v>
      </c>
      <c r="N24" s="376" t="s">
        <v>541</v>
      </c>
      <c r="O24" s="376" t="s">
        <v>540</v>
      </c>
      <c r="P24" s="376" t="s">
        <v>542</v>
      </c>
      <c r="Q24" s="376" t="s">
        <v>543</v>
      </c>
      <c r="R24" s="376"/>
      <c r="S24" s="376"/>
      <c r="T24" s="376" t="s">
        <v>539</v>
      </c>
      <c r="U24" s="377" t="s">
        <v>313</v>
      </c>
    </row>
    <row r="25" spans="1:21" x14ac:dyDescent="0.25">
      <c r="A25" s="373" t="s">
        <v>2</v>
      </c>
      <c r="B25" s="378" t="s">
        <v>2</v>
      </c>
      <c r="C25" s="373" t="s">
        <v>2</v>
      </c>
      <c r="D25" s="379" t="s">
        <v>544</v>
      </c>
      <c r="E25" s="373" t="s">
        <v>545</v>
      </c>
      <c r="I25" s="376" t="str">
        <f>HLOOKUP(Introduction!$G$4,nametranslations,36,FALSE)</f>
        <v>Proportion of Schools (%)</v>
      </c>
      <c r="L25" s="376" t="s">
        <v>546</v>
      </c>
      <c r="M25" s="376" t="s">
        <v>547</v>
      </c>
      <c r="N25" s="376" t="s">
        <v>548</v>
      </c>
      <c r="O25" s="376" t="s">
        <v>549</v>
      </c>
      <c r="P25" s="376" t="s">
        <v>550</v>
      </c>
      <c r="Q25" s="376" t="s">
        <v>551</v>
      </c>
      <c r="R25" s="376"/>
      <c r="S25" s="376"/>
      <c r="T25" s="376" t="s">
        <v>546</v>
      </c>
      <c r="U25" s="377" t="s">
        <v>317</v>
      </c>
    </row>
    <row r="26" spans="1:21" x14ac:dyDescent="0.25">
      <c r="A26" s="373" t="s">
        <v>1</v>
      </c>
      <c r="B26" s="378" t="s">
        <v>552</v>
      </c>
      <c r="C26" s="373" t="s">
        <v>553</v>
      </c>
      <c r="D26" s="379" t="s">
        <v>554</v>
      </c>
      <c r="E26" s="373" t="s">
        <v>555</v>
      </c>
      <c r="I26" s="376" t="s">
        <v>535</v>
      </c>
      <c r="L26" s="376" t="s">
        <v>556</v>
      </c>
      <c r="M26" s="376" t="s">
        <v>557</v>
      </c>
      <c r="N26" s="376" t="s">
        <v>557</v>
      </c>
      <c r="O26" s="376" t="s">
        <v>557</v>
      </c>
      <c r="P26" s="376" t="s">
        <v>558</v>
      </c>
      <c r="Q26" s="376" t="s">
        <v>559</v>
      </c>
      <c r="R26" s="376"/>
      <c r="S26" s="376"/>
      <c r="T26" s="376" t="s">
        <v>556</v>
      </c>
      <c r="U26" s="377" t="s">
        <v>313</v>
      </c>
    </row>
    <row r="27" spans="1:21" x14ac:dyDescent="0.25">
      <c r="A27" s="373" t="s">
        <v>16</v>
      </c>
      <c r="B27" s="378" t="s">
        <v>560</v>
      </c>
      <c r="C27" s="373" t="s">
        <v>561</v>
      </c>
      <c r="D27" s="379" t="s">
        <v>562</v>
      </c>
      <c r="E27" s="373" t="s">
        <v>563</v>
      </c>
      <c r="I27" s="376" t="str">
        <f>HLOOKUP(Introduction!$G$4,nametranslations,25,FALSE)</f>
        <v>Rural</v>
      </c>
      <c r="L27" s="376" t="s">
        <v>564</v>
      </c>
      <c r="M27" s="376" t="s">
        <v>565</v>
      </c>
      <c r="N27" s="376" t="s">
        <v>566</v>
      </c>
      <c r="O27" s="376" t="s">
        <v>567</v>
      </c>
      <c r="P27" s="376" t="s">
        <v>568</v>
      </c>
      <c r="Q27" s="376" t="s">
        <v>569</v>
      </c>
      <c r="R27" s="376"/>
      <c r="S27" s="376"/>
      <c r="T27" s="376" t="s">
        <v>564</v>
      </c>
      <c r="U27" s="377" t="s">
        <v>313</v>
      </c>
    </row>
    <row r="28" spans="1:21" x14ac:dyDescent="0.25">
      <c r="A28" s="373" t="s">
        <v>17</v>
      </c>
      <c r="B28" s="383" t="s">
        <v>570</v>
      </c>
      <c r="C28" s="373" t="s">
        <v>571</v>
      </c>
      <c r="D28" s="379" t="s">
        <v>572</v>
      </c>
      <c r="E28" s="373" t="s">
        <v>573</v>
      </c>
      <c r="I28" s="376" t="str">
        <f>HLOOKUP(Introduction!$G$4,nametranslations,26,FALSE)</f>
        <v>Urban</v>
      </c>
      <c r="L28" s="376" t="s">
        <v>574</v>
      </c>
      <c r="M28" s="376" t="s">
        <v>575</v>
      </c>
      <c r="N28" s="376" t="s">
        <v>576</v>
      </c>
      <c r="O28" s="376" t="s">
        <v>577</v>
      </c>
      <c r="P28" s="376" t="s">
        <v>578</v>
      </c>
      <c r="Q28" s="376" t="s">
        <v>579</v>
      </c>
      <c r="R28" s="376"/>
      <c r="S28" s="376"/>
      <c r="T28" s="376" t="s">
        <v>574</v>
      </c>
      <c r="U28" s="377" t="s">
        <v>315</v>
      </c>
    </row>
    <row r="29" spans="1:21" x14ac:dyDescent="0.25">
      <c r="A29" s="373" t="s">
        <v>18</v>
      </c>
      <c r="B29" s="383" t="s">
        <v>580</v>
      </c>
      <c r="C29" s="373" t="s">
        <v>581</v>
      </c>
      <c r="D29" s="379" t="s">
        <v>582</v>
      </c>
      <c r="E29" s="373" t="s">
        <v>583</v>
      </c>
      <c r="I29" s="376" t="str">
        <f>HLOOKUP(Introduction!$G$4,nametranslations,27,FALSE)</f>
        <v>Pre-primary</v>
      </c>
      <c r="L29" s="376" t="s">
        <v>584</v>
      </c>
      <c r="M29" s="376" t="s">
        <v>585</v>
      </c>
      <c r="N29" s="376" t="s">
        <v>586</v>
      </c>
      <c r="O29" s="376" t="s">
        <v>587</v>
      </c>
      <c r="P29" s="376" t="s">
        <v>588</v>
      </c>
      <c r="Q29" s="376" t="s">
        <v>589</v>
      </c>
      <c r="R29" s="376"/>
      <c r="S29" s="376"/>
      <c r="T29" s="376" t="s">
        <v>584</v>
      </c>
      <c r="U29" s="377" t="s">
        <v>313</v>
      </c>
    </row>
    <row r="30" spans="1:21" x14ac:dyDescent="0.25">
      <c r="A30" s="373" t="s">
        <v>33</v>
      </c>
      <c r="B30" s="378" t="s">
        <v>590</v>
      </c>
      <c r="C30" s="378" t="s">
        <v>591</v>
      </c>
      <c r="D30" s="379" t="s">
        <v>592</v>
      </c>
      <c r="E30" s="378" t="s">
        <v>593</v>
      </c>
      <c r="I30" s="376" t="str">
        <f>HLOOKUP(Introduction!$G$4,nametranslations,28,FALSE)</f>
        <v>Primary</v>
      </c>
      <c r="L30" s="376" t="s">
        <v>594</v>
      </c>
      <c r="M30" s="376" t="s">
        <v>595</v>
      </c>
      <c r="N30" s="376" t="s">
        <v>595</v>
      </c>
      <c r="O30" s="376" t="s">
        <v>596</v>
      </c>
      <c r="P30" s="376" t="s">
        <v>597</v>
      </c>
      <c r="Q30" s="376" t="s">
        <v>598</v>
      </c>
      <c r="R30" s="376"/>
      <c r="S30" s="376"/>
      <c r="T30" s="376" t="s">
        <v>594</v>
      </c>
      <c r="U30" s="377" t="s">
        <v>313</v>
      </c>
    </row>
    <row r="31" spans="1:21" x14ac:dyDescent="0.25">
      <c r="A31" s="373" t="s">
        <v>34</v>
      </c>
      <c r="B31" s="378" t="s">
        <v>599</v>
      </c>
      <c r="C31" s="373" t="s">
        <v>600</v>
      </c>
      <c r="D31" s="379" t="s">
        <v>601</v>
      </c>
      <c r="E31" s="373" t="s">
        <v>602</v>
      </c>
      <c r="I31" s="376" t="str">
        <f>HLOOKUP(Introduction!$G$4,nametranslations,29,FALSE)</f>
        <v>Secondary</v>
      </c>
      <c r="L31" s="376" t="s">
        <v>603</v>
      </c>
      <c r="M31" s="376" t="s">
        <v>604</v>
      </c>
      <c r="N31" s="376" t="s">
        <v>605</v>
      </c>
      <c r="O31" s="376" t="s">
        <v>604</v>
      </c>
      <c r="P31" s="376" t="s">
        <v>606</v>
      </c>
      <c r="Q31" s="376" t="s">
        <v>607</v>
      </c>
      <c r="R31" s="376"/>
      <c r="S31" s="376"/>
      <c r="T31" s="376" t="s">
        <v>603</v>
      </c>
      <c r="U31" s="377" t="s">
        <v>313</v>
      </c>
    </row>
    <row r="32" spans="1:21" x14ac:dyDescent="0.25">
      <c r="A32" s="373" t="s">
        <v>35</v>
      </c>
      <c r="B32" s="378" t="s">
        <v>608</v>
      </c>
      <c r="C32" s="373" t="s">
        <v>609</v>
      </c>
      <c r="D32" s="379" t="s">
        <v>610</v>
      </c>
      <c r="E32" s="373" t="s">
        <v>611</v>
      </c>
      <c r="I32" s="376"/>
      <c r="L32" s="376" t="s">
        <v>612</v>
      </c>
      <c r="M32" s="376" t="s">
        <v>613</v>
      </c>
      <c r="N32" s="376" t="s">
        <v>614</v>
      </c>
      <c r="O32" s="376" t="s">
        <v>615</v>
      </c>
      <c r="P32" s="376" t="s">
        <v>616</v>
      </c>
      <c r="Q32" s="376" t="s">
        <v>617</v>
      </c>
      <c r="R32" s="376"/>
      <c r="S32" s="376"/>
      <c r="T32" s="376" t="s">
        <v>612</v>
      </c>
      <c r="U32" s="377" t="s">
        <v>314</v>
      </c>
    </row>
    <row r="33" spans="1:21" x14ac:dyDescent="0.25">
      <c r="A33" s="373" t="s">
        <v>205</v>
      </c>
      <c r="B33" s="378" t="s">
        <v>618</v>
      </c>
      <c r="C33" s="373" t="s">
        <v>619</v>
      </c>
      <c r="D33" s="379" t="s">
        <v>620</v>
      </c>
      <c r="E33" s="373" t="s">
        <v>621</v>
      </c>
      <c r="L33" s="376" t="s">
        <v>622</v>
      </c>
      <c r="M33" s="376" t="s">
        <v>623</v>
      </c>
      <c r="N33" s="376" t="s">
        <v>624</v>
      </c>
      <c r="O33" s="376" t="s">
        <v>625</v>
      </c>
      <c r="P33" s="376" t="s">
        <v>626</v>
      </c>
      <c r="Q33" s="376" t="s">
        <v>627</v>
      </c>
      <c r="R33" s="376"/>
      <c r="S33" s="376"/>
      <c r="T33" s="376" t="s">
        <v>622</v>
      </c>
      <c r="U33" s="377" t="s">
        <v>313</v>
      </c>
    </row>
    <row r="34" spans="1:21" x14ac:dyDescent="0.25">
      <c r="A34" s="373" t="s">
        <v>281</v>
      </c>
      <c r="B34" s="378" t="s">
        <v>628</v>
      </c>
      <c r="C34" s="373" t="s">
        <v>629</v>
      </c>
      <c r="D34" s="379" t="s">
        <v>630</v>
      </c>
      <c r="E34" s="378" t="s">
        <v>631</v>
      </c>
      <c r="L34" s="376" t="s">
        <v>632</v>
      </c>
      <c r="M34" s="376" t="s">
        <v>633</v>
      </c>
      <c r="N34" s="376" t="s">
        <v>634</v>
      </c>
      <c r="O34" s="376" t="s">
        <v>633</v>
      </c>
      <c r="P34" s="376" t="s">
        <v>635</v>
      </c>
      <c r="Q34" s="376" t="s">
        <v>636</v>
      </c>
      <c r="R34" s="376"/>
      <c r="S34" s="376"/>
      <c r="T34" s="376" t="s">
        <v>632</v>
      </c>
      <c r="U34" s="377" t="s">
        <v>313</v>
      </c>
    </row>
    <row r="35" spans="1:21" x14ac:dyDescent="0.25">
      <c r="A35" s="373" t="s">
        <v>637</v>
      </c>
      <c r="B35" s="378" t="s">
        <v>638</v>
      </c>
      <c r="C35" s="373" t="s">
        <v>639</v>
      </c>
      <c r="D35" s="379" t="s">
        <v>640</v>
      </c>
      <c r="E35" s="373" t="s">
        <v>641</v>
      </c>
      <c r="L35" s="376" t="s">
        <v>642</v>
      </c>
      <c r="M35" s="376" t="s">
        <v>643</v>
      </c>
      <c r="N35" s="376" t="s">
        <v>644</v>
      </c>
      <c r="O35" s="376" t="s">
        <v>643</v>
      </c>
      <c r="P35" s="376" t="s">
        <v>645</v>
      </c>
      <c r="Q35" s="376" t="s">
        <v>646</v>
      </c>
      <c r="R35" s="376"/>
      <c r="S35" s="376"/>
      <c r="T35" s="376" t="s">
        <v>642</v>
      </c>
      <c r="U35" s="377" t="s">
        <v>313</v>
      </c>
    </row>
    <row r="36" spans="1:21" x14ac:dyDescent="0.25">
      <c r="A36" s="373" t="s">
        <v>647</v>
      </c>
      <c r="B36" s="378" t="s">
        <v>648</v>
      </c>
      <c r="C36" s="373" t="s">
        <v>649</v>
      </c>
      <c r="D36" s="379" t="s">
        <v>650</v>
      </c>
      <c r="E36" s="373" t="s">
        <v>651</v>
      </c>
      <c r="L36" s="376" t="s">
        <v>652</v>
      </c>
      <c r="M36" s="376" t="s">
        <v>653</v>
      </c>
      <c r="N36" s="376" t="s">
        <v>654</v>
      </c>
      <c r="O36" s="376" t="s">
        <v>655</v>
      </c>
      <c r="P36" s="376" t="s">
        <v>656</v>
      </c>
      <c r="Q36" s="376" t="s">
        <v>657</v>
      </c>
      <c r="R36" s="376"/>
      <c r="S36" s="376"/>
      <c r="T36" s="376" t="s">
        <v>652</v>
      </c>
      <c r="U36" s="377" t="s">
        <v>313</v>
      </c>
    </row>
    <row r="37" spans="1:21" x14ac:dyDescent="0.25">
      <c r="A37" s="375" t="s">
        <v>658</v>
      </c>
      <c r="L37" s="376" t="s">
        <v>659</v>
      </c>
      <c r="M37" s="376" t="s">
        <v>660</v>
      </c>
      <c r="N37" s="376" t="s">
        <v>660</v>
      </c>
      <c r="O37" s="376" t="s">
        <v>660</v>
      </c>
      <c r="P37" s="376" t="s">
        <v>661</v>
      </c>
      <c r="Q37" s="376" t="s">
        <v>662</v>
      </c>
      <c r="R37" s="376"/>
      <c r="S37" s="376"/>
      <c r="T37" s="376" t="s">
        <v>659</v>
      </c>
      <c r="U37" s="377" t="s">
        <v>313</v>
      </c>
    </row>
    <row r="38" spans="1:21" x14ac:dyDescent="0.25">
      <c r="A38" s="373" t="s">
        <v>141</v>
      </c>
      <c r="B38" s="378" t="s">
        <v>663</v>
      </c>
      <c r="C38" s="373" t="s">
        <v>664</v>
      </c>
      <c r="D38" s="379" t="s">
        <v>665</v>
      </c>
      <c r="E38" s="373" t="s">
        <v>666</v>
      </c>
      <c r="L38" s="376" t="s">
        <v>667</v>
      </c>
      <c r="M38" s="376" t="s">
        <v>668</v>
      </c>
      <c r="N38" s="376" t="s">
        <v>669</v>
      </c>
      <c r="O38" s="376" t="s">
        <v>670</v>
      </c>
      <c r="P38" s="376" t="s">
        <v>671</v>
      </c>
      <c r="Q38" s="376" t="s">
        <v>672</v>
      </c>
      <c r="R38" s="376"/>
      <c r="S38" s="376"/>
      <c r="T38" s="376" t="s">
        <v>667</v>
      </c>
      <c r="U38" s="377" t="s">
        <v>315</v>
      </c>
    </row>
    <row r="39" spans="1:21" x14ac:dyDescent="0.25">
      <c r="A39" s="373" t="s">
        <v>673</v>
      </c>
      <c r="B39" s="378" t="s">
        <v>674</v>
      </c>
      <c r="C39" s="373" t="s">
        <v>675</v>
      </c>
      <c r="D39" s="379" t="s">
        <v>676</v>
      </c>
      <c r="E39" s="373" t="s">
        <v>677</v>
      </c>
      <c r="L39" s="376" t="s">
        <v>678</v>
      </c>
      <c r="M39" s="376" t="s">
        <v>679</v>
      </c>
      <c r="N39" s="376" t="s">
        <v>679</v>
      </c>
      <c r="O39" s="376" t="s">
        <v>680</v>
      </c>
      <c r="P39" s="376" t="s">
        <v>681</v>
      </c>
      <c r="Q39" s="376" t="s">
        <v>682</v>
      </c>
      <c r="R39" s="376"/>
      <c r="S39" s="376"/>
      <c r="T39" s="376" t="s">
        <v>678</v>
      </c>
      <c r="U39" s="377" t="s">
        <v>313</v>
      </c>
    </row>
    <row r="40" spans="1:21" x14ac:dyDescent="0.25">
      <c r="A40" s="373" t="s">
        <v>683</v>
      </c>
      <c r="B40" s="378" t="s">
        <v>684</v>
      </c>
      <c r="C40" s="373" t="s">
        <v>685</v>
      </c>
      <c r="D40" s="379" t="s">
        <v>686</v>
      </c>
      <c r="E40" s="373" t="s">
        <v>687</v>
      </c>
      <c r="L40" s="376" t="s">
        <v>688</v>
      </c>
      <c r="M40" s="376" t="s">
        <v>689</v>
      </c>
      <c r="N40" s="376" t="s">
        <v>690</v>
      </c>
      <c r="O40" s="376" t="s">
        <v>691</v>
      </c>
      <c r="P40" s="376" t="s">
        <v>692</v>
      </c>
      <c r="Q40" s="376" t="s">
        <v>693</v>
      </c>
      <c r="R40" s="376"/>
      <c r="S40" s="376"/>
      <c r="T40" s="376" t="s">
        <v>688</v>
      </c>
      <c r="U40" s="377" t="s">
        <v>313</v>
      </c>
    </row>
    <row r="41" spans="1:21" x14ac:dyDescent="0.25">
      <c r="A41" s="373" t="s">
        <v>694</v>
      </c>
      <c r="B41" s="378" t="s">
        <v>695</v>
      </c>
      <c r="C41" s="373" t="s">
        <v>696</v>
      </c>
      <c r="D41" s="379" t="s">
        <v>697</v>
      </c>
      <c r="E41" s="373" t="s">
        <v>698</v>
      </c>
      <c r="L41" s="376" t="s">
        <v>699</v>
      </c>
      <c r="M41" s="376" t="s">
        <v>700</v>
      </c>
      <c r="N41" s="376" t="s">
        <v>701</v>
      </c>
      <c r="O41" s="376" t="s">
        <v>702</v>
      </c>
      <c r="P41" s="376" t="s">
        <v>703</v>
      </c>
      <c r="Q41" s="376" t="s">
        <v>704</v>
      </c>
      <c r="R41" s="376"/>
      <c r="S41" s="376"/>
      <c r="T41" s="376" t="s">
        <v>699</v>
      </c>
      <c r="U41" s="377" t="s">
        <v>315</v>
      </c>
    </row>
    <row r="42" spans="1:21" x14ac:dyDescent="0.25">
      <c r="A42" s="373" t="s">
        <v>705</v>
      </c>
      <c r="B42" s="378" t="s">
        <v>706</v>
      </c>
      <c r="C42" s="373" t="s">
        <v>707</v>
      </c>
      <c r="D42" s="379" t="s">
        <v>708</v>
      </c>
      <c r="E42" s="373" t="s">
        <v>709</v>
      </c>
      <c r="L42" s="376" t="s">
        <v>710</v>
      </c>
      <c r="M42" s="376" t="s">
        <v>711</v>
      </c>
      <c r="N42" s="377" t="s">
        <v>712</v>
      </c>
      <c r="O42" s="377" t="s">
        <v>713</v>
      </c>
      <c r="P42" s="377" t="s">
        <v>714</v>
      </c>
      <c r="Q42" s="377" t="s">
        <v>715</v>
      </c>
      <c r="R42" s="377"/>
      <c r="S42" s="377"/>
      <c r="T42" s="376" t="s">
        <v>710</v>
      </c>
      <c r="U42" s="377" t="s">
        <v>313</v>
      </c>
    </row>
    <row r="43" spans="1:21" x14ac:dyDescent="0.25">
      <c r="A43" s="373" t="s">
        <v>716</v>
      </c>
      <c r="B43" s="378" t="s">
        <v>717</v>
      </c>
      <c r="C43" s="373" t="s">
        <v>718</v>
      </c>
      <c r="D43" s="379" t="s">
        <v>719</v>
      </c>
      <c r="E43" s="373" t="s">
        <v>720</v>
      </c>
      <c r="L43" s="376" t="s">
        <v>721</v>
      </c>
      <c r="M43" s="376" t="s">
        <v>722</v>
      </c>
      <c r="N43" s="376" t="s">
        <v>723</v>
      </c>
      <c r="O43" s="376" t="s">
        <v>722</v>
      </c>
      <c r="P43" s="376" t="s">
        <v>724</v>
      </c>
      <c r="Q43" s="376" t="s">
        <v>725</v>
      </c>
      <c r="R43" s="376"/>
      <c r="S43" s="376"/>
      <c r="T43" s="376" t="s">
        <v>721</v>
      </c>
      <c r="U43" s="377" t="s">
        <v>314</v>
      </c>
    </row>
    <row r="44" spans="1:21" x14ac:dyDescent="0.25">
      <c r="A44" s="373" t="s">
        <v>726</v>
      </c>
      <c r="B44" s="378" t="s">
        <v>727</v>
      </c>
      <c r="C44" s="373" t="s">
        <v>728</v>
      </c>
      <c r="D44" s="379" t="s">
        <v>729</v>
      </c>
      <c r="E44" s="373" t="s">
        <v>730</v>
      </c>
      <c r="L44" s="376" t="s">
        <v>731</v>
      </c>
      <c r="M44" s="376" t="s">
        <v>732</v>
      </c>
      <c r="N44" s="376" t="s">
        <v>733</v>
      </c>
      <c r="O44" s="376" t="s">
        <v>732</v>
      </c>
      <c r="P44" s="376" t="s">
        <v>734</v>
      </c>
      <c r="Q44" s="376" t="s">
        <v>735</v>
      </c>
      <c r="R44" s="376"/>
      <c r="S44" s="376"/>
      <c r="T44" s="376" t="s">
        <v>731</v>
      </c>
      <c r="U44" s="377" t="s">
        <v>313</v>
      </c>
    </row>
    <row r="45" spans="1:21" x14ac:dyDescent="0.25">
      <c r="A45" s="373" t="s">
        <v>736</v>
      </c>
      <c r="B45" s="378" t="s">
        <v>737</v>
      </c>
      <c r="C45" s="373" t="s">
        <v>738</v>
      </c>
      <c r="D45" s="379" t="s">
        <v>739</v>
      </c>
      <c r="E45" s="373" t="s">
        <v>740</v>
      </c>
      <c r="I45" s="381" t="s">
        <v>741</v>
      </c>
      <c r="L45" s="376" t="s">
        <v>742</v>
      </c>
      <c r="M45" s="376" t="s">
        <v>743</v>
      </c>
      <c r="N45" s="376" t="s">
        <v>743</v>
      </c>
      <c r="O45" s="376" t="s">
        <v>743</v>
      </c>
      <c r="P45" s="376" t="s">
        <v>744</v>
      </c>
      <c r="Q45" s="376" t="s">
        <v>745</v>
      </c>
      <c r="R45" s="376"/>
      <c r="S45" s="376"/>
      <c r="T45" s="376" t="s">
        <v>742</v>
      </c>
      <c r="U45" s="377" t="s">
        <v>315</v>
      </c>
    </row>
    <row r="46" spans="1:21" x14ac:dyDescent="0.25">
      <c r="A46" s="373" t="s">
        <v>746</v>
      </c>
      <c r="B46" s="378" t="s">
        <v>747</v>
      </c>
      <c r="C46" s="373" t="s">
        <v>748</v>
      </c>
      <c r="D46" s="379" t="s">
        <v>749</v>
      </c>
      <c r="E46" s="373" t="s">
        <v>750</v>
      </c>
      <c r="I46" s="376" t="str">
        <f>HLOOKUP(Introduction!$G$4,nametranslations,30,FALSE)</f>
        <v>Basic service</v>
      </c>
      <c r="L46" s="376" t="s">
        <v>751</v>
      </c>
      <c r="M46" s="376" t="s">
        <v>752</v>
      </c>
      <c r="N46" s="376" t="s">
        <v>753</v>
      </c>
      <c r="O46" s="376" t="s">
        <v>754</v>
      </c>
      <c r="P46" s="376" t="s">
        <v>755</v>
      </c>
      <c r="Q46" s="376" t="s">
        <v>756</v>
      </c>
      <c r="R46" s="376"/>
      <c r="S46" s="376"/>
      <c r="T46" s="376" t="s">
        <v>751</v>
      </c>
      <c r="U46" s="377" t="s">
        <v>315</v>
      </c>
    </row>
    <row r="47" spans="1:21" x14ac:dyDescent="0.25">
      <c r="A47" s="373" t="s">
        <v>757</v>
      </c>
      <c r="B47" s="378" t="s">
        <v>758</v>
      </c>
      <c r="C47" s="373" t="s">
        <v>759</v>
      </c>
      <c r="D47" s="379" t="s">
        <v>760</v>
      </c>
      <c r="E47" s="373" t="s">
        <v>761</v>
      </c>
      <c r="I47" s="376" t="str">
        <f>HLOOKUP(Introduction!$G$4,nametranslations,31,FALSE)</f>
        <v>Limited service</v>
      </c>
      <c r="L47" s="376" t="s">
        <v>762</v>
      </c>
      <c r="M47" s="376" t="s">
        <v>763</v>
      </c>
      <c r="N47" s="376" t="s">
        <v>764</v>
      </c>
      <c r="O47" s="376" t="s">
        <v>765</v>
      </c>
      <c r="P47" s="376" t="s">
        <v>766</v>
      </c>
      <c r="Q47" s="376" t="s">
        <v>767</v>
      </c>
      <c r="R47" s="376"/>
      <c r="S47" s="376"/>
      <c r="T47" s="376" t="s">
        <v>762</v>
      </c>
      <c r="U47" s="377" t="s">
        <v>315</v>
      </c>
    </row>
    <row r="48" spans="1:21" x14ac:dyDescent="0.25">
      <c r="A48" s="373" t="s">
        <v>768</v>
      </c>
      <c r="B48" s="378" t="s">
        <v>769</v>
      </c>
      <c r="C48" s="373" t="s">
        <v>770</v>
      </c>
      <c r="D48" s="379" t="s">
        <v>771</v>
      </c>
      <c r="E48" s="373" t="s">
        <v>772</v>
      </c>
      <c r="I48" s="376" t="str">
        <f>HLOOKUP(Introduction!$G$4,nametranslations,32,FALSE)</f>
        <v>No service</v>
      </c>
      <c r="L48" s="376" t="s">
        <v>773</v>
      </c>
      <c r="M48" s="376" t="s">
        <v>774</v>
      </c>
      <c r="N48" s="376" t="s">
        <v>774</v>
      </c>
      <c r="O48" s="376" t="s">
        <v>774</v>
      </c>
      <c r="P48" s="376" t="s">
        <v>775</v>
      </c>
      <c r="Q48" s="376" t="s">
        <v>776</v>
      </c>
      <c r="R48" s="376"/>
      <c r="S48" s="376"/>
      <c r="T48" s="376" t="s">
        <v>773</v>
      </c>
      <c r="U48" s="377" t="s">
        <v>315</v>
      </c>
    </row>
    <row r="49" spans="1:21" x14ac:dyDescent="0.25">
      <c r="A49" s="373" t="s">
        <v>777</v>
      </c>
      <c r="B49" s="378" t="s">
        <v>778</v>
      </c>
      <c r="C49" s="373" t="s">
        <v>779</v>
      </c>
      <c r="D49" s="379" t="s">
        <v>780</v>
      </c>
      <c r="E49" s="373" t="s">
        <v>781</v>
      </c>
      <c r="I49" s="376" t="str">
        <f>HLOOKUP(Introduction!$G$4,nametranslations,33,FALSE)</f>
        <v>Insufficient data</v>
      </c>
      <c r="L49" s="376" t="s">
        <v>782</v>
      </c>
      <c r="M49" s="376" t="s">
        <v>783</v>
      </c>
      <c r="N49" s="376" t="s">
        <v>784</v>
      </c>
      <c r="O49" s="376" t="s">
        <v>785</v>
      </c>
      <c r="P49" s="376" t="s">
        <v>786</v>
      </c>
      <c r="Q49" s="376" t="s">
        <v>787</v>
      </c>
      <c r="R49" s="376"/>
      <c r="S49" s="376"/>
      <c r="T49" s="376" t="s">
        <v>782</v>
      </c>
      <c r="U49" s="376" t="s">
        <v>313</v>
      </c>
    </row>
    <row r="50" spans="1:21" x14ac:dyDescent="0.25">
      <c r="A50" s="373" t="s">
        <v>788</v>
      </c>
      <c r="B50" s="378" t="s">
        <v>789</v>
      </c>
      <c r="C50" s="373" t="s">
        <v>790</v>
      </c>
      <c r="D50" s="379" t="s">
        <v>791</v>
      </c>
      <c r="E50" s="373" t="s">
        <v>792</v>
      </c>
      <c r="I50" s="376" t="str">
        <f>HLOOKUP(Introduction!$G$4,nametranslations,59,FALSE)</f>
        <v>Improved estimates</v>
      </c>
      <c r="L50" s="376" t="s">
        <v>793</v>
      </c>
      <c r="M50" s="376" t="s">
        <v>794</v>
      </c>
      <c r="N50" s="376" t="s">
        <v>795</v>
      </c>
      <c r="O50" s="376" t="s">
        <v>794</v>
      </c>
      <c r="P50" s="376" t="s">
        <v>796</v>
      </c>
      <c r="Q50" s="376" t="s">
        <v>797</v>
      </c>
      <c r="R50" s="376"/>
      <c r="S50" s="376"/>
      <c r="T50" s="376" t="s">
        <v>793</v>
      </c>
      <c r="U50" s="377" t="s">
        <v>314</v>
      </c>
    </row>
    <row r="51" spans="1:21" x14ac:dyDescent="0.25">
      <c r="A51" s="373" t="s">
        <v>798</v>
      </c>
      <c r="B51" s="378" t="s">
        <v>799</v>
      </c>
      <c r="C51" s="373" t="s">
        <v>800</v>
      </c>
      <c r="D51" s="379" t="s">
        <v>801</v>
      </c>
      <c r="E51" s="373" t="s">
        <v>802</v>
      </c>
      <c r="I51" s="376" t="str">
        <f>HLOOKUP(Introduction!$G$4,nametranslations,60,FALSE)</f>
        <v>Improved datapoints</v>
      </c>
      <c r="L51" s="376" t="s">
        <v>803</v>
      </c>
      <c r="M51" s="376" t="s">
        <v>804</v>
      </c>
      <c r="N51" s="376" t="s">
        <v>805</v>
      </c>
      <c r="O51" s="376" t="s">
        <v>806</v>
      </c>
      <c r="P51" s="376" t="s">
        <v>807</v>
      </c>
      <c r="Q51" s="376" t="s">
        <v>808</v>
      </c>
      <c r="R51" s="376"/>
      <c r="S51" s="376"/>
      <c r="T51" s="376" t="s">
        <v>803</v>
      </c>
      <c r="U51" s="377" t="s">
        <v>315</v>
      </c>
    </row>
    <row r="52" spans="1:21" x14ac:dyDescent="0.25">
      <c r="A52" s="373" t="s">
        <v>809</v>
      </c>
      <c r="B52" s="378" t="s">
        <v>810</v>
      </c>
      <c r="C52" s="373" t="s">
        <v>811</v>
      </c>
      <c r="D52" s="379" t="s">
        <v>812</v>
      </c>
      <c r="E52" s="373" t="s">
        <v>813</v>
      </c>
      <c r="I52" s="376" t="str">
        <f>HLOOKUP(Introduction!$G$4,nametranslations,61,FALSE)</f>
        <v>Basic estimates</v>
      </c>
      <c r="L52" s="376" t="s">
        <v>814</v>
      </c>
      <c r="M52" s="376" t="s">
        <v>815</v>
      </c>
      <c r="N52" s="376" t="s">
        <v>815</v>
      </c>
      <c r="O52" s="376" t="s">
        <v>815</v>
      </c>
      <c r="P52" s="376" t="s">
        <v>816</v>
      </c>
      <c r="Q52" s="376" t="s">
        <v>817</v>
      </c>
      <c r="R52" s="376"/>
      <c r="S52" s="376"/>
      <c r="T52" s="376" t="s">
        <v>814</v>
      </c>
      <c r="U52" s="376" t="s">
        <v>315</v>
      </c>
    </row>
    <row r="53" spans="1:21" x14ac:dyDescent="0.25">
      <c r="A53" s="373" t="s">
        <v>818</v>
      </c>
      <c r="B53" s="378" t="s">
        <v>819</v>
      </c>
      <c r="C53" s="373" t="s">
        <v>820</v>
      </c>
      <c r="D53" s="379" t="s">
        <v>821</v>
      </c>
      <c r="E53" s="373" t="s">
        <v>822</v>
      </c>
      <c r="I53" s="376" t="str">
        <f>HLOOKUP(Introduction!$G$4,nametranslations,62,FALSE)</f>
        <v>Basic datapoints</v>
      </c>
      <c r="L53" s="376" t="s">
        <v>823</v>
      </c>
      <c r="M53" s="376" t="s">
        <v>824</v>
      </c>
      <c r="N53" s="376" t="s">
        <v>824</v>
      </c>
      <c r="O53" s="376" t="s">
        <v>824</v>
      </c>
      <c r="P53" s="376" t="s">
        <v>825</v>
      </c>
      <c r="Q53" s="376" t="s">
        <v>826</v>
      </c>
      <c r="R53" s="376"/>
      <c r="S53" s="376"/>
      <c r="T53" s="376" t="s">
        <v>823</v>
      </c>
      <c r="U53" s="377" t="s">
        <v>314</v>
      </c>
    </row>
    <row r="54" spans="1:21" x14ac:dyDescent="0.25">
      <c r="A54" s="373" t="s">
        <v>827</v>
      </c>
      <c r="B54" s="378" t="s">
        <v>828</v>
      </c>
      <c r="C54" s="373" t="s">
        <v>829</v>
      </c>
      <c r="D54" s="379" t="s">
        <v>830</v>
      </c>
      <c r="E54" s="373" t="s">
        <v>831</v>
      </c>
      <c r="I54" s="376" t="str">
        <f>HLOOKUP(Introduction!$G$4,nametranslations,63,FALSE)</f>
        <v>With water estimates</v>
      </c>
      <c r="L54" s="376" t="s">
        <v>832</v>
      </c>
      <c r="M54" s="376" t="s">
        <v>833</v>
      </c>
      <c r="N54" s="376" t="s">
        <v>833</v>
      </c>
      <c r="O54" s="376" t="s">
        <v>833</v>
      </c>
      <c r="P54" s="376" t="s">
        <v>834</v>
      </c>
      <c r="Q54" s="376" t="s">
        <v>835</v>
      </c>
      <c r="R54" s="376"/>
      <c r="S54" s="376"/>
      <c r="T54" s="376" t="s">
        <v>832</v>
      </c>
      <c r="U54" s="377" t="s">
        <v>314</v>
      </c>
    </row>
    <row r="55" spans="1:21" x14ac:dyDescent="0.25">
      <c r="A55" s="373" t="s">
        <v>836</v>
      </c>
      <c r="B55" s="378" t="s">
        <v>837</v>
      </c>
      <c r="C55" s="373" t="s">
        <v>838</v>
      </c>
      <c r="D55" s="379" t="s">
        <v>839</v>
      </c>
      <c r="E55" s="373" t="s">
        <v>840</v>
      </c>
      <c r="I55" s="376" t="str">
        <f>HLOOKUP(Introduction!$G$4,nametranslations,64,FALSE)</f>
        <v>With water datapoints</v>
      </c>
      <c r="L55" s="376" t="s">
        <v>841</v>
      </c>
      <c r="M55" s="376" t="s">
        <v>842</v>
      </c>
      <c r="N55" s="376" t="s">
        <v>842</v>
      </c>
      <c r="O55" s="376" t="s">
        <v>843</v>
      </c>
      <c r="P55" s="376" t="s">
        <v>844</v>
      </c>
      <c r="Q55" s="376" t="s">
        <v>845</v>
      </c>
      <c r="R55" s="376"/>
      <c r="S55" s="376"/>
      <c r="T55" s="376" t="s">
        <v>841</v>
      </c>
      <c r="U55" s="376" t="s">
        <v>313</v>
      </c>
    </row>
    <row r="56" spans="1:21" x14ac:dyDescent="0.25">
      <c r="A56" s="373" t="s">
        <v>846</v>
      </c>
      <c r="B56" s="378" t="s">
        <v>847</v>
      </c>
      <c r="C56" s="373" t="s">
        <v>848</v>
      </c>
      <c r="D56" s="379" t="s">
        <v>849</v>
      </c>
      <c r="E56" s="373" t="s">
        <v>850</v>
      </c>
      <c r="I56" s="376" t="str">
        <f>HLOOKUP(Introduction!$G$4,nametranslations,57,FALSE)</f>
        <v>Facility estimates</v>
      </c>
      <c r="L56" s="376" t="s">
        <v>851</v>
      </c>
      <c r="M56" s="376" t="s">
        <v>852</v>
      </c>
      <c r="N56" s="376" t="s">
        <v>853</v>
      </c>
      <c r="O56" s="376" t="s">
        <v>854</v>
      </c>
      <c r="P56" s="376" t="s">
        <v>855</v>
      </c>
      <c r="Q56" s="376" t="s">
        <v>856</v>
      </c>
      <c r="R56" s="376"/>
      <c r="S56" s="376"/>
      <c r="T56" s="376" t="s">
        <v>851</v>
      </c>
      <c r="U56" s="376" t="s">
        <v>313</v>
      </c>
    </row>
    <row r="57" spans="1:21" x14ac:dyDescent="0.25">
      <c r="A57" s="373" t="s">
        <v>857</v>
      </c>
      <c r="B57" s="378" t="s">
        <v>858</v>
      </c>
      <c r="C57" s="373" t="s">
        <v>859</v>
      </c>
      <c r="D57" s="379" t="s">
        <v>860</v>
      </c>
      <c r="E57" s="373" t="s">
        <v>861</v>
      </c>
      <c r="I57" s="376" t="str">
        <f>HLOOKUP(Introduction!$G$4,nametranslations,58,FALSE)</f>
        <v>Facility datapoints</v>
      </c>
      <c r="L57" s="376" t="s">
        <v>862</v>
      </c>
      <c r="M57" s="376" t="s">
        <v>863</v>
      </c>
      <c r="N57" s="376" t="s">
        <v>864</v>
      </c>
      <c r="O57" s="376" t="s">
        <v>865</v>
      </c>
      <c r="P57" s="376" t="s">
        <v>866</v>
      </c>
      <c r="Q57" s="376" t="s">
        <v>867</v>
      </c>
      <c r="R57" s="376"/>
      <c r="S57" s="376"/>
      <c r="T57" s="376" t="s">
        <v>862</v>
      </c>
      <c r="U57" s="376" t="s">
        <v>313</v>
      </c>
    </row>
    <row r="58" spans="1:21" x14ac:dyDescent="0.25">
      <c r="A58" s="373" t="s">
        <v>868</v>
      </c>
      <c r="B58" s="378" t="s">
        <v>869</v>
      </c>
      <c r="C58" s="373" t="s">
        <v>870</v>
      </c>
      <c r="D58" s="379" t="s">
        <v>871</v>
      </c>
      <c r="E58" s="373" t="s">
        <v>872</v>
      </c>
      <c r="I58" s="376" t="str">
        <f>HLOOKUP(Introduction!$G$4,nametranslations,59,FALSE)</f>
        <v>Improved estimates</v>
      </c>
      <c r="L58" s="376" t="s">
        <v>873</v>
      </c>
      <c r="M58" s="376" t="s">
        <v>874</v>
      </c>
      <c r="N58" s="376" t="s">
        <v>875</v>
      </c>
      <c r="O58" s="376" t="s">
        <v>876</v>
      </c>
      <c r="P58" s="376" t="s">
        <v>877</v>
      </c>
      <c r="Q58" s="376" t="s">
        <v>878</v>
      </c>
      <c r="R58" s="376"/>
      <c r="S58" s="376"/>
      <c r="T58" s="376" t="s">
        <v>873</v>
      </c>
      <c r="U58" s="376" t="s">
        <v>313</v>
      </c>
    </row>
    <row r="59" spans="1:21" x14ac:dyDescent="0.25">
      <c r="A59" s="378" t="s">
        <v>879</v>
      </c>
      <c r="B59" s="373" t="s">
        <v>880</v>
      </c>
      <c r="C59" s="373" t="s">
        <v>881</v>
      </c>
      <c r="D59" s="379" t="s">
        <v>882</v>
      </c>
      <c r="E59" s="373" t="s">
        <v>883</v>
      </c>
      <c r="I59" s="376" t="str">
        <f>HLOOKUP(Introduction!$G$4,nametranslations,60,FALSE)</f>
        <v>Improved datapoints</v>
      </c>
      <c r="L59" s="376" t="s">
        <v>884</v>
      </c>
      <c r="M59" s="376" t="s">
        <v>885</v>
      </c>
      <c r="N59" s="376" t="s">
        <v>885</v>
      </c>
      <c r="O59" s="376" t="s">
        <v>885</v>
      </c>
      <c r="P59" s="376" t="s">
        <v>886</v>
      </c>
      <c r="Q59" s="376" t="s">
        <v>887</v>
      </c>
      <c r="R59" s="376"/>
      <c r="S59" s="376"/>
      <c r="T59" s="376" t="s">
        <v>884</v>
      </c>
      <c r="U59" s="376" t="s">
        <v>317</v>
      </c>
    </row>
    <row r="60" spans="1:21" x14ac:dyDescent="0.25">
      <c r="A60" s="378" t="s">
        <v>888</v>
      </c>
      <c r="B60" s="373" t="s">
        <v>889</v>
      </c>
      <c r="C60" s="373" t="s">
        <v>890</v>
      </c>
      <c r="D60" s="379" t="s">
        <v>891</v>
      </c>
      <c r="E60" s="373" t="s">
        <v>892</v>
      </c>
      <c r="I60" s="376" t="str">
        <f>HLOOKUP(Introduction!$G$4,nametranslations,61,FALSE)</f>
        <v>Basic estimates</v>
      </c>
      <c r="L60" s="376" t="s">
        <v>893</v>
      </c>
      <c r="M60" s="376" t="s">
        <v>894</v>
      </c>
      <c r="N60" s="376" t="s">
        <v>895</v>
      </c>
      <c r="O60" s="376" t="s">
        <v>894</v>
      </c>
      <c r="P60" s="376" t="s">
        <v>896</v>
      </c>
      <c r="Q60" s="376" t="s">
        <v>897</v>
      </c>
      <c r="R60" s="376"/>
      <c r="S60" s="376"/>
      <c r="T60" s="376" t="s">
        <v>893</v>
      </c>
      <c r="U60" s="376" t="s">
        <v>313</v>
      </c>
    </row>
    <row r="61" spans="1:21" x14ac:dyDescent="0.25">
      <c r="A61" s="378" t="s">
        <v>898</v>
      </c>
      <c r="B61" s="373" t="s">
        <v>899</v>
      </c>
      <c r="C61" s="373" t="s">
        <v>900</v>
      </c>
      <c r="D61" s="379" t="s">
        <v>901</v>
      </c>
      <c r="E61" s="373" t="s">
        <v>902</v>
      </c>
      <c r="I61" s="376" t="str">
        <f>HLOOKUP(Introduction!$G$4,nametranslations,62,FALSE)</f>
        <v>Basic datapoints</v>
      </c>
      <c r="L61" s="376" t="s">
        <v>903</v>
      </c>
      <c r="M61" s="376" t="s">
        <v>904</v>
      </c>
      <c r="N61" s="376" t="s">
        <v>905</v>
      </c>
      <c r="O61" s="376" t="s">
        <v>906</v>
      </c>
      <c r="P61" s="376" t="s">
        <v>907</v>
      </c>
      <c r="Q61" s="376" t="s">
        <v>908</v>
      </c>
      <c r="R61" s="376"/>
      <c r="S61" s="376"/>
      <c r="T61" s="376" t="s">
        <v>903</v>
      </c>
      <c r="U61" s="376" t="s">
        <v>313</v>
      </c>
    </row>
    <row r="62" spans="1:21" x14ac:dyDescent="0.25">
      <c r="A62" s="378" t="s">
        <v>909</v>
      </c>
      <c r="B62" s="373" t="s">
        <v>910</v>
      </c>
      <c r="C62" s="373" t="s">
        <v>911</v>
      </c>
      <c r="D62" s="379" t="s">
        <v>912</v>
      </c>
      <c r="E62" s="373" t="s">
        <v>913</v>
      </c>
      <c r="I62" s="376"/>
      <c r="L62" s="376" t="s">
        <v>914</v>
      </c>
      <c r="M62" s="376" t="s">
        <v>915</v>
      </c>
      <c r="N62" s="376" t="s">
        <v>916</v>
      </c>
      <c r="O62" s="376" t="s">
        <v>917</v>
      </c>
      <c r="P62" s="376" t="s">
        <v>918</v>
      </c>
      <c r="Q62" s="376" t="s">
        <v>919</v>
      </c>
      <c r="R62" s="376"/>
      <c r="S62" s="376"/>
      <c r="T62" s="376" t="s">
        <v>914</v>
      </c>
      <c r="U62" s="377" t="s">
        <v>314</v>
      </c>
    </row>
    <row r="63" spans="1:21" x14ac:dyDescent="0.25">
      <c r="A63" s="378" t="s">
        <v>920</v>
      </c>
      <c r="B63" s="373" t="s">
        <v>921</v>
      </c>
      <c r="C63" s="373" t="s">
        <v>922</v>
      </c>
      <c r="D63" s="379" t="s">
        <v>923</v>
      </c>
      <c r="E63" s="373" t="s">
        <v>924</v>
      </c>
      <c r="I63" s="376"/>
      <c r="L63" s="376" t="s">
        <v>925</v>
      </c>
      <c r="M63" s="376" t="s">
        <v>926</v>
      </c>
      <c r="N63" s="376" t="s">
        <v>927</v>
      </c>
      <c r="O63" s="376" t="s">
        <v>928</v>
      </c>
      <c r="P63" s="376" t="s">
        <v>929</v>
      </c>
      <c r="Q63" s="376" t="s">
        <v>930</v>
      </c>
      <c r="R63" s="376"/>
      <c r="S63" s="376"/>
      <c r="T63" s="376" t="s">
        <v>925</v>
      </c>
      <c r="U63" s="377" t="s">
        <v>317</v>
      </c>
    </row>
    <row r="64" spans="1:21" x14ac:dyDescent="0.25">
      <c r="A64" s="378" t="s">
        <v>931</v>
      </c>
      <c r="B64" s="373" t="s">
        <v>932</v>
      </c>
      <c r="C64" s="373" t="s">
        <v>933</v>
      </c>
      <c r="D64" s="379" t="s">
        <v>934</v>
      </c>
      <c r="E64" s="373" t="s">
        <v>935</v>
      </c>
      <c r="I64" s="376"/>
      <c r="L64" s="376" t="s">
        <v>936</v>
      </c>
      <c r="M64" s="376" t="s">
        <v>937</v>
      </c>
      <c r="N64" s="376" t="s">
        <v>938</v>
      </c>
      <c r="O64" s="376" t="s">
        <v>937</v>
      </c>
      <c r="P64" s="376" t="s">
        <v>939</v>
      </c>
      <c r="Q64" s="376" t="s">
        <v>940</v>
      </c>
      <c r="R64" s="376"/>
      <c r="S64" s="376"/>
      <c r="T64" s="376" t="s">
        <v>936</v>
      </c>
      <c r="U64" s="377" t="s">
        <v>314</v>
      </c>
    </row>
    <row r="65" spans="1:21" x14ac:dyDescent="0.25">
      <c r="A65" s="375" t="s">
        <v>941</v>
      </c>
      <c r="I65" s="376"/>
      <c r="L65" s="376" t="s">
        <v>942</v>
      </c>
      <c r="M65" s="376" t="s">
        <v>943</v>
      </c>
      <c r="N65" s="376" t="s">
        <v>944</v>
      </c>
      <c r="O65" s="376" t="s">
        <v>945</v>
      </c>
      <c r="P65" s="376" t="s">
        <v>946</v>
      </c>
      <c r="Q65" s="376" t="s">
        <v>947</v>
      </c>
      <c r="R65" s="376"/>
      <c r="S65" s="376"/>
      <c r="T65" s="376" t="s">
        <v>942</v>
      </c>
      <c r="U65" s="377" t="s">
        <v>317</v>
      </c>
    </row>
    <row r="66" spans="1:21" x14ac:dyDescent="0.25">
      <c r="A66" s="378" t="s">
        <v>234</v>
      </c>
      <c r="B66" s="373" t="s">
        <v>948</v>
      </c>
      <c r="C66" s="373" t="s">
        <v>949</v>
      </c>
      <c r="D66" s="379" t="s">
        <v>950</v>
      </c>
      <c r="E66" s="373" t="s">
        <v>951</v>
      </c>
      <c r="I66" s="376"/>
      <c r="L66" s="376" t="s">
        <v>952</v>
      </c>
      <c r="M66" s="376" t="s">
        <v>953</v>
      </c>
      <c r="N66" s="376" t="s">
        <v>954</v>
      </c>
      <c r="O66" s="376" t="s">
        <v>953</v>
      </c>
      <c r="P66" s="376" t="s">
        <v>955</v>
      </c>
      <c r="Q66" s="376" t="s">
        <v>956</v>
      </c>
      <c r="R66" s="376"/>
      <c r="S66" s="376"/>
      <c r="T66" s="376" t="s">
        <v>952</v>
      </c>
      <c r="U66" s="376" t="s">
        <v>313</v>
      </c>
    </row>
    <row r="67" spans="1:21" ht="15.75" customHeight="1" x14ac:dyDescent="0.25">
      <c r="A67" s="383" t="s">
        <v>957</v>
      </c>
      <c r="B67" s="383" t="s">
        <v>958</v>
      </c>
      <c r="C67" s="383" t="s">
        <v>959</v>
      </c>
      <c r="D67" s="384" t="s">
        <v>960</v>
      </c>
      <c r="E67" s="383" t="s">
        <v>961</v>
      </c>
      <c r="I67" s="376"/>
      <c r="L67" s="376" t="s">
        <v>962</v>
      </c>
      <c r="M67" s="376" t="s">
        <v>963</v>
      </c>
      <c r="N67" s="376" t="s">
        <v>964</v>
      </c>
      <c r="O67" s="376" t="s">
        <v>965</v>
      </c>
      <c r="P67" s="376" t="s">
        <v>966</v>
      </c>
      <c r="Q67" s="376" t="s">
        <v>967</v>
      </c>
      <c r="R67" s="376"/>
      <c r="S67" s="376"/>
      <c r="T67" s="376" t="s">
        <v>962</v>
      </c>
      <c r="U67" s="377" t="s">
        <v>313</v>
      </c>
    </row>
    <row r="68" spans="1:21" x14ac:dyDescent="0.25">
      <c r="A68" s="378" t="s">
        <v>51</v>
      </c>
      <c r="B68" s="373" t="s">
        <v>968</v>
      </c>
      <c r="C68" s="373" t="s">
        <v>969</v>
      </c>
      <c r="D68" s="379" t="s">
        <v>970</v>
      </c>
      <c r="E68" s="373" t="s">
        <v>971</v>
      </c>
      <c r="I68" s="376"/>
      <c r="L68" s="376" t="s">
        <v>972</v>
      </c>
      <c r="M68" s="376" t="s">
        <v>973</v>
      </c>
      <c r="N68" s="376" t="s">
        <v>974</v>
      </c>
      <c r="O68" s="376" t="s">
        <v>975</v>
      </c>
      <c r="P68" s="376" t="s">
        <v>976</v>
      </c>
      <c r="Q68" s="376" t="s">
        <v>977</v>
      </c>
      <c r="R68" s="376"/>
      <c r="S68" s="376"/>
      <c r="T68" s="376" t="s">
        <v>972</v>
      </c>
      <c r="U68" s="377" t="s">
        <v>314</v>
      </c>
    </row>
    <row r="69" spans="1:21" x14ac:dyDescent="0.25">
      <c r="A69" s="378" t="s">
        <v>10</v>
      </c>
      <c r="B69" s="373" t="s">
        <v>978</v>
      </c>
      <c r="C69" s="373" t="s">
        <v>979</v>
      </c>
      <c r="D69" s="379" t="s">
        <v>980</v>
      </c>
      <c r="E69" s="373" t="s">
        <v>981</v>
      </c>
      <c r="I69" s="376"/>
      <c r="L69" s="376" t="s">
        <v>982</v>
      </c>
      <c r="M69" s="376" t="s">
        <v>983</v>
      </c>
      <c r="N69" s="376" t="s">
        <v>984</v>
      </c>
      <c r="O69" s="376" t="s">
        <v>983</v>
      </c>
      <c r="P69" s="376" t="s">
        <v>985</v>
      </c>
      <c r="Q69" s="376" t="s">
        <v>986</v>
      </c>
      <c r="R69" s="376"/>
      <c r="S69" s="376"/>
      <c r="T69" s="376" t="s">
        <v>982</v>
      </c>
      <c r="U69" s="376" t="s">
        <v>313</v>
      </c>
    </row>
    <row r="70" spans="1:21" x14ac:dyDescent="0.25">
      <c r="A70" s="378" t="s">
        <v>11</v>
      </c>
      <c r="B70" s="373" t="s">
        <v>987</v>
      </c>
      <c r="C70" s="373" t="s">
        <v>988</v>
      </c>
      <c r="D70" s="379" t="s">
        <v>989</v>
      </c>
      <c r="E70" s="373" t="s">
        <v>990</v>
      </c>
      <c r="L70" s="376" t="s">
        <v>991</v>
      </c>
      <c r="M70" s="376" t="s">
        <v>992</v>
      </c>
      <c r="N70" s="376" t="s">
        <v>993</v>
      </c>
      <c r="O70" s="376" t="s">
        <v>994</v>
      </c>
      <c r="P70" s="376" t="s">
        <v>995</v>
      </c>
      <c r="Q70" s="376" t="s">
        <v>996</v>
      </c>
      <c r="R70" s="376"/>
      <c r="S70" s="376"/>
      <c r="T70" s="376" t="s">
        <v>991</v>
      </c>
      <c r="U70" s="376" t="s">
        <v>313</v>
      </c>
    </row>
    <row r="71" spans="1:21" x14ac:dyDescent="0.25">
      <c r="A71" s="373" t="s">
        <v>9</v>
      </c>
      <c r="B71" s="373" t="s">
        <v>997</v>
      </c>
      <c r="C71" s="373" t="s">
        <v>998</v>
      </c>
      <c r="D71" s="379" t="s">
        <v>999</v>
      </c>
      <c r="E71" s="373" t="s">
        <v>1000</v>
      </c>
      <c r="I71" s="381" t="s">
        <v>538</v>
      </c>
      <c r="L71" s="376" t="s">
        <v>1001</v>
      </c>
      <c r="M71" s="376" t="s">
        <v>1002</v>
      </c>
      <c r="N71" s="376" t="s">
        <v>1003</v>
      </c>
      <c r="O71" s="376" t="s">
        <v>1004</v>
      </c>
      <c r="P71" s="376" t="s">
        <v>1005</v>
      </c>
      <c r="Q71" s="376" t="s">
        <v>1006</v>
      </c>
      <c r="R71" s="376"/>
      <c r="S71" s="376"/>
      <c r="T71" s="376" t="s">
        <v>1001</v>
      </c>
      <c r="U71" s="376" t="s">
        <v>313</v>
      </c>
    </row>
    <row r="72" spans="1:21" x14ac:dyDescent="0.25">
      <c r="A72" s="373" t="s">
        <v>4</v>
      </c>
      <c r="B72" s="373" t="s">
        <v>1007</v>
      </c>
      <c r="C72" s="373" t="s">
        <v>1008</v>
      </c>
      <c r="D72" s="379" t="s">
        <v>1009</v>
      </c>
      <c r="E72" s="373" t="s">
        <v>1010</v>
      </c>
      <c r="H72" s="376">
        <v>39</v>
      </c>
      <c r="I72" s="376" t="str">
        <f>HLOOKUP(Introduction!$G$4,nametranslations,H72,FALSE)</f>
        <v>Water: total</v>
      </c>
      <c r="L72" s="376" t="s">
        <v>1011</v>
      </c>
      <c r="M72" s="376" t="s">
        <v>1012</v>
      </c>
      <c r="N72" s="376" t="s">
        <v>1013</v>
      </c>
      <c r="O72" s="376" t="s">
        <v>1012</v>
      </c>
      <c r="P72" s="376" t="s">
        <v>1014</v>
      </c>
      <c r="Q72" s="376" t="s">
        <v>1015</v>
      </c>
      <c r="R72" s="376"/>
      <c r="S72" s="376"/>
      <c r="T72" s="376" t="s">
        <v>1011</v>
      </c>
      <c r="U72" s="376" t="s">
        <v>313</v>
      </c>
    </row>
    <row r="73" spans="1:21" x14ac:dyDescent="0.25">
      <c r="A73" s="373" t="s">
        <v>8</v>
      </c>
      <c r="B73" s="373" t="s">
        <v>1016</v>
      </c>
      <c r="C73" s="373" t="s">
        <v>1017</v>
      </c>
      <c r="D73" s="379" t="s">
        <v>1018</v>
      </c>
      <c r="E73" s="373" t="s">
        <v>1019</v>
      </c>
      <c r="H73" s="376">
        <v>40</v>
      </c>
      <c r="I73" s="376" t="str">
        <f>HLOOKUP(Introduction!$G$4,nametranslations,H73,FALSE)</f>
        <v>Water: urban</v>
      </c>
      <c r="L73" s="376" t="s">
        <v>1020</v>
      </c>
      <c r="M73" s="376" t="s">
        <v>1021</v>
      </c>
      <c r="N73" s="376" t="s">
        <v>1022</v>
      </c>
      <c r="O73" s="376" t="s">
        <v>1023</v>
      </c>
      <c r="P73" s="376" t="s">
        <v>1024</v>
      </c>
      <c r="Q73" s="376" t="s">
        <v>1025</v>
      </c>
      <c r="R73" s="376"/>
      <c r="S73" s="376"/>
      <c r="T73" s="376" t="s">
        <v>1020</v>
      </c>
      <c r="U73" s="376" t="s">
        <v>313</v>
      </c>
    </row>
    <row r="74" spans="1:21" x14ac:dyDescent="0.25">
      <c r="A74" s="378" t="s">
        <v>25</v>
      </c>
      <c r="B74" s="378" t="s">
        <v>1026</v>
      </c>
      <c r="C74" s="378" t="s">
        <v>1027</v>
      </c>
      <c r="D74" s="379" t="s">
        <v>1028</v>
      </c>
      <c r="E74" s="378" t="s">
        <v>1029</v>
      </c>
      <c r="H74" s="376">
        <v>41</v>
      </c>
      <c r="I74" s="376" t="str">
        <f>HLOOKUP(Introduction!$G$4,nametranslations,H74,FALSE)</f>
        <v>Water: rural</v>
      </c>
      <c r="L74" s="376" t="s">
        <v>1030</v>
      </c>
      <c r="M74" s="376" t="s">
        <v>1031</v>
      </c>
      <c r="N74" s="376" t="s">
        <v>1031</v>
      </c>
      <c r="O74" s="376" t="s">
        <v>1032</v>
      </c>
      <c r="P74" s="376" t="s">
        <v>1033</v>
      </c>
      <c r="Q74" s="376" t="s">
        <v>1034</v>
      </c>
      <c r="R74" s="376"/>
      <c r="S74" s="376"/>
      <c r="T74" s="376" t="s">
        <v>1030</v>
      </c>
      <c r="U74" s="377" t="s">
        <v>315</v>
      </c>
    </row>
    <row r="75" spans="1:21" x14ac:dyDescent="0.25">
      <c r="A75" s="373" t="s">
        <v>19</v>
      </c>
      <c r="B75" s="373" t="s">
        <v>1035</v>
      </c>
      <c r="C75" s="373" t="s">
        <v>1036</v>
      </c>
      <c r="D75" s="379" t="s">
        <v>1037</v>
      </c>
      <c r="E75" s="373" t="s">
        <v>1038</v>
      </c>
      <c r="H75" s="376">
        <v>42</v>
      </c>
      <c r="I75" s="376" t="str">
        <f>HLOOKUP(Introduction!$G$4,nametranslations,H75,FALSE)</f>
        <v>Water: pre-primary</v>
      </c>
      <c r="L75" s="376" t="s">
        <v>1039</v>
      </c>
      <c r="M75" s="376" t="s">
        <v>1040</v>
      </c>
      <c r="N75" s="376" t="s">
        <v>1041</v>
      </c>
      <c r="O75" s="376" t="s">
        <v>1042</v>
      </c>
      <c r="P75" s="376" t="s">
        <v>1043</v>
      </c>
      <c r="Q75" s="376" t="s">
        <v>1044</v>
      </c>
      <c r="R75" s="376"/>
      <c r="S75" s="376"/>
      <c r="T75" s="376" t="s">
        <v>1039</v>
      </c>
      <c r="U75" s="376" t="s">
        <v>313</v>
      </c>
    </row>
    <row r="76" spans="1:21" x14ac:dyDescent="0.25">
      <c r="A76" s="373" t="s">
        <v>171</v>
      </c>
      <c r="B76" s="373" t="s">
        <v>1045</v>
      </c>
      <c r="C76" s="373" t="s">
        <v>1046</v>
      </c>
      <c r="D76" s="379" t="s">
        <v>1047</v>
      </c>
      <c r="E76" s="373" t="s">
        <v>1048</v>
      </c>
      <c r="H76" s="376">
        <v>43</v>
      </c>
      <c r="I76" s="376" t="str">
        <f>HLOOKUP(Introduction!$G$4,nametranslations,H76,FALSE)</f>
        <v>Water: primary</v>
      </c>
      <c r="L76" s="376" t="s">
        <v>1049</v>
      </c>
      <c r="M76" s="376" t="s">
        <v>1050</v>
      </c>
      <c r="N76" s="376" t="s">
        <v>1051</v>
      </c>
      <c r="O76" s="376" t="s">
        <v>1052</v>
      </c>
      <c r="P76" s="376" t="s">
        <v>1053</v>
      </c>
      <c r="Q76" s="376" t="s">
        <v>1054</v>
      </c>
      <c r="R76" s="376"/>
      <c r="S76" s="376"/>
      <c r="T76" s="376" t="s">
        <v>1049</v>
      </c>
      <c r="U76" s="376" t="s">
        <v>313</v>
      </c>
    </row>
    <row r="77" spans="1:21" x14ac:dyDescent="0.25">
      <c r="A77" s="373" t="s">
        <v>172</v>
      </c>
      <c r="B77" s="383" t="s">
        <v>1055</v>
      </c>
      <c r="C77" s="373" t="s">
        <v>1056</v>
      </c>
      <c r="D77" s="379" t="s">
        <v>601</v>
      </c>
      <c r="E77" s="373" t="s">
        <v>1057</v>
      </c>
      <c r="H77" s="376">
        <v>44</v>
      </c>
      <c r="I77" s="376" t="str">
        <f>HLOOKUP(Introduction!$G$4,nametranslations,H77,FALSE)</f>
        <v>Water: secondary</v>
      </c>
      <c r="L77" s="376" t="s">
        <v>1058</v>
      </c>
      <c r="M77" s="376" t="s">
        <v>1059</v>
      </c>
      <c r="N77" s="376" t="s">
        <v>1059</v>
      </c>
      <c r="O77" s="376" t="s">
        <v>1060</v>
      </c>
      <c r="P77" s="376" t="s">
        <v>1061</v>
      </c>
      <c r="Q77" s="376" t="s">
        <v>1062</v>
      </c>
      <c r="R77" s="376"/>
      <c r="S77" s="376"/>
      <c r="T77" s="376" t="s">
        <v>1058</v>
      </c>
      <c r="U77" s="377" t="s">
        <v>315</v>
      </c>
    </row>
    <row r="78" spans="1:21" x14ac:dyDescent="0.25">
      <c r="A78" s="373" t="s">
        <v>35</v>
      </c>
      <c r="B78" s="378" t="s">
        <v>608</v>
      </c>
      <c r="C78" s="373" t="s">
        <v>609</v>
      </c>
      <c r="D78" s="379" t="s">
        <v>610</v>
      </c>
      <c r="E78" s="373" t="s">
        <v>611</v>
      </c>
      <c r="H78" s="376">
        <v>45</v>
      </c>
      <c r="I78" s="376" t="str">
        <f>HLOOKUP(Introduction!$G$4,nametranslations,H78,FALSE)</f>
        <v>Sanitation: total</v>
      </c>
      <c r="L78" s="376" t="s">
        <v>1063</v>
      </c>
      <c r="M78" s="376" t="s">
        <v>1064</v>
      </c>
      <c r="N78" s="376" t="s">
        <v>1065</v>
      </c>
      <c r="O78" s="376" t="s">
        <v>1066</v>
      </c>
      <c r="P78" s="376" t="s">
        <v>1067</v>
      </c>
      <c r="Q78" s="376" t="s">
        <v>1068</v>
      </c>
      <c r="R78" s="376"/>
      <c r="S78" s="376"/>
      <c r="T78" s="376" t="s">
        <v>1063</v>
      </c>
      <c r="U78" s="376" t="s">
        <v>313</v>
      </c>
    </row>
    <row r="79" spans="1:21" ht="39.6" x14ac:dyDescent="0.25">
      <c r="A79" s="383" t="s">
        <v>1069</v>
      </c>
      <c r="B79" s="383" t="s">
        <v>1070</v>
      </c>
      <c r="C79" s="383" t="s">
        <v>1071</v>
      </c>
      <c r="D79" s="379" t="s">
        <v>1072</v>
      </c>
      <c r="E79" s="383" t="s">
        <v>1073</v>
      </c>
      <c r="H79" s="376">
        <v>46</v>
      </c>
      <c r="I79" s="376" t="str">
        <f>HLOOKUP(Introduction!$G$4,nametranslations,H79,FALSE)</f>
        <v>Sanitation: urban</v>
      </c>
      <c r="L79" s="376" t="s">
        <v>1074</v>
      </c>
      <c r="M79" s="376" t="s">
        <v>1075</v>
      </c>
      <c r="N79" s="376" t="s">
        <v>1076</v>
      </c>
      <c r="O79" s="376" t="s">
        <v>1075</v>
      </c>
      <c r="P79" s="376" t="s">
        <v>1077</v>
      </c>
      <c r="Q79" s="376" t="s">
        <v>1078</v>
      </c>
      <c r="R79" s="376"/>
      <c r="S79" s="376"/>
      <c r="T79" s="376" t="s">
        <v>1074</v>
      </c>
      <c r="U79" s="376" t="s">
        <v>313</v>
      </c>
    </row>
    <row r="80" spans="1:21" x14ac:dyDescent="0.25">
      <c r="A80" s="373" t="s">
        <v>127</v>
      </c>
      <c r="B80" s="378" t="s">
        <v>1079</v>
      </c>
      <c r="C80" s="373" t="s">
        <v>1080</v>
      </c>
      <c r="D80" s="379" t="s">
        <v>1081</v>
      </c>
      <c r="E80" s="373" t="s">
        <v>1082</v>
      </c>
      <c r="H80" s="376">
        <v>47</v>
      </c>
      <c r="I80" s="376" t="str">
        <f>HLOOKUP(Introduction!$G$4,nametranslations,H80,FALSE)</f>
        <v>Sanitation: rural</v>
      </c>
      <c r="L80" s="376" t="s">
        <v>1083</v>
      </c>
      <c r="M80" s="376" t="s">
        <v>1084</v>
      </c>
      <c r="N80" s="376" t="s">
        <v>1085</v>
      </c>
      <c r="O80" s="376" t="s">
        <v>1084</v>
      </c>
      <c r="P80" s="376" t="s">
        <v>1086</v>
      </c>
      <c r="Q80" s="376" t="s">
        <v>1087</v>
      </c>
      <c r="R80" s="376"/>
      <c r="S80" s="376"/>
      <c r="T80" s="376" t="s">
        <v>1083</v>
      </c>
      <c r="U80" s="376" t="s">
        <v>313</v>
      </c>
    </row>
    <row r="81" spans="1:21" ht="39.6" x14ac:dyDescent="0.25">
      <c r="A81" s="373" t="s">
        <v>1088</v>
      </c>
      <c r="B81" s="383" t="s">
        <v>1089</v>
      </c>
      <c r="C81" s="383" t="s">
        <v>1090</v>
      </c>
      <c r="D81" s="379" t="s">
        <v>1091</v>
      </c>
      <c r="E81" s="383" t="s">
        <v>1092</v>
      </c>
      <c r="H81" s="376">
        <v>48</v>
      </c>
      <c r="I81" s="376" t="str">
        <f>HLOOKUP(Introduction!$G$4,nametranslations,H81,FALSE)</f>
        <v>Sanitation: pre-primary</v>
      </c>
      <c r="L81" s="376" t="s">
        <v>1093</v>
      </c>
      <c r="M81" s="376" t="s">
        <v>1094</v>
      </c>
      <c r="N81" s="376" t="s">
        <v>1094</v>
      </c>
      <c r="O81" s="376" t="s">
        <v>1094</v>
      </c>
      <c r="P81" s="376" t="s">
        <v>1095</v>
      </c>
      <c r="Q81" s="376" t="s">
        <v>1096</v>
      </c>
      <c r="R81" s="376"/>
      <c r="S81" s="376"/>
      <c r="T81" s="376" t="s">
        <v>1093</v>
      </c>
      <c r="U81" s="376" t="s">
        <v>313</v>
      </c>
    </row>
    <row r="82" spans="1:21" x14ac:dyDescent="0.25">
      <c r="A82" s="375" t="s">
        <v>1097</v>
      </c>
      <c r="H82" s="376">
        <v>49</v>
      </c>
      <c r="I82" s="376" t="str">
        <f>HLOOKUP(Introduction!$G$4,nametranslations,H82,FALSE)</f>
        <v>Sanitation: primary</v>
      </c>
      <c r="L82" s="376" t="s">
        <v>1098</v>
      </c>
      <c r="M82" s="376" t="s">
        <v>1099</v>
      </c>
      <c r="N82" s="376" t="s">
        <v>1099</v>
      </c>
      <c r="O82" s="376" t="s">
        <v>1099</v>
      </c>
      <c r="P82" s="376" t="s">
        <v>1100</v>
      </c>
      <c r="Q82" s="376" t="s">
        <v>1101</v>
      </c>
      <c r="R82" s="376"/>
      <c r="S82" s="376"/>
      <c r="T82" s="376" t="s">
        <v>1098</v>
      </c>
      <c r="U82" s="376" t="s">
        <v>313</v>
      </c>
    </row>
    <row r="83" spans="1:21" x14ac:dyDescent="0.25">
      <c r="A83" s="373" t="s">
        <v>1102</v>
      </c>
      <c r="B83" s="378" t="s">
        <v>1103</v>
      </c>
      <c r="C83" s="378" t="s">
        <v>1104</v>
      </c>
      <c r="D83" s="378" t="s">
        <v>1105</v>
      </c>
      <c r="E83" s="378" t="s">
        <v>1106</v>
      </c>
      <c r="H83" s="376">
        <v>50</v>
      </c>
      <c r="I83" s="376" t="str">
        <f>HLOOKUP(Introduction!$G$4,nametranslations,H83,FALSE)</f>
        <v>Sanitation: secondary</v>
      </c>
      <c r="L83" s="376" t="s">
        <v>1107</v>
      </c>
      <c r="M83" s="376" t="s">
        <v>1108</v>
      </c>
      <c r="N83" s="376" t="s">
        <v>1109</v>
      </c>
      <c r="O83" s="376" t="s">
        <v>1108</v>
      </c>
      <c r="P83" s="376" t="s">
        <v>1110</v>
      </c>
      <c r="Q83" s="376" t="s">
        <v>1111</v>
      </c>
      <c r="R83" s="376"/>
      <c r="S83" s="376"/>
      <c r="T83" s="376" t="s">
        <v>1107</v>
      </c>
      <c r="U83" s="377" t="s">
        <v>315</v>
      </c>
    </row>
    <row r="84" spans="1:21" x14ac:dyDescent="0.25">
      <c r="A84" s="373" t="s">
        <v>36</v>
      </c>
      <c r="B84" s="378" t="s">
        <v>1112</v>
      </c>
      <c r="C84" s="378" t="s">
        <v>1113</v>
      </c>
      <c r="D84" s="378" t="s">
        <v>1114</v>
      </c>
      <c r="E84" s="378" t="s">
        <v>1115</v>
      </c>
      <c r="H84" s="376">
        <v>51</v>
      </c>
      <c r="I84" s="376" t="str">
        <f>HLOOKUP(Introduction!$G$4,nametranslations,H84,FALSE)</f>
        <v>Hygiene: total</v>
      </c>
      <c r="L84" s="376" t="s">
        <v>1116</v>
      </c>
      <c r="M84" s="376" t="s">
        <v>1117</v>
      </c>
      <c r="N84" s="376" t="s">
        <v>1117</v>
      </c>
      <c r="O84" s="376" t="s">
        <v>1118</v>
      </c>
      <c r="P84" s="376" t="s">
        <v>1119</v>
      </c>
      <c r="Q84" s="376" t="s">
        <v>1120</v>
      </c>
      <c r="R84" s="376"/>
      <c r="S84" s="376"/>
      <c r="T84" s="376" t="s">
        <v>1116</v>
      </c>
      <c r="U84" s="377" t="s">
        <v>315</v>
      </c>
    </row>
    <row r="85" spans="1:21" x14ac:dyDescent="0.25">
      <c r="A85" s="373" t="s">
        <v>1121</v>
      </c>
      <c r="B85" s="373" t="s">
        <v>1122</v>
      </c>
      <c r="C85" s="373" t="s">
        <v>1123</v>
      </c>
      <c r="D85" s="373" t="s">
        <v>1124</v>
      </c>
      <c r="E85" s="373" t="s">
        <v>971</v>
      </c>
      <c r="H85" s="376">
        <v>52</v>
      </c>
      <c r="I85" s="376" t="str">
        <f>HLOOKUP(Introduction!$G$4,nametranslations,H85,FALSE)</f>
        <v>Hygiene: urban</v>
      </c>
      <c r="L85" s="376" t="s">
        <v>1125</v>
      </c>
      <c r="M85" s="376" t="s">
        <v>1126</v>
      </c>
      <c r="N85" s="376" t="s">
        <v>1127</v>
      </c>
      <c r="O85" s="376" t="s">
        <v>1126</v>
      </c>
      <c r="P85" s="376" t="s">
        <v>1128</v>
      </c>
      <c r="Q85" s="376" t="s">
        <v>1129</v>
      </c>
      <c r="R85" s="376"/>
      <c r="S85" s="376"/>
      <c r="T85" s="376" t="s">
        <v>1125</v>
      </c>
      <c r="U85" s="376" t="s">
        <v>313</v>
      </c>
    </row>
    <row r="86" spans="1:21" x14ac:dyDescent="0.25">
      <c r="A86" s="373" t="s">
        <v>14</v>
      </c>
      <c r="B86" s="373" t="s">
        <v>519</v>
      </c>
      <c r="C86" s="373" t="s">
        <v>520</v>
      </c>
      <c r="D86" s="373" t="s">
        <v>521</v>
      </c>
      <c r="E86" s="373" t="s">
        <v>522</v>
      </c>
      <c r="H86" s="376">
        <v>53</v>
      </c>
      <c r="I86" s="376" t="str">
        <f>HLOOKUP(Introduction!$G$4,nametranslations,H86,FALSE)</f>
        <v>Hygiene: rural</v>
      </c>
      <c r="L86" s="376" t="s">
        <v>1130</v>
      </c>
      <c r="M86" s="376" t="s">
        <v>1131</v>
      </c>
      <c r="N86" s="376" t="s">
        <v>1132</v>
      </c>
      <c r="O86" s="376" t="s">
        <v>1131</v>
      </c>
      <c r="P86" s="376" t="s">
        <v>1133</v>
      </c>
      <c r="Q86" s="376" t="s">
        <v>1134</v>
      </c>
      <c r="R86" s="376"/>
      <c r="S86" s="376"/>
      <c r="T86" s="376" t="s">
        <v>1130</v>
      </c>
      <c r="U86" s="376" t="s">
        <v>315</v>
      </c>
    </row>
    <row r="87" spans="1:21" x14ac:dyDescent="0.25">
      <c r="A87" s="373" t="s">
        <v>15</v>
      </c>
      <c r="B87" s="373" t="s">
        <v>527</v>
      </c>
      <c r="C87" s="373" t="s">
        <v>528</v>
      </c>
      <c r="D87" s="373" t="s">
        <v>529</v>
      </c>
      <c r="E87" s="373" t="s">
        <v>1135</v>
      </c>
      <c r="H87" s="376">
        <v>54</v>
      </c>
      <c r="I87" s="376" t="str">
        <f>HLOOKUP(Introduction!$G$4,nametranslations,H87,FALSE)</f>
        <v>Hygiene: pre-primary</v>
      </c>
      <c r="L87" s="376" t="s">
        <v>1136</v>
      </c>
      <c r="M87" s="376" t="s">
        <v>1137</v>
      </c>
      <c r="N87" s="376" t="s">
        <v>1138</v>
      </c>
      <c r="O87" s="376" t="s">
        <v>1139</v>
      </c>
      <c r="P87" s="376" t="s">
        <v>1140</v>
      </c>
      <c r="Q87" s="376" t="s">
        <v>1141</v>
      </c>
      <c r="R87" s="376"/>
      <c r="S87" s="376"/>
      <c r="T87" s="376" t="s">
        <v>1136</v>
      </c>
      <c r="U87" s="377" t="s">
        <v>315</v>
      </c>
    </row>
    <row r="88" spans="1:21" x14ac:dyDescent="0.25">
      <c r="A88" s="373" t="s">
        <v>6</v>
      </c>
      <c r="B88" s="378" t="s">
        <v>1142</v>
      </c>
      <c r="C88" s="378" t="s">
        <v>1143</v>
      </c>
      <c r="D88" s="378" t="s">
        <v>1144</v>
      </c>
      <c r="E88" s="378" t="s">
        <v>1145</v>
      </c>
      <c r="H88" s="376">
        <v>55</v>
      </c>
      <c r="I88" s="376" t="str">
        <f>HLOOKUP(Introduction!$G$4,nametranslations,H88,FALSE)</f>
        <v>Hygiene: primary</v>
      </c>
      <c r="L88" s="376" t="s">
        <v>1146</v>
      </c>
      <c r="M88" s="376" t="s">
        <v>1147</v>
      </c>
      <c r="N88" s="376" t="s">
        <v>1148</v>
      </c>
      <c r="O88" s="376" t="s">
        <v>1149</v>
      </c>
      <c r="P88" s="376" t="s">
        <v>1150</v>
      </c>
      <c r="Q88" s="376" t="s">
        <v>1151</v>
      </c>
      <c r="R88" s="376"/>
      <c r="S88" s="376"/>
      <c r="T88" s="376" t="s">
        <v>1146</v>
      </c>
      <c r="U88" s="376" t="s">
        <v>315</v>
      </c>
    </row>
    <row r="89" spans="1:21" x14ac:dyDescent="0.25">
      <c r="A89" s="373" t="s">
        <v>5</v>
      </c>
      <c r="B89" s="378" t="s">
        <v>1152</v>
      </c>
      <c r="C89" s="378" t="s">
        <v>1153</v>
      </c>
      <c r="D89" s="378" t="s">
        <v>1154</v>
      </c>
      <c r="E89" s="378" t="s">
        <v>1155</v>
      </c>
      <c r="H89" s="376">
        <v>56</v>
      </c>
      <c r="I89" s="376" t="str">
        <f>HLOOKUP(Introduction!$G$4,nametranslations,H89,FALSE)</f>
        <v>Hygiene: secondary</v>
      </c>
      <c r="L89" s="376" t="s">
        <v>1156</v>
      </c>
      <c r="M89" s="376" t="s">
        <v>1157</v>
      </c>
      <c r="N89" s="376" t="s">
        <v>1158</v>
      </c>
      <c r="O89" s="376" t="s">
        <v>1159</v>
      </c>
      <c r="P89" s="376" t="s">
        <v>1160</v>
      </c>
      <c r="Q89" s="376" t="s">
        <v>1161</v>
      </c>
      <c r="R89" s="376"/>
      <c r="S89" s="376"/>
      <c r="T89" s="376" t="s">
        <v>1156</v>
      </c>
      <c r="U89" s="376" t="s">
        <v>313</v>
      </c>
    </row>
    <row r="90" spans="1:21" x14ac:dyDescent="0.25">
      <c r="A90" s="373" t="s">
        <v>21</v>
      </c>
      <c r="B90" s="373" t="s">
        <v>1162</v>
      </c>
      <c r="C90" s="373" t="s">
        <v>1163</v>
      </c>
      <c r="D90" s="373" t="s">
        <v>1164</v>
      </c>
      <c r="E90" s="373" t="s">
        <v>1165</v>
      </c>
      <c r="H90" s="376"/>
      <c r="I90" s="376"/>
      <c r="L90" s="376" t="s">
        <v>1166</v>
      </c>
      <c r="M90" s="376" t="s">
        <v>1167</v>
      </c>
      <c r="N90" s="376" t="s">
        <v>1168</v>
      </c>
      <c r="O90" s="376" t="s">
        <v>1169</v>
      </c>
      <c r="P90" s="376" t="s">
        <v>1170</v>
      </c>
      <c r="Q90" s="376" t="s">
        <v>1171</v>
      </c>
      <c r="R90" s="376"/>
      <c r="S90" s="376"/>
      <c r="T90" s="376" t="s">
        <v>1166</v>
      </c>
      <c r="U90" s="376" t="s">
        <v>313</v>
      </c>
    </row>
    <row r="91" spans="1:21" x14ac:dyDescent="0.25">
      <c r="A91" s="373" t="s">
        <v>28</v>
      </c>
      <c r="B91" s="373" t="s">
        <v>1172</v>
      </c>
      <c r="C91" s="373" t="s">
        <v>1173</v>
      </c>
      <c r="D91" s="373" t="s">
        <v>1174</v>
      </c>
      <c r="E91" s="373" t="s">
        <v>1175</v>
      </c>
      <c r="I91" s="376"/>
      <c r="L91" s="376" t="s">
        <v>1176</v>
      </c>
      <c r="M91" s="376" t="s">
        <v>1177</v>
      </c>
      <c r="N91" s="376" t="s">
        <v>1177</v>
      </c>
      <c r="O91" s="376" t="s">
        <v>1177</v>
      </c>
      <c r="P91" s="376" t="s">
        <v>1178</v>
      </c>
      <c r="Q91" s="376" t="s">
        <v>1179</v>
      </c>
      <c r="R91" s="376"/>
      <c r="S91" s="376"/>
      <c r="T91" s="376" t="s">
        <v>1176</v>
      </c>
      <c r="U91" s="377" t="s">
        <v>314</v>
      </c>
    </row>
    <row r="92" spans="1:21" x14ac:dyDescent="0.25">
      <c r="A92" s="373" t="s">
        <v>111</v>
      </c>
      <c r="B92" s="378" t="s">
        <v>1180</v>
      </c>
      <c r="C92" s="378" t="s">
        <v>1181</v>
      </c>
      <c r="D92" s="378" t="s">
        <v>1182</v>
      </c>
      <c r="E92" s="378" t="s">
        <v>1183</v>
      </c>
      <c r="I92" s="376"/>
      <c r="L92" s="376" t="s">
        <v>1184</v>
      </c>
      <c r="M92" s="376" t="s">
        <v>1185</v>
      </c>
      <c r="N92" s="376" t="s">
        <v>1186</v>
      </c>
      <c r="O92" s="376" t="s">
        <v>1187</v>
      </c>
      <c r="P92" s="376" t="s">
        <v>1188</v>
      </c>
      <c r="Q92" s="376" t="s">
        <v>1189</v>
      </c>
      <c r="R92" s="376"/>
      <c r="S92" s="376"/>
      <c r="T92" s="376" t="s">
        <v>1184</v>
      </c>
      <c r="U92" s="377" t="s">
        <v>315</v>
      </c>
    </row>
    <row r="93" spans="1:21" x14ac:dyDescent="0.25">
      <c r="A93" s="373" t="s">
        <v>110</v>
      </c>
      <c r="B93" s="378" t="s">
        <v>1190</v>
      </c>
      <c r="C93" s="378" t="s">
        <v>1191</v>
      </c>
      <c r="D93" s="378" t="s">
        <v>1192</v>
      </c>
      <c r="E93" s="378" t="s">
        <v>1193</v>
      </c>
      <c r="I93" s="376"/>
      <c r="L93" s="376" t="s">
        <v>1194</v>
      </c>
      <c r="M93" s="376" t="s">
        <v>1195</v>
      </c>
      <c r="N93" s="376" t="s">
        <v>1195</v>
      </c>
      <c r="O93" s="376" t="s">
        <v>1195</v>
      </c>
      <c r="P93" s="376" t="s">
        <v>1196</v>
      </c>
      <c r="Q93" s="376" t="s">
        <v>1197</v>
      </c>
      <c r="R93" s="376"/>
      <c r="S93" s="376"/>
      <c r="T93" s="376" t="s">
        <v>1194</v>
      </c>
      <c r="U93" s="376" t="s">
        <v>313</v>
      </c>
    </row>
    <row r="94" spans="1:21" x14ac:dyDescent="0.25">
      <c r="A94" s="373" t="s">
        <v>1198</v>
      </c>
      <c r="B94" s="378" t="s">
        <v>1198</v>
      </c>
      <c r="C94" s="378" t="s">
        <v>1198</v>
      </c>
      <c r="D94" s="378" t="s">
        <v>1199</v>
      </c>
      <c r="E94" s="378" t="s">
        <v>1198</v>
      </c>
      <c r="I94" s="376"/>
      <c r="L94" s="376" t="s">
        <v>1200</v>
      </c>
      <c r="M94" s="376" t="s">
        <v>1201</v>
      </c>
      <c r="N94" s="376" t="s">
        <v>1201</v>
      </c>
      <c r="O94" s="376" t="s">
        <v>1201</v>
      </c>
      <c r="P94" s="376" t="s">
        <v>1202</v>
      </c>
      <c r="Q94" s="376" t="s">
        <v>1203</v>
      </c>
      <c r="R94" s="376"/>
      <c r="S94" s="376"/>
      <c r="T94" s="376" t="s">
        <v>1200</v>
      </c>
      <c r="U94" s="376" t="s">
        <v>313</v>
      </c>
    </row>
    <row r="95" spans="1:21" x14ac:dyDescent="0.25">
      <c r="A95" s="378" t="s">
        <v>254</v>
      </c>
      <c r="B95" s="378" t="s">
        <v>1204</v>
      </c>
      <c r="C95" s="378" t="s">
        <v>1205</v>
      </c>
      <c r="D95" s="378" t="s">
        <v>1206</v>
      </c>
      <c r="E95" s="378" t="s">
        <v>1207</v>
      </c>
      <c r="I95" s="376"/>
      <c r="L95" s="376" t="s">
        <v>1208</v>
      </c>
      <c r="M95" s="376" t="s">
        <v>1209</v>
      </c>
      <c r="N95" s="376" t="s">
        <v>1210</v>
      </c>
      <c r="O95" s="376" t="s">
        <v>1211</v>
      </c>
      <c r="P95" s="376" t="s">
        <v>1212</v>
      </c>
      <c r="Q95" s="376" t="s">
        <v>1213</v>
      </c>
      <c r="R95" s="376"/>
      <c r="S95" s="376"/>
      <c r="T95" s="376" t="s">
        <v>1208</v>
      </c>
      <c r="U95" s="376" t="s">
        <v>313</v>
      </c>
    </row>
    <row r="96" spans="1:21" x14ac:dyDescent="0.25">
      <c r="A96" s="373" t="s">
        <v>146</v>
      </c>
      <c r="B96" s="378" t="s">
        <v>1214</v>
      </c>
      <c r="C96" s="378" t="s">
        <v>1215</v>
      </c>
      <c r="D96" s="378" t="s">
        <v>1216</v>
      </c>
      <c r="E96" s="378" t="s">
        <v>1217</v>
      </c>
      <c r="I96" s="376"/>
      <c r="L96" s="376" t="s">
        <v>1218</v>
      </c>
      <c r="M96" s="376" t="s">
        <v>1219</v>
      </c>
      <c r="N96" s="376" t="s">
        <v>1220</v>
      </c>
      <c r="O96" s="376" t="s">
        <v>1221</v>
      </c>
      <c r="P96" s="376" t="s">
        <v>1222</v>
      </c>
      <c r="Q96" s="376" t="s">
        <v>1223</v>
      </c>
      <c r="R96" s="376"/>
      <c r="S96" s="376"/>
      <c r="T96" s="376" t="s">
        <v>1218</v>
      </c>
      <c r="U96" s="376" t="s">
        <v>313</v>
      </c>
    </row>
    <row r="97" spans="1:21" x14ac:dyDescent="0.25">
      <c r="A97" s="378" t="s">
        <v>164</v>
      </c>
      <c r="B97" s="378" t="s">
        <v>1224</v>
      </c>
      <c r="C97" s="378" t="s">
        <v>1225</v>
      </c>
      <c r="D97" s="378" t="s">
        <v>1226</v>
      </c>
      <c r="E97" s="378" t="s">
        <v>1227</v>
      </c>
      <c r="I97" s="376"/>
      <c r="L97" s="376" t="s">
        <v>1228</v>
      </c>
      <c r="M97" s="376" t="s">
        <v>1229</v>
      </c>
      <c r="N97" s="376" t="s">
        <v>1229</v>
      </c>
      <c r="O97" s="376" t="s">
        <v>1229</v>
      </c>
      <c r="P97" s="376" t="s">
        <v>1230</v>
      </c>
      <c r="Q97" s="376" t="s">
        <v>1231</v>
      </c>
      <c r="R97" s="376"/>
      <c r="S97" s="376"/>
      <c r="T97" s="376" t="s">
        <v>1228</v>
      </c>
      <c r="U97" s="377" t="s">
        <v>314</v>
      </c>
    </row>
    <row r="98" spans="1:21" x14ac:dyDescent="0.25">
      <c r="A98" s="373" t="s">
        <v>1232</v>
      </c>
      <c r="B98" s="378" t="s">
        <v>1233</v>
      </c>
      <c r="C98" s="378" t="s">
        <v>1234</v>
      </c>
      <c r="D98" s="378" t="s">
        <v>1235</v>
      </c>
      <c r="E98" s="378" t="s">
        <v>1236</v>
      </c>
      <c r="I98" s="376"/>
      <c r="L98" s="376" t="s">
        <v>1237</v>
      </c>
      <c r="M98" s="376" t="s">
        <v>1238</v>
      </c>
      <c r="N98" s="376" t="s">
        <v>1239</v>
      </c>
      <c r="O98" s="376" t="s">
        <v>1240</v>
      </c>
      <c r="P98" s="376" t="s">
        <v>1241</v>
      </c>
      <c r="Q98" s="376" t="s">
        <v>1242</v>
      </c>
      <c r="R98" s="376"/>
      <c r="S98" s="376"/>
      <c r="T98" s="376" t="s">
        <v>1237</v>
      </c>
      <c r="U98" s="376" t="s">
        <v>313</v>
      </c>
    </row>
    <row r="99" spans="1:21" x14ac:dyDescent="0.25">
      <c r="A99" s="378" t="s">
        <v>1243</v>
      </c>
      <c r="B99" s="378" t="s">
        <v>1243</v>
      </c>
      <c r="C99" s="378" t="s">
        <v>1243</v>
      </c>
      <c r="D99" s="378" t="s">
        <v>1244</v>
      </c>
      <c r="E99" s="378" t="s">
        <v>1245</v>
      </c>
      <c r="I99" s="376"/>
      <c r="L99" s="376" t="s">
        <v>1246</v>
      </c>
      <c r="M99" s="376" t="s">
        <v>1247</v>
      </c>
      <c r="N99" s="376" t="s">
        <v>1248</v>
      </c>
      <c r="O99" s="376" t="s">
        <v>1249</v>
      </c>
      <c r="P99" s="376" t="s">
        <v>1250</v>
      </c>
      <c r="Q99" s="376" t="s">
        <v>1251</v>
      </c>
      <c r="R99" s="376"/>
      <c r="S99" s="376"/>
      <c r="T99" s="376" t="s">
        <v>1246</v>
      </c>
      <c r="U99" s="376" t="s">
        <v>315</v>
      </c>
    </row>
    <row r="100" spans="1:21" x14ac:dyDescent="0.25">
      <c r="A100" s="375" t="s">
        <v>1252</v>
      </c>
      <c r="I100" s="376"/>
      <c r="L100" s="376" t="s">
        <v>1253</v>
      </c>
      <c r="M100" s="376" t="s">
        <v>1254</v>
      </c>
      <c r="N100" s="376" t="s">
        <v>1255</v>
      </c>
      <c r="O100" s="376" t="s">
        <v>1256</v>
      </c>
      <c r="P100" s="376" t="s">
        <v>1257</v>
      </c>
      <c r="Q100" s="376" t="s">
        <v>1258</v>
      </c>
      <c r="R100" s="376"/>
      <c r="S100" s="376"/>
      <c r="T100" s="376" t="s">
        <v>1253</v>
      </c>
      <c r="U100" s="376" t="s">
        <v>313</v>
      </c>
    </row>
    <row r="101" spans="1:21" x14ac:dyDescent="0.25">
      <c r="A101" s="373" t="s">
        <v>27</v>
      </c>
      <c r="B101" s="378" t="s">
        <v>1259</v>
      </c>
      <c r="C101" s="378" t="s">
        <v>1260</v>
      </c>
      <c r="D101" s="378" t="s">
        <v>1261</v>
      </c>
      <c r="E101" s="378" t="s">
        <v>1262</v>
      </c>
      <c r="I101" s="376"/>
      <c r="L101" s="376" t="s">
        <v>1263</v>
      </c>
      <c r="M101" s="376" t="s">
        <v>1264</v>
      </c>
      <c r="N101" s="376" t="s">
        <v>1265</v>
      </c>
      <c r="O101" s="376" t="s">
        <v>1264</v>
      </c>
      <c r="P101" s="376" t="s">
        <v>1266</v>
      </c>
      <c r="Q101" s="376" t="s">
        <v>1267</v>
      </c>
      <c r="R101" s="376"/>
      <c r="S101" s="376"/>
      <c r="T101" s="376" t="s">
        <v>1263</v>
      </c>
      <c r="U101" s="376" t="s">
        <v>313</v>
      </c>
    </row>
    <row r="102" spans="1:21" x14ac:dyDescent="0.25">
      <c r="A102" s="373" t="s">
        <v>55</v>
      </c>
      <c r="B102" s="378" t="s">
        <v>1268</v>
      </c>
      <c r="C102" s="378" t="s">
        <v>1269</v>
      </c>
      <c r="D102" s="378" t="s">
        <v>1270</v>
      </c>
      <c r="E102" s="378" t="s">
        <v>1271</v>
      </c>
      <c r="I102" s="376"/>
      <c r="L102" s="376" t="s">
        <v>1272</v>
      </c>
      <c r="M102" s="376" t="s">
        <v>1273</v>
      </c>
      <c r="N102" s="376" t="s">
        <v>1274</v>
      </c>
      <c r="O102" s="376" t="s">
        <v>1275</v>
      </c>
      <c r="P102" s="376" t="s">
        <v>1276</v>
      </c>
      <c r="Q102" s="376" t="s">
        <v>1277</v>
      </c>
      <c r="R102" s="376"/>
      <c r="S102" s="376"/>
      <c r="T102" s="376" t="s">
        <v>1272</v>
      </c>
      <c r="U102" s="376" t="s">
        <v>313</v>
      </c>
    </row>
    <row r="103" spans="1:21" x14ac:dyDescent="0.25">
      <c r="A103" s="373" t="s">
        <v>24</v>
      </c>
      <c r="B103" s="378" t="s">
        <v>1278</v>
      </c>
      <c r="C103" s="378" t="s">
        <v>1279</v>
      </c>
      <c r="D103" s="378" t="s">
        <v>1280</v>
      </c>
      <c r="E103" s="378" t="s">
        <v>1281</v>
      </c>
      <c r="I103" s="376"/>
      <c r="L103" s="376" t="s">
        <v>1282</v>
      </c>
      <c r="M103" s="376" t="s">
        <v>1283</v>
      </c>
      <c r="N103" s="376" t="s">
        <v>1284</v>
      </c>
      <c r="O103" s="376" t="s">
        <v>1283</v>
      </c>
      <c r="P103" s="376" t="s">
        <v>1285</v>
      </c>
      <c r="Q103" s="376" t="s">
        <v>1286</v>
      </c>
      <c r="R103" s="376"/>
      <c r="S103" s="376"/>
      <c r="T103" s="376" t="s">
        <v>1282</v>
      </c>
      <c r="U103" s="376" t="s">
        <v>313</v>
      </c>
    </row>
    <row r="104" spans="1:21" x14ac:dyDescent="0.25">
      <c r="A104" s="373" t="s">
        <v>0</v>
      </c>
      <c r="B104" s="378" t="s">
        <v>1287</v>
      </c>
      <c r="C104" s="378" t="s">
        <v>1288</v>
      </c>
      <c r="D104" s="378" t="s">
        <v>1289</v>
      </c>
      <c r="E104" s="378" t="s">
        <v>1290</v>
      </c>
      <c r="I104" s="376"/>
      <c r="L104" s="376" t="s">
        <v>1291</v>
      </c>
      <c r="M104" s="376" t="s">
        <v>1292</v>
      </c>
      <c r="N104" s="376" t="s">
        <v>1293</v>
      </c>
      <c r="O104" s="376" t="s">
        <v>1294</v>
      </c>
      <c r="P104" s="376" t="s">
        <v>1295</v>
      </c>
      <c r="Q104" s="376" t="s">
        <v>1296</v>
      </c>
      <c r="R104" s="376"/>
      <c r="S104" s="376"/>
      <c r="T104" s="376" t="s">
        <v>1291</v>
      </c>
      <c r="U104" s="376" t="s">
        <v>313</v>
      </c>
    </row>
    <row r="105" spans="1:21" x14ac:dyDescent="0.25">
      <c r="A105" s="373" t="s">
        <v>37</v>
      </c>
      <c r="B105" s="378" t="s">
        <v>1297</v>
      </c>
      <c r="C105" s="378" t="s">
        <v>1297</v>
      </c>
      <c r="D105" s="378" t="s">
        <v>1298</v>
      </c>
      <c r="E105" s="378" t="s">
        <v>1299</v>
      </c>
      <c r="I105" s="376"/>
      <c r="L105" s="376" t="s">
        <v>1300</v>
      </c>
      <c r="M105" s="376" t="s">
        <v>1301</v>
      </c>
      <c r="N105" s="376" t="s">
        <v>1302</v>
      </c>
      <c r="O105" s="376" t="s">
        <v>1303</v>
      </c>
      <c r="P105" s="376" t="s">
        <v>1304</v>
      </c>
      <c r="Q105" s="376" t="s">
        <v>1305</v>
      </c>
      <c r="R105" s="376"/>
      <c r="S105" s="376"/>
      <c r="T105" s="376" t="s">
        <v>1300</v>
      </c>
      <c r="U105" s="376" t="s">
        <v>313</v>
      </c>
    </row>
    <row r="106" spans="1:21" x14ac:dyDescent="0.25">
      <c r="A106" s="373" t="s">
        <v>1306</v>
      </c>
      <c r="B106" s="378" t="s">
        <v>1307</v>
      </c>
      <c r="C106" s="378" t="s">
        <v>1308</v>
      </c>
      <c r="D106" s="378" t="s">
        <v>1309</v>
      </c>
      <c r="E106" s="378" t="s">
        <v>1310</v>
      </c>
      <c r="I106" s="376"/>
      <c r="L106" s="376" t="s">
        <v>1311</v>
      </c>
      <c r="M106" s="376" t="s">
        <v>1312</v>
      </c>
      <c r="N106" s="376" t="s">
        <v>1313</v>
      </c>
      <c r="O106" s="376" t="s">
        <v>1314</v>
      </c>
      <c r="P106" s="376" t="s">
        <v>1315</v>
      </c>
      <c r="Q106" s="376" t="s">
        <v>1316</v>
      </c>
      <c r="R106" s="376"/>
      <c r="S106" s="376"/>
      <c r="T106" s="376" t="s">
        <v>1311</v>
      </c>
      <c r="U106" s="376" t="s">
        <v>313</v>
      </c>
    </row>
    <row r="107" spans="1:21" x14ac:dyDescent="0.25">
      <c r="A107" s="373" t="s">
        <v>97</v>
      </c>
      <c r="B107" s="378" t="s">
        <v>1317</v>
      </c>
      <c r="C107" s="378" t="s">
        <v>1318</v>
      </c>
      <c r="D107" s="378" t="s">
        <v>1319</v>
      </c>
      <c r="E107" s="378" t="s">
        <v>1320</v>
      </c>
      <c r="L107" s="376" t="s">
        <v>1321</v>
      </c>
      <c r="M107" s="376" t="s">
        <v>1322</v>
      </c>
      <c r="N107" s="376" t="s">
        <v>1322</v>
      </c>
      <c r="O107" s="376" t="s">
        <v>1322</v>
      </c>
      <c r="P107" s="376" t="s">
        <v>1323</v>
      </c>
      <c r="Q107" s="376" t="s">
        <v>1324</v>
      </c>
      <c r="R107" s="376"/>
      <c r="S107" s="376"/>
      <c r="T107" s="376" t="s">
        <v>1321</v>
      </c>
      <c r="U107" s="377" t="s">
        <v>317</v>
      </c>
    </row>
    <row r="108" spans="1:21" x14ac:dyDescent="0.25">
      <c r="A108" s="373" t="s">
        <v>98</v>
      </c>
      <c r="B108" s="378" t="s">
        <v>1325</v>
      </c>
      <c r="C108" s="378" t="s">
        <v>1326</v>
      </c>
      <c r="D108" s="378" t="s">
        <v>1327</v>
      </c>
      <c r="E108" s="378" t="s">
        <v>1328</v>
      </c>
      <c r="I108" s="381" t="s">
        <v>1329</v>
      </c>
      <c r="L108" s="376" t="s">
        <v>1330</v>
      </c>
      <c r="M108" s="376" t="s">
        <v>1331</v>
      </c>
      <c r="N108" s="376" t="s">
        <v>1332</v>
      </c>
      <c r="O108" s="376" t="s">
        <v>1333</v>
      </c>
      <c r="P108" s="376" t="s">
        <v>1334</v>
      </c>
      <c r="Q108" s="376" t="s">
        <v>1335</v>
      </c>
      <c r="R108" s="376"/>
      <c r="S108" s="376"/>
      <c r="T108" s="376" t="s">
        <v>1330</v>
      </c>
      <c r="U108" s="376" t="s">
        <v>313</v>
      </c>
    </row>
    <row r="109" spans="1:21" x14ac:dyDescent="0.25">
      <c r="A109" s="373" t="s">
        <v>56</v>
      </c>
      <c r="B109" s="378" t="s">
        <v>1336</v>
      </c>
      <c r="C109" s="378" t="s">
        <v>1337</v>
      </c>
      <c r="D109" s="378" t="s">
        <v>1338</v>
      </c>
      <c r="E109" s="378" t="s">
        <v>1339</v>
      </c>
      <c r="I109" s="376" t="str">
        <f>HLOOKUP(Introduction!$G$4,nametranslations,94,FALSE)</f>
        <v>EMIS</v>
      </c>
      <c r="L109" s="376" t="s">
        <v>1340</v>
      </c>
      <c r="M109" s="376" t="s">
        <v>1341</v>
      </c>
      <c r="N109" s="376" t="s">
        <v>1342</v>
      </c>
      <c r="O109" s="376" t="s">
        <v>1341</v>
      </c>
      <c r="P109" s="376" t="s">
        <v>1343</v>
      </c>
      <c r="Q109" s="376" t="s">
        <v>1344</v>
      </c>
      <c r="R109" s="376"/>
      <c r="S109" s="376"/>
      <c r="T109" s="376" t="s">
        <v>1340</v>
      </c>
      <c r="U109" s="376" t="s">
        <v>313</v>
      </c>
    </row>
    <row r="110" spans="1:21" x14ac:dyDescent="0.25">
      <c r="A110" s="373" t="s">
        <v>1345</v>
      </c>
      <c r="B110" s="378" t="s">
        <v>1346</v>
      </c>
      <c r="C110" s="378" t="s">
        <v>1347</v>
      </c>
      <c r="D110" s="378" t="s">
        <v>1348</v>
      </c>
      <c r="E110" s="378" t="s">
        <v>1349</v>
      </c>
      <c r="I110" s="376" t="str">
        <f>HLOOKUP(Introduction!$G$4,nametranslations,95,FALSE)</f>
        <v>Survey</v>
      </c>
      <c r="L110" s="376" t="s">
        <v>1350</v>
      </c>
      <c r="M110" s="376" t="s">
        <v>1351</v>
      </c>
      <c r="N110" s="376" t="s">
        <v>1352</v>
      </c>
      <c r="O110" s="376" t="s">
        <v>1353</v>
      </c>
      <c r="P110" s="376" t="s">
        <v>1354</v>
      </c>
      <c r="Q110" s="376" t="s">
        <v>1355</v>
      </c>
      <c r="R110" s="376"/>
      <c r="S110" s="376"/>
      <c r="T110" s="376" t="s">
        <v>1350</v>
      </c>
      <c r="U110" s="376" t="s">
        <v>315</v>
      </c>
    </row>
    <row r="111" spans="1:21" x14ac:dyDescent="0.25">
      <c r="A111" s="373" t="s">
        <v>12</v>
      </c>
      <c r="B111" s="373" t="s">
        <v>1356</v>
      </c>
      <c r="C111" s="378" t="s">
        <v>1357</v>
      </c>
      <c r="D111" s="378" t="s">
        <v>1358</v>
      </c>
      <c r="E111" s="378" t="s">
        <v>1359</v>
      </c>
      <c r="I111" s="376" t="str">
        <f>HLOOKUP(Introduction!$G$4,nametranslations,96,FALSE)</f>
        <v>Census</v>
      </c>
      <c r="L111" s="376" t="s">
        <v>1360</v>
      </c>
      <c r="M111" s="376" t="s">
        <v>1361</v>
      </c>
      <c r="N111" s="376" t="s">
        <v>1362</v>
      </c>
      <c r="O111" s="376" t="s">
        <v>1361</v>
      </c>
      <c r="P111" s="376" t="s">
        <v>1363</v>
      </c>
      <c r="Q111" s="376" t="s">
        <v>1364</v>
      </c>
      <c r="R111" s="376"/>
      <c r="S111" s="376"/>
      <c r="T111" s="376" t="s">
        <v>1360</v>
      </c>
      <c r="U111" s="376" t="s">
        <v>313</v>
      </c>
    </row>
    <row r="112" spans="1:21" x14ac:dyDescent="0.25">
      <c r="A112" s="373" t="s">
        <v>106</v>
      </c>
      <c r="B112" s="378" t="s">
        <v>1365</v>
      </c>
      <c r="C112" s="378" t="s">
        <v>1366</v>
      </c>
      <c r="D112" s="378" t="s">
        <v>1367</v>
      </c>
      <c r="E112" s="378" t="s">
        <v>1368</v>
      </c>
      <c r="I112" s="376" t="str">
        <f>HLOOKUP(Introduction!$G$4,nametranslations,97,FALSE)</f>
        <v>Other</v>
      </c>
      <c r="L112" s="376" t="s">
        <v>1369</v>
      </c>
      <c r="M112" s="376" t="s">
        <v>1370</v>
      </c>
      <c r="N112" s="376" t="s">
        <v>1370</v>
      </c>
      <c r="O112" s="376" t="s">
        <v>1370</v>
      </c>
      <c r="P112" s="376" t="s">
        <v>1371</v>
      </c>
      <c r="Q112" s="376" t="s">
        <v>1372</v>
      </c>
      <c r="R112" s="376"/>
      <c r="S112" s="376"/>
      <c r="T112" s="376" t="s">
        <v>1369</v>
      </c>
      <c r="U112" s="376" t="s">
        <v>313</v>
      </c>
    </row>
    <row r="113" spans="1:21" x14ac:dyDescent="0.25">
      <c r="A113" s="373" t="s">
        <v>94</v>
      </c>
      <c r="B113" s="378" t="s">
        <v>1373</v>
      </c>
      <c r="C113" s="378" t="s">
        <v>1374</v>
      </c>
      <c r="D113" s="378" t="s">
        <v>1375</v>
      </c>
      <c r="E113" s="378" t="s">
        <v>1376</v>
      </c>
      <c r="I113" s="376" t="str">
        <f>HLOOKUP(Introduction!$G$4,nametranslations,98,FALSE)</f>
        <v>Survey with microdata</v>
      </c>
      <c r="L113" s="376" t="s">
        <v>1377</v>
      </c>
      <c r="M113" s="376" t="s">
        <v>1378</v>
      </c>
      <c r="N113" s="376" t="s">
        <v>1379</v>
      </c>
      <c r="O113" s="376" t="s">
        <v>1380</v>
      </c>
      <c r="P113" s="376" t="s">
        <v>1381</v>
      </c>
      <c r="Q113" s="376" t="s">
        <v>1382</v>
      </c>
      <c r="R113" s="376"/>
      <c r="S113" s="376"/>
      <c r="T113" s="376" t="s">
        <v>1377</v>
      </c>
      <c r="U113" s="377" t="s">
        <v>317</v>
      </c>
    </row>
    <row r="114" spans="1:21" x14ac:dyDescent="0.25">
      <c r="A114" s="373" t="s">
        <v>95</v>
      </c>
      <c r="B114" s="378" t="s">
        <v>1383</v>
      </c>
      <c r="C114" s="378" t="s">
        <v>1384</v>
      </c>
      <c r="D114" s="378" t="s">
        <v>1385</v>
      </c>
      <c r="E114" s="378" t="s">
        <v>1386</v>
      </c>
      <c r="I114" s="376" t="str">
        <f>HLOOKUP(Introduction!$G$4,nametranslations,99,FALSE)</f>
        <v>Admin</v>
      </c>
      <c r="L114" s="376" t="s">
        <v>1387</v>
      </c>
      <c r="M114" s="376" t="s">
        <v>1388</v>
      </c>
      <c r="N114" s="376" t="s">
        <v>1389</v>
      </c>
      <c r="O114" s="376" t="s">
        <v>1390</v>
      </c>
      <c r="P114" s="376" t="s">
        <v>1391</v>
      </c>
      <c r="Q114" s="376" t="s">
        <v>1392</v>
      </c>
      <c r="R114" s="376"/>
      <c r="S114" s="376"/>
      <c r="T114" s="376" t="s">
        <v>1387</v>
      </c>
      <c r="U114" s="376" t="s">
        <v>313</v>
      </c>
    </row>
    <row r="115" spans="1:21" x14ac:dyDescent="0.25">
      <c r="A115" s="373" t="s">
        <v>23</v>
      </c>
      <c r="B115" s="378" t="s">
        <v>1393</v>
      </c>
      <c r="C115" s="378" t="s">
        <v>1394</v>
      </c>
      <c r="D115" s="378" t="s">
        <v>1395</v>
      </c>
      <c r="E115" s="378" t="s">
        <v>1396</v>
      </c>
      <c r="L115" s="376" t="s">
        <v>1397</v>
      </c>
      <c r="M115" s="376" t="s">
        <v>1398</v>
      </c>
      <c r="N115" s="376" t="s">
        <v>1398</v>
      </c>
      <c r="O115" s="376" t="s">
        <v>1399</v>
      </c>
      <c r="P115" s="376" t="s">
        <v>1400</v>
      </c>
      <c r="Q115" s="376" t="s">
        <v>1401</v>
      </c>
      <c r="R115" s="376"/>
      <c r="S115" s="376"/>
      <c r="T115" s="376" t="s">
        <v>1397</v>
      </c>
      <c r="U115" s="377" t="s">
        <v>313</v>
      </c>
    </row>
    <row r="116" spans="1:21" x14ac:dyDescent="0.25">
      <c r="A116" s="373" t="s">
        <v>20</v>
      </c>
      <c r="B116" s="378" t="s">
        <v>1402</v>
      </c>
      <c r="C116" s="378" t="s">
        <v>1403</v>
      </c>
      <c r="D116" s="378" t="s">
        <v>1404</v>
      </c>
      <c r="E116" s="378" t="s">
        <v>1405</v>
      </c>
      <c r="L116" s="376" t="s">
        <v>1406</v>
      </c>
      <c r="M116" s="376" t="s">
        <v>1407</v>
      </c>
      <c r="N116" s="376" t="s">
        <v>1407</v>
      </c>
      <c r="O116" s="376" t="s">
        <v>1407</v>
      </c>
      <c r="P116" s="376" t="s">
        <v>1408</v>
      </c>
      <c r="Q116" s="376" t="s">
        <v>1409</v>
      </c>
      <c r="R116" s="376"/>
      <c r="S116" s="376"/>
      <c r="T116" s="376" t="s">
        <v>1406</v>
      </c>
      <c r="U116" s="376" t="s">
        <v>313</v>
      </c>
    </row>
    <row r="117" spans="1:21" x14ac:dyDescent="0.25">
      <c r="A117" s="373" t="s">
        <v>22</v>
      </c>
      <c r="B117" s="378" t="s">
        <v>1410</v>
      </c>
      <c r="C117" s="378" t="s">
        <v>1411</v>
      </c>
      <c r="D117" s="378" t="s">
        <v>1412</v>
      </c>
      <c r="E117" s="378" t="s">
        <v>1413</v>
      </c>
      <c r="L117" s="376" t="s">
        <v>1414</v>
      </c>
      <c r="M117" s="376" t="s">
        <v>1415</v>
      </c>
      <c r="N117" s="376" t="s">
        <v>1416</v>
      </c>
      <c r="O117" s="376" t="s">
        <v>1417</v>
      </c>
      <c r="P117" s="376" t="s">
        <v>1418</v>
      </c>
      <c r="Q117" s="376" t="s">
        <v>1419</v>
      </c>
      <c r="R117" s="376"/>
      <c r="S117" s="376"/>
      <c r="T117" s="376" t="s">
        <v>1414</v>
      </c>
      <c r="U117" s="377" t="s">
        <v>313</v>
      </c>
    </row>
    <row r="118" spans="1:21" x14ac:dyDescent="0.25">
      <c r="A118" s="373" t="s">
        <v>3</v>
      </c>
      <c r="B118" s="378" t="s">
        <v>1420</v>
      </c>
      <c r="C118" s="378" t="s">
        <v>1421</v>
      </c>
      <c r="D118" s="378" t="s">
        <v>1422</v>
      </c>
      <c r="E118" s="378" t="s">
        <v>1423</v>
      </c>
      <c r="L118" s="376" t="s">
        <v>1424</v>
      </c>
      <c r="M118" s="376" t="s">
        <v>1425</v>
      </c>
      <c r="N118" s="376" t="s">
        <v>1426</v>
      </c>
      <c r="O118" s="376" t="s">
        <v>1427</v>
      </c>
      <c r="P118" s="376" t="s">
        <v>1428</v>
      </c>
      <c r="Q118" s="376" t="s">
        <v>1429</v>
      </c>
      <c r="R118" s="376"/>
      <c r="S118" s="376"/>
      <c r="T118" s="376" t="s">
        <v>1424</v>
      </c>
      <c r="U118" s="376" t="s">
        <v>313</v>
      </c>
    </row>
    <row r="119" spans="1:21" x14ac:dyDescent="0.25">
      <c r="A119" s="373" t="s">
        <v>52</v>
      </c>
      <c r="B119" s="378" t="s">
        <v>1430</v>
      </c>
      <c r="C119" s="378" t="s">
        <v>1431</v>
      </c>
      <c r="D119" s="378" t="s">
        <v>1432</v>
      </c>
      <c r="E119" s="378" t="s">
        <v>1433</v>
      </c>
      <c r="L119" s="376" t="s">
        <v>1434</v>
      </c>
      <c r="M119" s="376" t="s">
        <v>1435</v>
      </c>
      <c r="N119" s="376" t="s">
        <v>1435</v>
      </c>
      <c r="O119" s="376" t="s">
        <v>1435</v>
      </c>
      <c r="P119" s="376" t="s">
        <v>1436</v>
      </c>
      <c r="Q119" s="376" t="s">
        <v>1437</v>
      </c>
      <c r="R119" s="376"/>
      <c r="S119" s="376"/>
      <c r="T119" s="376" t="s">
        <v>1434</v>
      </c>
      <c r="U119" s="376" t="s">
        <v>313</v>
      </c>
    </row>
    <row r="120" spans="1:21" x14ac:dyDescent="0.25">
      <c r="A120" s="373" t="s">
        <v>57</v>
      </c>
      <c r="B120" s="378" t="s">
        <v>1438</v>
      </c>
      <c r="C120" s="378" t="s">
        <v>1439</v>
      </c>
      <c r="D120" s="378" t="s">
        <v>1440</v>
      </c>
      <c r="E120" s="378" t="s">
        <v>1441</v>
      </c>
      <c r="L120" s="376" t="s">
        <v>1442</v>
      </c>
      <c r="M120" s="376" t="s">
        <v>1443</v>
      </c>
      <c r="N120" s="376" t="s">
        <v>1444</v>
      </c>
      <c r="O120" s="376" t="s">
        <v>1445</v>
      </c>
      <c r="P120" s="376" t="s">
        <v>1446</v>
      </c>
      <c r="Q120" s="376" t="s">
        <v>1447</v>
      </c>
      <c r="R120" s="376"/>
      <c r="S120" s="376"/>
      <c r="T120" s="376" t="s">
        <v>1442</v>
      </c>
      <c r="U120" s="376" t="s">
        <v>313</v>
      </c>
    </row>
    <row r="121" spans="1:21" x14ac:dyDescent="0.25">
      <c r="A121" s="373" t="s">
        <v>99</v>
      </c>
      <c r="B121" s="378" t="s">
        <v>1448</v>
      </c>
      <c r="C121" s="378" t="s">
        <v>1449</v>
      </c>
      <c r="D121" s="378" t="s">
        <v>1450</v>
      </c>
      <c r="E121" s="378" t="s">
        <v>1451</v>
      </c>
      <c r="L121" s="376" t="s">
        <v>1452</v>
      </c>
      <c r="M121" s="376" t="s">
        <v>1453</v>
      </c>
      <c r="N121" s="376" t="s">
        <v>1454</v>
      </c>
      <c r="O121" s="376" t="s">
        <v>1455</v>
      </c>
      <c r="P121" s="376" t="s">
        <v>1456</v>
      </c>
      <c r="Q121" s="376" t="s">
        <v>1457</v>
      </c>
      <c r="R121" s="376"/>
      <c r="S121" s="376"/>
      <c r="T121" s="376" t="s">
        <v>1452</v>
      </c>
      <c r="U121" s="376" t="s">
        <v>313</v>
      </c>
    </row>
    <row r="122" spans="1:21" x14ac:dyDescent="0.25">
      <c r="A122" s="373" t="s">
        <v>113</v>
      </c>
      <c r="B122" s="378" t="s">
        <v>1458</v>
      </c>
      <c r="C122" s="378" t="s">
        <v>1459</v>
      </c>
      <c r="D122" s="378" t="s">
        <v>1460</v>
      </c>
      <c r="E122" s="378" t="s">
        <v>1461</v>
      </c>
      <c r="L122" s="376" t="s">
        <v>1462</v>
      </c>
      <c r="M122" s="376" t="s">
        <v>1463</v>
      </c>
      <c r="N122" s="376" t="s">
        <v>1464</v>
      </c>
      <c r="O122" s="376" t="s">
        <v>1463</v>
      </c>
      <c r="P122" s="376" t="s">
        <v>1465</v>
      </c>
      <c r="Q122" s="376" t="s">
        <v>1466</v>
      </c>
      <c r="R122" s="376"/>
      <c r="S122" s="376"/>
      <c r="T122" s="376" t="s">
        <v>1462</v>
      </c>
      <c r="U122" s="377" t="s">
        <v>317</v>
      </c>
    </row>
    <row r="123" spans="1:21" x14ac:dyDescent="0.25">
      <c r="A123" s="373" t="s">
        <v>114</v>
      </c>
      <c r="B123" s="378" t="s">
        <v>1467</v>
      </c>
      <c r="C123" s="378" t="s">
        <v>1468</v>
      </c>
      <c r="D123" s="378" t="s">
        <v>1469</v>
      </c>
      <c r="E123" s="378" t="s">
        <v>1470</v>
      </c>
      <c r="L123" s="376" t="s">
        <v>1471</v>
      </c>
      <c r="M123" s="376" t="s">
        <v>1472</v>
      </c>
      <c r="N123" s="376" t="s">
        <v>1473</v>
      </c>
      <c r="O123" s="376" t="s">
        <v>1474</v>
      </c>
      <c r="P123" s="376" t="s">
        <v>1475</v>
      </c>
      <c r="Q123" s="376" t="s">
        <v>1476</v>
      </c>
      <c r="R123" s="376"/>
      <c r="S123" s="376"/>
      <c r="T123" s="376" t="s">
        <v>1471</v>
      </c>
      <c r="U123" s="376" t="s">
        <v>315</v>
      </c>
    </row>
    <row r="124" spans="1:21" x14ac:dyDescent="0.25">
      <c r="A124" s="373" t="s">
        <v>30</v>
      </c>
      <c r="B124" s="378" t="s">
        <v>1477</v>
      </c>
      <c r="C124" s="378" t="s">
        <v>1478</v>
      </c>
      <c r="D124" s="378" t="s">
        <v>1479</v>
      </c>
      <c r="E124" s="378" t="s">
        <v>1480</v>
      </c>
      <c r="L124" s="376" t="s">
        <v>1481</v>
      </c>
      <c r="M124" s="376" t="s">
        <v>1482</v>
      </c>
      <c r="N124" s="376" t="s">
        <v>1483</v>
      </c>
      <c r="O124" s="376" t="s">
        <v>1484</v>
      </c>
      <c r="P124" s="376" t="s">
        <v>1485</v>
      </c>
      <c r="Q124" s="376" t="s">
        <v>1486</v>
      </c>
      <c r="R124" s="376"/>
      <c r="S124" s="376"/>
      <c r="T124" s="376" t="s">
        <v>1481</v>
      </c>
      <c r="U124" s="376" t="s">
        <v>317</v>
      </c>
    </row>
    <row r="125" spans="1:21" x14ac:dyDescent="0.25">
      <c r="A125" s="373" t="s">
        <v>26</v>
      </c>
      <c r="B125" s="378" t="s">
        <v>1487</v>
      </c>
      <c r="C125" s="378" t="s">
        <v>1488</v>
      </c>
      <c r="D125" s="378" t="s">
        <v>1489</v>
      </c>
      <c r="E125" s="378" t="s">
        <v>1490</v>
      </c>
      <c r="L125" s="376" t="s">
        <v>1491</v>
      </c>
      <c r="M125" s="376" t="s">
        <v>1492</v>
      </c>
      <c r="N125" s="376" t="s">
        <v>1493</v>
      </c>
      <c r="O125" s="376" t="s">
        <v>1492</v>
      </c>
      <c r="P125" s="376" t="s">
        <v>1494</v>
      </c>
      <c r="Q125" s="376" t="s">
        <v>1495</v>
      </c>
      <c r="R125" s="376"/>
      <c r="S125" s="376"/>
      <c r="T125" s="376" t="s">
        <v>1491</v>
      </c>
      <c r="U125" s="376" t="s">
        <v>313</v>
      </c>
    </row>
    <row r="126" spans="1:21" x14ac:dyDescent="0.25">
      <c r="A126" s="373" t="s">
        <v>127</v>
      </c>
      <c r="B126" s="378" t="s">
        <v>1496</v>
      </c>
      <c r="C126" s="378" t="s">
        <v>1080</v>
      </c>
      <c r="D126" s="378" t="s">
        <v>1081</v>
      </c>
      <c r="E126" s="378" t="s">
        <v>1082</v>
      </c>
      <c r="L126" s="376" t="s">
        <v>1497</v>
      </c>
      <c r="M126" s="376" t="s">
        <v>1498</v>
      </c>
      <c r="N126" s="376" t="s">
        <v>1499</v>
      </c>
      <c r="O126" s="376" t="s">
        <v>1500</v>
      </c>
      <c r="P126" s="376" t="s">
        <v>1501</v>
      </c>
      <c r="Q126" s="376" t="s">
        <v>1502</v>
      </c>
      <c r="R126" s="376"/>
      <c r="S126" s="376"/>
      <c r="T126" s="376" t="s">
        <v>1497</v>
      </c>
      <c r="U126" s="377" t="s">
        <v>317</v>
      </c>
    </row>
    <row r="127" spans="1:21" x14ac:dyDescent="0.25">
      <c r="A127" s="373" t="s">
        <v>128</v>
      </c>
      <c r="B127" s="378" t="s">
        <v>1503</v>
      </c>
      <c r="C127" s="378" t="s">
        <v>1504</v>
      </c>
      <c r="D127" s="378" t="s">
        <v>1505</v>
      </c>
      <c r="E127" s="378" t="s">
        <v>1506</v>
      </c>
      <c r="L127" s="376" t="s">
        <v>1507</v>
      </c>
      <c r="M127" s="376" t="s">
        <v>1508</v>
      </c>
      <c r="N127" s="376" t="s">
        <v>1509</v>
      </c>
      <c r="O127" s="376" t="s">
        <v>1510</v>
      </c>
      <c r="P127" s="376" t="s">
        <v>1511</v>
      </c>
      <c r="Q127" s="376" t="s">
        <v>1512</v>
      </c>
      <c r="R127" s="376"/>
      <c r="S127" s="376"/>
      <c r="T127" s="376" t="s">
        <v>1507</v>
      </c>
      <c r="U127" s="376" t="s">
        <v>313</v>
      </c>
    </row>
    <row r="128" spans="1:21" x14ac:dyDescent="0.25">
      <c r="A128" s="373" t="s">
        <v>112</v>
      </c>
      <c r="B128" s="378" t="s">
        <v>1513</v>
      </c>
      <c r="C128" s="378" t="s">
        <v>1514</v>
      </c>
      <c r="D128" s="378" t="s">
        <v>1515</v>
      </c>
      <c r="E128" s="378" t="s">
        <v>1516</v>
      </c>
      <c r="L128" s="376" t="s">
        <v>1517</v>
      </c>
      <c r="M128" s="376" t="s">
        <v>1518</v>
      </c>
      <c r="N128" s="376" t="s">
        <v>1518</v>
      </c>
      <c r="O128" s="376" t="s">
        <v>1518</v>
      </c>
      <c r="P128" s="376" t="s">
        <v>1519</v>
      </c>
      <c r="Q128" s="376" t="s">
        <v>1520</v>
      </c>
      <c r="R128" s="376"/>
      <c r="S128" s="376"/>
      <c r="T128" s="376" t="s">
        <v>1517</v>
      </c>
      <c r="U128" s="376" t="s">
        <v>313</v>
      </c>
    </row>
    <row r="129" spans="1:21" x14ac:dyDescent="0.25">
      <c r="A129" s="373" t="s">
        <v>177</v>
      </c>
      <c r="B129" s="378" t="s">
        <v>1521</v>
      </c>
      <c r="C129" s="378" t="s">
        <v>1522</v>
      </c>
      <c r="D129" s="378" t="s">
        <v>1523</v>
      </c>
      <c r="E129" s="378" t="s">
        <v>1524</v>
      </c>
      <c r="L129" s="376" t="s">
        <v>1525</v>
      </c>
      <c r="M129" s="376" t="s">
        <v>1526</v>
      </c>
      <c r="N129" s="376" t="s">
        <v>1526</v>
      </c>
      <c r="O129" s="376" t="s">
        <v>1526</v>
      </c>
      <c r="P129" s="376" t="s">
        <v>1527</v>
      </c>
      <c r="Q129" s="376" t="s">
        <v>1528</v>
      </c>
      <c r="R129" s="376"/>
      <c r="S129" s="376"/>
      <c r="T129" s="376" t="s">
        <v>1525</v>
      </c>
      <c r="U129" s="376" t="s">
        <v>313</v>
      </c>
    </row>
    <row r="130" spans="1:21" x14ac:dyDescent="0.25">
      <c r="A130" s="373" t="s">
        <v>1529</v>
      </c>
      <c r="B130" s="378" t="s">
        <v>1529</v>
      </c>
      <c r="C130" s="378" t="s">
        <v>1530</v>
      </c>
      <c r="D130" s="378" t="s">
        <v>1531</v>
      </c>
      <c r="E130" s="378" t="s">
        <v>1532</v>
      </c>
      <c r="L130" s="376" t="s">
        <v>1533</v>
      </c>
      <c r="M130" s="376" t="s">
        <v>1534</v>
      </c>
      <c r="N130" s="376" t="s">
        <v>1534</v>
      </c>
      <c r="O130" s="376" t="s">
        <v>1534</v>
      </c>
      <c r="P130" s="376" t="s">
        <v>1535</v>
      </c>
      <c r="Q130" s="376" t="s">
        <v>1536</v>
      </c>
      <c r="R130" s="376"/>
      <c r="S130" s="376"/>
      <c r="T130" s="376" t="s">
        <v>1533</v>
      </c>
      <c r="U130" s="376" t="s">
        <v>313</v>
      </c>
    </row>
    <row r="131" spans="1:21" x14ac:dyDescent="0.25">
      <c r="A131" s="373" t="s">
        <v>1537</v>
      </c>
      <c r="B131" s="378" t="s">
        <v>1538</v>
      </c>
      <c r="C131" s="378" t="s">
        <v>1539</v>
      </c>
      <c r="D131" s="378" t="s">
        <v>1540</v>
      </c>
      <c r="E131" s="378" t="s">
        <v>1541</v>
      </c>
      <c r="L131" s="376" t="s">
        <v>1542</v>
      </c>
      <c r="M131" s="376" t="s">
        <v>1543</v>
      </c>
      <c r="N131" s="376" t="s">
        <v>1544</v>
      </c>
      <c r="O131" s="376" t="s">
        <v>1545</v>
      </c>
      <c r="P131" s="376" t="s">
        <v>1546</v>
      </c>
      <c r="Q131" s="376" t="s">
        <v>1547</v>
      </c>
      <c r="R131" s="376"/>
      <c r="S131" s="376"/>
      <c r="T131" s="376" t="s">
        <v>1542</v>
      </c>
      <c r="U131" s="376" t="s">
        <v>313</v>
      </c>
    </row>
    <row r="132" spans="1:21" x14ac:dyDescent="0.25">
      <c r="A132" s="373" t="s">
        <v>1548</v>
      </c>
      <c r="B132" s="378" t="s">
        <v>1549</v>
      </c>
      <c r="C132" s="378" t="s">
        <v>1550</v>
      </c>
      <c r="D132" s="378" t="s">
        <v>1551</v>
      </c>
      <c r="E132" s="378" t="s">
        <v>1552</v>
      </c>
      <c r="L132" s="376" t="s">
        <v>1553</v>
      </c>
      <c r="M132" s="376" t="s">
        <v>1554</v>
      </c>
      <c r="N132" s="376" t="s">
        <v>1554</v>
      </c>
      <c r="O132" s="376" t="s">
        <v>1555</v>
      </c>
      <c r="P132" s="376" t="s">
        <v>1556</v>
      </c>
      <c r="Q132" s="376" t="s">
        <v>1557</v>
      </c>
      <c r="R132" s="376"/>
      <c r="S132" s="376"/>
      <c r="T132" s="376" t="s">
        <v>1553</v>
      </c>
      <c r="U132" s="376" t="s">
        <v>315</v>
      </c>
    </row>
    <row r="133" spans="1:21" x14ac:dyDescent="0.25">
      <c r="A133" s="373" t="s">
        <v>1558</v>
      </c>
      <c r="B133" s="378" t="s">
        <v>1559</v>
      </c>
      <c r="C133" s="378" t="s">
        <v>1560</v>
      </c>
      <c r="D133" s="378" t="s">
        <v>1561</v>
      </c>
      <c r="E133" s="378" t="s">
        <v>1562</v>
      </c>
      <c r="L133" s="376" t="s">
        <v>1563</v>
      </c>
      <c r="M133" s="376" t="s">
        <v>1564</v>
      </c>
      <c r="N133" s="376" t="s">
        <v>1565</v>
      </c>
      <c r="O133" s="376" t="s">
        <v>1566</v>
      </c>
      <c r="P133" s="376" t="s">
        <v>1567</v>
      </c>
      <c r="Q133" s="376" t="s">
        <v>1568</v>
      </c>
      <c r="R133" s="376"/>
      <c r="S133" s="376"/>
      <c r="T133" s="376" t="s">
        <v>1563</v>
      </c>
      <c r="U133" s="376" t="s">
        <v>313</v>
      </c>
    </row>
    <row r="134" spans="1:21" x14ac:dyDescent="0.25">
      <c r="A134" s="373" t="s">
        <v>1569</v>
      </c>
      <c r="B134" s="378" t="s">
        <v>1570</v>
      </c>
      <c r="C134" s="378" t="s">
        <v>1571</v>
      </c>
      <c r="D134" s="378" t="s">
        <v>1572</v>
      </c>
      <c r="E134" s="378" t="s">
        <v>1573</v>
      </c>
      <c r="L134" s="376" t="s">
        <v>1574</v>
      </c>
      <c r="M134" s="376" t="s">
        <v>1575</v>
      </c>
      <c r="N134" s="376" t="s">
        <v>1576</v>
      </c>
      <c r="O134" s="376" t="s">
        <v>1577</v>
      </c>
      <c r="P134" s="376" t="s">
        <v>1578</v>
      </c>
      <c r="Q134" s="376" t="s">
        <v>1579</v>
      </c>
      <c r="R134" s="376"/>
      <c r="S134" s="376"/>
      <c r="T134" s="376" t="s">
        <v>1574</v>
      </c>
      <c r="U134" s="376" t="s">
        <v>313</v>
      </c>
    </row>
    <row r="135" spans="1:21" x14ac:dyDescent="0.25">
      <c r="A135" s="373" t="s">
        <v>1580</v>
      </c>
      <c r="B135" s="378" t="s">
        <v>1581</v>
      </c>
      <c r="C135" s="378" t="s">
        <v>1582</v>
      </c>
      <c r="D135" s="378" t="s">
        <v>1583</v>
      </c>
      <c r="E135" s="378" t="s">
        <v>1584</v>
      </c>
      <c r="L135" s="376" t="s">
        <v>1585</v>
      </c>
      <c r="M135" s="376" t="s">
        <v>1586</v>
      </c>
      <c r="N135" s="376" t="s">
        <v>1587</v>
      </c>
      <c r="O135" s="376" t="s">
        <v>1588</v>
      </c>
      <c r="P135" s="376" t="s">
        <v>1589</v>
      </c>
      <c r="Q135" s="376" t="s">
        <v>1590</v>
      </c>
      <c r="R135" s="376"/>
      <c r="S135" s="376"/>
      <c r="T135" s="376" t="s">
        <v>1585</v>
      </c>
      <c r="U135" s="376" t="s">
        <v>315</v>
      </c>
    </row>
    <row r="136" spans="1:21" x14ac:dyDescent="0.25">
      <c r="A136" s="373" t="s">
        <v>1591</v>
      </c>
      <c r="B136" s="378" t="s">
        <v>1592</v>
      </c>
      <c r="C136" s="378" t="s">
        <v>1593</v>
      </c>
      <c r="D136" s="378" t="s">
        <v>1594</v>
      </c>
      <c r="E136" s="378" t="s">
        <v>1595</v>
      </c>
      <c r="L136" s="376" t="s">
        <v>1596</v>
      </c>
      <c r="M136" s="376" t="s">
        <v>1597</v>
      </c>
      <c r="N136" s="376" t="s">
        <v>1598</v>
      </c>
      <c r="O136" s="376" t="s">
        <v>1599</v>
      </c>
      <c r="P136" s="376" t="s">
        <v>1600</v>
      </c>
      <c r="Q136" s="376" t="s">
        <v>1601</v>
      </c>
      <c r="R136" s="376"/>
      <c r="S136" s="376"/>
      <c r="T136" s="376" t="s">
        <v>1596</v>
      </c>
      <c r="U136" s="376" t="s">
        <v>317</v>
      </c>
    </row>
    <row r="137" spans="1:21" x14ac:dyDescent="0.25">
      <c r="A137" s="373" t="s">
        <v>1602</v>
      </c>
      <c r="B137" s="378" t="s">
        <v>1603</v>
      </c>
      <c r="C137" s="378" t="s">
        <v>1604</v>
      </c>
      <c r="D137" s="378" t="s">
        <v>1605</v>
      </c>
      <c r="E137" s="378" t="s">
        <v>1606</v>
      </c>
      <c r="L137" s="376" t="s">
        <v>1607</v>
      </c>
      <c r="M137" s="376" t="s">
        <v>1608</v>
      </c>
      <c r="N137" s="376" t="s">
        <v>1608</v>
      </c>
      <c r="O137" s="376" t="s">
        <v>1609</v>
      </c>
      <c r="P137" s="376" t="s">
        <v>1610</v>
      </c>
      <c r="Q137" s="376" t="s">
        <v>1611</v>
      </c>
      <c r="R137" s="376"/>
      <c r="S137" s="376"/>
      <c r="T137" s="376" t="s">
        <v>1607</v>
      </c>
      <c r="U137" s="376" t="s">
        <v>315</v>
      </c>
    </row>
    <row r="138" spans="1:21" x14ac:dyDescent="0.25">
      <c r="A138" s="373" t="s">
        <v>181</v>
      </c>
      <c r="B138" s="378" t="s">
        <v>1612</v>
      </c>
      <c r="C138" s="378" t="s">
        <v>1613</v>
      </c>
      <c r="D138" s="378" t="s">
        <v>1614</v>
      </c>
      <c r="E138" s="378" t="s">
        <v>1615</v>
      </c>
      <c r="L138" s="376" t="s">
        <v>1616</v>
      </c>
      <c r="M138" s="376" t="s">
        <v>145</v>
      </c>
      <c r="N138" s="376" t="s">
        <v>1617</v>
      </c>
      <c r="O138" s="376" t="s">
        <v>1618</v>
      </c>
      <c r="P138" s="376" t="s">
        <v>1619</v>
      </c>
      <c r="Q138" s="376" t="s">
        <v>1620</v>
      </c>
      <c r="R138" s="376"/>
      <c r="S138" s="376"/>
      <c r="T138" s="376" t="s">
        <v>1616</v>
      </c>
      <c r="U138" s="377" t="s">
        <v>313</v>
      </c>
    </row>
    <row r="139" spans="1:21" x14ac:dyDescent="0.25">
      <c r="A139" s="375" t="s">
        <v>1621</v>
      </c>
      <c r="L139" s="376" t="s">
        <v>1622</v>
      </c>
      <c r="M139" s="376" t="s">
        <v>1623</v>
      </c>
      <c r="N139" s="376" t="s">
        <v>1623</v>
      </c>
      <c r="O139" s="376" t="s">
        <v>1623</v>
      </c>
      <c r="P139" s="376" t="s">
        <v>1624</v>
      </c>
      <c r="Q139" s="376" t="s">
        <v>1625</v>
      </c>
      <c r="R139" s="376"/>
      <c r="S139" s="376"/>
      <c r="T139" s="376" t="s">
        <v>1622</v>
      </c>
      <c r="U139" s="376" t="s">
        <v>315</v>
      </c>
    </row>
    <row r="140" spans="1:21" x14ac:dyDescent="0.25">
      <c r="A140" s="373" t="s">
        <v>229</v>
      </c>
      <c r="B140" s="378" t="s">
        <v>1626</v>
      </c>
      <c r="C140" s="378" t="s">
        <v>1627</v>
      </c>
      <c r="D140" s="378" t="s">
        <v>1628</v>
      </c>
      <c r="E140" s="378" t="s">
        <v>1629</v>
      </c>
      <c r="L140" s="376" t="s">
        <v>1630</v>
      </c>
      <c r="M140" s="376" t="s">
        <v>1631</v>
      </c>
      <c r="N140" s="376" t="s">
        <v>1631</v>
      </c>
      <c r="O140" s="376" t="s">
        <v>1632</v>
      </c>
      <c r="P140" s="376" t="s">
        <v>1633</v>
      </c>
      <c r="Q140" s="376" t="s">
        <v>1634</v>
      </c>
      <c r="R140" s="376"/>
      <c r="S140" s="376"/>
      <c r="T140" s="376" t="s">
        <v>1630</v>
      </c>
      <c r="U140" s="376" t="s">
        <v>313</v>
      </c>
    </row>
    <row r="141" spans="1:21" x14ac:dyDescent="0.25">
      <c r="A141" s="373" t="s">
        <v>231</v>
      </c>
      <c r="B141" s="378" t="s">
        <v>1635</v>
      </c>
      <c r="C141" s="378" t="s">
        <v>1636</v>
      </c>
      <c r="D141" s="378" t="s">
        <v>1637</v>
      </c>
      <c r="E141" s="378" t="s">
        <v>1638</v>
      </c>
      <c r="L141" s="376" t="s">
        <v>1639</v>
      </c>
      <c r="M141" s="376" t="s">
        <v>1640</v>
      </c>
      <c r="N141" s="376" t="s">
        <v>1641</v>
      </c>
      <c r="O141" s="376" t="s">
        <v>1642</v>
      </c>
      <c r="P141" s="376" t="s">
        <v>1643</v>
      </c>
      <c r="Q141" s="376" t="s">
        <v>1644</v>
      </c>
      <c r="R141" s="376"/>
      <c r="S141" s="376"/>
      <c r="T141" s="376" t="s">
        <v>1639</v>
      </c>
      <c r="U141" s="377" t="s">
        <v>314</v>
      </c>
    </row>
    <row r="142" spans="1:21" x14ac:dyDescent="0.25">
      <c r="A142" s="373" t="s">
        <v>1645</v>
      </c>
      <c r="B142" s="378" t="s">
        <v>1646</v>
      </c>
      <c r="C142" s="378" t="s">
        <v>1647</v>
      </c>
      <c r="D142" s="378" t="s">
        <v>1648</v>
      </c>
      <c r="E142" s="378" t="s">
        <v>1649</v>
      </c>
      <c r="L142" s="376" t="s">
        <v>1650</v>
      </c>
      <c r="M142" s="376" t="s">
        <v>1651</v>
      </c>
      <c r="N142" s="376" t="s">
        <v>1652</v>
      </c>
      <c r="O142" s="376" t="s">
        <v>1653</v>
      </c>
      <c r="P142" s="376" t="s">
        <v>1654</v>
      </c>
      <c r="Q142" s="376" t="s">
        <v>1655</v>
      </c>
      <c r="R142" s="376"/>
      <c r="S142" s="376"/>
      <c r="T142" s="376" t="s">
        <v>1650</v>
      </c>
      <c r="U142" s="376" t="s">
        <v>313</v>
      </c>
    </row>
    <row r="143" spans="1:21" x14ac:dyDescent="0.25">
      <c r="A143" s="373" t="s">
        <v>233</v>
      </c>
      <c r="B143" s="378" t="s">
        <v>1656</v>
      </c>
      <c r="C143" s="378" t="s">
        <v>1657</v>
      </c>
      <c r="D143" s="378" t="s">
        <v>1658</v>
      </c>
      <c r="E143" s="378" t="s">
        <v>1659</v>
      </c>
      <c r="L143" s="376" t="s">
        <v>1660</v>
      </c>
      <c r="M143" s="376" t="s">
        <v>1661</v>
      </c>
      <c r="N143" s="376" t="s">
        <v>1662</v>
      </c>
      <c r="O143" s="376" t="s">
        <v>1663</v>
      </c>
      <c r="P143" s="376" t="s">
        <v>1664</v>
      </c>
      <c r="Q143" s="376" t="s">
        <v>1665</v>
      </c>
      <c r="R143" s="376"/>
      <c r="S143" s="376"/>
      <c r="T143" s="376" t="s">
        <v>1660</v>
      </c>
      <c r="U143" s="376" t="s">
        <v>313</v>
      </c>
    </row>
    <row r="144" spans="1:21" x14ac:dyDescent="0.25">
      <c r="A144" s="373" t="s">
        <v>1666</v>
      </c>
      <c r="B144" s="378" t="s">
        <v>1667</v>
      </c>
      <c r="C144" s="378" t="s">
        <v>1668</v>
      </c>
      <c r="D144" s="378" t="s">
        <v>1669</v>
      </c>
      <c r="E144" s="378" t="s">
        <v>1670</v>
      </c>
      <c r="L144" s="376" t="s">
        <v>1671</v>
      </c>
      <c r="M144" s="376" t="s">
        <v>1672</v>
      </c>
      <c r="N144" s="376" t="s">
        <v>1672</v>
      </c>
      <c r="O144" s="376" t="s">
        <v>1673</v>
      </c>
      <c r="P144" s="376" t="s">
        <v>1674</v>
      </c>
      <c r="Q144" s="376" t="s">
        <v>1675</v>
      </c>
      <c r="R144" s="376"/>
      <c r="S144" s="376"/>
      <c r="T144" s="376" t="s">
        <v>1671</v>
      </c>
      <c r="U144" s="376" t="s">
        <v>315</v>
      </c>
    </row>
    <row r="145" spans="1:21" x14ac:dyDescent="0.25">
      <c r="A145" s="373" t="s">
        <v>235</v>
      </c>
      <c r="B145" s="378" t="s">
        <v>1676</v>
      </c>
      <c r="C145" s="378" t="s">
        <v>1677</v>
      </c>
      <c r="D145" s="378" t="s">
        <v>1678</v>
      </c>
      <c r="E145" s="378" t="s">
        <v>1679</v>
      </c>
      <c r="L145" s="376" t="s">
        <v>1680</v>
      </c>
      <c r="M145" s="376" t="s">
        <v>1681</v>
      </c>
      <c r="N145" s="376" t="s">
        <v>1682</v>
      </c>
      <c r="O145" s="376" t="s">
        <v>1681</v>
      </c>
      <c r="P145" s="376" t="s">
        <v>1683</v>
      </c>
      <c r="Q145" s="376" t="s">
        <v>1684</v>
      </c>
      <c r="R145" s="376"/>
      <c r="S145" s="376"/>
      <c r="T145" s="376" t="s">
        <v>1680</v>
      </c>
      <c r="U145" s="376" t="s">
        <v>313</v>
      </c>
    </row>
    <row r="146" spans="1:21" x14ac:dyDescent="0.25">
      <c r="A146" s="373" t="s">
        <v>237</v>
      </c>
      <c r="B146" s="378" t="s">
        <v>1685</v>
      </c>
      <c r="C146" s="378" t="s">
        <v>1686</v>
      </c>
      <c r="D146" s="378" t="s">
        <v>1687</v>
      </c>
      <c r="E146" s="378" t="s">
        <v>1688</v>
      </c>
      <c r="L146" s="376" t="s">
        <v>1689</v>
      </c>
      <c r="M146" s="376" t="s">
        <v>1690</v>
      </c>
      <c r="N146" s="376" t="s">
        <v>1690</v>
      </c>
      <c r="O146" s="376" t="s">
        <v>1690</v>
      </c>
      <c r="P146" s="376" t="s">
        <v>1691</v>
      </c>
      <c r="Q146" s="376" t="s">
        <v>1692</v>
      </c>
      <c r="R146" s="376"/>
      <c r="S146" s="376"/>
      <c r="T146" s="376" t="s">
        <v>1689</v>
      </c>
      <c r="U146" s="376" t="s">
        <v>313</v>
      </c>
    </row>
    <row r="147" spans="1:21" x14ac:dyDescent="0.25">
      <c r="A147" s="373" t="s">
        <v>238</v>
      </c>
      <c r="B147" s="378" t="s">
        <v>1693</v>
      </c>
      <c r="C147" s="378" t="s">
        <v>1694</v>
      </c>
      <c r="D147" s="378" t="s">
        <v>1695</v>
      </c>
      <c r="E147" s="378" t="s">
        <v>1696</v>
      </c>
      <c r="L147" s="376" t="s">
        <v>1697</v>
      </c>
      <c r="M147" s="376" t="s">
        <v>1698</v>
      </c>
      <c r="N147" s="376" t="s">
        <v>1699</v>
      </c>
      <c r="O147" s="376" t="s">
        <v>1698</v>
      </c>
      <c r="P147" s="376" t="s">
        <v>1700</v>
      </c>
      <c r="Q147" s="376" t="s">
        <v>1701</v>
      </c>
      <c r="R147" s="376"/>
      <c r="S147" s="376"/>
      <c r="T147" s="376" t="s">
        <v>1697</v>
      </c>
      <c r="U147" s="376" t="s">
        <v>313</v>
      </c>
    </row>
    <row r="148" spans="1:21" x14ac:dyDescent="0.25">
      <c r="A148" s="373" t="s">
        <v>239</v>
      </c>
      <c r="B148" s="378" t="s">
        <v>1702</v>
      </c>
      <c r="C148" s="378" t="s">
        <v>1703</v>
      </c>
      <c r="D148" s="378" t="s">
        <v>1704</v>
      </c>
      <c r="E148" s="378" t="s">
        <v>1705</v>
      </c>
      <c r="L148" s="376" t="s">
        <v>1706</v>
      </c>
      <c r="M148" s="376" t="s">
        <v>1707</v>
      </c>
      <c r="N148" s="376" t="s">
        <v>1708</v>
      </c>
      <c r="O148" s="376" t="s">
        <v>1707</v>
      </c>
      <c r="P148" s="376" t="s">
        <v>1709</v>
      </c>
      <c r="Q148" s="376" t="s">
        <v>1710</v>
      </c>
      <c r="R148" s="376"/>
      <c r="S148" s="376"/>
      <c r="T148" s="376" t="s">
        <v>1706</v>
      </c>
      <c r="U148" s="376" t="s">
        <v>313</v>
      </c>
    </row>
    <row r="149" spans="1:21" x14ac:dyDescent="0.25">
      <c r="A149" s="373" t="s">
        <v>243</v>
      </c>
      <c r="B149" s="378" t="s">
        <v>1711</v>
      </c>
      <c r="C149" s="378" t="s">
        <v>1712</v>
      </c>
      <c r="D149" s="378" t="s">
        <v>1713</v>
      </c>
      <c r="E149" s="378" t="s">
        <v>1714</v>
      </c>
      <c r="L149" s="376" t="s">
        <v>1715</v>
      </c>
      <c r="M149" s="376" t="s">
        <v>1716</v>
      </c>
      <c r="N149" s="376" t="s">
        <v>1717</v>
      </c>
      <c r="O149" s="376" t="s">
        <v>1718</v>
      </c>
      <c r="P149" s="376" t="s">
        <v>1719</v>
      </c>
      <c r="Q149" s="376" t="s">
        <v>1720</v>
      </c>
      <c r="R149" s="376"/>
      <c r="S149" s="376"/>
      <c r="T149" s="376" t="s">
        <v>1715</v>
      </c>
      <c r="U149" s="376" t="s">
        <v>313</v>
      </c>
    </row>
    <row r="150" spans="1:21" x14ac:dyDescent="0.25">
      <c r="A150" s="373" t="s">
        <v>240</v>
      </c>
      <c r="B150" s="378" t="s">
        <v>1721</v>
      </c>
      <c r="C150" s="378" t="s">
        <v>1722</v>
      </c>
      <c r="D150" s="378" t="s">
        <v>1723</v>
      </c>
      <c r="E150" s="378" t="s">
        <v>1724</v>
      </c>
      <c r="L150" s="376" t="s">
        <v>1725</v>
      </c>
      <c r="M150" s="376" t="s">
        <v>1726</v>
      </c>
      <c r="N150" s="376" t="s">
        <v>1726</v>
      </c>
      <c r="O150" s="376" t="s">
        <v>1726</v>
      </c>
      <c r="P150" s="376" t="s">
        <v>1727</v>
      </c>
      <c r="Q150" s="376" t="s">
        <v>1728</v>
      </c>
      <c r="R150" s="376"/>
      <c r="S150" s="376"/>
      <c r="T150" s="376" t="s">
        <v>1725</v>
      </c>
      <c r="U150" s="376" t="s">
        <v>313</v>
      </c>
    </row>
    <row r="151" spans="1:21" ht="409.6" x14ac:dyDescent="0.25">
      <c r="A151" s="383" t="s">
        <v>241</v>
      </c>
      <c r="B151" s="383" t="s">
        <v>1729</v>
      </c>
      <c r="C151" s="383" t="s">
        <v>1730</v>
      </c>
      <c r="D151" s="385" t="s">
        <v>1731</v>
      </c>
      <c r="E151" s="383" t="s">
        <v>1732</v>
      </c>
      <c r="L151" s="376" t="s">
        <v>1733</v>
      </c>
      <c r="M151" s="376" t="s">
        <v>1734</v>
      </c>
      <c r="N151" s="376" t="s">
        <v>1735</v>
      </c>
      <c r="O151" s="376" t="s">
        <v>1734</v>
      </c>
      <c r="P151" s="376" t="s">
        <v>1736</v>
      </c>
      <c r="Q151" s="376" t="s">
        <v>1737</v>
      </c>
      <c r="R151" s="376"/>
      <c r="S151" s="376"/>
      <c r="T151" s="376" t="s">
        <v>1733</v>
      </c>
      <c r="U151" s="377" t="s">
        <v>317</v>
      </c>
    </row>
    <row r="152" spans="1:21" x14ac:dyDescent="0.25">
      <c r="A152" s="373" t="s">
        <v>170</v>
      </c>
      <c r="B152" s="378" t="s">
        <v>1738</v>
      </c>
      <c r="C152" s="378" t="s">
        <v>1739</v>
      </c>
      <c r="D152" s="378" t="s">
        <v>1740</v>
      </c>
      <c r="E152" s="378" t="s">
        <v>1741</v>
      </c>
      <c r="L152" s="376" t="s">
        <v>1742</v>
      </c>
      <c r="M152" s="376" t="s">
        <v>1743</v>
      </c>
      <c r="N152" s="376" t="s">
        <v>1743</v>
      </c>
      <c r="O152" s="376" t="s">
        <v>1743</v>
      </c>
      <c r="P152" s="376" t="s">
        <v>1744</v>
      </c>
      <c r="Q152" s="376" t="s">
        <v>1745</v>
      </c>
      <c r="R152" s="376"/>
      <c r="S152" s="376"/>
      <c r="T152" s="376" t="s">
        <v>1742</v>
      </c>
      <c r="U152" s="376" t="s">
        <v>313</v>
      </c>
    </row>
    <row r="153" spans="1:21" x14ac:dyDescent="0.25">
      <c r="A153" s="373" t="s">
        <v>21</v>
      </c>
      <c r="B153" s="378" t="s">
        <v>1746</v>
      </c>
      <c r="C153" s="378" t="s">
        <v>1163</v>
      </c>
      <c r="D153" s="378" t="s">
        <v>1164</v>
      </c>
      <c r="E153" s="378" t="s">
        <v>1165</v>
      </c>
      <c r="L153" s="376" t="s">
        <v>1747</v>
      </c>
      <c r="M153" s="376" t="s">
        <v>1748</v>
      </c>
      <c r="N153" s="376" t="s">
        <v>1748</v>
      </c>
      <c r="O153" s="376" t="s">
        <v>1749</v>
      </c>
      <c r="P153" s="376" t="s">
        <v>1750</v>
      </c>
      <c r="Q153" s="376" t="s">
        <v>1751</v>
      </c>
      <c r="R153" s="376"/>
      <c r="S153" s="376"/>
      <c r="T153" s="376" t="s">
        <v>1747</v>
      </c>
      <c r="U153" s="376" t="s">
        <v>315</v>
      </c>
    </row>
    <row r="154" spans="1:21" ht="26.4" x14ac:dyDescent="0.25">
      <c r="A154" s="373" t="s">
        <v>28</v>
      </c>
      <c r="B154" s="383" t="s">
        <v>1172</v>
      </c>
      <c r="C154" s="378" t="s">
        <v>1173</v>
      </c>
      <c r="D154" s="378" t="s">
        <v>1174</v>
      </c>
      <c r="E154" s="378" t="s">
        <v>1175</v>
      </c>
      <c r="L154" s="376" t="s">
        <v>1752</v>
      </c>
      <c r="M154" s="376" t="s">
        <v>1753</v>
      </c>
      <c r="N154" s="376" t="s">
        <v>1754</v>
      </c>
      <c r="O154" s="376" t="s">
        <v>1755</v>
      </c>
      <c r="P154" s="376" t="s">
        <v>1756</v>
      </c>
      <c r="Q154" s="376" t="s">
        <v>1757</v>
      </c>
      <c r="R154" s="376"/>
      <c r="S154" s="376"/>
      <c r="T154" s="376" t="s">
        <v>1752</v>
      </c>
      <c r="U154" s="376" t="s">
        <v>313</v>
      </c>
    </row>
    <row r="155" spans="1:21" x14ac:dyDescent="0.25">
      <c r="A155" s="373" t="s">
        <v>1758</v>
      </c>
      <c r="B155" s="378" t="s">
        <v>1759</v>
      </c>
      <c r="C155" s="378" t="s">
        <v>1760</v>
      </c>
      <c r="D155" s="378" t="s">
        <v>1761</v>
      </c>
      <c r="E155" s="378" t="s">
        <v>1762</v>
      </c>
      <c r="L155" s="376" t="s">
        <v>1763</v>
      </c>
      <c r="M155" s="376" t="s">
        <v>1764</v>
      </c>
      <c r="N155" s="376" t="s">
        <v>1764</v>
      </c>
      <c r="O155" s="376" t="s">
        <v>1764</v>
      </c>
      <c r="P155" s="376" t="s">
        <v>1765</v>
      </c>
      <c r="Q155" s="376" t="s">
        <v>1766</v>
      </c>
      <c r="R155" s="376"/>
      <c r="S155" s="376"/>
      <c r="T155" s="376" t="s">
        <v>1763</v>
      </c>
      <c r="U155" s="376" t="s">
        <v>315</v>
      </c>
    </row>
    <row r="156" spans="1:21" x14ac:dyDescent="0.25">
      <c r="A156" s="373" t="s">
        <v>1767</v>
      </c>
      <c r="B156" s="378" t="s">
        <v>1768</v>
      </c>
      <c r="C156" s="378" t="s">
        <v>1769</v>
      </c>
      <c r="D156" s="378" t="s">
        <v>1770</v>
      </c>
      <c r="E156" s="378" t="s">
        <v>1771</v>
      </c>
      <c r="L156" s="376" t="s">
        <v>1772</v>
      </c>
      <c r="M156" s="376" t="s">
        <v>1773</v>
      </c>
      <c r="N156" s="376" t="s">
        <v>1774</v>
      </c>
      <c r="O156" s="376" t="s">
        <v>1775</v>
      </c>
      <c r="P156" s="376" t="s">
        <v>1776</v>
      </c>
      <c r="Q156" s="376" t="s">
        <v>1777</v>
      </c>
      <c r="R156" s="376"/>
      <c r="S156" s="376"/>
      <c r="T156" s="376" t="s">
        <v>1772</v>
      </c>
      <c r="U156" s="376" t="s">
        <v>313</v>
      </c>
    </row>
    <row r="157" spans="1:21" ht="15.75" customHeight="1" x14ac:dyDescent="0.25">
      <c r="A157" s="383" t="s">
        <v>1778</v>
      </c>
      <c r="B157" s="383" t="s">
        <v>1779</v>
      </c>
      <c r="C157" s="383" t="s">
        <v>1780</v>
      </c>
      <c r="D157" s="383" t="s">
        <v>1781</v>
      </c>
      <c r="E157" s="383" t="s">
        <v>1782</v>
      </c>
      <c r="L157" s="376" t="s">
        <v>1783</v>
      </c>
      <c r="M157" s="376" t="s">
        <v>1784</v>
      </c>
      <c r="N157" s="376" t="s">
        <v>1784</v>
      </c>
      <c r="O157" s="376" t="s">
        <v>1784</v>
      </c>
      <c r="P157" s="376" t="s">
        <v>1785</v>
      </c>
      <c r="Q157" s="376" t="s">
        <v>1786</v>
      </c>
      <c r="R157" s="376"/>
      <c r="S157" s="376"/>
      <c r="T157" s="376" t="s">
        <v>1783</v>
      </c>
      <c r="U157" s="376" t="s">
        <v>315</v>
      </c>
    </row>
    <row r="158" spans="1:21" ht="15.75" customHeight="1" x14ac:dyDescent="0.25">
      <c r="A158" s="386" t="s">
        <v>270</v>
      </c>
      <c r="B158" s="386" t="s">
        <v>1787</v>
      </c>
      <c r="C158" s="386" t="s">
        <v>1788</v>
      </c>
      <c r="D158" s="386" t="s">
        <v>1789</v>
      </c>
      <c r="E158" s="373" t="s">
        <v>1790</v>
      </c>
      <c r="L158" s="376" t="s">
        <v>1791</v>
      </c>
      <c r="M158" s="376" t="s">
        <v>1792</v>
      </c>
      <c r="N158" s="376" t="s">
        <v>1793</v>
      </c>
      <c r="O158" s="376" t="s">
        <v>1792</v>
      </c>
      <c r="P158" s="376" t="s">
        <v>1794</v>
      </c>
      <c r="Q158" s="376" t="s">
        <v>1795</v>
      </c>
      <c r="R158" s="376"/>
      <c r="S158" s="376"/>
      <c r="T158" s="376" t="s">
        <v>1791</v>
      </c>
      <c r="U158" s="376" t="s">
        <v>313</v>
      </c>
    </row>
    <row r="159" spans="1:21" x14ac:dyDescent="0.25">
      <c r="A159" s="373" t="s">
        <v>273</v>
      </c>
      <c r="B159" s="373" t="s">
        <v>1796</v>
      </c>
      <c r="C159" s="373" t="s">
        <v>1797</v>
      </c>
      <c r="D159" s="373" t="s">
        <v>1798</v>
      </c>
      <c r="E159" s="373" t="s">
        <v>1799</v>
      </c>
      <c r="L159" s="376" t="s">
        <v>1800</v>
      </c>
      <c r="M159" s="376" t="s">
        <v>1801</v>
      </c>
      <c r="N159" s="376" t="s">
        <v>1802</v>
      </c>
      <c r="O159" s="376" t="s">
        <v>1803</v>
      </c>
      <c r="P159" s="376" t="s">
        <v>1804</v>
      </c>
      <c r="Q159" s="376" t="s">
        <v>1805</v>
      </c>
      <c r="R159" s="376"/>
      <c r="S159" s="376"/>
      <c r="T159" s="376" t="s">
        <v>1800</v>
      </c>
      <c r="U159" s="376" t="s">
        <v>315</v>
      </c>
    </row>
    <row r="160" spans="1:21" ht="13.5" customHeight="1" x14ac:dyDescent="0.25">
      <c r="A160" s="373" t="s">
        <v>276</v>
      </c>
      <c r="B160" s="383" t="s">
        <v>1806</v>
      </c>
      <c r="C160" s="373" t="s">
        <v>1807</v>
      </c>
      <c r="D160" s="373" t="s">
        <v>1808</v>
      </c>
      <c r="E160" s="373" t="s">
        <v>1809</v>
      </c>
      <c r="L160" s="376" t="s">
        <v>1810</v>
      </c>
      <c r="M160" s="376" t="s">
        <v>1811</v>
      </c>
      <c r="N160" s="376" t="s">
        <v>1811</v>
      </c>
      <c r="O160" s="376" t="s">
        <v>1812</v>
      </c>
      <c r="P160" s="376" t="s">
        <v>1813</v>
      </c>
      <c r="Q160" s="376" t="s">
        <v>1814</v>
      </c>
      <c r="R160" s="376"/>
      <c r="S160" s="376"/>
      <c r="T160" s="376" t="s">
        <v>1810</v>
      </c>
      <c r="U160" s="377" t="s">
        <v>315</v>
      </c>
    </row>
    <row r="161" spans="1:21" x14ac:dyDescent="0.25">
      <c r="A161" s="373" t="s">
        <v>279</v>
      </c>
      <c r="B161" s="373" t="s">
        <v>1815</v>
      </c>
      <c r="C161" s="373" t="s">
        <v>1816</v>
      </c>
      <c r="D161" s="373" t="s">
        <v>1817</v>
      </c>
      <c r="E161" s="373" t="s">
        <v>1818</v>
      </c>
      <c r="L161" s="376" t="s">
        <v>1819</v>
      </c>
      <c r="M161" s="376" t="s">
        <v>1820</v>
      </c>
      <c r="N161" s="376" t="s">
        <v>1821</v>
      </c>
      <c r="O161" s="376" t="s">
        <v>1822</v>
      </c>
      <c r="P161" s="376" t="s">
        <v>1823</v>
      </c>
      <c r="Q161" s="376" t="s">
        <v>1824</v>
      </c>
      <c r="R161" s="376"/>
      <c r="S161" s="376"/>
      <c r="T161" s="376" t="s">
        <v>1819</v>
      </c>
      <c r="U161" s="376" t="s">
        <v>313</v>
      </c>
    </row>
    <row r="162" spans="1:21" x14ac:dyDescent="0.25">
      <c r="A162" s="373" t="s">
        <v>271</v>
      </c>
      <c r="B162" s="373" t="s">
        <v>1825</v>
      </c>
      <c r="C162" s="373" t="s">
        <v>1826</v>
      </c>
      <c r="D162" s="373" t="s">
        <v>1827</v>
      </c>
      <c r="E162" s="373" t="s">
        <v>1828</v>
      </c>
      <c r="L162" s="376" t="s">
        <v>1829</v>
      </c>
      <c r="M162" s="376" t="s">
        <v>1830</v>
      </c>
      <c r="N162" s="376" t="s">
        <v>1831</v>
      </c>
      <c r="O162" s="376" t="s">
        <v>1830</v>
      </c>
      <c r="P162" s="376" t="s">
        <v>1832</v>
      </c>
      <c r="Q162" s="376" t="s">
        <v>1833</v>
      </c>
      <c r="R162" s="376"/>
      <c r="S162" s="376"/>
      <c r="T162" s="376" t="s">
        <v>1829</v>
      </c>
      <c r="U162" s="376" t="s">
        <v>313</v>
      </c>
    </row>
    <row r="163" spans="1:21" ht="14.25" customHeight="1" x14ac:dyDescent="0.25">
      <c r="A163" s="373" t="s">
        <v>274</v>
      </c>
      <c r="B163" s="373" t="s">
        <v>1834</v>
      </c>
      <c r="C163" s="373" t="s">
        <v>1835</v>
      </c>
      <c r="D163" s="373" t="s">
        <v>1836</v>
      </c>
      <c r="E163" s="373" t="s">
        <v>1837</v>
      </c>
      <c r="L163" s="376" t="s">
        <v>1838</v>
      </c>
      <c r="M163" s="376" t="s">
        <v>1839</v>
      </c>
      <c r="N163" s="376" t="s">
        <v>1839</v>
      </c>
      <c r="O163" s="376" t="s">
        <v>1839</v>
      </c>
      <c r="P163" s="376" t="s">
        <v>1840</v>
      </c>
      <c r="Q163" s="376" t="s">
        <v>1841</v>
      </c>
      <c r="R163" s="376"/>
      <c r="S163" s="376"/>
      <c r="T163" s="376" t="s">
        <v>1838</v>
      </c>
      <c r="U163" s="377" t="s">
        <v>314</v>
      </c>
    </row>
    <row r="164" spans="1:21" x14ac:dyDescent="0.25">
      <c r="A164" s="373" t="s">
        <v>277</v>
      </c>
      <c r="B164" s="373" t="s">
        <v>1842</v>
      </c>
      <c r="C164" s="373" t="s">
        <v>1843</v>
      </c>
      <c r="D164" s="373" t="s">
        <v>1844</v>
      </c>
      <c r="E164" s="373" t="s">
        <v>1845</v>
      </c>
      <c r="L164" s="376" t="s">
        <v>1846</v>
      </c>
      <c r="M164" s="376" t="s">
        <v>1847</v>
      </c>
      <c r="N164" s="376" t="s">
        <v>1848</v>
      </c>
      <c r="O164" s="376" t="s">
        <v>1847</v>
      </c>
      <c r="P164" s="376" t="s">
        <v>1849</v>
      </c>
      <c r="Q164" s="376" t="s">
        <v>1850</v>
      </c>
      <c r="R164" s="376"/>
      <c r="S164" s="376"/>
      <c r="T164" s="376" t="s">
        <v>1846</v>
      </c>
      <c r="U164" s="376" t="s">
        <v>313</v>
      </c>
    </row>
    <row r="165" spans="1:21" ht="12.75" customHeight="1" x14ac:dyDescent="0.25">
      <c r="A165" s="373" t="s">
        <v>272</v>
      </c>
      <c r="B165" s="373" t="s">
        <v>1851</v>
      </c>
      <c r="C165" s="373" t="s">
        <v>1852</v>
      </c>
      <c r="D165" s="373" t="s">
        <v>1853</v>
      </c>
      <c r="E165" s="373" t="s">
        <v>1854</v>
      </c>
      <c r="L165" s="376" t="s">
        <v>1855</v>
      </c>
      <c r="M165" s="376" t="s">
        <v>1856</v>
      </c>
      <c r="N165" s="376" t="s">
        <v>1857</v>
      </c>
      <c r="O165" s="376" t="s">
        <v>1858</v>
      </c>
      <c r="P165" s="376" t="s">
        <v>1859</v>
      </c>
      <c r="Q165" s="376" t="s">
        <v>1860</v>
      </c>
      <c r="R165" s="376"/>
      <c r="S165" s="376"/>
      <c r="T165" s="376" t="s">
        <v>1855</v>
      </c>
      <c r="U165" s="376" t="s">
        <v>313</v>
      </c>
    </row>
    <row r="166" spans="1:21" ht="12.75" customHeight="1" x14ac:dyDescent="0.25">
      <c r="A166" s="373" t="s">
        <v>275</v>
      </c>
      <c r="B166" s="373" t="s">
        <v>1861</v>
      </c>
      <c r="C166" s="373" t="s">
        <v>1862</v>
      </c>
      <c r="D166" s="373" t="s">
        <v>1863</v>
      </c>
      <c r="E166" s="373" t="s">
        <v>1864</v>
      </c>
      <c r="L166" s="376" t="s">
        <v>1865</v>
      </c>
      <c r="M166" s="376" t="s">
        <v>1866</v>
      </c>
      <c r="N166" s="376" t="s">
        <v>1867</v>
      </c>
      <c r="O166" s="376" t="s">
        <v>1868</v>
      </c>
      <c r="P166" s="376" t="s">
        <v>1869</v>
      </c>
      <c r="Q166" s="376" t="s">
        <v>1870</v>
      </c>
      <c r="R166" s="376"/>
      <c r="S166" s="376"/>
      <c r="T166" s="376" t="s">
        <v>1865</v>
      </c>
      <c r="U166" s="376" t="s">
        <v>313</v>
      </c>
    </row>
    <row r="167" spans="1:21" x14ac:dyDescent="0.25">
      <c r="A167" s="373" t="s">
        <v>278</v>
      </c>
      <c r="B167" s="373" t="s">
        <v>1871</v>
      </c>
      <c r="C167" s="373" t="s">
        <v>1872</v>
      </c>
      <c r="D167" s="373" t="s">
        <v>1873</v>
      </c>
      <c r="E167" s="373" t="s">
        <v>1874</v>
      </c>
      <c r="L167" s="376" t="s">
        <v>1875</v>
      </c>
      <c r="M167" s="376" t="s">
        <v>1876</v>
      </c>
      <c r="N167" s="376" t="s">
        <v>1877</v>
      </c>
      <c r="O167" s="376" t="s">
        <v>1876</v>
      </c>
      <c r="P167" s="376" t="s">
        <v>1878</v>
      </c>
      <c r="Q167" s="376" t="s">
        <v>1879</v>
      </c>
      <c r="R167" s="376"/>
      <c r="S167" s="376"/>
      <c r="T167" s="376" t="s">
        <v>1875</v>
      </c>
      <c r="U167" s="376" t="s">
        <v>313</v>
      </c>
    </row>
    <row r="168" spans="1:21" x14ac:dyDescent="0.25">
      <c r="L168" s="376" t="s">
        <v>1880</v>
      </c>
      <c r="M168" s="376" t="s">
        <v>1881</v>
      </c>
      <c r="N168" s="376" t="s">
        <v>1881</v>
      </c>
      <c r="O168" s="376" t="s">
        <v>1881</v>
      </c>
      <c r="P168" s="376" t="s">
        <v>1882</v>
      </c>
      <c r="Q168" s="376" t="s">
        <v>1883</v>
      </c>
      <c r="R168" s="376"/>
      <c r="S168" s="376"/>
      <c r="T168" s="376" t="s">
        <v>1880</v>
      </c>
      <c r="U168" s="376" t="s">
        <v>313</v>
      </c>
    </row>
    <row r="169" spans="1:21" x14ac:dyDescent="0.25">
      <c r="L169" s="376" t="s">
        <v>1884</v>
      </c>
      <c r="M169" s="376" t="s">
        <v>1885</v>
      </c>
      <c r="N169" s="376" t="s">
        <v>1886</v>
      </c>
      <c r="O169" s="376" t="s">
        <v>1887</v>
      </c>
      <c r="P169" s="376" t="s">
        <v>1888</v>
      </c>
      <c r="Q169" s="376" t="s">
        <v>1889</v>
      </c>
      <c r="R169" s="376"/>
      <c r="S169" s="376"/>
      <c r="T169" s="376" t="s">
        <v>1884</v>
      </c>
      <c r="U169" s="376" t="s">
        <v>313</v>
      </c>
    </row>
    <row r="170" spans="1:21" x14ac:dyDescent="0.25">
      <c r="L170" s="376" t="s">
        <v>1890</v>
      </c>
      <c r="M170" s="376" t="s">
        <v>1891</v>
      </c>
      <c r="N170" s="376" t="s">
        <v>1891</v>
      </c>
      <c r="O170" s="376" t="s">
        <v>1892</v>
      </c>
      <c r="P170" s="376" t="s">
        <v>1893</v>
      </c>
      <c r="Q170" s="376" t="s">
        <v>1894</v>
      </c>
      <c r="R170" s="376"/>
      <c r="S170" s="376"/>
      <c r="T170" s="376" t="s">
        <v>1890</v>
      </c>
      <c r="U170" s="377" t="s">
        <v>317</v>
      </c>
    </row>
    <row r="171" spans="1:21" x14ac:dyDescent="0.25">
      <c r="L171" s="376" t="s">
        <v>1895</v>
      </c>
      <c r="M171" s="376" t="s">
        <v>1896</v>
      </c>
      <c r="N171" s="376" t="s">
        <v>1896</v>
      </c>
      <c r="O171" s="376" t="s">
        <v>1897</v>
      </c>
      <c r="P171" s="376" t="s">
        <v>1898</v>
      </c>
      <c r="Q171" s="376" t="s">
        <v>1899</v>
      </c>
      <c r="R171" s="376"/>
      <c r="S171" s="376"/>
      <c r="T171" s="376" t="s">
        <v>1895</v>
      </c>
      <c r="U171" s="376" t="s">
        <v>313</v>
      </c>
    </row>
    <row r="172" spans="1:21" x14ac:dyDescent="0.25">
      <c r="L172" s="376" t="s">
        <v>1900</v>
      </c>
      <c r="M172" s="376" t="s">
        <v>1901</v>
      </c>
      <c r="N172" s="376" t="s">
        <v>1901</v>
      </c>
      <c r="O172" s="376" t="s">
        <v>1902</v>
      </c>
      <c r="P172" s="376" t="s">
        <v>1903</v>
      </c>
      <c r="Q172" s="376" t="s">
        <v>1904</v>
      </c>
      <c r="R172" s="376"/>
      <c r="S172" s="376"/>
      <c r="T172" s="376" t="s">
        <v>1900</v>
      </c>
      <c r="U172" s="377" t="s">
        <v>314</v>
      </c>
    </row>
    <row r="173" spans="1:21" x14ac:dyDescent="0.25">
      <c r="L173" s="376" t="s">
        <v>1905</v>
      </c>
      <c r="M173" s="376" t="s">
        <v>1906</v>
      </c>
      <c r="N173" s="376" t="s">
        <v>1906</v>
      </c>
      <c r="O173" s="376" t="s">
        <v>1906</v>
      </c>
      <c r="P173" s="376" t="s">
        <v>1907</v>
      </c>
      <c r="Q173" s="376" t="s">
        <v>1908</v>
      </c>
      <c r="R173" s="376"/>
      <c r="S173" s="376"/>
      <c r="T173" s="376" t="s">
        <v>1905</v>
      </c>
      <c r="U173" s="376" t="s">
        <v>313</v>
      </c>
    </row>
    <row r="174" spans="1:21" x14ac:dyDescent="0.25">
      <c r="L174" s="376" t="s">
        <v>1909</v>
      </c>
      <c r="M174" s="376" t="s">
        <v>1910</v>
      </c>
      <c r="N174" s="376" t="s">
        <v>1911</v>
      </c>
      <c r="O174" s="376" t="s">
        <v>1912</v>
      </c>
      <c r="P174" s="376" t="s">
        <v>1913</v>
      </c>
      <c r="Q174" s="376" t="s">
        <v>1914</v>
      </c>
      <c r="R174" s="376"/>
      <c r="S174" s="376"/>
      <c r="T174" s="376" t="s">
        <v>1909</v>
      </c>
      <c r="U174" s="377" t="s">
        <v>314</v>
      </c>
    </row>
    <row r="175" spans="1:21" x14ac:dyDescent="0.25">
      <c r="L175" s="376" t="s">
        <v>1915</v>
      </c>
      <c r="M175" s="376" t="s">
        <v>1916</v>
      </c>
      <c r="N175" s="376" t="s">
        <v>1916</v>
      </c>
      <c r="O175" s="376" t="s">
        <v>1917</v>
      </c>
      <c r="P175" s="376" t="s">
        <v>1918</v>
      </c>
      <c r="Q175" s="376" t="s">
        <v>1919</v>
      </c>
      <c r="R175" s="376"/>
      <c r="S175" s="376"/>
      <c r="T175" s="376" t="s">
        <v>1915</v>
      </c>
      <c r="U175" s="376" t="s">
        <v>313</v>
      </c>
    </row>
    <row r="176" spans="1:21" x14ac:dyDescent="0.25">
      <c r="L176" s="376" t="s">
        <v>1920</v>
      </c>
      <c r="M176" s="376" t="s">
        <v>1921</v>
      </c>
      <c r="N176" s="376" t="s">
        <v>1922</v>
      </c>
      <c r="O176" s="376" t="s">
        <v>1921</v>
      </c>
      <c r="P176" s="376" t="s">
        <v>1923</v>
      </c>
      <c r="Q176" s="376" t="s">
        <v>1924</v>
      </c>
      <c r="R176" s="376"/>
      <c r="S176" s="376"/>
      <c r="T176" s="376" t="s">
        <v>1920</v>
      </c>
      <c r="U176" s="376" t="s">
        <v>313</v>
      </c>
    </row>
    <row r="177" spans="12:21" x14ac:dyDescent="0.25">
      <c r="L177" s="376" t="s">
        <v>1925</v>
      </c>
      <c r="M177" s="376" t="s">
        <v>1926</v>
      </c>
      <c r="N177" s="376" t="s">
        <v>1927</v>
      </c>
      <c r="O177" s="376" t="s">
        <v>1928</v>
      </c>
      <c r="P177" s="376" t="s">
        <v>1929</v>
      </c>
      <c r="Q177" s="376" t="s">
        <v>1930</v>
      </c>
      <c r="R177" s="376"/>
      <c r="S177" s="376"/>
      <c r="T177" s="376" t="s">
        <v>1925</v>
      </c>
      <c r="U177" s="376" t="s">
        <v>313</v>
      </c>
    </row>
    <row r="178" spans="12:21" x14ac:dyDescent="0.25">
      <c r="L178" s="376" t="s">
        <v>1931</v>
      </c>
      <c r="M178" s="376" t="s">
        <v>1932</v>
      </c>
      <c r="N178" s="376" t="s">
        <v>1933</v>
      </c>
      <c r="O178" s="376" t="s">
        <v>1934</v>
      </c>
      <c r="P178" s="376" t="s">
        <v>1935</v>
      </c>
      <c r="Q178" s="376" t="s">
        <v>1936</v>
      </c>
      <c r="R178" s="376"/>
      <c r="S178" s="376"/>
      <c r="T178" s="376" t="s">
        <v>1931</v>
      </c>
      <c r="U178" s="376" t="s">
        <v>313</v>
      </c>
    </row>
    <row r="179" spans="12:21" x14ac:dyDescent="0.25">
      <c r="L179" s="376" t="s">
        <v>1937</v>
      </c>
      <c r="M179" s="376" t="s">
        <v>1938</v>
      </c>
      <c r="N179" s="376" t="s">
        <v>1939</v>
      </c>
      <c r="O179" s="376" t="s">
        <v>1938</v>
      </c>
      <c r="P179" s="376" t="s">
        <v>1940</v>
      </c>
      <c r="Q179" s="376" t="s">
        <v>1941</v>
      </c>
      <c r="R179" s="376"/>
      <c r="S179" s="376"/>
      <c r="T179" s="376" t="s">
        <v>1937</v>
      </c>
      <c r="U179" s="376" t="s">
        <v>314</v>
      </c>
    </row>
    <row r="180" spans="12:21" x14ac:dyDescent="0.25">
      <c r="L180" s="376" t="s">
        <v>1942</v>
      </c>
      <c r="M180" s="376" t="s">
        <v>1943</v>
      </c>
      <c r="N180" s="376" t="s">
        <v>1944</v>
      </c>
      <c r="O180" s="376" t="s">
        <v>1945</v>
      </c>
      <c r="P180" s="376" t="s">
        <v>1946</v>
      </c>
      <c r="Q180" s="376" t="s">
        <v>1947</v>
      </c>
      <c r="R180" s="376"/>
      <c r="S180" s="376"/>
      <c r="T180" s="376" t="s">
        <v>1942</v>
      </c>
      <c r="U180" s="376" t="s">
        <v>313</v>
      </c>
    </row>
    <row r="181" spans="12:21" x14ac:dyDescent="0.25">
      <c r="L181" s="376" t="s">
        <v>1948</v>
      </c>
      <c r="M181" s="376" t="s">
        <v>1949</v>
      </c>
      <c r="N181" s="376" t="s">
        <v>1949</v>
      </c>
      <c r="O181" s="376" t="s">
        <v>1949</v>
      </c>
      <c r="P181" s="376" t="s">
        <v>1950</v>
      </c>
      <c r="Q181" s="376" t="s">
        <v>1951</v>
      </c>
      <c r="R181" s="376"/>
      <c r="S181" s="376"/>
      <c r="T181" s="376" t="s">
        <v>1948</v>
      </c>
      <c r="U181" s="376" t="s">
        <v>315</v>
      </c>
    </row>
    <row r="182" spans="12:21" x14ac:dyDescent="0.25">
      <c r="L182" s="376" t="s">
        <v>1952</v>
      </c>
      <c r="M182" s="376" t="s">
        <v>1953</v>
      </c>
      <c r="N182" s="376" t="s">
        <v>1953</v>
      </c>
      <c r="O182" s="376" t="s">
        <v>1953</v>
      </c>
      <c r="P182" s="376" t="s">
        <v>1954</v>
      </c>
      <c r="Q182" s="376" t="s">
        <v>1955</v>
      </c>
      <c r="R182" s="376"/>
      <c r="S182" s="376"/>
      <c r="T182" s="376" t="s">
        <v>1952</v>
      </c>
      <c r="U182" s="376" t="s">
        <v>314</v>
      </c>
    </row>
    <row r="183" spans="12:21" x14ac:dyDescent="0.25">
      <c r="L183" s="377" t="s">
        <v>1956</v>
      </c>
      <c r="M183" s="376" t="s">
        <v>1957</v>
      </c>
      <c r="N183" s="376" t="s">
        <v>1958</v>
      </c>
      <c r="O183" s="376" t="s">
        <v>1959</v>
      </c>
      <c r="P183" s="376" t="s">
        <v>1960</v>
      </c>
      <c r="Q183" s="376" t="s">
        <v>1961</v>
      </c>
      <c r="R183" s="376"/>
      <c r="S183" s="376"/>
      <c r="T183" s="377" t="s">
        <v>1956</v>
      </c>
      <c r="U183" s="377" t="s">
        <v>317</v>
      </c>
    </row>
    <row r="184" spans="12:21" x14ac:dyDescent="0.25">
      <c r="L184" s="376" t="s">
        <v>1962</v>
      </c>
      <c r="M184" s="376" t="s">
        <v>1963</v>
      </c>
      <c r="N184" s="376" t="s">
        <v>1964</v>
      </c>
      <c r="O184" s="376" t="s">
        <v>1965</v>
      </c>
      <c r="P184" s="376" t="s">
        <v>1966</v>
      </c>
      <c r="Q184" s="376" t="s">
        <v>1967</v>
      </c>
      <c r="R184" s="376"/>
      <c r="S184" s="376"/>
      <c r="T184" s="376" t="s">
        <v>1962</v>
      </c>
      <c r="U184" s="377" t="s">
        <v>315</v>
      </c>
    </row>
    <row r="185" spans="12:21" x14ac:dyDescent="0.25">
      <c r="L185" s="376" t="s">
        <v>1968</v>
      </c>
      <c r="M185" s="376" t="s">
        <v>1969</v>
      </c>
      <c r="N185" s="376" t="s">
        <v>1969</v>
      </c>
      <c r="O185" s="376" t="s">
        <v>1969</v>
      </c>
      <c r="P185" s="376" t="s">
        <v>1970</v>
      </c>
      <c r="Q185" s="376" t="s">
        <v>1971</v>
      </c>
      <c r="R185" s="376"/>
      <c r="S185" s="376"/>
      <c r="T185" s="376" t="s">
        <v>1968</v>
      </c>
      <c r="U185" s="377" t="s">
        <v>317</v>
      </c>
    </row>
    <row r="186" spans="12:21" x14ac:dyDescent="0.25">
      <c r="L186" s="376" t="s">
        <v>1972</v>
      </c>
      <c r="M186" s="376" t="s">
        <v>1973</v>
      </c>
      <c r="N186" s="376" t="s">
        <v>1973</v>
      </c>
      <c r="O186" s="376" t="s">
        <v>1974</v>
      </c>
      <c r="P186" s="376" t="s">
        <v>1975</v>
      </c>
      <c r="Q186" s="376" t="s">
        <v>1976</v>
      </c>
      <c r="R186" s="376"/>
      <c r="S186" s="376"/>
      <c r="T186" s="376" t="s">
        <v>1972</v>
      </c>
      <c r="U186" s="377" t="s">
        <v>315</v>
      </c>
    </row>
    <row r="187" spans="12:21" x14ac:dyDescent="0.25">
      <c r="L187" s="376" t="s">
        <v>1977</v>
      </c>
      <c r="M187" s="376" t="s">
        <v>1978</v>
      </c>
      <c r="N187" s="376" t="s">
        <v>1979</v>
      </c>
      <c r="O187" s="376" t="s">
        <v>1980</v>
      </c>
      <c r="P187" s="376" t="s">
        <v>1981</v>
      </c>
      <c r="Q187" s="376" t="s">
        <v>1982</v>
      </c>
      <c r="R187" s="376"/>
      <c r="S187" s="376"/>
      <c r="T187" s="376" t="s">
        <v>1977</v>
      </c>
      <c r="U187" s="377" t="s">
        <v>315</v>
      </c>
    </row>
    <row r="188" spans="12:21" x14ac:dyDescent="0.25">
      <c r="L188" s="376" t="s">
        <v>1983</v>
      </c>
      <c r="M188" s="376" t="s">
        <v>1984</v>
      </c>
      <c r="N188" s="376" t="s">
        <v>1985</v>
      </c>
      <c r="O188" s="376" t="s">
        <v>1986</v>
      </c>
      <c r="P188" s="376" t="s">
        <v>1987</v>
      </c>
      <c r="Q188" s="376" t="s">
        <v>1988</v>
      </c>
      <c r="R188" s="376"/>
      <c r="S188" s="376"/>
      <c r="T188" s="376" t="s">
        <v>1983</v>
      </c>
      <c r="U188" s="377" t="s">
        <v>316</v>
      </c>
    </row>
    <row r="189" spans="12:21" x14ac:dyDescent="0.25">
      <c r="L189" s="376" t="s">
        <v>1989</v>
      </c>
      <c r="M189" s="376" t="s">
        <v>1990</v>
      </c>
      <c r="N189" s="376" t="s">
        <v>1990</v>
      </c>
      <c r="O189" s="376" t="s">
        <v>1990</v>
      </c>
      <c r="P189" s="376" t="s">
        <v>1991</v>
      </c>
      <c r="Q189" s="376" t="s">
        <v>1992</v>
      </c>
      <c r="R189" s="376"/>
      <c r="S189" s="376"/>
      <c r="T189" s="376" t="s">
        <v>1989</v>
      </c>
      <c r="U189" s="376" t="s">
        <v>313</v>
      </c>
    </row>
    <row r="190" spans="12:21" x14ac:dyDescent="0.25">
      <c r="L190" s="376" t="s">
        <v>1993</v>
      </c>
      <c r="M190" s="376" t="s">
        <v>1994</v>
      </c>
      <c r="N190" s="376" t="s">
        <v>1995</v>
      </c>
      <c r="O190" s="376" t="s">
        <v>1996</v>
      </c>
      <c r="P190" s="376" t="s">
        <v>1997</v>
      </c>
      <c r="Q190" s="376" t="s">
        <v>1998</v>
      </c>
      <c r="R190" s="376"/>
      <c r="S190" s="376"/>
      <c r="T190" s="376" t="s">
        <v>1993</v>
      </c>
      <c r="U190" s="377" t="s">
        <v>317</v>
      </c>
    </row>
    <row r="191" spans="12:21" x14ac:dyDescent="0.25">
      <c r="L191" s="376" t="s">
        <v>1999</v>
      </c>
      <c r="M191" s="376" t="s">
        <v>2000</v>
      </c>
      <c r="N191" s="376" t="s">
        <v>2001</v>
      </c>
      <c r="O191" s="376" t="s">
        <v>2002</v>
      </c>
      <c r="P191" s="376" t="s">
        <v>2003</v>
      </c>
      <c r="Q191" s="376" t="s">
        <v>2004</v>
      </c>
      <c r="R191" s="376"/>
      <c r="S191" s="376"/>
      <c r="T191" s="376" t="s">
        <v>1999</v>
      </c>
      <c r="U191" s="377" t="s">
        <v>317</v>
      </c>
    </row>
    <row r="192" spans="12:21" x14ac:dyDescent="0.25">
      <c r="L192" s="376" t="s">
        <v>2005</v>
      </c>
      <c r="M192" s="376" t="s">
        <v>2006</v>
      </c>
      <c r="N192" s="376" t="s">
        <v>2007</v>
      </c>
      <c r="O192" s="376" t="s">
        <v>2006</v>
      </c>
      <c r="P192" s="376" t="s">
        <v>2008</v>
      </c>
      <c r="Q192" s="376" t="s">
        <v>2009</v>
      </c>
      <c r="R192" s="376"/>
      <c r="S192" s="376"/>
      <c r="T192" s="376" t="s">
        <v>2005</v>
      </c>
      <c r="U192" s="377" t="s">
        <v>315</v>
      </c>
    </row>
    <row r="193" spans="12:21" x14ac:dyDescent="0.25">
      <c r="L193" s="376" t="s">
        <v>2010</v>
      </c>
      <c r="M193" s="376" t="s">
        <v>2011</v>
      </c>
      <c r="N193" s="376" t="s">
        <v>2012</v>
      </c>
      <c r="O193" s="376" t="s">
        <v>2013</v>
      </c>
      <c r="P193" s="376" t="s">
        <v>2014</v>
      </c>
      <c r="Q193" s="376" t="s">
        <v>2015</v>
      </c>
      <c r="R193" s="376"/>
      <c r="S193" s="376"/>
      <c r="T193" s="376" t="s">
        <v>2010</v>
      </c>
      <c r="U193" s="377" t="s">
        <v>313</v>
      </c>
    </row>
    <row r="194" spans="12:21" x14ac:dyDescent="0.25">
      <c r="L194" s="376" t="s">
        <v>2016</v>
      </c>
      <c r="M194" s="376" t="s">
        <v>2017</v>
      </c>
      <c r="N194" s="376" t="s">
        <v>2018</v>
      </c>
      <c r="O194" s="376" t="s">
        <v>2019</v>
      </c>
      <c r="P194" s="376" t="s">
        <v>2020</v>
      </c>
      <c r="Q194" s="376" t="s">
        <v>2021</v>
      </c>
      <c r="R194" s="376"/>
      <c r="S194" s="376"/>
      <c r="T194" s="376" t="s">
        <v>2016</v>
      </c>
      <c r="U194" s="377" t="s">
        <v>313</v>
      </c>
    </row>
    <row r="195" spans="12:21" x14ac:dyDescent="0.25">
      <c r="L195" s="376" t="s">
        <v>2022</v>
      </c>
      <c r="M195" s="376" t="s">
        <v>2023</v>
      </c>
      <c r="N195" s="376" t="s">
        <v>2024</v>
      </c>
      <c r="O195" s="376" t="s">
        <v>2025</v>
      </c>
      <c r="P195" s="376" t="s">
        <v>2026</v>
      </c>
      <c r="Q195" s="376" t="s">
        <v>2027</v>
      </c>
      <c r="R195" s="376"/>
      <c r="S195" s="376"/>
      <c r="T195" s="376" t="s">
        <v>2022</v>
      </c>
      <c r="U195" s="377" t="s">
        <v>313</v>
      </c>
    </row>
    <row r="196" spans="12:21" x14ac:dyDescent="0.25">
      <c r="L196" s="376" t="s">
        <v>2028</v>
      </c>
      <c r="M196" s="376" t="s">
        <v>2029</v>
      </c>
      <c r="N196" s="376" t="s">
        <v>2030</v>
      </c>
      <c r="O196" s="376" t="s">
        <v>2031</v>
      </c>
      <c r="P196" s="376" t="s">
        <v>2032</v>
      </c>
      <c r="Q196" s="376" t="s">
        <v>2033</v>
      </c>
      <c r="R196" s="376"/>
      <c r="S196" s="376"/>
      <c r="T196" s="376" t="s">
        <v>2028</v>
      </c>
      <c r="U196" s="377" t="s">
        <v>313</v>
      </c>
    </row>
    <row r="197" spans="12:21" x14ac:dyDescent="0.25">
      <c r="L197" s="376" t="s">
        <v>2034</v>
      </c>
      <c r="M197" s="376" t="s">
        <v>2035</v>
      </c>
      <c r="N197" s="376" t="s">
        <v>2036</v>
      </c>
      <c r="O197" s="376" t="s">
        <v>2037</v>
      </c>
      <c r="P197" s="376" t="s">
        <v>2038</v>
      </c>
      <c r="Q197" s="376" t="s">
        <v>2039</v>
      </c>
      <c r="R197" s="376"/>
      <c r="S197" s="376"/>
      <c r="T197" s="376" t="s">
        <v>2034</v>
      </c>
      <c r="U197" s="376" t="s">
        <v>313</v>
      </c>
    </row>
    <row r="198" spans="12:21" x14ac:dyDescent="0.25">
      <c r="L198" s="376" t="s">
        <v>2040</v>
      </c>
      <c r="M198" s="376" t="s">
        <v>2041</v>
      </c>
      <c r="N198" s="376" t="s">
        <v>2041</v>
      </c>
      <c r="O198" s="376" t="s">
        <v>2042</v>
      </c>
      <c r="P198" s="376" t="s">
        <v>2043</v>
      </c>
      <c r="Q198" s="376" t="s">
        <v>2044</v>
      </c>
      <c r="R198" s="376"/>
      <c r="S198" s="376"/>
      <c r="T198" s="376" t="s">
        <v>2040</v>
      </c>
      <c r="U198" s="376" t="s">
        <v>313</v>
      </c>
    </row>
    <row r="199" spans="12:21" x14ac:dyDescent="0.25">
      <c r="L199" s="376" t="s">
        <v>2045</v>
      </c>
      <c r="M199" s="376" t="s">
        <v>2046</v>
      </c>
      <c r="N199" s="376" t="s">
        <v>2046</v>
      </c>
      <c r="O199" s="376" t="s">
        <v>2046</v>
      </c>
      <c r="P199" s="376" t="s">
        <v>2047</v>
      </c>
      <c r="Q199" s="376" t="s">
        <v>2048</v>
      </c>
      <c r="R199" s="376"/>
      <c r="S199" s="376"/>
      <c r="T199" s="376" t="s">
        <v>2045</v>
      </c>
      <c r="U199" s="376" t="s">
        <v>314</v>
      </c>
    </row>
    <row r="200" spans="12:21" x14ac:dyDescent="0.25">
      <c r="L200" s="376" t="s">
        <v>2049</v>
      </c>
      <c r="M200" s="376" t="s">
        <v>2050</v>
      </c>
      <c r="N200" s="376" t="s">
        <v>2051</v>
      </c>
      <c r="O200" s="376" t="s">
        <v>2050</v>
      </c>
      <c r="P200" s="376" t="s">
        <v>2052</v>
      </c>
      <c r="Q200" s="376" t="s">
        <v>2053</v>
      </c>
      <c r="R200" s="376"/>
      <c r="S200" s="376"/>
      <c r="T200" s="376" t="s">
        <v>2049</v>
      </c>
      <c r="U200" s="376" t="s">
        <v>313</v>
      </c>
    </row>
    <row r="201" spans="12:21" x14ac:dyDescent="0.25">
      <c r="L201" s="376" t="s">
        <v>2054</v>
      </c>
      <c r="M201" s="376" t="s">
        <v>2055</v>
      </c>
      <c r="N201" s="376" t="s">
        <v>2056</v>
      </c>
      <c r="O201" s="376" t="s">
        <v>2055</v>
      </c>
      <c r="P201" s="376" t="s">
        <v>2057</v>
      </c>
      <c r="Q201" s="376" t="s">
        <v>2058</v>
      </c>
      <c r="R201" s="376"/>
      <c r="S201" s="376"/>
      <c r="T201" s="376" t="s">
        <v>2054</v>
      </c>
      <c r="U201" s="376" t="s">
        <v>317</v>
      </c>
    </row>
    <row r="202" spans="12:21" x14ac:dyDescent="0.25">
      <c r="L202" s="376" t="s">
        <v>2059</v>
      </c>
      <c r="M202" s="376" t="s">
        <v>2060</v>
      </c>
      <c r="N202" s="376" t="s">
        <v>2061</v>
      </c>
      <c r="O202" s="376" t="s">
        <v>2062</v>
      </c>
      <c r="P202" s="376" t="s">
        <v>2063</v>
      </c>
      <c r="Q202" s="376" t="s">
        <v>2064</v>
      </c>
      <c r="R202" s="376"/>
      <c r="S202" s="376"/>
      <c r="T202" s="376" t="s">
        <v>2059</v>
      </c>
      <c r="U202" s="376" t="s">
        <v>315</v>
      </c>
    </row>
    <row r="203" spans="12:21" x14ac:dyDescent="0.25">
      <c r="L203" s="376" t="s">
        <v>2065</v>
      </c>
      <c r="M203" s="376" t="s">
        <v>2066</v>
      </c>
      <c r="N203" s="376" t="s">
        <v>2067</v>
      </c>
      <c r="O203" s="376" t="s">
        <v>2066</v>
      </c>
      <c r="P203" s="376" t="s">
        <v>2068</v>
      </c>
      <c r="Q203" s="376" t="s">
        <v>2069</v>
      </c>
      <c r="R203" s="376"/>
      <c r="S203" s="376"/>
      <c r="T203" s="376" t="s">
        <v>2065</v>
      </c>
      <c r="U203" s="376" t="s">
        <v>313</v>
      </c>
    </row>
    <row r="204" spans="12:21" x14ac:dyDescent="0.25">
      <c r="L204" s="376" t="s">
        <v>2070</v>
      </c>
      <c r="M204" s="376" t="s">
        <v>2071</v>
      </c>
      <c r="N204" s="376" t="s">
        <v>2072</v>
      </c>
      <c r="O204" s="376" t="s">
        <v>2073</v>
      </c>
      <c r="P204" s="376" t="s">
        <v>2074</v>
      </c>
      <c r="Q204" s="376" t="s">
        <v>2075</v>
      </c>
      <c r="R204" s="376"/>
      <c r="S204" s="376"/>
      <c r="T204" s="376" t="s">
        <v>2070</v>
      </c>
      <c r="U204" s="376" t="s">
        <v>313</v>
      </c>
    </row>
    <row r="205" spans="12:21" x14ac:dyDescent="0.25">
      <c r="L205" s="376" t="s">
        <v>2076</v>
      </c>
      <c r="M205" s="376" t="s">
        <v>2077</v>
      </c>
      <c r="N205" s="376" t="s">
        <v>2078</v>
      </c>
      <c r="O205" s="376" t="s">
        <v>2079</v>
      </c>
      <c r="P205" s="376" t="s">
        <v>2080</v>
      </c>
      <c r="Q205" s="376" t="s">
        <v>2081</v>
      </c>
      <c r="R205" s="376"/>
      <c r="S205" s="376"/>
      <c r="T205" s="376" t="s">
        <v>2076</v>
      </c>
      <c r="U205" s="377" t="s">
        <v>315</v>
      </c>
    </row>
    <row r="206" spans="12:21" x14ac:dyDescent="0.25">
      <c r="L206" s="376" t="s">
        <v>2082</v>
      </c>
      <c r="M206" s="376" t="s">
        <v>2083</v>
      </c>
      <c r="N206" s="376" t="s">
        <v>2083</v>
      </c>
      <c r="O206" s="376" t="s">
        <v>2083</v>
      </c>
      <c r="P206" s="376" t="s">
        <v>2084</v>
      </c>
      <c r="Q206" s="376" t="s">
        <v>2085</v>
      </c>
      <c r="R206" s="376"/>
      <c r="S206" s="376"/>
      <c r="T206" s="376" t="s">
        <v>2082</v>
      </c>
      <c r="U206" s="376" t="s">
        <v>313</v>
      </c>
    </row>
    <row r="207" spans="12:21" x14ac:dyDescent="0.25">
      <c r="L207" s="376" t="s">
        <v>2086</v>
      </c>
      <c r="M207" s="376" t="s">
        <v>2087</v>
      </c>
      <c r="N207" s="376" t="s">
        <v>2088</v>
      </c>
      <c r="O207" s="376" t="s">
        <v>2089</v>
      </c>
      <c r="P207" s="376" t="s">
        <v>2090</v>
      </c>
      <c r="Q207" s="376" t="s">
        <v>2091</v>
      </c>
      <c r="R207" s="376"/>
      <c r="S207" s="376"/>
      <c r="T207" s="376" t="s">
        <v>2086</v>
      </c>
      <c r="U207" s="376" t="s">
        <v>313</v>
      </c>
    </row>
    <row r="208" spans="12:21" x14ac:dyDescent="0.25">
      <c r="L208" s="376" t="s">
        <v>2092</v>
      </c>
      <c r="M208" s="376" t="s">
        <v>2093</v>
      </c>
      <c r="N208" s="376" t="s">
        <v>2094</v>
      </c>
      <c r="O208" s="376" t="s">
        <v>2095</v>
      </c>
      <c r="P208" s="376" t="s">
        <v>2096</v>
      </c>
      <c r="Q208" s="376" t="s">
        <v>2097</v>
      </c>
      <c r="R208" s="376"/>
      <c r="S208" s="376"/>
      <c r="T208" s="376" t="s">
        <v>2092</v>
      </c>
      <c r="U208" s="376" t="s">
        <v>313</v>
      </c>
    </row>
    <row r="209" spans="12:21" x14ac:dyDescent="0.25">
      <c r="L209" s="376" t="s">
        <v>2098</v>
      </c>
      <c r="M209" s="376" t="s">
        <v>2099</v>
      </c>
      <c r="N209" s="376" t="s">
        <v>2100</v>
      </c>
      <c r="O209" s="376" t="s">
        <v>2101</v>
      </c>
      <c r="P209" s="376" t="s">
        <v>2102</v>
      </c>
      <c r="Q209" s="376" t="s">
        <v>2103</v>
      </c>
      <c r="R209" s="376"/>
      <c r="S209" s="376"/>
      <c r="T209" s="376" t="s">
        <v>2098</v>
      </c>
      <c r="U209" s="376" t="s">
        <v>313</v>
      </c>
    </row>
    <row r="210" spans="12:21" x14ac:dyDescent="0.25">
      <c r="L210" s="376" t="s">
        <v>2104</v>
      </c>
      <c r="M210" s="376" t="s">
        <v>2105</v>
      </c>
      <c r="N210" s="376" t="s">
        <v>2105</v>
      </c>
      <c r="O210" s="376" t="s">
        <v>2105</v>
      </c>
      <c r="P210" s="376" t="s">
        <v>2106</v>
      </c>
      <c r="Q210" s="376" t="s">
        <v>2107</v>
      </c>
      <c r="R210" s="376"/>
      <c r="S210" s="376"/>
      <c r="T210" s="376" t="s">
        <v>2104</v>
      </c>
      <c r="U210" s="376" t="s">
        <v>313</v>
      </c>
    </row>
    <row r="211" spans="12:21" x14ac:dyDescent="0.25">
      <c r="L211" s="376" t="s">
        <v>2108</v>
      </c>
      <c r="M211" s="376" t="s">
        <v>2109</v>
      </c>
      <c r="N211" s="376" t="s">
        <v>2110</v>
      </c>
      <c r="O211" s="376" t="s">
        <v>2111</v>
      </c>
      <c r="P211" s="376" t="s">
        <v>2112</v>
      </c>
      <c r="Q211" s="376" t="s">
        <v>2113</v>
      </c>
      <c r="R211" s="376"/>
      <c r="S211" s="376"/>
      <c r="T211" s="376" t="s">
        <v>2108</v>
      </c>
      <c r="U211" s="376" t="s">
        <v>313</v>
      </c>
    </row>
    <row r="212" spans="12:21" x14ac:dyDescent="0.25">
      <c r="L212" s="376" t="s">
        <v>2114</v>
      </c>
      <c r="M212" s="376" t="s">
        <v>2115</v>
      </c>
      <c r="N212" s="376" t="s">
        <v>2115</v>
      </c>
      <c r="O212" s="376" t="s">
        <v>2115</v>
      </c>
      <c r="P212" s="376" t="s">
        <v>2116</v>
      </c>
      <c r="Q212" s="376" t="s">
        <v>2117</v>
      </c>
      <c r="R212" s="376"/>
      <c r="S212" s="376"/>
      <c r="T212" s="376" t="s">
        <v>2114</v>
      </c>
      <c r="U212" s="376" t="s">
        <v>313</v>
      </c>
    </row>
    <row r="213" spans="12:21" x14ac:dyDescent="0.25">
      <c r="L213" s="376" t="s">
        <v>2118</v>
      </c>
      <c r="M213" s="376" t="s">
        <v>2119</v>
      </c>
      <c r="N213" s="376" t="s">
        <v>2120</v>
      </c>
      <c r="O213" s="376" t="s">
        <v>2121</v>
      </c>
      <c r="P213" s="376" t="s">
        <v>2122</v>
      </c>
      <c r="Q213" s="376" t="s">
        <v>2123</v>
      </c>
      <c r="R213" s="376"/>
      <c r="S213" s="376"/>
      <c r="T213" s="376" t="s">
        <v>2118</v>
      </c>
      <c r="U213" s="376" t="s">
        <v>317</v>
      </c>
    </row>
    <row r="214" spans="12:21" x14ac:dyDescent="0.25">
      <c r="L214" s="376" t="s">
        <v>2124</v>
      </c>
      <c r="M214" s="376" t="s">
        <v>2125</v>
      </c>
      <c r="N214" s="376" t="s">
        <v>2126</v>
      </c>
      <c r="O214" s="376" t="s">
        <v>2127</v>
      </c>
      <c r="P214" s="376" t="s">
        <v>2128</v>
      </c>
      <c r="Q214" s="376" t="s">
        <v>2129</v>
      </c>
      <c r="R214" s="376"/>
      <c r="S214" s="376"/>
      <c r="T214" s="376" t="s">
        <v>2124</v>
      </c>
      <c r="U214" s="376" t="s">
        <v>313</v>
      </c>
    </row>
    <row r="215" spans="12:21" x14ac:dyDescent="0.25">
      <c r="L215" s="376" t="s">
        <v>2130</v>
      </c>
      <c r="M215" s="376" t="s">
        <v>2131</v>
      </c>
      <c r="N215" s="376" t="s">
        <v>2132</v>
      </c>
      <c r="O215" s="376" t="s">
        <v>2131</v>
      </c>
      <c r="P215" s="376" t="s">
        <v>2133</v>
      </c>
      <c r="Q215" s="376" t="s">
        <v>2134</v>
      </c>
      <c r="R215" s="376"/>
      <c r="S215" s="376"/>
      <c r="T215" s="376" t="s">
        <v>2130</v>
      </c>
      <c r="U215" s="376" t="s">
        <v>315</v>
      </c>
    </row>
    <row r="216" spans="12:21" x14ac:dyDescent="0.25">
      <c r="L216" s="376" t="s">
        <v>2135</v>
      </c>
      <c r="M216" s="376" t="s">
        <v>2136</v>
      </c>
      <c r="N216" s="376" t="s">
        <v>2136</v>
      </c>
      <c r="O216" s="376" t="s">
        <v>2136</v>
      </c>
      <c r="P216" s="376" t="s">
        <v>2137</v>
      </c>
      <c r="Q216" s="376" t="s">
        <v>2138</v>
      </c>
      <c r="R216" s="376"/>
      <c r="S216" s="376"/>
      <c r="T216" s="376" t="s">
        <v>2135</v>
      </c>
      <c r="U216" s="376" t="s">
        <v>315</v>
      </c>
    </row>
    <row r="217" spans="12:21" x14ac:dyDescent="0.25">
      <c r="L217" s="376" t="s">
        <v>2139</v>
      </c>
      <c r="M217" s="376" t="s">
        <v>2140</v>
      </c>
      <c r="N217" s="376" t="s">
        <v>2141</v>
      </c>
      <c r="O217" s="376" t="s">
        <v>2142</v>
      </c>
      <c r="P217" s="376" t="s">
        <v>2143</v>
      </c>
      <c r="Q217" s="376" t="s">
        <v>2144</v>
      </c>
      <c r="R217" s="376"/>
      <c r="S217" s="376"/>
      <c r="T217" s="376" t="s">
        <v>2139</v>
      </c>
      <c r="U217" s="377" t="s">
        <v>313</v>
      </c>
    </row>
    <row r="218" spans="12:21" x14ac:dyDescent="0.25">
      <c r="L218" s="376" t="s">
        <v>2145</v>
      </c>
      <c r="M218" s="376" t="s">
        <v>2146</v>
      </c>
      <c r="N218" s="376" t="s">
        <v>2147</v>
      </c>
      <c r="O218" s="376" t="s">
        <v>2148</v>
      </c>
      <c r="P218" s="376" t="s">
        <v>2149</v>
      </c>
      <c r="Q218" s="376" t="s">
        <v>2150</v>
      </c>
      <c r="R218" s="376"/>
      <c r="S218" s="376"/>
      <c r="T218" s="376" t="s">
        <v>2145</v>
      </c>
      <c r="U218" s="376" t="s">
        <v>316</v>
      </c>
    </row>
    <row r="219" spans="12:21" x14ac:dyDescent="0.25">
      <c r="L219" s="376" t="s">
        <v>2151</v>
      </c>
      <c r="M219" s="376" t="s">
        <v>2152</v>
      </c>
      <c r="N219" s="376" t="s">
        <v>2153</v>
      </c>
      <c r="O219" s="376" t="s">
        <v>2152</v>
      </c>
      <c r="P219" s="376" t="s">
        <v>2154</v>
      </c>
      <c r="Q219" s="376" t="s">
        <v>2155</v>
      </c>
      <c r="R219" s="376"/>
      <c r="S219" s="376"/>
      <c r="T219" s="376" t="s">
        <v>2151</v>
      </c>
      <c r="U219" s="377" t="s">
        <v>313</v>
      </c>
    </row>
    <row r="220" spans="12:21" x14ac:dyDescent="0.25">
      <c r="L220" s="376" t="s">
        <v>2156</v>
      </c>
      <c r="M220" s="376" t="s">
        <v>2157</v>
      </c>
      <c r="N220" s="376" t="s">
        <v>2158</v>
      </c>
      <c r="O220" s="376" t="s">
        <v>2159</v>
      </c>
      <c r="P220" s="376" t="s">
        <v>2160</v>
      </c>
      <c r="Q220" s="376" t="s">
        <v>2161</v>
      </c>
      <c r="R220" s="376"/>
      <c r="S220" s="376"/>
      <c r="T220" s="376" t="s">
        <v>2156</v>
      </c>
      <c r="U220" s="377" t="s">
        <v>313</v>
      </c>
    </row>
    <row r="221" spans="12:21" x14ac:dyDescent="0.25">
      <c r="L221" s="376" t="s">
        <v>2162</v>
      </c>
      <c r="M221" s="376" t="s">
        <v>2163</v>
      </c>
      <c r="N221" s="376" t="s">
        <v>2163</v>
      </c>
      <c r="O221" s="376" t="s">
        <v>2163</v>
      </c>
      <c r="P221" s="376" t="s">
        <v>2164</v>
      </c>
      <c r="Q221" s="376" t="s">
        <v>2165</v>
      </c>
      <c r="R221" s="376"/>
      <c r="S221" s="376"/>
      <c r="T221" s="376" t="s">
        <v>2162</v>
      </c>
      <c r="U221" s="376" t="s">
        <v>313</v>
      </c>
    </row>
    <row r="222" spans="12:21" x14ac:dyDescent="0.25">
      <c r="L222" s="376" t="s">
        <v>2166</v>
      </c>
      <c r="M222" s="376" t="s">
        <v>2167</v>
      </c>
      <c r="N222" s="376" t="s">
        <v>2167</v>
      </c>
      <c r="O222" s="376" t="s">
        <v>2167</v>
      </c>
      <c r="P222" s="376" t="s">
        <v>2168</v>
      </c>
      <c r="Q222" s="376" t="s">
        <v>2169</v>
      </c>
      <c r="R222" s="376"/>
      <c r="S222" s="376"/>
      <c r="T222" s="376" t="s">
        <v>2166</v>
      </c>
      <c r="U222" s="376" t="s">
        <v>313</v>
      </c>
    </row>
    <row r="223" spans="12:21" x14ac:dyDescent="0.25">
      <c r="L223" s="376" t="s">
        <v>2170</v>
      </c>
      <c r="M223" s="376" t="s">
        <v>2171</v>
      </c>
      <c r="N223" s="376" t="s">
        <v>2172</v>
      </c>
      <c r="O223" s="376" t="s">
        <v>2173</v>
      </c>
      <c r="P223" s="376" t="s">
        <v>2174</v>
      </c>
      <c r="Q223" s="376" t="s">
        <v>2175</v>
      </c>
      <c r="R223" s="376"/>
      <c r="S223" s="376"/>
      <c r="T223" s="376" t="s">
        <v>2170</v>
      </c>
      <c r="U223" s="376" t="s">
        <v>313</v>
      </c>
    </row>
    <row r="224" spans="12:21" x14ac:dyDescent="0.25">
      <c r="L224" s="376" t="s">
        <v>2176</v>
      </c>
      <c r="M224" s="376" t="s">
        <v>2177</v>
      </c>
      <c r="N224" s="376" t="s">
        <v>2178</v>
      </c>
      <c r="O224" s="376" t="s">
        <v>2179</v>
      </c>
      <c r="P224" s="376" t="s">
        <v>2180</v>
      </c>
      <c r="Q224" s="376" t="s">
        <v>2181</v>
      </c>
      <c r="R224" s="376"/>
      <c r="S224" s="376"/>
      <c r="T224" s="376" t="s">
        <v>2176</v>
      </c>
      <c r="U224" s="377" t="s">
        <v>317</v>
      </c>
    </row>
    <row r="225" spans="12:21" x14ac:dyDescent="0.25">
      <c r="L225" s="376" t="s">
        <v>2182</v>
      </c>
      <c r="M225" s="376" t="s">
        <v>2183</v>
      </c>
      <c r="N225" s="376" t="s">
        <v>2184</v>
      </c>
      <c r="O225" s="376" t="s">
        <v>2185</v>
      </c>
      <c r="P225" s="376" t="s">
        <v>2186</v>
      </c>
      <c r="Q225" s="376" t="s">
        <v>2187</v>
      </c>
      <c r="R225" s="376"/>
      <c r="S225" s="376"/>
      <c r="T225" s="376" t="s">
        <v>2182</v>
      </c>
      <c r="U225" s="376" t="s">
        <v>313</v>
      </c>
    </row>
    <row r="226" spans="12:21" x14ac:dyDescent="0.25">
      <c r="L226" s="376" t="s">
        <v>2188</v>
      </c>
      <c r="M226" s="376" t="s">
        <v>2189</v>
      </c>
      <c r="N226" s="376" t="s">
        <v>2189</v>
      </c>
      <c r="O226" s="376" t="s">
        <v>2189</v>
      </c>
      <c r="P226" s="376" t="s">
        <v>2190</v>
      </c>
      <c r="Q226" s="376" t="s">
        <v>2191</v>
      </c>
      <c r="R226" s="376"/>
      <c r="S226" s="376"/>
      <c r="T226" s="376" t="s">
        <v>2188</v>
      </c>
      <c r="U226" s="376" t="s">
        <v>313</v>
      </c>
    </row>
    <row r="227" spans="12:21" x14ac:dyDescent="0.25">
      <c r="L227" s="376" t="s">
        <v>2192</v>
      </c>
      <c r="M227" s="376" t="s">
        <v>2193</v>
      </c>
      <c r="N227" s="376" t="s">
        <v>2194</v>
      </c>
      <c r="O227" s="376" t="s">
        <v>2195</v>
      </c>
      <c r="P227" s="376" t="s">
        <v>2196</v>
      </c>
      <c r="Q227" s="376" t="s">
        <v>2197</v>
      </c>
      <c r="R227" s="376"/>
      <c r="S227" s="376"/>
      <c r="T227" s="376" t="s">
        <v>2192</v>
      </c>
      <c r="U227" s="376" t="s">
        <v>313</v>
      </c>
    </row>
    <row r="228" spans="12:21" x14ac:dyDescent="0.25">
      <c r="L228" s="376" t="s">
        <v>2198</v>
      </c>
      <c r="M228" s="376" t="s">
        <v>2199</v>
      </c>
      <c r="N228" s="376" t="s">
        <v>2200</v>
      </c>
      <c r="O228" s="376" t="s">
        <v>2199</v>
      </c>
      <c r="P228" s="376" t="s">
        <v>2201</v>
      </c>
      <c r="Q228" s="376" t="s">
        <v>2202</v>
      </c>
      <c r="R228" s="376"/>
      <c r="S228" s="376"/>
      <c r="T228" s="376" t="s">
        <v>2198</v>
      </c>
      <c r="U228" s="377" t="s">
        <v>313</v>
      </c>
    </row>
    <row r="229" spans="12:21" x14ac:dyDescent="0.25">
      <c r="L229" s="376" t="s">
        <v>2203</v>
      </c>
      <c r="M229" s="376" t="s">
        <v>2204</v>
      </c>
      <c r="N229" s="376" t="s">
        <v>2204</v>
      </c>
      <c r="O229" s="376" t="s">
        <v>2205</v>
      </c>
      <c r="P229" s="376" t="s">
        <v>2206</v>
      </c>
      <c r="Q229" s="376" t="s">
        <v>2207</v>
      </c>
      <c r="R229" s="376"/>
      <c r="S229" s="376"/>
      <c r="T229" s="376" t="s">
        <v>2203</v>
      </c>
      <c r="U229" s="376" t="s">
        <v>313</v>
      </c>
    </row>
    <row r="230" spans="12:21" x14ac:dyDescent="0.25">
      <c r="L230" s="376" t="s">
        <v>2208</v>
      </c>
      <c r="M230" s="376" t="s">
        <v>2209</v>
      </c>
      <c r="N230" s="376" t="s">
        <v>2210</v>
      </c>
      <c r="O230" s="376" t="s">
        <v>2211</v>
      </c>
      <c r="P230" s="376" t="s">
        <v>2212</v>
      </c>
      <c r="Q230" s="376" t="s">
        <v>2213</v>
      </c>
      <c r="R230" s="376"/>
      <c r="S230" s="376"/>
      <c r="T230" s="376" t="s">
        <v>2208</v>
      </c>
      <c r="U230" s="376" t="s">
        <v>313</v>
      </c>
    </row>
    <row r="231" spans="12:21" x14ac:dyDescent="0.25">
      <c r="L231" s="376" t="s">
        <v>2214</v>
      </c>
      <c r="M231" s="376" t="s">
        <v>2215</v>
      </c>
      <c r="N231" s="376" t="s">
        <v>2215</v>
      </c>
      <c r="O231" s="376" t="s">
        <v>2215</v>
      </c>
      <c r="P231" s="376" t="s">
        <v>2216</v>
      </c>
      <c r="Q231" s="376" t="s">
        <v>2217</v>
      </c>
      <c r="R231" s="376"/>
      <c r="S231" s="376"/>
      <c r="T231" s="376" t="s">
        <v>2214</v>
      </c>
      <c r="U231" s="376" t="s">
        <v>314</v>
      </c>
    </row>
    <row r="232" spans="12:21" x14ac:dyDescent="0.25">
      <c r="L232" s="376" t="s">
        <v>2218</v>
      </c>
      <c r="M232" s="376" t="s">
        <v>2219</v>
      </c>
      <c r="N232" s="376" t="s">
        <v>2220</v>
      </c>
      <c r="O232" s="376" t="s">
        <v>2221</v>
      </c>
      <c r="P232" s="376" t="s">
        <v>2222</v>
      </c>
      <c r="Q232" s="376" t="s">
        <v>2223</v>
      </c>
      <c r="R232" s="376"/>
      <c r="S232" s="376"/>
      <c r="T232" s="376" t="s">
        <v>2218</v>
      </c>
      <c r="U232" s="376" t="s">
        <v>313</v>
      </c>
    </row>
    <row r="233" spans="12:21" x14ac:dyDescent="0.25">
      <c r="L233" s="376" t="s">
        <v>2224</v>
      </c>
      <c r="M233" s="376" t="s">
        <v>2225</v>
      </c>
      <c r="N233" s="376" t="s">
        <v>2226</v>
      </c>
      <c r="O233" s="376" t="s">
        <v>2227</v>
      </c>
      <c r="P233" s="376" t="s">
        <v>2228</v>
      </c>
      <c r="Q233" s="376" t="s">
        <v>2229</v>
      </c>
      <c r="R233" s="376"/>
      <c r="S233" s="376"/>
      <c r="T233" s="376" t="s">
        <v>2224</v>
      </c>
      <c r="U233" s="377" t="s">
        <v>316</v>
      </c>
    </row>
    <row r="234" spans="12:21" x14ac:dyDescent="0.25">
      <c r="L234" s="376" t="s">
        <v>2230</v>
      </c>
      <c r="M234" s="376" t="s">
        <v>2231</v>
      </c>
      <c r="N234" s="376" t="s">
        <v>2232</v>
      </c>
      <c r="O234" s="376" t="s">
        <v>2233</v>
      </c>
      <c r="P234" s="376" t="s">
        <v>2234</v>
      </c>
      <c r="Q234" s="376" t="s">
        <v>2235</v>
      </c>
      <c r="R234" s="376"/>
      <c r="S234" s="376"/>
      <c r="T234" s="376" t="s">
        <v>2230</v>
      </c>
      <c r="U234" s="376" t="s">
        <v>313</v>
      </c>
    </row>
    <row r="235" spans="12:21" x14ac:dyDescent="0.25">
      <c r="L235" s="376" t="s">
        <v>2236</v>
      </c>
      <c r="M235" s="376" t="s">
        <v>2237</v>
      </c>
      <c r="N235" s="376" t="s">
        <v>2238</v>
      </c>
      <c r="O235" s="376" t="s">
        <v>2239</v>
      </c>
      <c r="P235" s="376" t="s">
        <v>2240</v>
      </c>
      <c r="Q235" s="376" t="s">
        <v>2241</v>
      </c>
      <c r="R235" s="376"/>
      <c r="S235" s="376"/>
      <c r="T235" s="376" t="s">
        <v>2236</v>
      </c>
      <c r="U235" s="376" t="s">
        <v>313</v>
      </c>
    </row>
    <row r="236" spans="12:21" x14ac:dyDescent="0.25">
      <c r="L236" s="376" t="s">
        <v>2242</v>
      </c>
      <c r="M236" s="376" t="s">
        <v>2243</v>
      </c>
      <c r="N236" s="376" t="s">
        <v>2244</v>
      </c>
      <c r="O236" s="376" t="s">
        <v>2245</v>
      </c>
      <c r="P236" s="376" t="s">
        <v>2246</v>
      </c>
      <c r="Q236" s="376" t="s">
        <v>2247</v>
      </c>
      <c r="R236" s="376"/>
      <c r="S236" s="376"/>
      <c r="T236" s="376" t="s">
        <v>2242</v>
      </c>
      <c r="U236" s="376" t="s">
        <v>314</v>
      </c>
    </row>
    <row r="237" spans="12:21" x14ac:dyDescent="0.25">
      <c r="L237" s="376" t="s">
        <v>2248</v>
      </c>
      <c r="M237" s="376" t="s">
        <v>2249</v>
      </c>
      <c r="N237" s="376" t="s">
        <v>2250</v>
      </c>
      <c r="O237" s="376" t="s">
        <v>2251</v>
      </c>
      <c r="P237" s="376" t="s">
        <v>2252</v>
      </c>
      <c r="Q237" s="376" t="s">
        <v>2253</v>
      </c>
      <c r="R237" s="376"/>
      <c r="S237" s="376"/>
      <c r="T237" s="376" t="s">
        <v>2248</v>
      </c>
      <c r="U237" s="377" t="s">
        <v>313</v>
      </c>
    </row>
    <row r="238" spans="12:21" x14ac:dyDescent="0.25">
      <c r="L238" s="376" t="s">
        <v>2254</v>
      </c>
      <c r="M238" s="376" t="s">
        <v>2255</v>
      </c>
      <c r="N238" s="376" t="s">
        <v>2256</v>
      </c>
      <c r="O238" s="376" t="s">
        <v>2257</v>
      </c>
      <c r="P238" s="376" t="s">
        <v>2258</v>
      </c>
      <c r="Q238" s="376" t="s">
        <v>2259</v>
      </c>
      <c r="R238" s="376"/>
      <c r="S238" s="376"/>
      <c r="T238" s="376" t="s">
        <v>2254</v>
      </c>
      <c r="U238" s="376" t="s">
        <v>314</v>
      </c>
    </row>
    <row r="239" spans="12:21" x14ac:dyDescent="0.25">
      <c r="L239" s="376" t="s">
        <v>2260</v>
      </c>
      <c r="M239" s="376" t="s">
        <v>2261</v>
      </c>
      <c r="N239" s="376" t="s">
        <v>2261</v>
      </c>
      <c r="O239" s="376" t="s">
        <v>2261</v>
      </c>
      <c r="P239" s="376" t="s">
        <v>2262</v>
      </c>
      <c r="Q239" s="376" t="s">
        <v>2263</v>
      </c>
      <c r="R239" s="376"/>
      <c r="S239" s="376"/>
      <c r="T239" s="376" t="s">
        <v>2260</v>
      </c>
      <c r="U239" s="376" t="s">
        <v>313</v>
      </c>
    </row>
    <row r="240" spans="12:21" x14ac:dyDescent="0.25">
      <c r="L240" s="376" t="s">
        <v>2264</v>
      </c>
      <c r="M240" s="376" t="s">
        <v>2265</v>
      </c>
      <c r="N240" s="376" t="s">
        <v>2265</v>
      </c>
      <c r="O240" s="376" t="s">
        <v>2265</v>
      </c>
      <c r="P240" s="376" t="s">
        <v>2266</v>
      </c>
      <c r="Q240" s="376" t="s">
        <v>2267</v>
      </c>
      <c r="R240" s="376"/>
      <c r="S240" s="376"/>
      <c r="T240" s="376" t="s">
        <v>2264</v>
      </c>
      <c r="U240" s="376" t="s">
        <v>313</v>
      </c>
    </row>
    <row r="241" spans="12:21" x14ac:dyDescent="0.25">
      <c r="L241" s="376" t="s">
        <v>2268</v>
      </c>
      <c r="M241" s="376" t="s">
        <v>2269</v>
      </c>
      <c r="N241" s="376" t="s">
        <v>2270</v>
      </c>
      <c r="O241" s="376" t="s">
        <v>2271</v>
      </c>
      <c r="P241" s="376" t="s">
        <v>2272</v>
      </c>
      <c r="Q241" s="376" t="s">
        <v>2273</v>
      </c>
      <c r="R241" s="376"/>
      <c r="S241" s="376"/>
      <c r="T241" s="376" t="s">
        <v>2268</v>
      </c>
      <c r="U241" s="376" t="s">
        <v>315</v>
      </c>
    </row>
    <row r="242" spans="12:21" x14ac:dyDescent="0.25">
      <c r="L242" s="376" t="s">
        <v>2274</v>
      </c>
      <c r="M242" s="376" t="s">
        <v>2275</v>
      </c>
      <c r="N242" s="376" t="s">
        <v>2275</v>
      </c>
      <c r="O242" s="376" t="s">
        <v>2275</v>
      </c>
      <c r="P242" s="376" t="s">
        <v>2276</v>
      </c>
      <c r="Q242" s="376" t="s">
        <v>2277</v>
      </c>
      <c r="R242" s="376"/>
      <c r="S242" s="376"/>
      <c r="T242" s="376" t="s">
        <v>2274</v>
      </c>
      <c r="U242" s="376" t="s">
        <v>313</v>
      </c>
    </row>
    <row r="243" spans="12:21" x14ac:dyDescent="0.25">
      <c r="L243" s="376" t="s">
        <v>2278</v>
      </c>
      <c r="M243" s="376" t="s">
        <v>2279</v>
      </c>
      <c r="N243" s="376" t="s">
        <v>2280</v>
      </c>
      <c r="O243" s="376" t="s">
        <v>2279</v>
      </c>
      <c r="P243" s="376" t="s">
        <v>2281</v>
      </c>
      <c r="Q243" s="376" t="s">
        <v>2282</v>
      </c>
      <c r="R243" s="376"/>
      <c r="S243" s="376"/>
      <c r="T243" s="376" t="s">
        <v>2278</v>
      </c>
      <c r="U243" s="376" t="s">
        <v>317</v>
      </c>
    </row>
    <row r="244" spans="12:21" x14ac:dyDescent="0.25">
      <c r="L244" s="376" t="s">
        <v>2283</v>
      </c>
      <c r="M244" s="376" t="s">
        <v>2284</v>
      </c>
      <c r="N244" s="376" t="s">
        <v>2285</v>
      </c>
      <c r="O244" s="376" t="s">
        <v>2286</v>
      </c>
      <c r="P244" s="376" t="s">
        <v>2287</v>
      </c>
      <c r="Q244" s="376" t="s">
        <v>2288</v>
      </c>
      <c r="R244" s="376"/>
      <c r="S244" s="376"/>
      <c r="T244" s="376" t="s">
        <v>2283</v>
      </c>
      <c r="U244" s="376" t="s">
        <v>313</v>
      </c>
    </row>
    <row r="245" spans="12:21" x14ac:dyDescent="0.25">
      <c r="L245" s="376" t="s">
        <v>2289</v>
      </c>
      <c r="M245" s="376" t="s">
        <v>2290</v>
      </c>
      <c r="N245" s="376" t="s">
        <v>2291</v>
      </c>
      <c r="O245" s="376" t="s">
        <v>2290</v>
      </c>
      <c r="P245" s="376" t="s">
        <v>2292</v>
      </c>
      <c r="Q245" s="376" t="s">
        <v>2293</v>
      </c>
      <c r="R245" s="376"/>
      <c r="S245" s="376"/>
      <c r="T245" s="376" t="s">
        <v>2289</v>
      </c>
      <c r="U245" s="376" t="s">
        <v>313</v>
      </c>
    </row>
    <row r="246" spans="12:21" x14ac:dyDescent="0.25">
      <c r="L246" s="376" t="s">
        <v>2294</v>
      </c>
      <c r="M246" s="376" t="s">
        <v>2295</v>
      </c>
      <c r="N246" s="376" t="s">
        <v>2295</v>
      </c>
      <c r="O246" s="376" t="s">
        <v>2295</v>
      </c>
      <c r="P246" s="376" t="s">
        <v>2296</v>
      </c>
      <c r="Q246" s="376" t="s">
        <v>2297</v>
      </c>
      <c r="R246" s="376"/>
      <c r="S246" s="376"/>
      <c r="T246" s="376" t="s">
        <v>2294</v>
      </c>
      <c r="U246" s="376" t="s">
        <v>313</v>
      </c>
    </row>
    <row r="247" spans="12:21" x14ac:dyDescent="0.25">
      <c r="L247" s="376" t="s">
        <v>2298</v>
      </c>
      <c r="M247" s="376" t="s">
        <v>352</v>
      </c>
      <c r="N247" s="376" t="s">
        <v>352</v>
      </c>
      <c r="O247" s="376" t="s">
        <v>352</v>
      </c>
      <c r="P247" s="376" t="s">
        <v>352</v>
      </c>
      <c r="Q247" s="376" t="s">
        <v>352</v>
      </c>
      <c r="R247" s="376" t="s">
        <v>352</v>
      </c>
      <c r="S247" s="376" t="s">
        <v>352</v>
      </c>
      <c r="T247" s="376" t="s">
        <v>2298</v>
      </c>
      <c r="U247" s="377" t="s">
        <v>313</v>
      </c>
    </row>
    <row r="248" spans="12:21" x14ac:dyDescent="0.25">
      <c r="L248" s="376"/>
      <c r="R248" s="376"/>
      <c r="S248" s="376"/>
      <c r="T248" s="376"/>
      <c r="U248" s="376"/>
    </row>
    <row r="249" spans="12:21" x14ac:dyDescent="0.25">
      <c r="L249" s="376"/>
      <c r="R249" s="376"/>
      <c r="S249" s="376"/>
      <c r="T249" s="376"/>
      <c r="U249" s="376"/>
    </row>
    <row r="250" spans="12:21" x14ac:dyDescent="0.25">
      <c r="L250" s="376"/>
      <c r="R250" s="376"/>
      <c r="S250" s="376"/>
      <c r="T250" s="376"/>
      <c r="U250" s="376"/>
    </row>
    <row r="251" spans="12:21" x14ac:dyDescent="0.25">
      <c r="L251" s="376"/>
      <c r="R251" s="376"/>
      <c r="S251" s="376"/>
      <c r="T251" s="376"/>
      <c r="U251" s="376"/>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96060-3A7C-4820-B01E-9D8357E54316}">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90" customWidth="1"/>
    <col min="2" max="2" width="2.3984375" style="390" customWidth="1"/>
    <col min="3" max="3" width="58" style="390" customWidth="1"/>
    <col min="4" max="4" width="7.69921875" style="390" customWidth="1"/>
    <col min="5" max="6" width="7.69921875" style="390"/>
    <col min="7" max="7" width="9.59765625" style="390" customWidth="1"/>
    <col min="8" max="8" width="3.69921875" style="390" customWidth="1"/>
    <col min="9" max="9" width="5.69921875" style="390" customWidth="1"/>
    <col min="10" max="16384" width="7.69921875" style="390"/>
  </cols>
  <sheetData>
    <row r="1" spans="1:18" ht="29.25" customHeight="1" x14ac:dyDescent="0.3">
      <c r="A1" s="387"/>
      <c r="B1" s="388"/>
      <c r="C1" s="388"/>
      <c r="D1" s="388"/>
      <c r="E1" s="389"/>
      <c r="F1" s="389"/>
      <c r="G1" s="389"/>
      <c r="H1" s="389"/>
      <c r="I1" s="389"/>
      <c r="J1" s="389"/>
      <c r="K1" s="389"/>
      <c r="L1" s="389"/>
      <c r="M1" s="389"/>
      <c r="N1" s="389"/>
      <c r="O1" s="389"/>
      <c r="P1" s="389"/>
      <c r="Q1" s="389"/>
      <c r="R1" s="389"/>
    </row>
    <row r="2" spans="1:18" ht="23.4" thickBot="1" x14ac:dyDescent="0.45">
      <c r="A2" s="388"/>
      <c r="B2" s="388"/>
      <c r="C2" s="391"/>
      <c r="D2" s="388"/>
      <c r="E2" s="389"/>
      <c r="F2" s="389"/>
      <c r="G2" s="388"/>
      <c r="H2" s="389"/>
      <c r="I2" s="389"/>
      <c r="J2" s="389"/>
      <c r="K2" s="389"/>
      <c r="L2" s="389"/>
      <c r="M2" s="389"/>
      <c r="N2" s="389"/>
      <c r="O2" s="389"/>
      <c r="P2" s="389"/>
      <c r="Q2" s="389"/>
      <c r="R2" s="389"/>
    </row>
    <row r="3" spans="1:18" ht="15.6" x14ac:dyDescent="0.3">
      <c r="A3" s="388"/>
      <c r="B3" s="388"/>
      <c r="C3" s="388"/>
      <c r="D3" s="388"/>
      <c r="F3" s="388"/>
      <c r="G3" s="392" t="s">
        <v>2299</v>
      </c>
      <c r="H3" s="393"/>
      <c r="I3" s="394"/>
      <c r="J3" s="389"/>
      <c r="K3" s="389"/>
      <c r="L3" s="389"/>
      <c r="M3" s="389"/>
      <c r="N3" s="389"/>
      <c r="O3" s="389"/>
      <c r="P3" s="389"/>
      <c r="Q3" s="389"/>
      <c r="R3" s="389"/>
    </row>
    <row r="4" spans="1:18" ht="63" customHeight="1" thickBot="1" x14ac:dyDescent="0.3">
      <c r="A4" s="388"/>
      <c r="B4" s="388"/>
      <c r="C4" s="395" t="str">
        <f>HLOOKUP(Introduction!$G$4,Key!A:G,3,FALSE)</f>
        <v>Joint Monitoring Programme for Water Supply, Sanitation and Hygiene</v>
      </c>
      <c r="D4" s="388"/>
      <c r="E4" s="396"/>
      <c r="F4" s="389"/>
      <c r="G4" s="397" t="str">
        <f>+VLOOKUP(Introduction!$G$8,ISO3language,2,FALSE)</f>
        <v>English</v>
      </c>
      <c r="H4" s="398"/>
      <c r="I4" s="399"/>
      <c r="J4" s="389"/>
      <c r="K4" s="389"/>
      <c r="L4" s="389"/>
      <c r="M4" s="389"/>
      <c r="N4" s="389"/>
      <c r="O4" s="389"/>
      <c r="P4" s="389"/>
      <c r="Q4" s="389"/>
      <c r="R4" s="389"/>
    </row>
    <row r="5" spans="1:18" ht="10.5" customHeight="1" x14ac:dyDescent="0.25">
      <c r="A5" s="388"/>
      <c r="B5" s="388"/>
      <c r="C5" s="400"/>
      <c r="D5" s="388"/>
      <c r="E5" s="396"/>
      <c r="F5" s="389"/>
      <c r="G5" s="388"/>
      <c r="H5" s="389"/>
      <c r="I5" s="389"/>
      <c r="J5" s="389"/>
      <c r="K5" s="389"/>
      <c r="L5" s="389"/>
      <c r="M5" s="389"/>
      <c r="N5" s="389"/>
      <c r="O5" s="389"/>
      <c r="P5" s="389"/>
      <c r="Q5" s="389"/>
      <c r="R5" s="389"/>
    </row>
    <row r="6" spans="1:18" ht="44.25" customHeight="1" x14ac:dyDescent="0.25">
      <c r="A6" s="388"/>
      <c r="B6" s="388"/>
      <c r="C6" s="401" t="str">
        <f>HLOOKUP(Introduction!$G$4,Key!A:G,4,FALSE)</f>
        <v>Estimates on water, sanitation, hygiene in schools</v>
      </c>
      <c r="D6" s="389"/>
      <c r="E6" s="389"/>
      <c r="F6" s="389"/>
      <c r="G6" s="389"/>
      <c r="H6" s="389"/>
      <c r="I6" s="389"/>
      <c r="J6" s="389"/>
      <c r="K6" s="389"/>
      <c r="L6" s="389"/>
      <c r="M6" s="389"/>
      <c r="N6" s="389"/>
      <c r="O6" s="389"/>
      <c r="P6" s="389"/>
      <c r="Q6" s="389"/>
      <c r="R6" s="389"/>
    </row>
    <row r="7" spans="1:18" ht="52.5" customHeight="1" x14ac:dyDescent="0.4">
      <c r="A7" s="388"/>
      <c r="B7" s="388"/>
      <c r="C7" s="431" t="str">
        <f>IF($G$4="English",VLOOKUP($G$8,Key!$L$2:$S$247,2,FALSE),IF($G$4="Spanish",VLOOKUP($G$8,Key!$L$2:$S$247,4,FALSE),IF($G$4="French",VLOOKUP($G$8,Key!$L$2:$S$247,3,FALSE),IF($G$4="Russian",VLOOKUP($G$8,Key!$L$2:$S$247,5,FALSE),IF($G$4="Arabic",VLOOKUP($G$8,Key!$L$2:$S$247,6,FALSE),IF($G$4="Other",VLOOKUP($G$8,Key!$L$2:$S$247,7,FALSE)))))))</f>
        <v>Republic of Moldova</v>
      </c>
      <c r="D7" s="389"/>
      <c r="E7" s="389"/>
      <c r="F7" s="389"/>
      <c r="G7" s="402" t="s">
        <v>2300</v>
      </c>
      <c r="H7" s="402"/>
      <c r="I7" s="402"/>
      <c r="J7" s="389"/>
      <c r="K7" s="389"/>
      <c r="L7" s="389"/>
      <c r="M7" s="389"/>
      <c r="N7" s="389"/>
      <c r="O7" s="389"/>
      <c r="P7" s="389"/>
      <c r="Q7" s="389"/>
      <c r="R7" s="389"/>
    </row>
    <row r="8" spans="1:18" ht="15" x14ac:dyDescent="0.25">
      <c r="A8" s="388"/>
      <c r="B8" s="388"/>
      <c r="C8" s="432"/>
      <c r="D8" s="389"/>
      <c r="E8" s="389"/>
      <c r="F8" s="389"/>
      <c r="G8" s="403" t="s">
        <v>1616</v>
      </c>
      <c r="H8" s="403"/>
      <c r="I8" s="403"/>
      <c r="J8" s="389"/>
      <c r="K8" s="389"/>
      <c r="L8" s="389"/>
      <c r="M8" s="389"/>
      <c r="N8" s="389"/>
      <c r="O8" s="389"/>
      <c r="P8" s="389"/>
      <c r="Q8" s="389"/>
      <c r="R8" s="389"/>
    </row>
    <row r="9" spans="1:18" ht="15.6" x14ac:dyDescent="0.3">
      <c r="A9" s="388"/>
      <c r="B9" s="388"/>
      <c r="C9" s="404" t="str">
        <f>HLOOKUP(Introduction!$G$4,Key!A:G,6,FALSE)</f>
        <v>Updated September 2026</v>
      </c>
      <c r="D9" s="389"/>
      <c r="E9" s="389"/>
      <c r="F9" s="389"/>
      <c r="G9" s="389"/>
      <c r="H9" s="389"/>
      <c r="I9" s="389"/>
      <c r="J9" s="389"/>
      <c r="K9" s="389"/>
      <c r="L9" s="389"/>
      <c r="M9" s="389"/>
      <c r="N9" s="389"/>
      <c r="O9" s="389"/>
      <c r="P9" s="389"/>
      <c r="Q9" s="389"/>
      <c r="R9" s="389"/>
    </row>
    <row r="10" spans="1:18" ht="15" x14ac:dyDescent="0.25">
      <c r="A10" s="388"/>
      <c r="B10" s="388"/>
      <c r="C10" s="405"/>
      <c r="D10" s="389"/>
      <c r="E10" s="389"/>
      <c r="F10" s="389"/>
      <c r="G10" s="389"/>
      <c r="H10" s="389"/>
      <c r="I10" s="389"/>
      <c r="J10" s="389"/>
      <c r="K10" s="389"/>
      <c r="L10" s="389"/>
      <c r="M10" s="389"/>
      <c r="N10" s="389"/>
      <c r="O10" s="389"/>
      <c r="P10" s="389"/>
      <c r="Q10" s="389"/>
      <c r="R10" s="389"/>
    </row>
    <row r="11" spans="1:18" ht="15.9" customHeight="1" x14ac:dyDescent="0.25">
      <c r="A11" s="388"/>
      <c r="C11" s="406" t="str">
        <f>HLOOKUP(Introduction!$G$4,Key!A:G,7,FALSE)</f>
        <v xml:space="preserve">Follow the links below to find the following information: </v>
      </c>
      <c r="D11" s="389"/>
      <c r="E11" s="388"/>
      <c r="F11" s="389"/>
      <c r="G11" s="389"/>
      <c r="H11" s="389"/>
      <c r="I11" s="389"/>
      <c r="J11" s="389"/>
      <c r="K11" s="389"/>
      <c r="L11" s="389"/>
      <c r="M11" s="389"/>
      <c r="N11" s="389"/>
      <c r="O11" s="389"/>
      <c r="P11" s="389"/>
      <c r="Q11" s="389"/>
      <c r="R11" s="389"/>
    </row>
    <row r="12" spans="1:18" ht="9" customHeight="1" x14ac:dyDescent="0.25">
      <c r="A12" s="388"/>
      <c r="B12" s="389"/>
      <c r="C12" s="407"/>
      <c r="D12" s="389"/>
      <c r="E12" s="388"/>
      <c r="F12" s="389"/>
      <c r="G12" s="389"/>
      <c r="H12" s="389"/>
      <c r="I12" s="389"/>
      <c r="J12" s="389"/>
      <c r="K12" s="389"/>
      <c r="L12" s="389"/>
      <c r="M12" s="389"/>
      <c r="N12" s="389"/>
      <c r="O12" s="389"/>
      <c r="P12" s="389"/>
      <c r="Q12" s="389"/>
      <c r="R12" s="389"/>
    </row>
    <row r="13" spans="1:18" ht="24.9" customHeight="1" x14ac:dyDescent="0.3">
      <c r="A13" s="388"/>
      <c r="B13" s="389"/>
      <c r="C13" s="408" t="str">
        <f>HLOOKUP(Introduction!$G$4,Key!A:G,8,FALSE)</f>
        <v>JMP Estimates:</v>
      </c>
      <c r="D13" s="389"/>
      <c r="E13" s="388"/>
      <c r="F13" s="389"/>
      <c r="G13" s="389"/>
      <c r="H13" s="389"/>
      <c r="I13" s="389"/>
      <c r="J13" s="389"/>
      <c r="K13" s="389"/>
      <c r="L13" s="389"/>
      <c r="M13" s="389"/>
      <c r="N13" s="389"/>
      <c r="O13" s="389"/>
      <c r="P13" s="389"/>
      <c r="Q13" s="389"/>
      <c r="R13" s="389"/>
    </row>
    <row r="14" spans="1:18" ht="21.9" customHeight="1" x14ac:dyDescent="0.25">
      <c r="A14" s="388"/>
      <c r="B14" s="409"/>
      <c r="C14" s="410" t="str">
        <f>HLOOKUP(Introduction!$G$4,Key!A:G,9,FALSE)</f>
        <v>WASH ladders for schools</v>
      </c>
      <c r="D14" s="389"/>
      <c r="E14" s="388"/>
      <c r="F14" s="389"/>
      <c r="G14" s="389"/>
      <c r="H14" s="389"/>
      <c r="I14" s="389"/>
      <c r="J14" s="389"/>
      <c r="K14" s="389"/>
      <c r="L14" s="389"/>
      <c r="M14" s="389"/>
      <c r="N14" s="389"/>
      <c r="O14" s="389"/>
      <c r="P14" s="389"/>
      <c r="Q14" s="389"/>
      <c r="R14" s="389"/>
    </row>
    <row r="15" spans="1:18" ht="15" x14ac:dyDescent="0.25">
      <c r="A15" s="388"/>
      <c r="B15" s="409"/>
      <c r="C15" s="411" t="str">
        <f>HLOOKUP(Introduction!$G$4,Key!A:G,10,FALSE)</f>
        <v>Trends in basic WASH in schools</v>
      </c>
      <c r="D15" s="389"/>
      <c r="E15" s="388"/>
      <c r="F15" s="389"/>
      <c r="G15" s="389"/>
      <c r="H15" s="389"/>
      <c r="I15" s="389"/>
      <c r="J15" s="389"/>
      <c r="K15" s="389"/>
      <c r="L15" s="389"/>
      <c r="M15" s="389"/>
      <c r="N15" s="389"/>
      <c r="O15" s="389"/>
      <c r="P15" s="389"/>
      <c r="Q15" s="389"/>
      <c r="R15" s="389"/>
    </row>
    <row r="16" spans="1:18" ht="15" x14ac:dyDescent="0.25">
      <c r="A16" s="388"/>
      <c r="B16" s="409"/>
      <c r="C16" s="410" t="str">
        <f>HLOOKUP(Introduction!$G$4,Key!A:G,11,FALSE)</f>
        <v>Estimates (2000-2025) for schools</v>
      </c>
      <c r="D16" s="389"/>
      <c r="E16" s="388"/>
      <c r="F16" s="389"/>
      <c r="G16" s="389"/>
      <c r="H16" s="389"/>
      <c r="I16" s="389"/>
      <c r="J16" s="389"/>
      <c r="K16" s="389"/>
      <c r="L16" s="389"/>
      <c r="M16" s="389"/>
      <c r="N16" s="389"/>
      <c r="O16" s="389"/>
      <c r="P16" s="389"/>
      <c r="Q16" s="389"/>
      <c r="R16" s="389"/>
    </row>
    <row r="17" spans="1:18" ht="26.1" customHeight="1" x14ac:dyDescent="0.25">
      <c r="A17" s="388"/>
      <c r="B17" s="388"/>
      <c r="C17" s="412"/>
      <c r="D17" s="389"/>
      <c r="E17" s="409"/>
      <c r="F17" s="389"/>
      <c r="G17" s="389"/>
      <c r="H17" s="389"/>
      <c r="I17" s="389"/>
      <c r="J17" s="389"/>
      <c r="K17" s="389"/>
      <c r="L17" s="389"/>
      <c r="M17" s="389"/>
      <c r="N17" s="389"/>
      <c r="O17" s="389"/>
      <c r="P17" s="389"/>
      <c r="Q17" s="389"/>
      <c r="R17" s="389"/>
    </row>
    <row r="18" spans="1:18" ht="15.6" x14ac:dyDescent="0.3">
      <c r="A18" s="388"/>
      <c r="B18" s="388"/>
      <c r="C18" s="413" t="str">
        <f>HLOOKUP(Introduction!$G$4,Key!A:G,12,FALSE)</f>
        <v>Data inputs:</v>
      </c>
      <c r="D18" s="389"/>
      <c r="E18" s="414"/>
      <c r="F18" s="389"/>
      <c r="G18" s="389"/>
      <c r="H18" s="389"/>
      <c r="I18" s="389"/>
      <c r="J18" s="389"/>
      <c r="K18" s="389"/>
      <c r="L18" s="389"/>
      <c r="M18" s="389"/>
      <c r="N18" s="389"/>
      <c r="O18" s="389"/>
      <c r="P18" s="389"/>
      <c r="Q18" s="389"/>
      <c r="R18" s="389"/>
    </row>
    <row r="19" spans="1:18" ht="15" x14ac:dyDescent="0.25">
      <c r="A19" s="388"/>
      <c r="B19" s="388"/>
      <c r="C19" s="415" t="str">
        <f>HLOOKUP(Introduction!$G$4,Key!A:G,13,FALSE)</f>
        <v>Data summary</v>
      </c>
      <c r="D19" s="389"/>
      <c r="E19" s="416"/>
      <c r="F19" s="389"/>
      <c r="G19" s="389"/>
      <c r="H19" s="389"/>
      <c r="I19" s="389"/>
      <c r="J19" s="389"/>
      <c r="K19" s="389"/>
      <c r="L19" s="389"/>
      <c r="M19" s="389"/>
      <c r="N19" s="389"/>
      <c r="O19" s="389"/>
      <c r="P19" s="389"/>
      <c r="Q19" s="389"/>
      <c r="R19" s="389"/>
    </row>
    <row r="20" spans="1:18" ht="15" x14ac:dyDescent="0.25">
      <c r="A20" s="388"/>
      <c r="B20" s="388"/>
      <c r="C20" s="417" t="str">
        <f>HLOOKUP(Introduction!$G$4,Key!A:G,14,FALSE)</f>
        <v>Water Data</v>
      </c>
      <c r="D20" s="389"/>
      <c r="E20" s="418"/>
      <c r="F20" s="389"/>
      <c r="G20" s="389"/>
      <c r="H20" s="389"/>
      <c r="I20" s="389"/>
      <c r="J20" s="389"/>
      <c r="K20" s="389"/>
      <c r="L20" s="389"/>
      <c r="M20" s="389"/>
      <c r="N20" s="389"/>
      <c r="O20" s="389"/>
      <c r="P20" s="389"/>
      <c r="Q20" s="389"/>
      <c r="R20" s="389"/>
    </row>
    <row r="21" spans="1:18" ht="15" x14ac:dyDescent="0.25">
      <c r="A21" s="388"/>
      <c r="B21" s="388"/>
      <c r="C21" s="419" t="str">
        <f>HLOOKUP(Introduction!$G$4,Key!A:G,15,FALSE)</f>
        <v>Sanitation Data</v>
      </c>
      <c r="D21" s="389"/>
      <c r="E21" s="420"/>
      <c r="F21" s="389"/>
      <c r="G21" s="389"/>
      <c r="H21" s="389"/>
      <c r="I21" s="389"/>
      <c r="J21" s="389"/>
      <c r="K21" s="389"/>
      <c r="L21" s="389"/>
      <c r="M21" s="389"/>
      <c r="N21" s="389"/>
      <c r="O21" s="389"/>
      <c r="P21" s="389"/>
      <c r="Q21" s="389"/>
      <c r="R21" s="389"/>
    </row>
    <row r="22" spans="1:18" ht="15" x14ac:dyDescent="0.25">
      <c r="A22" s="388"/>
      <c r="B22" s="388"/>
      <c r="C22" s="421" t="str">
        <f>HLOOKUP(Introduction!$G$4,Key!A:G,16,FALSE)</f>
        <v>Hygiene Data</v>
      </c>
      <c r="D22" s="389"/>
      <c r="E22" s="389"/>
      <c r="F22" s="389"/>
      <c r="G22" s="389"/>
      <c r="H22" s="389"/>
      <c r="I22" s="389"/>
      <c r="J22" s="389"/>
      <c r="K22" s="389"/>
      <c r="L22" s="389"/>
      <c r="M22" s="389"/>
      <c r="N22" s="389"/>
      <c r="O22" s="389"/>
      <c r="P22" s="389"/>
      <c r="Q22" s="389"/>
      <c r="R22" s="389"/>
    </row>
    <row r="23" spans="1:18" ht="15" x14ac:dyDescent="0.25">
      <c r="A23" s="388"/>
      <c r="B23" s="388"/>
      <c r="C23" s="415" t="str">
        <f>HLOOKUP(Introduction!$G$4,Key!A:G,17,FALSE)</f>
        <v>Population Data</v>
      </c>
      <c r="D23" s="389"/>
      <c r="E23" s="389"/>
      <c r="F23" s="389"/>
      <c r="G23" s="389"/>
      <c r="H23" s="389"/>
      <c r="I23" s="389"/>
      <c r="J23" s="389"/>
      <c r="K23" s="389"/>
      <c r="L23" s="389"/>
      <c r="M23" s="389"/>
      <c r="N23" s="389"/>
      <c r="O23" s="389"/>
      <c r="P23" s="389"/>
      <c r="Q23" s="389"/>
      <c r="R23" s="389"/>
    </row>
    <row r="24" spans="1:18" ht="15" x14ac:dyDescent="0.25">
      <c r="A24" s="388"/>
      <c r="B24" s="388"/>
      <c r="C24" s="422"/>
      <c r="D24" s="389"/>
      <c r="E24" s="389"/>
      <c r="F24" s="389"/>
      <c r="G24" s="389"/>
      <c r="H24" s="389"/>
      <c r="I24" s="389"/>
      <c r="J24" s="389"/>
      <c r="K24" s="389"/>
      <c r="L24" s="389"/>
      <c r="M24" s="389"/>
      <c r="N24" s="389"/>
      <c r="O24" s="389"/>
      <c r="P24" s="389"/>
      <c r="Q24" s="389"/>
      <c r="R24" s="389"/>
    </row>
    <row r="25" spans="1:18" ht="15.9" customHeight="1" x14ac:dyDescent="0.25">
      <c r="A25" s="423"/>
      <c r="B25" s="423"/>
      <c r="C25" s="424"/>
      <c r="D25" s="388"/>
      <c r="E25" s="389"/>
      <c r="F25" s="389"/>
      <c r="G25" s="389"/>
      <c r="H25" s="389"/>
      <c r="I25" s="389"/>
      <c r="J25" s="389"/>
      <c r="K25" s="389"/>
      <c r="L25" s="389"/>
      <c r="M25" s="389"/>
      <c r="N25" s="389"/>
      <c r="O25" s="389"/>
      <c r="P25" s="389"/>
      <c r="Q25" s="389"/>
      <c r="R25" s="389"/>
    </row>
    <row r="26" spans="1:18" ht="22.8" x14ac:dyDescent="0.25">
      <c r="A26" s="423"/>
      <c r="B26" s="423"/>
      <c r="C26" s="423"/>
      <c r="D26" s="388"/>
      <c r="E26" s="389"/>
      <c r="F26" s="389"/>
      <c r="G26" s="389"/>
      <c r="H26" s="389"/>
      <c r="I26" s="389"/>
      <c r="J26" s="389"/>
      <c r="K26" s="389"/>
      <c r="L26" s="389"/>
      <c r="M26" s="389"/>
      <c r="N26" s="389"/>
      <c r="O26" s="389"/>
      <c r="P26" s="389"/>
      <c r="Q26" s="389"/>
      <c r="R26" s="389"/>
    </row>
    <row r="27" spans="1:18" ht="15" x14ac:dyDescent="0.25">
      <c r="A27" s="425"/>
      <c r="B27" s="426"/>
      <c r="C27" s="427"/>
      <c r="D27" s="388"/>
      <c r="E27" s="389"/>
      <c r="F27" s="389"/>
      <c r="G27" s="389"/>
      <c r="H27" s="389"/>
      <c r="I27" s="389"/>
      <c r="J27" s="389"/>
      <c r="K27" s="389"/>
      <c r="L27" s="389"/>
      <c r="M27" s="389"/>
      <c r="N27" s="389"/>
      <c r="O27" s="389"/>
      <c r="P27" s="389"/>
      <c r="Q27" s="389"/>
      <c r="R27" s="389"/>
    </row>
    <row r="28" spans="1:18" ht="15" x14ac:dyDescent="0.25">
      <c r="A28" s="425"/>
      <c r="B28" s="426"/>
      <c r="C28" s="428"/>
      <c r="D28" s="388"/>
      <c r="E28" s="389"/>
      <c r="F28" s="389"/>
      <c r="G28" s="389"/>
      <c r="H28" s="389"/>
      <c r="I28" s="389"/>
      <c r="J28" s="389"/>
      <c r="K28" s="389"/>
      <c r="L28" s="389"/>
      <c r="M28" s="389"/>
      <c r="N28" s="389"/>
      <c r="O28" s="389"/>
      <c r="P28" s="389"/>
      <c r="Q28" s="389"/>
      <c r="R28" s="389"/>
    </row>
    <row r="29" spans="1:18" ht="15" x14ac:dyDescent="0.25">
      <c r="A29" s="425"/>
      <c r="B29" s="426"/>
      <c r="C29" s="429"/>
      <c r="D29" s="388"/>
      <c r="E29" s="389"/>
      <c r="F29" s="389"/>
      <c r="G29" s="389"/>
      <c r="H29" s="389"/>
      <c r="I29" s="389"/>
      <c r="J29" s="389"/>
      <c r="K29" s="389"/>
      <c r="L29" s="389"/>
      <c r="M29" s="389"/>
      <c r="N29" s="389"/>
      <c r="O29" s="389"/>
      <c r="P29" s="389"/>
      <c r="Q29" s="389"/>
      <c r="R29" s="389"/>
    </row>
    <row r="30" spans="1:18" ht="15" x14ac:dyDescent="0.25">
      <c r="A30" s="425"/>
      <c r="B30" s="426"/>
      <c r="C30" s="429"/>
      <c r="D30" s="388"/>
      <c r="E30" s="389"/>
      <c r="F30" s="389"/>
      <c r="G30" s="389"/>
      <c r="H30" s="389"/>
      <c r="I30" s="389"/>
      <c r="J30" s="389"/>
      <c r="K30" s="389"/>
      <c r="L30" s="389"/>
      <c r="M30" s="389"/>
      <c r="N30" s="389"/>
      <c r="O30" s="389"/>
      <c r="P30" s="389"/>
      <c r="Q30" s="389"/>
      <c r="R30" s="389"/>
    </row>
    <row r="31" spans="1:18" ht="15" x14ac:dyDescent="0.25">
      <c r="A31" s="425"/>
      <c r="B31" s="426"/>
      <c r="C31" s="429"/>
      <c r="D31" s="388"/>
      <c r="E31" s="389"/>
      <c r="F31" s="389"/>
      <c r="G31" s="389"/>
      <c r="H31" s="389"/>
      <c r="I31" s="389"/>
      <c r="J31" s="389"/>
      <c r="K31" s="389"/>
      <c r="L31" s="389"/>
      <c r="M31" s="389"/>
      <c r="N31" s="389"/>
      <c r="O31" s="389"/>
      <c r="P31" s="389"/>
      <c r="Q31" s="389"/>
      <c r="R31" s="389"/>
    </row>
    <row r="32" spans="1:18" ht="15" x14ac:dyDescent="0.25">
      <c r="A32" s="425"/>
      <c r="B32" s="426"/>
      <c r="C32" s="429"/>
      <c r="D32" s="388"/>
      <c r="E32" s="389"/>
      <c r="F32" s="389"/>
      <c r="G32" s="389"/>
      <c r="H32" s="389"/>
      <c r="I32" s="389"/>
      <c r="J32" s="389"/>
      <c r="K32" s="389"/>
      <c r="L32" s="389"/>
      <c r="M32" s="389"/>
      <c r="N32" s="389"/>
      <c r="O32" s="389"/>
      <c r="P32" s="389"/>
      <c r="Q32" s="389"/>
      <c r="R32" s="389"/>
    </row>
    <row r="33" spans="1:18" ht="15" x14ac:dyDescent="0.25">
      <c r="A33" s="425"/>
      <c r="B33" s="426"/>
      <c r="C33" s="429"/>
      <c r="D33" s="388"/>
      <c r="E33" s="389"/>
      <c r="F33" s="389"/>
      <c r="G33" s="389"/>
      <c r="H33" s="389"/>
      <c r="I33" s="389"/>
      <c r="J33" s="389"/>
      <c r="K33" s="389"/>
      <c r="L33" s="389"/>
      <c r="M33" s="389"/>
      <c r="N33" s="389"/>
      <c r="O33" s="389"/>
      <c r="P33" s="389"/>
      <c r="Q33" s="389"/>
      <c r="R33" s="389"/>
    </row>
    <row r="34" spans="1:18" ht="15" x14ac:dyDescent="0.25">
      <c r="A34" s="425"/>
      <c r="B34" s="426"/>
      <c r="D34" s="388"/>
      <c r="E34" s="389"/>
      <c r="F34" s="389"/>
      <c r="G34" s="389"/>
      <c r="H34" s="389"/>
      <c r="I34" s="389"/>
      <c r="J34" s="389"/>
      <c r="K34" s="389"/>
      <c r="L34" s="389"/>
      <c r="M34" s="389"/>
      <c r="N34" s="389"/>
      <c r="O34" s="389"/>
      <c r="P34" s="389"/>
      <c r="Q34" s="389"/>
      <c r="R34" s="389"/>
    </row>
    <row r="35" spans="1:18" ht="15" x14ac:dyDescent="0.25">
      <c r="A35" s="388"/>
      <c r="B35" s="388"/>
      <c r="C35" s="388"/>
      <c r="D35" s="388"/>
      <c r="E35" s="389"/>
      <c r="F35" s="389"/>
      <c r="G35" s="389"/>
      <c r="H35" s="389"/>
      <c r="I35" s="389"/>
      <c r="J35" s="389"/>
      <c r="K35" s="389"/>
      <c r="L35" s="389"/>
      <c r="M35" s="389"/>
      <c r="N35" s="389"/>
      <c r="O35" s="389"/>
      <c r="P35" s="389"/>
      <c r="Q35" s="389"/>
      <c r="R35" s="389"/>
    </row>
    <row r="36" spans="1:18" ht="15" x14ac:dyDescent="0.25">
      <c r="A36" s="388"/>
      <c r="B36" s="388"/>
      <c r="C36" s="388"/>
      <c r="D36" s="388"/>
      <c r="E36" s="389"/>
      <c r="F36" s="389"/>
      <c r="G36" s="389"/>
      <c r="H36" s="389"/>
      <c r="I36" s="389"/>
      <c r="J36" s="389"/>
      <c r="K36" s="389"/>
      <c r="L36" s="389"/>
      <c r="M36" s="389"/>
      <c r="N36" s="389"/>
      <c r="O36" s="389"/>
      <c r="P36" s="389"/>
      <c r="Q36" s="389"/>
      <c r="R36" s="389"/>
    </row>
    <row r="37" spans="1:18" ht="15" x14ac:dyDescent="0.25">
      <c r="A37" s="388"/>
      <c r="B37" s="388"/>
      <c r="C37" s="388"/>
      <c r="D37" s="388"/>
    </row>
    <row r="38" spans="1:18" ht="15" x14ac:dyDescent="0.25">
      <c r="A38" s="388"/>
      <c r="B38" s="388"/>
      <c r="C38" s="388"/>
      <c r="D38" s="388"/>
    </row>
    <row r="39" spans="1:18" ht="15" x14ac:dyDescent="0.25">
      <c r="A39" s="388"/>
      <c r="B39" s="388"/>
      <c r="C39" s="388"/>
      <c r="D39" s="388"/>
    </row>
    <row r="40" spans="1:18" ht="15" x14ac:dyDescent="0.25">
      <c r="A40" s="388"/>
      <c r="B40" s="388"/>
      <c r="C40" s="388"/>
      <c r="D40" s="388"/>
    </row>
    <row r="46" spans="1:18" x14ac:dyDescent="0.25">
      <c r="L46" s="430"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5C875203-2B85-433E-A70C-2DC1D75DFADA}"/>
    <hyperlink ref="C19" location="'Data Summary'!A1" display="&quot;Data Summary&quot;" xr:uid="{08736E38-B9BF-423F-8D44-43071E1E49F6}"/>
    <hyperlink ref="C20" location="'Water Data'!A1" display="&quot;Water Data&quot;" xr:uid="{F70155C0-3EFB-4C11-B831-0EEB3A444A86}"/>
    <hyperlink ref="C21" location="'Sanitation Data'!A1" display="&quot;Sanitation Data&quot;" xr:uid="{F198CECD-D11E-4B1D-91BD-628C186690D1}"/>
    <hyperlink ref="C22" location="'Hygiene Data'!A1" display="&quot;Hygiene Data&quot;" xr:uid="{CB6D2D3D-E9B6-4024-BD20-92182D6E34A7}"/>
    <hyperlink ref="C14" location="Ladders!A1" display="Ladders for the most recent estimates (&quot;Ladders&quot;)" xr:uid="{D778784A-75FB-467A-98CE-11D650BCA380}"/>
    <hyperlink ref="C15" location="Charts!A1" display="Trends in basic water, sanitation and hygiene in schools" xr:uid="{555F2F00-D24F-48FF-9309-9520C7D7FE08}"/>
    <hyperlink ref="C23" location="Population!A1" display="&quot;Population&quot;" xr:uid="{AF231F4E-6FC3-4F23-97A8-A91476420F21}"/>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1317C0F7-EAC6-4999-8A17-AA25D761CD42}">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9FD1D-CB05-4ECD-94AD-D48041215DBA}">
  <sheetPr codeName="Sheet9">
    <tabColor rgb="FFEAEAEA"/>
  </sheetPr>
  <dimension ref="A1:AI488"/>
  <sheetViews>
    <sheetView workbookViewId="0"/>
  </sheetViews>
  <sheetFormatPr defaultColWidth="9" defaultRowHeight="13.2" x14ac:dyDescent="0.25"/>
  <cols>
    <col min="1" max="1" width="13.59765625" style="91" customWidth="1"/>
    <col min="2" max="2" width="7.5" style="119" customWidth="1"/>
    <col min="3" max="8" width="8.59765625" style="91" customWidth="1"/>
    <col min="9" max="9" width="9.3984375" style="91" customWidth="1"/>
    <col min="10" max="10" width="13.3984375" style="91" customWidth="1"/>
    <col min="11" max="11" width="7.5" style="91" customWidth="1"/>
    <col min="12" max="17" width="8.59765625" style="91" customWidth="1"/>
    <col min="18" max="18" width="6.5" style="91" customWidth="1"/>
    <col min="19" max="19" width="13.3984375" style="91" customWidth="1"/>
    <col min="20" max="20" width="7.5" style="91" customWidth="1"/>
    <col min="21" max="26" width="9.09765625" style="91" customWidth="1"/>
    <col min="27" max="16384" width="9" style="91"/>
  </cols>
  <sheetData>
    <row r="1" spans="1:35" ht="15.6" x14ac:dyDescent="0.3">
      <c r="A1" s="87" t="s">
        <v>47</v>
      </c>
      <c r="B1" s="88"/>
      <c r="C1" s="89"/>
      <c r="D1" s="89"/>
      <c r="E1" s="89"/>
      <c r="F1" s="89"/>
      <c r="G1" s="89"/>
      <c r="H1" s="364"/>
      <c r="I1" s="364"/>
      <c r="J1" s="364"/>
      <c r="K1" s="364"/>
      <c r="L1" s="364"/>
      <c r="M1" s="364"/>
      <c r="N1" s="364"/>
      <c r="O1" s="364"/>
      <c r="P1" s="364"/>
      <c r="Q1" s="89"/>
      <c r="R1" s="89"/>
      <c r="S1" s="89"/>
      <c r="T1" s="90"/>
      <c r="U1" s="90"/>
      <c r="V1" s="90"/>
      <c r="W1" s="90"/>
      <c r="X1" s="90"/>
      <c r="Y1" s="90"/>
      <c r="Z1" s="90"/>
      <c r="AA1" s="90"/>
    </row>
    <row r="2" spans="1:35" s="94" customFormat="1" ht="26.25" customHeight="1" x14ac:dyDescent="0.3">
      <c r="A2" s="92" t="s">
        <v>13</v>
      </c>
      <c r="B2" s="93"/>
      <c r="J2" s="92" t="s">
        <v>14</v>
      </c>
      <c r="R2" s="95"/>
      <c r="S2" s="96" t="s">
        <v>15</v>
      </c>
      <c r="W2" s="95"/>
      <c r="X2" s="95"/>
      <c r="Y2" s="97"/>
      <c r="Z2" s="97"/>
      <c r="AD2" s="98"/>
      <c r="AE2" s="98"/>
      <c r="AF2" s="98"/>
      <c r="AG2" s="98"/>
      <c r="AH2" s="98"/>
      <c r="AI2" s="98"/>
    </row>
    <row r="3" spans="1:35" ht="15.6" x14ac:dyDescent="0.3">
      <c r="A3" s="99"/>
      <c r="B3" s="93" t="s">
        <v>4</v>
      </c>
      <c r="C3" s="95" t="s">
        <v>7</v>
      </c>
      <c r="D3" s="95" t="s">
        <v>2</v>
      </c>
      <c r="E3" s="95" t="s">
        <v>1</v>
      </c>
      <c r="F3" s="95" t="s">
        <v>53</v>
      </c>
      <c r="G3" s="95" t="s">
        <v>17</v>
      </c>
      <c r="H3" s="95" t="s">
        <v>18</v>
      </c>
      <c r="I3" s="94"/>
      <c r="J3" s="99"/>
      <c r="K3" s="93" t="s">
        <v>4</v>
      </c>
      <c r="L3" s="95" t="s">
        <v>7</v>
      </c>
      <c r="M3" s="95" t="s">
        <v>2</v>
      </c>
      <c r="N3" s="95" t="s">
        <v>1</v>
      </c>
      <c r="O3" s="95" t="s">
        <v>53</v>
      </c>
      <c r="P3" s="95" t="s">
        <v>17</v>
      </c>
      <c r="Q3" s="95" t="s">
        <v>18</v>
      </c>
      <c r="R3" s="97"/>
      <c r="S3" s="100"/>
      <c r="T3" s="93" t="s">
        <v>4</v>
      </c>
      <c r="U3" s="95" t="s">
        <v>7</v>
      </c>
      <c r="V3" s="95" t="s">
        <v>2</v>
      </c>
      <c r="W3" s="95" t="s">
        <v>1</v>
      </c>
      <c r="X3" s="95" t="s">
        <v>53</v>
      </c>
      <c r="Y3" s="95" t="s">
        <v>17</v>
      </c>
      <c r="Z3" s="95" t="s">
        <v>18</v>
      </c>
      <c r="AB3" s="98"/>
      <c r="AC3" s="98"/>
      <c r="AD3" s="98"/>
      <c r="AE3" s="98"/>
      <c r="AF3" s="98"/>
      <c r="AG3" s="98"/>
    </row>
    <row r="4" spans="1:35" ht="15.6" x14ac:dyDescent="0.3">
      <c r="A4" s="99" t="s">
        <v>33</v>
      </c>
      <c r="B4" s="8">
        <v>2025</v>
      </c>
      <c r="C4" s="8">
        <v>88.081479130000005</v>
      </c>
      <c r="D4" s="8"/>
      <c r="E4" s="8"/>
      <c r="F4" s="8"/>
      <c r="G4" s="8"/>
      <c r="H4" s="8"/>
      <c r="I4" s="94"/>
      <c r="J4" s="99" t="s">
        <v>33</v>
      </c>
      <c r="K4" s="8">
        <v>2025</v>
      </c>
      <c r="L4" s="8">
        <v>96.03</v>
      </c>
      <c r="M4" s="8"/>
      <c r="N4" s="8"/>
      <c r="O4" s="8"/>
      <c r="P4" s="8"/>
      <c r="Q4" s="8"/>
      <c r="R4" s="98"/>
      <c r="S4" s="99" t="s">
        <v>33</v>
      </c>
      <c r="T4" s="8">
        <v>2025</v>
      </c>
      <c r="U4" s="8">
        <v>92.396505500000004</v>
      </c>
      <c r="V4" s="8"/>
      <c r="W4" s="8"/>
      <c r="X4" s="8"/>
      <c r="Y4" s="8">
        <v>96.518082419999999</v>
      </c>
      <c r="Z4" s="8">
        <v>91.447540599999996</v>
      </c>
      <c r="AA4" s="98"/>
      <c r="AB4" s="98"/>
      <c r="AC4" s="98"/>
      <c r="AD4" s="98"/>
      <c r="AE4" s="98"/>
      <c r="AF4" s="98"/>
      <c r="AG4" s="98"/>
    </row>
    <row r="5" spans="1:35" ht="15.6" x14ac:dyDescent="0.3">
      <c r="A5" s="99" t="s">
        <v>34</v>
      </c>
      <c r="B5" s="8">
        <v>2025</v>
      </c>
      <c r="C5" s="8">
        <v>0</v>
      </c>
      <c r="D5" s="8"/>
      <c r="E5" s="8"/>
      <c r="F5" s="8"/>
      <c r="G5" s="8"/>
      <c r="H5" s="8"/>
      <c r="I5" s="94"/>
      <c r="J5" s="99" t="s">
        <v>34</v>
      </c>
      <c r="K5" s="8">
        <v>2025</v>
      </c>
      <c r="L5" s="8">
        <v>3.97</v>
      </c>
      <c r="M5" s="8"/>
      <c r="N5" s="8"/>
      <c r="O5" s="8"/>
      <c r="P5" s="8"/>
      <c r="Q5" s="8"/>
      <c r="R5" s="98"/>
      <c r="S5" s="99" t="s">
        <v>34</v>
      </c>
      <c r="T5" s="8">
        <v>2025</v>
      </c>
      <c r="U5" s="8">
        <v>7.6034944979999999</v>
      </c>
      <c r="V5" s="8"/>
      <c r="W5" s="8"/>
      <c r="X5" s="8"/>
      <c r="Y5" s="8">
        <v>3.481917578</v>
      </c>
      <c r="Z5" s="8">
        <v>8.5524593979999999</v>
      </c>
      <c r="AA5" s="98"/>
      <c r="AB5" s="98"/>
      <c r="AC5" s="98"/>
      <c r="AD5" s="98"/>
      <c r="AE5" s="98"/>
      <c r="AF5" s="98"/>
      <c r="AG5" s="98"/>
    </row>
    <row r="6" spans="1:35" s="94" customFormat="1" ht="15.6" x14ac:dyDescent="0.3">
      <c r="A6" s="99" t="s">
        <v>35</v>
      </c>
      <c r="B6" s="8">
        <v>2025</v>
      </c>
      <c r="C6" s="8">
        <v>11.91852087</v>
      </c>
      <c r="D6" s="8"/>
      <c r="E6" s="8"/>
      <c r="F6" s="8"/>
      <c r="G6" s="8">
        <v>0</v>
      </c>
      <c r="H6" s="8">
        <v>0</v>
      </c>
      <c r="J6" s="99" t="s">
        <v>35</v>
      </c>
      <c r="K6" s="8">
        <v>2025</v>
      </c>
      <c r="L6" s="8">
        <v>0</v>
      </c>
      <c r="M6" s="8"/>
      <c r="N6" s="8"/>
      <c r="O6" s="8"/>
      <c r="P6" s="8">
        <v>0</v>
      </c>
      <c r="Q6" s="8">
        <v>0</v>
      </c>
      <c r="R6" s="97"/>
      <c r="S6" s="99" t="s">
        <v>35</v>
      </c>
      <c r="T6" s="8">
        <v>2025</v>
      </c>
      <c r="U6" s="8">
        <v>0</v>
      </c>
      <c r="V6" s="8"/>
      <c r="W6" s="8"/>
      <c r="X6" s="8"/>
      <c r="Y6" s="8">
        <v>0</v>
      </c>
      <c r="Z6" s="8">
        <v>0</v>
      </c>
      <c r="AA6" s="98"/>
      <c r="AB6" s="98"/>
      <c r="AC6" s="98"/>
      <c r="AD6" s="98"/>
      <c r="AE6" s="98"/>
      <c r="AF6" s="98"/>
      <c r="AG6" s="98"/>
    </row>
    <row r="7" spans="1:35" s="94" customFormat="1" ht="15.6" x14ac:dyDescent="0.3">
      <c r="A7" s="101" t="s">
        <v>205</v>
      </c>
      <c r="B7" s="8">
        <v>2025</v>
      </c>
      <c r="C7" s="8">
        <v>0</v>
      </c>
      <c r="D7" s="8">
        <v>100</v>
      </c>
      <c r="E7" s="8">
        <v>100</v>
      </c>
      <c r="F7" s="8">
        <v>100</v>
      </c>
      <c r="G7" s="8">
        <v>100</v>
      </c>
      <c r="H7" s="8">
        <v>100</v>
      </c>
      <c r="I7" s="98"/>
      <c r="J7" s="101" t="s">
        <v>205</v>
      </c>
      <c r="K7" s="8">
        <v>2025</v>
      </c>
      <c r="L7" s="8">
        <v>0</v>
      </c>
      <c r="M7" s="8">
        <v>100</v>
      </c>
      <c r="N7" s="8">
        <v>100</v>
      </c>
      <c r="O7" s="8">
        <v>100</v>
      </c>
      <c r="P7" s="8">
        <v>100</v>
      </c>
      <c r="Q7" s="8">
        <v>100</v>
      </c>
      <c r="R7" s="98"/>
      <c r="S7" s="101" t="s">
        <v>205</v>
      </c>
      <c r="T7" s="8">
        <v>2025</v>
      </c>
      <c r="U7" s="8">
        <v>0</v>
      </c>
      <c r="V7" s="8">
        <v>100</v>
      </c>
      <c r="W7" s="8">
        <v>100</v>
      </c>
      <c r="X7" s="8">
        <v>100</v>
      </c>
      <c r="Y7" s="8">
        <v>0</v>
      </c>
      <c r="Z7" s="8">
        <v>0</v>
      </c>
      <c r="AA7" s="98"/>
    </row>
    <row r="8" spans="1:35" s="94" customFormat="1" ht="15.6" x14ac:dyDescent="0.3">
      <c r="A8" s="102"/>
      <c r="B8" s="95"/>
      <c r="H8" s="98"/>
      <c r="I8" s="98"/>
      <c r="J8" s="98"/>
      <c r="K8" s="98"/>
      <c r="L8" s="98"/>
      <c r="M8" s="98"/>
      <c r="N8" s="98"/>
      <c r="O8" s="98"/>
      <c r="P8" s="98"/>
      <c r="Q8" s="98"/>
      <c r="R8" s="98"/>
      <c r="S8" s="98"/>
      <c r="T8" s="98"/>
      <c r="U8" s="98"/>
      <c r="V8" s="98"/>
      <c r="W8" s="98"/>
      <c r="X8" s="98"/>
      <c r="Y8" s="98"/>
      <c r="Z8" s="98"/>
      <c r="AA8" s="98"/>
    </row>
    <row r="9" spans="1:35" s="94" customFormat="1" ht="15.6" x14ac:dyDescent="0.3">
      <c r="A9" s="102"/>
      <c r="B9" s="95"/>
      <c r="H9" s="98"/>
      <c r="I9" s="98"/>
      <c r="J9" s="98"/>
      <c r="K9" s="98"/>
      <c r="L9" s="98"/>
      <c r="M9" s="98"/>
      <c r="N9" s="98"/>
      <c r="O9" s="98"/>
      <c r="P9" s="98"/>
      <c r="Q9" s="98"/>
      <c r="R9" s="98"/>
      <c r="S9" s="98"/>
      <c r="T9" s="98"/>
      <c r="U9" s="98"/>
      <c r="V9" s="98"/>
      <c r="W9" s="98"/>
      <c r="X9" s="98"/>
      <c r="Y9" s="98"/>
      <c r="Z9" s="98"/>
      <c r="AA9" s="98"/>
    </row>
    <row r="10" spans="1:35" s="94" customFormat="1" ht="15.6" x14ac:dyDescent="0.3">
      <c r="A10" s="103"/>
      <c r="B10" s="95"/>
      <c r="C10" s="98"/>
      <c r="D10" s="98"/>
      <c r="E10" s="98"/>
      <c r="F10" s="98"/>
      <c r="G10" s="98"/>
      <c r="H10" s="98"/>
      <c r="I10" s="98"/>
      <c r="J10" s="98"/>
      <c r="K10" s="98"/>
      <c r="L10" s="98"/>
      <c r="M10" s="98"/>
      <c r="N10" s="98"/>
      <c r="O10" s="98"/>
      <c r="P10" s="98"/>
      <c r="Q10" s="98"/>
      <c r="R10" s="98"/>
      <c r="S10" s="98"/>
      <c r="T10" s="98"/>
      <c r="U10" s="98"/>
      <c r="V10" s="98"/>
      <c r="W10" s="98"/>
      <c r="X10" s="98"/>
      <c r="Y10" s="98"/>
      <c r="Z10" s="98"/>
      <c r="AA10" s="98"/>
    </row>
    <row r="11" spans="1:35" ht="15.6" x14ac:dyDescent="0.3">
      <c r="A11" s="104"/>
      <c r="B11" s="105"/>
      <c r="C11" s="98"/>
      <c r="D11" s="98"/>
      <c r="E11" s="98"/>
      <c r="F11" s="98"/>
      <c r="G11" s="98"/>
      <c r="H11" s="98"/>
      <c r="I11" s="98"/>
      <c r="J11" s="98"/>
      <c r="K11" s="98"/>
      <c r="L11" s="98"/>
      <c r="M11" s="98"/>
      <c r="N11" s="98"/>
      <c r="O11" s="98"/>
      <c r="P11" s="98"/>
      <c r="Q11" s="98"/>
    </row>
    <row r="12" spans="1:35" ht="15.6" x14ac:dyDescent="0.3">
      <c r="A12" s="87" t="s">
        <v>48</v>
      </c>
      <c r="B12" s="106"/>
      <c r="C12" s="90"/>
      <c r="D12" s="90"/>
      <c r="E12" s="90"/>
      <c r="F12" s="90"/>
      <c r="G12" s="90"/>
      <c r="H12" s="90"/>
      <c r="I12" s="90"/>
      <c r="J12" s="90"/>
      <c r="K12" s="90"/>
      <c r="L12" s="90"/>
      <c r="M12" s="90"/>
      <c r="N12" s="90"/>
      <c r="O12" s="90"/>
      <c r="P12" s="90"/>
      <c r="Q12" s="90"/>
      <c r="R12" s="107"/>
      <c r="S12" s="107"/>
      <c r="T12" s="107"/>
      <c r="U12" s="107"/>
      <c r="V12" s="107"/>
    </row>
    <row r="13" spans="1:35" s="110" customFormat="1" x14ac:dyDescent="0.25">
      <c r="A13" s="108" t="s">
        <v>49</v>
      </c>
      <c r="B13" s="109" t="s">
        <v>40</v>
      </c>
      <c r="C13" s="108" t="s">
        <v>82</v>
      </c>
      <c r="D13" s="108" t="s">
        <v>50</v>
      </c>
      <c r="E13" s="108" t="s">
        <v>168</v>
      </c>
      <c r="F13" s="108" t="s">
        <v>83</v>
      </c>
      <c r="G13" s="108" t="s">
        <v>84</v>
      </c>
      <c r="H13" s="108" t="s">
        <v>85</v>
      </c>
      <c r="I13" s="108" t="s">
        <v>86</v>
      </c>
      <c r="J13" s="108" t="s">
        <v>202</v>
      </c>
      <c r="K13" s="108" t="s">
        <v>169</v>
      </c>
      <c r="L13" s="108" t="s">
        <v>87</v>
      </c>
      <c r="M13" s="108" t="s">
        <v>88</v>
      </c>
      <c r="N13" s="108" t="s">
        <v>89</v>
      </c>
      <c r="O13" s="110" t="s">
        <v>90</v>
      </c>
      <c r="P13" s="110" t="s">
        <v>203</v>
      </c>
      <c r="Q13" s="108" t="s">
        <v>109</v>
      </c>
      <c r="R13" s="108" t="s">
        <v>142</v>
      </c>
      <c r="S13" s="111" t="s">
        <v>91</v>
      </c>
      <c r="T13" s="112" t="s">
        <v>92</v>
      </c>
      <c r="U13" s="112" t="s">
        <v>93</v>
      </c>
      <c r="V13" s="112" t="s">
        <v>204</v>
      </c>
    </row>
    <row r="14" spans="1:35" s="113" customFormat="1" ht="11.4" x14ac:dyDescent="0.2">
      <c r="A14" s="113" t="s">
        <v>145</v>
      </c>
      <c r="B14" s="8">
        <v>2000</v>
      </c>
      <c r="C14" s="114" t="s">
        <v>7</v>
      </c>
      <c r="D14" s="8">
        <v>501102</v>
      </c>
      <c r="E14" s="8">
        <v>100</v>
      </c>
      <c r="F14" s="8"/>
      <c r="G14" s="8"/>
      <c r="H14" s="8"/>
      <c r="I14" s="8"/>
      <c r="J14" s="8">
        <v>100</v>
      </c>
      <c r="K14" s="8">
        <v>100</v>
      </c>
      <c r="L14" s="8"/>
      <c r="M14" s="8"/>
      <c r="N14" s="8"/>
      <c r="O14" s="8">
        <v>0</v>
      </c>
      <c r="P14" s="8">
        <v>100</v>
      </c>
      <c r="Q14" s="8"/>
      <c r="R14" s="8"/>
      <c r="S14" s="8"/>
      <c r="T14" s="8"/>
      <c r="U14" s="8"/>
      <c r="V14" s="8">
        <v>100</v>
      </c>
    </row>
    <row r="15" spans="1:35" s="113" customFormat="1" ht="11.4" x14ac:dyDescent="0.2">
      <c r="A15" s="113" t="s">
        <v>145</v>
      </c>
      <c r="B15" s="8">
        <v>2001</v>
      </c>
      <c r="C15" s="114" t="s">
        <v>7</v>
      </c>
      <c r="D15" s="8">
        <v>501102</v>
      </c>
      <c r="E15" s="8">
        <v>100</v>
      </c>
      <c r="F15" s="8"/>
      <c r="G15" s="8"/>
      <c r="H15" s="8"/>
      <c r="I15" s="8"/>
      <c r="J15" s="8">
        <v>100</v>
      </c>
      <c r="K15" s="8">
        <v>100</v>
      </c>
      <c r="L15" s="8"/>
      <c r="M15" s="8"/>
      <c r="N15" s="8"/>
      <c r="O15" s="8">
        <v>0</v>
      </c>
      <c r="P15" s="8">
        <v>100</v>
      </c>
      <c r="Q15" s="8"/>
      <c r="R15" s="8"/>
      <c r="S15" s="8"/>
      <c r="T15" s="8"/>
      <c r="U15" s="8"/>
      <c r="V15" s="8">
        <v>100</v>
      </c>
    </row>
    <row r="16" spans="1:35" s="113" customFormat="1" ht="11.4" x14ac:dyDescent="0.2">
      <c r="A16" s="113" t="s">
        <v>145</v>
      </c>
      <c r="B16" s="8">
        <v>2002</v>
      </c>
      <c r="C16" s="114" t="s">
        <v>7</v>
      </c>
      <c r="D16" s="8">
        <v>501102</v>
      </c>
      <c r="E16" s="8">
        <v>100</v>
      </c>
      <c r="F16" s="8"/>
      <c r="G16" s="8"/>
      <c r="H16" s="8"/>
      <c r="I16" s="8"/>
      <c r="J16" s="8">
        <v>100</v>
      </c>
      <c r="K16" s="8">
        <v>100</v>
      </c>
      <c r="L16" s="8"/>
      <c r="M16" s="8"/>
      <c r="N16" s="8"/>
      <c r="O16" s="8">
        <v>0</v>
      </c>
      <c r="P16" s="8">
        <v>100</v>
      </c>
      <c r="Q16" s="8"/>
      <c r="R16" s="8"/>
      <c r="S16" s="8"/>
      <c r="T16" s="8"/>
      <c r="U16" s="8"/>
      <c r="V16" s="8">
        <v>100</v>
      </c>
    </row>
    <row r="17" spans="1:22" s="113" customFormat="1" ht="11.4" x14ac:dyDescent="0.2">
      <c r="A17" s="113" t="s">
        <v>145</v>
      </c>
      <c r="B17" s="8">
        <v>2003</v>
      </c>
      <c r="C17" s="114" t="s">
        <v>7</v>
      </c>
      <c r="D17" s="8">
        <v>501102</v>
      </c>
      <c r="E17" s="8">
        <v>100</v>
      </c>
      <c r="F17" s="8"/>
      <c r="G17" s="8"/>
      <c r="H17" s="8"/>
      <c r="I17" s="8"/>
      <c r="J17" s="8">
        <v>100</v>
      </c>
      <c r="K17" s="8">
        <v>100</v>
      </c>
      <c r="L17" s="8"/>
      <c r="M17" s="8"/>
      <c r="N17" s="8"/>
      <c r="O17" s="8">
        <v>0</v>
      </c>
      <c r="P17" s="8">
        <v>100</v>
      </c>
      <c r="Q17" s="8"/>
      <c r="R17" s="8"/>
      <c r="S17" s="8"/>
      <c r="T17" s="8"/>
      <c r="U17" s="8"/>
      <c r="V17" s="8">
        <v>100</v>
      </c>
    </row>
    <row r="18" spans="1:22" s="113" customFormat="1" ht="11.4" x14ac:dyDescent="0.2">
      <c r="A18" s="113" t="s">
        <v>145</v>
      </c>
      <c r="B18" s="8">
        <v>2004</v>
      </c>
      <c r="C18" s="114" t="s">
        <v>7</v>
      </c>
      <c r="D18" s="8">
        <v>501102</v>
      </c>
      <c r="E18" s="8">
        <v>100</v>
      </c>
      <c r="F18" s="8">
        <v>90.740093240093245</v>
      </c>
      <c r="G18" s="8">
        <v>79.266691124018507</v>
      </c>
      <c r="H18" s="8">
        <v>11.473402116074737</v>
      </c>
      <c r="I18" s="8">
        <v>9.2599067599067553</v>
      </c>
      <c r="J18" s="8">
        <v>0</v>
      </c>
      <c r="K18" s="8">
        <v>100</v>
      </c>
      <c r="L18" s="8"/>
      <c r="M18" s="8">
        <v>70.870000000000346</v>
      </c>
      <c r="N18" s="8">
        <v>29.129999999999654</v>
      </c>
      <c r="O18" s="8">
        <v>0</v>
      </c>
      <c r="P18" s="8">
        <v>0</v>
      </c>
      <c r="Q18" s="8">
        <v>98.673548387096758</v>
      </c>
      <c r="R18" s="8">
        <v>82.367999999999938</v>
      </c>
      <c r="S18" s="8">
        <v>82.367999999999938</v>
      </c>
      <c r="T18" s="8">
        <v>0</v>
      </c>
      <c r="U18" s="8">
        <v>17.632000000000062</v>
      </c>
      <c r="V18" s="8">
        <v>0</v>
      </c>
    </row>
    <row r="19" spans="1:22" s="113" customFormat="1" ht="11.4" x14ac:dyDescent="0.2">
      <c r="A19" s="113" t="s">
        <v>145</v>
      </c>
      <c r="B19" s="8">
        <v>2005</v>
      </c>
      <c r="C19" s="114" t="s">
        <v>7</v>
      </c>
      <c r="D19" s="8">
        <v>501102</v>
      </c>
      <c r="E19" s="8">
        <v>100</v>
      </c>
      <c r="F19" s="8">
        <v>90.740093240093245</v>
      </c>
      <c r="G19" s="8">
        <v>79.266691124018507</v>
      </c>
      <c r="H19" s="8">
        <v>11.473402116074737</v>
      </c>
      <c r="I19" s="8">
        <v>9.2599067599067553</v>
      </c>
      <c r="J19" s="8">
        <v>0</v>
      </c>
      <c r="K19" s="8">
        <v>100</v>
      </c>
      <c r="L19" s="8"/>
      <c r="M19" s="8">
        <v>70.870000000000346</v>
      </c>
      <c r="N19" s="8">
        <v>29.129999999999654</v>
      </c>
      <c r="O19" s="8">
        <v>0</v>
      </c>
      <c r="P19" s="8">
        <v>0</v>
      </c>
      <c r="Q19" s="8">
        <v>98.673548387096758</v>
      </c>
      <c r="R19" s="8">
        <v>82.367999999999938</v>
      </c>
      <c r="S19" s="8">
        <v>82.367999999999938</v>
      </c>
      <c r="T19" s="8">
        <v>0</v>
      </c>
      <c r="U19" s="8">
        <v>17.632000000000062</v>
      </c>
      <c r="V19" s="8">
        <v>0</v>
      </c>
    </row>
    <row r="20" spans="1:22" s="113" customFormat="1" ht="11.4" x14ac:dyDescent="0.2">
      <c r="A20" s="113" t="s">
        <v>145</v>
      </c>
      <c r="B20" s="8">
        <v>2006</v>
      </c>
      <c r="C20" s="114" t="s">
        <v>7</v>
      </c>
      <c r="D20" s="8">
        <v>501102</v>
      </c>
      <c r="E20" s="8">
        <v>100</v>
      </c>
      <c r="F20" s="8">
        <v>90.740093240093245</v>
      </c>
      <c r="G20" s="8">
        <v>79.266691124018507</v>
      </c>
      <c r="H20" s="8">
        <v>11.473402116074737</v>
      </c>
      <c r="I20" s="8">
        <v>9.2599067599067553</v>
      </c>
      <c r="J20" s="8">
        <v>0</v>
      </c>
      <c r="K20" s="8">
        <v>100</v>
      </c>
      <c r="L20" s="8"/>
      <c r="M20" s="8">
        <v>70.870000000000346</v>
      </c>
      <c r="N20" s="8">
        <v>29.129999999999654</v>
      </c>
      <c r="O20" s="8">
        <v>0</v>
      </c>
      <c r="P20" s="8">
        <v>0</v>
      </c>
      <c r="Q20" s="8">
        <v>98.673548387096758</v>
      </c>
      <c r="R20" s="8">
        <v>82.367999999999938</v>
      </c>
      <c r="S20" s="8">
        <v>82.367999999999938</v>
      </c>
      <c r="T20" s="8">
        <v>0</v>
      </c>
      <c r="U20" s="8">
        <v>17.632000000000062</v>
      </c>
      <c r="V20" s="8">
        <v>0</v>
      </c>
    </row>
    <row r="21" spans="1:22" s="113" customFormat="1" ht="11.4" x14ac:dyDescent="0.2">
      <c r="A21" s="113" t="s">
        <v>145</v>
      </c>
      <c r="B21" s="8">
        <v>2007</v>
      </c>
      <c r="C21" s="114" t="s">
        <v>7</v>
      </c>
      <c r="D21" s="8">
        <v>501102</v>
      </c>
      <c r="E21" s="8">
        <v>100</v>
      </c>
      <c r="F21" s="8">
        <v>90.740093240093245</v>
      </c>
      <c r="G21" s="8">
        <v>79.266691124018507</v>
      </c>
      <c r="H21" s="8">
        <v>11.473402116074737</v>
      </c>
      <c r="I21" s="8">
        <v>9.2599067599067553</v>
      </c>
      <c r="J21" s="8">
        <v>0</v>
      </c>
      <c r="K21" s="8">
        <v>100</v>
      </c>
      <c r="L21" s="8"/>
      <c r="M21" s="8">
        <v>70.870000000000346</v>
      </c>
      <c r="N21" s="8">
        <v>29.129999999999654</v>
      </c>
      <c r="O21" s="8">
        <v>0</v>
      </c>
      <c r="P21" s="8">
        <v>0</v>
      </c>
      <c r="Q21" s="8">
        <v>98.673548387096758</v>
      </c>
      <c r="R21" s="8">
        <v>82.367999999999938</v>
      </c>
      <c r="S21" s="8">
        <v>82.367999999999938</v>
      </c>
      <c r="T21" s="8">
        <v>0</v>
      </c>
      <c r="U21" s="8">
        <v>17.632000000000062</v>
      </c>
      <c r="V21" s="8">
        <v>0</v>
      </c>
    </row>
    <row r="22" spans="1:22" s="113" customFormat="1" ht="11.4" x14ac:dyDescent="0.2">
      <c r="A22" s="113" t="s">
        <v>145</v>
      </c>
      <c r="B22" s="8">
        <v>2008</v>
      </c>
      <c r="C22" s="114" t="s">
        <v>7</v>
      </c>
      <c r="D22" s="8">
        <v>501102</v>
      </c>
      <c r="E22" s="8">
        <v>100</v>
      </c>
      <c r="F22" s="8">
        <v>90.740093240093245</v>
      </c>
      <c r="G22" s="8">
        <v>79.266691124018507</v>
      </c>
      <c r="H22" s="8">
        <v>11.473402116074737</v>
      </c>
      <c r="I22" s="8">
        <v>9.2599067599067553</v>
      </c>
      <c r="J22" s="8">
        <v>0</v>
      </c>
      <c r="K22" s="8">
        <v>100</v>
      </c>
      <c r="L22" s="8"/>
      <c r="M22" s="8">
        <v>70.870000000000346</v>
      </c>
      <c r="N22" s="8">
        <v>29.129999999999654</v>
      </c>
      <c r="O22" s="8">
        <v>0</v>
      </c>
      <c r="P22" s="8">
        <v>0</v>
      </c>
      <c r="Q22" s="8">
        <v>98.673548387096758</v>
      </c>
      <c r="R22" s="8">
        <v>82.367999999999938</v>
      </c>
      <c r="S22" s="8">
        <v>82.367999999999938</v>
      </c>
      <c r="T22" s="8">
        <v>0</v>
      </c>
      <c r="U22" s="8">
        <v>17.632000000000062</v>
      </c>
      <c r="V22" s="8">
        <v>0</v>
      </c>
    </row>
    <row r="23" spans="1:22" s="113" customFormat="1" ht="11.4" x14ac:dyDescent="0.2">
      <c r="A23" s="113" t="s">
        <v>145</v>
      </c>
      <c r="B23" s="8">
        <v>2009</v>
      </c>
      <c r="C23" s="114" t="s">
        <v>7</v>
      </c>
      <c r="D23" s="8">
        <v>501102</v>
      </c>
      <c r="E23" s="8">
        <v>100</v>
      </c>
      <c r="F23" s="8">
        <v>90.583704174613274</v>
      </c>
      <c r="G23" s="8">
        <v>79.939916249245016</v>
      </c>
      <c r="H23" s="8">
        <v>10.643787925368258</v>
      </c>
      <c r="I23" s="8">
        <v>9.4162958253867259</v>
      </c>
      <c r="J23" s="8">
        <v>0</v>
      </c>
      <c r="K23" s="8">
        <v>100</v>
      </c>
      <c r="L23" s="8"/>
      <c r="M23" s="8">
        <v>72.350000000000364</v>
      </c>
      <c r="N23" s="8">
        <v>27.649999999999636</v>
      </c>
      <c r="O23" s="8">
        <v>0</v>
      </c>
      <c r="P23" s="8">
        <v>0</v>
      </c>
      <c r="Q23" s="8">
        <v>98.787096774193543</v>
      </c>
      <c r="R23" s="8">
        <v>84.192000000000007</v>
      </c>
      <c r="S23" s="8">
        <v>84.192000000000007</v>
      </c>
      <c r="T23" s="8">
        <v>0</v>
      </c>
      <c r="U23" s="8">
        <v>15.807999999999993</v>
      </c>
      <c r="V23" s="8">
        <v>0</v>
      </c>
    </row>
    <row r="24" spans="1:22" s="113" customFormat="1" ht="11.4" x14ac:dyDescent="0.2">
      <c r="A24" s="113" t="s">
        <v>145</v>
      </c>
      <c r="B24" s="8">
        <v>2010</v>
      </c>
      <c r="C24" s="114" t="s">
        <v>7</v>
      </c>
      <c r="D24" s="8">
        <v>501102</v>
      </c>
      <c r="E24" s="8">
        <v>100</v>
      </c>
      <c r="F24" s="8">
        <v>90.427315109133303</v>
      </c>
      <c r="G24" s="8">
        <v>80.613141374471525</v>
      </c>
      <c r="H24" s="8">
        <v>9.8141737346617788</v>
      </c>
      <c r="I24" s="8">
        <v>9.5726848908666966</v>
      </c>
      <c r="J24" s="8">
        <v>0</v>
      </c>
      <c r="K24" s="8">
        <v>100</v>
      </c>
      <c r="L24" s="8"/>
      <c r="M24" s="8">
        <v>73.829999999999927</v>
      </c>
      <c r="N24" s="8">
        <v>26.170000000000073</v>
      </c>
      <c r="O24" s="8">
        <v>0</v>
      </c>
      <c r="P24" s="8">
        <v>0</v>
      </c>
      <c r="Q24" s="8">
        <v>98.900645161290299</v>
      </c>
      <c r="R24" s="8">
        <v>86.016000000000076</v>
      </c>
      <c r="S24" s="8">
        <v>86.016000000000076</v>
      </c>
      <c r="T24" s="8">
        <v>0</v>
      </c>
      <c r="U24" s="8">
        <v>13.983999999999924</v>
      </c>
      <c r="V24" s="8">
        <v>0</v>
      </c>
    </row>
    <row r="25" spans="1:22" s="113" customFormat="1" ht="11.4" x14ac:dyDescent="0.2">
      <c r="A25" s="113" t="s">
        <v>145</v>
      </c>
      <c r="B25" s="8">
        <v>2011</v>
      </c>
      <c r="C25" s="114" t="s">
        <v>7</v>
      </c>
      <c r="D25" s="8">
        <v>501102</v>
      </c>
      <c r="E25" s="8">
        <v>100</v>
      </c>
      <c r="F25" s="8">
        <v>90.270926043653333</v>
      </c>
      <c r="G25" s="8">
        <v>81.286366499698033</v>
      </c>
      <c r="H25" s="8">
        <v>8.9845595439552994</v>
      </c>
      <c r="I25" s="8">
        <v>9.7290739563466673</v>
      </c>
      <c r="J25" s="8">
        <v>0</v>
      </c>
      <c r="K25" s="8">
        <v>100</v>
      </c>
      <c r="L25" s="8"/>
      <c r="M25" s="8">
        <v>75.309999999999945</v>
      </c>
      <c r="N25" s="8">
        <v>24.690000000000055</v>
      </c>
      <c r="O25" s="8">
        <v>0</v>
      </c>
      <c r="P25" s="8">
        <v>0</v>
      </c>
      <c r="Q25" s="8">
        <v>99.014193548387084</v>
      </c>
      <c r="R25" s="8">
        <v>87.840000000000146</v>
      </c>
      <c r="S25" s="8">
        <v>86.795070168000052</v>
      </c>
      <c r="T25" s="8">
        <v>1.0449298320000935</v>
      </c>
      <c r="U25" s="8">
        <v>12.159999999999854</v>
      </c>
      <c r="V25" s="8">
        <v>0</v>
      </c>
    </row>
    <row r="26" spans="1:22" s="113" customFormat="1" ht="11.4" x14ac:dyDescent="0.2">
      <c r="A26" s="113" t="s">
        <v>145</v>
      </c>
      <c r="B26" s="8">
        <v>2012</v>
      </c>
      <c r="C26" s="114" t="s">
        <v>7</v>
      </c>
      <c r="D26" s="8">
        <v>501102</v>
      </c>
      <c r="E26" s="8">
        <v>100</v>
      </c>
      <c r="F26" s="8">
        <v>90.114536978173362</v>
      </c>
      <c r="G26" s="8">
        <v>81.959591624924542</v>
      </c>
      <c r="H26" s="8">
        <v>8.1549453532488201</v>
      </c>
      <c r="I26" s="8">
        <v>9.8854630218266379</v>
      </c>
      <c r="J26" s="8">
        <v>0</v>
      </c>
      <c r="K26" s="8">
        <v>100</v>
      </c>
      <c r="L26" s="8"/>
      <c r="M26" s="8">
        <v>76.789999999999964</v>
      </c>
      <c r="N26" s="8">
        <v>23.210000000000036</v>
      </c>
      <c r="O26" s="8">
        <v>0</v>
      </c>
      <c r="P26" s="8">
        <v>0</v>
      </c>
      <c r="Q26" s="8">
        <v>99.127741935483868</v>
      </c>
      <c r="R26" s="8">
        <v>89.66399999999976</v>
      </c>
      <c r="S26" s="8">
        <v>87.195172691823814</v>
      </c>
      <c r="T26" s="8">
        <v>2.4688273081759462</v>
      </c>
      <c r="U26" s="8">
        <v>10.33600000000024</v>
      </c>
      <c r="V26" s="8">
        <v>0</v>
      </c>
    </row>
    <row r="27" spans="1:22" s="113" customFormat="1" ht="11.4" x14ac:dyDescent="0.2">
      <c r="A27" s="113" t="s">
        <v>145</v>
      </c>
      <c r="B27" s="8">
        <v>2013</v>
      </c>
      <c r="C27" s="114" t="s">
        <v>7</v>
      </c>
      <c r="D27" s="8">
        <v>502035</v>
      </c>
      <c r="E27" s="8">
        <v>100</v>
      </c>
      <c r="F27" s="8">
        <v>89.958147912693391</v>
      </c>
      <c r="G27" s="8">
        <v>82.632816750151051</v>
      </c>
      <c r="H27" s="8">
        <v>7.3253311625423407</v>
      </c>
      <c r="I27" s="8">
        <v>10.041852087306609</v>
      </c>
      <c r="J27" s="8">
        <v>0</v>
      </c>
      <c r="K27" s="8">
        <v>100</v>
      </c>
      <c r="L27" s="8"/>
      <c r="M27" s="8">
        <v>78.269999999999982</v>
      </c>
      <c r="N27" s="8">
        <v>21.730000000000018</v>
      </c>
      <c r="O27" s="8">
        <v>0</v>
      </c>
      <c r="P27" s="8">
        <v>0</v>
      </c>
      <c r="Q27" s="8">
        <v>99.241290322580625</v>
      </c>
      <c r="R27" s="8">
        <v>91.487999999999829</v>
      </c>
      <c r="S27" s="8">
        <v>87.595275215647575</v>
      </c>
      <c r="T27" s="8">
        <v>3.8927247843522537</v>
      </c>
      <c r="U27" s="8">
        <v>8.512000000000171</v>
      </c>
      <c r="V27" s="8">
        <v>0</v>
      </c>
    </row>
    <row r="28" spans="1:22" s="113" customFormat="1" ht="11.4" x14ac:dyDescent="0.2">
      <c r="A28" s="113" t="s">
        <v>145</v>
      </c>
      <c r="B28" s="8">
        <v>2014</v>
      </c>
      <c r="C28" s="114" t="s">
        <v>7</v>
      </c>
      <c r="D28" s="8">
        <v>510929</v>
      </c>
      <c r="E28" s="8">
        <v>100</v>
      </c>
      <c r="F28" s="8">
        <v>89.801758847213421</v>
      </c>
      <c r="G28" s="8">
        <v>83.306041875377559</v>
      </c>
      <c r="H28" s="8">
        <v>6.4957169718358614</v>
      </c>
      <c r="I28" s="8">
        <v>10.198241152786579</v>
      </c>
      <c r="J28" s="8">
        <v>0</v>
      </c>
      <c r="K28" s="8">
        <v>100</v>
      </c>
      <c r="L28" s="8"/>
      <c r="M28" s="8">
        <v>79.75</v>
      </c>
      <c r="N28" s="8">
        <v>20.25</v>
      </c>
      <c r="O28" s="8">
        <v>0</v>
      </c>
      <c r="P28" s="8">
        <v>0</v>
      </c>
      <c r="Q28" s="8">
        <v>99.354838709677409</v>
      </c>
      <c r="R28" s="8">
        <v>93.311999999999898</v>
      </c>
      <c r="S28" s="8">
        <v>87.995377739471337</v>
      </c>
      <c r="T28" s="8">
        <v>5.3166222605285611</v>
      </c>
      <c r="U28" s="8">
        <v>6.6880000000001019</v>
      </c>
      <c r="V28" s="8">
        <v>0</v>
      </c>
    </row>
    <row r="29" spans="1:22" s="113" customFormat="1" ht="11.4" x14ac:dyDescent="0.2">
      <c r="A29" s="113" t="s">
        <v>145</v>
      </c>
      <c r="B29" s="8">
        <v>2015</v>
      </c>
      <c r="C29" s="114" t="s">
        <v>7</v>
      </c>
      <c r="D29" s="8">
        <v>497615</v>
      </c>
      <c r="E29" s="8">
        <v>99.996353913466223</v>
      </c>
      <c r="F29" s="8">
        <v>89.64536978173345</v>
      </c>
      <c r="G29" s="8">
        <v>83.979267000604295</v>
      </c>
      <c r="H29" s="8">
        <v>5.6661027811291547</v>
      </c>
      <c r="I29" s="8">
        <v>10.35463021826655</v>
      </c>
      <c r="J29" s="8">
        <v>0</v>
      </c>
      <c r="K29" s="8">
        <v>100</v>
      </c>
      <c r="L29" s="8"/>
      <c r="M29" s="8">
        <v>81.230000000000018</v>
      </c>
      <c r="N29" s="8">
        <v>18.769999999999982</v>
      </c>
      <c r="O29" s="8">
        <v>0</v>
      </c>
      <c r="P29" s="8">
        <v>0</v>
      </c>
      <c r="Q29" s="8">
        <v>99.468387096774194</v>
      </c>
      <c r="R29" s="8">
        <v>95.135999999999967</v>
      </c>
      <c r="S29" s="8">
        <v>88.395480263295099</v>
      </c>
      <c r="T29" s="8">
        <v>6.7405197367048686</v>
      </c>
      <c r="U29" s="8">
        <v>4.8640000000000327</v>
      </c>
      <c r="V29" s="8">
        <v>0</v>
      </c>
    </row>
    <row r="30" spans="1:22" s="113" customFormat="1" ht="11.4" x14ac:dyDescent="0.2">
      <c r="A30" s="113" t="s">
        <v>145</v>
      </c>
      <c r="B30" s="8">
        <v>2016</v>
      </c>
      <c r="C30" s="114" t="s">
        <v>7</v>
      </c>
      <c r="D30" s="8">
        <v>489488</v>
      </c>
      <c r="E30" s="8">
        <v>99.984807972775897</v>
      </c>
      <c r="F30" s="8">
        <v>89.488980716253423</v>
      </c>
      <c r="G30" s="8">
        <v>84.652492125830804</v>
      </c>
      <c r="H30" s="8">
        <v>4.8364885904226185</v>
      </c>
      <c r="I30" s="8">
        <v>10.511019283746577</v>
      </c>
      <c r="J30" s="8">
        <v>0</v>
      </c>
      <c r="K30" s="8">
        <v>100</v>
      </c>
      <c r="L30" s="8"/>
      <c r="M30" s="8">
        <v>82.710000000000036</v>
      </c>
      <c r="N30" s="8">
        <v>17.289999999999964</v>
      </c>
      <c r="O30" s="8">
        <v>0</v>
      </c>
      <c r="P30" s="8">
        <v>0</v>
      </c>
      <c r="Q30" s="8">
        <v>99.58193548387095</v>
      </c>
      <c r="R30" s="8">
        <v>96.960000000000036</v>
      </c>
      <c r="S30" s="8">
        <v>88.79558278711886</v>
      </c>
      <c r="T30" s="8">
        <v>8.1644172128811761</v>
      </c>
      <c r="U30" s="8">
        <v>3.0399999999999636</v>
      </c>
      <c r="V30" s="8">
        <v>0</v>
      </c>
    </row>
    <row r="31" spans="1:22" s="113" customFormat="1" ht="11.4" x14ac:dyDescent="0.2">
      <c r="A31" s="113" t="s">
        <v>145</v>
      </c>
      <c r="B31" s="8">
        <v>2017</v>
      </c>
      <c r="C31" s="114" t="s">
        <v>7</v>
      </c>
      <c r="D31" s="8">
        <v>516142</v>
      </c>
      <c r="E31" s="8">
        <v>99.973262032085572</v>
      </c>
      <c r="F31" s="8">
        <v>89.332591650773452</v>
      </c>
      <c r="G31" s="8">
        <v>85.325717251057313</v>
      </c>
      <c r="H31" s="8">
        <v>4.0068743997161391</v>
      </c>
      <c r="I31" s="8">
        <v>10.667408349226548</v>
      </c>
      <c r="J31" s="8">
        <v>0</v>
      </c>
      <c r="K31" s="8">
        <v>100</v>
      </c>
      <c r="L31" s="8"/>
      <c r="M31" s="8">
        <v>84.190000000000055</v>
      </c>
      <c r="N31" s="8">
        <v>15.809999999999945</v>
      </c>
      <c r="O31" s="8">
        <v>0</v>
      </c>
      <c r="P31" s="8">
        <v>0</v>
      </c>
      <c r="Q31" s="8">
        <v>99.695483870967735</v>
      </c>
      <c r="R31" s="8">
        <v>98.784000000000106</v>
      </c>
      <c r="S31" s="8">
        <v>89.195685310942622</v>
      </c>
      <c r="T31" s="8">
        <v>9.5883146890574835</v>
      </c>
      <c r="U31" s="8">
        <v>1.2159999999998945</v>
      </c>
      <c r="V31" s="8">
        <v>0</v>
      </c>
    </row>
    <row r="32" spans="1:22" s="113" customFormat="1" ht="11.4" x14ac:dyDescent="0.2">
      <c r="A32" s="113" t="s">
        <v>145</v>
      </c>
      <c r="B32" s="8">
        <v>2018</v>
      </c>
      <c r="C32" s="114" t="s">
        <v>7</v>
      </c>
      <c r="D32" s="8">
        <v>512764</v>
      </c>
      <c r="E32" s="8">
        <v>99.961716091395246</v>
      </c>
      <c r="F32" s="8">
        <v>89.176202585293481</v>
      </c>
      <c r="G32" s="8">
        <v>85.998942376283821</v>
      </c>
      <c r="H32" s="8">
        <v>3.1772602090096598</v>
      </c>
      <c r="I32" s="8">
        <v>10.823797414706519</v>
      </c>
      <c r="J32" s="8">
        <v>0</v>
      </c>
      <c r="K32" s="8">
        <v>100</v>
      </c>
      <c r="L32" s="8"/>
      <c r="M32" s="8">
        <v>85.670000000000073</v>
      </c>
      <c r="N32" s="8">
        <v>14.329999999999927</v>
      </c>
      <c r="O32" s="8">
        <v>0</v>
      </c>
      <c r="P32" s="8">
        <v>0</v>
      </c>
      <c r="Q32" s="8">
        <v>99.809032258064491</v>
      </c>
      <c r="R32" s="8">
        <v>99.809032258064491</v>
      </c>
      <c r="S32" s="8">
        <v>89.59578783476627</v>
      </c>
      <c r="T32" s="8">
        <v>10.213244423298221</v>
      </c>
      <c r="U32" s="8">
        <v>0.19096774193550914</v>
      </c>
      <c r="V32" s="8">
        <v>0</v>
      </c>
    </row>
    <row r="33" spans="1:22" s="113" customFormat="1" ht="11.4" x14ac:dyDescent="0.2">
      <c r="A33" s="113" t="s">
        <v>145</v>
      </c>
      <c r="B33" s="8">
        <v>2019</v>
      </c>
      <c r="C33" s="114" t="s">
        <v>7</v>
      </c>
      <c r="D33" s="8">
        <v>509411</v>
      </c>
      <c r="E33" s="8">
        <v>99.950170150704921</v>
      </c>
      <c r="F33" s="8">
        <v>89.019813519813511</v>
      </c>
      <c r="G33" s="8">
        <v>86.67216750151033</v>
      </c>
      <c r="H33" s="8">
        <v>2.3476460183031804</v>
      </c>
      <c r="I33" s="8">
        <v>10.980186480186489</v>
      </c>
      <c r="J33" s="8">
        <v>0</v>
      </c>
      <c r="K33" s="8">
        <v>100</v>
      </c>
      <c r="L33" s="8"/>
      <c r="M33" s="8">
        <v>87.150000000000091</v>
      </c>
      <c r="N33" s="8">
        <v>12.849999999999909</v>
      </c>
      <c r="O33" s="8">
        <v>0</v>
      </c>
      <c r="P33" s="8">
        <v>0</v>
      </c>
      <c r="Q33" s="8">
        <v>99.922580645161275</v>
      </c>
      <c r="R33" s="8">
        <v>99.922580645161275</v>
      </c>
      <c r="S33" s="8">
        <v>89.995890358590032</v>
      </c>
      <c r="T33" s="8">
        <v>9.9266902865712439</v>
      </c>
      <c r="U33" s="8">
        <v>7.741935483872453E-2</v>
      </c>
      <c r="V33" s="8">
        <v>0</v>
      </c>
    </row>
    <row r="34" spans="1:22" s="113" customFormat="1" ht="11.4" x14ac:dyDescent="0.2">
      <c r="A34" s="113" t="s">
        <v>145</v>
      </c>
      <c r="B34" s="8">
        <v>2020</v>
      </c>
      <c r="C34" s="114" t="s">
        <v>7</v>
      </c>
      <c r="D34" s="8">
        <v>504012</v>
      </c>
      <c r="E34" s="8">
        <v>99.938624210014595</v>
      </c>
      <c r="F34" s="8">
        <v>88.86342445433354</v>
      </c>
      <c r="G34" s="8">
        <v>87.345392626736839</v>
      </c>
      <c r="H34" s="8">
        <v>1.5180318275967011</v>
      </c>
      <c r="I34" s="8">
        <v>11.13657554566646</v>
      </c>
      <c r="J34" s="8">
        <v>0</v>
      </c>
      <c r="K34" s="8">
        <v>100</v>
      </c>
      <c r="L34" s="8"/>
      <c r="M34" s="8">
        <v>88.630000000000109</v>
      </c>
      <c r="N34" s="8">
        <v>11.369999999999891</v>
      </c>
      <c r="O34" s="8">
        <v>0</v>
      </c>
      <c r="P34" s="8">
        <v>0</v>
      </c>
      <c r="Q34" s="8">
        <v>100</v>
      </c>
      <c r="R34" s="8">
        <v>100</v>
      </c>
      <c r="S34" s="8">
        <v>90.395992882413793</v>
      </c>
      <c r="T34" s="8">
        <v>9.6040071175862067</v>
      </c>
      <c r="U34" s="8">
        <v>0</v>
      </c>
      <c r="V34" s="8">
        <v>0</v>
      </c>
    </row>
    <row r="35" spans="1:22" s="113" customFormat="1" ht="11.4" x14ac:dyDescent="0.2">
      <c r="A35" s="113" t="s">
        <v>145</v>
      </c>
      <c r="B35" s="8">
        <v>2021</v>
      </c>
      <c r="C35" s="114" t="s">
        <v>7</v>
      </c>
      <c r="D35" s="8">
        <v>509497</v>
      </c>
      <c r="E35" s="8">
        <v>99.927078269324255</v>
      </c>
      <c r="F35" s="8">
        <v>88.707035388853569</v>
      </c>
      <c r="G35" s="8">
        <v>88.018617751963347</v>
      </c>
      <c r="H35" s="8">
        <v>0.68841763689022173</v>
      </c>
      <c r="I35" s="8">
        <v>11.292964611146431</v>
      </c>
      <c r="J35" s="8">
        <v>0</v>
      </c>
      <c r="K35" s="8">
        <v>100</v>
      </c>
      <c r="L35" s="8"/>
      <c r="M35" s="8">
        <v>90.110000000000127</v>
      </c>
      <c r="N35" s="8">
        <v>9.8899999999998727</v>
      </c>
      <c r="O35" s="8">
        <v>0</v>
      </c>
      <c r="P35" s="8">
        <v>0</v>
      </c>
      <c r="Q35" s="8">
        <v>100</v>
      </c>
      <c r="R35" s="8">
        <v>100</v>
      </c>
      <c r="S35" s="8">
        <v>90.796095406237555</v>
      </c>
      <c r="T35" s="8">
        <v>9.2039045937624451</v>
      </c>
      <c r="U35" s="8">
        <v>0</v>
      </c>
      <c r="V35" s="8">
        <v>0</v>
      </c>
    </row>
    <row r="36" spans="1:22" s="113" customFormat="1" ht="11.4" x14ac:dyDescent="0.2">
      <c r="A36" s="113" t="s">
        <v>145</v>
      </c>
      <c r="B36" s="8">
        <v>2022</v>
      </c>
      <c r="C36" s="114" t="s">
        <v>7</v>
      </c>
      <c r="D36" s="8">
        <v>510430</v>
      </c>
      <c r="E36" s="8">
        <v>99.91553232863393</v>
      </c>
      <c r="F36" s="8">
        <v>88.550646323373599</v>
      </c>
      <c r="G36" s="8">
        <v>88.550646323373599</v>
      </c>
      <c r="H36" s="8">
        <v>0</v>
      </c>
      <c r="I36" s="8">
        <v>11.449353676626401</v>
      </c>
      <c r="J36" s="8">
        <v>0</v>
      </c>
      <c r="K36" s="8">
        <v>100</v>
      </c>
      <c r="L36" s="8"/>
      <c r="M36" s="8">
        <v>91.590000000000146</v>
      </c>
      <c r="N36" s="8">
        <v>8.4099999999998545</v>
      </c>
      <c r="O36" s="8">
        <v>0</v>
      </c>
      <c r="P36" s="8">
        <v>0</v>
      </c>
      <c r="Q36" s="8">
        <v>100</v>
      </c>
      <c r="R36" s="8">
        <v>100</v>
      </c>
      <c r="S36" s="8">
        <v>91.196197930061317</v>
      </c>
      <c r="T36" s="8">
        <v>8.8038020699386834</v>
      </c>
      <c r="U36" s="8">
        <v>0</v>
      </c>
      <c r="V36" s="8">
        <v>0</v>
      </c>
    </row>
    <row r="37" spans="1:22" s="113" customFormat="1" ht="11.4" x14ac:dyDescent="0.2">
      <c r="A37" s="113" t="s">
        <v>145</v>
      </c>
      <c r="B37" s="8">
        <v>2023</v>
      </c>
      <c r="C37" s="114" t="s">
        <v>7</v>
      </c>
      <c r="D37" s="8">
        <v>510430</v>
      </c>
      <c r="E37" s="8">
        <v>99.903986387943604</v>
      </c>
      <c r="F37" s="8">
        <v>88.394257257893628</v>
      </c>
      <c r="G37" s="8">
        <v>88.394257257893628</v>
      </c>
      <c r="H37" s="8">
        <v>0</v>
      </c>
      <c r="I37" s="8">
        <v>11.605742742106372</v>
      </c>
      <c r="J37" s="8">
        <v>0</v>
      </c>
      <c r="K37" s="8">
        <v>100</v>
      </c>
      <c r="L37" s="8"/>
      <c r="M37" s="8">
        <v>93.070000000000164</v>
      </c>
      <c r="N37" s="8">
        <v>6.9299999999998363</v>
      </c>
      <c r="O37" s="8">
        <v>0</v>
      </c>
      <c r="P37" s="8">
        <v>0</v>
      </c>
      <c r="Q37" s="8">
        <v>100</v>
      </c>
      <c r="R37" s="8">
        <v>100</v>
      </c>
      <c r="S37" s="8">
        <v>91.596300453885078</v>
      </c>
      <c r="T37" s="8">
        <v>8.4036995461149218</v>
      </c>
      <c r="U37" s="8">
        <v>0</v>
      </c>
      <c r="V37" s="8">
        <v>0</v>
      </c>
    </row>
    <row r="38" spans="1:22" s="113" customFormat="1" ht="11.4" x14ac:dyDescent="0.2">
      <c r="A38" s="113" t="s">
        <v>145</v>
      </c>
      <c r="B38" s="8">
        <v>2024</v>
      </c>
      <c r="C38" s="114" t="s">
        <v>7</v>
      </c>
      <c r="D38" s="8">
        <v>510430</v>
      </c>
      <c r="E38" s="8">
        <v>99.892440447253279</v>
      </c>
      <c r="F38" s="8">
        <v>88.237868192413657</v>
      </c>
      <c r="G38" s="8">
        <v>88.237868192413657</v>
      </c>
      <c r="H38" s="8">
        <v>0</v>
      </c>
      <c r="I38" s="8">
        <v>11.762131807586343</v>
      </c>
      <c r="J38" s="8">
        <v>0</v>
      </c>
      <c r="K38" s="8">
        <v>100</v>
      </c>
      <c r="L38" s="8"/>
      <c r="M38" s="8">
        <v>94.550000000000182</v>
      </c>
      <c r="N38" s="8">
        <v>5.4499999999998181</v>
      </c>
      <c r="O38" s="8">
        <v>0</v>
      </c>
      <c r="P38" s="8">
        <v>0</v>
      </c>
      <c r="Q38" s="8">
        <v>100</v>
      </c>
      <c r="R38" s="8">
        <v>100</v>
      </c>
      <c r="S38" s="8">
        <v>91.99640297770884</v>
      </c>
      <c r="T38" s="8">
        <v>8.0035970222911601</v>
      </c>
      <c r="U38" s="8">
        <v>0</v>
      </c>
      <c r="V38" s="8">
        <v>0</v>
      </c>
    </row>
    <row r="39" spans="1:22" s="113" customFormat="1" ht="11.4" x14ac:dyDescent="0.2">
      <c r="A39" s="113" t="s">
        <v>145</v>
      </c>
      <c r="B39" s="8">
        <v>2025</v>
      </c>
      <c r="C39" s="114" t="s">
        <v>7</v>
      </c>
      <c r="D39" s="8">
        <v>510430</v>
      </c>
      <c r="E39" s="8">
        <v>99.880894506562953</v>
      </c>
      <c r="F39" s="8">
        <v>88.081479126933687</v>
      </c>
      <c r="G39" s="8">
        <v>88.081479126933687</v>
      </c>
      <c r="H39" s="8">
        <v>0</v>
      </c>
      <c r="I39" s="8">
        <v>11.918520873066313</v>
      </c>
      <c r="J39" s="8">
        <v>0</v>
      </c>
      <c r="K39" s="8">
        <v>100</v>
      </c>
      <c r="L39" s="8"/>
      <c r="M39" s="8">
        <v>96.0300000000002</v>
      </c>
      <c r="N39" s="8">
        <v>3.9699999999997999</v>
      </c>
      <c r="O39" s="8">
        <v>0</v>
      </c>
      <c r="P39" s="8">
        <v>0</v>
      </c>
      <c r="Q39" s="8">
        <v>100</v>
      </c>
      <c r="R39" s="8">
        <v>100</v>
      </c>
      <c r="S39" s="8">
        <v>92.396505501532602</v>
      </c>
      <c r="T39" s="8">
        <v>7.6034944984673984</v>
      </c>
      <c r="U39" s="8">
        <v>0</v>
      </c>
      <c r="V39" s="8">
        <v>0</v>
      </c>
    </row>
    <row r="40" spans="1:22" s="113" customFormat="1" ht="11.4" x14ac:dyDescent="0.2">
      <c r="A40" s="113" t="s">
        <v>145</v>
      </c>
      <c r="B40" s="8">
        <v>2026</v>
      </c>
      <c r="C40" s="114" t="s">
        <v>7</v>
      </c>
      <c r="D40" s="8"/>
      <c r="E40" s="8">
        <v>99.869348565872627</v>
      </c>
      <c r="F40" s="8">
        <v>87.925090061453716</v>
      </c>
      <c r="G40" s="8">
        <v>87.925090061453716</v>
      </c>
      <c r="H40" s="8">
        <v>0</v>
      </c>
      <c r="I40" s="8">
        <v>12.074909938546284</v>
      </c>
      <c r="J40" s="8">
        <v>0</v>
      </c>
      <c r="K40" s="8">
        <v>100</v>
      </c>
      <c r="L40" s="8"/>
      <c r="M40" s="8">
        <v>97.510000000000218</v>
      </c>
      <c r="N40" s="8">
        <v>2.4899999999997817</v>
      </c>
      <c r="O40" s="8">
        <v>0</v>
      </c>
      <c r="P40" s="8">
        <v>0</v>
      </c>
      <c r="Q40" s="8">
        <v>100</v>
      </c>
      <c r="R40" s="8">
        <v>100</v>
      </c>
      <c r="S40" s="8">
        <v>92.796608025356363</v>
      </c>
      <c r="T40" s="8">
        <v>7.2033919746436368</v>
      </c>
      <c r="U40" s="8">
        <v>0</v>
      </c>
      <c r="V40" s="8">
        <v>0</v>
      </c>
    </row>
    <row r="41" spans="1:22" s="113" customFormat="1" ht="11.4" x14ac:dyDescent="0.2">
      <c r="A41" s="113" t="s">
        <v>145</v>
      </c>
      <c r="B41" s="8">
        <v>2027</v>
      </c>
      <c r="C41" s="114" t="s">
        <v>7</v>
      </c>
      <c r="D41" s="8"/>
      <c r="E41" s="8">
        <v>99.869348565872627</v>
      </c>
      <c r="F41" s="8">
        <v>87.925090061453716</v>
      </c>
      <c r="G41" s="8">
        <v>87.925090061453716</v>
      </c>
      <c r="H41" s="8">
        <v>0</v>
      </c>
      <c r="I41" s="8">
        <v>12.074909938546284</v>
      </c>
      <c r="J41" s="8">
        <v>0</v>
      </c>
      <c r="K41" s="8">
        <v>100</v>
      </c>
      <c r="L41" s="8"/>
      <c r="M41" s="8">
        <v>97.510000000000218</v>
      </c>
      <c r="N41" s="8">
        <v>2.4899999999997817</v>
      </c>
      <c r="O41" s="8">
        <v>0</v>
      </c>
      <c r="P41" s="8">
        <v>0</v>
      </c>
      <c r="Q41" s="8">
        <v>100</v>
      </c>
      <c r="R41" s="8">
        <v>100</v>
      </c>
      <c r="S41" s="8">
        <v>93.196710549180125</v>
      </c>
      <c r="T41" s="8">
        <v>6.8032894508198751</v>
      </c>
      <c r="U41" s="8">
        <v>0</v>
      </c>
      <c r="V41" s="8">
        <v>0</v>
      </c>
    </row>
    <row r="42" spans="1:22" s="113" customFormat="1" ht="11.4" x14ac:dyDescent="0.2">
      <c r="A42" s="113" t="s">
        <v>145</v>
      </c>
      <c r="B42" s="8">
        <v>2028</v>
      </c>
      <c r="C42" s="114" t="s">
        <v>7</v>
      </c>
      <c r="D42" s="8"/>
      <c r="E42" s="8">
        <v>99.869348565872627</v>
      </c>
      <c r="F42" s="8">
        <v>87.925090061453716</v>
      </c>
      <c r="G42" s="8">
        <v>87.925090061453716</v>
      </c>
      <c r="H42" s="8">
        <v>0</v>
      </c>
      <c r="I42" s="8">
        <v>12.074909938546284</v>
      </c>
      <c r="J42" s="8">
        <v>0</v>
      </c>
      <c r="K42" s="8">
        <v>100</v>
      </c>
      <c r="L42" s="8"/>
      <c r="M42" s="8">
        <v>97.510000000000218</v>
      </c>
      <c r="N42" s="8">
        <v>2.4899999999997817</v>
      </c>
      <c r="O42" s="8">
        <v>0</v>
      </c>
      <c r="P42" s="8">
        <v>0</v>
      </c>
      <c r="Q42" s="8">
        <v>100</v>
      </c>
      <c r="R42" s="8">
        <v>100</v>
      </c>
      <c r="S42" s="8">
        <v>93.196710549180125</v>
      </c>
      <c r="T42" s="8">
        <v>6.8032894508198751</v>
      </c>
      <c r="U42" s="8">
        <v>0</v>
      </c>
      <c r="V42" s="8">
        <v>0</v>
      </c>
    </row>
    <row r="43" spans="1:22" s="113" customFormat="1" ht="11.4" x14ac:dyDescent="0.2">
      <c r="A43" s="113" t="s">
        <v>145</v>
      </c>
      <c r="B43" s="8">
        <v>2029</v>
      </c>
      <c r="C43" s="114" t="s">
        <v>7</v>
      </c>
      <c r="D43" s="8"/>
      <c r="E43" s="8">
        <v>99.869348565872627</v>
      </c>
      <c r="F43" s="8">
        <v>87.925090061453716</v>
      </c>
      <c r="G43" s="8">
        <v>87.925090061453716</v>
      </c>
      <c r="H43" s="8">
        <v>0</v>
      </c>
      <c r="I43" s="8">
        <v>12.074909938546284</v>
      </c>
      <c r="J43" s="8">
        <v>0</v>
      </c>
      <c r="K43" s="8">
        <v>100</v>
      </c>
      <c r="L43" s="8"/>
      <c r="M43" s="8">
        <v>97.510000000000218</v>
      </c>
      <c r="N43" s="8">
        <v>2.4899999999997817</v>
      </c>
      <c r="O43" s="8">
        <v>0</v>
      </c>
      <c r="P43" s="8">
        <v>0</v>
      </c>
      <c r="Q43" s="8">
        <v>100</v>
      </c>
      <c r="R43" s="8">
        <v>100</v>
      </c>
      <c r="S43" s="8">
        <v>93.196710549180125</v>
      </c>
      <c r="T43" s="8">
        <v>6.8032894508198751</v>
      </c>
      <c r="U43" s="8">
        <v>0</v>
      </c>
      <c r="V43" s="8">
        <v>0</v>
      </c>
    </row>
    <row r="44" spans="1:22" s="113" customFormat="1" ht="11.4" x14ac:dyDescent="0.2">
      <c r="A44" s="113" t="s">
        <v>145</v>
      </c>
      <c r="B44" s="8">
        <v>2030</v>
      </c>
      <c r="C44" s="114" t="s">
        <v>7</v>
      </c>
      <c r="D44" s="8"/>
      <c r="E44" s="8">
        <v>99.869348565872627</v>
      </c>
      <c r="F44" s="8">
        <v>87.925090061453716</v>
      </c>
      <c r="G44" s="8">
        <v>87.925090061453716</v>
      </c>
      <c r="H44" s="8">
        <v>0</v>
      </c>
      <c r="I44" s="8">
        <v>12.074909938546284</v>
      </c>
      <c r="J44" s="8">
        <v>0</v>
      </c>
      <c r="K44" s="8">
        <v>100</v>
      </c>
      <c r="L44" s="8"/>
      <c r="M44" s="8">
        <v>97.510000000000218</v>
      </c>
      <c r="N44" s="8">
        <v>2.4899999999997817</v>
      </c>
      <c r="O44" s="8">
        <v>0</v>
      </c>
      <c r="P44" s="8">
        <v>0</v>
      </c>
      <c r="Q44" s="8">
        <v>100</v>
      </c>
      <c r="R44" s="8">
        <v>100</v>
      </c>
      <c r="S44" s="8">
        <v>93.196710549180125</v>
      </c>
      <c r="T44" s="8">
        <v>6.8032894508198751</v>
      </c>
      <c r="U44" s="8">
        <v>0</v>
      </c>
      <c r="V44" s="8">
        <v>0</v>
      </c>
    </row>
    <row r="45" spans="1:22" s="113" customFormat="1" ht="11.4" x14ac:dyDescent="0.2">
      <c r="A45" s="113" t="s">
        <v>145</v>
      </c>
      <c r="B45" s="8">
        <v>2000</v>
      </c>
      <c r="C45" s="114" t="s">
        <v>1</v>
      </c>
      <c r="D45" s="8">
        <v>223436.37429725647</v>
      </c>
      <c r="E45" s="8">
        <v>100</v>
      </c>
      <c r="F45" s="8"/>
      <c r="G45" s="8"/>
      <c r="H45" s="8"/>
      <c r="I45" s="8"/>
      <c r="J45" s="8">
        <v>100</v>
      </c>
      <c r="K45" s="8"/>
      <c r="L45" s="8"/>
      <c r="M45" s="8"/>
      <c r="N45" s="8"/>
      <c r="O45" s="8"/>
      <c r="P45" s="8">
        <v>100</v>
      </c>
      <c r="Q45" s="8">
        <v>99.7</v>
      </c>
      <c r="R45" s="8"/>
      <c r="S45" s="8"/>
      <c r="T45" s="8"/>
      <c r="U45" s="8"/>
      <c r="V45" s="8">
        <v>100</v>
      </c>
    </row>
    <row r="46" spans="1:22" s="113" customFormat="1" ht="11.4" x14ac:dyDescent="0.2">
      <c r="A46" s="113" t="s">
        <v>145</v>
      </c>
      <c r="B46" s="8">
        <v>2001</v>
      </c>
      <c r="C46" s="114" t="s">
        <v>1</v>
      </c>
      <c r="D46" s="8">
        <v>221431.95865104673</v>
      </c>
      <c r="E46" s="8">
        <v>100</v>
      </c>
      <c r="F46" s="8"/>
      <c r="G46" s="8"/>
      <c r="H46" s="8"/>
      <c r="I46" s="8"/>
      <c r="J46" s="8">
        <v>100</v>
      </c>
      <c r="K46" s="8"/>
      <c r="L46" s="8"/>
      <c r="M46" s="8"/>
      <c r="N46" s="8"/>
      <c r="O46" s="8"/>
      <c r="P46" s="8">
        <v>100</v>
      </c>
      <c r="Q46" s="8">
        <v>99.7</v>
      </c>
      <c r="R46" s="8"/>
      <c r="S46" s="8"/>
      <c r="T46" s="8"/>
      <c r="U46" s="8"/>
      <c r="V46" s="8">
        <v>100</v>
      </c>
    </row>
    <row r="47" spans="1:22" s="113" customFormat="1" ht="11.4" x14ac:dyDescent="0.2">
      <c r="A47" s="113" t="s">
        <v>145</v>
      </c>
      <c r="B47" s="8">
        <v>2002</v>
      </c>
      <c r="C47" s="114" t="s">
        <v>1</v>
      </c>
      <c r="D47" s="8">
        <v>219427.54300483703</v>
      </c>
      <c r="E47" s="8">
        <v>100</v>
      </c>
      <c r="F47" s="8"/>
      <c r="G47" s="8"/>
      <c r="H47" s="8"/>
      <c r="I47" s="8"/>
      <c r="J47" s="8">
        <v>100</v>
      </c>
      <c r="K47" s="8"/>
      <c r="L47" s="8"/>
      <c r="M47" s="8"/>
      <c r="N47" s="8"/>
      <c r="O47" s="8"/>
      <c r="P47" s="8">
        <v>100</v>
      </c>
      <c r="Q47" s="8">
        <v>99.7</v>
      </c>
      <c r="R47" s="8"/>
      <c r="S47" s="8"/>
      <c r="T47" s="8"/>
      <c r="U47" s="8"/>
      <c r="V47" s="8">
        <v>100</v>
      </c>
    </row>
    <row r="48" spans="1:22" s="113" customFormat="1" ht="11.4" x14ac:dyDescent="0.2">
      <c r="A48" s="113" t="s">
        <v>145</v>
      </c>
      <c r="B48" s="8">
        <v>2003</v>
      </c>
      <c r="C48" s="114" t="s">
        <v>1</v>
      </c>
      <c r="D48" s="8">
        <v>217423.14647415161</v>
      </c>
      <c r="E48" s="8">
        <v>100</v>
      </c>
      <c r="F48" s="8"/>
      <c r="G48" s="8"/>
      <c r="H48" s="8"/>
      <c r="I48" s="8"/>
      <c r="J48" s="8">
        <v>100</v>
      </c>
      <c r="K48" s="8"/>
      <c r="L48" s="8"/>
      <c r="M48" s="8"/>
      <c r="N48" s="8"/>
      <c r="O48" s="8"/>
      <c r="P48" s="8">
        <v>100</v>
      </c>
      <c r="Q48" s="8">
        <v>99.7</v>
      </c>
      <c r="R48" s="8"/>
      <c r="S48" s="8"/>
      <c r="T48" s="8"/>
      <c r="U48" s="8"/>
      <c r="V48" s="8">
        <v>100</v>
      </c>
    </row>
    <row r="49" spans="1:22" s="113" customFormat="1" ht="11.4" x14ac:dyDescent="0.2">
      <c r="A49" s="113" t="s">
        <v>145</v>
      </c>
      <c r="B49" s="8">
        <v>2004</v>
      </c>
      <c r="C49" s="114" t="s">
        <v>1</v>
      </c>
      <c r="D49" s="8">
        <v>215423.7390953064</v>
      </c>
      <c r="E49" s="8">
        <v>100</v>
      </c>
      <c r="F49" s="8"/>
      <c r="G49" s="8"/>
      <c r="H49" s="8"/>
      <c r="I49" s="8"/>
      <c r="J49" s="8">
        <v>100</v>
      </c>
      <c r="K49" s="8"/>
      <c r="L49" s="8"/>
      <c r="M49" s="8"/>
      <c r="N49" s="8"/>
      <c r="O49" s="8"/>
      <c r="P49" s="8">
        <v>100</v>
      </c>
      <c r="Q49" s="8">
        <v>99.7</v>
      </c>
      <c r="R49" s="8"/>
      <c r="S49" s="8"/>
      <c r="T49" s="8"/>
      <c r="U49" s="8"/>
      <c r="V49" s="8">
        <v>100</v>
      </c>
    </row>
    <row r="50" spans="1:22" s="113" customFormat="1" ht="11.4" x14ac:dyDescent="0.2">
      <c r="A50" s="113" t="s">
        <v>145</v>
      </c>
      <c r="B50" s="8">
        <v>2005</v>
      </c>
      <c r="C50" s="114" t="s">
        <v>1</v>
      </c>
      <c r="D50" s="8">
        <v>214346.36903068543</v>
      </c>
      <c r="E50" s="8">
        <v>100</v>
      </c>
      <c r="F50" s="8"/>
      <c r="G50" s="8"/>
      <c r="H50" s="8"/>
      <c r="I50" s="8"/>
      <c r="J50" s="8">
        <v>100</v>
      </c>
      <c r="K50" s="8"/>
      <c r="L50" s="8"/>
      <c r="M50" s="8"/>
      <c r="N50" s="8"/>
      <c r="O50" s="8"/>
      <c r="P50" s="8">
        <v>100</v>
      </c>
      <c r="Q50" s="8">
        <v>99.7</v>
      </c>
      <c r="R50" s="8"/>
      <c r="S50" s="8"/>
      <c r="T50" s="8"/>
      <c r="U50" s="8"/>
      <c r="V50" s="8">
        <v>100</v>
      </c>
    </row>
    <row r="51" spans="1:22" s="113" customFormat="1" ht="11.4" x14ac:dyDescent="0.2">
      <c r="A51" s="113" t="s">
        <v>145</v>
      </c>
      <c r="B51" s="8">
        <v>2006</v>
      </c>
      <c r="C51" s="114" t="s">
        <v>1</v>
      </c>
      <c r="D51" s="8">
        <v>214191.03628028871</v>
      </c>
      <c r="E51" s="8">
        <v>100</v>
      </c>
      <c r="F51" s="8">
        <v>98.3</v>
      </c>
      <c r="G51" s="8"/>
      <c r="H51" s="8"/>
      <c r="I51" s="8">
        <v>1.7000000000000028</v>
      </c>
      <c r="J51" s="8">
        <v>98.3</v>
      </c>
      <c r="K51" s="8"/>
      <c r="L51" s="8"/>
      <c r="M51" s="8">
        <v>81.900000000000006</v>
      </c>
      <c r="N51" s="8"/>
      <c r="O51" s="8"/>
      <c r="P51" s="8">
        <v>18.099999999999994</v>
      </c>
      <c r="Q51" s="8">
        <v>99.7</v>
      </c>
      <c r="R51" s="8">
        <v>96.3</v>
      </c>
      <c r="S51" s="8">
        <v>88.2</v>
      </c>
      <c r="T51" s="8">
        <v>8.0999999999999943</v>
      </c>
      <c r="U51" s="8">
        <v>3.7000000000000028</v>
      </c>
      <c r="V51" s="8">
        <v>0</v>
      </c>
    </row>
    <row r="52" spans="1:22" s="113" customFormat="1" ht="11.4" x14ac:dyDescent="0.2">
      <c r="A52" s="113" t="s">
        <v>145</v>
      </c>
      <c r="B52" s="8">
        <v>2007</v>
      </c>
      <c r="C52" s="114" t="s">
        <v>1</v>
      </c>
      <c r="D52" s="8">
        <v>214035.70352989199</v>
      </c>
      <c r="E52" s="8">
        <v>100</v>
      </c>
      <c r="F52" s="8">
        <v>98.3</v>
      </c>
      <c r="G52" s="8"/>
      <c r="H52" s="8"/>
      <c r="I52" s="8">
        <v>1.7000000000000028</v>
      </c>
      <c r="J52" s="8">
        <v>98.3</v>
      </c>
      <c r="K52" s="8"/>
      <c r="L52" s="8"/>
      <c r="M52" s="8">
        <v>81.900000000000006</v>
      </c>
      <c r="N52" s="8"/>
      <c r="O52" s="8"/>
      <c r="P52" s="8">
        <v>18.099999999999994</v>
      </c>
      <c r="Q52" s="8">
        <v>99.7</v>
      </c>
      <c r="R52" s="8">
        <v>96.3</v>
      </c>
      <c r="S52" s="8">
        <v>88.2</v>
      </c>
      <c r="T52" s="8">
        <v>8.0999999999999943</v>
      </c>
      <c r="U52" s="8">
        <v>3.7000000000000028</v>
      </c>
      <c r="V52" s="8">
        <v>0</v>
      </c>
    </row>
    <row r="53" spans="1:22" s="113" customFormat="1" ht="11.4" x14ac:dyDescent="0.2">
      <c r="A53" s="113" t="s">
        <v>145</v>
      </c>
      <c r="B53" s="8">
        <v>2008</v>
      </c>
      <c r="C53" s="114" t="s">
        <v>1</v>
      </c>
      <c r="D53" s="8">
        <v>213880.35166397094</v>
      </c>
      <c r="E53" s="8">
        <v>100</v>
      </c>
      <c r="F53" s="8">
        <v>98.3</v>
      </c>
      <c r="G53" s="8"/>
      <c r="H53" s="8"/>
      <c r="I53" s="8">
        <v>1.7000000000000028</v>
      </c>
      <c r="J53" s="8">
        <v>98.3</v>
      </c>
      <c r="K53" s="8"/>
      <c r="L53" s="8"/>
      <c r="M53" s="8">
        <v>81.900000000000006</v>
      </c>
      <c r="N53" s="8"/>
      <c r="O53" s="8"/>
      <c r="P53" s="8">
        <v>18.099999999999994</v>
      </c>
      <c r="Q53" s="8">
        <v>99.7</v>
      </c>
      <c r="R53" s="8">
        <v>96.3</v>
      </c>
      <c r="S53" s="8">
        <v>88.2</v>
      </c>
      <c r="T53" s="8">
        <v>8.0999999999999943</v>
      </c>
      <c r="U53" s="8">
        <v>3.7000000000000028</v>
      </c>
      <c r="V53" s="8">
        <v>0</v>
      </c>
    </row>
    <row r="54" spans="1:22" s="113" customFormat="1" ht="11.4" x14ac:dyDescent="0.2">
      <c r="A54" s="113" t="s">
        <v>145</v>
      </c>
      <c r="B54" s="8">
        <v>2009</v>
      </c>
      <c r="C54" s="114" t="s">
        <v>1</v>
      </c>
      <c r="D54" s="8">
        <v>213725.0189135742</v>
      </c>
      <c r="E54" s="8">
        <v>100</v>
      </c>
      <c r="F54" s="8">
        <v>98.3</v>
      </c>
      <c r="G54" s="8"/>
      <c r="H54" s="8"/>
      <c r="I54" s="8">
        <v>1.7000000000000028</v>
      </c>
      <c r="J54" s="8">
        <v>98.3</v>
      </c>
      <c r="K54" s="8"/>
      <c r="L54" s="8"/>
      <c r="M54" s="8">
        <v>81.900000000000006</v>
      </c>
      <c r="N54" s="8"/>
      <c r="O54" s="8"/>
      <c r="P54" s="8">
        <v>18.099999999999994</v>
      </c>
      <c r="Q54" s="8">
        <v>99.7</v>
      </c>
      <c r="R54" s="8">
        <v>96.3</v>
      </c>
      <c r="S54" s="8">
        <v>88.2</v>
      </c>
      <c r="T54" s="8">
        <v>8.0999999999999943</v>
      </c>
      <c r="U54" s="8">
        <v>3.7000000000000028</v>
      </c>
      <c r="V54" s="8">
        <v>0</v>
      </c>
    </row>
    <row r="55" spans="1:22" s="113" customFormat="1" ht="11.4" x14ac:dyDescent="0.2">
      <c r="A55" s="113" t="s">
        <v>145</v>
      </c>
      <c r="B55" s="8">
        <v>2010</v>
      </c>
      <c r="C55" s="114" t="s">
        <v>1</v>
      </c>
      <c r="D55" s="8">
        <v>213569.6670476532</v>
      </c>
      <c r="E55" s="8">
        <v>100</v>
      </c>
      <c r="F55" s="8">
        <v>98.3</v>
      </c>
      <c r="G55" s="8"/>
      <c r="H55" s="8"/>
      <c r="I55" s="8">
        <v>1.7000000000000028</v>
      </c>
      <c r="J55" s="8">
        <v>98.3</v>
      </c>
      <c r="K55" s="8"/>
      <c r="L55" s="8"/>
      <c r="M55" s="8">
        <v>81.900000000000006</v>
      </c>
      <c r="N55" s="8"/>
      <c r="O55" s="8"/>
      <c r="P55" s="8">
        <v>18.099999999999994</v>
      </c>
      <c r="Q55" s="8">
        <v>99.7</v>
      </c>
      <c r="R55" s="8">
        <v>96.3</v>
      </c>
      <c r="S55" s="8">
        <v>88.2</v>
      </c>
      <c r="T55" s="8">
        <v>8.0999999999999943</v>
      </c>
      <c r="U55" s="8">
        <v>3.7000000000000028</v>
      </c>
      <c r="V55" s="8">
        <v>0</v>
      </c>
    </row>
    <row r="56" spans="1:22" s="113" customFormat="1" ht="11.4" x14ac:dyDescent="0.2">
      <c r="A56" s="113" t="s">
        <v>145</v>
      </c>
      <c r="B56" s="8">
        <v>2011</v>
      </c>
      <c r="C56" s="114" t="s">
        <v>1</v>
      </c>
      <c r="D56" s="8">
        <v>213414.33429725646</v>
      </c>
      <c r="E56" s="8">
        <v>100</v>
      </c>
      <c r="F56" s="8">
        <v>98.3</v>
      </c>
      <c r="G56" s="8"/>
      <c r="H56" s="8"/>
      <c r="I56" s="8">
        <v>1.7000000000000028</v>
      </c>
      <c r="J56" s="8">
        <v>98.3</v>
      </c>
      <c r="K56" s="8"/>
      <c r="L56" s="8"/>
      <c r="M56" s="8">
        <v>81.900000000000006</v>
      </c>
      <c r="N56" s="8"/>
      <c r="O56" s="8"/>
      <c r="P56" s="8">
        <v>18.099999999999994</v>
      </c>
      <c r="Q56" s="8">
        <v>99.7</v>
      </c>
      <c r="R56" s="8">
        <v>96.3</v>
      </c>
      <c r="S56" s="8">
        <v>88.2</v>
      </c>
      <c r="T56" s="8">
        <v>8.0999999999999943</v>
      </c>
      <c r="U56" s="8">
        <v>3.7000000000000028</v>
      </c>
      <c r="V56" s="8">
        <v>0</v>
      </c>
    </row>
    <row r="57" spans="1:22" s="113" customFormat="1" ht="11.4" x14ac:dyDescent="0.2">
      <c r="A57" s="113" t="s">
        <v>145</v>
      </c>
      <c r="B57" s="8">
        <v>2012</v>
      </c>
      <c r="C57" s="114" t="s">
        <v>1</v>
      </c>
      <c r="D57" s="8">
        <v>213258.98243133546</v>
      </c>
      <c r="E57" s="8">
        <v>100</v>
      </c>
      <c r="F57" s="8">
        <v>98.3</v>
      </c>
      <c r="G57" s="8"/>
      <c r="H57" s="8"/>
      <c r="I57" s="8">
        <v>1.7000000000000028</v>
      </c>
      <c r="J57" s="8">
        <v>98.3</v>
      </c>
      <c r="K57" s="8"/>
      <c r="L57" s="8"/>
      <c r="M57" s="8">
        <v>81.900000000000006</v>
      </c>
      <c r="N57" s="8"/>
      <c r="O57" s="8"/>
      <c r="P57" s="8">
        <v>18.099999999999994</v>
      </c>
      <c r="Q57" s="8">
        <v>99.7</v>
      </c>
      <c r="R57" s="8">
        <v>96.3</v>
      </c>
      <c r="S57" s="8">
        <v>88.2</v>
      </c>
      <c r="T57" s="8">
        <v>8.0999999999999943</v>
      </c>
      <c r="U57" s="8">
        <v>3.7000000000000028</v>
      </c>
      <c r="V57" s="8">
        <v>0</v>
      </c>
    </row>
    <row r="58" spans="1:22" s="113" customFormat="1" ht="11.4" x14ac:dyDescent="0.2">
      <c r="A58" s="113" t="s">
        <v>145</v>
      </c>
      <c r="B58" s="8">
        <v>2013</v>
      </c>
      <c r="C58" s="114" t="s">
        <v>1</v>
      </c>
      <c r="D58" s="8">
        <v>213500.42659492491</v>
      </c>
      <c r="E58" s="8">
        <v>100</v>
      </c>
      <c r="F58" s="8">
        <v>98.3</v>
      </c>
      <c r="G58" s="8"/>
      <c r="H58" s="8"/>
      <c r="I58" s="8">
        <v>1.7000000000000028</v>
      </c>
      <c r="J58" s="8">
        <v>98.3</v>
      </c>
      <c r="K58" s="8"/>
      <c r="L58" s="8"/>
      <c r="M58" s="8">
        <v>81.900000000000006</v>
      </c>
      <c r="N58" s="8"/>
      <c r="O58" s="8"/>
      <c r="P58" s="8">
        <v>18.099999999999994</v>
      </c>
      <c r="Q58" s="8">
        <v>99.7</v>
      </c>
      <c r="R58" s="8">
        <v>96.3</v>
      </c>
      <c r="S58" s="8">
        <v>88.2</v>
      </c>
      <c r="T58" s="8">
        <v>8.0999999999999943</v>
      </c>
      <c r="U58" s="8">
        <v>3.7000000000000028</v>
      </c>
      <c r="V58" s="8">
        <v>0</v>
      </c>
    </row>
    <row r="59" spans="1:22" s="113" customFormat="1" ht="11.4" x14ac:dyDescent="0.2">
      <c r="A59" s="113" t="s">
        <v>145</v>
      </c>
      <c r="B59" s="8">
        <v>2014</v>
      </c>
      <c r="C59" s="114" t="s">
        <v>1</v>
      </c>
      <c r="D59" s="8">
        <v>217124.37957607271</v>
      </c>
      <c r="E59" s="8">
        <v>100</v>
      </c>
      <c r="F59" s="8">
        <v>98.3</v>
      </c>
      <c r="G59" s="8"/>
      <c r="H59" s="8"/>
      <c r="I59" s="8">
        <v>1.7000000000000028</v>
      </c>
      <c r="J59" s="8">
        <v>98.3</v>
      </c>
      <c r="K59" s="8"/>
      <c r="L59" s="8"/>
      <c r="M59" s="8">
        <v>81.900000000000006</v>
      </c>
      <c r="N59" s="8"/>
      <c r="O59" s="8"/>
      <c r="P59" s="8">
        <v>18.099999999999994</v>
      </c>
      <c r="Q59" s="8">
        <v>99.7</v>
      </c>
      <c r="R59" s="8">
        <v>96.3</v>
      </c>
      <c r="S59" s="8">
        <v>88.2</v>
      </c>
      <c r="T59" s="8">
        <v>8.0999999999999943</v>
      </c>
      <c r="U59" s="8">
        <v>3.7000000000000028</v>
      </c>
      <c r="V59" s="8">
        <v>0</v>
      </c>
    </row>
    <row r="60" spans="1:22" s="113" customFormat="1" ht="11.4" x14ac:dyDescent="0.2">
      <c r="A60" s="113" t="s">
        <v>145</v>
      </c>
      <c r="B60" s="8">
        <v>2015</v>
      </c>
      <c r="C60" s="114" t="s">
        <v>1</v>
      </c>
      <c r="D60" s="8">
        <v>211436.60286979674</v>
      </c>
      <c r="E60" s="8">
        <v>100</v>
      </c>
      <c r="F60" s="8"/>
      <c r="G60" s="8"/>
      <c r="H60" s="8"/>
      <c r="I60" s="8"/>
      <c r="J60" s="8">
        <v>100</v>
      </c>
      <c r="K60" s="8"/>
      <c r="L60" s="8"/>
      <c r="M60" s="8"/>
      <c r="N60" s="8"/>
      <c r="O60" s="8"/>
      <c r="P60" s="8">
        <v>100</v>
      </c>
      <c r="Q60" s="8">
        <v>99.7</v>
      </c>
      <c r="R60" s="8"/>
      <c r="S60" s="8"/>
      <c r="T60" s="8"/>
      <c r="U60" s="8"/>
      <c r="V60" s="8">
        <v>100</v>
      </c>
    </row>
    <row r="61" spans="1:22" s="113" customFormat="1" ht="11.4" x14ac:dyDescent="0.2">
      <c r="A61" s="113" t="s">
        <v>145</v>
      </c>
      <c r="B61" s="8">
        <v>2016</v>
      </c>
      <c r="C61" s="114" t="s">
        <v>1</v>
      </c>
      <c r="D61" s="8">
        <v>208086.25144775389</v>
      </c>
      <c r="E61" s="8">
        <v>100</v>
      </c>
      <c r="F61" s="8"/>
      <c r="G61" s="8"/>
      <c r="H61" s="8"/>
      <c r="I61" s="8"/>
      <c r="J61" s="8">
        <v>100</v>
      </c>
      <c r="K61" s="8"/>
      <c r="L61" s="8"/>
      <c r="M61" s="8"/>
      <c r="N61" s="8"/>
      <c r="O61" s="8"/>
      <c r="P61" s="8">
        <v>100</v>
      </c>
      <c r="Q61" s="8">
        <v>99.7</v>
      </c>
      <c r="R61" s="8"/>
      <c r="S61" s="8"/>
      <c r="T61" s="8"/>
      <c r="U61" s="8"/>
      <c r="V61" s="8">
        <v>100</v>
      </c>
    </row>
    <row r="62" spans="1:22" s="113" customFormat="1" ht="11.4" x14ac:dyDescent="0.2">
      <c r="A62" s="113" t="s">
        <v>145</v>
      </c>
      <c r="B62" s="8">
        <v>2017</v>
      </c>
      <c r="C62" s="114" t="s">
        <v>1</v>
      </c>
      <c r="D62" s="8">
        <v>219654.54684463501</v>
      </c>
      <c r="E62" s="8">
        <v>100</v>
      </c>
      <c r="F62" s="8"/>
      <c r="G62" s="8"/>
      <c r="H62" s="8"/>
      <c r="I62" s="8"/>
      <c r="J62" s="8">
        <v>100</v>
      </c>
      <c r="K62" s="8"/>
      <c r="L62" s="8"/>
      <c r="M62" s="8"/>
      <c r="N62" s="8"/>
      <c r="O62" s="8"/>
      <c r="P62" s="8">
        <v>100</v>
      </c>
      <c r="Q62" s="8">
        <v>99.7</v>
      </c>
      <c r="R62" s="8"/>
      <c r="S62" s="8"/>
      <c r="T62" s="8"/>
      <c r="U62" s="8"/>
      <c r="V62" s="8">
        <v>100</v>
      </c>
    </row>
    <row r="63" spans="1:22" s="113" customFormat="1" ht="11.4" x14ac:dyDescent="0.2">
      <c r="A63" s="113" t="s">
        <v>145</v>
      </c>
      <c r="B63" s="8">
        <v>2018</v>
      </c>
      <c r="C63" s="114" t="s">
        <v>1</v>
      </c>
      <c r="D63" s="8">
        <v>218586.17385360718</v>
      </c>
      <c r="E63" s="8">
        <v>100</v>
      </c>
      <c r="F63" s="8"/>
      <c r="G63" s="8"/>
      <c r="H63" s="8"/>
      <c r="I63" s="8"/>
      <c r="J63" s="8">
        <v>100</v>
      </c>
      <c r="K63" s="8"/>
      <c r="L63" s="8"/>
      <c r="M63" s="8"/>
      <c r="N63" s="8"/>
      <c r="O63" s="8"/>
      <c r="P63" s="8">
        <v>100</v>
      </c>
      <c r="Q63" s="8">
        <v>99.7</v>
      </c>
      <c r="R63" s="8"/>
      <c r="S63" s="8"/>
      <c r="T63" s="8"/>
      <c r="U63" s="8"/>
      <c r="V63" s="8">
        <v>100</v>
      </c>
    </row>
    <row r="64" spans="1:22" s="113" customFormat="1" ht="11.4" x14ac:dyDescent="0.2">
      <c r="A64" s="113" t="s">
        <v>145</v>
      </c>
      <c r="B64" s="8">
        <v>2019</v>
      </c>
      <c r="C64" s="114" t="s">
        <v>1</v>
      </c>
      <c r="D64" s="8">
        <v>217650.95272121427</v>
      </c>
      <c r="E64" s="8">
        <v>100</v>
      </c>
      <c r="F64" s="8"/>
      <c r="G64" s="8"/>
      <c r="H64" s="8"/>
      <c r="I64" s="8"/>
      <c r="J64" s="8">
        <v>100</v>
      </c>
      <c r="K64" s="8"/>
      <c r="L64" s="8"/>
      <c r="M64" s="8"/>
      <c r="N64" s="8"/>
      <c r="O64" s="8"/>
      <c r="P64" s="8">
        <v>100</v>
      </c>
      <c r="Q64" s="8">
        <v>99.7</v>
      </c>
      <c r="R64" s="8"/>
      <c r="S64" s="8"/>
      <c r="T64" s="8"/>
      <c r="U64" s="8"/>
      <c r="V64" s="8">
        <v>100</v>
      </c>
    </row>
    <row r="65" spans="1:22" s="113" customFormat="1" ht="11.4" x14ac:dyDescent="0.2">
      <c r="A65" s="113" t="s">
        <v>145</v>
      </c>
      <c r="B65" s="8">
        <v>2020</v>
      </c>
      <c r="C65" s="114" t="s">
        <v>1</v>
      </c>
      <c r="D65" s="8">
        <v>215964.1161845398</v>
      </c>
      <c r="E65" s="8">
        <v>100</v>
      </c>
      <c r="F65" s="8"/>
      <c r="G65" s="8"/>
      <c r="H65" s="8"/>
      <c r="I65" s="8"/>
      <c r="J65" s="8">
        <v>100</v>
      </c>
      <c r="K65" s="8"/>
      <c r="L65" s="8"/>
      <c r="M65" s="8"/>
      <c r="N65" s="8"/>
      <c r="O65" s="8"/>
      <c r="P65" s="8">
        <v>100</v>
      </c>
      <c r="Q65" s="8">
        <v>99.7</v>
      </c>
      <c r="R65" s="8"/>
      <c r="S65" s="8"/>
      <c r="T65" s="8"/>
      <c r="U65" s="8"/>
      <c r="V65" s="8">
        <v>100</v>
      </c>
    </row>
    <row r="66" spans="1:22" s="113" customFormat="1" ht="11.4" x14ac:dyDescent="0.2">
      <c r="A66" s="113" t="s">
        <v>145</v>
      </c>
      <c r="B66" s="8">
        <v>2021</v>
      </c>
      <c r="C66" s="114" t="s">
        <v>1</v>
      </c>
      <c r="D66" s="8">
        <v>219073.52565750122</v>
      </c>
      <c r="E66" s="8">
        <v>100</v>
      </c>
      <c r="F66" s="8"/>
      <c r="G66" s="8"/>
      <c r="H66" s="8"/>
      <c r="I66" s="8"/>
      <c r="J66" s="8">
        <v>100</v>
      </c>
      <c r="K66" s="8"/>
      <c r="L66" s="8"/>
      <c r="M66" s="8"/>
      <c r="N66" s="8"/>
      <c r="O66" s="8"/>
      <c r="P66" s="8">
        <v>100</v>
      </c>
      <c r="Q66" s="8">
        <v>99.7</v>
      </c>
      <c r="R66" s="8"/>
      <c r="S66" s="8"/>
      <c r="T66" s="8"/>
      <c r="U66" s="8"/>
      <c r="V66" s="8">
        <v>100</v>
      </c>
    </row>
    <row r="67" spans="1:22" s="113" customFormat="1" ht="11.4" x14ac:dyDescent="0.2">
      <c r="A67" s="113" t="s">
        <v>145</v>
      </c>
      <c r="B67" s="8">
        <v>2022</v>
      </c>
      <c r="C67" s="114" t="s">
        <v>1</v>
      </c>
      <c r="D67" s="8">
        <v>220367.94561347959</v>
      </c>
      <c r="E67" s="8">
        <v>100</v>
      </c>
      <c r="F67" s="8"/>
      <c r="G67" s="8"/>
      <c r="H67" s="8"/>
      <c r="I67" s="8"/>
      <c r="J67" s="8">
        <v>100</v>
      </c>
      <c r="K67" s="8"/>
      <c r="L67" s="8"/>
      <c r="M67" s="8"/>
      <c r="N67" s="8"/>
      <c r="O67" s="8"/>
      <c r="P67" s="8">
        <v>100</v>
      </c>
      <c r="Q67" s="8">
        <v>99.7</v>
      </c>
      <c r="R67" s="8"/>
      <c r="S67" s="8"/>
      <c r="T67" s="8"/>
      <c r="U67" s="8"/>
      <c r="V67" s="8">
        <v>100</v>
      </c>
    </row>
    <row r="68" spans="1:22" s="113" customFormat="1" ht="11.4" x14ac:dyDescent="0.2">
      <c r="A68" s="113" t="s">
        <v>145</v>
      </c>
      <c r="B68" s="8">
        <v>2023</v>
      </c>
      <c r="C68" s="114" t="s">
        <v>1</v>
      </c>
      <c r="D68" s="8">
        <v>221388.80950775146</v>
      </c>
      <c r="E68" s="8">
        <v>100</v>
      </c>
      <c r="F68" s="8"/>
      <c r="G68" s="8"/>
      <c r="H68" s="8"/>
      <c r="I68" s="8"/>
      <c r="J68" s="8">
        <v>100</v>
      </c>
      <c r="K68" s="8"/>
      <c r="L68" s="8"/>
      <c r="M68" s="8"/>
      <c r="N68" s="8"/>
      <c r="O68" s="8"/>
      <c r="P68" s="8">
        <v>100</v>
      </c>
      <c r="Q68" s="8">
        <v>99.7</v>
      </c>
      <c r="R68" s="8"/>
      <c r="S68" s="8"/>
      <c r="T68" s="8"/>
      <c r="U68" s="8"/>
      <c r="V68" s="8">
        <v>100</v>
      </c>
    </row>
    <row r="69" spans="1:22" s="113" customFormat="1" ht="11.4" x14ac:dyDescent="0.2">
      <c r="A69" s="113" t="s">
        <v>145</v>
      </c>
      <c r="B69" s="8">
        <v>2024</v>
      </c>
      <c r="C69" s="114" t="s">
        <v>1</v>
      </c>
      <c r="D69" s="8">
        <v>222542.37071533204</v>
      </c>
      <c r="E69" s="8">
        <v>100</v>
      </c>
      <c r="F69" s="8"/>
      <c r="G69" s="8"/>
      <c r="H69" s="8"/>
      <c r="I69" s="8"/>
      <c r="J69" s="8">
        <v>100</v>
      </c>
      <c r="K69" s="8"/>
      <c r="L69" s="8"/>
      <c r="M69" s="8"/>
      <c r="N69" s="8"/>
      <c r="O69" s="8"/>
      <c r="P69" s="8">
        <v>100</v>
      </c>
      <c r="Q69" s="8">
        <v>99.7</v>
      </c>
      <c r="R69" s="8"/>
      <c r="S69" s="8"/>
      <c r="T69" s="8"/>
      <c r="U69" s="8"/>
      <c r="V69" s="8">
        <v>100</v>
      </c>
    </row>
    <row r="70" spans="1:22" s="113" customFormat="1" ht="11.4" x14ac:dyDescent="0.2">
      <c r="A70" s="113" t="s">
        <v>145</v>
      </c>
      <c r="B70" s="8">
        <v>2025</v>
      </c>
      <c r="C70" s="114" t="s">
        <v>1</v>
      </c>
      <c r="D70" s="8">
        <v>223833.76967506408</v>
      </c>
      <c r="E70" s="8">
        <v>100</v>
      </c>
      <c r="F70" s="8"/>
      <c r="G70" s="8"/>
      <c r="H70" s="8"/>
      <c r="I70" s="8"/>
      <c r="J70" s="8">
        <v>100</v>
      </c>
      <c r="K70" s="8"/>
      <c r="L70" s="8"/>
      <c r="M70" s="8"/>
      <c r="N70" s="8"/>
      <c r="O70" s="8"/>
      <c r="P70" s="8">
        <v>100</v>
      </c>
      <c r="Q70" s="8">
        <v>99.7</v>
      </c>
      <c r="R70" s="8"/>
      <c r="S70" s="8"/>
      <c r="T70" s="8"/>
      <c r="U70" s="8"/>
      <c r="V70" s="8">
        <v>100</v>
      </c>
    </row>
    <row r="71" spans="1:22" s="113" customFormat="1" ht="11.4" x14ac:dyDescent="0.2">
      <c r="A71" s="113" t="s">
        <v>145</v>
      </c>
      <c r="B71" s="8">
        <v>2026</v>
      </c>
      <c r="C71" s="114" t="s">
        <v>1</v>
      </c>
      <c r="D71" s="8"/>
      <c r="E71" s="8">
        <v>100</v>
      </c>
      <c r="F71" s="8"/>
      <c r="G71" s="8"/>
      <c r="H71" s="8"/>
      <c r="I71" s="8"/>
      <c r="J71" s="8">
        <v>100</v>
      </c>
      <c r="K71" s="8"/>
      <c r="L71" s="8"/>
      <c r="M71" s="8"/>
      <c r="N71" s="8"/>
      <c r="O71" s="8"/>
      <c r="P71" s="8">
        <v>100</v>
      </c>
      <c r="Q71" s="8">
        <v>99.7</v>
      </c>
      <c r="R71" s="8"/>
      <c r="S71" s="8"/>
      <c r="T71" s="8"/>
      <c r="U71" s="8"/>
      <c r="V71" s="8">
        <v>100</v>
      </c>
    </row>
    <row r="72" spans="1:22" s="113" customFormat="1" ht="11.4" x14ac:dyDescent="0.2">
      <c r="A72" s="113" t="s">
        <v>145</v>
      </c>
      <c r="B72" s="8">
        <v>2027</v>
      </c>
      <c r="C72" s="114" t="s">
        <v>1</v>
      </c>
      <c r="D72" s="8"/>
      <c r="E72" s="8">
        <v>100</v>
      </c>
      <c r="F72" s="8"/>
      <c r="G72" s="8"/>
      <c r="H72" s="8"/>
      <c r="I72" s="8"/>
      <c r="J72" s="8">
        <v>100</v>
      </c>
      <c r="K72" s="8"/>
      <c r="L72" s="8"/>
      <c r="M72" s="8"/>
      <c r="N72" s="8"/>
      <c r="O72" s="8"/>
      <c r="P72" s="8">
        <v>100</v>
      </c>
      <c r="Q72" s="8">
        <v>99.7</v>
      </c>
      <c r="R72" s="8"/>
      <c r="S72" s="8"/>
      <c r="T72" s="8"/>
      <c r="U72" s="8"/>
      <c r="V72" s="8">
        <v>100</v>
      </c>
    </row>
    <row r="73" spans="1:22" s="113" customFormat="1" ht="11.4" x14ac:dyDescent="0.2">
      <c r="A73" s="113" t="s">
        <v>145</v>
      </c>
      <c r="B73" s="8">
        <v>2028</v>
      </c>
      <c r="C73" s="114" t="s">
        <v>1</v>
      </c>
      <c r="D73" s="8"/>
      <c r="E73" s="8">
        <v>100</v>
      </c>
      <c r="F73" s="8"/>
      <c r="G73" s="8"/>
      <c r="H73" s="8"/>
      <c r="I73" s="8"/>
      <c r="J73" s="8">
        <v>100</v>
      </c>
      <c r="K73" s="8"/>
      <c r="L73" s="8"/>
      <c r="M73" s="8"/>
      <c r="N73" s="8"/>
      <c r="O73" s="8"/>
      <c r="P73" s="8">
        <v>100</v>
      </c>
      <c r="Q73" s="8">
        <v>99.7</v>
      </c>
      <c r="R73" s="8"/>
      <c r="S73" s="8"/>
      <c r="T73" s="8"/>
      <c r="U73" s="8"/>
      <c r="V73" s="8">
        <v>100</v>
      </c>
    </row>
    <row r="74" spans="1:22" s="113" customFormat="1" ht="11.4" x14ac:dyDescent="0.2">
      <c r="A74" s="113" t="s">
        <v>145</v>
      </c>
      <c r="B74" s="8">
        <v>2029</v>
      </c>
      <c r="C74" s="114" t="s">
        <v>1</v>
      </c>
      <c r="D74" s="8"/>
      <c r="E74" s="8">
        <v>100</v>
      </c>
      <c r="F74" s="8"/>
      <c r="G74" s="8"/>
      <c r="H74" s="8"/>
      <c r="I74" s="8"/>
      <c r="J74" s="8">
        <v>100</v>
      </c>
      <c r="K74" s="8"/>
      <c r="L74" s="8"/>
      <c r="M74" s="8"/>
      <c r="N74" s="8"/>
      <c r="O74" s="8"/>
      <c r="P74" s="8">
        <v>100</v>
      </c>
      <c r="Q74" s="8">
        <v>99.7</v>
      </c>
      <c r="R74" s="8"/>
      <c r="S74" s="8"/>
      <c r="T74" s="8"/>
      <c r="U74" s="8"/>
      <c r="V74" s="8">
        <v>100</v>
      </c>
    </row>
    <row r="75" spans="1:22" s="113" customFormat="1" ht="11.4" x14ac:dyDescent="0.2">
      <c r="A75" s="113" t="s">
        <v>145</v>
      </c>
      <c r="B75" s="8">
        <v>2030</v>
      </c>
      <c r="C75" s="114" t="s">
        <v>1</v>
      </c>
      <c r="D75" s="8"/>
      <c r="E75" s="8">
        <v>100</v>
      </c>
      <c r="F75" s="8"/>
      <c r="G75" s="8"/>
      <c r="H75" s="8"/>
      <c r="I75" s="8"/>
      <c r="J75" s="8">
        <v>100</v>
      </c>
      <c r="K75" s="8"/>
      <c r="L75" s="8"/>
      <c r="M75" s="8"/>
      <c r="N75" s="8"/>
      <c r="O75" s="8"/>
      <c r="P75" s="8">
        <v>100</v>
      </c>
      <c r="Q75" s="8">
        <v>99.7</v>
      </c>
      <c r="R75" s="8"/>
      <c r="S75" s="8"/>
      <c r="T75" s="8"/>
      <c r="U75" s="8"/>
      <c r="V75" s="8">
        <v>100</v>
      </c>
    </row>
    <row r="76" spans="1:22" s="113" customFormat="1" ht="11.4" x14ac:dyDescent="0.2">
      <c r="A76" s="113" t="s">
        <v>145</v>
      </c>
      <c r="B76" s="8">
        <v>2000</v>
      </c>
      <c r="C76" s="114" t="s">
        <v>2</v>
      </c>
      <c r="D76" s="8">
        <v>277665.62570274348</v>
      </c>
      <c r="E76" s="8">
        <v>100</v>
      </c>
      <c r="F76" s="8"/>
      <c r="G76" s="8"/>
      <c r="H76" s="8"/>
      <c r="I76" s="8"/>
      <c r="J76" s="8">
        <v>100</v>
      </c>
      <c r="K76" s="8"/>
      <c r="L76" s="8"/>
      <c r="M76" s="8"/>
      <c r="N76" s="8"/>
      <c r="O76" s="8"/>
      <c r="P76" s="8">
        <v>100</v>
      </c>
      <c r="Q76" s="8"/>
      <c r="R76" s="8"/>
      <c r="S76" s="8"/>
      <c r="T76" s="8"/>
      <c r="U76" s="8"/>
      <c r="V76" s="8">
        <v>100</v>
      </c>
    </row>
    <row r="77" spans="1:22" s="113" customFormat="1" ht="11.4" x14ac:dyDescent="0.2">
      <c r="A77" s="113" t="s">
        <v>145</v>
      </c>
      <c r="B77" s="8">
        <v>2001</v>
      </c>
      <c r="C77" s="114" t="s">
        <v>2</v>
      </c>
      <c r="D77" s="8">
        <v>279670.04134895327</v>
      </c>
      <c r="E77" s="8">
        <v>100</v>
      </c>
      <c r="F77" s="8"/>
      <c r="G77" s="8"/>
      <c r="H77" s="8"/>
      <c r="I77" s="8"/>
      <c r="J77" s="8">
        <v>100</v>
      </c>
      <c r="K77" s="8"/>
      <c r="L77" s="8"/>
      <c r="M77" s="8"/>
      <c r="N77" s="8"/>
      <c r="O77" s="8"/>
      <c r="P77" s="8">
        <v>100</v>
      </c>
      <c r="Q77" s="8"/>
      <c r="R77" s="8"/>
      <c r="S77" s="8"/>
      <c r="T77" s="8"/>
      <c r="U77" s="8"/>
      <c r="V77" s="8">
        <v>100</v>
      </c>
    </row>
    <row r="78" spans="1:22" s="113" customFormat="1" ht="11.4" x14ac:dyDescent="0.2">
      <c r="A78" s="113" t="s">
        <v>145</v>
      </c>
      <c r="B78" s="8">
        <v>2002</v>
      </c>
      <c r="C78" s="114" t="s">
        <v>2</v>
      </c>
      <c r="D78" s="8">
        <v>281674.45699516294</v>
      </c>
      <c r="E78" s="8">
        <v>100</v>
      </c>
      <c r="F78" s="8"/>
      <c r="G78" s="8"/>
      <c r="H78" s="8"/>
      <c r="I78" s="8"/>
      <c r="J78" s="8">
        <v>100</v>
      </c>
      <c r="K78" s="8"/>
      <c r="L78" s="8"/>
      <c r="M78" s="8"/>
      <c r="N78" s="8"/>
      <c r="O78" s="8"/>
      <c r="P78" s="8">
        <v>100</v>
      </c>
      <c r="Q78" s="8"/>
      <c r="R78" s="8"/>
      <c r="S78" s="8"/>
      <c r="T78" s="8"/>
      <c r="U78" s="8"/>
      <c r="V78" s="8">
        <v>100</v>
      </c>
    </row>
    <row r="79" spans="1:22" s="113" customFormat="1" ht="11.4" x14ac:dyDescent="0.2">
      <c r="A79" s="113" t="s">
        <v>145</v>
      </c>
      <c r="B79" s="8">
        <v>2003</v>
      </c>
      <c r="C79" s="114" t="s">
        <v>2</v>
      </c>
      <c r="D79" s="8">
        <v>283678.85352584836</v>
      </c>
      <c r="E79" s="8">
        <v>100</v>
      </c>
      <c r="F79" s="8"/>
      <c r="G79" s="8"/>
      <c r="H79" s="8"/>
      <c r="I79" s="8"/>
      <c r="J79" s="8">
        <v>100</v>
      </c>
      <c r="K79" s="8"/>
      <c r="L79" s="8"/>
      <c r="M79" s="8"/>
      <c r="N79" s="8"/>
      <c r="O79" s="8"/>
      <c r="P79" s="8">
        <v>100</v>
      </c>
      <c r="Q79" s="8"/>
      <c r="R79" s="8"/>
      <c r="S79" s="8"/>
      <c r="T79" s="8"/>
      <c r="U79" s="8"/>
      <c r="V79" s="8">
        <v>100</v>
      </c>
    </row>
    <row r="80" spans="1:22" s="113" customFormat="1" ht="11.4" x14ac:dyDescent="0.2">
      <c r="A80" s="113" t="s">
        <v>145</v>
      </c>
      <c r="B80" s="8">
        <v>2004</v>
      </c>
      <c r="C80" s="114" t="s">
        <v>2</v>
      </c>
      <c r="D80" s="8">
        <v>285678.26090469357</v>
      </c>
      <c r="E80" s="8">
        <v>100</v>
      </c>
      <c r="F80" s="8"/>
      <c r="G80" s="8"/>
      <c r="H80" s="8"/>
      <c r="I80" s="8"/>
      <c r="J80" s="8">
        <v>100</v>
      </c>
      <c r="K80" s="8"/>
      <c r="L80" s="8"/>
      <c r="M80" s="8"/>
      <c r="N80" s="8"/>
      <c r="O80" s="8"/>
      <c r="P80" s="8">
        <v>100</v>
      </c>
      <c r="Q80" s="8"/>
      <c r="R80" s="8"/>
      <c r="S80" s="8"/>
      <c r="T80" s="8"/>
      <c r="U80" s="8"/>
      <c r="V80" s="8">
        <v>100</v>
      </c>
    </row>
    <row r="81" spans="1:22" s="113" customFormat="1" ht="11.4" x14ac:dyDescent="0.2">
      <c r="A81" s="113" t="s">
        <v>145</v>
      </c>
      <c r="B81" s="8">
        <v>2005</v>
      </c>
      <c r="C81" s="114" t="s">
        <v>2</v>
      </c>
      <c r="D81" s="8">
        <v>286755.6309693146</v>
      </c>
      <c r="E81" s="8">
        <v>100</v>
      </c>
      <c r="F81" s="8"/>
      <c r="G81" s="8"/>
      <c r="H81" s="8"/>
      <c r="I81" s="8"/>
      <c r="J81" s="8">
        <v>100</v>
      </c>
      <c r="K81" s="8"/>
      <c r="L81" s="8"/>
      <c r="M81" s="8"/>
      <c r="N81" s="8"/>
      <c r="O81" s="8"/>
      <c r="P81" s="8">
        <v>100</v>
      </c>
      <c r="Q81" s="8"/>
      <c r="R81" s="8"/>
      <c r="S81" s="8"/>
      <c r="T81" s="8"/>
      <c r="U81" s="8"/>
      <c r="V81" s="8">
        <v>100</v>
      </c>
    </row>
    <row r="82" spans="1:22" s="113" customFormat="1" ht="11.4" x14ac:dyDescent="0.2">
      <c r="A82" s="113" t="s">
        <v>145</v>
      </c>
      <c r="B82" s="8">
        <v>2006</v>
      </c>
      <c r="C82" s="114" t="s">
        <v>2</v>
      </c>
      <c r="D82" s="8">
        <v>286910.96371971135</v>
      </c>
      <c r="E82" s="8">
        <v>100</v>
      </c>
      <c r="F82" s="8">
        <v>82.800000000000011</v>
      </c>
      <c r="G82" s="8"/>
      <c r="H82" s="8"/>
      <c r="I82" s="8">
        <v>17.199999999999989</v>
      </c>
      <c r="J82" s="8">
        <v>82.800000000000011</v>
      </c>
      <c r="K82" s="8"/>
      <c r="L82" s="8"/>
      <c r="M82" s="8">
        <v>73.3</v>
      </c>
      <c r="N82" s="8"/>
      <c r="O82" s="8"/>
      <c r="P82" s="8">
        <v>26.700000000000003</v>
      </c>
      <c r="Q82" s="8">
        <v>98</v>
      </c>
      <c r="R82" s="8">
        <v>80.8</v>
      </c>
      <c r="S82" s="8">
        <v>70.8</v>
      </c>
      <c r="T82" s="8">
        <v>10</v>
      </c>
      <c r="U82" s="8">
        <v>19.200000000000003</v>
      </c>
      <c r="V82" s="8">
        <v>0</v>
      </c>
    </row>
    <row r="83" spans="1:22" s="113" customFormat="1" ht="11.4" x14ac:dyDescent="0.2">
      <c r="A83" s="113" t="s">
        <v>145</v>
      </c>
      <c r="B83" s="8">
        <v>2007</v>
      </c>
      <c r="C83" s="114" t="s">
        <v>2</v>
      </c>
      <c r="D83" s="8">
        <v>287066.29647010803</v>
      </c>
      <c r="E83" s="8">
        <v>100</v>
      </c>
      <c r="F83" s="8">
        <v>82.800000000000011</v>
      </c>
      <c r="G83" s="8"/>
      <c r="H83" s="8"/>
      <c r="I83" s="8">
        <v>17.199999999999989</v>
      </c>
      <c r="J83" s="8">
        <v>82.800000000000011</v>
      </c>
      <c r="K83" s="8"/>
      <c r="L83" s="8"/>
      <c r="M83" s="8">
        <v>73.3</v>
      </c>
      <c r="N83" s="8"/>
      <c r="O83" s="8"/>
      <c r="P83" s="8">
        <v>26.700000000000003</v>
      </c>
      <c r="Q83" s="8">
        <v>98</v>
      </c>
      <c r="R83" s="8">
        <v>80.8</v>
      </c>
      <c r="S83" s="8">
        <v>70.8</v>
      </c>
      <c r="T83" s="8">
        <v>10</v>
      </c>
      <c r="U83" s="8">
        <v>19.200000000000003</v>
      </c>
      <c r="V83" s="8">
        <v>0</v>
      </c>
    </row>
    <row r="84" spans="1:22" s="113" customFormat="1" ht="11.4" x14ac:dyDescent="0.2">
      <c r="A84" s="113" t="s">
        <v>145</v>
      </c>
      <c r="B84" s="8">
        <v>2008</v>
      </c>
      <c r="C84" s="114" t="s">
        <v>2</v>
      </c>
      <c r="D84" s="8">
        <v>287221.64833602909</v>
      </c>
      <c r="E84" s="8">
        <v>100</v>
      </c>
      <c r="F84" s="8">
        <v>82.800000000000011</v>
      </c>
      <c r="G84" s="8"/>
      <c r="H84" s="8"/>
      <c r="I84" s="8">
        <v>17.199999999999989</v>
      </c>
      <c r="J84" s="8">
        <v>82.800000000000011</v>
      </c>
      <c r="K84" s="8"/>
      <c r="L84" s="8"/>
      <c r="M84" s="8">
        <v>73.3</v>
      </c>
      <c r="N84" s="8"/>
      <c r="O84" s="8"/>
      <c r="P84" s="8">
        <v>26.700000000000003</v>
      </c>
      <c r="Q84" s="8">
        <v>98</v>
      </c>
      <c r="R84" s="8">
        <v>80.8</v>
      </c>
      <c r="S84" s="8">
        <v>70.8</v>
      </c>
      <c r="T84" s="8">
        <v>10</v>
      </c>
      <c r="U84" s="8">
        <v>19.200000000000003</v>
      </c>
      <c r="V84" s="8">
        <v>0</v>
      </c>
    </row>
    <row r="85" spans="1:22" s="113" customFormat="1" ht="11.4" x14ac:dyDescent="0.2">
      <c r="A85" s="113" t="s">
        <v>145</v>
      </c>
      <c r="B85" s="8">
        <v>2009</v>
      </c>
      <c r="C85" s="114" t="s">
        <v>2</v>
      </c>
      <c r="D85" s="8">
        <v>287376.98108642577</v>
      </c>
      <c r="E85" s="8">
        <v>100</v>
      </c>
      <c r="F85" s="8">
        <v>82.800000000000011</v>
      </c>
      <c r="G85" s="8"/>
      <c r="H85" s="8"/>
      <c r="I85" s="8">
        <v>17.199999999999989</v>
      </c>
      <c r="J85" s="8">
        <v>82.800000000000011</v>
      </c>
      <c r="K85" s="8"/>
      <c r="L85" s="8"/>
      <c r="M85" s="8">
        <v>73.3</v>
      </c>
      <c r="N85" s="8"/>
      <c r="O85" s="8"/>
      <c r="P85" s="8">
        <v>26.700000000000003</v>
      </c>
      <c r="Q85" s="8">
        <v>98</v>
      </c>
      <c r="R85" s="8">
        <v>80.8</v>
      </c>
      <c r="S85" s="8">
        <v>70.8</v>
      </c>
      <c r="T85" s="8">
        <v>10</v>
      </c>
      <c r="U85" s="8">
        <v>19.200000000000003</v>
      </c>
      <c r="V85" s="8">
        <v>0</v>
      </c>
    </row>
    <row r="86" spans="1:22" s="113" customFormat="1" ht="11.4" x14ac:dyDescent="0.2">
      <c r="A86" s="113" t="s">
        <v>145</v>
      </c>
      <c r="B86" s="8">
        <v>2010</v>
      </c>
      <c r="C86" s="114" t="s">
        <v>2</v>
      </c>
      <c r="D86" s="8">
        <v>287532.33295234683</v>
      </c>
      <c r="E86" s="8">
        <v>100</v>
      </c>
      <c r="F86" s="8">
        <v>82.800000000000011</v>
      </c>
      <c r="G86" s="8"/>
      <c r="H86" s="8"/>
      <c r="I86" s="8">
        <v>17.199999999999989</v>
      </c>
      <c r="J86" s="8">
        <v>82.800000000000011</v>
      </c>
      <c r="K86" s="8"/>
      <c r="L86" s="8"/>
      <c r="M86" s="8">
        <v>73.3</v>
      </c>
      <c r="N86" s="8"/>
      <c r="O86" s="8"/>
      <c r="P86" s="8">
        <v>26.700000000000003</v>
      </c>
      <c r="Q86" s="8">
        <v>98</v>
      </c>
      <c r="R86" s="8">
        <v>80.8</v>
      </c>
      <c r="S86" s="8">
        <v>70.8</v>
      </c>
      <c r="T86" s="8">
        <v>10</v>
      </c>
      <c r="U86" s="8">
        <v>19.200000000000003</v>
      </c>
      <c r="V86" s="8">
        <v>0</v>
      </c>
    </row>
    <row r="87" spans="1:22" s="113" customFormat="1" ht="11.4" x14ac:dyDescent="0.2">
      <c r="A87" s="113" t="s">
        <v>145</v>
      </c>
      <c r="B87" s="8">
        <v>2011</v>
      </c>
      <c r="C87" s="114" t="s">
        <v>2</v>
      </c>
      <c r="D87" s="8">
        <v>287687.66570274351</v>
      </c>
      <c r="E87" s="8">
        <v>100</v>
      </c>
      <c r="F87" s="8">
        <v>82.800000000000011</v>
      </c>
      <c r="G87" s="8"/>
      <c r="H87" s="8"/>
      <c r="I87" s="8">
        <v>17.199999999999989</v>
      </c>
      <c r="J87" s="8">
        <v>82.800000000000011</v>
      </c>
      <c r="K87" s="8"/>
      <c r="L87" s="8"/>
      <c r="M87" s="8">
        <v>73.3</v>
      </c>
      <c r="N87" s="8"/>
      <c r="O87" s="8"/>
      <c r="P87" s="8">
        <v>26.700000000000003</v>
      </c>
      <c r="Q87" s="8">
        <v>98</v>
      </c>
      <c r="R87" s="8">
        <v>80.8</v>
      </c>
      <c r="S87" s="8">
        <v>70.8</v>
      </c>
      <c r="T87" s="8">
        <v>10</v>
      </c>
      <c r="U87" s="8">
        <v>19.200000000000003</v>
      </c>
      <c r="V87" s="8">
        <v>0</v>
      </c>
    </row>
    <row r="88" spans="1:22" s="113" customFormat="1" ht="11.4" x14ac:dyDescent="0.2">
      <c r="A88" s="113" t="s">
        <v>145</v>
      </c>
      <c r="B88" s="8">
        <v>2012</v>
      </c>
      <c r="C88" s="114" t="s">
        <v>2</v>
      </c>
      <c r="D88" s="8">
        <v>287843.01756866457</v>
      </c>
      <c r="E88" s="8">
        <v>100</v>
      </c>
      <c r="F88" s="8">
        <v>82.800000000000011</v>
      </c>
      <c r="G88" s="8"/>
      <c r="H88" s="8"/>
      <c r="I88" s="8">
        <v>17.199999999999989</v>
      </c>
      <c r="J88" s="8">
        <v>82.800000000000011</v>
      </c>
      <c r="K88" s="8"/>
      <c r="L88" s="8"/>
      <c r="M88" s="8">
        <v>73.3</v>
      </c>
      <c r="N88" s="8"/>
      <c r="O88" s="8"/>
      <c r="P88" s="8">
        <v>26.700000000000003</v>
      </c>
      <c r="Q88" s="8">
        <v>98</v>
      </c>
      <c r="R88" s="8">
        <v>80.8</v>
      </c>
      <c r="S88" s="8">
        <v>70.8</v>
      </c>
      <c r="T88" s="8">
        <v>10</v>
      </c>
      <c r="U88" s="8">
        <v>19.200000000000003</v>
      </c>
      <c r="V88" s="8">
        <v>0</v>
      </c>
    </row>
    <row r="89" spans="1:22" s="113" customFormat="1" ht="11.4" x14ac:dyDescent="0.2">
      <c r="A89" s="113" t="s">
        <v>145</v>
      </c>
      <c r="B89" s="8">
        <v>2013</v>
      </c>
      <c r="C89" s="114" t="s">
        <v>2</v>
      </c>
      <c r="D89" s="8">
        <v>288534.57340507506</v>
      </c>
      <c r="E89" s="8">
        <v>100</v>
      </c>
      <c r="F89" s="8">
        <v>82.800000000000011</v>
      </c>
      <c r="G89" s="8"/>
      <c r="H89" s="8"/>
      <c r="I89" s="8">
        <v>17.199999999999989</v>
      </c>
      <c r="J89" s="8">
        <v>82.800000000000011</v>
      </c>
      <c r="K89" s="8"/>
      <c r="L89" s="8"/>
      <c r="M89" s="8">
        <v>73.3</v>
      </c>
      <c r="N89" s="8"/>
      <c r="O89" s="8"/>
      <c r="P89" s="8">
        <v>26.700000000000003</v>
      </c>
      <c r="Q89" s="8">
        <v>98</v>
      </c>
      <c r="R89" s="8">
        <v>80.8</v>
      </c>
      <c r="S89" s="8">
        <v>70.8</v>
      </c>
      <c r="T89" s="8">
        <v>10</v>
      </c>
      <c r="U89" s="8">
        <v>19.200000000000003</v>
      </c>
      <c r="V89" s="8">
        <v>0</v>
      </c>
    </row>
    <row r="90" spans="1:22" s="113" customFormat="1" ht="11.4" x14ac:dyDescent="0.2">
      <c r="A90" s="113" t="s">
        <v>145</v>
      </c>
      <c r="B90" s="8">
        <v>2014</v>
      </c>
      <c r="C90" s="114" t="s">
        <v>2</v>
      </c>
      <c r="D90" s="8">
        <v>293804.62042392732</v>
      </c>
      <c r="E90" s="8">
        <v>100</v>
      </c>
      <c r="F90" s="8">
        <v>82.800000000000011</v>
      </c>
      <c r="G90" s="8"/>
      <c r="H90" s="8"/>
      <c r="I90" s="8">
        <v>17.199999999999989</v>
      </c>
      <c r="J90" s="8">
        <v>82.800000000000011</v>
      </c>
      <c r="K90" s="8"/>
      <c r="L90" s="8"/>
      <c r="M90" s="8">
        <v>73.3</v>
      </c>
      <c r="N90" s="8"/>
      <c r="O90" s="8"/>
      <c r="P90" s="8">
        <v>26.700000000000003</v>
      </c>
      <c r="Q90" s="8">
        <v>98</v>
      </c>
      <c r="R90" s="8">
        <v>80.8</v>
      </c>
      <c r="S90" s="8">
        <v>70.8</v>
      </c>
      <c r="T90" s="8">
        <v>10</v>
      </c>
      <c r="U90" s="8">
        <v>19.200000000000003</v>
      </c>
      <c r="V90" s="8">
        <v>0</v>
      </c>
    </row>
    <row r="91" spans="1:22" s="113" customFormat="1" ht="11.4" x14ac:dyDescent="0.2">
      <c r="A91" s="113" t="s">
        <v>145</v>
      </c>
      <c r="B91" s="8">
        <v>2015</v>
      </c>
      <c r="C91" s="114" t="s">
        <v>2</v>
      </c>
      <c r="D91" s="8">
        <v>286178.3971302032</v>
      </c>
      <c r="E91" s="8">
        <v>100</v>
      </c>
      <c r="F91" s="8"/>
      <c r="G91" s="8"/>
      <c r="H91" s="8"/>
      <c r="I91" s="8"/>
      <c r="J91" s="8">
        <v>100</v>
      </c>
      <c r="K91" s="8"/>
      <c r="L91" s="8"/>
      <c r="M91" s="8"/>
      <c r="N91" s="8"/>
      <c r="O91" s="8"/>
      <c r="P91" s="8">
        <v>100</v>
      </c>
      <c r="Q91" s="8"/>
      <c r="R91" s="8"/>
      <c r="S91" s="8"/>
      <c r="T91" s="8"/>
      <c r="U91" s="8"/>
      <c r="V91" s="8">
        <v>100</v>
      </c>
    </row>
    <row r="92" spans="1:22" s="113" customFormat="1" ht="11.4" x14ac:dyDescent="0.2">
      <c r="A92" s="113" t="s">
        <v>145</v>
      </c>
      <c r="B92" s="8">
        <v>2016</v>
      </c>
      <c r="C92" s="114" t="s">
        <v>2</v>
      </c>
      <c r="D92" s="8">
        <v>281401.74855224608</v>
      </c>
      <c r="E92" s="8">
        <v>100</v>
      </c>
      <c r="F92" s="8"/>
      <c r="G92" s="8"/>
      <c r="H92" s="8"/>
      <c r="I92" s="8"/>
      <c r="J92" s="8">
        <v>100</v>
      </c>
      <c r="K92" s="8"/>
      <c r="L92" s="8"/>
      <c r="M92" s="8"/>
      <c r="N92" s="8"/>
      <c r="O92" s="8"/>
      <c r="P92" s="8">
        <v>100</v>
      </c>
      <c r="Q92" s="8"/>
      <c r="R92" s="8"/>
      <c r="S92" s="8"/>
      <c r="T92" s="8"/>
      <c r="U92" s="8"/>
      <c r="V92" s="8">
        <v>100</v>
      </c>
    </row>
    <row r="93" spans="1:22" s="113" customFormat="1" ht="11.4" x14ac:dyDescent="0.2">
      <c r="A93" s="113" t="s">
        <v>145</v>
      </c>
      <c r="B93" s="8">
        <v>2017</v>
      </c>
      <c r="C93" s="114" t="s">
        <v>2</v>
      </c>
      <c r="D93" s="8">
        <v>296487.45315536502</v>
      </c>
      <c r="E93" s="8">
        <v>100</v>
      </c>
      <c r="F93" s="8"/>
      <c r="G93" s="8"/>
      <c r="H93" s="8"/>
      <c r="I93" s="8"/>
      <c r="J93" s="8">
        <v>100</v>
      </c>
      <c r="K93" s="8"/>
      <c r="L93" s="8"/>
      <c r="M93" s="8"/>
      <c r="N93" s="8"/>
      <c r="O93" s="8"/>
      <c r="P93" s="8">
        <v>100</v>
      </c>
      <c r="Q93" s="8"/>
      <c r="R93" s="8"/>
      <c r="S93" s="8"/>
      <c r="T93" s="8"/>
      <c r="U93" s="8"/>
      <c r="V93" s="8">
        <v>100</v>
      </c>
    </row>
    <row r="94" spans="1:22" s="113" customFormat="1" ht="11.4" x14ac:dyDescent="0.2">
      <c r="A94" s="113" t="s">
        <v>145</v>
      </c>
      <c r="B94" s="8">
        <v>2018</v>
      </c>
      <c r="C94" s="114" t="s">
        <v>2</v>
      </c>
      <c r="D94" s="8">
        <v>294177.82614639285</v>
      </c>
      <c r="E94" s="8">
        <v>100</v>
      </c>
      <c r="F94" s="8"/>
      <c r="G94" s="8"/>
      <c r="H94" s="8"/>
      <c r="I94" s="8"/>
      <c r="J94" s="8">
        <v>100</v>
      </c>
      <c r="K94" s="8"/>
      <c r="L94" s="8"/>
      <c r="M94" s="8"/>
      <c r="N94" s="8"/>
      <c r="O94" s="8"/>
      <c r="P94" s="8">
        <v>100</v>
      </c>
      <c r="Q94" s="8"/>
      <c r="R94" s="8"/>
      <c r="S94" s="8"/>
      <c r="T94" s="8"/>
      <c r="U94" s="8"/>
      <c r="V94" s="8">
        <v>100</v>
      </c>
    </row>
    <row r="95" spans="1:22" s="113" customFormat="1" ht="11.4" x14ac:dyDescent="0.2">
      <c r="A95" s="113" t="s">
        <v>145</v>
      </c>
      <c r="B95" s="8">
        <v>2019</v>
      </c>
      <c r="C95" s="114" t="s">
        <v>2</v>
      </c>
      <c r="D95" s="8">
        <v>291760.04727878573</v>
      </c>
      <c r="E95" s="8">
        <v>100</v>
      </c>
      <c r="F95" s="8"/>
      <c r="G95" s="8"/>
      <c r="H95" s="8"/>
      <c r="I95" s="8"/>
      <c r="J95" s="8">
        <v>100</v>
      </c>
      <c r="K95" s="8"/>
      <c r="L95" s="8"/>
      <c r="M95" s="8"/>
      <c r="N95" s="8"/>
      <c r="O95" s="8"/>
      <c r="P95" s="8">
        <v>100</v>
      </c>
      <c r="Q95" s="8"/>
      <c r="R95" s="8"/>
      <c r="S95" s="8"/>
      <c r="T95" s="8"/>
      <c r="U95" s="8"/>
      <c r="V95" s="8">
        <v>100</v>
      </c>
    </row>
    <row r="96" spans="1:22" s="113" customFormat="1" ht="11.4" x14ac:dyDescent="0.2">
      <c r="A96" s="113" t="s">
        <v>145</v>
      </c>
      <c r="B96" s="8">
        <v>2020</v>
      </c>
      <c r="C96" s="114" t="s">
        <v>2</v>
      </c>
      <c r="D96" s="8">
        <v>288047.8838154602</v>
      </c>
      <c r="E96" s="8">
        <v>100</v>
      </c>
      <c r="F96" s="8"/>
      <c r="G96" s="8"/>
      <c r="H96" s="8"/>
      <c r="I96" s="8"/>
      <c r="J96" s="8">
        <v>100</v>
      </c>
      <c r="K96" s="8"/>
      <c r="L96" s="8"/>
      <c r="M96" s="8"/>
      <c r="N96" s="8"/>
      <c r="O96" s="8"/>
      <c r="P96" s="8">
        <v>100</v>
      </c>
      <c r="Q96" s="8"/>
      <c r="R96" s="8"/>
      <c r="S96" s="8"/>
      <c r="T96" s="8"/>
      <c r="U96" s="8"/>
      <c r="V96" s="8">
        <v>100</v>
      </c>
    </row>
    <row r="97" spans="1:31" s="113" customFormat="1" ht="11.4" x14ac:dyDescent="0.2">
      <c r="A97" s="113" t="s">
        <v>145</v>
      </c>
      <c r="B97" s="8">
        <v>2021</v>
      </c>
      <c r="C97" s="114" t="s">
        <v>2</v>
      </c>
      <c r="D97" s="8">
        <v>290423.47434249881</v>
      </c>
      <c r="E97" s="8">
        <v>100</v>
      </c>
      <c r="F97" s="8"/>
      <c r="G97" s="8"/>
      <c r="H97" s="8"/>
      <c r="I97" s="8"/>
      <c r="J97" s="8">
        <v>100</v>
      </c>
      <c r="K97" s="8"/>
      <c r="L97" s="8"/>
      <c r="M97" s="8"/>
      <c r="N97" s="8"/>
      <c r="O97" s="8"/>
      <c r="P97" s="8">
        <v>100</v>
      </c>
      <c r="Q97" s="8"/>
      <c r="R97" s="8"/>
      <c r="S97" s="8"/>
      <c r="T97" s="8"/>
      <c r="U97" s="8"/>
      <c r="V97" s="8">
        <v>100</v>
      </c>
    </row>
    <row r="98" spans="1:31" s="113" customFormat="1" ht="11.4" x14ac:dyDescent="0.2">
      <c r="A98" s="113" t="s">
        <v>145</v>
      </c>
      <c r="B98" s="8">
        <v>2022</v>
      </c>
      <c r="C98" s="114" t="s">
        <v>2</v>
      </c>
      <c r="D98" s="8">
        <v>290062.05438652041</v>
      </c>
      <c r="E98" s="8">
        <v>100</v>
      </c>
      <c r="F98" s="8"/>
      <c r="G98" s="8"/>
      <c r="H98" s="8"/>
      <c r="I98" s="8"/>
      <c r="J98" s="8">
        <v>100</v>
      </c>
      <c r="K98" s="8"/>
      <c r="L98" s="8"/>
      <c r="M98" s="8"/>
      <c r="N98" s="8"/>
      <c r="O98" s="8"/>
      <c r="P98" s="8">
        <v>100</v>
      </c>
      <c r="Q98" s="8"/>
      <c r="R98" s="8"/>
      <c r="S98" s="8"/>
      <c r="T98" s="8"/>
      <c r="U98" s="8"/>
      <c r="V98" s="8">
        <v>100</v>
      </c>
    </row>
    <row r="99" spans="1:31" s="113" customFormat="1" ht="11.4" x14ac:dyDescent="0.2">
      <c r="A99" s="113" t="s">
        <v>145</v>
      </c>
      <c r="B99" s="8">
        <v>2023</v>
      </c>
      <c r="C99" s="114" t="s">
        <v>2</v>
      </c>
      <c r="D99" s="8">
        <v>289041.19049224851</v>
      </c>
      <c r="E99" s="8">
        <v>100</v>
      </c>
      <c r="F99" s="8"/>
      <c r="G99" s="8"/>
      <c r="H99" s="8"/>
      <c r="I99" s="8"/>
      <c r="J99" s="8">
        <v>100</v>
      </c>
      <c r="K99" s="8"/>
      <c r="L99" s="8"/>
      <c r="M99" s="8"/>
      <c r="N99" s="8"/>
      <c r="O99" s="8"/>
      <c r="P99" s="8">
        <v>100</v>
      </c>
      <c r="Q99" s="8"/>
      <c r="R99" s="8"/>
      <c r="S99" s="8"/>
      <c r="T99" s="8"/>
      <c r="U99" s="8"/>
      <c r="V99" s="8">
        <v>100</v>
      </c>
    </row>
    <row r="100" spans="1:31" s="113" customFormat="1" ht="11.4" x14ac:dyDescent="0.2">
      <c r="A100" s="113" t="s">
        <v>145</v>
      </c>
      <c r="B100" s="8">
        <v>2024</v>
      </c>
      <c r="C100" s="114" t="s">
        <v>2</v>
      </c>
      <c r="D100" s="8">
        <v>287887.62928466796</v>
      </c>
      <c r="E100" s="8">
        <v>100</v>
      </c>
      <c r="F100" s="8"/>
      <c r="G100" s="8"/>
      <c r="H100" s="8"/>
      <c r="I100" s="8"/>
      <c r="J100" s="8">
        <v>100</v>
      </c>
      <c r="K100" s="8"/>
      <c r="L100" s="8"/>
      <c r="M100" s="8"/>
      <c r="N100" s="8"/>
      <c r="O100" s="8"/>
      <c r="P100" s="8">
        <v>100</v>
      </c>
      <c r="Q100" s="8"/>
      <c r="R100" s="8"/>
      <c r="S100" s="8"/>
      <c r="T100" s="8"/>
      <c r="U100" s="8"/>
      <c r="V100" s="8">
        <v>100</v>
      </c>
    </row>
    <row r="101" spans="1:31" s="113" customFormat="1" ht="11.4" x14ac:dyDescent="0.2">
      <c r="A101" s="113" t="s">
        <v>145</v>
      </c>
      <c r="B101" s="8">
        <v>2025</v>
      </c>
      <c r="C101" s="114" t="s">
        <v>2</v>
      </c>
      <c r="D101" s="8">
        <v>286596.23032493587</v>
      </c>
      <c r="E101" s="8">
        <v>100</v>
      </c>
      <c r="F101" s="8"/>
      <c r="G101" s="8"/>
      <c r="H101" s="8"/>
      <c r="I101" s="8"/>
      <c r="J101" s="8">
        <v>100</v>
      </c>
      <c r="K101" s="8"/>
      <c r="L101" s="8"/>
      <c r="M101" s="8"/>
      <c r="N101" s="8"/>
      <c r="O101" s="8"/>
      <c r="P101" s="8">
        <v>100</v>
      </c>
      <c r="Q101" s="8"/>
      <c r="R101" s="8"/>
      <c r="S101" s="8"/>
      <c r="T101" s="8"/>
      <c r="U101" s="8"/>
      <c r="V101" s="8">
        <v>100</v>
      </c>
    </row>
    <row r="102" spans="1:31" s="113" customFormat="1" ht="11.4" x14ac:dyDescent="0.2">
      <c r="A102" s="113" t="s">
        <v>145</v>
      </c>
      <c r="B102" s="8">
        <v>2026</v>
      </c>
      <c r="C102" s="114" t="s">
        <v>2</v>
      </c>
      <c r="D102" s="8"/>
      <c r="E102" s="8">
        <v>100</v>
      </c>
      <c r="F102" s="8"/>
      <c r="G102" s="8"/>
      <c r="H102" s="8"/>
      <c r="I102" s="8"/>
      <c r="J102" s="8">
        <v>100</v>
      </c>
      <c r="K102" s="8"/>
      <c r="L102" s="8"/>
      <c r="M102" s="8"/>
      <c r="N102" s="8"/>
      <c r="O102" s="8"/>
      <c r="P102" s="8">
        <v>100</v>
      </c>
      <c r="Q102" s="8"/>
      <c r="R102" s="8"/>
      <c r="S102" s="8"/>
      <c r="T102" s="8"/>
      <c r="U102" s="8"/>
      <c r="V102" s="8">
        <v>100</v>
      </c>
    </row>
    <row r="103" spans="1:31" s="113" customFormat="1" ht="11.4" x14ac:dyDescent="0.2">
      <c r="A103" s="113" t="s">
        <v>145</v>
      </c>
      <c r="B103" s="8">
        <v>2027</v>
      </c>
      <c r="C103" s="114" t="s">
        <v>2</v>
      </c>
      <c r="D103" s="8"/>
      <c r="E103" s="8">
        <v>100</v>
      </c>
      <c r="F103" s="8"/>
      <c r="G103" s="8"/>
      <c r="H103" s="8"/>
      <c r="I103" s="8"/>
      <c r="J103" s="8">
        <v>100</v>
      </c>
      <c r="K103" s="8"/>
      <c r="L103" s="8"/>
      <c r="M103" s="8"/>
      <c r="N103" s="8"/>
      <c r="O103" s="8"/>
      <c r="P103" s="8">
        <v>100</v>
      </c>
      <c r="Q103" s="8"/>
      <c r="R103" s="8"/>
      <c r="S103" s="8"/>
      <c r="T103" s="8"/>
      <c r="U103" s="8"/>
      <c r="V103" s="8">
        <v>100</v>
      </c>
    </row>
    <row r="104" spans="1:31" s="113" customFormat="1" ht="11.4" x14ac:dyDescent="0.2">
      <c r="A104" s="113" t="s">
        <v>145</v>
      </c>
      <c r="B104" s="8">
        <v>2028</v>
      </c>
      <c r="C104" s="114" t="s">
        <v>2</v>
      </c>
      <c r="D104" s="8"/>
      <c r="E104" s="8">
        <v>100</v>
      </c>
      <c r="F104" s="8"/>
      <c r="G104" s="8"/>
      <c r="H104" s="8"/>
      <c r="I104" s="8"/>
      <c r="J104" s="8">
        <v>100</v>
      </c>
      <c r="K104" s="8"/>
      <c r="L104" s="8"/>
      <c r="M104" s="8"/>
      <c r="N104" s="8"/>
      <c r="O104" s="8"/>
      <c r="P104" s="8">
        <v>100</v>
      </c>
      <c r="Q104" s="8"/>
      <c r="R104" s="8"/>
      <c r="S104" s="8"/>
      <c r="T104" s="8"/>
      <c r="U104" s="8"/>
      <c r="V104" s="8">
        <v>100</v>
      </c>
    </row>
    <row r="105" spans="1:31" s="113" customFormat="1" ht="11.4" x14ac:dyDescent="0.2">
      <c r="A105" s="113" t="s">
        <v>145</v>
      </c>
      <c r="B105" s="8">
        <v>2029</v>
      </c>
      <c r="C105" s="114" t="s">
        <v>2</v>
      </c>
      <c r="D105" s="8"/>
      <c r="E105" s="8">
        <v>100</v>
      </c>
      <c r="F105" s="8"/>
      <c r="G105" s="8"/>
      <c r="H105" s="8"/>
      <c r="I105" s="8"/>
      <c r="J105" s="8">
        <v>100</v>
      </c>
      <c r="K105" s="8"/>
      <c r="L105" s="8"/>
      <c r="M105" s="8"/>
      <c r="N105" s="8"/>
      <c r="O105" s="8"/>
      <c r="P105" s="8">
        <v>100</v>
      </c>
      <c r="Q105" s="8"/>
      <c r="R105" s="8"/>
      <c r="S105" s="8"/>
      <c r="T105" s="8"/>
      <c r="U105" s="8"/>
      <c r="V105" s="8">
        <v>100</v>
      </c>
    </row>
    <row r="106" spans="1:31" s="113" customFormat="1" ht="11.4" x14ac:dyDescent="0.2">
      <c r="A106" s="113" t="s">
        <v>145</v>
      </c>
      <c r="B106" s="8">
        <v>2030</v>
      </c>
      <c r="C106" s="114" t="s">
        <v>2</v>
      </c>
      <c r="D106" s="8"/>
      <c r="E106" s="8">
        <v>100</v>
      </c>
      <c r="F106" s="8"/>
      <c r="G106" s="8"/>
      <c r="H106" s="8"/>
      <c r="I106" s="8"/>
      <c r="J106" s="8">
        <v>100</v>
      </c>
      <c r="K106" s="8"/>
      <c r="L106" s="8"/>
      <c r="M106" s="8"/>
      <c r="N106" s="8"/>
      <c r="O106" s="8"/>
      <c r="P106" s="8">
        <v>100</v>
      </c>
      <c r="Q106" s="8"/>
      <c r="R106" s="8"/>
      <c r="S106" s="8"/>
      <c r="T106" s="8"/>
      <c r="U106" s="8"/>
      <c r="V106" s="8">
        <v>100</v>
      </c>
    </row>
    <row r="107" spans="1:31" s="113" customFormat="1" ht="11.4" x14ac:dyDescent="0.2">
      <c r="A107" s="113" t="s">
        <v>145</v>
      </c>
      <c r="B107" s="8">
        <v>2000</v>
      </c>
      <c r="C107" s="114" t="s">
        <v>16</v>
      </c>
      <c r="D107" s="8">
        <v>147024</v>
      </c>
      <c r="E107" s="8"/>
      <c r="F107" s="8"/>
      <c r="G107" s="8"/>
      <c r="H107" s="8"/>
      <c r="I107" s="8"/>
      <c r="J107" s="8">
        <v>100</v>
      </c>
      <c r="K107" s="8"/>
      <c r="L107" s="8"/>
      <c r="M107" s="8"/>
      <c r="N107" s="8"/>
      <c r="O107" s="8"/>
      <c r="P107" s="8">
        <v>100</v>
      </c>
      <c r="Q107" s="8"/>
      <c r="R107" s="8"/>
      <c r="S107" s="8"/>
      <c r="T107" s="8"/>
      <c r="U107" s="8"/>
      <c r="V107" s="8">
        <v>100</v>
      </c>
    </row>
    <row r="108" spans="1:31" s="113" customFormat="1" ht="11.4" x14ac:dyDescent="0.2">
      <c r="A108" s="113" t="s">
        <v>145</v>
      </c>
      <c r="B108" s="8">
        <v>2001</v>
      </c>
      <c r="C108" s="114" t="s">
        <v>16</v>
      </c>
      <c r="D108" s="8">
        <v>147024</v>
      </c>
      <c r="E108" s="8"/>
      <c r="F108" s="8"/>
      <c r="G108" s="8"/>
      <c r="H108" s="8"/>
      <c r="I108" s="8"/>
      <c r="J108" s="8">
        <v>100</v>
      </c>
      <c r="K108" s="8"/>
      <c r="L108" s="8"/>
      <c r="M108" s="8"/>
      <c r="N108" s="8"/>
      <c r="O108" s="8"/>
      <c r="P108" s="8">
        <v>100</v>
      </c>
      <c r="Q108" s="8"/>
      <c r="R108" s="8"/>
      <c r="S108" s="8"/>
      <c r="T108" s="8"/>
      <c r="U108" s="8"/>
      <c r="V108" s="8">
        <v>100</v>
      </c>
    </row>
    <row r="109" spans="1:31" s="113" customFormat="1" ht="11.4" x14ac:dyDescent="0.2">
      <c r="A109" s="113" t="s">
        <v>145</v>
      </c>
      <c r="B109" s="8">
        <v>2002</v>
      </c>
      <c r="C109" s="114" t="s">
        <v>16</v>
      </c>
      <c r="D109" s="8">
        <v>147024</v>
      </c>
      <c r="E109" s="8"/>
      <c r="F109" s="8"/>
      <c r="G109" s="8"/>
      <c r="H109" s="8"/>
      <c r="I109" s="8"/>
      <c r="J109" s="8">
        <v>100</v>
      </c>
      <c r="K109" s="8"/>
      <c r="L109" s="8"/>
      <c r="M109" s="8"/>
      <c r="N109" s="8"/>
      <c r="O109" s="8"/>
      <c r="P109" s="8">
        <v>100</v>
      </c>
      <c r="Q109" s="8"/>
      <c r="R109" s="8"/>
      <c r="S109" s="8"/>
      <c r="T109" s="8"/>
      <c r="U109" s="8"/>
      <c r="V109" s="8">
        <v>100</v>
      </c>
    </row>
    <row r="110" spans="1:31" s="113" customFormat="1" ht="11.4" x14ac:dyDescent="0.2">
      <c r="A110" s="113" t="s">
        <v>145</v>
      </c>
      <c r="B110" s="8">
        <v>2003</v>
      </c>
      <c r="C110" s="115" t="s">
        <v>16</v>
      </c>
      <c r="D110" s="8">
        <v>147024</v>
      </c>
      <c r="E110" s="8"/>
      <c r="F110" s="8"/>
      <c r="G110" s="8"/>
      <c r="H110" s="8"/>
      <c r="I110" s="8"/>
      <c r="J110" s="8">
        <v>100</v>
      </c>
      <c r="K110" s="8"/>
      <c r="L110" s="8"/>
      <c r="M110" s="8"/>
      <c r="N110" s="8"/>
      <c r="O110" s="8"/>
      <c r="P110" s="8">
        <v>100</v>
      </c>
      <c r="Q110" s="8"/>
      <c r="R110" s="8"/>
      <c r="S110" s="8"/>
      <c r="T110" s="8"/>
      <c r="U110" s="8"/>
      <c r="V110" s="8">
        <v>100</v>
      </c>
      <c r="W110" s="114"/>
      <c r="X110" s="114"/>
      <c r="Y110" s="114"/>
      <c r="Z110" s="114"/>
      <c r="AA110" s="114"/>
      <c r="AB110" s="114"/>
      <c r="AC110" s="114"/>
      <c r="AD110" s="114"/>
      <c r="AE110" s="114"/>
    </row>
    <row r="111" spans="1:31" s="113" customFormat="1" ht="11.4" x14ac:dyDescent="0.2">
      <c r="A111" s="113" t="s">
        <v>145</v>
      </c>
      <c r="B111" s="8">
        <v>2004</v>
      </c>
      <c r="C111" s="115" t="s">
        <v>16</v>
      </c>
      <c r="D111" s="8">
        <v>147024</v>
      </c>
      <c r="E111" s="8"/>
      <c r="F111" s="8"/>
      <c r="G111" s="8"/>
      <c r="H111" s="8"/>
      <c r="I111" s="8"/>
      <c r="J111" s="8">
        <v>100</v>
      </c>
      <c r="K111" s="8"/>
      <c r="L111" s="8"/>
      <c r="M111" s="8"/>
      <c r="N111" s="8"/>
      <c r="O111" s="8"/>
      <c r="P111" s="8">
        <v>100</v>
      </c>
      <c r="Q111" s="8"/>
      <c r="R111" s="8"/>
      <c r="S111" s="8"/>
      <c r="T111" s="8"/>
      <c r="U111" s="8"/>
      <c r="V111" s="8">
        <v>100</v>
      </c>
      <c r="W111" s="114"/>
      <c r="X111" s="114"/>
      <c r="Y111" s="114"/>
      <c r="Z111" s="114"/>
      <c r="AA111" s="114"/>
      <c r="AB111" s="114"/>
      <c r="AC111" s="114"/>
      <c r="AD111" s="114"/>
      <c r="AE111" s="114"/>
    </row>
    <row r="112" spans="1:31" s="113" customFormat="1" ht="11.4" x14ac:dyDescent="0.2">
      <c r="A112" s="113" t="s">
        <v>145</v>
      </c>
      <c r="B112" s="8">
        <v>2005</v>
      </c>
      <c r="C112" s="115" t="s">
        <v>16</v>
      </c>
      <c r="D112" s="8">
        <v>147024</v>
      </c>
      <c r="E112" s="8"/>
      <c r="F112" s="8"/>
      <c r="G112" s="8"/>
      <c r="H112" s="8"/>
      <c r="I112" s="8"/>
      <c r="J112" s="8">
        <v>100</v>
      </c>
      <c r="K112" s="8"/>
      <c r="L112" s="8"/>
      <c r="M112" s="8"/>
      <c r="N112" s="8"/>
      <c r="O112" s="8"/>
      <c r="P112" s="8">
        <v>100</v>
      </c>
      <c r="Q112" s="8"/>
      <c r="R112" s="8"/>
      <c r="S112" s="8"/>
      <c r="T112" s="8"/>
      <c r="U112" s="8"/>
      <c r="V112" s="8">
        <v>100</v>
      </c>
      <c r="W112" s="114"/>
      <c r="X112" s="114"/>
      <c r="Y112" s="114"/>
      <c r="Z112" s="114"/>
      <c r="AA112" s="114"/>
      <c r="AB112" s="114"/>
      <c r="AC112" s="114"/>
      <c r="AD112" s="114"/>
      <c r="AE112" s="114"/>
    </row>
    <row r="113" spans="1:31" s="113" customFormat="1" ht="11.4" x14ac:dyDescent="0.2">
      <c r="A113" s="113" t="s">
        <v>145</v>
      </c>
      <c r="B113" s="8">
        <v>2006</v>
      </c>
      <c r="C113" s="115" t="s">
        <v>16</v>
      </c>
      <c r="D113" s="8">
        <v>147024</v>
      </c>
      <c r="E113" s="8"/>
      <c r="F113" s="8"/>
      <c r="G113" s="8"/>
      <c r="H113" s="8"/>
      <c r="I113" s="8"/>
      <c r="J113" s="8">
        <v>100</v>
      </c>
      <c r="K113" s="8"/>
      <c r="L113" s="8"/>
      <c r="M113" s="8"/>
      <c r="N113" s="8"/>
      <c r="O113" s="8"/>
      <c r="P113" s="8">
        <v>100</v>
      </c>
      <c r="Q113" s="8"/>
      <c r="R113" s="8"/>
      <c r="S113" s="8"/>
      <c r="T113" s="8"/>
      <c r="U113" s="8"/>
      <c r="V113" s="8">
        <v>100</v>
      </c>
      <c r="W113" s="114"/>
      <c r="X113" s="114"/>
      <c r="Y113" s="114"/>
      <c r="Z113" s="114"/>
      <c r="AA113" s="114"/>
      <c r="AB113" s="114"/>
      <c r="AC113" s="114"/>
      <c r="AD113" s="114"/>
      <c r="AE113" s="114"/>
    </row>
    <row r="114" spans="1:31" s="113" customFormat="1" ht="11.4" x14ac:dyDescent="0.2">
      <c r="A114" s="113" t="s">
        <v>145</v>
      </c>
      <c r="B114" s="8">
        <v>2007</v>
      </c>
      <c r="C114" s="115" t="s">
        <v>16</v>
      </c>
      <c r="D114" s="8">
        <v>147024</v>
      </c>
      <c r="E114" s="8"/>
      <c r="F114" s="8"/>
      <c r="G114" s="8"/>
      <c r="H114" s="8"/>
      <c r="I114" s="8"/>
      <c r="J114" s="8">
        <v>100</v>
      </c>
      <c r="K114" s="8"/>
      <c r="L114" s="8"/>
      <c r="M114" s="8"/>
      <c r="N114" s="8"/>
      <c r="O114" s="8"/>
      <c r="P114" s="8">
        <v>100</v>
      </c>
      <c r="Q114" s="8"/>
      <c r="R114" s="8"/>
      <c r="S114" s="8"/>
      <c r="T114" s="8"/>
      <c r="U114" s="8"/>
      <c r="V114" s="8">
        <v>100</v>
      </c>
      <c r="W114" s="114"/>
      <c r="X114" s="114"/>
      <c r="Y114" s="114"/>
      <c r="Z114" s="114"/>
      <c r="AA114" s="114"/>
      <c r="AB114" s="114"/>
      <c r="AC114" s="114"/>
      <c r="AD114" s="114"/>
      <c r="AE114" s="114"/>
    </row>
    <row r="115" spans="1:31" s="113" customFormat="1" ht="11.4" x14ac:dyDescent="0.2">
      <c r="A115" s="113" t="s">
        <v>145</v>
      </c>
      <c r="B115" s="8">
        <v>2008</v>
      </c>
      <c r="C115" s="115" t="s">
        <v>16</v>
      </c>
      <c r="D115" s="8">
        <v>147024</v>
      </c>
      <c r="E115" s="8"/>
      <c r="F115" s="8"/>
      <c r="G115" s="8"/>
      <c r="H115" s="8"/>
      <c r="I115" s="8"/>
      <c r="J115" s="8">
        <v>100</v>
      </c>
      <c r="K115" s="8"/>
      <c r="L115" s="8"/>
      <c r="M115" s="8"/>
      <c r="N115" s="8"/>
      <c r="O115" s="8"/>
      <c r="P115" s="8">
        <v>100</v>
      </c>
      <c r="Q115" s="8"/>
      <c r="R115" s="8"/>
      <c r="S115" s="8"/>
      <c r="T115" s="8"/>
      <c r="U115" s="8"/>
      <c r="V115" s="8">
        <v>100</v>
      </c>
      <c r="W115" s="114"/>
      <c r="X115" s="114"/>
      <c r="Y115" s="114"/>
      <c r="Z115" s="114"/>
      <c r="AA115" s="114"/>
      <c r="AB115" s="114"/>
      <c r="AC115" s="114"/>
      <c r="AD115" s="114"/>
      <c r="AE115" s="114"/>
    </row>
    <row r="116" spans="1:31" s="113" customFormat="1" ht="12" x14ac:dyDescent="0.25">
      <c r="A116" s="113" t="s">
        <v>145</v>
      </c>
      <c r="B116" s="8">
        <v>2009</v>
      </c>
      <c r="C116" s="116" t="s">
        <v>16</v>
      </c>
      <c r="D116" s="8">
        <v>147024</v>
      </c>
      <c r="E116" s="8"/>
      <c r="F116" s="8"/>
      <c r="G116" s="8"/>
      <c r="H116" s="8"/>
      <c r="I116" s="8"/>
      <c r="J116" s="8">
        <v>100</v>
      </c>
      <c r="K116" s="8"/>
      <c r="L116" s="8"/>
      <c r="M116" s="8"/>
      <c r="N116" s="8"/>
      <c r="O116" s="8"/>
      <c r="P116" s="8">
        <v>100</v>
      </c>
      <c r="Q116" s="8"/>
      <c r="R116" s="8"/>
      <c r="S116" s="8"/>
      <c r="T116" s="8"/>
      <c r="U116" s="8"/>
      <c r="V116" s="8">
        <v>100</v>
      </c>
      <c r="W116" s="116"/>
      <c r="X116" s="116"/>
      <c r="Y116" s="116"/>
      <c r="Z116" s="116"/>
      <c r="AA116" s="116"/>
      <c r="AB116" s="116"/>
      <c r="AC116" s="116"/>
    </row>
    <row r="117" spans="1:31" s="113" customFormat="1" ht="12" x14ac:dyDescent="0.25">
      <c r="A117" s="113" t="s">
        <v>145</v>
      </c>
      <c r="B117" s="8">
        <v>2010</v>
      </c>
      <c r="C117" s="116" t="s">
        <v>16</v>
      </c>
      <c r="D117" s="8">
        <v>147024</v>
      </c>
      <c r="E117" s="8"/>
      <c r="F117" s="8"/>
      <c r="G117" s="8"/>
      <c r="H117" s="8"/>
      <c r="I117" s="8"/>
      <c r="J117" s="8">
        <v>100</v>
      </c>
      <c r="K117" s="8"/>
      <c r="L117" s="8"/>
      <c r="M117" s="8"/>
      <c r="N117" s="8"/>
      <c r="O117" s="8"/>
      <c r="P117" s="8">
        <v>100</v>
      </c>
      <c r="Q117" s="8"/>
      <c r="R117" s="8"/>
      <c r="S117" s="8"/>
      <c r="T117" s="8"/>
      <c r="U117" s="8"/>
      <c r="V117" s="8">
        <v>100</v>
      </c>
      <c r="W117" s="116"/>
      <c r="X117" s="116"/>
      <c r="Y117" s="116"/>
      <c r="Z117" s="116"/>
      <c r="AA117" s="116"/>
      <c r="AB117" s="116"/>
      <c r="AC117" s="116"/>
    </row>
    <row r="118" spans="1:31" s="113" customFormat="1" ht="12" x14ac:dyDescent="0.25">
      <c r="A118" s="113" t="s">
        <v>145</v>
      </c>
      <c r="B118" s="8">
        <v>2011</v>
      </c>
      <c r="C118" s="116" t="s">
        <v>16</v>
      </c>
      <c r="D118" s="8">
        <v>147024</v>
      </c>
      <c r="E118" s="8"/>
      <c r="F118" s="8"/>
      <c r="G118" s="8"/>
      <c r="H118" s="8"/>
      <c r="I118" s="8"/>
      <c r="J118" s="8">
        <v>100</v>
      </c>
      <c r="K118" s="8"/>
      <c r="L118" s="8"/>
      <c r="M118" s="8"/>
      <c r="N118" s="8"/>
      <c r="O118" s="8"/>
      <c r="P118" s="8">
        <v>100</v>
      </c>
      <c r="Q118" s="8"/>
      <c r="R118" s="8"/>
      <c r="S118" s="8"/>
      <c r="T118" s="8"/>
      <c r="U118" s="8"/>
      <c r="V118" s="8">
        <v>100</v>
      </c>
      <c r="W118" s="116"/>
      <c r="X118" s="116"/>
      <c r="Y118" s="116"/>
      <c r="Z118" s="116"/>
      <c r="AA118" s="116"/>
      <c r="AB118" s="116"/>
      <c r="AC118" s="116"/>
      <c r="AD118" s="116"/>
    </row>
    <row r="119" spans="1:31" s="113" customFormat="1" ht="12" x14ac:dyDescent="0.25">
      <c r="A119" s="113" t="s">
        <v>145</v>
      </c>
      <c r="B119" s="8">
        <v>2012</v>
      </c>
      <c r="C119" s="116" t="s">
        <v>16</v>
      </c>
      <c r="D119" s="8">
        <v>147024</v>
      </c>
      <c r="E119" s="8"/>
      <c r="F119" s="8"/>
      <c r="G119" s="8"/>
      <c r="H119" s="8"/>
      <c r="I119" s="8"/>
      <c r="J119" s="8">
        <v>100</v>
      </c>
      <c r="K119" s="8"/>
      <c r="L119" s="8"/>
      <c r="M119" s="8"/>
      <c r="N119" s="8"/>
      <c r="O119" s="8"/>
      <c r="P119" s="8">
        <v>100</v>
      </c>
      <c r="Q119" s="8"/>
      <c r="R119" s="8"/>
      <c r="S119" s="8"/>
      <c r="T119" s="8"/>
      <c r="U119" s="8"/>
      <c r="V119" s="8">
        <v>100</v>
      </c>
      <c r="W119" s="116"/>
      <c r="X119" s="116"/>
      <c r="Y119" s="116"/>
      <c r="Z119" s="116"/>
      <c r="AA119" s="116"/>
      <c r="AB119" s="116"/>
      <c r="AC119" s="116"/>
      <c r="AD119" s="116"/>
    </row>
    <row r="120" spans="1:31" s="113" customFormat="1" ht="12" x14ac:dyDescent="0.25">
      <c r="A120" s="113" t="s">
        <v>145</v>
      </c>
      <c r="B120" s="8">
        <v>2013</v>
      </c>
      <c r="C120" s="116" t="s">
        <v>16</v>
      </c>
      <c r="D120" s="8">
        <v>146201</v>
      </c>
      <c r="E120" s="8"/>
      <c r="F120" s="8"/>
      <c r="G120" s="8"/>
      <c r="H120" s="8"/>
      <c r="I120" s="8"/>
      <c r="J120" s="8">
        <v>100</v>
      </c>
      <c r="K120" s="8"/>
      <c r="L120" s="8"/>
      <c r="M120" s="8"/>
      <c r="N120" s="8"/>
      <c r="O120" s="8"/>
      <c r="P120" s="8">
        <v>100</v>
      </c>
      <c r="Q120" s="8"/>
      <c r="R120" s="8"/>
      <c r="S120" s="8"/>
      <c r="T120" s="8"/>
      <c r="U120" s="8"/>
      <c r="V120" s="8">
        <v>100</v>
      </c>
      <c r="W120" s="116"/>
      <c r="X120" s="116"/>
      <c r="Y120" s="116"/>
      <c r="Z120" s="116"/>
      <c r="AA120" s="116"/>
      <c r="AB120" s="116"/>
      <c r="AC120" s="116"/>
      <c r="AD120" s="116"/>
    </row>
    <row r="121" spans="1:31" s="113" customFormat="1" ht="12" x14ac:dyDescent="0.25">
      <c r="A121" s="113" t="s">
        <v>145</v>
      </c>
      <c r="B121" s="8">
        <v>2014</v>
      </c>
      <c r="C121" s="116" t="s">
        <v>16</v>
      </c>
      <c r="D121" s="8">
        <v>146630</v>
      </c>
      <c r="E121" s="8"/>
      <c r="F121" s="8"/>
      <c r="G121" s="8"/>
      <c r="H121" s="8"/>
      <c r="I121" s="8"/>
      <c r="J121" s="8">
        <v>100</v>
      </c>
      <c r="K121" s="8"/>
      <c r="L121" s="8"/>
      <c r="M121" s="8"/>
      <c r="N121" s="8"/>
      <c r="O121" s="8"/>
      <c r="P121" s="8">
        <v>100</v>
      </c>
      <c r="Q121" s="8"/>
      <c r="R121" s="8"/>
      <c r="S121" s="8"/>
      <c r="T121" s="8"/>
      <c r="U121" s="8"/>
      <c r="V121" s="8">
        <v>100</v>
      </c>
      <c r="W121" s="116"/>
      <c r="X121" s="116"/>
      <c r="Y121" s="116"/>
      <c r="Z121" s="116"/>
      <c r="AA121" s="116"/>
      <c r="AB121" s="116"/>
      <c r="AC121" s="116"/>
      <c r="AD121" s="116"/>
    </row>
    <row r="122" spans="1:31" s="113" customFormat="1" ht="12" x14ac:dyDescent="0.25">
      <c r="A122" s="113" t="s">
        <v>145</v>
      </c>
      <c r="B122" s="8">
        <v>2015</v>
      </c>
      <c r="C122" s="116" t="s">
        <v>16</v>
      </c>
      <c r="D122" s="8">
        <v>144579</v>
      </c>
      <c r="E122" s="8"/>
      <c r="F122" s="8"/>
      <c r="G122" s="8"/>
      <c r="H122" s="8"/>
      <c r="I122" s="8"/>
      <c r="J122" s="8">
        <v>100</v>
      </c>
      <c r="K122" s="8"/>
      <c r="L122" s="8"/>
      <c r="M122" s="8"/>
      <c r="N122" s="8"/>
      <c r="O122" s="8"/>
      <c r="P122" s="8">
        <v>100</v>
      </c>
      <c r="Q122" s="8"/>
      <c r="R122" s="8"/>
      <c r="S122" s="8"/>
      <c r="T122" s="8"/>
      <c r="U122" s="8"/>
      <c r="V122" s="8">
        <v>100</v>
      </c>
      <c r="W122" s="116"/>
      <c r="X122" s="116"/>
      <c r="Y122" s="116"/>
      <c r="Z122" s="116"/>
      <c r="AA122" s="116"/>
      <c r="AB122" s="116"/>
      <c r="AC122" s="116"/>
      <c r="AD122" s="116"/>
    </row>
    <row r="123" spans="1:31" s="113" customFormat="1" ht="12" x14ac:dyDescent="0.25">
      <c r="A123" s="113" t="s">
        <v>145</v>
      </c>
      <c r="B123" s="8">
        <v>2016</v>
      </c>
      <c r="C123" s="116" t="s">
        <v>16</v>
      </c>
      <c r="D123" s="8">
        <v>143523</v>
      </c>
      <c r="E123" s="8"/>
      <c r="F123" s="8"/>
      <c r="G123" s="8"/>
      <c r="H123" s="8"/>
      <c r="I123" s="8"/>
      <c r="J123" s="8">
        <v>100</v>
      </c>
      <c r="K123" s="8"/>
      <c r="L123" s="8"/>
      <c r="M123" s="8"/>
      <c r="N123" s="8"/>
      <c r="O123" s="8"/>
      <c r="P123" s="8">
        <v>100</v>
      </c>
      <c r="Q123" s="8"/>
      <c r="R123" s="8"/>
      <c r="S123" s="8"/>
      <c r="T123" s="8"/>
      <c r="U123" s="8"/>
      <c r="V123" s="8">
        <v>100</v>
      </c>
      <c r="W123" s="116"/>
      <c r="X123" s="116"/>
      <c r="Y123" s="116"/>
      <c r="Z123" s="116"/>
      <c r="AA123" s="116"/>
      <c r="AB123" s="116"/>
      <c r="AC123" s="116"/>
      <c r="AD123" s="116"/>
    </row>
    <row r="124" spans="1:31" s="113" customFormat="1" ht="12" x14ac:dyDescent="0.25">
      <c r="A124" s="113" t="s">
        <v>145</v>
      </c>
      <c r="B124" s="8">
        <v>2017</v>
      </c>
      <c r="C124" s="116" t="s">
        <v>16</v>
      </c>
      <c r="D124" s="8">
        <v>140897</v>
      </c>
      <c r="E124" s="8"/>
      <c r="F124" s="8"/>
      <c r="G124" s="8"/>
      <c r="H124" s="8"/>
      <c r="I124" s="8"/>
      <c r="J124" s="8">
        <v>100</v>
      </c>
      <c r="K124" s="8"/>
      <c r="L124" s="8"/>
      <c r="M124" s="8"/>
      <c r="N124" s="8"/>
      <c r="O124" s="8"/>
      <c r="P124" s="8">
        <v>100</v>
      </c>
      <c r="Q124" s="8"/>
      <c r="R124" s="8"/>
      <c r="S124" s="8"/>
      <c r="T124" s="8"/>
      <c r="U124" s="8"/>
      <c r="V124" s="8">
        <v>100</v>
      </c>
      <c r="W124" s="116"/>
      <c r="X124" s="116"/>
      <c r="Y124" s="116"/>
      <c r="Z124" s="116"/>
      <c r="AA124" s="116"/>
      <c r="AB124" s="116"/>
      <c r="AC124" s="116"/>
      <c r="AD124" s="116"/>
    </row>
    <row r="125" spans="1:31" s="113" customFormat="1" ht="12" x14ac:dyDescent="0.25">
      <c r="A125" s="113" t="s">
        <v>145</v>
      </c>
      <c r="B125" s="8">
        <v>2018</v>
      </c>
      <c r="C125" s="116" t="s">
        <v>16</v>
      </c>
      <c r="D125" s="8">
        <v>141233</v>
      </c>
      <c r="E125" s="8"/>
      <c r="F125" s="8"/>
      <c r="G125" s="8"/>
      <c r="H125" s="8"/>
      <c r="I125" s="8"/>
      <c r="J125" s="8">
        <v>100</v>
      </c>
      <c r="K125" s="8"/>
      <c r="L125" s="8"/>
      <c r="M125" s="8"/>
      <c r="N125" s="8"/>
      <c r="O125" s="8"/>
      <c r="P125" s="8">
        <v>100</v>
      </c>
      <c r="Q125" s="8"/>
      <c r="R125" s="8"/>
      <c r="S125" s="8"/>
      <c r="T125" s="8"/>
      <c r="U125" s="8"/>
      <c r="V125" s="8">
        <v>100</v>
      </c>
      <c r="W125" s="116"/>
      <c r="X125" s="116"/>
      <c r="Y125" s="116"/>
      <c r="Z125" s="116"/>
      <c r="AA125" s="116"/>
      <c r="AB125" s="116"/>
      <c r="AC125" s="116"/>
      <c r="AD125" s="116"/>
    </row>
    <row r="126" spans="1:31" s="113" customFormat="1" ht="12" x14ac:dyDescent="0.25">
      <c r="A126" s="113" t="s">
        <v>145</v>
      </c>
      <c r="B126" s="8">
        <v>2019</v>
      </c>
      <c r="C126" s="116" t="s">
        <v>16</v>
      </c>
      <c r="D126" s="8">
        <v>142202</v>
      </c>
      <c r="E126" s="8"/>
      <c r="F126" s="8"/>
      <c r="G126" s="8"/>
      <c r="H126" s="8"/>
      <c r="I126" s="8"/>
      <c r="J126" s="8">
        <v>100</v>
      </c>
      <c r="K126" s="8"/>
      <c r="L126" s="8"/>
      <c r="M126" s="8"/>
      <c r="N126" s="8"/>
      <c r="O126" s="8"/>
      <c r="P126" s="8">
        <v>100</v>
      </c>
      <c r="Q126" s="8"/>
      <c r="R126" s="8"/>
      <c r="S126" s="8"/>
      <c r="T126" s="8"/>
      <c r="U126" s="8"/>
      <c r="V126" s="8">
        <v>100</v>
      </c>
      <c r="W126" s="116"/>
      <c r="X126" s="116"/>
      <c r="Y126" s="116"/>
      <c r="Z126" s="116"/>
      <c r="AA126" s="116"/>
      <c r="AB126" s="116"/>
      <c r="AC126" s="116"/>
      <c r="AD126" s="116"/>
    </row>
    <row r="127" spans="1:31" s="113" customFormat="1" ht="12" x14ac:dyDescent="0.25">
      <c r="A127" s="113" t="s">
        <v>145</v>
      </c>
      <c r="B127" s="8">
        <v>2020</v>
      </c>
      <c r="C127" s="116" t="s">
        <v>16</v>
      </c>
      <c r="D127" s="8">
        <v>141296</v>
      </c>
      <c r="E127" s="8"/>
      <c r="F127" s="8"/>
      <c r="G127" s="8"/>
      <c r="H127" s="8"/>
      <c r="I127" s="8"/>
      <c r="J127" s="8">
        <v>100</v>
      </c>
      <c r="K127" s="8"/>
      <c r="L127" s="8"/>
      <c r="M127" s="8"/>
      <c r="N127" s="8"/>
      <c r="O127" s="8"/>
      <c r="P127" s="8">
        <v>100</v>
      </c>
      <c r="Q127" s="8"/>
      <c r="R127" s="8"/>
      <c r="S127" s="8"/>
      <c r="T127" s="8"/>
      <c r="U127" s="8"/>
      <c r="V127" s="8">
        <v>100</v>
      </c>
      <c r="W127" s="116"/>
      <c r="X127" s="116"/>
      <c r="Y127" s="116"/>
      <c r="Z127" s="116"/>
      <c r="AA127" s="116"/>
      <c r="AB127" s="116"/>
      <c r="AC127" s="116"/>
      <c r="AD127" s="116"/>
    </row>
    <row r="128" spans="1:31" s="113" customFormat="1" ht="12" x14ac:dyDescent="0.25">
      <c r="A128" s="116" t="s">
        <v>145</v>
      </c>
      <c r="B128" s="8">
        <v>2021</v>
      </c>
      <c r="C128" s="116" t="s">
        <v>16</v>
      </c>
      <c r="D128" s="8">
        <v>139616</v>
      </c>
      <c r="E128" s="8"/>
      <c r="F128" s="8"/>
      <c r="G128" s="8"/>
      <c r="H128" s="8"/>
      <c r="I128" s="8"/>
      <c r="J128" s="8">
        <v>100</v>
      </c>
      <c r="K128" s="8"/>
      <c r="L128" s="8"/>
      <c r="M128" s="8"/>
      <c r="N128" s="8"/>
      <c r="O128" s="8"/>
      <c r="P128" s="8">
        <v>100</v>
      </c>
      <c r="Q128" s="8"/>
      <c r="R128" s="8"/>
      <c r="S128" s="8"/>
      <c r="T128" s="8"/>
      <c r="U128" s="8"/>
      <c r="V128" s="8">
        <v>100</v>
      </c>
      <c r="W128" s="116"/>
      <c r="X128" s="116"/>
      <c r="Y128" s="116"/>
      <c r="Z128" s="116"/>
      <c r="AA128" s="116"/>
      <c r="AB128" s="116"/>
      <c r="AC128" s="116"/>
      <c r="AD128" s="116"/>
    </row>
    <row r="129" spans="1:30" s="113" customFormat="1" ht="12" x14ac:dyDescent="0.25">
      <c r="A129" s="116" t="s">
        <v>145</v>
      </c>
      <c r="B129" s="8">
        <v>2022</v>
      </c>
      <c r="C129" s="116" t="s">
        <v>16</v>
      </c>
      <c r="D129" s="8">
        <v>138793</v>
      </c>
      <c r="E129" s="8"/>
      <c r="F129" s="8"/>
      <c r="G129" s="8"/>
      <c r="H129" s="8"/>
      <c r="I129" s="8"/>
      <c r="J129" s="8">
        <v>100</v>
      </c>
      <c r="K129" s="8"/>
      <c r="L129" s="8"/>
      <c r="M129" s="8"/>
      <c r="N129" s="8"/>
      <c r="O129" s="8"/>
      <c r="P129" s="8">
        <v>100</v>
      </c>
      <c r="Q129" s="8"/>
      <c r="R129" s="8"/>
      <c r="S129" s="8"/>
      <c r="T129" s="8"/>
      <c r="U129" s="8"/>
      <c r="V129" s="8">
        <v>100</v>
      </c>
      <c r="W129" s="116"/>
      <c r="X129" s="116"/>
      <c r="Y129" s="116"/>
      <c r="Z129" s="116"/>
      <c r="AA129" s="116"/>
      <c r="AB129" s="116"/>
      <c r="AC129" s="116"/>
      <c r="AD129" s="116"/>
    </row>
    <row r="130" spans="1:30" s="113" customFormat="1" ht="12" x14ac:dyDescent="0.25">
      <c r="A130" s="116" t="s">
        <v>145</v>
      </c>
      <c r="B130" s="8">
        <v>2023</v>
      </c>
      <c r="C130" s="116" t="s">
        <v>16</v>
      </c>
      <c r="D130" s="8">
        <v>138793</v>
      </c>
      <c r="E130" s="8"/>
      <c r="F130" s="8"/>
      <c r="G130" s="8"/>
      <c r="H130" s="8"/>
      <c r="I130" s="8"/>
      <c r="J130" s="8">
        <v>100</v>
      </c>
      <c r="K130" s="8"/>
      <c r="L130" s="8"/>
      <c r="M130" s="8"/>
      <c r="N130" s="8"/>
      <c r="O130" s="8"/>
      <c r="P130" s="8">
        <v>100</v>
      </c>
      <c r="Q130" s="8"/>
      <c r="R130" s="8"/>
      <c r="S130" s="8"/>
      <c r="T130" s="8"/>
      <c r="U130" s="8"/>
      <c r="V130" s="8">
        <v>100</v>
      </c>
      <c r="W130" s="116"/>
      <c r="X130" s="116"/>
      <c r="Y130" s="116"/>
      <c r="Z130" s="116"/>
      <c r="AA130" s="116"/>
      <c r="AB130" s="116"/>
      <c r="AC130" s="116"/>
      <c r="AD130" s="116"/>
    </row>
    <row r="131" spans="1:30" s="113" customFormat="1" ht="12" x14ac:dyDescent="0.25">
      <c r="A131" s="116" t="s">
        <v>145</v>
      </c>
      <c r="B131" s="8">
        <v>2024</v>
      </c>
      <c r="C131" s="116" t="s">
        <v>16</v>
      </c>
      <c r="D131" s="8">
        <v>138793</v>
      </c>
      <c r="E131" s="8"/>
      <c r="F131" s="8"/>
      <c r="G131" s="8"/>
      <c r="H131" s="8"/>
      <c r="I131" s="8"/>
      <c r="J131" s="8">
        <v>100</v>
      </c>
      <c r="K131" s="8"/>
      <c r="L131" s="8"/>
      <c r="M131" s="8"/>
      <c r="N131" s="8"/>
      <c r="O131" s="8"/>
      <c r="P131" s="8">
        <v>100</v>
      </c>
      <c r="Q131" s="8"/>
      <c r="R131" s="8"/>
      <c r="S131" s="8"/>
      <c r="T131" s="8"/>
      <c r="U131" s="8"/>
      <c r="V131" s="8">
        <v>100</v>
      </c>
      <c r="W131" s="116"/>
      <c r="X131" s="116"/>
      <c r="Y131" s="116"/>
      <c r="Z131" s="116"/>
      <c r="AA131" s="116"/>
      <c r="AB131" s="116"/>
      <c r="AC131" s="116"/>
      <c r="AD131" s="116"/>
    </row>
    <row r="132" spans="1:30" s="113" customFormat="1" ht="12" x14ac:dyDescent="0.25">
      <c r="A132" s="116" t="s">
        <v>145</v>
      </c>
      <c r="B132" s="8">
        <v>2025</v>
      </c>
      <c r="C132" s="116" t="s">
        <v>16</v>
      </c>
      <c r="D132" s="8">
        <v>138793</v>
      </c>
      <c r="E132" s="8"/>
      <c r="F132" s="8"/>
      <c r="G132" s="8"/>
      <c r="H132" s="8"/>
      <c r="I132" s="8"/>
      <c r="J132" s="8">
        <v>100</v>
      </c>
      <c r="K132" s="8"/>
      <c r="L132" s="8"/>
      <c r="M132" s="8"/>
      <c r="N132" s="8"/>
      <c r="O132" s="8"/>
      <c r="P132" s="8">
        <v>100</v>
      </c>
      <c r="Q132" s="8"/>
      <c r="R132" s="8"/>
      <c r="S132" s="8"/>
      <c r="T132" s="8"/>
      <c r="U132" s="8"/>
      <c r="V132" s="8">
        <v>100</v>
      </c>
      <c r="W132" s="116"/>
      <c r="X132" s="116"/>
      <c r="Y132" s="116"/>
      <c r="Z132" s="116"/>
      <c r="AA132" s="116"/>
      <c r="AB132" s="116"/>
      <c r="AC132" s="116"/>
      <c r="AD132" s="116"/>
    </row>
    <row r="133" spans="1:30" s="113" customFormat="1" ht="12" x14ac:dyDescent="0.25">
      <c r="A133" s="116" t="s">
        <v>145</v>
      </c>
      <c r="B133" s="8">
        <v>2026</v>
      </c>
      <c r="C133" s="116" t="s">
        <v>16</v>
      </c>
      <c r="D133" s="8"/>
      <c r="E133" s="8"/>
      <c r="F133" s="8"/>
      <c r="G133" s="8"/>
      <c r="H133" s="8"/>
      <c r="I133" s="8"/>
      <c r="J133" s="8">
        <v>100</v>
      </c>
      <c r="K133" s="8"/>
      <c r="L133" s="8"/>
      <c r="M133" s="8"/>
      <c r="N133" s="8"/>
      <c r="O133" s="8"/>
      <c r="P133" s="8">
        <v>100</v>
      </c>
      <c r="Q133" s="8"/>
      <c r="R133" s="8"/>
      <c r="S133" s="8"/>
      <c r="T133" s="8"/>
      <c r="U133" s="8"/>
      <c r="V133" s="8">
        <v>100</v>
      </c>
      <c r="W133" s="116"/>
      <c r="X133" s="116"/>
      <c r="Y133" s="116"/>
      <c r="Z133" s="116"/>
      <c r="AA133" s="116"/>
      <c r="AB133" s="116"/>
      <c r="AC133" s="116"/>
      <c r="AD133" s="116"/>
    </row>
    <row r="134" spans="1:30" s="113" customFormat="1" ht="12" x14ac:dyDescent="0.25">
      <c r="A134" s="116" t="s">
        <v>145</v>
      </c>
      <c r="B134" s="8">
        <v>2027</v>
      </c>
      <c r="C134" s="116" t="s">
        <v>16</v>
      </c>
      <c r="D134" s="8"/>
      <c r="E134" s="8"/>
      <c r="F134" s="8"/>
      <c r="G134" s="8"/>
      <c r="H134" s="8"/>
      <c r="I134" s="8"/>
      <c r="J134" s="8">
        <v>100</v>
      </c>
      <c r="K134" s="8"/>
      <c r="L134" s="8"/>
      <c r="M134" s="8"/>
      <c r="N134" s="8"/>
      <c r="O134" s="8"/>
      <c r="P134" s="8">
        <v>100</v>
      </c>
      <c r="Q134" s="8"/>
      <c r="R134" s="8"/>
      <c r="S134" s="8"/>
      <c r="T134" s="8"/>
      <c r="U134" s="8"/>
      <c r="V134" s="8">
        <v>100</v>
      </c>
      <c r="W134" s="116"/>
      <c r="X134" s="116"/>
      <c r="Y134" s="116"/>
      <c r="Z134" s="116"/>
      <c r="AA134" s="116"/>
      <c r="AB134" s="116"/>
      <c r="AC134" s="116"/>
      <c r="AD134" s="116"/>
    </row>
    <row r="135" spans="1:30" s="113" customFormat="1" ht="12" x14ac:dyDescent="0.25">
      <c r="A135" s="116" t="s">
        <v>145</v>
      </c>
      <c r="B135" s="8">
        <v>2028</v>
      </c>
      <c r="C135" s="116" t="s">
        <v>16</v>
      </c>
      <c r="D135" s="8"/>
      <c r="E135" s="8"/>
      <c r="F135" s="8"/>
      <c r="G135" s="8"/>
      <c r="H135" s="8"/>
      <c r="I135" s="8"/>
      <c r="J135" s="8">
        <v>100</v>
      </c>
      <c r="K135" s="8"/>
      <c r="L135" s="8"/>
      <c r="M135" s="8"/>
      <c r="N135" s="8"/>
      <c r="O135" s="8"/>
      <c r="P135" s="8">
        <v>100</v>
      </c>
      <c r="Q135" s="8"/>
      <c r="R135" s="8"/>
      <c r="S135" s="8"/>
      <c r="T135" s="8"/>
      <c r="U135" s="8"/>
      <c r="V135" s="8">
        <v>100</v>
      </c>
      <c r="W135" s="116"/>
      <c r="X135" s="116"/>
      <c r="Y135" s="116"/>
      <c r="Z135" s="116"/>
      <c r="AA135" s="116"/>
      <c r="AB135" s="116"/>
      <c r="AC135" s="116"/>
      <c r="AD135" s="116"/>
    </row>
    <row r="136" spans="1:30" s="113" customFormat="1" ht="12" x14ac:dyDescent="0.25">
      <c r="A136" s="116" t="s">
        <v>145</v>
      </c>
      <c r="B136" s="8">
        <v>2029</v>
      </c>
      <c r="C136" s="116" t="s">
        <v>16</v>
      </c>
      <c r="D136" s="8"/>
      <c r="E136" s="8"/>
      <c r="F136" s="8"/>
      <c r="G136" s="8"/>
      <c r="H136" s="8"/>
      <c r="I136" s="8"/>
      <c r="J136" s="8">
        <v>100</v>
      </c>
      <c r="K136" s="8"/>
      <c r="L136" s="8"/>
      <c r="M136" s="8"/>
      <c r="N136" s="8"/>
      <c r="O136" s="8"/>
      <c r="P136" s="8">
        <v>100</v>
      </c>
      <c r="Q136" s="8"/>
      <c r="R136" s="8"/>
      <c r="S136" s="8"/>
      <c r="T136" s="8"/>
      <c r="U136" s="8"/>
      <c r="V136" s="8">
        <v>100</v>
      </c>
      <c r="W136" s="116"/>
      <c r="X136" s="116"/>
      <c r="Y136" s="116"/>
      <c r="Z136" s="116"/>
      <c r="AA136" s="116"/>
      <c r="AB136" s="116"/>
      <c r="AC136" s="116"/>
      <c r="AD136" s="116"/>
    </row>
    <row r="137" spans="1:30" s="113" customFormat="1" ht="12" x14ac:dyDescent="0.25">
      <c r="A137" s="116" t="s">
        <v>145</v>
      </c>
      <c r="B137" s="8">
        <v>2030</v>
      </c>
      <c r="C137" s="116" t="s">
        <v>16</v>
      </c>
      <c r="D137" s="8"/>
      <c r="E137" s="8"/>
      <c r="F137" s="8"/>
      <c r="G137" s="8"/>
      <c r="H137" s="8"/>
      <c r="I137" s="8"/>
      <c r="J137" s="8">
        <v>100</v>
      </c>
      <c r="K137" s="8"/>
      <c r="L137" s="8"/>
      <c r="M137" s="8"/>
      <c r="N137" s="8"/>
      <c r="O137" s="8"/>
      <c r="P137" s="8">
        <v>100</v>
      </c>
      <c r="Q137" s="8"/>
      <c r="R137" s="8"/>
      <c r="S137" s="8"/>
      <c r="T137" s="8"/>
      <c r="U137" s="8"/>
      <c r="V137" s="8">
        <v>100</v>
      </c>
      <c r="W137" s="116"/>
      <c r="X137" s="116"/>
      <c r="Y137" s="116"/>
      <c r="Z137" s="116"/>
      <c r="AA137" s="116"/>
      <c r="AB137" s="116"/>
      <c r="AC137" s="116"/>
      <c r="AD137" s="116"/>
    </row>
    <row r="138" spans="1:30" s="113" customFormat="1" ht="12" x14ac:dyDescent="0.25">
      <c r="A138" s="116" t="s">
        <v>145</v>
      </c>
      <c r="B138" s="8">
        <v>2000</v>
      </c>
      <c r="C138" s="116" t="s">
        <v>17</v>
      </c>
      <c r="D138" s="8">
        <v>129909</v>
      </c>
      <c r="E138" s="8">
        <v>100</v>
      </c>
      <c r="F138" s="8"/>
      <c r="G138" s="8"/>
      <c r="H138" s="8"/>
      <c r="I138" s="8">
        <v>0</v>
      </c>
      <c r="J138" s="8">
        <v>100</v>
      </c>
      <c r="K138" s="8">
        <v>100</v>
      </c>
      <c r="L138" s="8"/>
      <c r="M138" s="8"/>
      <c r="N138" s="8"/>
      <c r="O138" s="8">
        <v>0</v>
      </c>
      <c r="P138" s="8">
        <v>100</v>
      </c>
      <c r="Q138" s="8">
        <v>100</v>
      </c>
      <c r="R138" s="8">
        <v>100</v>
      </c>
      <c r="S138" s="8">
        <v>100</v>
      </c>
      <c r="T138" s="8">
        <v>0</v>
      </c>
      <c r="U138" s="8">
        <v>0</v>
      </c>
      <c r="V138" s="8">
        <v>0</v>
      </c>
      <c r="W138" s="116"/>
      <c r="X138" s="116"/>
      <c r="Y138" s="116"/>
      <c r="Z138" s="116"/>
      <c r="AA138" s="116"/>
      <c r="AB138" s="116"/>
      <c r="AC138" s="116"/>
      <c r="AD138" s="116"/>
    </row>
    <row r="139" spans="1:30" s="113" customFormat="1" ht="12" x14ac:dyDescent="0.25">
      <c r="A139" s="116" t="s">
        <v>145</v>
      </c>
      <c r="B139" s="8">
        <v>2001</v>
      </c>
      <c r="C139" s="116" t="s">
        <v>17</v>
      </c>
      <c r="D139" s="8">
        <v>129909</v>
      </c>
      <c r="E139" s="8">
        <v>100</v>
      </c>
      <c r="F139" s="8"/>
      <c r="G139" s="8"/>
      <c r="H139" s="8"/>
      <c r="I139" s="8">
        <v>0</v>
      </c>
      <c r="J139" s="8">
        <v>100</v>
      </c>
      <c r="K139" s="8">
        <v>100</v>
      </c>
      <c r="L139" s="8"/>
      <c r="M139" s="8"/>
      <c r="N139" s="8"/>
      <c r="O139" s="8">
        <v>0</v>
      </c>
      <c r="P139" s="8">
        <v>100</v>
      </c>
      <c r="Q139" s="8">
        <v>100</v>
      </c>
      <c r="R139" s="8">
        <v>100</v>
      </c>
      <c r="S139" s="8">
        <v>100</v>
      </c>
      <c r="T139" s="8">
        <v>0</v>
      </c>
      <c r="U139" s="8">
        <v>0</v>
      </c>
      <c r="V139" s="8">
        <v>0</v>
      </c>
      <c r="W139" s="116"/>
      <c r="X139" s="116"/>
      <c r="Y139" s="116"/>
      <c r="Z139" s="116"/>
      <c r="AA139" s="116"/>
      <c r="AB139" s="116"/>
      <c r="AC139" s="116"/>
      <c r="AD139" s="116"/>
    </row>
    <row r="140" spans="1:30" s="113" customFormat="1" ht="12" x14ac:dyDescent="0.25">
      <c r="A140" s="116" t="s">
        <v>145</v>
      </c>
      <c r="B140" s="8">
        <v>2002</v>
      </c>
      <c r="C140" s="116" t="s">
        <v>17</v>
      </c>
      <c r="D140" s="8">
        <v>129909</v>
      </c>
      <c r="E140" s="8">
        <v>100</v>
      </c>
      <c r="F140" s="8"/>
      <c r="G140" s="8"/>
      <c r="H140" s="8"/>
      <c r="I140" s="8">
        <v>0</v>
      </c>
      <c r="J140" s="8">
        <v>100</v>
      </c>
      <c r="K140" s="8">
        <v>100</v>
      </c>
      <c r="L140" s="8"/>
      <c r="M140" s="8"/>
      <c r="N140" s="8"/>
      <c r="O140" s="8">
        <v>0</v>
      </c>
      <c r="P140" s="8">
        <v>100</v>
      </c>
      <c r="Q140" s="8">
        <v>100</v>
      </c>
      <c r="R140" s="8">
        <v>100</v>
      </c>
      <c r="S140" s="8">
        <v>100</v>
      </c>
      <c r="T140" s="8">
        <v>0</v>
      </c>
      <c r="U140" s="8">
        <v>0</v>
      </c>
      <c r="V140" s="8">
        <v>0</v>
      </c>
      <c r="W140" s="116"/>
      <c r="X140" s="116"/>
      <c r="Y140" s="116"/>
      <c r="Z140" s="116"/>
      <c r="AA140" s="116"/>
      <c r="AB140" s="116"/>
      <c r="AC140" s="116"/>
      <c r="AD140" s="116"/>
    </row>
    <row r="141" spans="1:30" s="113" customFormat="1" ht="12" x14ac:dyDescent="0.25">
      <c r="A141" s="116" t="s">
        <v>145</v>
      </c>
      <c r="B141" s="8">
        <v>2003</v>
      </c>
      <c r="C141" s="116" t="s">
        <v>17</v>
      </c>
      <c r="D141" s="8">
        <v>129909</v>
      </c>
      <c r="E141" s="8">
        <v>100</v>
      </c>
      <c r="F141" s="8"/>
      <c r="G141" s="8"/>
      <c r="H141" s="8"/>
      <c r="I141" s="8">
        <v>0</v>
      </c>
      <c r="J141" s="8">
        <v>100</v>
      </c>
      <c r="K141" s="8">
        <v>100</v>
      </c>
      <c r="L141" s="8"/>
      <c r="M141" s="8"/>
      <c r="N141" s="8"/>
      <c r="O141" s="8">
        <v>0</v>
      </c>
      <c r="P141" s="8">
        <v>100</v>
      </c>
      <c r="Q141" s="8">
        <v>100</v>
      </c>
      <c r="R141" s="8">
        <v>100</v>
      </c>
      <c r="S141" s="8">
        <v>100</v>
      </c>
      <c r="T141" s="8">
        <v>0</v>
      </c>
      <c r="U141" s="8">
        <v>0</v>
      </c>
      <c r="V141" s="8">
        <v>0</v>
      </c>
      <c r="W141" s="116"/>
      <c r="X141" s="116"/>
      <c r="Y141" s="116"/>
      <c r="Z141" s="116"/>
      <c r="AA141" s="116"/>
      <c r="AB141" s="116"/>
      <c r="AC141" s="116"/>
      <c r="AD141" s="116"/>
    </row>
    <row r="142" spans="1:30" s="113" customFormat="1" ht="12" x14ac:dyDescent="0.25">
      <c r="A142" s="116" t="s">
        <v>145</v>
      </c>
      <c r="B142" s="8">
        <v>2004</v>
      </c>
      <c r="C142" s="116" t="s">
        <v>17</v>
      </c>
      <c r="D142" s="8">
        <v>129909</v>
      </c>
      <c r="E142" s="8">
        <v>100</v>
      </c>
      <c r="F142" s="8"/>
      <c r="G142" s="8"/>
      <c r="H142" s="8"/>
      <c r="I142" s="8">
        <v>0</v>
      </c>
      <c r="J142" s="8">
        <v>100</v>
      </c>
      <c r="K142" s="8">
        <v>100</v>
      </c>
      <c r="L142" s="8"/>
      <c r="M142" s="8"/>
      <c r="N142" s="8"/>
      <c r="O142" s="8">
        <v>0</v>
      </c>
      <c r="P142" s="8">
        <v>100</v>
      </c>
      <c r="Q142" s="8">
        <v>100</v>
      </c>
      <c r="R142" s="8">
        <v>100</v>
      </c>
      <c r="S142" s="8">
        <v>100</v>
      </c>
      <c r="T142" s="8">
        <v>0</v>
      </c>
      <c r="U142" s="8">
        <v>0</v>
      </c>
      <c r="V142" s="8">
        <v>0</v>
      </c>
      <c r="W142" s="116"/>
      <c r="X142" s="116"/>
      <c r="Y142" s="116"/>
      <c r="Z142" s="116"/>
      <c r="AA142" s="116"/>
      <c r="AB142" s="116"/>
      <c r="AC142" s="116"/>
      <c r="AD142" s="116"/>
    </row>
    <row r="143" spans="1:30" s="113" customFormat="1" ht="12" x14ac:dyDescent="0.25">
      <c r="A143" s="116" t="s">
        <v>145</v>
      </c>
      <c r="B143" s="8">
        <v>2005</v>
      </c>
      <c r="C143" s="116" t="s">
        <v>17</v>
      </c>
      <c r="D143" s="8">
        <v>129909</v>
      </c>
      <c r="E143" s="8">
        <v>100</v>
      </c>
      <c r="F143" s="8"/>
      <c r="G143" s="8"/>
      <c r="H143" s="8"/>
      <c r="I143" s="8">
        <v>0</v>
      </c>
      <c r="J143" s="8">
        <v>100</v>
      </c>
      <c r="K143" s="8">
        <v>100</v>
      </c>
      <c r="L143" s="8"/>
      <c r="M143" s="8"/>
      <c r="N143" s="8"/>
      <c r="O143" s="8">
        <v>0</v>
      </c>
      <c r="P143" s="8">
        <v>100</v>
      </c>
      <c r="Q143" s="8">
        <v>100</v>
      </c>
      <c r="R143" s="8">
        <v>100</v>
      </c>
      <c r="S143" s="8">
        <v>100</v>
      </c>
      <c r="T143" s="8">
        <v>0</v>
      </c>
      <c r="U143" s="8">
        <v>0</v>
      </c>
      <c r="V143" s="8">
        <v>0</v>
      </c>
      <c r="W143" s="116"/>
      <c r="X143" s="116"/>
      <c r="Y143" s="116"/>
      <c r="Z143" s="116"/>
      <c r="AA143" s="116"/>
      <c r="AB143" s="116"/>
      <c r="AC143" s="116"/>
      <c r="AD143" s="116"/>
    </row>
    <row r="144" spans="1:30" s="113" customFormat="1" ht="12" x14ac:dyDescent="0.25">
      <c r="A144" s="116" t="s">
        <v>145</v>
      </c>
      <c r="B144" s="8">
        <v>2006</v>
      </c>
      <c r="C144" s="116" t="s">
        <v>17</v>
      </c>
      <c r="D144" s="8">
        <v>129909</v>
      </c>
      <c r="E144" s="8">
        <v>100</v>
      </c>
      <c r="F144" s="8"/>
      <c r="G144" s="8"/>
      <c r="H144" s="8"/>
      <c r="I144" s="8">
        <v>0</v>
      </c>
      <c r="J144" s="8">
        <v>100</v>
      </c>
      <c r="K144" s="8">
        <v>100</v>
      </c>
      <c r="L144" s="8"/>
      <c r="M144" s="8"/>
      <c r="N144" s="8"/>
      <c r="O144" s="8">
        <v>0</v>
      </c>
      <c r="P144" s="8">
        <v>100</v>
      </c>
      <c r="Q144" s="8">
        <v>100</v>
      </c>
      <c r="R144" s="8">
        <v>100</v>
      </c>
      <c r="S144" s="8">
        <v>100</v>
      </c>
      <c r="T144" s="8">
        <v>0</v>
      </c>
      <c r="U144" s="8">
        <v>0</v>
      </c>
      <c r="V144" s="8">
        <v>0</v>
      </c>
      <c r="W144" s="116"/>
      <c r="X144" s="116"/>
      <c r="Y144" s="116"/>
      <c r="Z144" s="116"/>
      <c r="AA144" s="116"/>
      <c r="AB144" s="116"/>
      <c r="AC144" s="116"/>
      <c r="AD144" s="116"/>
    </row>
    <row r="145" spans="1:30" s="113" customFormat="1" ht="12" x14ac:dyDescent="0.25">
      <c r="A145" s="116" t="s">
        <v>145</v>
      </c>
      <c r="B145" s="8">
        <v>2007</v>
      </c>
      <c r="C145" s="116" t="s">
        <v>17</v>
      </c>
      <c r="D145" s="8">
        <v>129909</v>
      </c>
      <c r="E145" s="8">
        <v>100</v>
      </c>
      <c r="F145" s="8"/>
      <c r="G145" s="8"/>
      <c r="H145" s="8"/>
      <c r="I145" s="8">
        <v>0</v>
      </c>
      <c r="J145" s="8">
        <v>100</v>
      </c>
      <c r="K145" s="8">
        <v>100</v>
      </c>
      <c r="L145" s="8"/>
      <c r="M145" s="8"/>
      <c r="N145" s="8"/>
      <c r="O145" s="8">
        <v>0</v>
      </c>
      <c r="P145" s="8">
        <v>100</v>
      </c>
      <c r="Q145" s="8">
        <v>100</v>
      </c>
      <c r="R145" s="8">
        <v>100</v>
      </c>
      <c r="S145" s="8">
        <v>100</v>
      </c>
      <c r="T145" s="8">
        <v>0</v>
      </c>
      <c r="U145" s="8">
        <v>0</v>
      </c>
      <c r="V145" s="8">
        <v>0</v>
      </c>
      <c r="W145" s="116"/>
      <c r="X145" s="116"/>
      <c r="Y145" s="116"/>
      <c r="Z145" s="116"/>
      <c r="AA145" s="116"/>
      <c r="AB145" s="116"/>
      <c r="AC145" s="116"/>
      <c r="AD145" s="116"/>
    </row>
    <row r="146" spans="1:30" s="113" customFormat="1" ht="12" x14ac:dyDescent="0.25">
      <c r="A146" s="116" t="s">
        <v>145</v>
      </c>
      <c r="B146" s="8">
        <v>2008</v>
      </c>
      <c r="C146" s="116" t="s">
        <v>17</v>
      </c>
      <c r="D146" s="8">
        <v>129909</v>
      </c>
      <c r="E146" s="8">
        <v>100</v>
      </c>
      <c r="F146" s="8"/>
      <c r="G146" s="8"/>
      <c r="H146" s="8"/>
      <c r="I146" s="8">
        <v>0</v>
      </c>
      <c r="J146" s="8">
        <v>100</v>
      </c>
      <c r="K146" s="8">
        <v>100</v>
      </c>
      <c r="L146" s="8"/>
      <c r="M146" s="8"/>
      <c r="N146" s="8"/>
      <c r="O146" s="8">
        <v>0</v>
      </c>
      <c r="P146" s="8">
        <v>100</v>
      </c>
      <c r="Q146" s="8">
        <v>100</v>
      </c>
      <c r="R146" s="8">
        <v>100</v>
      </c>
      <c r="S146" s="8">
        <v>100</v>
      </c>
      <c r="T146" s="8">
        <v>0</v>
      </c>
      <c r="U146" s="8">
        <v>0</v>
      </c>
      <c r="V146" s="8">
        <v>0</v>
      </c>
      <c r="W146" s="116"/>
      <c r="X146" s="116"/>
      <c r="Y146" s="116"/>
      <c r="Z146" s="116"/>
      <c r="AA146" s="116"/>
      <c r="AB146" s="116"/>
      <c r="AC146" s="116"/>
      <c r="AD146" s="116"/>
    </row>
    <row r="147" spans="1:30" s="113" customFormat="1" ht="12" x14ac:dyDescent="0.25">
      <c r="A147" s="116" t="s">
        <v>145</v>
      </c>
      <c r="B147" s="8">
        <v>2009</v>
      </c>
      <c r="C147" s="116" t="s">
        <v>17</v>
      </c>
      <c r="D147" s="8">
        <v>129909</v>
      </c>
      <c r="E147" s="8">
        <v>100</v>
      </c>
      <c r="F147" s="8"/>
      <c r="G147" s="8"/>
      <c r="H147" s="8"/>
      <c r="I147" s="8">
        <v>0</v>
      </c>
      <c r="J147" s="8">
        <v>100</v>
      </c>
      <c r="K147" s="8">
        <v>100</v>
      </c>
      <c r="L147" s="8"/>
      <c r="M147" s="8"/>
      <c r="N147" s="8"/>
      <c r="O147" s="8">
        <v>0</v>
      </c>
      <c r="P147" s="8">
        <v>100</v>
      </c>
      <c r="Q147" s="8">
        <v>100</v>
      </c>
      <c r="R147" s="8">
        <v>100</v>
      </c>
      <c r="S147" s="8">
        <v>100</v>
      </c>
      <c r="T147" s="8">
        <v>0</v>
      </c>
      <c r="U147" s="8">
        <v>0</v>
      </c>
      <c r="V147" s="8">
        <v>0</v>
      </c>
      <c r="W147" s="116"/>
      <c r="X147" s="116"/>
      <c r="Y147" s="116"/>
      <c r="Z147" s="116"/>
      <c r="AA147" s="116"/>
      <c r="AB147" s="116"/>
      <c r="AC147" s="116"/>
      <c r="AD147" s="116"/>
    </row>
    <row r="148" spans="1:30" s="113" customFormat="1" ht="12" x14ac:dyDescent="0.25">
      <c r="A148" s="116" t="s">
        <v>145</v>
      </c>
      <c r="B148" s="8">
        <v>2010</v>
      </c>
      <c r="C148" s="116" t="s">
        <v>17</v>
      </c>
      <c r="D148" s="8">
        <v>129909</v>
      </c>
      <c r="E148" s="8">
        <v>100</v>
      </c>
      <c r="F148" s="8"/>
      <c r="G148" s="8"/>
      <c r="H148" s="8"/>
      <c r="I148" s="8">
        <v>0</v>
      </c>
      <c r="J148" s="8">
        <v>100</v>
      </c>
      <c r="K148" s="8">
        <v>100</v>
      </c>
      <c r="L148" s="8"/>
      <c r="M148" s="8"/>
      <c r="N148" s="8"/>
      <c r="O148" s="8">
        <v>0</v>
      </c>
      <c r="P148" s="8">
        <v>100</v>
      </c>
      <c r="Q148" s="8">
        <v>100</v>
      </c>
      <c r="R148" s="8">
        <v>100</v>
      </c>
      <c r="S148" s="8">
        <v>100</v>
      </c>
      <c r="T148" s="8">
        <v>0</v>
      </c>
      <c r="U148" s="8">
        <v>0</v>
      </c>
      <c r="V148" s="8">
        <v>0</v>
      </c>
      <c r="W148" s="116"/>
      <c r="X148" s="116"/>
      <c r="Y148" s="116"/>
      <c r="Z148" s="116"/>
      <c r="AA148" s="116"/>
      <c r="AB148" s="116"/>
      <c r="AC148" s="116"/>
      <c r="AD148" s="116"/>
    </row>
    <row r="149" spans="1:30" s="113" customFormat="1" ht="12" x14ac:dyDescent="0.25">
      <c r="A149" s="116" t="s">
        <v>145</v>
      </c>
      <c r="B149" s="8">
        <v>2011</v>
      </c>
      <c r="C149" s="116" t="s">
        <v>17</v>
      </c>
      <c r="D149" s="8">
        <v>129909</v>
      </c>
      <c r="E149" s="8">
        <v>100</v>
      </c>
      <c r="F149" s="8"/>
      <c r="G149" s="8"/>
      <c r="H149" s="8"/>
      <c r="I149" s="8">
        <v>0</v>
      </c>
      <c r="J149" s="8">
        <v>100</v>
      </c>
      <c r="K149" s="8">
        <v>100</v>
      </c>
      <c r="L149" s="8"/>
      <c r="M149" s="8"/>
      <c r="N149" s="8"/>
      <c r="O149" s="8">
        <v>0</v>
      </c>
      <c r="P149" s="8">
        <v>100</v>
      </c>
      <c r="Q149" s="8">
        <v>100</v>
      </c>
      <c r="R149" s="8">
        <v>100</v>
      </c>
      <c r="S149" s="8">
        <v>100</v>
      </c>
      <c r="T149" s="8">
        <v>0</v>
      </c>
      <c r="U149" s="8">
        <v>0</v>
      </c>
      <c r="V149" s="8">
        <v>0</v>
      </c>
      <c r="W149" s="116"/>
      <c r="X149" s="116"/>
      <c r="Y149" s="116"/>
      <c r="Z149" s="116"/>
      <c r="AA149" s="116"/>
      <c r="AB149" s="116"/>
      <c r="AC149" s="116"/>
      <c r="AD149" s="116"/>
    </row>
    <row r="150" spans="1:30" s="113" customFormat="1" ht="12" x14ac:dyDescent="0.25">
      <c r="A150" s="116" t="s">
        <v>145</v>
      </c>
      <c r="B150" s="8">
        <v>2012</v>
      </c>
      <c r="C150" s="116" t="s">
        <v>17</v>
      </c>
      <c r="D150" s="8">
        <v>129909</v>
      </c>
      <c r="E150" s="8">
        <v>100</v>
      </c>
      <c r="F150" s="8"/>
      <c r="G150" s="8"/>
      <c r="H150" s="8"/>
      <c r="I150" s="8">
        <v>0</v>
      </c>
      <c r="J150" s="8">
        <v>100</v>
      </c>
      <c r="K150" s="8">
        <v>100</v>
      </c>
      <c r="L150" s="8"/>
      <c r="M150" s="8"/>
      <c r="N150" s="8"/>
      <c r="O150" s="8">
        <v>0</v>
      </c>
      <c r="P150" s="8">
        <v>100</v>
      </c>
      <c r="Q150" s="8">
        <v>100</v>
      </c>
      <c r="R150" s="8">
        <v>100</v>
      </c>
      <c r="S150" s="8">
        <v>100</v>
      </c>
      <c r="T150" s="8">
        <v>0</v>
      </c>
      <c r="U150" s="8">
        <v>0</v>
      </c>
      <c r="V150" s="8">
        <v>0</v>
      </c>
      <c r="W150" s="116"/>
      <c r="X150" s="116"/>
      <c r="Y150" s="116"/>
      <c r="Z150" s="116"/>
      <c r="AA150" s="116"/>
      <c r="AB150" s="116"/>
      <c r="AC150" s="116"/>
      <c r="AD150" s="116"/>
    </row>
    <row r="151" spans="1:30" s="113" customFormat="1" ht="12" x14ac:dyDescent="0.25">
      <c r="A151" s="116" t="s">
        <v>145</v>
      </c>
      <c r="B151" s="8">
        <v>2013</v>
      </c>
      <c r="C151" s="116" t="s">
        <v>17</v>
      </c>
      <c r="D151" s="8">
        <v>130366</v>
      </c>
      <c r="E151" s="8">
        <v>100</v>
      </c>
      <c r="F151" s="8"/>
      <c r="G151" s="8"/>
      <c r="H151" s="8"/>
      <c r="I151" s="8">
        <v>0</v>
      </c>
      <c r="J151" s="8">
        <v>100</v>
      </c>
      <c r="K151" s="8">
        <v>100</v>
      </c>
      <c r="L151" s="8"/>
      <c r="M151" s="8"/>
      <c r="N151" s="8"/>
      <c r="O151" s="8">
        <v>0</v>
      </c>
      <c r="P151" s="8">
        <v>100</v>
      </c>
      <c r="Q151" s="8">
        <v>100</v>
      </c>
      <c r="R151" s="8">
        <v>100</v>
      </c>
      <c r="S151" s="8">
        <v>100</v>
      </c>
      <c r="T151" s="8">
        <v>0</v>
      </c>
      <c r="U151" s="8">
        <v>0</v>
      </c>
      <c r="V151" s="8">
        <v>0</v>
      </c>
      <c r="W151" s="116"/>
      <c r="X151" s="116"/>
      <c r="Y151" s="116"/>
      <c r="Z151" s="116"/>
      <c r="AA151" s="116"/>
      <c r="AB151" s="116"/>
      <c r="AC151" s="116"/>
      <c r="AD151" s="116"/>
    </row>
    <row r="152" spans="1:30" s="113" customFormat="1" ht="12" x14ac:dyDescent="0.25">
      <c r="A152" s="116" t="s">
        <v>145</v>
      </c>
      <c r="B152" s="8">
        <v>2014</v>
      </c>
      <c r="C152" s="116" t="s">
        <v>17</v>
      </c>
      <c r="D152" s="8">
        <v>128845</v>
      </c>
      <c r="E152" s="8">
        <v>100</v>
      </c>
      <c r="F152" s="8"/>
      <c r="G152" s="8"/>
      <c r="H152" s="8"/>
      <c r="I152" s="8">
        <v>0</v>
      </c>
      <c r="J152" s="8">
        <v>100</v>
      </c>
      <c r="K152" s="8">
        <v>100</v>
      </c>
      <c r="L152" s="8"/>
      <c r="M152" s="8"/>
      <c r="N152" s="8"/>
      <c r="O152" s="8">
        <v>0</v>
      </c>
      <c r="P152" s="8">
        <v>100</v>
      </c>
      <c r="Q152" s="8">
        <v>100</v>
      </c>
      <c r="R152" s="8">
        <v>100</v>
      </c>
      <c r="S152" s="8">
        <v>100</v>
      </c>
      <c r="T152" s="8">
        <v>0</v>
      </c>
      <c r="U152" s="8">
        <v>0</v>
      </c>
      <c r="V152" s="8">
        <v>0</v>
      </c>
      <c r="W152" s="116"/>
      <c r="X152" s="116"/>
      <c r="Y152" s="116"/>
      <c r="Z152" s="116"/>
      <c r="AA152" s="116"/>
      <c r="AB152" s="116"/>
      <c r="AC152" s="116"/>
      <c r="AD152" s="116"/>
    </row>
    <row r="153" spans="1:30" s="113" customFormat="1" ht="12" x14ac:dyDescent="0.25">
      <c r="A153" s="116" t="s">
        <v>145</v>
      </c>
      <c r="B153" s="8">
        <v>2015</v>
      </c>
      <c r="C153" s="116" t="s">
        <v>17</v>
      </c>
      <c r="D153" s="8">
        <v>131031</v>
      </c>
      <c r="E153" s="8">
        <v>100</v>
      </c>
      <c r="F153" s="8"/>
      <c r="G153" s="8"/>
      <c r="H153" s="8"/>
      <c r="I153" s="8">
        <v>0</v>
      </c>
      <c r="J153" s="8">
        <v>100</v>
      </c>
      <c r="K153" s="8">
        <v>100</v>
      </c>
      <c r="L153" s="8"/>
      <c r="M153" s="8"/>
      <c r="N153" s="8"/>
      <c r="O153" s="8">
        <v>0</v>
      </c>
      <c r="P153" s="8">
        <v>100</v>
      </c>
      <c r="Q153" s="8">
        <v>100</v>
      </c>
      <c r="R153" s="8">
        <v>100</v>
      </c>
      <c r="S153" s="8">
        <v>100</v>
      </c>
      <c r="T153" s="8">
        <v>0</v>
      </c>
      <c r="U153" s="8">
        <v>0</v>
      </c>
      <c r="V153" s="8">
        <v>0</v>
      </c>
      <c r="W153" s="116"/>
      <c r="X153" s="116"/>
      <c r="Y153" s="116"/>
      <c r="Z153" s="116"/>
      <c r="AA153" s="116"/>
      <c r="AB153" s="116"/>
      <c r="AC153" s="116"/>
      <c r="AD153" s="116"/>
    </row>
    <row r="154" spans="1:30" s="113" customFormat="1" ht="12" x14ac:dyDescent="0.25">
      <c r="A154" s="116" t="s">
        <v>145</v>
      </c>
      <c r="B154" s="8">
        <v>2016</v>
      </c>
      <c r="C154" s="116" t="s">
        <v>17</v>
      </c>
      <c r="D154" s="8">
        <v>131947</v>
      </c>
      <c r="E154" s="8">
        <v>100</v>
      </c>
      <c r="F154" s="8"/>
      <c r="G154" s="8"/>
      <c r="H154" s="8"/>
      <c r="I154" s="8">
        <v>0</v>
      </c>
      <c r="J154" s="8">
        <v>100</v>
      </c>
      <c r="K154" s="8">
        <v>100</v>
      </c>
      <c r="L154" s="8"/>
      <c r="M154" s="8"/>
      <c r="N154" s="8"/>
      <c r="O154" s="8">
        <v>0</v>
      </c>
      <c r="P154" s="8">
        <v>100</v>
      </c>
      <c r="Q154" s="8">
        <v>100</v>
      </c>
      <c r="R154" s="8">
        <v>100</v>
      </c>
      <c r="S154" s="8">
        <v>100</v>
      </c>
      <c r="T154" s="8">
        <v>0</v>
      </c>
      <c r="U154" s="8">
        <v>0</v>
      </c>
      <c r="V154" s="8">
        <v>0</v>
      </c>
      <c r="W154" s="116"/>
      <c r="X154" s="116"/>
      <c r="Y154" s="116"/>
      <c r="Z154" s="116"/>
      <c r="AA154" s="116"/>
      <c r="AB154" s="116"/>
      <c r="AC154" s="116"/>
      <c r="AD154" s="116"/>
    </row>
    <row r="155" spans="1:30" s="113" customFormat="1" ht="12" x14ac:dyDescent="0.25">
      <c r="A155" s="116" t="s">
        <v>145</v>
      </c>
      <c r="B155" s="8">
        <v>2017</v>
      </c>
      <c r="C155" s="116" t="s">
        <v>17</v>
      </c>
      <c r="D155" s="8">
        <v>134382</v>
      </c>
      <c r="E155" s="8">
        <v>100</v>
      </c>
      <c r="F155" s="8"/>
      <c r="G155" s="8"/>
      <c r="H155" s="8"/>
      <c r="I155" s="8">
        <v>0</v>
      </c>
      <c r="J155" s="8">
        <v>100</v>
      </c>
      <c r="K155" s="8">
        <v>100</v>
      </c>
      <c r="L155" s="8"/>
      <c r="M155" s="8"/>
      <c r="N155" s="8"/>
      <c r="O155" s="8">
        <v>0</v>
      </c>
      <c r="P155" s="8">
        <v>100</v>
      </c>
      <c r="Q155" s="8">
        <v>100</v>
      </c>
      <c r="R155" s="8">
        <v>100</v>
      </c>
      <c r="S155" s="8">
        <v>100</v>
      </c>
      <c r="T155" s="8">
        <v>0</v>
      </c>
      <c r="U155" s="8">
        <v>0</v>
      </c>
      <c r="V155" s="8">
        <v>0</v>
      </c>
      <c r="W155" s="116"/>
      <c r="X155" s="116"/>
      <c r="Y155" s="116"/>
      <c r="Z155" s="116"/>
      <c r="AA155" s="116"/>
      <c r="AB155" s="116"/>
      <c r="AC155" s="116"/>
      <c r="AD155" s="116"/>
    </row>
    <row r="156" spans="1:30" s="113" customFormat="1" ht="12" x14ac:dyDescent="0.25">
      <c r="A156" s="116" t="s">
        <v>145</v>
      </c>
      <c r="B156" s="8">
        <v>2018</v>
      </c>
      <c r="C156" s="116" t="s">
        <v>17</v>
      </c>
      <c r="D156" s="8">
        <v>135615</v>
      </c>
      <c r="E156" s="8">
        <v>100</v>
      </c>
      <c r="F156" s="8"/>
      <c r="G156" s="8"/>
      <c r="H156" s="8"/>
      <c r="I156" s="8">
        <v>0</v>
      </c>
      <c r="J156" s="8">
        <v>100</v>
      </c>
      <c r="K156" s="8">
        <v>100</v>
      </c>
      <c r="L156" s="8"/>
      <c r="M156" s="8"/>
      <c r="N156" s="8"/>
      <c r="O156" s="8">
        <v>0</v>
      </c>
      <c r="P156" s="8">
        <v>100</v>
      </c>
      <c r="Q156" s="8">
        <v>100</v>
      </c>
      <c r="R156" s="8">
        <v>100</v>
      </c>
      <c r="S156" s="8">
        <v>99.697224558452604</v>
      </c>
      <c r="T156" s="8">
        <v>0.30277544154739644</v>
      </c>
      <c r="U156" s="8">
        <v>0</v>
      </c>
      <c r="V156" s="8">
        <v>0</v>
      </c>
      <c r="W156" s="116"/>
      <c r="X156" s="116"/>
      <c r="Y156" s="116"/>
      <c r="Z156" s="116"/>
      <c r="AA156" s="116"/>
      <c r="AB156" s="116"/>
      <c r="AC156" s="116"/>
      <c r="AD156" s="116"/>
    </row>
    <row r="157" spans="1:30" s="113" customFormat="1" ht="12" x14ac:dyDescent="0.25">
      <c r="A157" s="116" t="s">
        <v>145</v>
      </c>
      <c r="B157" s="8">
        <v>2019</v>
      </c>
      <c r="C157" s="116" t="s">
        <v>17</v>
      </c>
      <c r="D157" s="8">
        <v>132869</v>
      </c>
      <c r="E157" s="8">
        <v>100</v>
      </c>
      <c r="F157" s="8"/>
      <c r="G157" s="8"/>
      <c r="H157" s="8"/>
      <c r="I157" s="8">
        <v>0</v>
      </c>
      <c r="J157" s="8">
        <v>100</v>
      </c>
      <c r="K157" s="8">
        <v>100</v>
      </c>
      <c r="L157" s="8"/>
      <c r="M157" s="8"/>
      <c r="N157" s="8"/>
      <c r="O157" s="8">
        <v>0</v>
      </c>
      <c r="P157" s="8">
        <v>100</v>
      </c>
      <c r="Q157" s="8">
        <v>100</v>
      </c>
      <c r="R157" s="8">
        <v>100</v>
      </c>
      <c r="S157" s="8">
        <v>99.243061396131225</v>
      </c>
      <c r="T157" s="8">
        <v>0.75693860386877532</v>
      </c>
      <c r="U157" s="8">
        <v>0</v>
      </c>
      <c r="V157" s="8">
        <v>0</v>
      </c>
      <c r="W157" s="116"/>
      <c r="X157" s="116"/>
      <c r="Y157" s="116"/>
      <c r="Z157" s="116"/>
      <c r="AA157" s="116"/>
      <c r="AB157" s="116"/>
      <c r="AC157" s="116"/>
      <c r="AD157" s="116"/>
    </row>
    <row r="158" spans="1:30" s="113" customFormat="1" ht="12" x14ac:dyDescent="0.25">
      <c r="A158" s="116" t="s">
        <v>145</v>
      </c>
      <c r="B158" s="8">
        <v>2020</v>
      </c>
      <c r="C158" s="116" t="s">
        <v>17</v>
      </c>
      <c r="D158" s="8">
        <v>130660</v>
      </c>
      <c r="E158" s="8">
        <v>100</v>
      </c>
      <c r="F158" s="8"/>
      <c r="G158" s="8"/>
      <c r="H158" s="8"/>
      <c r="I158" s="8">
        <v>0</v>
      </c>
      <c r="J158" s="8">
        <v>100</v>
      </c>
      <c r="K158" s="8">
        <v>100</v>
      </c>
      <c r="L158" s="8"/>
      <c r="M158" s="8"/>
      <c r="N158" s="8"/>
      <c r="O158" s="8">
        <v>0</v>
      </c>
      <c r="P158" s="8">
        <v>100</v>
      </c>
      <c r="Q158" s="8">
        <v>100</v>
      </c>
      <c r="R158" s="8">
        <v>100</v>
      </c>
      <c r="S158" s="8">
        <v>98.788898233809959</v>
      </c>
      <c r="T158" s="8">
        <v>1.2111017661900405</v>
      </c>
      <c r="U158" s="8">
        <v>0</v>
      </c>
      <c r="V158" s="8">
        <v>0</v>
      </c>
      <c r="W158" s="116"/>
      <c r="X158" s="116"/>
      <c r="Y158" s="116"/>
      <c r="Z158" s="116"/>
      <c r="AA158" s="116"/>
      <c r="AB158" s="116"/>
      <c r="AC158" s="116"/>
      <c r="AD158" s="116"/>
    </row>
    <row r="159" spans="1:30" s="113" customFormat="1" ht="12" x14ac:dyDescent="0.25">
      <c r="A159" s="116" t="s">
        <v>145</v>
      </c>
      <c r="B159" s="8">
        <v>2021</v>
      </c>
      <c r="C159" s="116" t="s">
        <v>17</v>
      </c>
      <c r="D159" s="8">
        <v>134020</v>
      </c>
      <c r="E159" s="8">
        <v>100</v>
      </c>
      <c r="F159" s="8"/>
      <c r="G159" s="8"/>
      <c r="H159" s="8"/>
      <c r="I159" s="8">
        <v>0</v>
      </c>
      <c r="J159" s="8">
        <v>100</v>
      </c>
      <c r="K159" s="8">
        <v>100</v>
      </c>
      <c r="L159" s="8"/>
      <c r="M159" s="8"/>
      <c r="N159" s="8"/>
      <c r="O159" s="8">
        <v>0</v>
      </c>
      <c r="P159" s="8">
        <v>100</v>
      </c>
      <c r="Q159" s="8">
        <v>100</v>
      </c>
      <c r="R159" s="8">
        <v>100</v>
      </c>
      <c r="S159" s="8">
        <v>98.334735071488694</v>
      </c>
      <c r="T159" s="8">
        <v>1.6652649285113057</v>
      </c>
      <c r="U159" s="8">
        <v>0</v>
      </c>
      <c r="V159" s="8">
        <v>0</v>
      </c>
      <c r="W159" s="116"/>
      <c r="X159" s="116"/>
      <c r="Y159" s="116"/>
      <c r="Z159" s="116"/>
      <c r="AA159" s="116"/>
      <c r="AB159" s="116"/>
      <c r="AC159" s="116"/>
      <c r="AD159" s="116"/>
    </row>
    <row r="160" spans="1:30" s="113" customFormat="1" ht="12" x14ac:dyDescent="0.25">
      <c r="A160" s="116" t="s">
        <v>145</v>
      </c>
      <c r="B160" s="8">
        <v>2022</v>
      </c>
      <c r="C160" s="116" t="s">
        <v>17</v>
      </c>
      <c r="D160" s="8">
        <v>134476</v>
      </c>
      <c r="E160" s="8">
        <v>100</v>
      </c>
      <c r="F160" s="8"/>
      <c r="G160" s="8"/>
      <c r="H160" s="8"/>
      <c r="I160" s="8">
        <v>0</v>
      </c>
      <c r="J160" s="8">
        <v>100</v>
      </c>
      <c r="K160" s="8">
        <v>100</v>
      </c>
      <c r="L160" s="8"/>
      <c r="M160" s="8"/>
      <c r="N160" s="8"/>
      <c r="O160" s="8">
        <v>0</v>
      </c>
      <c r="P160" s="8">
        <v>100</v>
      </c>
      <c r="Q160" s="8">
        <v>100</v>
      </c>
      <c r="R160" s="8">
        <v>100</v>
      </c>
      <c r="S160" s="8">
        <v>97.880571909167429</v>
      </c>
      <c r="T160" s="8">
        <v>2.1194280908325709</v>
      </c>
      <c r="U160" s="8">
        <v>0</v>
      </c>
      <c r="V160" s="8">
        <v>0</v>
      </c>
      <c r="W160" s="116"/>
      <c r="X160" s="116"/>
      <c r="Y160" s="116"/>
      <c r="Z160" s="116"/>
      <c r="AA160" s="116"/>
      <c r="AB160" s="116"/>
      <c r="AC160" s="116"/>
      <c r="AD160" s="116"/>
    </row>
    <row r="161" spans="1:30" s="113" customFormat="1" ht="12" x14ac:dyDescent="0.25">
      <c r="A161" s="116" t="s">
        <v>145</v>
      </c>
      <c r="B161" s="8">
        <v>2023</v>
      </c>
      <c r="C161" s="116" t="s">
        <v>17</v>
      </c>
      <c r="D161" s="8">
        <v>134476</v>
      </c>
      <c r="E161" s="8">
        <v>100</v>
      </c>
      <c r="F161" s="8"/>
      <c r="G161" s="8"/>
      <c r="H161" s="8"/>
      <c r="I161" s="8">
        <v>0</v>
      </c>
      <c r="J161" s="8">
        <v>100</v>
      </c>
      <c r="K161" s="8">
        <v>100</v>
      </c>
      <c r="L161" s="8"/>
      <c r="M161" s="8"/>
      <c r="N161" s="8"/>
      <c r="O161" s="8">
        <v>0</v>
      </c>
      <c r="P161" s="8">
        <v>100</v>
      </c>
      <c r="Q161" s="8">
        <v>100</v>
      </c>
      <c r="R161" s="8">
        <v>100</v>
      </c>
      <c r="S161" s="8">
        <v>97.426408746846164</v>
      </c>
      <c r="T161" s="8">
        <v>2.5735912531538361</v>
      </c>
      <c r="U161" s="8">
        <v>0</v>
      </c>
      <c r="V161" s="8">
        <v>0</v>
      </c>
      <c r="W161" s="116"/>
      <c r="X161" s="116"/>
      <c r="Y161" s="116"/>
      <c r="Z161" s="116"/>
      <c r="AA161" s="116"/>
      <c r="AB161" s="116"/>
      <c r="AC161" s="116"/>
      <c r="AD161" s="116"/>
    </row>
    <row r="162" spans="1:30" s="113" customFormat="1" ht="12" x14ac:dyDescent="0.25">
      <c r="A162" s="116" t="s">
        <v>145</v>
      </c>
      <c r="B162" s="8">
        <v>2024</v>
      </c>
      <c r="C162" s="116" t="s">
        <v>17</v>
      </c>
      <c r="D162" s="8">
        <v>134476</v>
      </c>
      <c r="E162" s="8">
        <v>100</v>
      </c>
      <c r="F162" s="8"/>
      <c r="G162" s="8"/>
      <c r="H162" s="8"/>
      <c r="I162" s="8">
        <v>0</v>
      </c>
      <c r="J162" s="8">
        <v>100</v>
      </c>
      <c r="K162" s="8">
        <v>100</v>
      </c>
      <c r="L162" s="8"/>
      <c r="M162" s="8"/>
      <c r="N162" s="8"/>
      <c r="O162" s="8">
        <v>0</v>
      </c>
      <c r="P162" s="8">
        <v>100</v>
      </c>
      <c r="Q162" s="8">
        <v>100</v>
      </c>
      <c r="R162" s="8">
        <v>100</v>
      </c>
      <c r="S162" s="8">
        <v>96.972245584524899</v>
      </c>
      <c r="T162" s="8">
        <v>3.0277544154751013</v>
      </c>
      <c r="U162" s="8">
        <v>0</v>
      </c>
      <c r="V162" s="8">
        <v>0</v>
      </c>
      <c r="W162" s="116"/>
      <c r="X162" s="116"/>
      <c r="Y162" s="116"/>
      <c r="Z162" s="116"/>
      <c r="AA162" s="116"/>
      <c r="AB162" s="116"/>
      <c r="AC162" s="116"/>
      <c r="AD162" s="116"/>
    </row>
    <row r="163" spans="1:30" s="113" customFormat="1" ht="12" x14ac:dyDescent="0.25">
      <c r="A163" s="116" t="s">
        <v>145</v>
      </c>
      <c r="B163" s="8">
        <v>2025</v>
      </c>
      <c r="C163" s="116" t="s">
        <v>17</v>
      </c>
      <c r="D163" s="8">
        <v>134476</v>
      </c>
      <c r="E163" s="8">
        <v>100</v>
      </c>
      <c r="F163" s="8"/>
      <c r="G163" s="8"/>
      <c r="H163" s="8"/>
      <c r="I163" s="8">
        <v>0</v>
      </c>
      <c r="J163" s="8">
        <v>100</v>
      </c>
      <c r="K163" s="8">
        <v>100</v>
      </c>
      <c r="L163" s="8"/>
      <c r="M163" s="8"/>
      <c r="N163" s="8"/>
      <c r="O163" s="8">
        <v>0</v>
      </c>
      <c r="P163" s="8">
        <v>100</v>
      </c>
      <c r="Q163" s="8">
        <v>100</v>
      </c>
      <c r="R163" s="8">
        <v>100</v>
      </c>
      <c r="S163" s="8">
        <v>96.518082422203634</v>
      </c>
      <c r="T163" s="8">
        <v>3.4819175777963665</v>
      </c>
      <c r="U163" s="8">
        <v>0</v>
      </c>
      <c r="V163" s="8">
        <v>0</v>
      </c>
      <c r="W163" s="116"/>
      <c r="X163" s="116"/>
      <c r="Y163" s="116"/>
      <c r="Z163" s="116"/>
      <c r="AA163" s="116"/>
      <c r="AB163" s="116"/>
      <c r="AC163" s="116"/>
      <c r="AD163" s="116"/>
    </row>
    <row r="164" spans="1:30" s="113" customFormat="1" ht="12" x14ac:dyDescent="0.25">
      <c r="A164" s="116" t="s">
        <v>145</v>
      </c>
      <c r="B164" s="8">
        <v>2026</v>
      </c>
      <c r="C164" s="116" t="s">
        <v>17</v>
      </c>
      <c r="D164" s="8"/>
      <c r="E164" s="8">
        <v>100</v>
      </c>
      <c r="F164" s="8"/>
      <c r="G164" s="8"/>
      <c r="H164" s="8"/>
      <c r="I164" s="8">
        <v>0</v>
      </c>
      <c r="J164" s="8">
        <v>100</v>
      </c>
      <c r="K164" s="8">
        <v>100</v>
      </c>
      <c r="L164" s="8"/>
      <c r="M164" s="8"/>
      <c r="N164" s="8"/>
      <c r="O164" s="8">
        <v>0</v>
      </c>
      <c r="P164" s="8">
        <v>100</v>
      </c>
      <c r="Q164" s="8">
        <v>100</v>
      </c>
      <c r="R164" s="8">
        <v>100</v>
      </c>
      <c r="S164" s="8">
        <v>96.063919259882368</v>
      </c>
      <c r="T164" s="8">
        <v>3.9360807401176316</v>
      </c>
      <c r="U164" s="8">
        <v>0</v>
      </c>
      <c r="V164" s="8">
        <v>0</v>
      </c>
      <c r="W164" s="116"/>
      <c r="X164" s="116"/>
      <c r="Y164" s="116"/>
      <c r="Z164" s="116"/>
      <c r="AA164" s="116"/>
      <c r="AB164" s="116"/>
      <c r="AC164" s="116"/>
      <c r="AD164" s="116"/>
    </row>
    <row r="165" spans="1:30" s="113" customFormat="1" ht="12" x14ac:dyDescent="0.25">
      <c r="A165" s="116" t="s">
        <v>145</v>
      </c>
      <c r="B165" s="8">
        <v>2027</v>
      </c>
      <c r="C165" s="116" t="s">
        <v>17</v>
      </c>
      <c r="D165" s="8"/>
      <c r="E165" s="8">
        <v>100</v>
      </c>
      <c r="F165" s="8"/>
      <c r="G165" s="8"/>
      <c r="H165" s="8"/>
      <c r="I165" s="8">
        <v>0</v>
      </c>
      <c r="J165" s="8">
        <v>100</v>
      </c>
      <c r="K165" s="8">
        <v>100</v>
      </c>
      <c r="L165" s="8"/>
      <c r="M165" s="8"/>
      <c r="N165" s="8"/>
      <c r="O165" s="8">
        <v>0</v>
      </c>
      <c r="P165" s="8">
        <v>100</v>
      </c>
      <c r="Q165" s="8">
        <v>100</v>
      </c>
      <c r="R165" s="8">
        <v>100</v>
      </c>
      <c r="S165" s="8">
        <v>95.609756097561103</v>
      </c>
      <c r="T165" s="8">
        <v>4.3902439024388968</v>
      </c>
      <c r="U165" s="8">
        <v>0</v>
      </c>
      <c r="V165" s="8">
        <v>0</v>
      </c>
      <c r="W165" s="116"/>
      <c r="X165" s="116"/>
      <c r="Y165" s="116"/>
      <c r="Z165" s="116"/>
      <c r="AA165" s="116"/>
      <c r="AB165" s="116"/>
      <c r="AC165" s="116"/>
      <c r="AD165" s="116"/>
    </row>
    <row r="166" spans="1:30" s="113" customFormat="1" ht="12" x14ac:dyDescent="0.25">
      <c r="A166" s="116" t="s">
        <v>145</v>
      </c>
      <c r="B166" s="8">
        <v>2028</v>
      </c>
      <c r="C166" s="116" t="s">
        <v>17</v>
      </c>
      <c r="D166" s="8"/>
      <c r="E166" s="8">
        <v>100</v>
      </c>
      <c r="F166" s="8"/>
      <c r="G166" s="8"/>
      <c r="H166" s="8"/>
      <c r="I166" s="8">
        <v>0</v>
      </c>
      <c r="J166" s="8">
        <v>100</v>
      </c>
      <c r="K166" s="8">
        <v>100</v>
      </c>
      <c r="L166" s="8"/>
      <c r="M166" s="8"/>
      <c r="N166" s="8"/>
      <c r="O166" s="8">
        <v>0</v>
      </c>
      <c r="P166" s="8">
        <v>100</v>
      </c>
      <c r="Q166" s="8">
        <v>100</v>
      </c>
      <c r="R166" s="8">
        <v>100</v>
      </c>
      <c r="S166" s="8">
        <v>95.609756097561103</v>
      </c>
      <c r="T166" s="8">
        <v>4.3902439024388968</v>
      </c>
      <c r="U166" s="8">
        <v>0</v>
      </c>
      <c r="V166" s="8">
        <v>0</v>
      </c>
      <c r="W166" s="116"/>
      <c r="X166" s="116"/>
      <c r="Y166" s="116"/>
      <c r="Z166" s="116"/>
      <c r="AA166" s="116"/>
      <c r="AB166" s="116"/>
      <c r="AC166" s="116"/>
      <c r="AD166" s="116"/>
    </row>
    <row r="167" spans="1:30" s="113" customFormat="1" ht="12" x14ac:dyDescent="0.25">
      <c r="A167" s="116" t="s">
        <v>145</v>
      </c>
      <c r="B167" s="8">
        <v>2029</v>
      </c>
      <c r="C167" s="116" t="s">
        <v>17</v>
      </c>
      <c r="D167" s="8"/>
      <c r="E167" s="8">
        <v>100</v>
      </c>
      <c r="F167" s="8"/>
      <c r="G167" s="8"/>
      <c r="H167" s="8"/>
      <c r="I167" s="8">
        <v>0</v>
      </c>
      <c r="J167" s="8">
        <v>100</v>
      </c>
      <c r="K167" s="8">
        <v>100</v>
      </c>
      <c r="L167" s="8"/>
      <c r="M167" s="8"/>
      <c r="N167" s="8"/>
      <c r="O167" s="8">
        <v>0</v>
      </c>
      <c r="P167" s="8">
        <v>100</v>
      </c>
      <c r="Q167" s="8">
        <v>100</v>
      </c>
      <c r="R167" s="8">
        <v>100</v>
      </c>
      <c r="S167" s="8">
        <v>95.609756097561103</v>
      </c>
      <c r="T167" s="8">
        <v>4.3902439024388968</v>
      </c>
      <c r="U167" s="8">
        <v>0</v>
      </c>
      <c r="V167" s="8">
        <v>0</v>
      </c>
      <c r="W167" s="116"/>
      <c r="X167" s="116"/>
      <c r="Y167" s="116"/>
      <c r="Z167" s="116"/>
      <c r="AA167" s="116"/>
      <c r="AB167" s="116"/>
    </row>
    <row r="168" spans="1:30" s="113" customFormat="1" ht="12" x14ac:dyDescent="0.25">
      <c r="A168" s="116" t="s">
        <v>145</v>
      </c>
      <c r="B168" s="8">
        <v>2030</v>
      </c>
      <c r="C168" s="116" t="s">
        <v>17</v>
      </c>
      <c r="D168" s="8"/>
      <c r="E168" s="8">
        <v>100</v>
      </c>
      <c r="F168" s="8"/>
      <c r="G168" s="8"/>
      <c r="H168" s="8"/>
      <c r="I168" s="8">
        <v>0</v>
      </c>
      <c r="J168" s="8">
        <v>100</v>
      </c>
      <c r="K168" s="8">
        <v>100</v>
      </c>
      <c r="L168" s="8"/>
      <c r="M168" s="8"/>
      <c r="N168" s="8"/>
      <c r="O168" s="8">
        <v>0</v>
      </c>
      <c r="P168" s="8">
        <v>100</v>
      </c>
      <c r="Q168" s="8">
        <v>100</v>
      </c>
      <c r="R168" s="8">
        <v>100</v>
      </c>
      <c r="S168" s="8">
        <v>95.609756097561103</v>
      </c>
      <c r="T168" s="8">
        <v>4.3902439024388968</v>
      </c>
      <c r="U168" s="8">
        <v>0</v>
      </c>
      <c r="V168" s="8">
        <v>0</v>
      </c>
      <c r="W168" s="116"/>
      <c r="X168" s="116"/>
      <c r="Y168" s="116"/>
      <c r="Z168" s="116"/>
      <c r="AA168" s="116"/>
      <c r="AB168" s="116"/>
    </row>
    <row r="169" spans="1:30" ht="15.6" x14ac:dyDescent="0.3">
      <c r="A169" s="117" t="s">
        <v>145</v>
      </c>
      <c r="B169" s="8">
        <v>2000</v>
      </c>
      <c r="C169" s="117" t="s">
        <v>18</v>
      </c>
      <c r="D169" s="8">
        <v>224169</v>
      </c>
      <c r="E169" s="8">
        <v>100</v>
      </c>
      <c r="F169" s="8"/>
      <c r="G169" s="8"/>
      <c r="H169" s="8"/>
      <c r="I169" s="8">
        <v>0</v>
      </c>
      <c r="J169" s="8">
        <v>100</v>
      </c>
      <c r="K169" s="8">
        <v>100</v>
      </c>
      <c r="L169" s="8"/>
      <c r="M169" s="8"/>
      <c r="N169" s="8"/>
      <c r="O169" s="8">
        <v>0</v>
      </c>
      <c r="P169" s="8">
        <v>100</v>
      </c>
      <c r="Q169" s="8">
        <v>100</v>
      </c>
      <c r="R169" s="8">
        <v>100</v>
      </c>
      <c r="S169" s="8">
        <v>100</v>
      </c>
      <c r="T169" s="8">
        <v>0</v>
      </c>
      <c r="U169" s="8">
        <v>0</v>
      </c>
      <c r="V169" s="8">
        <v>0</v>
      </c>
      <c r="W169" s="117"/>
      <c r="X169" s="117"/>
      <c r="Y169" s="117"/>
      <c r="Z169" s="117"/>
      <c r="AA169" s="117"/>
      <c r="AB169" s="117"/>
    </row>
    <row r="170" spans="1:30" ht="15.6" x14ac:dyDescent="0.3">
      <c r="A170" s="117" t="s">
        <v>145</v>
      </c>
      <c r="B170" s="8">
        <v>2001</v>
      </c>
      <c r="C170" s="117" t="s">
        <v>18</v>
      </c>
      <c r="D170" s="8">
        <v>224169</v>
      </c>
      <c r="E170" s="8">
        <v>100</v>
      </c>
      <c r="F170" s="8"/>
      <c r="G170" s="8"/>
      <c r="H170" s="8"/>
      <c r="I170" s="8">
        <v>0</v>
      </c>
      <c r="J170" s="8">
        <v>100</v>
      </c>
      <c r="K170" s="8">
        <v>100</v>
      </c>
      <c r="L170" s="8"/>
      <c r="M170" s="8"/>
      <c r="N170" s="8"/>
      <c r="O170" s="8">
        <v>0</v>
      </c>
      <c r="P170" s="8">
        <v>100</v>
      </c>
      <c r="Q170" s="8">
        <v>100</v>
      </c>
      <c r="R170" s="8">
        <v>100</v>
      </c>
      <c r="S170" s="8">
        <v>100</v>
      </c>
      <c r="T170" s="8">
        <v>0</v>
      </c>
      <c r="U170" s="8">
        <v>0</v>
      </c>
      <c r="V170" s="8">
        <v>0</v>
      </c>
      <c r="W170" s="117"/>
      <c r="X170" s="117"/>
      <c r="Y170" s="117"/>
      <c r="Z170" s="117"/>
      <c r="AA170" s="117"/>
      <c r="AB170" s="117"/>
    </row>
    <row r="171" spans="1:30" ht="15.6" x14ac:dyDescent="0.3">
      <c r="A171" s="117" t="s">
        <v>145</v>
      </c>
      <c r="B171" s="8">
        <v>2002</v>
      </c>
      <c r="C171" s="117" t="s">
        <v>18</v>
      </c>
      <c r="D171" s="8">
        <v>224169</v>
      </c>
      <c r="E171" s="8">
        <v>100</v>
      </c>
      <c r="F171" s="8"/>
      <c r="G171" s="8"/>
      <c r="H171" s="8"/>
      <c r="I171" s="8">
        <v>0</v>
      </c>
      <c r="J171" s="8">
        <v>100</v>
      </c>
      <c r="K171" s="8">
        <v>100</v>
      </c>
      <c r="L171" s="8"/>
      <c r="M171" s="8"/>
      <c r="N171" s="8"/>
      <c r="O171" s="8">
        <v>0</v>
      </c>
      <c r="P171" s="8">
        <v>100</v>
      </c>
      <c r="Q171" s="8">
        <v>100</v>
      </c>
      <c r="R171" s="8">
        <v>100</v>
      </c>
      <c r="S171" s="8">
        <v>100</v>
      </c>
      <c r="T171" s="8">
        <v>0</v>
      </c>
      <c r="U171" s="8">
        <v>0</v>
      </c>
      <c r="V171" s="8">
        <v>0</v>
      </c>
      <c r="W171" s="117"/>
      <c r="X171" s="117"/>
      <c r="Y171" s="117"/>
      <c r="Z171" s="117"/>
      <c r="AA171" s="117"/>
      <c r="AB171" s="117"/>
    </row>
    <row r="172" spans="1:30" ht="15.6" x14ac:dyDescent="0.3">
      <c r="A172" s="117" t="s">
        <v>145</v>
      </c>
      <c r="B172" s="8">
        <v>2003</v>
      </c>
      <c r="C172" s="117" t="s">
        <v>18</v>
      </c>
      <c r="D172" s="8">
        <v>224169</v>
      </c>
      <c r="E172" s="8">
        <v>100</v>
      </c>
      <c r="F172" s="8"/>
      <c r="G172" s="8"/>
      <c r="H172" s="8"/>
      <c r="I172" s="8">
        <v>0</v>
      </c>
      <c r="J172" s="8">
        <v>100</v>
      </c>
      <c r="K172" s="8">
        <v>100</v>
      </c>
      <c r="L172" s="8"/>
      <c r="M172" s="8"/>
      <c r="N172" s="8"/>
      <c r="O172" s="8">
        <v>0</v>
      </c>
      <c r="P172" s="8">
        <v>100</v>
      </c>
      <c r="Q172" s="8">
        <v>100</v>
      </c>
      <c r="R172" s="8">
        <v>100</v>
      </c>
      <c r="S172" s="8">
        <v>100</v>
      </c>
      <c r="T172" s="8">
        <v>0</v>
      </c>
      <c r="U172" s="8">
        <v>0</v>
      </c>
      <c r="V172" s="8">
        <v>0</v>
      </c>
      <c r="W172" s="117"/>
      <c r="X172" s="117"/>
      <c r="Y172" s="117"/>
      <c r="Z172" s="117"/>
      <c r="AA172" s="117"/>
      <c r="AB172" s="117"/>
    </row>
    <row r="173" spans="1:30" ht="15.6" x14ac:dyDescent="0.3">
      <c r="A173" s="117" t="s">
        <v>145</v>
      </c>
      <c r="B173" s="8">
        <v>2004</v>
      </c>
      <c r="C173" s="117" t="s">
        <v>18</v>
      </c>
      <c r="D173" s="8">
        <v>224169</v>
      </c>
      <c r="E173" s="8">
        <v>100</v>
      </c>
      <c r="F173" s="8"/>
      <c r="G173" s="8"/>
      <c r="H173" s="8"/>
      <c r="I173" s="8">
        <v>0</v>
      </c>
      <c r="J173" s="8">
        <v>100</v>
      </c>
      <c r="K173" s="8">
        <v>100</v>
      </c>
      <c r="L173" s="8"/>
      <c r="M173" s="8"/>
      <c r="N173" s="8"/>
      <c r="O173" s="8">
        <v>0</v>
      </c>
      <c r="P173" s="8">
        <v>100</v>
      </c>
      <c r="Q173" s="8">
        <v>100</v>
      </c>
      <c r="R173" s="8">
        <v>100</v>
      </c>
      <c r="S173" s="8">
        <v>100</v>
      </c>
      <c r="T173" s="8">
        <v>0</v>
      </c>
      <c r="U173" s="8">
        <v>0</v>
      </c>
      <c r="V173" s="8">
        <v>0</v>
      </c>
      <c r="W173" s="117"/>
      <c r="X173" s="117"/>
      <c r="Y173" s="117"/>
      <c r="Z173" s="117"/>
      <c r="AA173" s="117"/>
      <c r="AB173" s="117"/>
    </row>
    <row r="174" spans="1:30" ht="15.6" x14ac:dyDescent="0.3">
      <c r="A174" s="117" t="s">
        <v>145</v>
      </c>
      <c r="B174" s="8">
        <v>2005</v>
      </c>
      <c r="C174" s="117" t="s">
        <v>18</v>
      </c>
      <c r="D174" s="8">
        <v>224169</v>
      </c>
      <c r="E174" s="8">
        <v>100</v>
      </c>
      <c r="F174" s="8"/>
      <c r="G174" s="8"/>
      <c r="H174" s="8"/>
      <c r="I174" s="8">
        <v>0</v>
      </c>
      <c r="J174" s="8">
        <v>100</v>
      </c>
      <c r="K174" s="8">
        <v>100</v>
      </c>
      <c r="L174" s="8"/>
      <c r="M174" s="8"/>
      <c r="N174" s="8"/>
      <c r="O174" s="8">
        <v>0</v>
      </c>
      <c r="P174" s="8">
        <v>100</v>
      </c>
      <c r="Q174" s="8">
        <v>100</v>
      </c>
      <c r="R174" s="8">
        <v>100</v>
      </c>
      <c r="S174" s="8">
        <v>100</v>
      </c>
      <c r="T174" s="8">
        <v>0</v>
      </c>
      <c r="U174" s="8">
        <v>0</v>
      </c>
      <c r="V174" s="8">
        <v>0</v>
      </c>
      <c r="W174" s="117"/>
      <c r="X174" s="117"/>
      <c r="Y174" s="117"/>
      <c r="Z174" s="117"/>
      <c r="AA174" s="117"/>
      <c r="AB174" s="117"/>
    </row>
    <row r="175" spans="1:30" ht="15.6" x14ac:dyDescent="0.3">
      <c r="A175" s="117" t="s">
        <v>145</v>
      </c>
      <c r="B175" s="8">
        <v>2006</v>
      </c>
      <c r="C175" s="117" t="s">
        <v>18</v>
      </c>
      <c r="D175" s="8">
        <v>224169</v>
      </c>
      <c r="E175" s="8">
        <v>100</v>
      </c>
      <c r="F175" s="8"/>
      <c r="G175" s="8"/>
      <c r="H175" s="8"/>
      <c r="I175" s="8">
        <v>0</v>
      </c>
      <c r="J175" s="8">
        <v>100</v>
      </c>
      <c r="K175" s="8">
        <v>100</v>
      </c>
      <c r="L175" s="8"/>
      <c r="M175" s="8"/>
      <c r="N175" s="8"/>
      <c r="O175" s="8">
        <v>0</v>
      </c>
      <c r="P175" s="8">
        <v>100</v>
      </c>
      <c r="Q175" s="8">
        <v>100</v>
      </c>
      <c r="R175" s="8">
        <v>100</v>
      </c>
      <c r="S175" s="8">
        <v>100</v>
      </c>
      <c r="T175" s="8">
        <v>0</v>
      </c>
      <c r="U175" s="8">
        <v>0</v>
      </c>
      <c r="V175" s="8">
        <v>0</v>
      </c>
      <c r="W175" s="117"/>
      <c r="X175" s="117"/>
      <c r="Y175" s="117"/>
      <c r="Z175" s="117"/>
      <c r="AA175" s="117"/>
      <c r="AB175" s="117"/>
    </row>
    <row r="176" spans="1:30" ht="15.6" x14ac:dyDescent="0.3">
      <c r="A176" s="117" t="s">
        <v>145</v>
      </c>
      <c r="B176" s="8">
        <v>2007</v>
      </c>
      <c r="C176" s="117" t="s">
        <v>18</v>
      </c>
      <c r="D176" s="8">
        <v>224169</v>
      </c>
      <c r="E176" s="8">
        <v>100</v>
      </c>
      <c r="F176" s="8"/>
      <c r="G176" s="8"/>
      <c r="H176" s="8"/>
      <c r="I176" s="8">
        <v>0</v>
      </c>
      <c r="J176" s="8">
        <v>100</v>
      </c>
      <c r="K176" s="8">
        <v>100</v>
      </c>
      <c r="L176" s="8"/>
      <c r="M176" s="8"/>
      <c r="N176" s="8"/>
      <c r="O176" s="8">
        <v>0</v>
      </c>
      <c r="P176" s="8">
        <v>100</v>
      </c>
      <c r="Q176" s="8">
        <v>100</v>
      </c>
      <c r="R176" s="8">
        <v>100</v>
      </c>
      <c r="S176" s="8">
        <v>100</v>
      </c>
      <c r="T176" s="8">
        <v>0</v>
      </c>
      <c r="U176" s="8">
        <v>0</v>
      </c>
      <c r="V176" s="8">
        <v>0</v>
      </c>
      <c r="W176" s="117"/>
      <c r="X176" s="117"/>
      <c r="Y176" s="117"/>
      <c r="Z176" s="117"/>
      <c r="AA176" s="117"/>
      <c r="AB176" s="117"/>
    </row>
    <row r="177" spans="1:28" ht="15.6" x14ac:dyDescent="0.3">
      <c r="A177" s="117" t="s">
        <v>145</v>
      </c>
      <c r="B177" s="8">
        <v>2008</v>
      </c>
      <c r="C177" s="117" t="s">
        <v>18</v>
      </c>
      <c r="D177" s="8">
        <v>224169</v>
      </c>
      <c r="E177" s="8">
        <v>100</v>
      </c>
      <c r="F177" s="8"/>
      <c r="G177" s="8"/>
      <c r="H177" s="8"/>
      <c r="I177" s="8">
        <v>0</v>
      </c>
      <c r="J177" s="8">
        <v>100</v>
      </c>
      <c r="K177" s="8">
        <v>100</v>
      </c>
      <c r="L177" s="8"/>
      <c r="M177" s="8"/>
      <c r="N177" s="8"/>
      <c r="O177" s="8">
        <v>0</v>
      </c>
      <c r="P177" s="8">
        <v>100</v>
      </c>
      <c r="Q177" s="8">
        <v>100</v>
      </c>
      <c r="R177" s="8">
        <v>100</v>
      </c>
      <c r="S177" s="8">
        <v>100</v>
      </c>
      <c r="T177" s="8">
        <v>0</v>
      </c>
      <c r="U177" s="8">
        <v>0</v>
      </c>
      <c r="V177" s="8">
        <v>0</v>
      </c>
      <c r="W177" s="117"/>
      <c r="X177" s="117"/>
      <c r="Y177" s="117"/>
      <c r="Z177" s="117"/>
      <c r="AA177" s="117"/>
      <c r="AB177" s="117"/>
    </row>
    <row r="178" spans="1:28" ht="15.6" x14ac:dyDescent="0.3">
      <c r="A178" s="117" t="s">
        <v>145</v>
      </c>
      <c r="B178" s="8">
        <v>2009</v>
      </c>
      <c r="C178" s="117" t="s">
        <v>18</v>
      </c>
      <c r="D178" s="8">
        <v>224169</v>
      </c>
      <c r="E178" s="8">
        <v>100</v>
      </c>
      <c r="F178" s="8"/>
      <c r="G178" s="8"/>
      <c r="H178" s="8"/>
      <c r="I178" s="8">
        <v>0</v>
      </c>
      <c r="J178" s="8">
        <v>100</v>
      </c>
      <c r="K178" s="8">
        <v>100</v>
      </c>
      <c r="L178" s="8"/>
      <c r="M178" s="8"/>
      <c r="N178" s="8"/>
      <c r="O178" s="8">
        <v>0</v>
      </c>
      <c r="P178" s="8">
        <v>100</v>
      </c>
      <c r="Q178" s="8">
        <v>100</v>
      </c>
      <c r="R178" s="8">
        <v>100</v>
      </c>
      <c r="S178" s="8">
        <v>100</v>
      </c>
      <c r="T178" s="8">
        <v>0</v>
      </c>
      <c r="U178" s="8">
        <v>0</v>
      </c>
      <c r="V178" s="8">
        <v>0</v>
      </c>
      <c r="W178" s="117"/>
      <c r="X178" s="117"/>
      <c r="Y178" s="117"/>
      <c r="Z178" s="117"/>
      <c r="AA178" s="117"/>
      <c r="AB178" s="117"/>
    </row>
    <row r="179" spans="1:28" ht="15.6" x14ac:dyDescent="0.3">
      <c r="A179" s="117" t="s">
        <v>145</v>
      </c>
      <c r="B179" s="8">
        <v>2010</v>
      </c>
      <c r="C179" s="117" t="s">
        <v>18</v>
      </c>
      <c r="D179" s="8">
        <v>224169</v>
      </c>
      <c r="E179" s="8">
        <v>100</v>
      </c>
      <c r="F179" s="8"/>
      <c r="G179" s="8"/>
      <c r="H179" s="8"/>
      <c r="I179" s="8">
        <v>0</v>
      </c>
      <c r="J179" s="8">
        <v>100</v>
      </c>
      <c r="K179" s="8">
        <v>100</v>
      </c>
      <c r="L179" s="8"/>
      <c r="M179" s="8"/>
      <c r="N179" s="8"/>
      <c r="O179" s="8">
        <v>0</v>
      </c>
      <c r="P179" s="8">
        <v>100</v>
      </c>
      <c r="Q179" s="8">
        <v>100</v>
      </c>
      <c r="R179" s="8">
        <v>100</v>
      </c>
      <c r="S179" s="8">
        <v>100</v>
      </c>
      <c r="T179" s="8">
        <v>0</v>
      </c>
      <c r="U179" s="8">
        <v>0</v>
      </c>
      <c r="V179" s="8">
        <v>0</v>
      </c>
      <c r="W179" s="117"/>
      <c r="X179" s="117"/>
      <c r="Y179" s="117"/>
      <c r="Z179" s="117"/>
      <c r="AA179" s="117"/>
      <c r="AB179" s="117"/>
    </row>
    <row r="180" spans="1:28" ht="15.6" x14ac:dyDescent="0.3">
      <c r="A180" s="117" t="s">
        <v>145</v>
      </c>
      <c r="B180" s="8">
        <v>2011</v>
      </c>
      <c r="C180" s="117" t="s">
        <v>18</v>
      </c>
      <c r="D180" s="8">
        <v>224169</v>
      </c>
      <c r="E180" s="8">
        <v>100</v>
      </c>
      <c r="F180" s="8"/>
      <c r="G180" s="8"/>
      <c r="H180" s="8"/>
      <c r="I180" s="8">
        <v>0</v>
      </c>
      <c r="J180" s="8">
        <v>100</v>
      </c>
      <c r="K180" s="8">
        <v>100</v>
      </c>
      <c r="L180" s="8"/>
      <c r="M180" s="8"/>
      <c r="N180" s="8"/>
      <c r="O180" s="8">
        <v>0</v>
      </c>
      <c r="P180" s="8">
        <v>100</v>
      </c>
      <c r="Q180" s="8">
        <v>100</v>
      </c>
      <c r="R180" s="8">
        <v>100</v>
      </c>
      <c r="S180" s="8">
        <v>100</v>
      </c>
      <c r="T180" s="8">
        <v>0</v>
      </c>
      <c r="U180" s="8">
        <v>0</v>
      </c>
      <c r="V180" s="8">
        <v>0</v>
      </c>
      <c r="W180" s="117"/>
      <c r="X180" s="117"/>
      <c r="Y180" s="117"/>
      <c r="Z180" s="117"/>
      <c r="AA180" s="117"/>
      <c r="AB180" s="117"/>
    </row>
    <row r="181" spans="1:28" ht="15.6" x14ac:dyDescent="0.3">
      <c r="A181" s="117" t="s">
        <v>145</v>
      </c>
      <c r="B181" s="8">
        <v>2012</v>
      </c>
      <c r="C181" s="117" t="s">
        <v>18</v>
      </c>
      <c r="D181" s="8">
        <v>224169</v>
      </c>
      <c r="E181" s="8">
        <v>100</v>
      </c>
      <c r="F181" s="8"/>
      <c r="G181" s="8"/>
      <c r="H181" s="8"/>
      <c r="I181" s="8">
        <v>0</v>
      </c>
      <c r="J181" s="8">
        <v>100</v>
      </c>
      <c r="K181" s="8">
        <v>100</v>
      </c>
      <c r="L181" s="8"/>
      <c r="M181" s="8"/>
      <c r="N181" s="8"/>
      <c r="O181" s="8">
        <v>0</v>
      </c>
      <c r="P181" s="8">
        <v>100</v>
      </c>
      <c r="Q181" s="8">
        <v>100</v>
      </c>
      <c r="R181" s="8">
        <v>100</v>
      </c>
      <c r="S181" s="8">
        <v>100</v>
      </c>
      <c r="T181" s="8">
        <v>0</v>
      </c>
      <c r="U181" s="8">
        <v>0</v>
      </c>
      <c r="V181" s="8">
        <v>0</v>
      </c>
      <c r="W181" s="117"/>
      <c r="X181" s="117"/>
      <c r="Y181" s="117"/>
      <c r="Z181" s="117"/>
      <c r="AA181" s="117"/>
      <c r="AB181" s="117"/>
    </row>
    <row r="182" spans="1:28" ht="15.6" x14ac:dyDescent="0.3">
      <c r="A182" s="117" t="s">
        <v>145</v>
      </c>
      <c r="B182" s="8">
        <v>2013</v>
      </c>
      <c r="C182" s="117" t="s">
        <v>18</v>
      </c>
      <c r="D182" s="8">
        <v>225468</v>
      </c>
      <c r="E182" s="8">
        <v>100</v>
      </c>
      <c r="F182" s="8"/>
      <c r="G182" s="8"/>
      <c r="H182" s="8"/>
      <c r="I182" s="8">
        <v>0</v>
      </c>
      <c r="J182" s="8">
        <v>100</v>
      </c>
      <c r="K182" s="8">
        <v>100</v>
      </c>
      <c r="L182" s="8"/>
      <c r="M182" s="8"/>
      <c r="N182" s="8"/>
      <c r="O182" s="8">
        <v>0</v>
      </c>
      <c r="P182" s="8">
        <v>100</v>
      </c>
      <c r="Q182" s="8">
        <v>100</v>
      </c>
      <c r="R182" s="8">
        <v>100</v>
      </c>
      <c r="S182" s="8">
        <v>100</v>
      </c>
      <c r="T182" s="8">
        <v>0</v>
      </c>
      <c r="U182" s="8">
        <v>0</v>
      </c>
      <c r="V182" s="8">
        <v>0</v>
      </c>
      <c r="W182" s="117"/>
      <c r="X182" s="117"/>
      <c r="Y182" s="117"/>
      <c r="Z182" s="117"/>
      <c r="AA182" s="117"/>
      <c r="AB182" s="117"/>
    </row>
    <row r="183" spans="1:28" ht="15.6" x14ac:dyDescent="0.3">
      <c r="A183" s="117" t="s">
        <v>145</v>
      </c>
      <c r="B183" s="8">
        <v>2014</v>
      </c>
      <c r="C183" s="117" t="s">
        <v>18</v>
      </c>
      <c r="D183" s="8">
        <v>235454</v>
      </c>
      <c r="E183" s="8">
        <v>100</v>
      </c>
      <c r="F183" s="8"/>
      <c r="G183" s="8"/>
      <c r="H183" s="8"/>
      <c r="I183" s="8">
        <v>0</v>
      </c>
      <c r="J183" s="8">
        <v>100</v>
      </c>
      <c r="K183" s="8">
        <v>100</v>
      </c>
      <c r="L183" s="8"/>
      <c r="M183" s="8"/>
      <c r="N183" s="8"/>
      <c r="O183" s="8">
        <v>0</v>
      </c>
      <c r="P183" s="8">
        <v>100</v>
      </c>
      <c r="Q183" s="8">
        <v>100</v>
      </c>
      <c r="R183" s="8">
        <v>100</v>
      </c>
      <c r="S183" s="8">
        <v>100</v>
      </c>
      <c r="T183" s="8">
        <v>0</v>
      </c>
      <c r="U183" s="8">
        <v>0</v>
      </c>
      <c r="V183" s="8">
        <v>0</v>
      </c>
      <c r="W183" s="117"/>
      <c r="X183" s="117"/>
      <c r="Y183" s="117"/>
      <c r="Z183" s="117"/>
      <c r="AA183" s="117"/>
      <c r="AB183" s="117"/>
    </row>
    <row r="184" spans="1:28" ht="15.6" x14ac:dyDescent="0.3">
      <c r="A184" s="117" t="s">
        <v>145</v>
      </c>
      <c r="B184" s="8">
        <v>2015</v>
      </c>
      <c r="C184" s="117" t="s">
        <v>18</v>
      </c>
      <c r="D184" s="8">
        <v>222005</v>
      </c>
      <c r="E184" s="8">
        <v>100</v>
      </c>
      <c r="F184" s="8"/>
      <c r="G184" s="8"/>
      <c r="H184" s="8"/>
      <c r="I184" s="8">
        <v>0</v>
      </c>
      <c r="J184" s="8">
        <v>100</v>
      </c>
      <c r="K184" s="8">
        <v>100</v>
      </c>
      <c r="L184" s="8"/>
      <c r="M184" s="8"/>
      <c r="N184" s="8"/>
      <c r="O184" s="8">
        <v>0</v>
      </c>
      <c r="P184" s="8">
        <v>100</v>
      </c>
      <c r="Q184" s="8">
        <v>100</v>
      </c>
      <c r="R184" s="8">
        <v>100</v>
      </c>
      <c r="S184" s="8">
        <v>100</v>
      </c>
      <c r="T184" s="8">
        <v>0</v>
      </c>
      <c r="U184" s="8">
        <v>0</v>
      </c>
      <c r="V184" s="8">
        <v>0</v>
      </c>
      <c r="W184" s="117"/>
      <c r="X184" s="117"/>
      <c r="Y184" s="117"/>
      <c r="Z184" s="117"/>
      <c r="AA184" s="117"/>
      <c r="AB184" s="117"/>
    </row>
    <row r="185" spans="1:28" ht="15.6" x14ac:dyDescent="0.3">
      <c r="A185" s="117" t="s">
        <v>145</v>
      </c>
      <c r="B185" s="8">
        <v>2016</v>
      </c>
      <c r="C185" s="117" t="s">
        <v>18</v>
      </c>
      <c r="D185" s="8">
        <v>214018</v>
      </c>
      <c r="E185" s="8">
        <v>100</v>
      </c>
      <c r="F185" s="8"/>
      <c r="G185" s="8"/>
      <c r="H185" s="8"/>
      <c r="I185" s="8">
        <v>0</v>
      </c>
      <c r="J185" s="8">
        <v>100</v>
      </c>
      <c r="K185" s="8">
        <v>100</v>
      </c>
      <c r="L185" s="8"/>
      <c r="M185" s="8"/>
      <c r="N185" s="8"/>
      <c r="O185" s="8">
        <v>0</v>
      </c>
      <c r="P185" s="8">
        <v>100</v>
      </c>
      <c r="Q185" s="8">
        <v>100</v>
      </c>
      <c r="R185" s="8">
        <v>100</v>
      </c>
      <c r="S185" s="8">
        <v>100</v>
      </c>
      <c r="T185" s="8">
        <v>0</v>
      </c>
      <c r="U185" s="8">
        <v>0</v>
      </c>
      <c r="V185" s="8">
        <v>0</v>
      </c>
      <c r="W185" s="117"/>
      <c r="X185" s="117"/>
      <c r="Y185" s="117"/>
      <c r="Z185" s="117"/>
      <c r="AA185" s="117"/>
      <c r="AB185" s="117"/>
    </row>
    <row r="186" spans="1:28" ht="15.6" x14ac:dyDescent="0.3">
      <c r="A186" s="117" t="s">
        <v>145</v>
      </c>
      <c r="B186" s="8">
        <v>2017</v>
      </c>
      <c r="C186" s="117" t="s">
        <v>18</v>
      </c>
      <c r="D186" s="8">
        <v>240863</v>
      </c>
      <c r="E186" s="8">
        <v>100</v>
      </c>
      <c r="F186" s="8"/>
      <c r="G186" s="8"/>
      <c r="H186" s="8"/>
      <c r="I186" s="8">
        <v>0</v>
      </c>
      <c r="J186" s="8">
        <v>100</v>
      </c>
      <c r="K186" s="8">
        <v>100</v>
      </c>
      <c r="L186" s="8"/>
      <c r="M186" s="8"/>
      <c r="N186" s="8"/>
      <c r="O186" s="8">
        <v>0</v>
      </c>
      <c r="P186" s="8">
        <v>100</v>
      </c>
      <c r="Q186" s="8">
        <v>100</v>
      </c>
      <c r="R186" s="8">
        <v>100</v>
      </c>
      <c r="S186" s="8">
        <v>100</v>
      </c>
      <c r="T186" s="8">
        <v>0</v>
      </c>
      <c r="U186" s="8">
        <v>0</v>
      </c>
      <c r="V186" s="8">
        <v>0</v>
      </c>
      <c r="W186" s="117"/>
      <c r="X186" s="117"/>
      <c r="Y186" s="117"/>
      <c r="Z186" s="117"/>
      <c r="AA186" s="117"/>
      <c r="AB186" s="117"/>
    </row>
    <row r="187" spans="1:28" ht="15.6" x14ac:dyDescent="0.3">
      <c r="A187" s="117" t="s">
        <v>145</v>
      </c>
      <c r="B187" s="8">
        <v>2018</v>
      </c>
      <c r="C187" s="117" t="s">
        <v>18</v>
      </c>
      <c r="D187" s="8">
        <v>235916</v>
      </c>
      <c r="E187" s="8">
        <v>100</v>
      </c>
      <c r="F187" s="8"/>
      <c r="G187" s="8"/>
      <c r="H187" s="8"/>
      <c r="I187" s="8">
        <v>0</v>
      </c>
      <c r="J187" s="8">
        <v>100</v>
      </c>
      <c r="K187" s="8">
        <v>100</v>
      </c>
      <c r="L187" s="8"/>
      <c r="M187" s="8"/>
      <c r="N187" s="8"/>
      <c r="O187" s="8">
        <v>0</v>
      </c>
      <c r="P187" s="8">
        <v>100</v>
      </c>
      <c r="Q187" s="8">
        <v>100</v>
      </c>
      <c r="R187" s="8">
        <v>100</v>
      </c>
      <c r="S187" s="8">
        <v>99.256307878449661</v>
      </c>
      <c r="T187" s="8">
        <v>0.74369212155033892</v>
      </c>
      <c r="U187" s="8">
        <v>0</v>
      </c>
      <c r="V187" s="8">
        <v>0</v>
      </c>
      <c r="W187" s="117"/>
      <c r="X187" s="117"/>
      <c r="Y187" s="117"/>
      <c r="Z187" s="117"/>
      <c r="AA187" s="117"/>
      <c r="AB187" s="117"/>
    </row>
    <row r="188" spans="1:28" ht="15.6" x14ac:dyDescent="0.3">
      <c r="A188" s="117" t="s">
        <v>145</v>
      </c>
      <c r="B188" s="8">
        <v>2019</v>
      </c>
      <c r="C188" s="117" t="s">
        <v>18</v>
      </c>
      <c r="D188" s="8">
        <v>234340</v>
      </c>
      <c r="E188" s="8">
        <v>100</v>
      </c>
      <c r="F188" s="8"/>
      <c r="G188" s="8"/>
      <c r="H188" s="8"/>
      <c r="I188" s="8">
        <v>0</v>
      </c>
      <c r="J188" s="8">
        <v>100</v>
      </c>
      <c r="K188" s="8">
        <v>100</v>
      </c>
      <c r="L188" s="8"/>
      <c r="M188" s="8"/>
      <c r="N188" s="8"/>
      <c r="O188" s="8">
        <v>0</v>
      </c>
      <c r="P188" s="8">
        <v>100</v>
      </c>
      <c r="Q188" s="8">
        <v>100</v>
      </c>
      <c r="R188" s="8">
        <v>100</v>
      </c>
      <c r="S188" s="8">
        <v>98.140769696123698</v>
      </c>
      <c r="T188" s="8">
        <v>1.8592303038763021</v>
      </c>
      <c r="U188" s="8">
        <v>0</v>
      </c>
      <c r="V188" s="8">
        <v>0</v>
      </c>
      <c r="W188" s="117"/>
      <c r="X188" s="117"/>
      <c r="Y188" s="117"/>
      <c r="Z188" s="117"/>
      <c r="AA188" s="117"/>
      <c r="AB188" s="117"/>
    </row>
    <row r="189" spans="1:28" ht="15.6" x14ac:dyDescent="0.3">
      <c r="A189" s="117" t="s">
        <v>145</v>
      </c>
      <c r="B189" s="8">
        <v>2020</v>
      </c>
      <c r="C189" s="117" t="s">
        <v>18</v>
      </c>
      <c r="D189" s="8">
        <v>232056</v>
      </c>
      <c r="E189" s="8">
        <v>100</v>
      </c>
      <c r="F189" s="8"/>
      <c r="G189" s="8"/>
      <c r="H189" s="8"/>
      <c r="I189" s="8">
        <v>0</v>
      </c>
      <c r="J189" s="8">
        <v>100</v>
      </c>
      <c r="K189" s="8">
        <v>100</v>
      </c>
      <c r="L189" s="8"/>
      <c r="M189" s="8"/>
      <c r="N189" s="8"/>
      <c r="O189" s="8">
        <v>0</v>
      </c>
      <c r="P189" s="8">
        <v>100</v>
      </c>
      <c r="Q189" s="8">
        <v>100</v>
      </c>
      <c r="R189" s="8">
        <v>100</v>
      </c>
      <c r="S189" s="8">
        <v>97.02523151379819</v>
      </c>
      <c r="T189" s="8">
        <v>2.9747684862018104</v>
      </c>
      <c r="U189" s="8">
        <v>0</v>
      </c>
      <c r="V189" s="8">
        <v>0</v>
      </c>
      <c r="W189" s="117"/>
      <c r="X189" s="117"/>
      <c r="Y189" s="117"/>
      <c r="Z189" s="117"/>
      <c r="AA189" s="117"/>
      <c r="AB189" s="117"/>
    </row>
    <row r="190" spans="1:28" ht="15.6" x14ac:dyDescent="0.3">
      <c r="A190" s="117" t="s">
        <v>145</v>
      </c>
      <c r="B190" s="8">
        <v>2021</v>
      </c>
      <c r="C190" s="117" t="s">
        <v>18</v>
      </c>
      <c r="D190" s="8">
        <v>235861</v>
      </c>
      <c r="E190" s="8">
        <v>100</v>
      </c>
      <c r="F190" s="8"/>
      <c r="G190" s="8"/>
      <c r="H190" s="8"/>
      <c r="I190" s="8">
        <v>0</v>
      </c>
      <c r="J190" s="8">
        <v>100</v>
      </c>
      <c r="K190" s="8">
        <v>100</v>
      </c>
      <c r="L190" s="8"/>
      <c r="M190" s="8"/>
      <c r="N190" s="8"/>
      <c r="O190" s="8">
        <v>0</v>
      </c>
      <c r="P190" s="8">
        <v>100</v>
      </c>
      <c r="Q190" s="8">
        <v>100</v>
      </c>
      <c r="R190" s="8">
        <v>100</v>
      </c>
      <c r="S190" s="8">
        <v>95.909693331472226</v>
      </c>
      <c r="T190" s="8">
        <v>4.0903066685277736</v>
      </c>
      <c r="U190" s="8">
        <v>0</v>
      </c>
      <c r="V190" s="8">
        <v>0</v>
      </c>
      <c r="W190" s="117"/>
      <c r="X190" s="117"/>
      <c r="Y190" s="117"/>
      <c r="Z190" s="117"/>
      <c r="AA190" s="117"/>
      <c r="AB190" s="117"/>
    </row>
    <row r="191" spans="1:28" ht="15.6" x14ac:dyDescent="0.3">
      <c r="A191" s="117" t="s">
        <v>145</v>
      </c>
      <c r="B191" s="8">
        <v>2022</v>
      </c>
      <c r="C191" s="117" t="s">
        <v>18</v>
      </c>
      <c r="D191" s="8">
        <v>237160</v>
      </c>
      <c r="E191" s="8">
        <v>100</v>
      </c>
      <c r="F191" s="8"/>
      <c r="G191" s="8"/>
      <c r="H191" s="8"/>
      <c r="I191" s="8">
        <v>0</v>
      </c>
      <c r="J191" s="8">
        <v>100</v>
      </c>
      <c r="K191" s="8">
        <v>100</v>
      </c>
      <c r="L191" s="8"/>
      <c r="M191" s="8"/>
      <c r="N191" s="8"/>
      <c r="O191" s="8">
        <v>0</v>
      </c>
      <c r="P191" s="8">
        <v>100</v>
      </c>
      <c r="Q191" s="8">
        <v>100</v>
      </c>
      <c r="R191" s="8">
        <v>100</v>
      </c>
      <c r="S191" s="8">
        <v>94.794155149146263</v>
      </c>
      <c r="T191" s="8">
        <v>5.2058448508537367</v>
      </c>
      <c r="U191" s="8">
        <v>0</v>
      </c>
      <c r="V191" s="8">
        <v>0</v>
      </c>
      <c r="W191" s="117"/>
      <c r="X191" s="117"/>
      <c r="Y191" s="117"/>
      <c r="Z191" s="117"/>
      <c r="AA191" s="117"/>
      <c r="AB191" s="117"/>
    </row>
    <row r="192" spans="1:28" ht="15.6" x14ac:dyDescent="0.3">
      <c r="A192" s="117" t="s">
        <v>145</v>
      </c>
      <c r="B192" s="8">
        <v>2023</v>
      </c>
      <c r="C192" s="117" t="s">
        <v>18</v>
      </c>
      <c r="D192" s="8">
        <v>237160</v>
      </c>
      <c r="E192" s="8">
        <v>100</v>
      </c>
      <c r="F192" s="8"/>
      <c r="G192" s="8"/>
      <c r="H192" s="8"/>
      <c r="I192" s="8">
        <v>0</v>
      </c>
      <c r="J192" s="8">
        <v>100</v>
      </c>
      <c r="K192" s="8">
        <v>100</v>
      </c>
      <c r="L192" s="8"/>
      <c r="M192" s="8"/>
      <c r="N192" s="8"/>
      <c r="O192" s="8">
        <v>0</v>
      </c>
      <c r="P192" s="8">
        <v>100</v>
      </c>
      <c r="Q192" s="8">
        <v>100</v>
      </c>
      <c r="R192" s="8">
        <v>100</v>
      </c>
      <c r="S192" s="8">
        <v>93.6786169668203</v>
      </c>
      <c r="T192" s="8">
        <v>6.3213830331796999</v>
      </c>
      <c r="U192" s="8">
        <v>0</v>
      </c>
      <c r="V192" s="8">
        <v>0</v>
      </c>
      <c r="W192" s="117"/>
      <c r="X192" s="117"/>
      <c r="Y192" s="117"/>
      <c r="Z192" s="117"/>
      <c r="AA192" s="117"/>
      <c r="AB192" s="117"/>
    </row>
    <row r="193" spans="1:28" ht="15.6" x14ac:dyDescent="0.3">
      <c r="A193" s="117" t="s">
        <v>145</v>
      </c>
      <c r="B193" s="8">
        <v>2024</v>
      </c>
      <c r="C193" s="117" t="s">
        <v>18</v>
      </c>
      <c r="D193" s="8">
        <v>237160</v>
      </c>
      <c r="E193" s="8">
        <v>100</v>
      </c>
      <c r="F193" s="8"/>
      <c r="G193" s="8"/>
      <c r="H193" s="8"/>
      <c r="I193" s="8">
        <v>0</v>
      </c>
      <c r="J193" s="8">
        <v>100</v>
      </c>
      <c r="K193" s="8">
        <v>100</v>
      </c>
      <c r="L193" s="8"/>
      <c r="M193" s="8"/>
      <c r="N193" s="8"/>
      <c r="O193" s="8">
        <v>0</v>
      </c>
      <c r="P193" s="8">
        <v>100</v>
      </c>
      <c r="Q193" s="8">
        <v>100</v>
      </c>
      <c r="R193" s="8">
        <v>100</v>
      </c>
      <c r="S193" s="8">
        <v>92.563078784494792</v>
      </c>
      <c r="T193" s="8">
        <v>7.4369212155052082</v>
      </c>
      <c r="U193" s="8">
        <v>0</v>
      </c>
      <c r="V193" s="8">
        <v>0</v>
      </c>
      <c r="W193" s="117"/>
      <c r="X193" s="117"/>
      <c r="Y193" s="117"/>
      <c r="Z193" s="117"/>
      <c r="AA193" s="117"/>
      <c r="AB193" s="117"/>
    </row>
    <row r="194" spans="1:28" ht="15.6" x14ac:dyDescent="0.3">
      <c r="A194" s="117" t="s">
        <v>145</v>
      </c>
      <c r="B194" s="8">
        <v>2025</v>
      </c>
      <c r="C194" s="117" t="s">
        <v>18</v>
      </c>
      <c r="D194" s="8">
        <v>237160</v>
      </c>
      <c r="E194" s="8">
        <v>100</v>
      </c>
      <c r="F194" s="8"/>
      <c r="G194" s="8"/>
      <c r="H194" s="8"/>
      <c r="I194" s="8">
        <v>0</v>
      </c>
      <c r="J194" s="8">
        <v>100</v>
      </c>
      <c r="K194" s="8">
        <v>100</v>
      </c>
      <c r="L194" s="8"/>
      <c r="M194" s="8"/>
      <c r="N194" s="8"/>
      <c r="O194" s="8">
        <v>0</v>
      </c>
      <c r="P194" s="8">
        <v>100</v>
      </c>
      <c r="Q194" s="8">
        <v>100</v>
      </c>
      <c r="R194" s="8">
        <v>100</v>
      </c>
      <c r="S194" s="8">
        <v>91.447540602168829</v>
      </c>
      <c r="T194" s="8">
        <v>8.5524593978311714</v>
      </c>
      <c r="U194" s="8">
        <v>0</v>
      </c>
      <c r="V194" s="8">
        <v>0</v>
      </c>
      <c r="W194" s="117"/>
      <c r="X194" s="117"/>
      <c r="Y194" s="117"/>
      <c r="Z194" s="117"/>
      <c r="AA194" s="117"/>
      <c r="AB194" s="117"/>
    </row>
    <row r="195" spans="1:28" ht="15.6" x14ac:dyDescent="0.3">
      <c r="A195" s="117" t="s">
        <v>145</v>
      </c>
      <c r="B195" s="8">
        <v>2026</v>
      </c>
      <c r="C195" s="117" t="s">
        <v>18</v>
      </c>
      <c r="D195" s="8"/>
      <c r="E195" s="8">
        <v>100</v>
      </c>
      <c r="F195" s="8"/>
      <c r="G195" s="8"/>
      <c r="H195" s="8"/>
      <c r="I195" s="8">
        <v>0</v>
      </c>
      <c r="J195" s="8">
        <v>100</v>
      </c>
      <c r="K195" s="8">
        <v>100</v>
      </c>
      <c r="L195" s="8"/>
      <c r="M195" s="8"/>
      <c r="N195" s="8"/>
      <c r="O195" s="8">
        <v>0</v>
      </c>
      <c r="P195" s="8">
        <v>100</v>
      </c>
      <c r="Q195" s="8">
        <v>100</v>
      </c>
      <c r="R195" s="8">
        <v>100</v>
      </c>
      <c r="S195" s="8">
        <v>90.332002419842865</v>
      </c>
      <c r="T195" s="8">
        <v>9.6679975801571345</v>
      </c>
      <c r="U195" s="8">
        <v>0</v>
      </c>
      <c r="V195" s="8">
        <v>0</v>
      </c>
      <c r="W195" s="117"/>
      <c r="X195" s="117"/>
      <c r="Y195" s="117"/>
      <c r="Z195" s="117"/>
      <c r="AA195" s="117"/>
      <c r="AB195" s="117"/>
    </row>
    <row r="196" spans="1:28" ht="15.6" x14ac:dyDescent="0.3">
      <c r="A196" s="117" t="s">
        <v>145</v>
      </c>
      <c r="B196" s="8">
        <v>2027</v>
      </c>
      <c r="C196" s="117" t="s">
        <v>18</v>
      </c>
      <c r="D196" s="8"/>
      <c r="E196" s="8">
        <v>100</v>
      </c>
      <c r="F196" s="8"/>
      <c r="G196" s="8"/>
      <c r="H196" s="8"/>
      <c r="I196" s="8">
        <v>0</v>
      </c>
      <c r="J196" s="8">
        <v>100</v>
      </c>
      <c r="K196" s="8">
        <v>100</v>
      </c>
      <c r="L196" s="8"/>
      <c r="M196" s="8"/>
      <c r="N196" s="8"/>
      <c r="O196" s="8">
        <v>0</v>
      </c>
      <c r="P196" s="8">
        <v>100</v>
      </c>
      <c r="Q196" s="8">
        <v>100</v>
      </c>
      <c r="R196" s="8">
        <v>100</v>
      </c>
      <c r="S196" s="8">
        <v>89.216464237516902</v>
      </c>
      <c r="T196" s="8">
        <v>10.783535762483098</v>
      </c>
      <c r="U196" s="8">
        <v>0</v>
      </c>
      <c r="V196" s="8">
        <v>0</v>
      </c>
      <c r="W196" s="117"/>
      <c r="X196" s="117"/>
      <c r="Y196" s="117"/>
      <c r="Z196" s="117"/>
      <c r="AA196" s="117"/>
      <c r="AB196" s="117"/>
    </row>
    <row r="197" spans="1:28" ht="15.6" x14ac:dyDescent="0.3">
      <c r="A197" s="117" t="s">
        <v>145</v>
      </c>
      <c r="B197" s="8">
        <v>2028</v>
      </c>
      <c r="C197" s="117" t="s">
        <v>18</v>
      </c>
      <c r="D197" s="8"/>
      <c r="E197" s="8">
        <v>100</v>
      </c>
      <c r="F197" s="8"/>
      <c r="G197" s="8"/>
      <c r="H197" s="8"/>
      <c r="I197" s="8">
        <v>0</v>
      </c>
      <c r="J197" s="8">
        <v>100</v>
      </c>
      <c r="K197" s="8">
        <v>100</v>
      </c>
      <c r="L197" s="8"/>
      <c r="M197" s="8"/>
      <c r="N197" s="8"/>
      <c r="O197" s="8">
        <v>0</v>
      </c>
      <c r="P197" s="8">
        <v>100</v>
      </c>
      <c r="Q197" s="8">
        <v>100</v>
      </c>
      <c r="R197" s="8">
        <v>100</v>
      </c>
      <c r="S197" s="8">
        <v>89.216464237516902</v>
      </c>
      <c r="T197" s="8">
        <v>10.783535762483098</v>
      </c>
      <c r="U197" s="8">
        <v>0</v>
      </c>
      <c r="V197" s="8">
        <v>0</v>
      </c>
      <c r="W197" s="117"/>
      <c r="X197" s="117"/>
      <c r="Y197" s="117"/>
      <c r="Z197" s="117"/>
      <c r="AA197" s="117"/>
      <c r="AB197" s="117"/>
    </row>
    <row r="198" spans="1:28" ht="15.6" x14ac:dyDescent="0.3">
      <c r="A198" s="117" t="s">
        <v>145</v>
      </c>
      <c r="B198" s="8">
        <v>2029</v>
      </c>
      <c r="C198" s="117" t="s">
        <v>18</v>
      </c>
      <c r="D198" s="8"/>
      <c r="E198" s="8">
        <v>100</v>
      </c>
      <c r="F198" s="8"/>
      <c r="G198" s="8"/>
      <c r="H198" s="8"/>
      <c r="I198" s="8">
        <v>0</v>
      </c>
      <c r="J198" s="8">
        <v>100</v>
      </c>
      <c r="K198" s="8">
        <v>100</v>
      </c>
      <c r="L198" s="8"/>
      <c r="M198" s="8"/>
      <c r="N198" s="8"/>
      <c r="O198" s="8">
        <v>0</v>
      </c>
      <c r="P198" s="8">
        <v>100</v>
      </c>
      <c r="Q198" s="8">
        <v>100</v>
      </c>
      <c r="R198" s="8">
        <v>100</v>
      </c>
      <c r="S198" s="8">
        <v>89.216464237516902</v>
      </c>
      <c r="T198" s="8">
        <v>10.783535762483098</v>
      </c>
      <c r="U198" s="8">
        <v>0</v>
      </c>
      <c r="V198" s="8">
        <v>0</v>
      </c>
      <c r="W198" s="117"/>
      <c r="X198" s="117"/>
      <c r="Y198" s="117"/>
      <c r="Z198" s="117"/>
      <c r="AA198" s="117"/>
      <c r="AB198" s="117"/>
    </row>
    <row r="199" spans="1:28" ht="15.6" x14ac:dyDescent="0.3">
      <c r="A199" s="117" t="s">
        <v>145</v>
      </c>
      <c r="B199" s="8">
        <v>2030</v>
      </c>
      <c r="C199" s="117" t="s">
        <v>18</v>
      </c>
      <c r="D199" s="8"/>
      <c r="E199" s="8">
        <v>100</v>
      </c>
      <c r="F199" s="8"/>
      <c r="G199" s="8"/>
      <c r="H199" s="8"/>
      <c r="I199" s="8">
        <v>0</v>
      </c>
      <c r="J199" s="8">
        <v>100</v>
      </c>
      <c r="K199" s="8">
        <v>100</v>
      </c>
      <c r="L199" s="8"/>
      <c r="M199" s="8"/>
      <c r="N199" s="8"/>
      <c r="O199" s="8">
        <v>0</v>
      </c>
      <c r="P199" s="8">
        <v>100</v>
      </c>
      <c r="Q199" s="8">
        <v>100</v>
      </c>
      <c r="R199" s="8">
        <v>100</v>
      </c>
      <c r="S199" s="8">
        <v>89.216464237516902</v>
      </c>
      <c r="T199" s="8">
        <v>10.783535762483098</v>
      </c>
      <c r="U199" s="8">
        <v>0</v>
      </c>
      <c r="V199" s="8">
        <v>0</v>
      </c>
      <c r="W199" s="117"/>
      <c r="X199" s="117"/>
      <c r="Y199" s="117"/>
      <c r="Z199" s="117"/>
      <c r="AA199" s="117"/>
      <c r="AB199" s="117"/>
    </row>
    <row r="200" spans="1:28" ht="15.6" x14ac:dyDescent="0.3">
      <c r="A200" s="117"/>
      <c r="B200" s="118"/>
      <c r="C200" s="117"/>
      <c r="D200" s="117"/>
      <c r="E200" s="117"/>
      <c r="F200" s="117"/>
      <c r="G200" s="117"/>
      <c r="H200" s="117"/>
      <c r="I200" s="117"/>
      <c r="J200" s="117"/>
      <c r="K200" s="117"/>
      <c r="L200" s="117"/>
      <c r="M200" s="117"/>
      <c r="N200" s="117"/>
      <c r="O200" s="117"/>
      <c r="P200" s="117"/>
      <c r="Q200" s="117"/>
      <c r="R200" s="117"/>
      <c r="S200" s="117"/>
      <c r="T200" s="117"/>
      <c r="U200" s="117"/>
      <c r="V200" s="117"/>
      <c r="W200" s="117"/>
      <c r="X200" s="117"/>
      <c r="Y200" s="117"/>
      <c r="Z200" s="117"/>
      <c r="AA200" s="117"/>
      <c r="AB200" s="117"/>
    </row>
    <row r="201" spans="1:28" ht="15.6" x14ac:dyDescent="0.3">
      <c r="A201" s="117"/>
      <c r="B201" s="118"/>
      <c r="C201" s="117"/>
      <c r="D201" s="117"/>
      <c r="E201" s="117"/>
      <c r="F201" s="117"/>
      <c r="G201" s="117"/>
      <c r="H201" s="117"/>
      <c r="I201" s="117"/>
      <c r="J201" s="117"/>
      <c r="K201" s="117"/>
      <c r="L201" s="117"/>
      <c r="M201" s="117"/>
      <c r="N201" s="117"/>
      <c r="O201" s="117"/>
      <c r="P201" s="117"/>
      <c r="Q201" s="117"/>
      <c r="R201" s="117"/>
      <c r="S201" s="117"/>
      <c r="T201" s="117"/>
      <c r="U201" s="117"/>
      <c r="V201" s="117"/>
      <c r="W201" s="117"/>
      <c r="X201" s="117"/>
      <c r="Y201" s="117"/>
      <c r="Z201" s="117"/>
      <c r="AA201" s="117"/>
      <c r="AB201" s="117"/>
    </row>
    <row r="202" spans="1:28" ht="15.6" x14ac:dyDescent="0.3">
      <c r="A202" s="117"/>
      <c r="B202" s="118"/>
      <c r="C202" s="117"/>
      <c r="D202" s="117"/>
      <c r="E202" s="117"/>
      <c r="F202" s="117"/>
      <c r="G202" s="117"/>
      <c r="H202" s="117"/>
      <c r="I202" s="117"/>
      <c r="J202" s="117"/>
      <c r="K202" s="117"/>
      <c r="L202" s="117"/>
      <c r="M202" s="117"/>
      <c r="N202" s="117"/>
      <c r="O202" s="117"/>
      <c r="P202" s="117"/>
      <c r="Q202" s="117"/>
      <c r="R202" s="117"/>
      <c r="S202" s="117"/>
      <c r="T202" s="117"/>
      <c r="U202" s="117"/>
      <c r="V202" s="117"/>
      <c r="W202" s="117"/>
      <c r="X202" s="117"/>
      <c r="Y202" s="117"/>
      <c r="Z202" s="117"/>
      <c r="AA202" s="117"/>
      <c r="AB202" s="117"/>
    </row>
    <row r="203" spans="1:28" ht="15.6" x14ac:dyDescent="0.3">
      <c r="A203" s="117"/>
      <c r="B203" s="118"/>
      <c r="C203" s="117"/>
      <c r="D203" s="117"/>
      <c r="E203" s="117"/>
      <c r="F203" s="117"/>
      <c r="G203" s="117"/>
      <c r="H203" s="117"/>
      <c r="I203" s="117"/>
      <c r="J203" s="117"/>
      <c r="K203" s="117"/>
      <c r="L203" s="117"/>
      <c r="M203" s="117"/>
      <c r="N203" s="117"/>
      <c r="O203" s="117"/>
      <c r="P203" s="117"/>
      <c r="Q203" s="117"/>
      <c r="R203" s="117"/>
      <c r="S203" s="117"/>
      <c r="T203" s="117"/>
      <c r="U203" s="117"/>
      <c r="V203" s="117"/>
      <c r="W203" s="117"/>
      <c r="X203" s="117"/>
      <c r="Y203" s="117"/>
      <c r="Z203" s="117"/>
      <c r="AA203" s="117"/>
      <c r="AB203" s="117"/>
    </row>
    <row r="204" spans="1:28" ht="15.6" x14ac:dyDescent="0.3">
      <c r="A204" s="117"/>
      <c r="B204" s="118"/>
      <c r="C204" s="117"/>
      <c r="D204" s="117"/>
      <c r="E204" s="117"/>
      <c r="F204" s="117"/>
      <c r="G204" s="117"/>
      <c r="H204" s="117"/>
      <c r="I204" s="117"/>
      <c r="J204" s="117"/>
      <c r="K204" s="117"/>
      <c r="L204" s="117"/>
      <c r="M204" s="117"/>
      <c r="N204" s="117"/>
      <c r="O204" s="117"/>
      <c r="P204" s="117"/>
      <c r="Q204" s="117"/>
      <c r="R204" s="117"/>
      <c r="S204" s="117"/>
      <c r="T204" s="117"/>
      <c r="U204" s="117"/>
      <c r="V204" s="117"/>
      <c r="W204" s="117"/>
      <c r="X204" s="117"/>
      <c r="Y204" s="117"/>
      <c r="Z204" s="117"/>
      <c r="AA204" s="117"/>
      <c r="AB204" s="117"/>
    </row>
    <row r="205" spans="1:28" ht="15.6" x14ac:dyDescent="0.3">
      <c r="A205" s="117"/>
      <c r="B205" s="118"/>
      <c r="C205" s="117"/>
      <c r="D205" s="117"/>
      <c r="E205" s="117"/>
      <c r="F205" s="117"/>
      <c r="G205" s="117"/>
      <c r="H205" s="117"/>
      <c r="I205" s="117"/>
      <c r="J205" s="117"/>
      <c r="K205" s="117"/>
      <c r="L205" s="117"/>
      <c r="M205" s="117"/>
      <c r="N205" s="117"/>
      <c r="O205" s="117"/>
      <c r="P205" s="117"/>
      <c r="Q205" s="117"/>
      <c r="R205" s="117"/>
      <c r="S205" s="117"/>
      <c r="T205" s="117"/>
      <c r="U205" s="117"/>
      <c r="V205" s="117"/>
      <c r="W205" s="117"/>
      <c r="X205" s="117"/>
      <c r="Y205" s="117"/>
      <c r="Z205" s="117"/>
      <c r="AA205" s="117"/>
      <c r="AB205" s="117"/>
    </row>
    <row r="206" spans="1:28" ht="15.6" x14ac:dyDescent="0.3">
      <c r="A206" s="117"/>
      <c r="B206" s="118"/>
      <c r="C206" s="117"/>
      <c r="D206" s="117"/>
      <c r="E206" s="117"/>
      <c r="F206" s="117"/>
      <c r="G206" s="117"/>
      <c r="H206" s="117"/>
      <c r="I206" s="117"/>
      <c r="J206" s="117"/>
      <c r="K206" s="117"/>
      <c r="L206" s="117"/>
      <c r="M206" s="117"/>
      <c r="N206" s="117"/>
      <c r="O206" s="117"/>
      <c r="P206" s="117"/>
      <c r="Q206" s="117"/>
      <c r="R206" s="117"/>
      <c r="S206" s="117"/>
      <c r="T206" s="117"/>
      <c r="U206" s="117"/>
      <c r="V206" s="117"/>
      <c r="W206" s="117"/>
      <c r="X206" s="117"/>
      <c r="Y206" s="117"/>
      <c r="Z206" s="117"/>
      <c r="AA206" s="117"/>
      <c r="AB206" s="117"/>
    </row>
    <row r="207" spans="1:28" ht="15.6" x14ac:dyDescent="0.3">
      <c r="A207" s="117"/>
      <c r="B207" s="118"/>
      <c r="C207" s="117"/>
      <c r="D207" s="117"/>
      <c r="E207" s="117"/>
      <c r="F207" s="117"/>
      <c r="G207" s="117"/>
      <c r="H207" s="117"/>
      <c r="I207" s="117"/>
      <c r="J207" s="117"/>
      <c r="K207" s="117"/>
      <c r="L207" s="117"/>
      <c r="M207" s="117"/>
      <c r="N207" s="117"/>
      <c r="O207" s="117"/>
      <c r="P207" s="117"/>
      <c r="Q207" s="117"/>
      <c r="R207" s="117"/>
      <c r="S207" s="117"/>
      <c r="T207" s="117"/>
      <c r="U207" s="117"/>
      <c r="V207" s="117"/>
      <c r="W207" s="117"/>
      <c r="X207" s="117"/>
      <c r="Y207" s="117"/>
      <c r="Z207" s="117"/>
      <c r="AA207" s="117"/>
      <c r="AB207" s="117"/>
    </row>
    <row r="208" spans="1:28" ht="15.6" x14ac:dyDescent="0.3">
      <c r="A208" s="117"/>
      <c r="B208" s="118"/>
      <c r="C208" s="117"/>
      <c r="D208" s="117"/>
      <c r="E208" s="117"/>
      <c r="F208" s="117"/>
      <c r="G208" s="117"/>
      <c r="H208" s="117"/>
      <c r="I208" s="117"/>
      <c r="J208" s="117"/>
      <c r="K208" s="117"/>
      <c r="L208" s="117"/>
      <c r="M208" s="117"/>
      <c r="N208" s="117"/>
      <c r="O208" s="117"/>
      <c r="P208" s="117"/>
      <c r="Q208" s="117"/>
      <c r="R208" s="117"/>
      <c r="S208" s="117"/>
      <c r="T208" s="117"/>
      <c r="U208" s="117"/>
      <c r="V208" s="117"/>
      <c r="W208" s="117"/>
      <c r="X208" s="117"/>
      <c r="Y208" s="117"/>
      <c r="Z208" s="117"/>
      <c r="AA208" s="117"/>
      <c r="AB208" s="117"/>
    </row>
    <row r="209" spans="1:28" ht="15.6" x14ac:dyDescent="0.3">
      <c r="A209" s="117"/>
      <c r="B209" s="118"/>
      <c r="C209" s="117"/>
      <c r="D209" s="117"/>
      <c r="E209" s="117"/>
      <c r="F209" s="117"/>
      <c r="G209" s="117"/>
      <c r="H209" s="117"/>
      <c r="I209" s="117"/>
      <c r="J209" s="117"/>
      <c r="K209" s="117"/>
      <c r="L209" s="117"/>
      <c r="M209" s="117"/>
      <c r="N209" s="117"/>
      <c r="O209" s="117"/>
      <c r="P209" s="117"/>
      <c r="Q209" s="117"/>
      <c r="R209" s="117"/>
      <c r="S209" s="117"/>
      <c r="T209" s="117"/>
      <c r="U209" s="117"/>
      <c r="V209" s="117"/>
      <c r="W209" s="117"/>
      <c r="X209" s="117"/>
      <c r="Y209" s="117"/>
      <c r="Z209" s="117"/>
      <c r="AA209" s="117"/>
      <c r="AB209" s="117"/>
    </row>
    <row r="210" spans="1:28" ht="15.6" x14ac:dyDescent="0.3">
      <c r="A210" s="117"/>
      <c r="B210" s="118"/>
      <c r="C210" s="117"/>
      <c r="D210" s="117"/>
      <c r="E210" s="117"/>
      <c r="F210" s="117"/>
      <c r="G210" s="117"/>
      <c r="H210" s="117"/>
      <c r="I210" s="117"/>
      <c r="J210" s="117"/>
      <c r="K210" s="117"/>
      <c r="L210" s="117"/>
      <c r="M210" s="117"/>
      <c r="N210" s="117"/>
      <c r="O210" s="117"/>
      <c r="P210" s="117"/>
      <c r="Q210" s="117"/>
      <c r="R210" s="117"/>
      <c r="S210" s="117"/>
      <c r="T210" s="117"/>
      <c r="U210" s="117"/>
      <c r="V210" s="117"/>
      <c r="W210" s="117"/>
      <c r="X210" s="117"/>
      <c r="Y210" s="117"/>
      <c r="Z210" s="117"/>
      <c r="AA210" s="117"/>
      <c r="AB210" s="117"/>
    </row>
    <row r="211" spans="1:28" ht="15.6" x14ac:dyDescent="0.3">
      <c r="A211" s="117"/>
      <c r="B211" s="118"/>
      <c r="C211" s="117"/>
      <c r="D211" s="117"/>
      <c r="E211" s="117"/>
      <c r="F211" s="117"/>
      <c r="G211" s="117"/>
      <c r="H211" s="117"/>
      <c r="I211" s="117"/>
      <c r="J211" s="117"/>
      <c r="K211" s="117"/>
      <c r="L211" s="117"/>
      <c r="M211" s="117"/>
      <c r="N211" s="117"/>
      <c r="O211" s="117"/>
      <c r="P211" s="117"/>
      <c r="Q211" s="117"/>
      <c r="R211" s="117"/>
      <c r="S211" s="117"/>
      <c r="T211" s="117"/>
      <c r="U211" s="117"/>
      <c r="V211" s="117"/>
      <c r="W211" s="117"/>
      <c r="X211" s="117"/>
      <c r="Y211" s="117"/>
      <c r="Z211" s="117"/>
      <c r="AA211" s="117"/>
      <c r="AB211" s="117"/>
    </row>
    <row r="212" spans="1:28" ht="15.6" x14ac:dyDescent="0.3">
      <c r="A212" s="117"/>
      <c r="B212" s="118"/>
      <c r="C212" s="117"/>
      <c r="D212" s="117"/>
      <c r="E212" s="117"/>
      <c r="F212" s="117"/>
      <c r="G212" s="117"/>
      <c r="H212" s="117"/>
      <c r="I212" s="117"/>
      <c r="J212" s="117"/>
      <c r="K212" s="117"/>
      <c r="L212" s="117"/>
      <c r="M212" s="117"/>
      <c r="N212" s="117"/>
      <c r="O212" s="117"/>
      <c r="P212" s="117"/>
      <c r="Q212" s="117"/>
      <c r="R212" s="117"/>
      <c r="S212" s="117"/>
      <c r="T212" s="117"/>
      <c r="U212" s="117"/>
      <c r="V212" s="117"/>
      <c r="W212" s="117"/>
      <c r="X212" s="117"/>
      <c r="Y212" s="117"/>
      <c r="Z212" s="117"/>
      <c r="AA212" s="117"/>
      <c r="AB212" s="117"/>
    </row>
    <row r="213" spans="1:28" ht="15.6" x14ac:dyDescent="0.3">
      <c r="A213" s="117"/>
      <c r="B213" s="118"/>
      <c r="C213" s="117"/>
      <c r="D213" s="117"/>
      <c r="E213" s="117"/>
      <c r="F213" s="117"/>
      <c r="G213" s="117"/>
      <c r="H213" s="117"/>
      <c r="I213" s="117"/>
      <c r="J213" s="117"/>
      <c r="K213" s="117"/>
      <c r="L213" s="117"/>
      <c r="M213" s="117"/>
      <c r="N213" s="117"/>
      <c r="O213" s="117"/>
      <c r="P213" s="117"/>
      <c r="Q213" s="117"/>
      <c r="R213" s="117"/>
      <c r="S213" s="117"/>
      <c r="T213" s="117"/>
      <c r="U213" s="117"/>
      <c r="V213" s="117"/>
      <c r="W213" s="117"/>
      <c r="X213" s="117"/>
      <c r="Y213" s="117"/>
      <c r="Z213" s="117"/>
      <c r="AA213" s="117"/>
      <c r="AB213" s="117"/>
    </row>
    <row r="214" spans="1:28" ht="15.6" x14ac:dyDescent="0.3">
      <c r="A214" s="117"/>
      <c r="B214" s="118"/>
      <c r="C214" s="117"/>
      <c r="D214" s="117"/>
      <c r="E214" s="117"/>
      <c r="F214" s="117"/>
      <c r="G214" s="117"/>
      <c r="H214" s="117"/>
      <c r="I214" s="117"/>
      <c r="J214" s="117"/>
      <c r="K214" s="117"/>
      <c r="L214" s="117"/>
      <c r="M214" s="117"/>
      <c r="N214" s="117"/>
      <c r="O214" s="117"/>
      <c r="P214" s="117"/>
      <c r="Q214" s="117"/>
      <c r="R214" s="117"/>
      <c r="S214" s="117"/>
      <c r="T214" s="117"/>
      <c r="U214" s="117"/>
      <c r="V214" s="117"/>
      <c r="W214" s="117"/>
      <c r="X214" s="117"/>
      <c r="Y214" s="117"/>
      <c r="Z214" s="117"/>
      <c r="AA214" s="117"/>
      <c r="AB214" s="117"/>
    </row>
    <row r="215" spans="1:28" ht="15.6" x14ac:dyDescent="0.3">
      <c r="A215" s="117"/>
      <c r="B215" s="118"/>
      <c r="C215" s="117"/>
      <c r="D215" s="117"/>
      <c r="E215" s="117"/>
      <c r="F215" s="117"/>
      <c r="G215" s="117"/>
      <c r="H215" s="117"/>
      <c r="I215" s="117"/>
      <c r="J215" s="117"/>
      <c r="K215" s="117"/>
      <c r="L215" s="117"/>
      <c r="M215" s="117"/>
      <c r="N215" s="117"/>
      <c r="O215" s="117"/>
      <c r="P215" s="117"/>
      <c r="Q215" s="117"/>
      <c r="R215" s="117"/>
      <c r="S215" s="117"/>
      <c r="T215" s="117"/>
      <c r="U215" s="117"/>
      <c r="V215" s="117"/>
      <c r="W215" s="117"/>
      <c r="X215" s="117"/>
      <c r="Y215" s="117"/>
      <c r="Z215" s="117"/>
      <c r="AA215" s="117"/>
      <c r="AB215" s="117"/>
    </row>
    <row r="216" spans="1:28" ht="15.6" x14ac:dyDescent="0.3">
      <c r="A216" s="117"/>
      <c r="B216" s="118"/>
      <c r="C216" s="117"/>
      <c r="D216" s="117"/>
      <c r="E216" s="117"/>
      <c r="F216" s="117"/>
      <c r="G216" s="117"/>
      <c r="H216" s="117"/>
      <c r="I216" s="117"/>
      <c r="J216" s="117"/>
      <c r="K216" s="117"/>
      <c r="L216" s="117"/>
      <c r="M216" s="117"/>
      <c r="N216" s="117"/>
      <c r="O216" s="117"/>
      <c r="P216" s="117"/>
      <c r="Q216" s="117"/>
      <c r="R216" s="117"/>
      <c r="S216" s="117"/>
      <c r="T216" s="117"/>
      <c r="U216" s="117"/>
      <c r="V216" s="117"/>
      <c r="W216" s="117"/>
      <c r="X216" s="117"/>
      <c r="Y216" s="117"/>
      <c r="Z216" s="117"/>
      <c r="AA216" s="117"/>
      <c r="AB216" s="117"/>
    </row>
    <row r="217" spans="1:28" ht="15.6" x14ac:dyDescent="0.3">
      <c r="A217" s="117"/>
      <c r="B217" s="118"/>
      <c r="C217" s="117"/>
      <c r="D217" s="117"/>
      <c r="E217" s="117"/>
      <c r="F217" s="117"/>
      <c r="G217" s="117"/>
      <c r="H217" s="117"/>
      <c r="I217" s="117"/>
      <c r="J217" s="117"/>
      <c r="K217" s="117"/>
      <c r="L217" s="117"/>
      <c r="M217" s="117"/>
      <c r="N217" s="117"/>
      <c r="O217" s="117"/>
      <c r="P217" s="117"/>
      <c r="Q217" s="117"/>
      <c r="R217" s="117"/>
      <c r="S217" s="117"/>
      <c r="T217" s="117"/>
      <c r="U217" s="117"/>
      <c r="V217" s="117"/>
      <c r="W217" s="117"/>
      <c r="X217" s="117"/>
      <c r="Y217" s="117"/>
      <c r="Z217" s="117"/>
      <c r="AA217" s="117"/>
      <c r="AB217" s="117"/>
    </row>
    <row r="218" spans="1:28" ht="15.6" x14ac:dyDescent="0.3">
      <c r="A218" s="117"/>
      <c r="B218" s="118"/>
      <c r="C218" s="117"/>
      <c r="D218" s="117"/>
      <c r="E218" s="117"/>
      <c r="F218" s="117"/>
      <c r="G218" s="117"/>
      <c r="H218" s="117"/>
      <c r="I218" s="117"/>
      <c r="J218" s="117"/>
      <c r="K218" s="117"/>
      <c r="L218" s="117"/>
      <c r="M218" s="117"/>
      <c r="N218" s="117"/>
      <c r="O218" s="117"/>
      <c r="P218" s="117"/>
      <c r="Q218" s="117"/>
      <c r="R218" s="117"/>
      <c r="S218" s="117"/>
      <c r="T218" s="117"/>
      <c r="U218" s="117"/>
      <c r="V218" s="117"/>
      <c r="W218" s="117"/>
      <c r="X218" s="117"/>
      <c r="Y218" s="117"/>
      <c r="Z218" s="117"/>
      <c r="AA218" s="117"/>
      <c r="AB218" s="117"/>
    </row>
    <row r="219" spans="1:28" ht="15.6" x14ac:dyDescent="0.3">
      <c r="A219" s="117"/>
      <c r="B219" s="118"/>
      <c r="C219" s="117"/>
      <c r="D219" s="117"/>
      <c r="E219" s="117"/>
      <c r="F219" s="117"/>
      <c r="G219" s="117"/>
      <c r="H219" s="117"/>
      <c r="I219" s="117"/>
      <c r="J219" s="117"/>
      <c r="K219" s="117"/>
      <c r="L219" s="117"/>
      <c r="M219" s="117"/>
      <c r="N219" s="117"/>
      <c r="O219" s="117"/>
      <c r="P219" s="117"/>
      <c r="Q219" s="117"/>
      <c r="R219" s="117"/>
      <c r="S219" s="117"/>
      <c r="T219" s="117"/>
      <c r="U219" s="117"/>
      <c r="V219" s="117"/>
      <c r="W219" s="117"/>
      <c r="X219" s="117"/>
      <c r="Y219" s="117"/>
      <c r="Z219" s="117"/>
      <c r="AA219" s="117"/>
      <c r="AB219" s="117"/>
    </row>
    <row r="220" spans="1:28" ht="15.6" x14ac:dyDescent="0.3">
      <c r="A220" s="117"/>
      <c r="B220" s="118"/>
      <c r="C220" s="117"/>
      <c r="D220" s="117"/>
      <c r="E220" s="117"/>
      <c r="F220" s="117"/>
      <c r="G220" s="117"/>
      <c r="H220" s="117"/>
      <c r="I220" s="117"/>
      <c r="J220" s="117"/>
      <c r="K220" s="117"/>
      <c r="L220" s="117"/>
      <c r="M220" s="117"/>
      <c r="N220" s="117"/>
      <c r="O220" s="117"/>
      <c r="P220" s="117"/>
      <c r="Q220" s="117"/>
      <c r="R220" s="117"/>
      <c r="S220" s="117"/>
      <c r="T220" s="117"/>
      <c r="U220" s="117"/>
      <c r="V220" s="117"/>
      <c r="W220" s="117"/>
      <c r="X220" s="117"/>
      <c r="Y220" s="117"/>
      <c r="Z220" s="117"/>
      <c r="AA220" s="117"/>
      <c r="AB220" s="117"/>
    </row>
    <row r="221" spans="1:28" ht="15.6" x14ac:dyDescent="0.3">
      <c r="A221" s="117"/>
      <c r="B221" s="118"/>
      <c r="C221" s="117"/>
      <c r="D221" s="117"/>
      <c r="E221" s="117"/>
      <c r="F221" s="117"/>
      <c r="G221" s="117"/>
      <c r="H221" s="117"/>
      <c r="I221" s="117"/>
      <c r="J221" s="117"/>
      <c r="K221" s="117"/>
      <c r="L221" s="117"/>
      <c r="M221" s="117"/>
      <c r="N221" s="117"/>
      <c r="O221" s="117"/>
      <c r="P221" s="117"/>
      <c r="Q221" s="117"/>
      <c r="R221" s="117"/>
      <c r="S221" s="117"/>
      <c r="T221" s="117"/>
      <c r="U221" s="117"/>
      <c r="V221" s="117"/>
      <c r="W221" s="117"/>
      <c r="X221" s="117"/>
      <c r="Y221" s="117"/>
      <c r="Z221" s="117"/>
      <c r="AA221" s="117"/>
      <c r="AB221" s="117"/>
    </row>
    <row r="222" spans="1:28" ht="15.6" x14ac:dyDescent="0.3">
      <c r="A222" s="117"/>
      <c r="B222" s="118"/>
      <c r="C222" s="117"/>
      <c r="D222" s="117"/>
      <c r="E222" s="117"/>
      <c r="F222" s="117"/>
      <c r="G222" s="117"/>
      <c r="H222" s="117"/>
      <c r="I222" s="117"/>
      <c r="J222" s="117"/>
      <c r="K222" s="117"/>
      <c r="L222" s="117"/>
      <c r="M222" s="117"/>
      <c r="N222" s="117"/>
      <c r="O222" s="117"/>
      <c r="P222" s="117"/>
      <c r="Q222" s="117"/>
      <c r="R222" s="117"/>
      <c r="S222" s="117"/>
      <c r="T222" s="117"/>
      <c r="U222" s="117"/>
      <c r="V222" s="117"/>
      <c r="W222" s="117"/>
      <c r="X222" s="117"/>
      <c r="Y222" s="117"/>
      <c r="Z222" s="117"/>
      <c r="AA222" s="117"/>
      <c r="AB222" s="117"/>
    </row>
    <row r="223" spans="1:28" ht="15.6" x14ac:dyDescent="0.3">
      <c r="A223" s="117"/>
      <c r="B223" s="118"/>
      <c r="C223" s="117"/>
      <c r="D223" s="117"/>
      <c r="E223" s="117"/>
      <c r="F223" s="117"/>
      <c r="G223" s="117"/>
      <c r="H223" s="117"/>
      <c r="I223" s="117"/>
      <c r="J223" s="117"/>
      <c r="K223" s="117"/>
      <c r="L223" s="117"/>
      <c r="M223" s="117"/>
      <c r="N223" s="117"/>
      <c r="O223" s="117"/>
      <c r="P223" s="117"/>
      <c r="Q223" s="117"/>
      <c r="R223" s="117"/>
      <c r="S223" s="117"/>
      <c r="T223" s="117"/>
      <c r="U223" s="117"/>
      <c r="V223" s="117"/>
      <c r="W223" s="117"/>
      <c r="X223" s="117"/>
      <c r="Y223" s="117"/>
      <c r="Z223" s="117"/>
      <c r="AA223" s="117"/>
      <c r="AB223" s="117"/>
    </row>
    <row r="224" spans="1:28" ht="15.6" x14ac:dyDescent="0.3">
      <c r="A224" s="117"/>
      <c r="B224" s="118"/>
      <c r="C224" s="117"/>
      <c r="D224" s="117"/>
      <c r="E224" s="117"/>
      <c r="F224" s="117"/>
      <c r="G224" s="117"/>
      <c r="H224" s="117"/>
      <c r="I224" s="117"/>
      <c r="J224" s="117"/>
      <c r="K224" s="117"/>
      <c r="L224" s="117"/>
      <c r="M224" s="117"/>
      <c r="N224" s="117"/>
      <c r="O224" s="117"/>
      <c r="P224" s="117"/>
      <c r="Q224" s="117"/>
      <c r="R224" s="117"/>
      <c r="S224" s="117"/>
      <c r="T224" s="117"/>
      <c r="U224" s="117"/>
      <c r="V224" s="117"/>
      <c r="W224" s="117"/>
      <c r="X224" s="117"/>
      <c r="Y224" s="117"/>
      <c r="Z224" s="117"/>
      <c r="AA224" s="117"/>
      <c r="AB224" s="117"/>
    </row>
    <row r="225" spans="1:28" ht="15.6" x14ac:dyDescent="0.3">
      <c r="A225" s="117"/>
      <c r="B225" s="118"/>
      <c r="C225" s="117"/>
      <c r="D225" s="117"/>
      <c r="E225" s="117"/>
      <c r="F225" s="117"/>
      <c r="G225" s="117"/>
      <c r="H225" s="117"/>
      <c r="I225" s="117"/>
      <c r="J225" s="117"/>
      <c r="K225" s="117"/>
      <c r="L225" s="117"/>
      <c r="M225" s="117"/>
      <c r="N225" s="117"/>
      <c r="O225" s="117"/>
      <c r="P225" s="117"/>
      <c r="Q225" s="117"/>
      <c r="R225" s="117"/>
      <c r="S225" s="117"/>
      <c r="T225" s="117"/>
      <c r="U225" s="117"/>
      <c r="V225" s="117"/>
      <c r="W225" s="117"/>
      <c r="X225" s="117"/>
      <c r="Y225" s="117"/>
      <c r="Z225" s="117"/>
      <c r="AA225" s="117"/>
      <c r="AB225" s="117"/>
    </row>
    <row r="226" spans="1:28" ht="15.6" x14ac:dyDescent="0.3">
      <c r="A226" s="117"/>
      <c r="B226" s="118"/>
      <c r="C226" s="117"/>
      <c r="D226" s="117"/>
      <c r="E226" s="117"/>
      <c r="F226" s="117"/>
      <c r="G226" s="117"/>
      <c r="H226" s="117"/>
      <c r="I226" s="117"/>
      <c r="J226" s="117"/>
      <c r="K226" s="117"/>
      <c r="L226" s="117"/>
      <c r="M226" s="117"/>
      <c r="N226" s="117"/>
      <c r="O226" s="117"/>
      <c r="P226" s="117"/>
      <c r="Q226" s="117"/>
      <c r="R226" s="117"/>
      <c r="S226" s="117"/>
      <c r="T226" s="117"/>
      <c r="U226" s="117"/>
      <c r="V226" s="117"/>
      <c r="W226" s="117"/>
      <c r="X226" s="117"/>
      <c r="Y226" s="117"/>
      <c r="Z226" s="117"/>
      <c r="AA226" s="117"/>
      <c r="AB226" s="117"/>
    </row>
    <row r="227" spans="1:28" ht="15.6" x14ac:dyDescent="0.3">
      <c r="A227" s="117"/>
      <c r="B227" s="118"/>
      <c r="C227" s="117"/>
      <c r="D227" s="117"/>
      <c r="E227" s="117"/>
      <c r="F227" s="117"/>
      <c r="G227" s="117"/>
      <c r="H227" s="117"/>
      <c r="I227" s="117"/>
      <c r="J227" s="117"/>
      <c r="K227" s="117"/>
      <c r="L227" s="117"/>
      <c r="M227" s="117"/>
      <c r="N227" s="117"/>
      <c r="O227" s="117"/>
      <c r="P227" s="117"/>
      <c r="Q227" s="117"/>
      <c r="R227" s="117"/>
      <c r="S227" s="117"/>
      <c r="T227" s="117"/>
      <c r="U227" s="117"/>
      <c r="V227" s="117"/>
      <c r="W227" s="117"/>
      <c r="X227" s="117"/>
      <c r="Y227" s="117"/>
      <c r="Z227" s="117"/>
      <c r="AA227" s="117"/>
      <c r="AB227" s="117"/>
    </row>
    <row r="228" spans="1:28" ht="15.6" x14ac:dyDescent="0.3">
      <c r="A228" s="117"/>
      <c r="B228" s="118"/>
      <c r="C228" s="117"/>
      <c r="D228" s="117"/>
      <c r="E228" s="117"/>
      <c r="F228" s="117"/>
      <c r="G228" s="117"/>
      <c r="H228" s="117"/>
      <c r="I228" s="117"/>
      <c r="J228" s="117"/>
      <c r="K228" s="117"/>
      <c r="L228" s="117"/>
      <c r="M228" s="117"/>
      <c r="N228" s="117"/>
      <c r="O228" s="117"/>
      <c r="P228" s="117"/>
      <c r="Q228" s="117"/>
      <c r="R228" s="117"/>
      <c r="S228" s="117"/>
      <c r="T228" s="117"/>
      <c r="U228" s="117"/>
      <c r="V228" s="117"/>
      <c r="W228" s="117"/>
      <c r="X228" s="117"/>
      <c r="Y228" s="117"/>
      <c r="Z228" s="117"/>
      <c r="AA228" s="117"/>
      <c r="AB228" s="117"/>
    </row>
    <row r="229" spans="1:28" ht="15.6" x14ac:dyDescent="0.3">
      <c r="A229" s="117"/>
      <c r="B229" s="118"/>
      <c r="C229" s="117"/>
      <c r="D229" s="117"/>
      <c r="E229" s="117"/>
      <c r="F229" s="117"/>
      <c r="G229" s="117"/>
      <c r="H229" s="117"/>
      <c r="I229" s="117"/>
      <c r="J229" s="117"/>
      <c r="K229" s="117"/>
      <c r="L229" s="117"/>
      <c r="M229" s="117"/>
      <c r="N229" s="117"/>
      <c r="O229" s="117"/>
      <c r="P229" s="117"/>
      <c r="Q229" s="117"/>
      <c r="R229" s="117"/>
      <c r="S229" s="117"/>
      <c r="T229" s="117"/>
      <c r="U229" s="117"/>
      <c r="V229" s="117"/>
      <c r="W229" s="117"/>
      <c r="X229" s="117"/>
      <c r="Y229" s="117"/>
      <c r="Z229" s="117"/>
      <c r="AA229" s="117"/>
      <c r="AB229" s="117"/>
    </row>
    <row r="230" spans="1:28" ht="15.6" x14ac:dyDescent="0.3">
      <c r="A230" s="117"/>
      <c r="B230" s="118"/>
      <c r="C230" s="117"/>
      <c r="D230" s="117"/>
      <c r="E230" s="117"/>
      <c r="F230" s="117"/>
      <c r="G230" s="117"/>
      <c r="H230" s="117"/>
      <c r="I230" s="117"/>
      <c r="J230" s="117"/>
      <c r="K230" s="117"/>
      <c r="L230" s="117"/>
      <c r="M230" s="117"/>
      <c r="N230" s="117"/>
      <c r="O230" s="117"/>
      <c r="P230" s="117"/>
      <c r="Q230" s="117"/>
      <c r="R230" s="117"/>
      <c r="S230" s="117"/>
      <c r="T230" s="117"/>
      <c r="U230" s="117"/>
      <c r="V230" s="117"/>
      <c r="W230" s="117"/>
      <c r="X230" s="117"/>
      <c r="Y230" s="117"/>
      <c r="Z230" s="117"/>
      <c r="AA230" s="117"/>
      <c r="AB230" s="117"/>
    </row>
    <row r="231" spans="1:28" ht="15.6" x14ac:dyDescent="0.3">
      <c r="A231" s="117"/>
      <c r="B231" s="118"/>
      <c r="C231" s="117"/>
      <c r="D231" s="117"/>
      <c r="E231" s="117"/>
      <c r="F231" s="117"/>
      <c r="G231" s="117"/>
      <c r="H231" s="117"/>
      <c r="I231" s="117"/>
      <c r="J231" s="117"/>
      <c r="K231" s="117"/>
      <c r="L231" s="117"/>
      <c r="M231" s="117"/>
      <c r="N231" s="117"/>
      <c r="O231" s="117"/>
      <c r="P231" s="117"/>
      <c r="Q231" s="117"/>
      <c r="R231" s="117"/>
      <c r="S231" s="117"/>
      <c r="T231" s="117"/>
      <c r="U231" s="117"/>
      <c r="V231" s="117"/>
      <c r="W231" s="117"/>
      <c r="X231" s="117"/>
      <c r="Y231" s="117"/>
      <c r="Z231" s="117"/>
      <c r="AA231" s="117"/>
      <c r="AB231" s="117"/>
    </row>
    <row r="232" spans="1:28" ht="15.6" x14ac:dyDescent="0.3">
      <c r="A232" s="117"/>
      <c r="B232" s="118"/>
      <c r="C232" s="117"/>
      <c r="D232" s="117"/>
      <c r="E232" s="117"/>
      <c r="F232" s="117"/>
      <c r="G232" s="117"/>
      <c r="H232" s="117"/>
      <c r="I232" s="117"/>
      <c r="J232" s="117"/>
      <c r="K232" s="117"/>
      <c r="L232" s="117"/>
      <c r="M232" s="117"/>
      <c r="N232" s="117"/>
      <c r="O232" s="117"/>
      <c r="P232" s="117"/>
      <c r="Q232" s="117"/>
      <c r="R232" s="117"/>
      <c r="S232" s="117"/>
      <c r="T232" s="117"/>
      <c r="U232" s="117"/>
      <c r="V232" s="117"/>
      <c r="W232" s="117"/>
      <c r="X232" s="117"/>
      <c r="Y232" s="117"/>
      <c r="Z232" s="117"/>
      <c r="AA232" s="117"/>
      <c r="AB232" s="117"/>
    </row>
    <row r="233" spans="1:28" ht="15.6" x14ac:dyDescent="0.3">
      <c r="A233" s="117"/>
      <c r="B233" s="118"/>
      <c r="C233" s="117"/>
      <c r="D233" s="117"/>
      <c r="E233" s="117"/>
      <c r="F233" s="117"/>
      <c r="G233" s="117"/>
      <c r="H233" s="117"/>
      <c r="I233" s="117"/>
      <c r="J233" s="117"/>
      <c r="K233" s="117"/>
      <c r="L233" s="117"/>
      <c r="M233" s="117"/>
      <c r="N233" s="117"/>
      <c r="O233" s="117"/>
      <c r="P233" s="117"/>
      <c r="Q233" s="117"/>
      <c r="R233" s="117"/>
      <c r="S233" s="117"/>
      <c r="T233" s="117"/>
      <c r="U233" s="117"/>
      <c r="V233" s="117"/>
      <c r="W233" s="117"/>
      <c r="X233" s="117"/>
      <c r="Y233" s="117"/>
      <c r="Z233" s="117"/>
      <c r="AA233" s="117"/>
    </row>
    <row r="234" spans="1:28" ht="15.6" x14ac:dyDescent="0.3">
      <c r="A234" s="117"/>
      <c r="B234" s="118"/>
      <c r="C234" s="117"/>
      <c r="D234" s="117"/>
      <c r="E234" s="117"/>
      <c r="F234" s="117"/>
      <c r="G234" s="117"/>
      <c r="H234" s="117"/>
      <c r="I234" s="117"/>
      <c r="J234" s="117"/>
      <c r="K234" s="117"/>
      <c r="L234" s="117"/>
      <c r="M234" s="117"/>
      <c r="N234" s="117"/>
      <c r="O234" s="117"/>
      <c r="P234" s="117"/>
      <c r="Q234" s="117"/>
      <c r="R234" s="117"/>
      <c r="S234" s="117"/>
      <c r="T234" s="117"/>
      <c r="U234" s="117"/>
      <c r="V234" s="117"/>
      <c r="W234" s="117"/>
      <c r="X234" s="117"/>
      <c r="Y234" s="117"/>
      <c r="Z234" s="117"/>
      <c r="AA234" s="117"/>
    </row>
    <row r="235" spans="1:28" ht="15.6" x14ac:dyDescent="0.3">
      <c r="A235" s="117"/>
      <c r="B235" s="118"/>
      <c r="C235" s="117"/>
      <c r="D235" s="117"/>
      <c r="E235" s="117"/>
      <c r="F235" s="117"/>
      <c r="G235" s="117"/>
      <c r="H235" s="117"/>
      <c r="I235" s="117"/>
      <c r="J235" s="117"/>
      <c r="K235" s="117"/>
      <c r="L235" s="117"/>
      <c r="M235" s="117"/>
      <c r="N235" s="117"/>
      <c r="O235" s="117"/>
      <c r="P235" s="117"/>
      <c r="Q235" s="117"/>
      <c r="R235" s="117"/>
      <c r="S235" s="117"/>
      <c r="T235" s="117"/>
      <c r="U235" s="117"/>
      <c r="V235" s="117"/>
      <c r="W235" s="117"/>
      <c r="X235" s="117"/>
      <c r="Y235" s="117"/>
      <c r="Z235" s="117"/>
      <c r="AA235" s="117"/>
    </row>
    <row r="236" spans="1:28" ht="15.6" x14ac:dyDescent="0.3">
      <c r="A236" s="117"/>
      <c r="B236" s="118"/>
      <c r="C236" s="117"/>
      <c r="D236" s="117"/>
      <c r="E236" s="117"/>
      <c r="F236" s="117"/>
      <c r="G236" s="117"/>
      <c r="H236" s="117"/>
      <c r="I236" s="117"/>
      <c r="J236" s="117"/>
      <c r="K236" s="117"/>
      <c r="L236" s="117"/>
      <c r="M236" s="117"/>
      <c r="N236" s="117"/>
      <c r="O236" s="117"/>
      <c r="P236" s="117"/>
      <c r="Q236" s="117"/>
      <c r="R236" s="117"/>
      <c r="S236" s="117"/>
      <c r="T236" s="117"/>
      <c r="U236" s="117"/>
      <c r="V236" s="117"/>
      <c r="W236" s="117"/>
      <c r="X236" s="117"/>
      <c r="Y236" s="117"/>
      <c r="Z236" s="117"/>
      <c r="AA236" s="117"/>
    </row>
    <row r="237" spans="1:28" ht="15.6" x14ac:dyDescent="0.3">
      <c r="A237" s="117"/>
      <c r="B237" s="118"/>
      <c r="C237" s="117"/>
      <c r="D237" s="117"/>
      <c r="E237" s="117"/>
      <c r="F237" s="117"/>
      <c r="G237" s="117"/>
      <c r="H237" s="117"/>
      <c r="I237" s="117"/>
      <c r="J237" s="117"/>
      <c r="K237" s="117"/>
      <c r="L237" s="117"/>
      <c r="M237" s="117"/>
      <c r="N237" s="117"/>
      <c r="O237" s="117"/>
      <c r="P237" s="117"/>
      <c r="Q237" s="117"/>
      <c r="R237" s="117"/>
      <c r="S237" s="117"/>
      <c r="T237" s="117"/>
      <c r="U237" s="117"/>
      <c r="V237" s="117"/>
      <c r="W237" s="117"/>
      <c r="X237" s="117"/>
      <c r="Y237" s="117"/>
      <c r="Z237" s="117"/>
      <c r="AA237" s="117"/>
    </row>
    <row r="238" spans="1:28" ht="15.6" x14ac:dyDescent="0.3">
      <c r="A238" s="117"/>
      <c r="B238" s="118"/>
      <c r="C238" s="117"/>
      <c r="D238" s="117"/>
      <c r="E238" s="117"/>
      <c r="F238" s="117"/>
      <c r="G238" s="117"/>
      <c r="H238" s="117"/>
      <c r="I238" s="117"/>
      <c r="J238" s="117"/>
      <c r="K238" s="117"/>
      <c r="L238" s="117"/>
      <c r="M238" s="117"/>
      <c r="N238" s="117"/>
      <c r="O238" s="117"/>
      <c r="P238" s="117"/>
      <c r="Q238" s="117"/>
      <c r="R238" s="117"/>
      <c r="S238" s="117"/>
      <c r="T238" s="117"/>
      <c r="U238" s="117"/>
      <c r="V238" s="117"/>
      <c r="W238" s="117"/>
      <c r="X238" s="117"/>
      <c r="Y238" s="117"/>
      <c r="Z238" s="117"/>
      <c r="AA238" s="117"/>
    </row>
    <row r="239" spans="1:28" ht="15.6" x14ac:dyDescent="0.3">
      <c r="A239" s="117"/>
      <c r="B239" s="118"/>
      <c r="C239" s="117"/>
      <c r="D239" s="117"/>
      <c r="E239" s="117"/>
      <c r="F239" s="117"/>
      <c r="G239" s="117"/>
      <c r="H239" s="117"/>
      <c r="I239" s="117"/>
      <c r="J239" s="117"/>
      <c r="K239" s="117"/>
      <c r="L239" s="117"/>
      <c r="M239" s="117"/>
      <c r="N239" s="117"/>
      <c r="O239" s="117"/>
      <c r="P239" s="117"/>
      <c r="Q239" s="117"/>
      <c r="R239" s="117"/>
      <c r="S239" s="117"/>
      <c r="T239" s="117"/>
      <c r="U239" s="117"/>
      <c r="V239" s="117"/>
      <c r="W239" s="117"/>
      <c r="X239" s="117"/>
      <c r="Y239" s="117"/>
      <c r="Z239" s="117"/>
      <c r="AA239" s="117"/>
    </row>
    <row r="240" spans="1:28" ht="15.6" x14ac:dyDescent="0.3">
      <c r="A240" s="117"/>
      <c r="B240" s="118"/>
      <c r="C240" s="117"/>
      <c r="D240" s="117"/>
      <c r="E240" s="117"/>
      <c r="F240" s="117"/>
      <c r="G240" s="117"/>
      <c r="H240" s="117"/>
      <c r="I240" s="117"/>
      <c r="J240" s="117"/>
      <c r="K240" s="117"/>
      <c r="L240" s="117"/>
      <c r="M240" s="117"/>
      <c r="N240" s="117"/>
      <c r="O240" s="117"/>
      <c r="P240" s="117"/>
      <c r="Q240" s="117"/>
      <c r="R240" s="117"/>
      <c r="S240" s="117"/>
      <c r="T240" s="117"/>
      <c r="U240" s="117"/>
      <c r="V240" s="117"/>
      <c r="W240" s="117"/>
      <c r="X240" s="117"/>
      <c r="Y240" s="117"/>
      <c r="Z240" s="117"/>
      <c r="AA240" s="117"/>
    </row>
    <row r="241" spans="1:27" ht="15.6" x14ac:dyDescent="0.3">
      <c r="A241" s="117"/>
      <c r="B241" s="118"/>
      <c r="C241" s="117"/>
      <c r="D241" s="117"/>
      <c r="E241" s="117"/>
      <c r="F241" s="117"/>
      <c r="G241" s="117"/>
      <c r="H241" s="117"/>
      <c r="I241" s="117"/>
      <c r="J241" s="117"/>
      <c r="K241" s="117"/>
      <c r="L241" s="117"/>
      <c r="M241" s="117"/>
      <c r="N241" s="117"/>
      <c r="O241" s="117"/>
      <c r="P241" s="117"/>
      <c r="Q241" s="117"/>
      <c r="R241" s="117"/>
      <c r="S241" s="117"/>
      <c r="T241" s="117"/>
      <c r="U241" s="117"/>
      <c r="V241" s="117"/>
      <c r="W241" s="117"/>
      <c r="X241" s="117"/>
      <c r="Y241" s="117"/>
      <c r="Z241" s="117"/>
      <c r="AA241" s="117"/>
    </row>
    <row r="242" spans="1:27" ht="15.6" x14ac:dyDescent="0.3">
      <c r="A242" s="117"/>
      <c r="B242" s="118"/>
      <c r="C242" s="117"/>
      <c r="D242" s="117"/>
      <c r="E242" s="117"/>
      <c r="F242" s="117"/>
      <c r="G242" s="117"/>
      <c r="H242" s="117"/>
      <c r="I242" s="117"/>
      <c r="J242" s="117"/>
      <c r="K242" s="117"/>
      <c r="L242" s="117"/>
      <c r="M242" s="117"/>
      <c r="N242" s="117"/>
      <c r="O242" s="117"/>
      <c r="P242" s="117"/>
      <c r="Q242" s="117"/>
      <c r="R242" s="117"/>
      <c r="S242" s="117"/>
      <c r="T242" s="117"/>
      <c r="U242" s="117"/>
      <c r="V242" s="117"/>
      <c r="W242" s="117"/>
      <c r="X242" s="117"/>
      <c r="Y242" s="117"/>
      <c r="Z242" s="117"/>
      <c r="AA242" s="117"/>
    </row>
    <row r="243" spans="1:27" ht="15.6" x14ac:dyDescent="0.3">
      <c r="A243" s="117"/>
      <c r="B243" s="118"/>
      <c r="C243" s="117"/>
      <c r="D243" s="117"/>
      <c r="E243" s="117"/>
      <c r="F243" s="117"/>
      <c r="G243" s="117"/>
      <c r="H243" s="117"/>
      <c r="I243" s="117"/>
      <c r="J243" s="117"/>
      <c r="K243" s="117"/>
      <c r="L243" s="117"/>
      <c r="M243" s="117"/>
      <c r="N243" s="117"/>
      <c r="O243" s="117"/>
      <c r="P243" s="117"/>
      <c r="Q243" s="117"/>
      <c r="R243" s="117"/>
      <c r="S243" s="117"/>
      <c r="T243" s="117"/>
      <c r="U243" s="117"/>
      <c r="V243" s="117"/>
      <c r="W243" s="117"/>
      <c r="X243" s="117"/>
      <c r="Y243" s="117"/>
      <c r="Z243" s="117"/>
      <c r="AA243" s="117"/>
    </row>
    <row r="244" spans="1:27" ht="15.6" x14ac:dyDescent="0.3">
      <c r="A244" s="117"/>
      <c r="B244" s="118"/>
      <c r="C244" s="117"/>
      <c r="D244" s="117"/>
      <c r="E244" s="117"/>
      <c r="F244" s="117"/>
      <c r="G244" s="117"/>
      <c r="H244" s="117"/>
      <c r="I244" s="117"/>
      <c r="J244" s="117"/>
      <c r="K244" s="117"/>
      <c r="L244" s="117"/>
      <c r="M244" s="117"/>
      <c r="N244" s="117"/>
      <c r="O244" s="117"/>
      <c r="P244" s="117"/>
      <c r="Q244" s="117"/>
      <c r="R244" s="117"/>
      <c r="S244" s="117"/>
      <c r="T244" s="117"/>
      <c r="U244" s="117"/>
      <c r="V244" s="117"/>
      <c r="W244" s="117"/>
      <c r="X244" s="117"/>
      <c r="Y244" s="117"/>
      <c r="Z244" s="117"/>
      <c r="AA244" s="117"/>
    </row>
    <row r="245" spans="1:27" ht="15.6" x14ac:dyDescent="0.3">
      <c r="A245" s="117"/>
      <c r="B245" s="118"/>
      <c r="C245" s="117"/>
      <c r="D245" s="117"/>
      <c r="E245" s="117"/>
      <c r="F245" s="117"/>
      <c r="G245" s="117"/>
      <c r="H245" s="117"/>
      <c r="I245" s="117"/>
      <c r="J245" s="117"/>
      <c r="K245" s="117"/>
      <c r="L245" s="117"/>
      <c r="M245" s="117"/>
      <c r="N245" s="117"/>
      <c r="O245" s="117"/>
      <c r="P245" s="117"/>
      <c r="Q245" s="117"/>
      <c r="R245" s="117"/>
      <c r="S245" s="117"/>
      <c r="T245" s="117"/>
      <c r="U245" s="117"/>
      <c r="V245" s="117"/>
      <c r="W245" s="117"/>
      <c r="X245" s="117"/>
      <c r="Y245" s="117"/>
      <c r="Z245" s="117"/>
      <c r="AA245" s="117"/>
    </row>
    <row r="246" spans="1:27" ht="15.6" x14ac:dyDescent="0.3">
      <c r="A246" s="117"/>
      <c r="B246" s="118"/>
      <c r="C246" s="117"/>
      <c r="D246" s="117"/>
      <c r="E246" s="117"/>
      <c r="F246" s="117"/>
      <c r="G246" s="117"/>
      <c r="H246" s="117"/>
      <c r="I246" s="117"/>
      <c r="J246" s="117"/>
      <c r="K246" s="117"/>
      <c r="L246" s="117"/>
      <c r="M246" s="117"/>
      <c r="N246" s="117"/>
      <c r="O246" s="117"/>
      <c r="P246" s="117"/>
      <c r="Q246" s="117"/>
      <c r="R246" s="117"/>
      <c r="S246" s="117"/>
      <c r="T246" s="117"/>
      <c r="U246" s="117"/>
      <c r="V246" s="117"/>
      <c r="W246" s="117"/>
      <c r="X246" s="117"/>
      <c r="Y246" s="117"/>
      <c r="Z246" s="117"/>
      <c r="AA246" s="117"/>
    </row>
    <row r="247" spans="1:27" ht="15.6" x14ac:dyDescent="0.3">
      <c r="A247" s="117"/>
      <c r="B247" s="118"/>
      <c r="C247" s="117"/>
      <c r="D247" s="117"/>
      <c r="E247" s="117"/>
      <c r="F247" s="117"/>
      <c r="G247" s="117"/>
      <c r="H247" s="117"/>
      <c r="I247" s="117"/>
      <c r="J247" s="117"/>
      <c r="K247" s="117"/>
      <c r="L247" s="117"/>
      <c r="M247" s="117"/>
      <c r="N247" s="117"/>
      <c r="O247" s="117"/>
      <c r="P247" s="117"/>
      <c r="Q247" s="117"/>
      <c r="R247" s="117"/>
      <c r="S247" s="117"/>
      <c r="T247" s="117"/>
      <c r="U247" s="117"/>
      <c r="V247" s="117"/>
      <c r="W247" s="117"/>
      <c r="X247" s="117"/>
      <c r="Y247" s="117"/>
      <c r="Z247" s="117"/>
      <c r="AA247" s="117"/>
    </row>
    <row r="248" spans="1:27" ht="15.6" x14ac:dyDescent="0.3">
      <c r="A248" s="117"/>
      <c r="B248" s="118"/>
      <c r="C248" s="117"/>
      <c r="D248" s="117"/>
      <c r="E248" s="117"/>
      <c r="F248" s="117"/>
      <c r="G248" s="117"/>
      <c r="H248" s="117"/>
      <c r="I248" s="117"/>
      <c r="J248" s="117"/>
      <c r="K248" s="117"/>
      <c r="L248" s="117"/>
      <c r="M248" s="117"/>
      <c r="N248" s="117"/>
      <c r="O248" s="117"/>
      <c r="P248" s="117"/>
      <c r="Q248" s="117"/>
      <c r="R248" s="117"/>
      <c r="S248" s="117"/>
      <c r="T248" s="117"/>
      <c r="U248" s="117"/>
      <c r="V248" s="117"/>
      <c r="W248" s="117"/>
      <c r="X248" s="117"/>
      <c r="Y248" s="117"/>
      <c r="Z248" s="117"/>
      <c r="AA248" s="117"/>
    </row>
    <row r="249" spans="1:27" ht="15.6" x14ac:dyDescent="0.3">
      <c r="A249" s="117"/>
      <c r="B249" s="118"/>
      <c r="C249" s="117"/>
      <c r="D249" s="117"/>
      <c r="E249" s="117"/>
      <c r="F249" s="117"/>
      <c r="G249" s="117"/>
      <c r="H249" s="117"/>
      <c r="I249" s="117"/>
      <c r="J249" s="117"/>
      <c r="K249" s="117"/>
      <c r="L249" s="117"/>
      <c r="M249" s="117"/>
      <c r="N249" s="117"/>
      <c r="O249" s="117"/>
      <c r="P249" s="117"/>
      <c r="Q249" s="117"/>
      <c r="R249" s="117"/>
      <c r="S249" s="117"/>
      <c r="T249" s="117"/>
      <c r="U249" s="117"/>
      <c r="V249" s="117"/>
      <c r="W249" s="117"/>
      <c r="X249" s="117"/>
      <c r="Y249" s="117"/>
      <c r="Z249" s="117"/>
      <c r="AA249" s="117"/>
    </row>
    <row r="250" spans="1:27" ht="15.6" x14ac:dyDescent="0.3">
      <c r="A250" s="117"/>
      <c r="B250" s="118"/>
      <c r="C250" s="117"/>
      <c r="D250" s="117"/>
      <c r="E250" s="117"/>
      <c r="F250" s="117"/>
      <c r="G250" s="117"/>
      <c r="H250" s="117"/>
      <c r="I250" s="117"/>
      <c r="J250" s="117"/>
      <c r="K250" s="117"/>
      <c r="L250" s="117"/>
      <c r="M250" s="117"/>
      <c r="N250" s="117"/>
      <c r="O250" s="117"/>
      <c r="P250" s="117"/>
      <c r="Q250" s="117"/>
      <c r="R250" s="117"/>
      <c r="S250" s="117"/>
      <c r="T250" s="117"/>
      <c r="U250" s="117"/>
      <c r="V250" s="117"/>
      <c r="W250" s="117"/>
      <c r="X250" s="117"/>
      <c r="Y250" s="117"/>
      <c r="Z250" s="117"/>
      <c r="AA250" s="117"/>
    </row>
    <row r="251" spans="1:27" ht="15.6" x14ac:dyDescent="0.3">
      <c r="A251" s="117"/>
      <c r="B251" s="118"/>
      <c r="C251" s="117"/>
      <c r="D251" s="117"/>
      <c r="E251" s="117"/>
      <c r="F251" s="117"/>
      <c r="G251" s="117"/>
      <c r="H251" s="117"/>
      <c r="I251" s="117"/>
      <c r="J251" s="117"/>
      <c r="K251" s="117"/>
      <c r="L251" s="117"/>
      <c r="M251" s="117"/>
      <c r="N251" s="117"/>
      <c r="O251" s="117"/>
      <c r="P251" s="117"/>
      <c r="Q251" s="117"/>
      <c r="R251" s="117"/>
      <c r="S251" s="117"/>
      <c r="T251" s="117"/>
      <c r="U251" s="117"/>
      <c r="V251" s="117"/>
      <c r="W251" s="117"/>
      <c r="X251" s="117"/>
      <c r="Y251" s="117"/>
      <c r="Z251" s="117"/>
      <c r="AA251" s="117"/>
    </row>
    <row r="252" spans="1:27" ht="15.6" x14ac:dyDescent="0.3">
      <c r="A252" s="117"/>
      <c r="B252" s="118"/>
      <c r="C252" s="117"/>
      <c r="D252" s="117"/>
      <c r="E252" s="117"/>
      <c r="F252" s="117"/>
      <c r="G252" s="117"/>
      <c r="H252" s="117"/>
      <c r="I252" s="117"/>
      <c r="J252" s="117"/>
      <c r="K252" s="117"/>
      <c r="L252" s="117"/>
      <c r="M252" s="117"/>
      <c r="N252" s="117"/>
      <c r="O252" s="117"/>
      <c r="P252" s="117"/>
      <c r="Q252" s="117"/>
      <c r="R252" s="117"/>
      <c r="S252" s="117"/>
      <c r="T252" s="117"/>
      <c r="U252" s="117"/>
      <c r="V252" s="117"/>
      <c r="W252" s="117"/>
      <c r="X252" s="117"/>
      <c r="Y252" s="117"/>
      <c r="Z252" s="117"/>
      <c r="AA252" s="117"/>
    </row>
    <row r="253" spans="1:27" ht="15.6" x14ac:dyDescent="0.3">
      <c r="A253" s="117"/>
      <c r="B253" s="118"/>
      <c r="C253" s="117"/>
      <c r="D253" s="117"/>
      <c r="E253" s="117"/>
      <c r="F253" s="117"/>
      <c r="G253" s="117"/>
      <c r="H253" s="117"/>
      <c r="I253" s="117"/>
      <c r="J253" s="117"/>
      <c r="K253" s="117"/>
      <c r="L253" s="117"/>
      <c r="M253" s="117"/>
      <c r="N253" s="117"/>
      <c r="O253" s="117"/>
      <c r="P253" s="117"/>
      <c r="Q253" s="117"/>
      <c r="R253" s="117"/>
      <c r="S253" s="117"/>
      <c r="T253" s="117"/>
      <c r="U253" s="117"/>
      <c r="V253" s="117"/>
      <c r="W253" s="117"/>
      <c r="X253" s="117"/>
      <c r="Y253" s="117"/>
      <c r="Z253" s="117"/>
      <c r="AA253" s="117"/>
    </row>
    <row r="254" spans="1:27" ht="15.6" x14ac:dyDescent="0.3">
      <c r="A254" s="117"/>
      <c r="B254" s="118"/>
      <c r="C254" s="117"/>
      <c r="D254" s="117"/>
      <c r="E254" s="117"/>
      <c r="F254" s="117"/>
      <c r="G254" s="117"/>
      <c r="H254" s="117"/>
      <c r="I254" s="117"/>
      <c r="J254" s="117"/>
      <c r="K254" s="117"/>
      <c r="L254" s="117"/>
      <c r="M254" s="117"/>
      <c r="N254" s="117"/>
      <c r="O254" s="117"/>
      <c r="P254" s="117"/>
      <c r="Q254" s="117"/>
      <c r="R254" s="117"/>
      <c r="S254" s="117"/>
      <c r="T254" s="117"/>
      <c r="U254" s="117"/>
      <c r="V254" s="117"/>
      <c r="W254" s="117"/>
      <c r="X254" s="117"/>
      <c r="Y254" s="117"/>
      <c r="Z254" s="117"/>
      <c r="AA254" s="117"/>
    </row>
    <row r="255" spans="1:27" ht="15.6" x14ac:dyDescent="0.3">
      <c r="A255" s="117"/>
      <c r="B255" s="118"/>
      <c r="C255" s="117"/>
      <c r="D255" s="117"/>
      <c r="E255" s="117"/>
      <c r="F255" s="117"/>
      <c r="G255" s="117"/>
      <c r="H255" s="117"/>
      <c r="I255" s="117"/>
      <c r="J255" s="117"/>
      <c r="K255" s="117"/>
      <c r="L255" s="117"/>
      <c r="M255" s="117"/>
      <c r="N255" s="117"/>
      <c r="O255" s="117"/>
      <c r="P255" s="117"/>
      <c r="Q255" s="117"/>
      <c r="R255" s="117"/>
      <c r="S255" s="117"/>
      <c r="T255" s="117"/>
      <c r="U255" s="117"/>
      <c r="V255" s="117"/>
      <c r="W255" s="117"/>
      <c r="X255" s="117"/>
      <c r="Y255" s="117"/>
      <c r="Z255" s="117"/>
      <c r="AA255" s="117"/>
    </row>
    <row r="256" spans="1:27" ht="15.6" x14ac:dyDescent="0.3">
      <c r="A256" s="117"/>
      <c r="B256" s="118"/>
      <c r="C256" s="117"/>
      <c r="D256" s="117"/>
      <c r="E256" s="117"/>
      <c r="F256" s="117"/>
      <c r="G256" s="117"/>
      <c r="H256" s="117"/>
      <c r="I256" s="117"/>
      <c r="J256" s="117"/>
      <c r="K256" s="117"/>
      <c r="L256" s="117"/>
      <c r="M256" s="117"/>
      <c r="N256" s="117"/>
      <c r="O256" s="117"/>
      <c r="P256" s="117"/>
      <c r="Q256" s="117"/>
      <c r="R256" s="117"/>
      <c r="S256" s="117"/>
      <c r="T256" s="117"/>
      <c r="U256" s="117"/>
      <c r="V256" s="117"/>
      <c r="W256" s="117"/>
      <c r="X256" s="117"/>
      <c r="Y256" s="117"/>
      <c r="Z256" s="117"/>
      <c r="AA256" s="117"/>
    </row>
    <row r="257" spans="1:27" ht="15.6" x14ac:dyDescent="0.3">
      <c r="A257" s="117"/>
      <c r="B257" s="118"/>
      <c r="C257" s="117"/>
      <c r="D257" s="117"/>
      <c r="E257" s="117"/>
      <c r="F257" s="117"/>
      <c r="G257" s="117"/>
      <c r="H257" s="117"/>
      <c r="I257" s="117"/>
      <c r="J257" s="117"/>
      <c r="K257" s="117"/>
      <c r="L257" s="117"/>
      <c r="M257" s="117"/>
      <c r="N257" s="117"/>
      <c r="O257" s="117"/>
      <c r="P257" s="117"/>
      <c r="Q257" s="117"/>
      <c r="R257" s="117"/>
      <c r="S257" s="117"/>
      <c r="T257" s="117"/>
      <c r="U257" s="117"/>
      <c r="V257" s="117"/>
      <c r="W257" s="117"/>
      <c r="X257" s="117"/>
      <c r="Y257" s="117"/>
      <c r="Z257" s="117"/>
      <c r="AA257" s="117"/>
    </row>
    <row r="258" spans="1:27" ht="15.6" x14ac:dyDescent="0.3">
      <c r="A258" s="117"/>
      <c r="B258" s="118"/>
      <c r="C258" s="117"/>
      <c r="D258" s="117"/>
      <c r="E258" s="117"/>
      <c r="F258" s="117"/>
      <c r="G258" s="117"/>
      <c r="H258" s="117"/>
      <c r="I258" s="117"/>
      <c r="J258" s="117"/>
      <c r="K258" s="117"/>
      <c r="L258" s="117"/>
      <c r="M258" s="117"/>
      <c r="N258" s="117"/>
      <c r="O258" s="117"/>
      <c r="P258" s="117"/>
      <c r="Q258" s="117"/>
      <c r="R258" s="117"/>
      <c r="S258" s="117"/>
      <c r="T258" s="117"/>
      <c r="U258" s="117"/>
      <c r="V258" s="117"/>
      <c r="W258" s="117"/>
      <c r="X258" s="117"/>
      <c r="Y258" s="117"/>
      <c r="Z258" s="117"/>
      <c r="AA258" s="117"/>
    </row>
    <row r="259" spans="1:27" ht="15.6" x14ac:dyDescent="0.3">
      <c r="A259" s="117"/>
      <c r="B259" s="118"/>
      <c r="C259" s="117"/>
      <c r="D259" s="117"/>
      <c r="E259" s="117"/>
      <c r="F259" s="117"/>
      <c r="G259" s="117"/>
      <c r="H259" s="117"/>
      <c r="I259" s="117"/>
      <c r="J259" s="117"/>
      <c r="K259" s="117"/>
      <c r="L259" s="117"/>
      <c r="M259" s="117"/>
      <c r="N259" s="117"/>
      <c r="O259" s="117"/>
      <c r="P259" s="117"/>
      <c r="Q259" s="117"/>
      <c r="R259" s="117"/>
      <c r="S259" s="117"/>
      <c r="T259" s="117"/>
      <c r="U259" s="117"/>
      <c r="V259" s="117"/>
      <c r="W259" s="117"/>
      <c r="X259" s="117"/>
      <c r="Y259" s="117"/>
      <c r="Z259" s="117"/>
      <c r="AA259" s="117"/>
    </row>
    <row r="260" spans="1:27" ht="15.6" x14ac:dyDescent="0.3">
      <c r="A260" s="117"/>
      <c r="B260" s="118"/>
      <c r="C260" s="117"/>
      <c r="D260" s="117"/>
      <c r="E260" s="117"/>
      <c r="F260" s="117"/>
      <c r="G260" s="117"/>
      <c r="H260" s="117"/>
      <c r="I260" s="117"/>
      <c r="J260" s="117"/>
      <c r="K260" s="117"/>
      <c r="L260" s="117"/>
      <c r="M260" s="117"/>
      <c r="N260" s="117"/>
      <c r="O260" s="117"/>
      <c r="P260" s="117"/>
      <c r="Q260" s="117"/>
      <c r="R260" s="117"/>
      <c r="S260" s="117"/>
      <c r="T260" s="117"/>
      <c r="U260" s="117"/>
      <c r="V260" s="117"/>
      <c r="W260" s="117"/>
      <c r="X260" s="117"/>
      <c r="Y260" s="117"/>
      <c r="Z260" s="117"/>
      <c r="AA260" s="117"/>
    </row>
    <row r="261" spans="1:27" ht="15.6" x14ac:dyDescent="0.3">
      <c r="A261" s="117"/>
      <c r="B261" s="118"/>
      <c r="C261" s="117"/>
      <c r="D261" s="117"/>
      <c r="E261" s="117"/>
      <c r="F261" s="117"/>
      <c r="G261" s="117"/>
      <c r="H261" s="117"/>
      <c r="I261" s="117"/>
      <c r="J261" s="117"/>
      <c r="K261" s="117"/>
      <c r="L261" s="117"/>
      <c r="M261" s="117"/>
      <c r="N261" s="117"/>
      <c r="O261" s="117"/>
      <c r="P261" s="117"/>
      <c r="Q261" s="117"/>
      <c r="R261" s="117"/>
      <c r="S261" s="117"/>
      <c r="T261" s="117"/>
      <c r="U261" s="117"/>
      <c r="V261" s="117"/>
      <c r="W261" s="117"/>
      <c r="X261" s="117"/>
      <c r="Y261" s="117"/>
      <c r="Z261" s="117"/>
      <c r="AA261" s="117"/>
    </row>
    <row r="262" spans="1:27" ht="15.6" x14ac:dyDescent="0.3">
      <c r="A262" s="117"/>
      <c r="B262" s="118"/>
      <c r="C262" s="117"/>
      <c r="D262" s="117"/>
      <c r="E262" s="117"/>
      <c r="F262" s="117"/>
      <c r="G262" s="117"/>
      <c r="H262" s="117"/>
      <c r="I262" s="117"/>
      <c r="J262" s="117"/>
      <c r="K262" s="117"/>
      <c r="L262" s="117"/>
      <c r="M262" s="117"/>
      <c r="N262" s="117"/>
      <c r="O262" s="117"/>
      <c r="P262" s="117"/>
      <c r="Q262" s="117"/>
      <c r="R262" s="117"/>
      <c r="S262" s="117"/>
      <c r="T262" s="117"/>
      <c r="U262" s="117"/>
      <c r="V262" s="117"/>
      <c r="W262" s="117"/>
      <c r="X262" s="117"/>
      <c r="Y262" s="117"/>
      <c r="Z262" s="117"/>
      <c r="AA262" s="117"/>
    </row>
    <row r="263" spans="1:27" ht="15.6" x14ac:dyDescent="0.3">
      <c r="A263" s="117"/>
      <c r="B263" s="118"/>
      <c r="C263" s="117"/>
      <c r="D263" s="117"/>
      <c r="E263" s="117"/>
      <c r="F263" s="117"/>
      <c r="G263" s="117"/>
      <c r="H263" s="117"/>
      <c r="I263" s="117"/>
      <c r="J263" s="117"/>
      <c r="K263" s="117"/>
      <c r="L263" s="117"/>
      <c r="M263" s="117"/>
      <c r="N263" s="117"/>
      <c r="O263" s="117"/>
      <c r="P263" s="117"/>
      <c r="Q263" s="117"/>
      <c r="R263" s="117"/>
      <c r="S263" s="117"/>
      <c r="T263" s="117"/>
      <c r="U263" s="117"/>
      <c r="V263" s="117"/>
      <c r="W263" s="117"/>
      <c r="X263" s="117"/>
      <c r="Y263" s="117"/>
      <c r="Z263" s="117"/>
      <c r="AA263" s="117"/>
    </row>
    <row r="264" spans="1:27" ht="15.6" x14ac:dyDescent="0.3">
      <c r="A264" s="117"/>
      <c r="B264" s="118"/>
      <c r="C264" s="117"/>
      <c r="D264" s="117"/>
      <c r="E264" s="117"/>
      <c r="F264" s="117"/>
      <c r="G264" s="117"/>
      <c r="H264" s="117"/>
      <c r="I264" s="117"/>
      <c r="J264" s="117"/>
      <c r="K264" s="117"/>
      <c r="L264" s="117"/>
      <c r="M264" s="117"/>
      <c r="N264" s="117"/>
      <c r="O264" s="117"/>
      <c r="P264" s="117"/>
      <c r="Q264" s="117"/>
      <c r="R264" s="117"/>
      <c r="S264" s="117"/>
      <c r="T264" s="117"/>
      <c r="U264" s="117"/>
      <c r="V264" s="117"/>
      <c r="W264" s="117"/>
      <c r="X264" s="117"/>
      <c r="Y264" s="117"/>
      <c r="Z264" s="117"/>
      <c r="AA264" s="117"/>
    </row>
    <row r="265" spans="1:27" ht="15.6" x14ac:dyDescent="0.3">
      <c r="A265" s="117"/>
      <c r="B265" s="118"/>
      <c r="C265" s="117"/>
      <c r="D265" s="117"/>
      <c r="E265" s="117"/>
      <c r="F265" s="117"/>
      <c r="G265" s="117"/>
      <c r="H265" s="117"/>
      <c r="I265" s="117"/>
      <c r="J265" s="117"/>
      <c r="K265" s="117"/>
      <c r="L265" s="117"/>
      <c r="M265" s="117"/>
      <c r="N265" s="117"/>
      <c r="O265" s="117"/>
      <c r="P265" s="117"/>
      <c r="Q265" s="117"/>
      <c r="R265" s="117"/>
      <c r="S265" s="117"/>
      <c r="T265" s="117"/>
      <c r="U265" s="117"/>
      <c r="V265" s="117"/>
      <c r="W265" s="117"/>
      <c r="X265" s="117"/>
      <c r="Y265" s="117"/>
      <c r="Z265" s="117"/>
      <c r="AA265" s="117"/>
    </row>
    <row r="266" spans="1:27" ht="15.6" x14ac:dyDescent="0.3">
      <c r="A266" s="117"/>
      <c r="B266" s="118"/>
      <c r="C266" s="117"/>
      <c r="D266" s="117"/>
      <c r="E266" s="117"/>
      <c r="F266" s="117"/>
      <c r="G266" s="117"/>
      <c r="H266" s="117"/>
      <c r="I266" s="117"/>
      <c r="J266" s="117"/>
      <c r="K266" s="117"/>
      <c r="L266" s="117"/>
      <c r="M266" s="117"/>
      <c r="N266" s="117"/>
      <c r="O266" s="117"/>
      <c r="P266" s="117"/>
      <c r="Q266" s="117"/>
      <c r="R266" s="117"/>
      <c r="S266" s="117"/>
      <c r="T266" s="117"/>
      <c r="U266" s="117"/>
      <c r="V266" s="117"/>
      <c r="W266" s="117"/>
      <c r="X266" s="117"/>
      <c r="Y266" s="117"/>
      <c r="Z266" s="117"/>
      <c r="AA266" s="117"/>
    </row>
    <row r="267" spans="1:27" ht="15.6" x14ac:dyDescent="0.3">
      <c r="A267" s="117"/>
      <c r="B267" s="118"/>
      <c r="C267" s="117"/>
      <c r="D267" s="117"/>
      <c r="E267" s="117"/>
      <c r="F267" s="117"/>
      <c r="G267" s="117"/>
      <c r="H267" s="117"/>
      <c r="I267" s="117"/>
      <c r="J267" s="117"/>
      <c r="K267" s="117"/>
      <c r="L267" s="117"/>
      <c r="M267" s="117"/>
      <c r="N267" s="117"/>
      <c r="O267" s="117"/>
      <c r="P267" s="117"/>
      <c r="Q267" s="117"/>
      <c r="R267" s="117"/>
      <c r="S267" s="117"/>
      <c r="T267" s="117"/>
      <c r="U267" s="117"/>
      <c r="V267" s="117"/>
      <c r="W267" s="117"/>
      <c r="X267" s="117"/>
      <c r="Y267" s="117"/>
      <c r="Z267" s="117"/>
      <c r="AA267" s="117"/>
    </row>
    <row r="268" spans="1:27" ht="15.6" x14ac:dyDescent="0.3">
      <c r="A268" s="117"/>
      <c r="B268" s="118"/>
      <c r="C268" s="117"/>
      <c r="D268" s="117"/>
      <c r="E268" s="117"/>
      <c r="F268" s="117"/>
      <c r="G268" s="117"/>
      <c r="H268" s="117"/>
      <c r="I268" s="117"/>
      <c r="J268" s="117"/>
      <c r="K268" s="117"/>
      <c r="L268" s="117"/>
      <c r="M268" s="117"/>
      <c r="N268" s="117"/>
      <c r="O268" s="117"/>
      <c r="P268" s="117"/>
      <c r="Q268" s="117"/>
      <c r="R268" s="117"/>
      <c r="S268" s="117"/>
      <c r="T268" s="117"/>
      <c r="U268" s="117"/>
      <c r="V268" s="117"/>
      <c r="W268" s="117"/>
      <c r="X268" s="117"/>
      <c r="Y268" s="117"/>
      <c r="Z268" s="117"/>
      <c r="AA268" s="117"/>
    </row>
    <row r="269" spans="1:27" ht="15.6" x14ac:dyDescent="0.3">
      <c r="A269" s="117"/>
      <c r="B269" s="118"/>
      <c r="C269" s="117"/>
      <c r="D269" s="117"/>
      <c r="E269" s="117"/>
      <c r="F269" s="117"/>
      <c r="G269" s="117"/>
      <c r="H269" s="117"/>
      <c r="I269" s="117"/>
      <c r="J269" s="117"/>
      <c r="K269" s="117"/>
      <c r="L269" s="117"/>
      <c r="M269" s="117"/>
      <c r="N269" s="117"/>
      <c r="O269" s="117"/>
      <c r="P269" s="117"/>
      <c r="Q269" s="117"/>
      <c r="R269" s="117"/>
      <c r="S269" s="117"/>
      <c r="T269" s="117"/>
      <c r="U269" s="117"/>
      <c r="V269" s="117"/>
      <c r="W269" s="117"/>
      <c r="X269" s="117"/>
      <c r="Y269" s="117"/>
      <c r="Z269" s="117"/>
      <c r="AA269" s="117"/>
    </row>
    <row r="270" spans="1:27" ht="15.6" x14ac:dyDescent="0.3">
      <c r="A270" s="117"/>
      <c r="B270" s="118"/>
      <c r="C270" s="117"/>
      <c r="D270" s="117"/>
      <c r="E270" s="117"/>
      <c r="F270" s="117"/>
      <c r="G270" s="117"/>
      <c r="H270" s="117"/>
      <c r="I270" s="117"/>
      <c r="J270" s="117"/>
      <c r="K270" s="117"/>
      <c r="L270" s="117"/>
      <c r="M270" s="117"/>
      <c r="N270" s="117"/>
      <c r="O270" s="117"/>
      <c r="P270" s="117"/>
      <c r="Q270" s="117"/>
      <c r="R270" s="117"/>
      <c r="S270" s="117"/>
      <c r="T270" s="117"/>
      <c r="U270" s="117"/>
      <c r="V270" s="117"/>
      <c r="W270" s="117"/>
      <c r="X270" s="117"/>
      <c r="Y270" s="117"/>
      <c r="Z270" s="117"/>
      <c r="AA270" s="117"/>
    </row>
    <row r="271" spans="1:27" ht="15.6" x14ac:dyDescent="0.3">
      <c r="A271" s="117"/>
      <c r="B271" s="118"/>
      <c r="C271" s="117"/>
      <c r="D271" s="117"/>
      <c r="E271" s="117"/>
      <c r="F271" s="117"/>
      <c r="G271" s="117"/>
      <c r="H271" s="117"/>
      <c r="I271" s="117"/>
      <c r="J271" s="117"/>
      <c r="K271" s="117"/>
      <c r="L271" s="117"/>
      <c r="M271" s="117"/>
      <c r="N271" s="117"/>
      <c r="O271" s="117"/>
      <c r="P271" s="117"/>
      <c r="Q271" s="117"/>
      <c r="R271" s="117"/>
      <c r="S271" s="117"/>
      <c r="T271" s="117"/>
      <c r="U271" s="117"/>
      <c r="V271" s="117"/>
      <c r="W271" s="117"/>
      <c r="X271" s="117"/>
      <c r="Y271" s="117"/>
      <c r="Z271" s="117"/>
      <c r="AA271" s="117"/>
    </row>
    <row r="272" spans="1:27" ht="15.6" x14ac:dyDescent="0.3">
      <c r="A272" s="117"/>
      <c r="B272" s="118"/>
      <c r="C272" s="117"/>
      <c r="D272" s="117"/>
      <c r="E272" s="117"/>
      <c r="F272" s="117"/>
      <c r="G272" s="117"/>
      <c r="H272" s="117"/>
      <c r="I272" s="117"/>
      <c r="J272" s="117"/>
      <c r="K272" s="117"/>
      <c r="L272" s="117"/>
      <c r="M272" s="117"/>
      <c r="N272" s="117"/>
      <c r="O272" s="117"/>
      <c r="P272" s="117"/>
      <c r="Q272" s="117"/>
      <c r="R272" s="117"/>
      <c r="S272" s="117"/>
      <c r="T272" s="117"/>
      <c r="U272" s="117"/>
      <c r="V272" s="117"/>
      <c r="W272" s="117"/>
      <c r="X272" s="117"/>
      <c r="Y272" s="117"/>
      <c r="Z272" s="117"/>
      <c r="AA272" s="117"/>
    </row>
    <row r="273" spans="1:27" ht="15.6" x14ac:dyDescent="0.3">
      <c r="A273" s="117"/>
      <c r="B273" s="118"/>
      <c r="C273" s="117"/>
      <c r="D273" s="117"/>
      <c r="E273" s="117"/>
      <c r="F273" s="117"/>
      <c r="G273" s="117"/>
      <c r="H273" s="117"/>
      <c r="I273" s="117"/>
      <c r="J273" s="117"/>
      <c r="K273" s="117"/>
      <c r="L273" s="117"/>
      <c r="M273" s="117"/>
      <c r="N273" s="117"/>
      <c r="O273" s="117"/>
      <c r="P273" s="117"/>
      <c r="Q273" s="117"/>
      <c r="R273" s="117"/>
      <c r="S273" s="117"/>
      <c r="T273" s="117"/>
      <c r="U273" s="117"/>
      <c r="V273" s="117"/>
      <c r="W273" s="117"/>
      <c r="X273" s="117"/>
      <c r="Y273" s="117"/>
      <c r="Z273" s="117"/>
      <c r="AA273" s="117"/>
    </row>
    <row r="274" spans="1:27" ht="15.6" x14ac:dyDescent="0.3">
      <c r="A274" s="117"/>
      <c r="B274" s="118"/>
      <c r="C274" s="117"/>
      <c r="D274" s="117"/>
      <c r="E274" s="117"/>
      <c r="F274" s="117"/>
      <c r="G274" s="117"/>
      <c r="H274" s="117"/>
      <c r="I274" s="117"/>
      <c r="J274" s="117"/>
      <c r="K274" s="117"/>
      <c r="L274" s="117"/>
      <c r="M274" s="117"/>
      <c r="N274" s="117"/>
      <c r="O274" s="117"/>
      <c r="P274" s="117"/>
      <c r="Q274" s="117"/>
      <c r="R274" s="117"/>
      <c r="S274" s="117"/>
      <c r="T274" s="117"/>
      <c r="U274" s="117"/>
      <c r="V274" s="117"/>
      <c r="W274" s="117"/>
      <c r="X274" s="117"/>
      <c r="Y274" s="117"/>
      <c r="Z274" s="117"/>
      <c r="AA274" s="117"/>
    </row>
    <row r="275" spans="1:27" ht="15.6" x14ac:dyDescent="0.3">
      <c r="A275" s="117"/>
      <c r="B275" s="118"/>
      <c r="C275" s="117"/>
      <c r="D275" s="117"/>
      <c r="E275" s="117"/>
      <c r="F275" s="117"/>
      <c r="G275" s="117"/>
      <c r="H275" s="117"/>
      <c r="I275" s="117"/>
      <c r="J275" s="117"/>
      <c r="K275" s="117"/>
      <c r="L275" s="117"/>
      <c r="M275" s="117"/>
      <c r="N275" s="117"/>
      <c r="O275" s="117"/>
      <c r="P275" s="117"/>
      <c r="Q275" s="117"/>
      <c r="R275" s="117"/>
      <c r="S275" s="117"/>
      <c r="T275" s="117"/>
      <c r="U275" s="117"/>
      <c r="V275" s="117"/>
      <c r="W275" s="117"/>
      <c r="X275" s="117"/>
      <c r="Y275" s="117"/>
      <c r="Z275" s="117"/>
      <c r="AA275" s="117"/>
    </row>
    <row r="276" spans="1:27" ht="15.6" x14ac:dyDescent="0.3">
      <c r="A276" s="117"/>
      <c r="B276" s="118"/>
      <c r="C276" s="117"/>
      <c r="D276" s="117"/>
      <c r="E276" s="117"/>
      <c r="F276" s="117"/>
      <c r="G276" s="117"/>
      <c r="H276" s="117"/>
      <c r="I276" s="117"/>
      <c r="J276" s="117"/>
      <c r="K276" s="117"/>
      <c r="L276" s="117"/>
      <c r="M276" s="117"/>
      <c r="N276" s="117"/>
      <c r="O276" s="117"/>
      <c r="P276" s="117"/>
      <c r="Q276" s="117"/>
      <c r="R276" s="117"/>
      <c r="S276" s="117"/>
      <c r="T276" s="117"/>
      <c r="U276" s="117"/>
      <c r="V276" s="117"/>
      <c r="W276" s="117"/>
      <c r="X276" s="117"/>
      <c r="Y276" s="117"/>
      <c r="Z276" s="117"/>
      <c r="AA276" s="117"/>
    </row>
    <row r="277" spans="1:27" ht="15.6" x14ac:dyDescent="0.3">
      <c r="A277" s="117"/>
      <c r="B277" s="118"/>
      <c r="C277" s="117"/>
      <c r="D277" s="117"/>
      <c r="E277" s="117"/>
      <c r="F277" s="117"/>
      <c r="G277" s="117"/>
      <c r="H277" s="117"/>
      <c r="I277" s="117"/>
      <c r="J277" s="117"/>
      <c r="K277" s="117"/>
      <c r="L277" s="117"/>
      <c r="M277" s="117"/>
      <c r="N277" s="117"/>
      <c r="O277" s="117"/>
      <c r="P277" s="117"/>
      <c r="Q277" s="117"/>
      <c r="R277" s="117"/>
      <c r="S277" s="117"/>
      <c r="T277" s="117"/>
      <c r="U277" s="117"/>
      <c r="V277" s="117"/>
      <c r="W277" s="117"/>
      <c r="X277" s="117"/>
      <c r="Y277" s="117"/>
      <c r="Z277" s="117"/>
      <c r="AA277" s="117"/>
    </row>
    <row r="278" spans="1:27" ht="15.6" x14ac:dyDescent="0.3">
      <c r="A278" s="117"/>
      <c r="B278" s="118"/>
      <c r="C278" s="117"/>
      <c r="D278" s="117"/>
      <c r="E278" s="117"/>
      <c r="F278" s="117"/>
      <c r="G278" s="117"/>
      <c r="H278" s="117"/>
      <c r="I278" s="117"/>
      <c r="J278" s="117"/>
      <c r="K278" s="117"/>
      <c r="L278" s="117"/>
      <c r="M278" s="117"/>
      <c r="N278" s="117"/>
      <c r="O278" s="117"/>
      <c r="P278" s="117"/>
      <c r="Q278" s="117"/>
      <c r="R278" s="117"/>
      <c r="S278" s="117"/>
      <c r="T278" s="117"/>
      <c r="U278" s="117"/>
      <c r="V278" s="117"/>
      <c r="W278" s="117"/>
      <c r="X278" s="117"/>
      <c r="Y278" s="117"/>
      <c r="Z278" s="117"/>
      <c r="AA278" s="117"/>
    </row>
    <row r="279" spans="1:27" ht="15.6" x14ac:dyDescent="0.3">
      <c r="A279" s="117"/>
      <c r="B279" s="118"/>
      <c r="C279" s="117"/>
      <c r="D279" s="117"/>
      <c r="E279" s="117"/>
      <c r="F279" s="117"/>
      <c r="G279" s="117"/>
      <c r="H279" s="117"/>
      <c r="I279" s="117"/>
      <c r="J279" s="117"/>
      <c r="K279" s="117"/>
      <c r="L279" s="117"/>
      <c r="M279" s="117"/>
      <c r="N279" s="117"/>
      <c r="O279" s="117"/>
      <c r="P279" s="117"/>
      <c r="Q279" s="117"/>
      <c r="R279" s="117"/>
      <c r="S279" s="117"/>
      <c r="T279" s="117"/>
      <c r="U279" s="117"/>
      <c r="V279" s="117"/>
      <c r="W279" s="117"/>
      <c r="X279" s="117"/>
      <c r="Y279" s="117"/>
      <c r="Z279" s="117"/>
      <c r="AA279" s="117"/>
    </row>
    <row r="280" spans="1:27" ht="15.6" x14ac:dyDescent="0.3">
      <c r="A280" s="117"/>
      <c r="B280" s="118"/>
      <c r="C280" s="117"/>
      <c r="D280" s="117"/>
      <c r="E280" s="117"/>
      <c r="F280" s="117"/>
      <c r="G280" s="117"/>
      <c r="H280" s="117"/>
      <c r="I280" s="117"/>
      <c r="J280" s="117"/>
      <c r="K280" s="117"/>
      <c r="L280" s="117"/>
      <c r="M280" s="117"/>
      <c r="N280" s="117"/>
      <c r="O280" s="117"/>
      <c r="P280" s="117"/>
      <c r="Q280" s="117"/>
      <c r="R280" s="117"/>
      <c r="S280" s="117"/>
      <c r="T280" s="117"/>
      <c r="U280" s="117"/>
      <c r="V280" s="117"/>
      <c r="W280" s="117"/>
      <c r="X280" s="117"/>
      <c r="Y280" s="117"/>
      <c r="Z280" s="117"/>
      <c r="AA280" s="117"/>
    </row>
    <row r="281" spans="1:27" ht="15.6" x14ac:dyDescent="0.3">
      <c r="A281" s="117"/>
      <c r="B281" s="118"/>
      <c r="C281" s="117"/>
      <c r="D281" s="117"/>
      <c r="E281" s="117"/>
      <c r="F281" s="117"/>
      <c r="G281" s="117"/>
      <c r="H281" s="117"/>
      <c r="I281" s="117"/>
      <c r="J281" s="117"/>
      <c r="K281" s="117"/>
      <c r="L281" s="117"/>
      <c r="M281" s="117"/>
      <c r="N281" s="117"/>
      <c r="O281" s="117"/>
      <c r="P281" s="117"/>
      <c r="Q281" s="117"/>
      <c r="R281" s="117"/>
      <c r="S281" s="117"/>
      <c r="T281" s="117"/>
      <c r="U281" s="117"/>
      <c r="V281" s="117"/>
      <c r="W281" s="117"/>
      <c r="X281" s="117"/>
      <c r="Y281" s="117"/>
      <c r="Z281" s="117"/>
      <c r="AA281" s="117"/>
    </row>
    <row r="282" spans="1:27" ht="15.6" x14ac:dyDescent="0.3">
      <c r="A282" s="117"/>
      <c r="B282" s="118"/>
      <c r="C282" s="117"/>
      <c r="D282" s="117"/>
      <c r="E282" s="117"/>
      <c r="F282" s="117"/>
      <c r="G282" s="117"/>
      <c r="H282" s="117"/>
      <c r="I282" s="117"/>
      <c r="J282" s="117"/>
      <c r="K282" s="117"/>
      <c r="L282" s="117"/>
      <c r="M282" s="117"/>
      <c r="N282" s="117"/>
      <c r="O282" s="117"/>
      <c r="P282" s="117"/>
      <c r="Q282" s="117"/>
      <c r="R282" s="117"/>
      <c r="S282" s="117"/>
      <c r="T282" s="117"/>
      <c r="U282" s="117"/>
      <c r="V282" s="117"/>
      <c r="W282" s="117"/>
      <c r="X282" s="117"/>
      <c r="Y282" s="117"/>
      <c r="Z282" s="117"/>
      <c r="AA282" s="117"/>
    </row>
    <row r="283" spans="1:27" ht="15.6" x14ac:dyDescent="0.3">
      <c r="A283" s="117"/>
      <c r="B283" s="118"/>
      <c r="C283" s="117"/>
      <c r="D283" s="117"/>
      <c r="E283" s="117"/>
      <c r="F283" s="117"/>
      <c r="G283" s="117"/>
      <c r="H283" s="117"/>
      <c r="I283" s="117"/>
      <c r="J283" s="117"/>
      <c r="K283" s="117"/>
      <c r="L283" s="117"/>
      <c r="M283" s="117"/>
      <c r="N283" s="117"/>
      <c r="O283" s="117"/>
      <c r="P283" s="117"/>
      <c r="Q283" s="117"/>
      <c r="R283" s="117"/>
      <c r="S283" s="117"/>
      <c r="T283" s="117"/>
      <c r="U283" s="117"/>
      <c r="V283" s="117"/>
      <c r="W283" s="117"/>
      <c r="X283" s="117"/>
      <c r="Y283" s="117"/>
      <c r="Z283" s="117"/>
      <c r="AA283" s="117"/>
    </row>
    <row r="284" spans="1:27" ht="15.6" x14ac:dyDescent="0.3">
      <c r="A284" s="117"/>
      <c r="B284" s="118"/>
      <c r="C284" s="117"/>
      <c r="D284" s="117"/>
      <c r="E284" s="117"/>
      <c r="F284" s="117"/>
      <c r="G284" s="117"/>
      <c r="H284" s="117"/>
      <c r="I284" s="117"/>
      <c r="J284" s="117"/>
      <c r="K284" s="117"/>
      <c r="L284" s="117"/>
      <c r="M284" s="117"/>
      <c r="N284" s="117"/>
      <c r="O284" s="117"/>
      <c r="P284" s="117"/>
      <c r="Q284" s="117"/>
      <c r="R284" s="117"/>
      <c r="S284" s="117"/>
      <c r="T284" s="117"/>
      <c r="U284" s="117"/>
      <c r="V284" s="117"/>
      <c r="W284" s="117"/>
      <c r="X284" s="117"/>
      <c r="Y284" s="117"/>
      <c r="Z284" s="117"/>
      <c r="AA284" s="117"/>
    </row>
    <row r="285" spans="1:27" ht="15.6" x14ac:dyDescent="0.3">
      <c r="A285" s="117"/>
      <c r="B285" s="118"/>
      <c r="C285" s="117"/>
      <c r="D285" s="117"/>
      <c r="E285" s="117"/>
      <c r="F285" s="117"/>
      <c r="G285" s="117"/>
      <c r="H285" s="117"/>
      <c r="I285" s="117"/>
      <c r="J285" s="117"/>
      <c r="K285" s="117"/>
      <c r="L285" s="117"/>
      <c r="M285" s="117"/>
      <c r="N285" s="117"/>
      <c r="O285" s="117"/>
      <c r="P285" s="117"/>
      <c r="Q285" s="117"/>
      <c r="R285" s="117"/>
      <c r="S285" s="117"/>
      <c r="T285" s="117"/>
      <c r="U285" s="117"/>
      <c r="V285" s="117"/>
      <c r="W285" s="117"/>
      <c r="X285" s="117"/>
      <c r="Y285" s="117"/>
      <c r="Z285" s="117"/>
      <c r="AA285" s="117"/>
    </row>
    <row r="286" spans="1:27" ht="15.6" x14ac:dyDescent="0.3">
      <c r="A286" s="117"/>
      <c r="B286" s="118"/>
      <c r="C286" s="117"/>
      <c r="D286" s="117"/>
      <c r="E286" s="117"/>
      <c r="F286" s="117"/>
      <c r="G286" s="117"/>
      <c r="H286" s="117"/>
      <c r="I286" s="117"/>
      <c r="J286" s="117"/>
      <c r="K286" s="117"/>
      <c r="L286" s="117"/>
      <c r="M286" s="117"/>
      <c r="N286" s="117"/>
      <c r="O286" s="117"/>
      <c r="P286" s="117"/>
      <c r="Q286" s="117"/>
      <c r="R286" s="117"/>
      <c r="S286" s="117"/>
      <c r="T286" s="117"/>
      <c r="U286" s="117"/>
      <c r="V286" s="117"/>
      <c r="W286" s="117"/>
      <c r="X286" s="117"/>
      <c r="Y286" s="117"/>
      <c r="Z286" s="117"/>
      <c r="AA286" s="117"/>
    </row>
    <row r="287" spans="1:27" ht="15.6" x14ac:dyDescent="0.3">
      <c r="A287" s="117"/>
      <c r="B287" s="118"/>
      <c r="C287" s="117"/>
      <c r="D287" s="117"/>
      <c r="E287" s="117"/>
      <c r="F287" s="117"/>
      <c r="G287" s="117"/>
      <c r="H287" s="117"/>
      <c r="I287" s="117"/>
      <c r="J287" s="117"/>
      <c r="K287" s="117"/>
      <c r="L287" s="117"/>
      <c r="M287" s="117"/>
      <c r="N287" s="117"/>
      <c r="O287" s="117"/>
      <c r="P287" s="117"/>
      <c r="Q287" s="117"/>
      <c r="R287" s="117"/>
      <c r="S287" s="117"/>
      <c r="T287" s="117"/>
      <c r="U287" s="117"/>
      <c r="V287" s="117"/>
      <c r="W287" s="117"/>
      <c r="X287" s="117"/>
      <c r="Y287" s="117"/>
      <c r="Z287" s="117"/>
      <c r="AA287" s="117"/>
    </row>
    <row r="288" spans="1:27" ht="15.6" x14ac:dyDescent="0.3">
      <c r="A288" s="117"/>
      <c r="B288" s="118"/>
      <c r="C288" s="117"/>
      <c r="D288" s="117"/>
      <c r="E288" s="117"/>
      <c r="F288" s="117"/>
      <c r="G288" s="117"/>
      <c r="H288" s="117"/>
      <c r="I288" s="117"/>
      <c r="J288" s="117"/>
      <c r="K288" s="117"/>
      <c r="L288" s="117"/>
      <c r="M288" s="117"/>
      <c r="N288" s="117"/>
      <c r="O288" s="117"/>
      <c r="P288" s="117"/>
      <c r="Q288" s="117"/>
      <c r="R288" s="117"/>
      <c r="S288" s="117"/>
      <c r="T288" s="117"/>
      <c r="U288" s="117"/>
      <c r="V288" s="117"/>
      <c r="W288" s="117"/>
      <c r="X288" s="117"/>
      <c r="Y288" s="117"/>
      <c r="Z288" s="117"/>
      <c r="AA288" s="117"/>
    </row>
    <row r="289" spans="1:27" ht="15.6" x14ac:dyDescent="0.3">
      <c r="A289" s="117"/>
      <c r="B289" s="118"/>
      <c r="C289" s="117"/>
      <c r="D289" s="117"/>
      <c r="E289" s="117"/>
      <c r="F289" s="117"/>
      <c r="G289" s="117"/>
      <c r="H289" s="117"/>
      <c r="I289" s="117"/>
      <c r="J289" s="117"/>
      <c r="K289" s="117"/>
      <c r="L289" s="117"/>
      <c r="M289" s="117"/>
      <c r="N289" s="117"/>
      <c r="O289" s="117"/>
      <c r="P289" s="117"/>
      <c r="Q289" s="117"/>
      <c r="R289" s="117"/>
      <c r="S289" s="117"/>
      <c r="T289" s="117"/>
      <c r="U289" s="117"/>
      <c r="V289" s="117"/>
      <c r="W289" s="117"/>
      <c r="X289" s="117"/>
      <c r="Y289" s="117"/>
      <c r="Z289" s="117"/>
      <c r="AA289" s="117"/>
    </row>
    <row r="290" spans="1:27" ht="15.6" x14ac:dyDescent="0.3">
      <c r="A290" s="117"/>
      <c r="B290" s="118"/>
      <c r="C290" s="117"/>
      <c r="D290" s="117"/>
      <c r="E290" s="117"/>
      <c r="F290" s="117"/>
      <c r="G290" s="117"/>
      <c r="H290" s="117"/>
      <c r="I290" s="117"/>
      <c r="J290" s="117"/>
      <c r="K290" s="117"/>
      <c r="L290" s="117"/>
      <c r="M290" s="117"/>
      <c r="N290" s="117"/>
      <c r="O290" s="117"/>
      <c r="P290" s="117"/>
      <c r="Q290" s="117"/>
      <c r="R290" s="117"/>
      <c r="S290" s="117"/>
      <c r="T290" s="117"/>
      <c r="U290" s="117"/>
      <c r="V290" s="117"/>
      <c r="W290" s="117"/>
      <c r="X290" s="117"/>
      <c r="Y290" s="117"/>
      <c r="Z290" s="117"/>
      <c r="AA290" s="117"/>
    </row>
    <row r="291" spans="1:27" ht="15.6" x14ac:dyDescent="0.3">
      <c r="A291" s="117"/>
      <c r="B291" s="118"/>
      <c r="C291" s="117"/>
      <c r="D291" s="117"/>
      <c r="E291" s="117"/>
      <c r="F291" s="117"/>
      <c r="G291" s="117"/>
      <c r="H291" s="117"/>
      <c r="I291" s="117"/>
      <c r="J291" s="117"/>
      <c r="K291" s="117"/>
      <c r="L291" s="117"/>
      <c r="M291" s="117"/>
      <c r="N291" s="117"/>
      <c r="O291" s="117"/>
      <c r="P291" s="117"/>
      <c r="Q291" s="117"/>
      <c r="R291" s="117"/>
      <c r="S291" s="117"/>
      <c r="T291" s="117"/>
      <c r="U291" s="117"/>
      <c r="V291" s="117"/>
      <c r="W291" s="117"/>
      <c r="X291" s="117"/>
      <c r="Y291" s="117"/>
      <c r="Z291" s="117"/>
      <c r="AA291" s="117"/>
    </row>
    <row r="292" spans="1:27" ht="15.6" x14ac:dyDescent="0.3">
      <c r="A292" s="117"/>
      <c r="B292" s="118"/>
      <c r="C292" s="117"/>
      <c r="D292" s="117"/>
      <c r="E292" s="117"/>
      <c r="F292" s="117"/>
      <c r="G292" s="117"/>
      <c r="H292" s="117"/>
      <c r="I292" s="117"/>
      <c r="J292" s="117"/>
      <c r="K292" s="117"/>
      <c r="L292" s="117"/>
      <c r="M292" s="117"/>
      <c r="N292" s="117"/>
      <c r="O292" s="117"/>
      <c r="P292" s="117"/>
      <c r="Q292" s="117"/>
      <c r="R292" s="117"/>
      <c r="S292" s="117"/>
      <c r="T292" s="117"/>
      <c r="U292" s="117"/>
      <c r="V292" s="117"/>
      <c r="W292" s="117"/>
      <c r="X292" s="117"/>
      <c r="Y292" s="117"/>
      <c r="Z292" s="117"/>
      <c r="AA292" s="117"/>
    </row>
    <row r="293" spans="1:27" ht="15.6" x14ac:dyDescent="0.3">
      <c r="A293" s="117"/>
      <c r="B293" s="118"/>
      <c r="C293" s="117"/>
      <c r="D293" s="117"/>
      <c r="E293" s="117"/>
      <c r="F293" s="117"/>
      <c r="G293" s="117"/>
      <c r="H293" s="117"/>
      <c r="I293" s="117"/>
      <c r="J293" s="117"/>
      <c r="K293" s="117"/>
      <c r="L293" s="117"/>
      <c r="M293" s="117"/>
      <c r="N293" s="117"/>
      <c r="O293" s="117"/>
      <c r="P293" s="117"/>
      <c r="Q293" s="117"/>
      <c r="R293" s="117"/>
      <c r="S293" s="117"/>
      <c r="T293" s="117"/>
      <c r="U293" s="117"/>
      <c r="V293" s="117"/>
      <c r="W293" s="117"/>
      <c r="X293" s="117"/>
      <c r="Y293" s="117"/>
      <c r="Z293" s="117"/>
      <c r="AA293" s="117"/>
    </row>
    <row r="294" spans="1:27" ht="15.6" x14ac:dyDescent="0.3">
      <c r="A294" s="117"/>
      <c r="B294" s="118"/>
      <c r="C294" s="117"/>
      <c r="D294" s="117"/>
      <c r="E294" s="117"/>
      <c r="F294" s="117"/>
      <c r="G294" s="117"/>
      <c r="H294" s="117"/>
      <c r="I294" s="117"/>
      <c r="J294" s="117"/>
      <c r="K294" s="117"/>
      <c r="L294" s="117"/>
      <c r="M294" s="117"/>
      <c r="N294" s="117"/>
      <c r="O294" s="117"/>
      <c r="P294" s="117"/>
      <c r="Q294" s="117"/>
      <c r="R294" s="117"/>
      <c r="S294" s="117"/>
      <c r="T294" s="117"/>
      <c r="U294" s="117"/>
      <c r="V294" s="117"/>
      <c r="W294" s="117"/>
      <c r="X294" s="117"/>
      <c r="Y294" s="117"/>
      <c r="Z294" s="117"/>
      <c r="AA294" s="117"/>
    </row>
    <row r="295" spans="1:27" ht="15.6" x14ac:dyDescent="0.3">
      <c r="A295" s="117"/>
      <c r="B295" s="118"/>
      <c r="C295" s="117"/>
      <c r="D295" s="117"/>
      <c r="E295" s="117"/>
      <c r="F295" s="117"/>
      <c r="G295" s="117"/>
      <c r="H295" s="117"/>
      <c r="I295" s="117"/>
      <c r="J295" s="117"/>
      <c r="K295" s="117"/>
      <c r="L295" s="117"/>
      <c r="M295" s="117"/>
      <c r="N295" s="117"/>
      <c r="O295" s="117"/>
      <c r="P295" s="117"/>
      <c r="Q295" s="117"/>
      <c r="R295" s="117"/>
      <c r="S295" s="117"/>
      <c r="T295" s="117"/>
      <c r="U295" s="117"/>
      <c r="V295" s="117"/>
      <c r="W295" s="117"/>
      <c r="X295" s="117"/>
      <c r="Y295" s="117"/>
      <c r="Z295" s="117"/>
      <c r="AA295" s="117"/>
    </row>
    <row r="296" spans="1:27" ht="15.6" x14ac:dyDescent="0.3">
      <c r="A296" s="117"/>
      <c r="B296" s="118"/>
      <c r="C296" s="117"/>
      <c r="D296" s="117"/>
      <c r="E296" s="117"/>
      <c r="F296" s="117"/>
      <c r="G296" s="117"/>
      <c r="H296" s="117"/>
      <c r="I296" s="117"/>
      <c r="J296" s="117"/>
      <c r="K296" s="117"/>
      <c r="L296" s="117"/>
      <c r="M296" s="117"/>
      <c r="N296" s="117"/>
      <c r="O296" s="117"/>
      <c r="P296" s="117"/>
      <c r="Q296" s="117"/>
      <c r="R296" s="117"/>
      <c r="S296" s="117"/>
      <c r="T296" s="117"/>
      <c r="U296" s="117"/>
      <c r="V296" s="117"/>
      <c r="W296" s="117"/>
      <c r="X296" s="117"/>
      <c r="Y296" s="117"/>
      <c r="Z296" s="117"/>
      <c r="AA296" s="117"/>
    </row>
    <row r="297" spans="1:27" ht="15.6" x14ac:dyDescent="0.3">
      <c r="A297" s="117"/>
      <c r="B297" s="118"/>
      <c r="C297" s="117"/>
      <c r="D297" s="117"/>
      <c r="E297" s="117"/>
      <c r="F297" s="117"/>
      <c r="G297" s="117"/>
      <c r="H297" s="117"/>
      <c r="I297" s="117"/>
      <c r="J297" s="117"/>
      <c r="K297" s="117"/>
      <c r="L297" s="117"/>
      <c r="M297" s="117"/>
      <c r="N297" s="117"/>
      <c r="O297" s="117"/>
      <c r="P297" s="117"/>
      <c r="Q297" s="117"/>
      <c r="R297" s="117"/>
      <c r="S297" s="117"/>
      <c r="T297" s="117"/>
      <c r="U297" s="117"/>
      <c r="V297" s="117"/>
      <c r="W297" s="117"/>
      <c r="X297" s="117"/>
      <c r="Y297" s="117"/>
      <c r="Z297" s="117"/>
      <c r="AA297" s="117"/>
    </row>
    <row r="298" spans="1:27" ht="15.6" x14ac:dyDescent="0.3">
      <c r="A298" s="117"/>
      <c r="B298" s="118"/>
      <c r="C298" s="117"/>
      <c r="D298" s="117"/>
      <c r="E298" s="117"/>
      <c r="F298" s="117"/>
      <c r="G298" s="117"/>
      <c r="H298" s="117"/>
      <c r="I298" s="117"/>
      <c r="J298" s="117"/>
      <c r="K298" s="117"/>
      <c r="L298" s="117"/>
      <c r="M298" s="117"/>
      <c r="N298" s="117"/>
      <c r="O298" s="117"/>
      <c r="P298" s="117"/>
      <c r="Q298" s="117"/>
      <c r="R298" s="117"/>
      <c r="S298" s="117"/>
      <c r="T298" s="117"/>
      <c r="U298" s="117"/>
      <c r="V298" s="117"/>
      <c r="W298" s="117"/>
      <c r="X298" s="117"/>
      <c r="Y298" s="117"/>
      <c r="Z298" s="117"/>
      <c r="AA298" s="117"/>
    </row>
    <row r="299" spans="1:27" ht="15.6" x14ac:dyDescent="0.3">
      <c r="A299" s="117"/>
      <c r="B299" s="118"/>
      <c r="C299" s="117"/>
      <c r="D299" s="117"/>
      <c r="E299" s="117"/>
      <c r="F299" s="117"/>
      <c r="G299" s="117"/>
      <c r="H299" s="117"/>
      <c r="I299" s="117"/>
      <c r="J299" s="117"/>
      <c r="K299" s="117"/>
      <c r="L299" s="117"/>
      <c r="M299" s="117"/>
      <c r="N299" s="117"/>
      <c r="O299" s="117"/>
      <c r="P299" s="117"/>
      <c r="Q299" s="117"/>
      <c r="R299" s="117"/>
      <c r="S299" s="117"/>
      <c r="T299" s="117"/>
      <c r="U299" s="117"/>
      <c r="V299" s="117"/>
      <c r="W299" s="117"/>
      <c r="X299" s="117"/>
      <c r="Y299" s="117"/>
      <c r="Z299" s="117"/>
      <c r="AA299" s="117"/>
    </row>
    <row r="300" spans="1:27" ht="15.6" x14ac:dyDescent="0.3">
      <c r="A300" s="117"/>
      <c r="B300" s="118"/>
      <c r="C300" s="117"/>
      <c r="D300" s="117"/>
      <c r="E300" s="117"/>
      <c r="F300" s="117"/>
      <c r="G300" s="117"/>
      <c r="H300" s="117"/>
      <c r="I300" s="117"/>
      <c r="J300" s="117"/>
      <c r="K300" s="117"/>
      <c r="L300" s="117"/>
      <c r="M300" s="117"/>
      <c r="N300" s="117"/>
      <c r="O300" s="117"/>
      <c r="P300" s="117"/>
      <c r="Q300" s="117"/>
      <c r="R300" s="117"/>
      <c r="S300" s="117"/>
      <c r="T300" s="117"/>
      <c r="U300" s="117"/>
      <c r="V300" s="117"/>
      <c r="W300" s="117"/>
      <c r="X300" s="117"/>
      <c r="Y300" s="117"/>
      <c r="Z300" s="117"/>
      <c r="AA300" s="117"/>
    </row>
    <row r="301" spans="1:27" ht="15.6" x14ac:dyDescent="0.3">
      <c r="A301" s="117"/>
      <c r="B301" s="118"/>
      <c r="C301" s="117"/>
      <c r="D301" s="117"/>
      <c r="E301" s="117"/>
      <c r="F301" s="117"/>
      <c r="G301" s="117"/>
      <c r="H301" s="117"/>
      <c r="I301" s="117"/>
      <c r="J301" s="117"/>
      <c r="K301" s="117"/>
      <c r="L301" s="117"/>
      <c r="M301" s="117"/>
      <c r="N301" s="117"/>
      <c r="O301" s="117"/>
      <c r="P301" s="117"/>
      <c r="Q301" s="117"/>
      <c r="R301" s="117"/>
      <c r="S301" s="117"/>
      <c r="T301" s="117"/>
      <c r="U301" s="117"/>
      <c r="V301" s="117"/>
      <c r="W301" s="117"/>
      <c r="X301" s="117"/>
      <c r="Y301" s="117"/>
      <c r="Z301" s="117"/>
      <c r="AA301" s="117"/>
    </row>
    <row r="302" spans="1:27" ht="15.6" x14ac:dyDescent="0.3">
      <c r="A302" s="117"/>
      <c r="B302" s="118"/>
      <c r="C302" s="117"/>
      <c r="D302" s="117"/>
      <c r="E302" s="117"/>
      <c r="F302" s="117"/>
      <c r="G302" s="117"/>
      <c r="H302" s="117"/>
      <c r="I302" s="117"/>
      <c r="J302" s="117"/>
      <c r="K302" s="117"/>
      <c r="L302" s="117"/>
      <c r="M302" s="117"/>
      <c r="N302" s="117"/>
      <c r="O302" s="117"/>
      <c r="P302" s="117"/>
      <c r="Q302" s="117"/>
      <c r="R302" s="117"/>
      <c r="S302" s="117"/>
      <c r="T302" s="117"/>
      <c r="U302" s="117"/>
      <c r="V302" s="117"/>
      <c r="W302" s="117"/>
      <c r="X302" s="117"/>
      <c r="Y302" s="117"/>
      <c r="Z302" s="117"/>
      <c r="AA302" s="117"/>
    </row>
    <row r="303" spans="1:27" ht="15.6" x14ac:dyDescent="0.3">
      <c r="A303" s="117"/>
      <c r="B303" s="118"/>
      <c r="C303" s="117"/>
      <c r="D303" s="117"/>
      <c r="E303" s="117"/>
      <c r="F303" s="117"/>
      <c r="G303" s="117"/>
      <c r="H303" s="117"/>
      <c r="I303" s="117"/>
      <c r="J303" s="117"/>
      <c r="K303" s="117"/>
      <c r="L303" s="117"/>
      <c r="M303" s="117"/>
      <c r="N303" s="117"/>
      <c r="O303" s="117"/>
      <c r="P303" s="117"/>
      <c r="Q303" s="117"/>
      <c r="R303" s="117"/>
      <c r="S303" s="117"/>
      <c r="T303" s="117"/>
      <c r="U303" s="117"/>
      <c r="V303" s="117"/>
      <c r="W303" s="117"/>
      <c r="X303" s="117"/>
      <c r="Y303" s="117"/>
      <c r="Z303" s="117"/>
      <c r="AA303" s="117"/>
    </row>
    <row r="304" spans="1:27" ht="15.6" x14ac:dyDescent="0.3">
      <c r="A304" s="117"/>
      <c r="B304" s="118"/>
      <c r="C304" s="117"/>
      <c r="D304" s="117"/>
      <c r="E304" s="117"/>
      <c r="F304" s="117"/>
      <c r="G304" s="117"/>
      <c r="H304" s="117"/>
      <c r="I304" s="117"/>
      <c r="J304" s="117"/>
      <c r="K304" s="117"/>
      <c r="L304" s="117"/>
      <c r="M304" s="117"/>
      <c r="N304" s="117"/>
      <c r="O304" s="117"/>
      <c r="P304" s="117"/>
      <c r="Q304" s="117"/>
      <c r="R304" s="117"/>
      <c r="S304" s="117"/>
      <c r="T304" s="117"/>
      <c r="U304" s="117"/>
      <c r="V304" s="117"/>
      <c r="W304" s="117"/>
      <c r="X304" s="117"/>
      <c r="Y304" s="117"/>
      <c r="Z304" s="117"/>
      <c r="AA304" s="117"/>
    </row>
    <row r="305" spans="1:27" ht="15.6" x14ac:dyDescent="0.3">
      <c r="A305" s="117"/>
      <c r="B305" s="118"/>
      <c r="C305" s="117"/>
      <c r="D305" s="117"/>
      <c r="E305" s="117"/>
      <c r="F305" s="117"/>
      <c r="G305" s="117"/>
      <c r="H305" s="117"/>
      <c r="I305" s="117"/>
      <c r="J305" s="117"/>
      <c r="K305" s="117"/>
      <c r="L305" s="117"/>
      <c r="M305" s="117"/>
      <c r="N305" s="117"/>
      <c r="O305" s="117"/>
      <c r="P305" s="117"/>
      <c r="Q305" s="117"/>
      <c r="R305" s="117"/>
      <c r="S305" s="117"/>
      <c r="T305" s="117"/>
      <c r="U305" s="117"/>
      <c r="V305" s="117"/>
      <c r="W305" s="117"/>
      <c r="X305" s="117"/>
      <c r="Y305" s="117"/>
      <c r="Z305" s="117"/>
      <c r="AA305" s="117"/>
    </row>
    <row r="306" spans="1:27" ht="15.6" x14ac:dyDescent="0.3">
      <c r="A306" s="117"/>
      <c r="B306" s="118"/>
      <c r="C306" s="117"/>
      <c r="D306" s="117"/>
      <c r="E306" s="117"/>
      <c r="F306" s="117"/>
      <c r="G306" s="117"/>
      <c r="H306" s="117"/>
      <c r="I306" s="117"/>
      <c r="J306" s="117"/>
      <c r="K306" s="117"/>
      <c r="L306" s="117"/>
      <c r="M306" s="117"/>
      <c r="N306" s="117"/>
      <c r="O306" s="117"/>
      <c r="P306" s="117"/>
      <c r="Q306" s="117"/>
      <c r="R306" s="117"/>
      <c r="S306" s="117"/>
      <c r="T306" s="117"/>
      <c r="U306" s="117"/>
      <c r="V306" s="117"/>
      <c r="W306" s="117"/>
      <c r="X306" s="117"/>
      <c r="Y306" s="117"/>
      <c r="Z306" s="117"/>
      <c r="AA306" s="117"/>
    </row>
    <row r="307" spans="1:27" ht="15.6" x14ac:dyDescent="0.3">
      <c r="A307" s="117"/>
      <c r="B307" s="118"/>
      <c r="C307" s="117"/>
      <c r="D307" s="117"/>
      <c r="E307" s="117"/>
      <c r="F307" s="117"/>
      <c r="G307" s="117"/>
      <c r="H307" s="117"/>
      <c r="I307" s="117"/>
      <c r="J307" s="117"/>
      <c r="K307" s="117"/>
      <c r="L307" s="117"/>
      <c r="M307" s="117"/>
      <c r="N307" s="117"/>
      <c r="O307" s="117"/>
      <c r="P307" s="117"/>
      <c r="Q307" s="117"/>
      <c r="R307" s="117"/>
      <c r="S307" s="117"/>
      <c r="T307" s="117"/>
      <c r="U307" s="117"/>
      <c r="V307" s="117"/>
      <c r="W307" s="117"/>
      <c r="X307" s="117"/>
      <c r="Y307" s="117"/>
      <c r="Z307" s="117"/>
      <c r="AA307" s="117"/>
    </row>
    <row r="308" spans="1:27" ht="15.6" x14ac:dyDescent="0.3">
      <c r="A308" s="117"/>
      <c r="B308" s="118"/>
      <c r="C308" s="117"/>
      <c r="D308" s="117"/>
      <c r="E308" s="117"/>
      <c r="F308" s="117"/>
      <c r="G308" s="117"/>
      <c r="H308" s="117"/>
      <c r="I308" s="117"/>
      <c r="J308" s="117"/>
      <c r="K308" s="117"/>
      <c r="L308" s="117"/>
      <c r="M308" s="117"/>
      <c r="N308" s="117"/>
      <c r="O308" s="117"/>
      <c r="P308" s="117"/>
      <c r="Q308" s="117"/>
      <c r="R308" s="117"/>
      <c r="S308" s="117"/>
      <c r="T308" s="117"/>
      <c r="U308" s="117"/>
      <c r="V308" s="117"/>
      <c r="W308" s="117"/>
      <c r="X308" s="117"/>
      <c r="Y308" s="117"/>
      <c r="Z308" s="117"/>
      <c r="AA308" s="117"/>
    </row>
    <row r="309" spans="1:27" ht="15.6" x14ac:dyDescent="0.3">
      <c r="A309" s="117"/>
      <c r="B309" s="118"/>
      <c r="C309" s="117"/>
      <c r="D309" s="117"/>
      <c r="E309" s="117"/>
      <c r="F309" s="117"/>
      <c r="G309" s="117"/>
      <c r="H309" s="117"/>
      <c r="I309" s="117"/>
      <c r="J309" s="117"/>
      <c r="K309" s="117"/>
      <c r="L309" s="117"/>
      <c r="M309" s="117"/>
      <c r="N309" s="117"/>
      <c r="O309" s="117"/>
      <c r="P309" s="117"/>
      <c r="Q309" s="117"/>
      <c r="R309" s="117"/>
      <c r="S309" s="117"/>
      <c r="T309" s="117"/>
      <c r="U309" s="117"/>
      <c r="V309" s="117"/>
      <c r="W309" s="117"/>
      <c r="X309" s="117"/>
      <c r="Y309" s="117"/>
      <c r="Z309" s="117"/>
      <c r="AA309" s="117"/>
    </row>
    <row r="310" spans="1:27" ht="15.6" x14ac:dyDescent="0.3">
      <c r="A310" s="117"/>
      <c r="B310" s="118"/>
      <c r="C310" s="117"/>
      <c r="D310" s="117"/>
      <c r="E310" s="117"/>
      <c r="F310" s="117"/>
      <c r="G310" s="117"/>
      <c r="H310" s="117"/>
      <c r="I310" s="117"/>
      <c r="J310" s="117"/>
      <c r="K310" s="117"/>
      <c r="L310" s="117"/>
      <c r="M310" s="117"/>
      <c r="N310" s="117"/>
      <c r="O310" s="117"/>
      <c r="P310" s="117"/>
      <c r="Q310" s="117"/>
      <c r="R310" s="117"/>
      <c r="S310" s="117"/>
      <c r="T310" s="117"/>
      <c r="U310" s="117"/>
      <c r="V310" s="117"/>
      <c r="W310" s="117"/>
      <c r="X310" s="117"/>
      <c r="Y310" s="117"/>
      <c r="Z310" s="117"/>
      <c r="AA310" s="117"/>
    </row>
    <row r="311" spans="1:27" ht="15.6" x14ac:dyDescent="0.3">
      <c r="A311" s="117"/>
      <c r="B311" s="118"/>
      <c r="C311" s="117"/>
      <c r="D311" s="117"/>
      <c r="E311" s="117"/>
      <c r="F311" s="117"/>
      <c r="G311" s="117"/>
      <c r="H311" s="117"/>
      <c r="I311" s="117"/>
      <c r="J311" s="117"/>
      <c r="K311" s="117"/>
      <c r="L311" s="117"/>
      <c r="M311" s="117"/>
      <c r="N311" s="117"/>
      <c r="O311" s="117"/>
      <c r="P311" s="117"/>
      <c r="Q311" s="117"/>
      <c r="R311" s="117"/>
      <c r="S311" s="117"/>
      <c r="T311" s="117"/>
      <c r="U311" s="117"/>
      <c r="V311" s="117"/>
      <c r="W311" s="117"/>
      <c r="X311" s="117"/>
      <c r="Y311" s="117"/>
      <c r="Z311" s="117"/>
      <c r="AA311" s="117"/>
    </row>
    <row r="312" spans="1:27" ht="15.6" x14ac:dyDescent="0.3">
      <c r="A312" s="117"/>
      <c r="B312" s="118"/>
      <c r="C312" s="117"/>
      <c r="D312" s="117"/>
      <c r="E312" s="117"/>
      <c r="F312" s="117"/>
      <c r="G312" s="117"/>
      <c r="H312" s="117"/>
      <c r="I312" s="117"/>
      <c r="J312" s="117"/>
      <c r="K312" s="117"/>
      <c r="L312" s="117"/>
      <c r="M312" s="117"/>
      <c r="N312" s="117"/>
      <c r="O312" s="117"/>
      <c r="P312" s="117"/>
      <c r="Q312" s="117"/>
      <c r="R312" s="117"/>
      <c r="S312" s="117"/>
      <c r="T312" s="117"/>
      <c r="U312" s="117"/>
      <c r="V312" s="117"/>
      <c r="W312" s="117"/>
      <c r="X312" s="117"/>
      <c r="Y312" s="117"/>
      <c r="Z312" s="117"/>
      <c r="AA312" s="117"/>
    </row>
    <row r="313" spans="1:27" ht="15.6" x14ac:dyDescent="0.3">
      <c r="A313" s="117"/>
      <c r="B313" s="118"/>
      <c r="C313" s="117"/>
      <c r="D313" s="117"/>
      <c r="E313" s="117"/>
      <c r="F313" s="117"/>
      <c r="G313" s="117"/>
      <c r="H313" s="117"/>
      <c r="I313" s="117"/>
      <c r="J313" s="117"/>
      <c r="K313" s="117"/>
      <c r="L313" s="117"/>
      <c r="M313" s="117"/>
      <c r="N313" s="117"/>
      <c r="O313" s="117"/>
      <c r="P313" s="117"/>
      <c r="Q313" s="117"/>
      <c r="R313" s="117"/>
      <c r="S313" s="117"/>
      <c r="T313" s="117"/>
      <c r="U313" s="117"/>
      <c r="V313" s="117"/>
      <c r="W313" s="117"/>
      <c r="X313" s="117"/>
      <c r="Y313" s="117"/>
      <c r="Z313" s="117"/>
      <c r="AA313" s="117"/>
    </row>
    <row r="314" spans="1:27" ht="15.6" x14ac:dyDescent="0.3">
      <c r="A314" s="117"/>
      <c r="B314" s="118"/>
      <c r="C314" s="117"/>
      <c r="D314" s="117"/>
      <c r="E314" s="117"/>
      <c r="F314" s="117"/>
      <c r="G314" s="117"/>
      <c r="H314" s="117"/>
      <c r="I314" s="117"/>
      <c r="J314" s="117"/>
      <c r="K314" s="117"/>
      <c r="L314" s="117"/>
      <c r="M314" s="117"/>
      <c r="N314" s="117"/>
      <c r="O314" s="117"/>
      <c r="P314" s="117"/>
      <c r="Q314" s="117"/>
      <c r="R314" s="117"/>
      <c r="S314" s="117"/>
      <c r="T314" s="117"/>
      <c r="U314" s="117"/>
      <c r="V314" s="117"/>
      <c r="W314" s="117"/>
      <c r="X314" s="117"/>
      <c r="Y314" s="117"/>
      <c r="Z314" s="117"/>
      <c r="AA314" s="117"/>
    </row>
    <row r="315" spans="1:27" ht="15.6" x14ac:dyDescent="0.3">
      <c r="A315" s="117"/>
      <c r="B315" s="118"/>
      <c r="C315" s="117"/>
      <c r="D315" s="117"/>
      <c r="E315" s="117"/>
      <c r="F315" s="117"/>
      <c r="G315" s="117"/>
      <c r="H315" s="117"/>
      <c r="I315" s="117"/>
      <c r="J315" s="117"/>
      <c r="K315" s="117"/>
      <c r="L315" s="117"/>
      <c r="M315" s="117"/>
      <c r="N315" s="117"/>
      <c r="O315" s="117"/>
      <c r="P315" s="117"/>
      <c r="Q315" s="117"/>
      <c r="R315" s="117"/>
      <c r="S315" s="117"/>
      <c r="T315" s="117"/>
      <c r="U315" s="117"/>
      <c r="V315" s="117"/>
      <c r="W315" s="117"/>
      <c r="X315" s="117"/>
      <c r="Y315" s="117"/>
      <c r="Z315" s="117"/>
      <c r="AA315" s="117"/>
    </row>
    <row r="316" spans="1:27" ht="15.6" x14ac:dyDescent="0.3">
      <c r="A316" s="117"/>
      <c r="B316" s="118"/>
      <c r="C316" s="117"/>
      <c r="D316" s="117"/>
      <c r="E316" s="117"/>
      <c r="F316" s="117"/>
      <c r="G316" s="117"/>
      <c r="H316" s="117"/>
      <c r="I316" s="117"/>
      <c r="J316" s="117"/>
      <c r="K316" s="117"/>
      <c r="L316" s="117"/>
      <c r="M316" s="117"/>
      <c r="N316" s="117"/>
      <c r="O316" s="117"/>
      <c r="P316" s="117"/>
      <c r="Q316" s="117"/>
      <c r="R316" s="117"/>
      <c r="S316" s="117"/>
      <c r="T316" s="117"/>
      <c r="U316" s="117"/>
      <c r="V316" s="117"/>
      <c r="W316" s="117"/>
      <c r="X316" s="117"/>
      <c r="Y316" s="117"/>
      <c r="Z316" s="117"/>
      <c r="AA316" s="117"/>
    </row>
    <row r="317" spans="1:27" ht="15.6" x14ac:dyDescent="0.3">
      <c r="A317" s="117"/>
      <c r="B317" s="118"/>
      <c r="C317" s="117"/>
      <c r="D317" s="117"/>
      <c r="E317" s="117"/>
      <c r="F317" s="117"/>
      <c r="G317" s="117"/>
      <c r="H317" s="117"/>
      <c r="I317" s="117"/>
      <c r="J317" s="117"/>
      <c r="K317" s="117"/>
      <c r="L317" s="117"/>
      <c r="M317" s="117"/>
      <c r="N317" s="117"/>
      <c r="O317" s="117"/>
      <c r="P317" s="117"/>
      <c r="Q317" s="117"/>
      <c r="R317" s="117"/>
      <c r="S317" s="117"/>
      <c r="T317" s="117"/>
      <c r="U317" s="117"/>
      <c r="V317" s="117"/>
      <c r="W317" s="117"/>
      <c r="X317" s="117"/>
      <c r="Y317" s="117"/>
      <c r="Z317" s="117"/>
      <c r="AA317" s="117"/>
    </row>
    <row r="318" spans="1:27" ht="15.6" x14ac:dyDescent="0.3">
      <c r="A318" s="117"/>
      <c r="B318" s="118"/>
      <c r="C318" s="117"/>
      <c r="D318" s="117"/>
      <c r="E318" s="117"/>
      <c r="F318" s="117"/>
      <c r="G318" s="117"/>
      <c r="H318" s="117"/>
      <c r="I318" s="117"/>
      <c r="J318" s="117"/>
      <c r="K318" s="117"/>
      <c r="L318" s="117"/>
      <c r="M318" s="117"/>
      <c r="N318" s="117"/>
      <c r="O318" s="117"/>
      <c r="P318" s="117"/>
      <c r="Q318" s="117"/>
      <c r="R318" s="117"/>
      <c r="S318" s="117"/>
      <c r="T318" s="117"/>
      <c r="U318" s="117"/>
      <c r="V318" s="117"/>
      <c r="W318" s="117"/>
      <c r="X318" s="117"/>
      <c r="Y318" s="117"/>
      <c r="Z318" s="117"/>
      <c r="AA318" s="117"/>
    </row>
    <row r="319" spans="1:27" ht="15.6" x14ac:dyDescent="0.3">
      <c r="A319" s="117"/>
      <c r="B319" s="118"/>
      <c r="C319" s="117"/>
      <c r="D319" s="117"/>
      <c r="E319" s="117"/>
      <c r="F319" s="117"/>
      <c r="G319" s="117"/>
      <c r="H319" s="117"/>
      <c r="I319" s="117"/>
      <c r="J319" s="117"/>
      <c r="K319" s="117"/>
      <c r="L319" s="117"/>
      <c r="M319" s="117"/>
      <c r="N319" s="117"/>
      <c r="O319" s="117"/>
      <c r="P319" s="117"/>
      <c r="Q319" s="117"/>
      <c r="R319" s="117"/>
      <c r="S319" s="117"/>
      <c r="T319" s="117"/>
      <c r="U319" s="117"/>
      <c r="V319" s="117"/>
      <c r="W319" s="117"/>
      <c r="X319" s="117"/>
      <c r="Y319" s="117"/>
      <c r="Z319" s="117"/>
      <c r="AA319" s="117"/>
    </row>
    <row r="320" spans="1:27" ht="15.6" x14ac:dyDescent="0.3">
      <c r="A320" s="117"/>
      <c r="B320" s="118"/>
      <c r="C320" s="117"/>
      <c r="D320" s="117"/>
      <c r="E320" s="117"/>
      <c r="F320" s="117"/>
      <c r="G320" s="117"/>
      <c r="H320" s="117"/>
      <c r="I320" s="117"/>
      <c r="J320" s="117"/>
      <c r="K320" s="117"/>
      <c r="L320" s="117"/>
      <c r="M320" s="117"/>
      <c r="N320" s="117"/>
      <c r="O320" s="117"/>
      <c r="P320" s="117"/>
      <c r="Q320" s="117"/>
      <c r="R320" s="117"/>
      <c r="S320" s="117"/>
      <c r="T320" s="117"/>
      <c r="U320" s="117"/>
      <c r="V320" s="117"/>
      <c r="W320" s="117"/>
      <c r="X320" s="117"/>
      <c r="Y320" s="117"/>
      <c r="Z320" s="117"/>
      <c r="AA320" s="117"/>
    </row>
    <row r="321" spans="1:27" ht="15.6" x14ac:dyDescent="0.3">
      <c r="A321" s="117"/>
      <c r="B321" s="118"/>
      <c r="C321" s="117"/>
      <c r="D321" s="117"/>
      <c r="E321" s="117"/>
      <c r="F321" s="117"/>
      <c r="G321" s="117"/>
      <c r="H321" s="117"/>
      <c r="I321" s="117"/>
      <c r="J321" s="117"/>
      <c r="K321" s="117"/>
      <c r="L321" s="117"/>
      <c r="M321" s="117"/>
      <c r="N321" s="117"/>
      <c r="O321" s="117"/>
      <c r="P321" s="117"/>
      <c r="Q321" s="117"/>
      <c r="R321" s="117"/>
      <c r="S321" s="117"/>
      <c r="T321" s="117"/>
      <c r="U321" s="117"/>
      <c r="V321" s="117"/>
      <c r="W321" s="117"/>
      <c r="X321" s="117"/>
      <c r="Y321" s="117"/>
      <c r="Z321" s="117"/>
      <c r="AA321" s="117"/>
    </row>
    <row r="322" spans="1:27" ht="15.6" x14ac:dyDescent="0.3">
      <c r="A322" s="117"/>
      <c r="B322" s="118"/>
      <c r="C322" s="117"/>
      <c r="D322" s="117"/>
      <c r="E322" s="117"/>
      <c r="F322" s="117"/>
      <c r="G322" s="117"/>
      <c r="H322" s="117"/>
      <c r="I322" s="117"/>
      <c r="J322" s="117"/>
      <c r="K322" s="117"/>
      <c r="L322" s="117"/>
      <c r="M322" s="117"/>
      <c r="N322" s="117"/>
      <c r="O322" s="117"/>
      <c r="P322" s="117"/>
      <c r="Q322" s="117"/>
      <c r="R322" s="117"/>
      <c r="S322" s="117"/>
      <c r="T322" s="117"/>
      <c r="U322" s="117"/>
      <c r="V322" s="117"/>
      <c r="W322" s="117"/>
      <c r="X322" s="117"/>
      <c r="Y322" s="117"/>
      <c r="Z322" s="117"/>
      <c r="AA322" s="117"/>
    </row>
    <row r="323" spans="1:27" ht="15.6" x14ac:dyDescent="0.3">
      <c r="A323" s="117"/>
      <c r="B323" s="118"/>
      <c r="C323" s="117"/>
      <c r="D323" s="117"/>
      <c r="E323" s="117"/>
      <c r="F323" s="117"/>
      <c r="G323" s="117"/>
      <c r="H323" s="117"/>
      <c r="I323" s="117"/>
      <c r="J323" s="117"/>
      <c r="K323" s="117"/>
      <c r="L323" s="117"/>
      <c r="M323" s="117"/>
      <c r="N323" s="117"/>
      <c r="O323" s="117"/>
      <c r="P323" s="117"/>
      <c r="Q323" s="117"/>
      <c r="R323" s="117"/>
      <c r="S323" s="117"/>
      <c r="T323" s="117"/>
      <c r="U323" s="117"/>
      <c r="V323" s="117"/>
      <c r="W323" s="117"/>
      <c r="X323" s="117"/>
      <c r="Y323" s="117"/>
      <c r="Z323" s="117"/>
      <c r="AA323" s="117"/>
    </row>
    <row r="324" spans="1:27" ht="15.6" x14ac:dyDescent="0.3">
      <c r="A324" s="117"/>
      <c r="B324" s="118"/>
      <c r="C324" s="117"/>
      <c r="D324" s="117"/>
      <c r="E324" s="117"/>
      <c r="F324" s="117"/>
      <c r="G324" s="117"/>
      <c r="H324" s="117"/>
      <c r="I324" s="117"/>
      <c r="J324" s="117"/>
      <c r="K324" s="117"/>
      <c r="L324" s="117"/>
      <c r="M324" s="117"/>
      <c r="N324" s="117"/>
      <c r="O324" s="117"/>
      <c r="P324" s="117"/>
      <c r="Q324" s="117"/>
      <c r="R324" s="117"/>
      <c r="S324" s="117"/>
      <c r="T324" s="117"/>
      <c r="U324" s="117"/>
      <c r="V324" s="117"/>
      <c r="W324" s="117"/>
      <c r="X324" s="117"/>
      <c r="Y324" s="117"/>
      <c r="Z324" s="117"/>
      <c r="AA324" s="117"/>
    </row>
    <row r="325" spans="1:27" ht="15.6" x14ac:dyDescent="0.3">
      <c r="A325" s="117"/>
      <c r="B325" s="118"/>
      <c r="C325" s="117"/>
      <c r="D325" s="117"/>
      <c r="E325" s="117"/>
      <c r="F325" s="117"/>
      <c r="G325" s="117"/>
      <c r="H325" s="117"/>
      <c r="I325" s="117"/>
      <c r="J325" s="117"/>
      <c r="K325" s="117"/>
      <c r="L325" s="117"/>
      <c r="M325" s="117"/>
      <c r="N325" s="117"/>
      <c r="O325" s="117"/>
      <c r="P325" s="117"/>
      <c r="Q325" s="117"/>
      <c r="R325" s="117"/>
      <c r="S325" s="117"/>
      <c r="T325" s="117"/>
      <c r="U325" s="117"/>
      <c r="V325" s="117"/>
      <c r="W325" s="117"/>
      <c r="X325" s="117"/>
      <c r="Y325" s="117"/>
      <c r="Z325" s="117"/>
      <c r="AA325" s="117"/>
    </row>
    <row r="326" spans="1:27" ht="15.6" x14ac:dyDescent="0.3">
      <c r="A326" s="117"/>
      <c r="B326" s="118"/>
      <c r="C326" s="117"/>
      <c r="D326" s="117"/>
      <c r="E326" s="117"/>
      <c r="F326" s="117"/>
      <c r="G326" s="117"/>
      <c r="H326" s="117"/>
      <c r="I326" s="117"/>
      <c r="J326" s="117"/>
      <c r="K326" s="117"/>
      <c r="L326" s="117"/>
      <c r="M326" s="117"/>
      <c r="N326" s="117"/>
      <c r="O326" s="117"/>
      <c r="P326" s="117"/>
      <c r="Q326" s="117"/>
      <c r="R326" s="117"/>
      <c r="S326" s="117"/>
      <c r="T326" s="117"/>
      <c r="U326" s="117"/>
      <c r="V326" s="117"/>
      <c r="W326" s="117"/>
      <c r="X326" s="117"/>
      <c r="Y326" s="117"/>
      <c r="Z326" s="117"/>
      <c r="AA326" s="117"/>
    </row>
    <row r="327" spans="1:27" ht="15.6" x14ac:dyDescent="0.3">
      <c r="A327" s="117"/>
      <c r="B327" s="118"/>
      <c r="C327" s="117"/>
      <c r="D327" s="117"/>
      <c r="E327" s="117"/>
      <c r="F327" s="117"/>
      <c r="G327" s="117"/>
      <c r="H327" s="117"/>
      <c r="I327" s="117"/>
      <c r="J327" s="117"/>
      <c r="K327" s="117"/>
      <c r="L327" s="117"/>
      <c r="M327" s="117"/>
      <c r="N327" s="117"/>
      <c r="O327" s="117"/>
      <c r="P327" s="117"/>
      <c r="Q327" s="117"/>
      <c r="R327" s="117"/>
      <c r="S327" s="117"/>
      <c r="T327" s="117"/>
      <c r="U327" s="117"/>
      <c r="V327" s="117"/>
      <c r="W327" s="117"/>
      <c r="X327" s="117"/>
      <c r="Y327" s="117"/>
      <c r="Z327" s="117"/>
      <c r="AA327" s="117"/>
    </row>
    <row r="328" spans="1:27" ht="15.6" x14ac:dyDescent="0.3">
      <c r="A328" s="117"/>
      <c r="B328" s="118"/>
      <c r="C328" s="117"/>
      <c r="D328" s="117"/>
      <c r="E328" s="117"/>
      <c r="F328" s="117"/>
      <c r="G328" s="117"/>
      <c r="H328" s="117"/>
      <c r="I328" s="117"/>
      <c r="J328" s="117"/>
      <c r="K328" s="117"/>
      <c r="L328" s="117"/>
      <c r="M328" s="117"/>
      <c r="N328" s="117"/>
      <c r="O328" s="117"/>
      <c r="P328" s="117"/>
      <c r="Q328" s="117"/>
      <c r="R328" s="117"/>
      <c r="S328" s="117"/>
      <c r="T328" s="117"/>
      <c r="U328" s="117"/>
      <c r="V328" s="117"/>
      <c r="W328" s="117"/>
      <c r="X328" s="117"/>
      <c r="Y328" s="117"/>
      <c r="Z328" s="117"/>
      <c r="AA328" s="117"/>
    </row>
    <row r="329" spans="1:27" ht="15.6" x14ac:dyDescent="0.3">
      <c r="A329" s="117"/>
      <c r="B329" s="118"/>
      <c r="C329" s="117"/>
      <c r="D329" s="117"/>
      <c r="E329" s="117"/>
      <c r="F329" s="117"/>
      <c r="G329" s="117"/>
      <c r="H329" s="117"/>
      <c r="I329" s="117"/>
      <c r="J329" s="117"/>
      <c r="K329" s="117"/>
      <c r="L329" s="117"/>
      <c r="M329" s="117"/>
      <c r="N329" s="117"/>
      <c r="O329" s="117"/>
      <c r="P329" s="117"/>
      <c r="Q329" s="117"/>
      <c r="R329" s="117"/>
      <c r="S329" s="117"/>
      <c r="T329" s="117"/>
      <c r="U329" s="117"/>
      <c r="V329" s="117"/>
      <c r="W329" s="117"/>
      <c r="X329" s="117"/>
      <c r="Y329" s="117"/>
      <c r="Z329" s="117"/>
      <c r="AA329" s="117"/>
    </row>
    <row r="330" spans="1:27" ht="15.6" x14ac:dyDescent="0.3">
      <c r="A330" s="117"/>
      <c r="B330" s="118"/>
      <c r="C330" s="117"/>
      <c r="D330" s="117"/>
      <c r="E330" s="117"/>
      <c r="F330" s="117"/>
      <c r="G330" s="117"/>
      <c r="H330" s="117"/>
      <c r="I330" s="117"/>
      <c r="J330" s="117"/>
      <c r="K330" s="117"/>
      <c r="L330" s="117"/>
      <c r="M330" s="117"/>
      <c r="N330" s="117"/>
      <c r="O330" s="117"/>
      <c r="P330" s="117"/>
      <c r="Q330" s="117"/>
      <c r="R330" s="117"/>
      <c r="S330" s="117"/>
      <c r="T330" s="117"/>
      <c r="U330" s="117"/>
      <c r="V330" s="117"/>
      <c r="W330" s="117"/>
      <c r="X330" s="117"/>
      <c r="Y330" s="117"/>
      <c r="Z330" s="117"/>
      <c r="AA330" s="117"/>
    </row>
    <row r="331" spans="1:27" ht="15.6" x14ac:dyDescent="0.3">
      <c r="A331" s="117"/>
      <c r="B331" s="118"/>
      <c r="C331" s="117"/>
      <c r="D331" s="117"/>
      <c r="E331" s="117"/>
      <c r="F331" s="117"/>
      <c r="G331" s="117"/>
      <c r="H331" s="117"/>
      <c r="I331" s="117"/>
      <c r="J331" s="117"/>
      <c r="K331" s="117"/>
      <c r="L331" s="117"/>
      <c r="M331" s="117"/>
      <c r="N331" s="117"/>
      <c r="O331" s="117"/>
      <c r="P331" s="117"/>
      <c r="Q331" s="117"/>
      <c r="R331" s="117"/>
      <c r="S331" s="117"/>
      <c r="T331" s="117"/>
      <c r="U331" s="117"/>
      <c r="V331" s="117"/>
      <c r="W331" s="117"/>
      <c r="X331" s="117"/>
      <c r="Y331" s="117"/>
      <c r="Z331" s="117"/>
      <c r="AA331" s="117"/>
    </row>
    <row r="332" spans="1:27" ht="15.6" x14ac:dyDescent="0.3">
      <c r="A332" s="117"/>
      <c r="B332" s="118"/>
      <c r="C332" s="117"/>
      <c r="D332" s="117"/>
      <c r="E332" s="117"/>
      <c r="F332" s="117"/>
      <c r="G332" s="117"/>
      <c r="H332" s="117"/>
      <c r="I332" s="117"/>
      <c r="J332" s="117"/>
      <c r="K332" s="117"/>
      <c r="L332" s="117"/>
      <c r="M332" s="117"/>
      <c r="N332" s="117"/>
      <c r="O332" s="117"/>
      <c r="P332" s="117"/>
      <c r="Q332" s="117"/>
      <c r="R332" s="117"/>
      <c r="S332" s="117"/>
      <c r="T332" s="117"/>
      <c r="U332" s="117"/>
      <c r="V332" s="117"/>
      <c r="W332" s="117"/>
      <c r="X332" s="117"/>
      <c r="Y332" s="117"/>
      <c r="Z332" s="117"/>
      <c r="AA332" s="117"/>
    </row>
    <row r="333" spans="1:27" ht="15.6" x14ac:dyDescent="0.3">
      <c r="A333" s="117"/>
      <c r="B333" s="118"/>
      <c r="C333" s="117"/>
      <c r="D333" s="117"/>
      <c r="E333" s="117"/>
      <c r="F333" s="117"/>
      <c r="G333" s="117"/>
      <c r="H333" s="117"/>
      <c r="I333" s="117"/>
      <c r="J333" s="117"/>
      <c r="K333" s="117"/>
      <c r="L333" s="117"/>
      <c r="M333" s="117"/>
      <c r="N333" s="117"/>
      <c r="O333" s="117"/>
      <c r="P333" s="117"/>
      <c r="Q333" s="117"/>
      <c r="R333" s="117"/>
      <c r="S333" s="117"/>
      <c r="T333" s="117"/>
      <c r="U333" s="117"/>
      <c r="V333" s="117"/>
      <c r="W333" s="117"/>
      <c r="X333" s="117"/>
      <c r="Y333" s="117"/>
      <c r="Z333" s="117"/>
      <c r="AA333" s="117"/>
    </row>
    <row r="334" spans="1:27" ht="15.6" x14ac:dyDescent="0.3">
      <c r="A334" s="117"/>
      <c r="B334" s="118"/>
      <c r="C334" s="117"/>
      <c r="D334" s="117"/>
      <c r="E334" s="117"/>
      <c r="F334" s="117"/>
      <c r="G334" s="117"/>
      <c r="H334" s="117"/>
      <c r="I334" s="117"/>
      <c r="J334" s="117"/>
      <c r="K334" s="117"/>
      <c r="L334" s="117"/>
      <c r="M334" s="117"/>
      <c r="N334" s="117"/>
      <c r="O334" s="117"/>
      <c r="P334" s="117"/>
      <c r="Q334" s="117"/>
      <c r="R334" s="117"/>
      <c r="S334" s="117"/>
      <c r="T334" s="117"/>
      <c r="U334" s="117"/>
      <c r="V334" s="117"/>
      <c r="W334" s="117"/>
      <c r="X334" s="117"/>
      <c r="Y334" s="117"/>
      <c r="Z334" s="117"/>
      <c r="AA334" s="117"/>
    </row>
    <row r="335" spans="1:27" ht="15.6" x14ac:dyDescent="0.3">
      <c r="A335" s="117"/>
      <c r="B335" s="118"/>
      <c r="C335" s="117"/>
      <c r="D335" s="117"/>
      <c r="E335" s="117"/>
      <c r="F335" s="117"/>
      <c r="G335" s="117"/>
      <c r="H335" s="117"/>
      <c r="I335" s="117"/>
      <c r="J335" s="117"/>
      <c r="K335" s="117"/>
      <c r="L335" s="117"/>
      <c r="M335" s="117"/>
      <c r="N335" s="117"/>
      <c r="O335" s="117"/>
      <c r="P335" s="117"/>
      <c r="Q335" s="117"/>
      <c r="R335" s="117"/>
      <c r="S335" s="117"/>
      <c r="T335" s="117"/>
      <c r="U335" s="117"/>
      <c r="V335" s="117"/>
      <c r="W335" s="117"/>
      <c r="X335" s="117"/>
      <c r="Y335" s="117"/>
      <c r="Z335" s="117"/>
      <c r="AA335" s="117"/>
    </row>
    <row r="336" spans="1:27" ht="15.6" x14ac:dyDescent="0.3">
      <c r="A336" s="117"/>
      <c r="B336" s="118"/>
      <c r="C336" s="117"/>
      <c r="D336" s="117"/>
      <c r="E336" s="117"/>
      <c r="F336" s="117"/>
      <c r="G336" s="117"/>
      <c r="H336" s="117"/>
      <c r="I336" s="117"/>
      <c r="J336" s="117"/>
      <c r="K336" s="117"/>
      <c r="L336" s="117"/>
      <c r="M336" s="117"/>
      <c r="N336" s="117"/>
      <c r="O336" s="117"/>
      <c r="P336" s="117"/>
      <c r="Q336" s="117"/>
      <c r="R336" s="117"/>
      <c r="S336" s="117"/>
      <c r="T336" s="117"/>
      <c r="U336" s="117"/>
      <c r="V336" s="117"/>
      <c r="W336" s="117"/>
      <c r="X336" s="117"/>
      <c r="Y336" s="117"/>
      <c r="Z336" s="117"/>
      <c r="AA336" s="117"/>
    </row>
    <row r="337" spans="1:27" ht="15.6" x14ac:dyDescent="0.3">
      <c r="A337" s="117"/>
      <c r="B337" s="118"/>
      <c r="C337" s="117"/>
      <c r="D337" s="117"/>
      <c r="E337" s="117"/>
      <c r="F337" s="117"/>
      <c r="G337" s="117"/>
      <c r="H337" s="117"/>
      <c r="I337" s="117"/>
      <c r="J337" s="117"/>
      <c r="K337" s="117"/>
      <c r="L337" s="117"/>
      <c r="M337" s="117"/>
      <c r="N337" s="117"/>
      <c r="O337" s="117"/>
      <c r="P337" s="117"/>
      <c r="Q337" s="117"/>
      <c r="R337" s="117"/>
      <c r="S337" s="117"/>
      <c r="T337" s="117"/>
      <c r="U337" s="117"/>
      <c r="V337" s="117"/>
      <c r="W337" s="117"/>
      <c r="X337" s="117"/>
      <c r="Y337" s="117"/>
      <c r="Z337" s="117"/>
      <c r="AA337" s="117"/>
    </row>
    <row r="338" spans="1:27" ht="15.6" x14ac:dyDescent="0.3">
      <c r="A338" s="117"/>
      <c r="B338" s="118"/>
      <c r="C338" s="117"/>
      <c r="D338" s="117"/>
      <c r="E338" s="117"/>
      <c r="F338" s="117"/>
      <c r="G338" s="117"/>
      <c r="H338" s="117"/>
      <c r="I338" s="117"/>
      <c r="J338" s="117"/>
      <c r="K338" s="117"/>
      <c r="L338" s="117"/>
      <c r="M338" s="117"/>
      <c r="N338" s="117"/>
      <c r="O338" s="117"/>
      <c r="P338" s="117"/>
      <c r="Q338" s="117"/>
      <c r="R338" s="117"/>
      <c r="S338" s="117"/>
      <c r="T338" s="117"/>
      <c r="U338" s="117"/>
      <c r="V338" s="117"/>
      <c r="W338" s="117"/>
      <c r="X338" s="117"/>
      <c r="Y338" s="117"/>
      <c r="Z338" s="117"/>
      <c r="AA338" s="117"/>
    </row>
    <row r="339" spans="1:27" ht="15.6" x14ac:dyDescent="0.3">
      <c r="A339" s="117"/>
      <c r="B339" s="118"/>
      <c r="C339" s="117"/>
      <c r="D339" s="117"/>
      <c r="E339" s="117"/>
      <c r="F339" s="117"/>
      <c r="G339" s="117"/>
      <c r="H339" s="117"/>
      <c r="I339" s="117"/>
      <c r="J339" s="117"/>
      <c r="K339" s="117"/>
      <c r="L339" s="117"/>
      <c r="M339" s="117"/>
      <c r="N339" s="117"/>
      <c r="O339" s="117"/>
      <c r="P339" s="117"/>
      <c r="Q339" s="117"/>
      <c r="R339" s="117"/>
      <c r="S339" s="117"/>
      <c r="T339" s="117"/>
      <c r="U339" s="117"/>
      <c r="V339" s="117"/>
      <c r="W339" s="117"/>
      <c r="X339" s="117"/>
      <c r="Y339" s="117"/>
      <c r="Z339" s="117"/>
      <c r="AA339" s="117"/>
    </row>
    <row r="340" spans="1:27" ht="15.6" x14ac:dyDescent="0.3">
      <c r="A340" s="117"/>
      <c r="B340" s="118"/>
      <c r="C340" s="117"/>
      <c r="D340" s="117"/>
      <c r="E340" s="117"/>
      <c r="F340" s="117"/>
      <c r="G340" s="117"/>
      <c r="H340" s="117"/>
      <c r="I340" s="117"/>
      <c r="J340" s="117"/>
      <c r="K340" s="117"/>
      <c r="L340" s="117"/>
      <c r="M340" s="117"/>
      <c r="N340" s="117"/>
      <c r="O340" s="117"/>
      <c r="P340" s="117"/>
      <c r="Q340" s="117"/>
      <c r="R340" s="117"/>
      <c r="S340" s="117"/>
      <c r="T340" s="117"/>
      <c r="U340" s="117"/>
      <c r="V340" s="117"/>
      <c r="W340" s="117"/>
      <c r="X340" s="117"/>
      <c r="Y340" s="117"/>
      <c r="Z340" s="117"/>
      <c r="AA340" s="117"/>
    </row>
    <row r="341" spans="1:27" ht="15.6" x14ac:dyDescent="0.3">
      <c r="A341" s="117"/>
      <c r="B341" s="118"/>
      <c r="C341" s="117"/>
      <c r="D341" s="117"/>
      <c r="E341" s="117"/>
      <c r="F341" s="117"/>
      <c r="G341" s="117"/>
      <c r="H341" s="117"/>
      <c r="I341" s="117"/>
      <c r="J341" s="117"/>
      <c r="K341" s="117"/>
      <c r="L341" s="117"/>
      <c r="M341" s="117"/>
      <c r="N341" s="117"/>
      <c r="O341" s="117"/>
      <c r="P341" s="117"/>
      <c r="Q341" s="117"/>
      <c r="R341" s="117"/>
      <c r="S341" s="117"/>
      <c r="T341" s="117"/>
      <c r="U341" s="117"/>
      <c r="V341" s="117"/>
      <c r="W341" s="117"/>
      <c r="X341" s="117"/>
      <c r="Y341" s="117"/>
      <c r="Z341" s="117"/>
      <c r="AA341" s="117"/>
    </row>
    <row r="342" spans="1:27" ht="15.6" x14ac:dyDescent="0.3">
      <c r="A342" s="117"/>
      <c r="B342" s="118"/>
      <c r="C342" s="117"/>
      <c r="D342" s="117"/>
      <c r="E342" s="117"/>
      <c r="F342" s="117"/>
      <c r="G342" s="117"/>
      <c r="H342" s="117"/>
      <c r="I342" s="117"/>
      <c r="J342" s="117"/>
      <c r="K342" s="117"/>
      <c r="L342" s="117"/>
      <c r="M342" s="117"/>
      <c r="N342" s="117"/>
      <c r="O342" s="117"/>
      <c r="P342" s="117"/>
      <c r="Q342" s="117"/>
      <c r="R342" s="117"/>
      <c r="S342" s="117"/>
      <c r="T342" s="117"/>
      <c r="U342" s="117"/>
      <c r="V342" s="117"/>
      <c r="W342" s="117"/>
      <c r="X342" s="117"/>
      <c r="Y342" s="117"/>
      <c r="Z342" s="117"/>
      <c r="AA342" s="117"/>
    </row>
    <row r="343" spans="1:27" ht="15.6" x14ac:dyDescent="0.3">
      <c r="A343" s="117"/>
      <c r="B343" s="118"/>
      <c r="C343" s="117"/>
      <c r="D343" s="117"/>
      <c r="E343" s="117"/>
      <c r="F343" s="117"/>
      <c r="G343" s="117"/>
      <c r="H343" s="117"/>
      <c r="I343" s="117"/>
      <c r="J343" s="117"/>
      <c r="K343" s="117"/>
      <c r="L343" s="117"/>
      <c r="M343" s="117"/>
      <c r="N343" s="117"/>
      <c r="O343" s="117"/>
      <c r="P343" s="117"/>
      <c r="Q343" s="117"/>
      <c r="R343" s="117"/>
      <c r="S343" s="117"/>
      <c r="T343" s="117"/>
      <c r="U343" s="117"/>
      <c r="V343" s="117"/>
      <c r="W343" s="117"/>
      <c r="X343" s="117"/>
      <c r="Y343" s="117"/>
      <c r="Z343" s="117"/>
      <c r="AA343" s="117"/>
    </row>
    <row r="344" spans="1:27" ht="15.6" x14ac:dyDescent="0.3">
      <c r="A344" s="117"/>
      <c r="B344" s="118"/>
      <c r="C344" s="117"/>
      <c r="D344" s="117"/>
      <c r="E344" s="117"/>
      <c r="F344" s="117"/>
      <c r="G344" s="117"/>
      <c r="H344" s="117"/>
      <c r="I344" s="117"/>
      <c r="J344" s="117"/>
      <c r="K344" s="117"/>
      <c r="L344" s="117"/>
      <c r="M344" s="117"/>
      <c r="N344" s="117"/>
      <c r="O344" s="117"/>
      <c r="P344" s="117"/>
      <c r="Q344" s="117"/>
      <c r="R344" s="117"/>
      <c r="S344" s="117"/>
      <c r="T344" s="117"/>
      <c r="U344" s="117"/>
      <c r="V344" s="117"/>
      <c r="W344" s="117"/>
      <c r="X344" s="117"/>
      <c r="Y344" s="117"/>
      <c r="Z344" s="117"/>
      <c r="AA344" s="117"/>
    </row>
    <row r="345" spans="1:27" ht="15.6" x14ac:dyDescent="0.3">
      <c r="A345" s="117"/>
      <c r="B345" s="118"/>
      <c r="C345" s="117"/>
      <c r="D345" s="117"/>
      <c r="E345" s="117"/>
      <c r="F345" s="117"/>
      <c r="G345" s="117"/>
      <c r="H345" s="117"/>
      <c r="I345" s="117"/>
      <c r="J345" s="117"/>
      <c r="K345" s="117"/>
      <c r="L345" s="117"/>
      <c r="M345" s="117"/>
      <c r="N345" s="117"/>
      <c r="O345" s="117"/>
      <c r="P345" s="117"/>
      <c r="Q345" s="117"/>
      <c r="R345" s="117"/>
      <c r="S345" s="117"/>
      <c r="T345" s="117"/>
      <c r="U345" s="117"/>
      <c r="V345" s="117"/>
      <c r="W345" s="117"/>
      <c r="X345" s="117"/>
      <c r="Y345" s="117"/>
      <c r="Z345" s="117"/>
      <c r="AA345" s="117"/>
    </row>
    <row r="346" spans="1:27" ht="15.6" x14ac:dyDescent="0.3">
      <c r="A346" s="117"/>
      <c r="B346" s="118"/>
      <c r="C346" s="117"/>
      <c r="D346" s="117"/>
      <c r="E346" s="117"/>
      <c r="F346" s="117"/>
      <c r="G346" s="117"/>
      <c r="H346" s="117"/>
      <c r="I346" s="117"/>
      <c r="J346" s="117"/>
      <c r="K346" s="117"/>
      <c r="L346" s="117"/>
      <c r="M346" s="117"/>
      <c r="N346" s="117"/>
      <c r="O346" s="117"/>
      <c r="P346" s="117"/>
      <c r="Q346" s="117"/>
      <c r="R346" s="117"/>
      <c r="S346" s="117"/>
      <c r="T346" s="117"/>
      <c r="U346" s="117"/>
      <c r="V346" s="117"/>
      <c r="W346" s="117"/>
      <c r="X346" s="117"/>
      <c r="Y346" s="117"/>
      <c r="Z346" s="117"/>
      <c r="AA346" s="117"/>
    </row>
    <row r="347" spans="1:27" ht="15.6" x14ac:dyDescent="0.3">
      <c r="A347" s="117"/>
      <c r="B347" s="118"/>
      <c r="C347" s="117"/>
      <c r="D347" s="117"/>
      <c r="E347" s="117"/>
      <c r="F347" s="117"/>
      <c r="G347" s="117"/>
      <c r="H347" s="117"/>
      <c r="I347" s="117"/>
      <c r="J347" s="117"/>
      <c r="K347" s="117"/>
      <c r="L347" s="117"/>
      <c r="M347" s="117"/>
      <c r="N347" s="117"/>
      <c r="O347" s="117"/>
      <c r="P347" s="117"/>
      <c r="Q347" s="117"/>
      <c r="R347" s="117"/>
      <c r="S347" s="117"/>
      <c r="T347" s="117"/>
      <c r="U347" s="117"/>
      <c r="V347" s="117"/>
      <c r="W347" s="117"/>
      <c r="X347" s="117"/>
      <c r="Y347" s="117"/>
      <c r="Z347" s="117"/>
      <c r="AA347" s="117"/>
    </row>
    <row r="348" spans="1:27" ht="15.6" x14ac:dyDescent="0.3">
      <c r="A348" s="117"/>
      <c r="B348" s="118"/>
      <c r="C348" s="117"/>
      <c r="D348" s="117"/>
      <c r="E348" s="117"/>
      <c r="F348" s="117"/>
      <c r="G348" s="117"/>
      <c r="H348" s="117"/>
      <c r="I348" s="117"/>
      <c r="J348" s="117"/>
      <c r="K348" s="117"/>
      <c r="L348" s="117"/>
      <c r="M348" s="117"/>
      <c r="N348" s="117"/>
      <c r="O348" s="117"/>
      <c r="P348" s="117"/>
      <c r="Q348" s="117"/>
      <c r="R348" s="117"/>
      <c r="S348" s="117"/>
      <c r="T348" s="117"/>
      <c r="U348" s="117"/>
      <c r="V348" s="117"/>
      <c r="W348" s="117"/>
      <c r="X348" s="117"/>
      <c r="Y348" s="117"/>
      <c r="Z348" s="117"/>
      <c r="AA348" s="117"/>
    </row>
    <row r="349" spans="1:27" ht="15.6" x14ac:dyDescent="0.3">
      <c r="A349" s="117"/>
      <c r="B349" s="118"/>
      <c r="C349" s="117"/>
      <c r="D349" s="117"/>
      <c r="E349" s="117"/>
      <c r="F349" s="117"/>
      <c r="G349" s="117"/>
      <c r="H349" s="117"/>
      <c r="I349" s="117"/>
      <c r="J349" s="117"/>
      <c r="K349" s="117"/>
      <c r="L349" s="117"/>
      <c r="M349" s="117"/>
      <c r="N349" s="117"/>
      <c r="O349" s="117"/>
      <c r="P349" s="117"/>
      <c r="Q349" s="117"/>
      <c r="R349" s="117"/>
      <c r="S349" s="117"/>
      <c r="T349" s="117"/>
      <c r="U349" s="117"/>
      <c r="V349" s="117"/>
      <c r="W349" s="117"/>
      <c r="X349" s="117"/>
      <c r="Y349" s="117"/>
      <c r="Z349" s="117"/>
      <c r="AA349" s="117"/>
    </row>
    <row r="350" spans="1:27" ht="15.6" x14ac:dyDescent="0.3">
      <c r="A350" s="117"/>
      <c r="B350" s="118"/>
      <c r="C350" s="117"/>
      <c r="D350" s="117"/>
      <c r="E350" s="117"/>
      <c r="F350" s="117"/>
      <c r="G350" s="117"/>
      <c r="H350" s="117"/>
      <c r="I350" s="117"/>
      <c r="J350" s="117"/>
      <c r="K350" s="117"/>
      <c r="L350" s="117"/>
      <c r="M350" s="117"/>
      <c r="N350" s="117"/>
      <c r="O350" s="117"/>
      <c r="P350" s="117"/>
      <c r="Q350" s="117"/>
      <c r="R350" s="117"/>
      <c r="S350" s="117"/>
      <c r="T350" s="117"/>
      <c r="U350" s="117"/>
      <c r="V350" s="117"/>
      <c r="W350" s="117"/>
      <c r="X350" s="117"/>
      <c r="Y350" s="117"/>
      <c r="Z350" s="117"/>
      <c r="AA350" s="117"/>
    </row>
    <row r="351" spans="1:27" ht="15.6" x14ac:dyDescent="0.3">
      <c r="A351" s="117"/>
      <c r="B351" s="118"/>
      <c r="C351" s="117"/>
      <c r="D351" s="117"/>
      <c r="E351" s="117"/>
      <c r="F351" s="117"/>
      <c r="G351" s="117"/>
      <c r="H351" s="117"/>
      <c r="I351" s="117"/>
      <c r="J351" s="117"/>
      <c r="K351" s="117"/>
      <c r="L351" s="117"/>
      <c r="M351" s="117"/>
      <c r="N351" s="117"/>
      <c r="O351" s="117"/>
      <c r="P351" s="117"/>
      <c r="Q351" s="117"/>
      <c r="R351" s="117"/>
      <c r="S351" s="117"/>
      <c r="T351" s="117"/>
      <c r="U351" s="117"/>
      <c r="V351" s="117"/>
      <c r="W351" s="117"/>
      <c r="X351" s="117"/>
      <c r="Y351" s="117"/>
      <c r="Z351" s="117"/>
      <c r="AA351" s="117"/>
    </row>
    <row r="352" spans="1:27" ht="15.6" x14ac:dyDescent="0.3">
      <c r="A352" s="117"/>
      <c r="B352" s="118"/>
      <c r="C352" s="117"/>
      <c r="D352" s="117"/>
      <c r="E352" s="117"/>
      <c r="F352" s="117"/>
      <c r="G352" s="117"/>
      <c r="H352" s="117"/>
      <c r="I352" s="117"/>
      <c r="J352" s="117"/>
      <c r="K352" s="117"/>
      <c r="L352" s="117"/>
      <c r="M352" s="117"/>
      <c r="N352" s="117"/>
      <c r="O352" s="117"/>
      <c r="P352" s="117"/>
      <c r="Q352" s="117"/>
      <c r="R352" s="117"/>
      <c r="S352" s="117"/>
      <c r="T352" s="117"/>
      <c r="U352" s="117"/>
      <c r="V352" s="117"/>
      <c r="W352" s="117"/>
      <c r="X352" s="117"/>
      <c r="Y352" s="117"/>
      <c r="Z352" s="117"/>
      <c r="AA352" s="117"/>
    </row>
    <row r="353" spans="1:27" ht="15.6" x14ac:dyDescent="0.3">
      <c r="A353" s="117"/>
      <c r="B353" s="118"/>
      <c r="C353" s="117"/>
      <c r="D353" s="117"/>
      <c r="E353" s="117"/>
      <c r="F353" s="117"/>
      <c r="G353" s="117"/>
      <c r="H353" s="117"/>
      <c r="I353" s="117"/>
      <c r="J353" s="117"/>
      <c r="K353" s="117"/>
      <c r="L353" s="117"/>
      <c r="M353" s="117"/>
      <c r="N353" s="117"/>
      <c r="O353" s="117"/>
      <c r="P353" s="117"/>
      <c r="Q353" s="117"/>
      <c r="R353" s="117"/>
      <c r="S353" s="117"/>
      <c r="T353" s="117"/>
      <c r="U353" s="117"/>
      <c r="V353" s="117"/>
      <c r="W353" s="117"/>
      <c r="X353" s="117"/>
      <c r="Y353" s="117"/>
      <c r="Z353" s="117"/>
      <c r="AA353" s="117"/>
    </row>
    <row r="354" spans="1:27" ht="15.6" x14ac:dyDescent="0.3">
      <c r="A354" s="117"/>
      <c r="B354" s="118"/>
      <c r="C354" s="117"/>
      <c r="D354" s="117"/>
      <c r="E354" s="117"/>
      <c r="F354" s="117"/>
      <c r="G354" s="117"/>
      <c r="H354" s="117"/>
      <c r="I354" s="117"/>
      <c r="J354" s="117"/>
      <c r="K354" s="117"/>
      <c r="L354" s="117"/>
      <c r="M354" s="117"/>
      <c r="N354" s="117"/>
      <c r="O354" s="117"/>
      <c r="P354" s="117"/>
      <c r="Q354" s="117"/>
      <c r="R354" s="117"/>
      <c r="S354" s="117"/>
      <c r="T354" s="117"/>
      <c r="U354" s="117"/>
      <c r="V354" s="117"/>
      <c r="W354" s="117"/>
      <c r="X354" s="117"/>
      <c r="Y354" s="117"/>
      <c r="Z354" s="117"/>
      <c r="AA354" s="117"/>
    </row>
    <row r="355" spans="1:27" ht="15.6" x14ac:dyDescent="0.3">
      <c r="A355" s="117"/>
      <c r="B355" s="118"/>
      <c r="C355" s="117"/>
      <c r="D355" s="117"/>
      <c r="E355" s="117"/>
      <c r="F355" s="117"/>
      <c r="G355" s="117"/>
      <c r="H355" s="117"/>
      <c r="I355" s="117"/>
      <c r="J355" s="117"/>
      <c r="K355" s="117"/>
      <c r="L355" s="117"/>
      <c r="M355" s="117"/>
      <c r="N355" s="117"/>
      <c r="O355" s="117"/>
      <c r="P355" s="117"/>
      <c r="Q355" s="117"/>
      <c r="R355" s="117"/>
      <c r="S355" s="117"/>
      <c r="T355" s="117"/>
      <c r="U355" s="117"/>
      <c r="V355" s="117"/>
      <c r="W355" s="117"/>
      <c r="X355" s="117"/>
      <c r="Y355" s="117"/>
      <c r="Z355" s="117"/>
      <c r="AA355" s="117"/>
    </row>
    <row r="356" spans="1:27" ht="15.6" x14ac:dyDescent="0.3">
      <c r="A356" s="117"/>
      <c r="B356" s="118"/>
      <c r="C356" s="117"/>
      <c r="D356" s="117"/>
      <c r="E356" s="117"/>
      <c r="F356" s="117"/>
      <c r="G356" s="117"/>
      <c r="H356" s="117"/>
      <c r="I356" s="117"/>
      <c r="J356" s="117"/>
      <c r="K356" s="117"/>
      <c r="L356" s="117"/>
      <c r="M356" s="117"/>
      <c r="N356" s="117"/>
      <c r="O356" s="117"/>
      <c r="P356" s="117"/>
      <c r="Q356" s="117"/>
      <c r="R356" s="117"/>
      <c r="S356" s="117"/>
      <c r="T356" s="117"/>
      <c r="U356" s="117"/>
      <c r="V356" s="117"/>
      <c r="W356" s="117"/>
      <c r="X356" s="117"/>
      <c r="Y356" s="117"/>
      <c r="Z356" s="117"/>
      <c r="AA356" s="117"/>
    </row>
    <row r="357" spans="1:27" ht="15.6" x14ac:dyDescent="0.3">
      <c r="A357" s="117"/>
      <c r="B357" s="118"/>
      <c r="C357" s="117"/>
      <c r="D357" s="117"/>
      <c r="E357" s="117"/>
      <c r="F357" s="117"/>
      <c r="G357" s="117"/>
      <c r="H357" s="117"/>
      <c r="I357" s="117"/>
      <c r="J357" s="117"/>
      <c r="K357" s="117"/>
      <c r="L357" s="117"/>
      <c r="M357" s="117"/>
      <c r="N357" s="117"/>
      <c r="O357" s="117"/>
      <c r="P357" s="117"/>
      <c r="Q357" s="117"/>
      <c r="R357" s="117"/>
      <c r="S357" s="117"/>
      <c r="T357" s="117"/>
      <c r="U357" s="117"/>
      <c r="V357" s="117"/>
      <c r="W357" s="117"/>
      <c r="X357" s="117"/>
      <c r="Y357" s="117"/>
      <c r="Z357" s="117"/>
      <c r="AA357" s="117"/>
    </row>
    <row r="358" spans="1:27" ht="15.6" x14ac:dyDescent="0.3">
      <c r="A358" s="117"/>
      <c r="B358" s="118"/>
      <c r="C358" s="117"/>
      <c r="D358" s="117"/>
      <c r="E358" s="117"/>
      <c r="F358" s="117"/>
      <c r="G358" s="117"/>
      <c r="H358" s="117"/>
      <c r="I358" s="117"/>
      <c r="J358" s="117"/>
      <c r="K358" s="117"/>
      <c r="L358" s="117"/>
      <c r="M358" s="117"/>
      <c r="N358" s="117"/>
      <c r="O358" s="117"/>
      <c r="P358" s="117"/>
      <c r="Q358" s="117"/>
      <c r="R358" s="117"/>
      <c r="S358" s="117"/>
      <c r="T358" s="117"/>
      <c r="U358" s="117"/>
      <c r="V358" s="117"/>
      <c r="W358" s="117"/>
      <c r="X358" s="117"/>
      <c r="Y358" s="117"/>
      <c r="Z358" s="117"/>
      <c r="AA358" s="117"/>
    </row>
    <row r="359" spans="1:27" ht="15.6" x14ac:dyDescent="0.3">
      <c r="A359" s="117"/>
      <c r="B359" s="118"/>
      <c r="C359" s="117"/>
      <c r="D359" s="117"/>
      <c r="E359" s="117"/>
      <c r="F359" s="117"/>
      <c r="G359" s="117"/>
      <c r="H359" s="117"/>
      <c r="I359" s="117"/>
      <c r="J359" s="117"/>
      <c r="K359" s="117"/>
      <c r="L359" s="117"/>
      <c r="M359" s="117"/>
      <c r="N359" s="117"/>
      <c r="O359" s="117"/>
      <c r="P359" s="117"/>
      <c r="Q359" s="117"/>
      <c r="R359" s="117"/>
      <c r="S359" s="117"/>
      <c r="T359" s="117"/>
      <c r="U359" s="117"/>
      <c r="V359" s="117"/>
      <c r="W359" s="117"/>
      <c r="X359" s="117"/>
      <c r="Y359" s="117"/>
      <c r="Z359" s="117"/>
      <c r="AA359" s="117"/>
    </row>
    <row r="360" spans="1:27" ht="15.6" x14ac:dyDescent="0.3">
      <c r="A360" s="117"/>
      <c r="B360" s="118"/>
      <c r="C360" s="117"/>
      <c r="D360" s="117"/>
      <c r="E360" s="117"/>
      <c r="F360" s="117"/>
      <c r="G360" s="117"/>
      <c r="H360" s="117"/>
      <c r="I360" s="117"/>
      <c r="J360" s="117"/>
      <c r="K360" s="117"/>
      <c r="L360" s="117"/>
      <c r="M360" s="117"/>
      <c r="N360" s="117"/>
      <c r="O360" s="117"/>
      <c r="P360" s="117"/>
      <c r="Q360" s="117"/>
      <c r="R360" s="117"/>
      <c r="S360" s="117"/>
      <c r="T360" s="117"/>
      <c r="U360" s="117"/>
      <c r="V360" s="117"/>
      <c r="W360" s="117"/>
      <c r="X360" s="117"/>
      <c r="Y360" s="117"/>
      <c r="Z360" s="117"/>
      <c r="AA360" s="117"/>
    </row>
    <row r="361" spans="1:27" ht="15.6" x14ac:dyDescent="0.3">
      <c r="A361" s="117"/>
      <c r="B361" s="118"/>
      <c r="C361" s="117"/>
      <c r="D361" s="117"/>
      <c r="E361" s="117"/>
      <c r="F361" s="117"/>
      <c r="G361" s="117"/>
      <c r="H361" s="117"/>
      <c r="I361" s="117"/>
      <c r="J361" s="117"/>
      <c r="K361" s="117"/>
      <c r="L361" s="117"/>
      <c r="M361" s="117"/>
      <c r="N361" s="117"/>
      <c r="O361" s="117"/>
      <c r="P361" s="117"/>
      <c r="Q361" s="117"/>
      <c r="R361" s="117"/>
      <c r="S361" s="117"/>
      <c r="T361" s="117"/>
      <c r="U361" s="117"/>
      <c r="V361" s="117"/>
      <c r="W361" s="117"/>
      <c r="X361" s="117"/>
      <c r="Y361" s="117"/>
      <c r="Z361" s="117"/>
      <c r="AA361" s="117"/>
    </row>
    <row r="362" spans="1:27" ht="15.6" x14ac:dyDescent="0.3">
      <c r="A362" s="117"/>
      <c r="B362" s="118"/>
      <c r="C362" s="117"/>
      <c r="D362" s="117"/>
      <c r="E362" s="117"/>
      <c r="F362" s="117"/>
      <c r="G362" s="117"/>
      <c r="H362" s="117"/>
      <c r="I362" s="117"/>
      <c r="J362" s="117"/>
      <c r="K362" s="117"/>
      <c r="L362" s="117"/>
      <c r="M362" s="117"/>
      <c r="N362" s="117"/>
      <c r="O362" s="117"/>
      <c r="P362" s="117"/>
      <c r="Q362" s="117"/>
      <c r="R362" s="117"/>
      <c r="S362" s="117"/>
      <c r="T362" s="117"/>
      <c r="U362" s="117"/>
      <c r="V362" s="117"/>
      <c r="W362" s="117"/>
      <c r="X362" s="117"/>
      <c r="Y362" s="117"/>
      <c r="Z362" s="117"/>
      <c r="AA362" s="117"/>
    </row>
    <row r="363" spans="1:27" ht="15.6" x14ac:dyDescent="0.3">
      <c r="A363" s="117"/>
      <c r="B363" s="118"/>
      <c r="C363" s="117"/>
      <c r="D363" s="117"/>
      <c r="E363" s="117"/>
      <c r="F363" s="117"/>
      <c r="G363" s="117"/>
      <c r="H363" s="117"/>
      <c r="I363" s="117"/>
      <c r="J363" s="117"/>
      <c r="K363" s="117"/>
      <c r="L363" s="117"/>
      <c r="M363" s="117"/>
      <c r="N363" s="117"/>
      <c r="O363" s="117"/>
      <c r="P363" s="117"/>
      <c r="Q363" s="117"/>
      <c r="R363" s="117"/>
      <c r="S363" s="117"/>
      <c r="T363" s="117"/>
      <c r="U363" s="117"/>
      <c r="V363" s="117"/>
      <c r="W363" s="117"/>
      <c r="X363" s="117"/>
      <c r="Y363" s="117"/>
      <c r="Z363" s="117"/>
      <c r="AA363" s="117"/>
    </row>
    <row r="364" spans="1:27" ht="15.6" x14ac:dyDescent="0.3">
      <c r="A364" s="117"/>
      <c r="B364" s="118"/>
      <c r="C364" s="117"/>
      <c r="D364" s="117"/>
      <c r="E364" s="117"/>
      <c r="F364" s="117"/>
      <c r="G364" s="117"/>
      <c r="H364" s="117"/>
      <c r="I364" s="117"/>
      <c r="J364" s="117"/>
      <c r="K364" s="117"/>
      <c r="L364" s="117"/>
      <c r="M364" s="117"/>
      <c r="N364" s="117"/>
      <c r="O364" s="117"/>
      <c r="P364" s="117"/>
      <c r="Q364" s="117"/>
      <c r="R364" s="117"/>
      <c r="S364" s="117"/>
      <c r="T364" s="117"/>
      <c r="U364" s="117"/>
      <c r="V364" s="117"/>
      <c r="W364" s="117"/>
      <c r="X364" s="117"/>
      <c r="Y364" s="117"/>
      <c r="Z364" s="117"/>
      <c r="AA364" s="117"/>
    </row>
    <row r="365" spans="1:27" ht="15.6" x14ac:dyDescent="0.3">
      <c r="A365" s="117"/>
      <c r="B365" s="118"/>
      <c r="C365" s="117"/>
      <c r="D365" s="117"/>
      <c r="E365" s="117"/>
      <c r="F365" s="117"/>
      <c r="G365" s="117"/>
      <c r="H365" s="117"/>
      <c r="I365" s="117"/>
      <c r="J365" s="117"/>
      <c r="K365" s="117"/>
      <c r="L365" s="117"/>
      <c r="M365" s="117"/>
      <c r="N365" s="117"/>
      <c r="O365" s="117"/>
      <c r="P365" s="117"/>
      <c r="Q365" s="117"/>
      <c r="R365" s="117"/>
      <c r="S365" s="117"/>
      <c r="T365" s="117"/>
      <c r="U365" s="117"/>
      <c r="V365" s="117"/>
      <c r="W365" s="117"/>
      <c r="X365" s="117"/>
      <c r="Y365" s="117"/>
      <c r="Z365" s="117"/>
      <c r="AA365" s="117"/>
    </row>
    <row r="366" spans="1:27" ht="15.6" x14ac:dyDescent="0.3">
      <c r="A366" s="117"/>
      <c r="B366" s="118"/>
      <c r="C366" s="117"/>
      <c r="D366" s="117"/>
      <c r="E366" s="117"/>
      <c r="F366" s="117"/>
      <c r="G366" s="117"/>
      <c r="H366" s="117"/>
      <c r="I366" s="117"/>
      <c r="J366" s="117"/>
      <c r="K366" s="117"/>
      <c r="L366" s="117"/>
      <c r="M366" s="117"/>
      <c r="N366" s="117"/>
      <c r="O366" s="117"/>
      <c r="P366" s="117"/>
      <c r="Q366" s="117"/>
      <c r="R366" s="117"/>
      <c r="S366" s="117"/>
      <c r="T366" s="117"/>
      <c r="U366" s="117"/>
      <c r="V366" s="117"/>
      <c r="W366" s="117"/>
      <c r="X366" s="117"/>
      <c r="Y366" s="117"/>
      <c r="Z366" s="117"/>
      <c r="AA366" s="117"/>
    </row>
    <row r="367" spans="1:27" ht="15.6" x14ac:dyDescent="0.3">
      <c r="A367" s="117"/>
      <c r="B367" s="118"/>
      <c r="C367" s="117"/>
      <c r="D367" s="117"/>
      <c r="E367" s="117"/>
      <c r="F367" s="117"/>
      <c r="G367" s="117"/>
      <c r="H367" s="117"/>
      <c r="I367" s="117"/>
      <c r="J367" s="117"/>
      <c r="K367" s="117"/>
      <c r="L367" s="117"/>
      <c r="M367" s="117"/>
      <c r="N367" s="117"/>
      <c r="O367" s="117"/>
      <c r="P367" s="117"/>
      <c r="Q367" s="117"/>
      <c r="R367" s="117"/>
      <c r="S367" s="117"/>
      <c r="T367" s="117"/>
      <c r="U367" s="117"/>
      <c r="V367" s="117"/>
      <c r="W367" s="117"/>
      <c r="X367" s="117"/>
      <c r="Y367" s="117"/>
      <c r="Z367" s="117"/>
      <c r="AA367" s="117"/>
    </row>
    <row r="368" spans="1:27" ht="15.6" x14ac:dyDescent="0.3">
      <c r="A368" s="117"/>
      <c r="B368" s="118"/>
      <c r="C368" s="117"/>
      <c r="D368" s="117"/>
      <c r="E368" s="117"/>
      <c r="F368" s="117"/>
      <c r="G368" s="117"/>
      <c r="H368" s="117"/>
      <c r="I368" s="117"/>
      <c r="J368" s="117"/>
      <c r="K368" s="117"/>
      <c r="L368" s="117"/>
      <c r="M368" s="117"/>
      <c r="N368" s="117"/>
      <c r="O368" s="117"/>
      <c r="P368" s="117"/>
      <c r="Q368" s="117"/>
      <c r="R368" s="117"/>
      <c r="S368" s="117"/>
      <c r="T368" s="117"/>
      <c r="U368" s="117"/>
      <c r="V368" s="117"/>
      <c r="W368" s="117"/>
      <c r="X368" s="117"/>
      <c r="Y368" s="117"/>
      <c r="Z368" s="117"/>
      <c r="AA368" s="117"/>
    </row>
    <row r="369" spans="1:27" ht="15.6" x14ac:dyDescent="0.3">
      <c r="A369" s="117"/>
      <c r="B369" s="118"/>
      <c r="C369" s="117"/>
      <c r="D369" s="117"/>
      <c r="E369" s="117"/>
      <c r="F369" s="117"/>
      <c r="G369" s="117"/>
      <c r="H369" s="117"/>
      <c r="I369" s="117"/>
      <c r="J369" s="117"/>
      <c r="K369" s="117"/>
      <c r="L369" s="117"/>
      <c r="M369" s="117"/>
      <c r="N369" s="117"/>
      <c r="O369" s="117"/>
      <c r="P369" s="117"/>
      <c r="Q369" s="117"/>
      <c r="R369" s="117"/>
      <c r="S369" s="117"/>
      <c r="T369" s="117"/>
      <c r="U369" s="117"/>
      <c r="V369" s="117"/>
      <c r="W369" s="117"/>
      <c r="X369" s="117"/>
      <c r="Y369" s="117"/>
      <c r="Z369" s="117"/>
      <c r="AA369" s="117"/>
    </row>
    <row r="370" spans="1:27" ht="15.6" x14ac:dyDescent="0.3">
      <c r="A370" s="117"/>
      <c r="B370" s="118"/>
      <c r="C370" s="117"/>
      <c r="D370" s="117"/>
      <c r="E370" s="117"/>
      <c r="F370" s="117"/>
      <c r="G370" s="117"/>
      <c r="H370" s="117"/>
      <c r="I370" s="117"/>
      <c r="J370" s="117"/>
      <c r="K370" s="117"/>
      <c r="L370" s="117"/>
      <c r="M370" s="117"/>
      <c r="N370" s="117"/>
      <c r="O370" s="117"/>
      <c r="P370" s="117"/>
      <c r="Q370" s="117"/>
      <c r="R370" s="117"/>
      <c r="S370" s="117"/>
      <c r="T370" s="117"/>
      <c r="U370" s="117"/>
      <c r="V370" s="117"/>
      <c r="W370" s="117"/>
      <c r="X370" s="117"/>
      <c r="Y370" s="117"/>
      <c r="Z370" s="117"/>
      <c r="AA370" s="117"/>
    </row>
    <row r="371" spans="1:27" ht="15.6" x14ac:dyDescent="0.3">
      <c r="A371" s="117"/>
      <c r="B371" s="118"/>
      <c r="C371" s="117"/>
      <c r="D371" s="117"/>
      <c r="E371" s="117"/>
      <c r="F371" s="117"/>
      <c r="G371" s="117"/>
      <c r="H371" s="117"/>
      <c r="I371" s="117"/>
      <c r="J371" s="117"/>
      <c r="K371" s="117"/>
      <c r="L371" s="117"/>
      <c r="M371" s="117"/>
      <c r="N371" s="117"/>
      <c r="O371" s="117"/>
      <c r="P371" s="117"/>
      <c r="Q371" s="117"/>
      <c r="R371" s="117"/>
      <c r="S371" s="117"/>
      <c r="T371" s="117"/>
      <c r="U371" s="117"/>
      <c r="V371" s="117"/>
      <c r="W371" s="117"/>
      <c r="X371" s="117"/>
      <c r="Y371" s="117"/>
      <c r="Z371" s="117"/>
      <c r="AA371" s="117"/>
    </row>
    <row r="372" spans="1:27" ht="15.6" x14ac:dyDescent="0.3">
      <c r="A372" s="117"/>
      <c r="B372" s="118"/>
      <c r="C372" s="117"/>
      <c r="D372" s="117"/>
      <c r="E372" s="117"/>
      <c r="F372" s="117"/>
      <c r="G372" s="117"/>
      <c r="H372" s="117"/>
      <c r="I372" s="117"/>
      <c r="J372" s="117"/>
      <c r="K372" s="117"/>
      <c r="L372" s="117"/>
      <c r="M372" s="117"/>
      <c r="N372" s="117"/>
      <c r="O372" s="117"/>
      <c r="P372" s="117"/>
      <c r="Q372" s="117"/>
      <c r="R372" s="117"/>
      <c r="S372" s="117"/>
      <c r="T372" s="117"/>
      <c r="U372" s="117"/>
      <c r="V372" s="117"/>
      <c r="W372" s="117"/>
      <c r="X372" s="117"/>
      <c r="Y372" s="117"/>
      <c r="Z372" s="117"/>
      <c r="AA372" s="117"/>
    </row>
    <row r="373" spans="1:27" ht="15.6" x14ac:dyDescent="0.3">
      <c r="A373" s="117"/>
      <c r="B373" s="118"/>
      <c r="C373" s="117"/>
      <c r="D373" s="117"/>
      <c r="E373" s="117"/>
      <c r="F373" s="117"/>
      <c r="G373" s="117"/>
      <c r="H373" s="117"/>
      <c r="I373" s="117"/>
      <c r="J373" s="117"/>
      <c r="K373" s="117"/>
      <c r="L373" s="117"/>
      <c r="M373" s="117"/>
      <c r="N373" s="117"/>
      <c r="O373" s="117"/>
      <c r="P373" s="117"/>
      <c r="Q373" s="117"/>
      <c r="R373" s="117"/>
      <c r="S373" s="117"/>
      <c r="T373" s="117"/>
      <c r="U373" s="117"/>
      <c r="V373" s="117"/>
      <c r="W373" s="117"/>
      <c r="X373" s="117"/>
      <c r="Y373" s="117"/>
      <c r="Z373" s="117"/>
      <c r="AA373" s="117"/>
    </row>
    <row r="374" spans="1:27" ht="15.6" x14ac:dyDescent="0.3">
      <c r="A374" s="117"/>
      <c r="B374" s="118"/>
      <c r="C374" s="117"/>
      <c r="D374" s="117"/>
      <c r="E374" s="117"/>
      <c r="F374" s="117"/>
      <c r="G374" s="117"/>
      <c r="H374" s="117"/>
      <c r="I374" s="117"/>
      <c r="J374" s="117"/>
      <c r="K374" s="117"/>
      <c r="L374" s="117"/>
      <c r="M374" s="117"/>
      <c r="N374" s="117"/>
      <c r="O374" s="117"/>
      <c r="P374" s="117"/>
      <c r="Q374" s="117"/>
      <c r="R374" s="117"/>
      <c r="S374" s="117"/>
      <c r="T374" s="117"/>
      <c r="U374" s="117"/>
      <c r="V374" s="117"/>
      <c r="W374" s="117"/>
      <c r="X374" s="117"/>
      <c r="Y374" s="117"/>
      <c r="Z374" s="117"/>
      <c r="AA374" s="117"/>
    </row>
    <row r="375" spans="1:27" ht="15.6" x14ac:dyDescent="0.3">
      <c r="A375" s="117"/>
      <c r="B375" s="118"/>
      <c r="C375" s="117"/>
      <c r="D375" s="117"/>
      <c r="E375" s="117"/>
      <c r="F375" s="117"/>
      <c r="G375" s="117"/>
      <c r="H375" s="117"/>
      <c r="I375" s="117"/>
      <c r="J375" s="117"/>
      <c r="K375" s="117"/>
      <c r="L375" s="117"/>
      <c r="M375" s="117"/>
      <c r="N375" s="117"/>
      <c r="O375" s="117"/>
      <c r="P375" s="117"/>
      <c r="Q375" s="117"/>
      <c r="R375" s="117"/>
      <c r="S375" s="117"/>
      <c r="T375" s="117"/>
      <c r="U375" s="117"/>
      <c r="V375" s="117"/>
      <c r="W375" s="117"/>
      <c r="X375" s="117"/>
      <c r="Y375" s="117"/>
      <c r="Z375" s="117"/>
      <c r="AA375" s="117"/>
    </row>
    <row r="376" spans="1:27" ht="15.6" x14ac:dyDescent="0.3">
      <c r="A376" s="117"/>
      <c r="B376" s="118"/>
      <c r="C376" s="117"/>
      <c r="D376" s="117"/>
      <c r="E376" s="117"/>
      <c r="F376" s="117"/>
      <c r="G376" s="117"/>
      <c r="H376" s="117"/>
      <c r="I376" s="117"/>
      <c r="J376" s="117"/>
      <c r="K376" s="117"/>
      <c r="L376" s="117"/>
      <c r="M376" s="117"/>
      <c r="N376" s="117"/>
      <c r="O376" s="117"/>
      <c r="P376" s="117"/>
      <c r="Q376" s="117"/>
      <c r="R376" s="117"/>
      <c r="S376" s="117"/>
      <c r="T376" s="117"/>
      <c r="U376" s="117"/>
      <c r="V376" s="117"/>
      <c r="W376" s="117"/>
      <c r="X376" s="117"/>
      <c r="Y376" s="117"/>
      <c r="Z376" s="117"/>
      <c r="AA376" s="117"/>
    </row>
    <row r="377" spans="1:27" ht="15.6" x14ac:dyDescent="0.3">
      <c r="A377" s="117"/>
      <c r="B377" s="118"/>
      <c r="C377" s="117"/>
      <c r="D377" s="117"/>
      <c r="E377" s="117"/>
      <c r="F377" s="117"/>
      <c r="G377" s="117"/>
      <c r="H377" s="117"/>
      <c r="I377" s="117"/>
      <c r="J377" s="117"/>
      <c r="K377" s="117"/>
      <c r="L377" s="117"/>
      <c r="M377" s="117"/>
      <c r="N377" s="117"/>
      <c r="O377" s="117"/>
      <c r="P377" s="117"/>
      <c r="Q377" s="117"/>
      <c r="R377" s="117"/>
      <c r="S377" s="117"/>
      <c r="T377" s="117"/>
      <c r="U377" s="117"/>
      <c r="V377" s="117"/>
      <c r="W377" s="117"/>
      <c r="X377" s="117"/>
      <c r="Y377" s="117"/>
      <c r="Z377" s="117"/>
      <c r="AA377" s="117"/>
    </row>
    <row r="378" spans="1:27" ht="15.6" x14ac:dyDescent="0.3">
      <c r="A378" s="117"/>
      <c r="B378" s="118"/>
      <c r="C378" s="117"/>
      <c r="D378" s="117"/>
      <c r="E378" s="117"/>
      <c r="F378" s="117"/>
      <c r="G378" s="117"/>
      <c r="H378" s="117"/>
      <c r="I378" s="117"/>
      <c r="J378" s="117"/>
      <c r="K378" s="117"/>
      <c r="L378" s="117"/>
      <c r="M378" s="117"/>
      <c r="N378" s="117"/>
      <c r="O378" s="117"/>
      <c r="P378" s="117"/>
      <c r="Q378" s="117"/>
      <c r="R378" s="117"/>
      <c r="S378" s="117"/>
      <c r="T378" s="117"/>
      <c r="U378" s="117"/>
      <c r="V378" s="117"/>
      <c r="W378" s="117"/>
      <c r="X378" s="117"/>
      <c r="Y378" s="117"/>
      <c r="Z378" s="117"/>
      <c r="AA378" s="117"/>
    </row>
    <row r="379" spans="1:27" ht="15.6" x14ac:dyDescent="0.3">
      <c r="A379" s="117"/>
      <c r="B379" s="118"/>
      <c r="C379" s="117"/>
      <c r="D379" s="117"/>
      <c r="E379" s="117"/>
      <c r="F379" s="117"/>
      <c r="G379" s="117"/>
      <c r="H379" s="117"/>
      <c r="I379" s="117"/>
      <c r="J379" s="117"/>
      <c r="K379" s="117"/>
      <c r="L379" s="117"/>
      <c r="M379" s="117"/>
      <c r="N379" s="117"/>
      <c r="O379" s="117"/>
      <c r="P379" s="117"/>
      <c r="Q379" s="117"/>
      <c r="R379" s="117"/>
      <c r="S379" s="117"/>
      <c r="T379" s="117"/>
      <c r="U379" s="117"/>
      <c r="V379" s="117"/>
      <c r="W379" s="117"/>
      <c r="X379" s="117"/>
      <c r="Y379" s="117"/>
      <c r="Z379" s="117"/>
      <c r="AA379" s="117"/>
    </row>
    <row r="380" spans="1:27" ht="15.6" x14ac:dyDescent="0.3">
      <c r="A380" s="117"/>
      <c r="B380" s="118"/>
      <c r="C380" s="117"/>
      <c r="D380" s="117"/>
      <c r="E380" s="117"/>
      <c r="F380" s="117"/>
      <c r="G380" s="117"/>
      <c r="H380" s="117"/>
      <c r="I380" s="117"/>
      <c r="J380" s="117"/>
      <c r="K380" s="117"/>
      <c r="L380" s="117"/>
      <c r="M380" s="117"/>
      <c r="N380" s="117"/>
      <c r="O380" s="117"/>
      <c r="P380" s="117"/>
      <c r="Q380" s="117"/>
      <c r="R380" s="117"/>
      <c r="S380" s="117"/>
      <c r="T380" s="117"/>
      <c r="U380" s="117"/>
      <c r="V380" s="117"/>
      <c r="W380" s="117"/>
      <c r="X380" s="117"/>
      <c r="Y380" s="117"/>
      <c r="Z380" s="117"/>
      <c r="AA380" s="117"/>
    </row>
    <row r="381" spans="1:27" ht="15.6" x14ac:dyDescent="0.3">
      <c r="A381" s="117"/>
      <c r="B381" s="118"/>
      <c r="C381" s="117"/>
      <c r="D381" s="117"/>
      <c r="E381" s="117"/>
      <c r="F381" s="117"/>
      <c r="G381" s="117"/>
      <c r="H381" s="117"/>
      <c r="I381" s="117"/>
      <c r="J381" s="117"/>
      <c r="K381" s="117"/>
      <c r="L381" s="117"/>
      <c r="M381" s="117"/>
      <c r="N381" s="117"/>
      <c r="O381" s="117"/>
      <c r="P381" s="117"/>
      <c r="Q381" s="117"/>
      <c r="R381" s="117"/>
      <c r="S381" s="117"/>
      <c r="T381" s="117"/>
      <c r="U381" s="117"/>
      <c r="V381" s="117"/>
      <c r="W381" s="117"/>
      <c r="X381" s="117"/>
      <c r="Y381" s="117"/>
      <c r="Z381" s="117"/>
      <c r="AA381" s="117"/>
    </row>
    <row r="382" spans="1:27" ht="15.6" x14ac:dyDescent="0.3">
      <c r="A382" s="117"/>
      <c r="B382" s="118"/>
      <c r="C382" s="117"/>
      <c r="D382" s="117"/>
      <c r="E382" s="117"/>
      <c r="F382" s="117"/>
      <c r="G382" s="117"/>
      <c r="H382" s="117"/>
      <c r="I382" s="117"/>
      <c r="J382" s="117"/>
      <c r="K382" s="117"/>
      <c r="L382" s="117"/>
      <c r="M382" s="117"/>
      <c r="N382" s="117"/>
      <c r="O382" s="117"/>
      <c r="P382" s="117"/>
      <c r="Q382" s="117"/>
      <c r="R382" s="117"/>
      <c r="S382" s="117"/>
      <c r="T382" s="117"/>
      <c r="U382" s="117"/>
      <c r="V382" s="117"/>
      <c r="W382" s="117"/>
      <c r="X382" s="117"/>
      <c r="Y382" s="117"/>
      <c r="Z382" s="117"/>
      <c r="AA382" s="117"/>
    </row>
    <row r="383" spans="1:27" ht="15.6" x14ac:dyDescent="0.3">
      <c r="A383" s="117"/>
      <c r="B383" s="118"/>
      <c r="C383" s="117"/>
      <c r="D383" s="117"/>
      <c r="E383" s="117"/>
      <c r="F383" s="117"/>
      <c r="G383" s="117"/>
      <c r="H383" s="117"/>
      <c r="I383" s="117"/>
      <c r="J383" s="117"/>
      <c r="K383" s="117"/>
      <c r="L383" s="117"/>
      <c r="M383" s="117"/>
      <c r="N383" s="117"/>
      <c r="O383" s="117"/>
      <c r="P383" s="117"/>
      <c r="Q383" s="117"/>
      <c r="R383" s="117"/>
      <c r="S383" s="117"/>
      <c r="T383" s="117"/>
      <c r="U383" s="117"/>
      <c r="V383" s="117"/>
      <c r="W383" s="117"/>
      <c r="X383" s="117"/>
      <c r="Y383" s="117"/>
      <c r="Z383" s="117"/>
      <c r="AA383" s="117"/>
    </row>
    <row r="384" spans="1:27" ht="15.6" x14ac:dyDescent="0.3">
      <c r="A384" s="117"/>
      <c r="B384" s="118"/>
      <c r="C384" s="117"/>
      <c r="D384" s="117"/>
      <c r="E384" s="117"/>
      <c r="F384" s="117"/>
      <c r="G384" s="117"/>
      <c r="H384" s="117"/>
      <c r="I384" s="117"/>
      <c r="J384" s="117"/>
      <c r="K384" s="117"/>
      <c r="L384" s="117"/>
      <c r="M384" s="117"/>
      <c r="N384" s="117"/>
      <c r="O384" s="117"/>
      <c r="P384" s="117"/>
      <c r="Q384" s="117"/>
      <c r="R384" s="117"/>
      <c r="S384" s="117"/>
      <c r="T384" s="117"/>
      <c r="U384" s="117"/>
      <c r="V384" s="117"/>
      <c r="W384" s="117"/>
      <c r="X384" s="117"/>
      <c r="Y384" s="117"/>
      <c r="Z384" s="117"/>
      <c r="AA384" s="117"/>
    </row>
    <row r="385" spans="1:27" ht="15.6" x14ac:dyDescent="0.3">
      <c r="A385" s="117"/>
      <c r="B385" s="118"/>
      <c r="C385" s="117"/>
      <c r="D385" s="117"/>
      <c r="E385" s="117"/>
      <c r="F385" s="117"/>
      <c r="G385" s="117"/>
      <c r="H385" s="117"/>
      <c r="I385" s="117"/>
      <c r="J385" s="117"/>
      <c r="K385" s="117"/>
      <c r="L385" s="117"/>
      <c r="M385" s="117"/>
      <c r="N385" s="117"/>
      <c r="O385" s="117"/>
      <c r="P385" s="117"/>
      <c r="Q385" s="117"/>
      <c r="R385" s="117"/>
      <c r="S385" s="117"/>
      <c r="T385" s="117"/>
      <c r="U385" s="117"/>
      <c r="V385" s="117"/>
      <c r="W385" s="117"/>
      <c r="X385" s="117"/>
      <c r="Y385" s="117"/>
      <c r="Z385" s="117"/>
      <c r="AA385" s="117"/>
    </row>
    <row r="386" spans="1:27" ht="15.6" x14ac:dyDescent="0.3">
      <c r="A386" s="117"/>
      <c r="B386" s="118"/>
      <c r="C386" s="117"/>
      <c r="D386" s="117"/>
      <c r="E386" s="117"/>
      <c r="F386" s="117"/>
      <c r="G386" s="117"/>
      <c r="H386" s="117"/>
      <c r="I386" s="117"/>
      <c r="J386" s="117"/>
      <c r="K386" s="117"/>
      <c r="L386" s="117"/>
      <c r="M386" s="117"/>
      <c r="N386" s="117"/>
      <c r="O386" s="117"/>
      <c r="P386" s="117"/>
      <c r="Q386" s="117"/>
      <c r="R386" s="117"/>
      <c r="S386" s="117"/>
      <c r="T386" s="117"/>
      <c r="U386" s="117"/>
      <c r="V386" s="117"/>
      <c r="W386" s="117"/>
      <c r="X386" s="117"/>
      <c r="Y386" s="117"/>
      <c r="Z386" s="117"/>
      <c r="AA386" s="117"/>
    </row>
    <row r="387" spans="1:27" ht="15.6" x14ac:dyDescent="0.3">
      <c r="A387" s="117"/>
      <c r="B387" s="118"/>
      <c r="C387" s="117"/>
      <c r="D387" s="117"/>
      <c r="E387" s="117"/>
      <c r="F387" s="117"/>
      <c r="G387" s="117"/>
      <c r="H387" s="117"/>
      <c r="I387" s="117"/>
      <c r="J387" s="117"/>
      <c r="K387" s="117"/>
      <c r="L387" s="117"/>
      <c r="M387" s="117"/>
      <c r="N387" s="117"/>
      <c r="O387" s="117"/>
      <c r="P387" s="117"/>
      <c r="Q387" s="117"/>
      <c r="R387" s="117"/>
      <c r="S387" s="117"/>
      <c r="T387" s="117"/>
      <c r="U387" s="117"/>
      <c r="V387" s="117"/>
      <c r="W387" s="117"/>
      <c r="X387" s="117"/>
      <c r="Y387" s="117"/>
      <c r="Z387" s="117"/>
      <c r="AA387" s="117"/>
    </row>
    <row r="388" spans="1:27" ht="15.6" x14ac:dyDescent="0.3">
      <c r="A388" s="117"/>
      <c r="B388" s="118"/>
      <c r="C388" s="117"/>
      <c r="D388" s="117"/>
      <c r="E388" s="117"/>
      <c r="F388" s="117"/>
      <c r="G388" s="117"/>
      <c r="H388" s="117"/>
      <c r="I388" s="117"/>
      <c r="J388" s="117"/>
      <c r="K388" s="117"/>
      <c r="L388" s="117"/>
      <c r="M388" s="117"/>
      <c r="N388" s="117"/>
      <c r="O388" s="117"/>
      <c r="P388" s="117"/>
      <c r="Q388" s="117"/>
      <c r="R388" s="117"/>
      <c r="S388" s="117"/>
      <c r="T388" s="117"/>
      <c r="U388" s="117"/>
      <c r="V388" s="117"/>
      <c r="W388" s="117"/>
      <c r="X388" s="117"/>
      <c r="Y388" s="117"/>
      <c r="Z388" s="117"/>
      <c r="AA388" s="117"/>
    </row>
    <row r="389" spans="1:27" ht="15.6" x14ac:dyDescent="0.3">
      <c r="A389" s="117"/>
      <c r="B389" s="118"/>
      <c r="C389" s="117"/>
      <c r="D389" s="117"/>
      <c r="E389" s="117"/>
      <c r="F389" s="117"/>
      <c r="G389" s="117"/>
      <c r="H389" s="117"/>
      <c r="I389" s="117"/>
      <c r="J389" s="117"/>
      <c r="K389" s="117"/>
      <c r="L389" s="117"/>
      <c r="M389" s="117"/>
      <c r="N389" s="117"/>
      <c r="O389" s="117"/>
      <c r="P389" s="117"/>
      <c r="Q389" s="117"/>
      <c r="R389" s="117"/>
      <c r="S389" s="117"/>
      <c r="T389" s="117"/>
      <c r="U389" s="117"/>
      <c r="V389" s="117"/>
      <c r="W389" s="117"/>
      <c r="X389" s="117"/>
      <c r="Y389" s="117"/>
      <c r="Z389" s="117"/>
      <c r="AA389" s="117"/>
    </row>
    <row r="390" spans="1:27" ht="15.6" x14ac:dyDescent="0.3">
      <c r="A390" s="117"/>
      <c r="B390" s="118"/>
      <c r="C390" s="117"/>
      <c r="D390" s="117"/>
      <c r="E390" s="117"/>
      <c r="F390" s="117"/>
      <c r="G390" s="117"/>
      <c r="H390" s="117"/>
      <c r="I390" s="117"/>
      <c r="J390" s="117"/>
      <c r="K390" s="117"/>
      <c r="L390" s="117"/>
      <c r="M390" s="117"/>
      <c r="N390" s="117"/>
      <c r="O390" s="117"/>
      <c r="P390" s="117"/>
      <c r="Q390" s="117"/>
      <c r="R390" s="117"/>
      <c r="S390" s="117"/>
      <c r="T390" s="117"/>
      <c r="U390" s="117"/>
      <c r="V390" s="117"/>
      <c r="W390" s="117"/>
      <c r="X390" s="117"/>
      <c r="Y390" s="117"/>
      <c r="Z390" s="117"/>
      <c r="AA390" s="117"/>
    </row>
    <row r="391" spans="1:27" ht="15.6" x14ac:dyDescent="0.3">
      <c r="A391" s="117"/>
      <c r="B391" s="118"/>
      <c r="C391" s="117"/>
      <c r="D391" s="117"/>
      <c r="E391" s="117"/>
      <c r="F391" s="117"/>
      <c r="G391" s="117"/>
      <c r="H391" s="117"/>
      <c r="I391" s="117"/>
      <c r="J391" s="117"/>
      <c r="K391" s="117"/>
      <c r="L391" s="117"/>
      <c r="M391" s="117"/>
      <c r="N391" s="117"/>
      <c r="O391" s="117"/>
      <c r="P391" s="117"/>
      <c r="Q391" s="117"/>
      <c r="R391" s="117"/>
      <c r="S391" s="117"/>
      <c r="T391" s="117"/>
      <c r="U391" s="117"/>
      <c r="V391" s="117"/>
      <c r="W391" s="117"/>
      <c r="X391" s="117"/>
      <c r="Y391" s="117"/>
      <c r="Z391" s="117"/>
      <c r="AA391" s="117"/>
    </row>
    <row r="392" spans="1:27" ht="15.6" x14ac:dyDescent="0.3">
      <c r="A392" s="117"/>
      <c r="B392" s="118"/>
      <c r="C392" s="117"/>
      <c r="D392" s="117"/>
      <c r="E392" s="117"/>
      <c r="F392" s="117"/>
      <c r="G392" s="117"/>
      <c r="H392" s="117"/>
      <c r="I392" s="117"/>
      <c r="J392" s="117"/>
      <c r="K392" s="117"/>
      <c r="L392" s="117"/>
      <c r="M392" s="117"/>
      <c r="N392" s="117"/>
      <c r="O392" s="117"/>
      <c r="P392" s="117"/>
      <c r="Q392" s="117"/>
      <c r="R392" s="117"/>
      <c r="S392" s="117"/>
      <c r="T392" s="117"/>
      <c r="U392" s="117"/>
      <c r="V392" s="117"/>
      <c r="W392" s="117"/>
      <c r="X392" s="117"/>
      <c r="Y392" s="117"/>
      <c r="Z392" s="117"/>
      <c r="AA392" s="117"/>
    </row>
    <row r="393" spans="1:27" ht="15.6" x14ac:dyDescent="0.3">
      <c r="A393" s="117"/>
      <c r="B393" s="118"/>
      <c r="C393" s="117"/>
      <c r="D393" s="117"/>
      <c r="E393" s="117"/>
      <c r="F393" s="117"/>
      <c r="G393" s="117"/>
      <c r="H393" s="117"/>
      <c r="I393" s="117"/>
      <c r="J393" s="117"/>
      <c r="K393" s="117"/>
      <c r="L393" s="117"/>
      <c r="M393" s="117"/>
      <c r="N393" s="117"/>
      <c r="O393" s="117"/>
      <c r="P393" s="117"/>
      <c r="Q393" s="117"/>
      <c r="R393" s="117"/>
      <c r="S393" s="117"/>
      <c r="T393" s="117"/>
      <c r="U393" s="117"/>
      <c r="V393" s="117"/>
      <c r="W393" s="117"/>
      <c r="X393" s="117"/>
      <c r="Y393" s="117"/>
      <c r="Z393" s="117"/>
      <c r="AA393" s="117"/>
    </row>
    <row r="394" spans="1:27" ht="15.6" x14ac:dyDescent="0.3">
      <c r="A394" s="117"/>
      <c r="B394" s="118"/>
      <c r="C394" s="117"/>
      <c r="D394" s="117"/>
      <c r="E394" s="117"/>
      <c r="F394" s="117"/>
      <c r="G394" s="117"/>
      <c r="H394" s="117"/>
      <c r="I394" s="117"/>
      <c r="J394" s="117"/>
      <c r="K394" s="117"/>
      <c r="L394" s="117"/>
      <c r="M394" s="117"/>
      <c r="N394" s="117"/>
      <c r="O394" s="117"/>
      <c r="P394" s="117"/>
      <c r="Q394" s="117"/>
      <c r="R394" s="117"/>
      <c r="S394" s="117"/>
      <c r="T394" s="117"/>
      <c r="U394" s="117"/>
      <c r="V394" s="117"/>
      <c r="W394" s="117"/>
      <c r="X394" s="117"/>
      <c r="Y394" s="117"/>
      <c r="Z394" s="117"/>
      <c r="AA394" s="117"/>
    </row>
    <row r="395" spans="1:27" ht="15.6" x14ac:dyDescent="0.3">
      <c r="A395" s="117"/>
      <c r="B395" s="118"/>
      <c r="C395" s="117"/>
      <c r="D395" s="117"/>
      <c r="E395" s="117"/>
      <c r="F395" s="117"/>
      <c r="G395" s="117"/>
      <c r="H395" s="117"/>
      <c r="I395" s="117"/>
      <c r="J395" s="117"/>
      <c r="K395" s="117"/>
      <c r="L395" s="117"/>
      <c r="M395" s="117"/>
      <c r="N395" s="117"/>
      <c r="O395" s="117"/>
      <c r="P395" s="117"/>
      <c r="Q395" s="117"/>
      <c r="R395" s="117"/>
      <c r="S395" s="117"/>
      <c r="T395" s="117"/>
      <c r="U395" s="117"/>
      <c r="V395" s="117"/>
      <c r="W395" s="117"/>
      <c r="X395" s="117"/>
      <c r="Y395" s="117"/>
      <c r="Z395" s="117"/>
      <c r="AA395" s="117"/>
    </row>
    <row r="396" spans="1:27" ht="15.6" x14ac:dyDescent="0.3">
      <c r="A396" s="117"/>
      <c r="B396" s="118"/>
      <c r="C396" s="117"/>
      <c r="D396" s="117"/>
      <c r="E396" s="117"/>
      <c r="F396" s="117"/>
      <c r="G396" s="117"/>
      <c r="H396" s="117"/>
      <c r="I396" s="117"/>
      <c r="J396" s="117"/>
      <c r="K396" s="117"/>
      <c r="L396" s="117"/>
      <c r="M396" s="117"/>
      <c r="N396" s="117"/>
      <c r="O396" s="117"/>
      <c r="P396" s="117"/>
      <c r="Q396" s="117"/>
      <c r="R396" s="117"/>
      <c r="S396" s="117"/>
      <c r="T396" s="117"/>
      <c r="U396" s="117"/>
      <c r="V396" s="117"/>
      <c r="W396" s="117"/>
      <c r="X396" s="117"/>
      <c r="Y396" s="117"/>
      <c r="Z396" s="117"/>
      <c r="AA396" s="117"/>
    </row>
    <row r="397" spans="1:27" ht="15.6" x14ac:dyDescent="0.3">
      <c r="A397" s="117"/>
      <c r="B397" s="118"/>
      <c r="C397" s="117"/>
      <c r="D397" s="117"/>
      <c r="E397" s="117"/>
      <c r="F397" s="117"/>
      <c r="G397" s="117"/>
      <c r="H397" s="117"/>
      <c r="I397" s="117"/>
      <c r="J397" s="117"/>
      <c r="K397" s="117"/>
      <c r="L397" s="117"/>
      <c r="M397" s="117"/>
      <c r="N397" s="117"/>
      <c r="O397" s="117"/>
      <c r="P397" s="117"/>
      <c r="Q397" s="117"/>
      <c r="R397" s="117"/>
      <c r="S397" s="117"/>
      <c r="T397" s="117"/>
      <c r="U397" s="117"/>
      <c r="V397" s="117"/>
      <c r="W397" s="117"/>
      <c r="X397" s="117"/>
      <c r="Y397" s="117"/>
      <c r="Z397" s="117"/>
      <c r="AA397" s="117"/>
    </row>
    <row r="398" spans="1:27" ht="15.6" x14ac:dyDescent="0.3">
      <c r="A398" s="117"/>
      <c r="B398" s="118"/>
      <c r="C398" s="117"/>
      <c r="D398" s="117"/>
      <c r="E398" s="117"/>
      <c r="F398" s="117"/>
      <c r="G398" s="117"/>
      <c r="H398" s="117"/>
      <c r="I398" s="117"/>
      <c r="J398" s="117"/>
      <c r="K398" s="117"/>
      <c r="L398" s="117"/>
      <c r="M398" s="117"/>
      <c r="N398" s="117"/>
      <c r="O398" s="117"/>
      <c r="P398" s="117"/>
      <c r="Q398" s="117"/>
      <c r="R398" s="117"/>
      <c r="S398" s="117"/>
      <c r="T398" s="117"/>
      <c r="U398" s="117"/>
      <c r="V398" s="117"/>
      <c r="W398" s="117"/>
      <c r="X398" s="117"/>
      <c r="Y398" s="117"/>
      <c r="Z398" s="117"/>
      <c r="AA398" s="117"/>
    </row>
    <row r="399" spans="1:27" ht="15.6" x14ac:dyDescent="0.3">
      <c r="A399" s="117"/>
      <c r="B399" s="118"/>
      <c r="C399" s="117"/>
      <c r="D399" s="117"/>
      <c r="E399" s="117"/>
      <c r="F399" s="117"/>
      <c r="G399" s="117"/>
      <c r="H399" s="117"/>
      <c r="I399" s="117"/>
      <c r="J399" s="117"/>
      <c r="K399" s="117"/>
      <c r="L399" s="117"/>
      <c r="M399" s="117"/>
      <c r="N399" s="117"/>
      <c r="O399" s="117"/>
      <c r="P399" s="117"/>
      <c r="Q399" s="117"/>
      <c r="R399" s="117"/>
      <c r="S399" s="117"/>
      <c r="T399" s="117"/>
      <c r="U399" s="117"/>
      <c r="V399" s="117"/>
      <c r="W399" s="117"/>
      <c r="X399" s="117"/>
      <c r="Y399" s="117"/>
      <c r="Z399" s="117"/>
      <c r="AA399" s="117"/>
    </row>
    <row r="400" spans="1:27" ht="15.6" x14ac:dyDescent="0.3">
      <c r="A400" s="117"/>
      <c r="B400" s="118"/>
      <c r="C400" s="117"/>
      <c r="D400" s="117"/>
      <c r="E400" s="117"/>
      <c r="F400" s="117"/>
      <c r="G400" s="117"/>
      <c r="H400" s="117"/>
      <c r="I400" s="117"/>
      <c r="J400" s="117"/>
      <c r="K400" s="117"/>
      <c r="L400" s="117"/>
      <c r="M400" s="117"/>
      <c r="N400" s="117"/>
      <c r="O400" s="117"/>
      <c r="P400" s="117"/>
      <c r="Q400" s="117"/>
      <c r="R400" s="117"/>
      <c r="S400" s="117"/>
      <c r="T400" s="117"/>
      <c r="U400" s="117"/>
      <c r="V400" s="117"/>
      <c r="W400" s="117"/>
      <c r="X400" s="117"/>
      <c r="Y400" s="117"/>
      <c r="Z400" s="117"/>
      <c r="AA400" s="117"/>
    </row>
    <row r="401" spans="1:27" ht="15.6" x14ac:dyDescent="0.3">
      <c r="A401" s="117"/>
      <c r="B401" s="118"/>
      <c r="C401" s="117"/>
      <c r="D401" s="117"/>
      <c r="E401" s="117"/>
      <c r="F401" s="117"/>
      <c r="G401" s="117"/>
      <c r="H401" s="117"/>
      <c r="I401" s="117"/>
      <c r="J401" s="117"/>
      <c r="K401" s="117"/>
      <c r="L401" s="117"/>
      <c r="M401" s="117"/>
      <c r="N401" s="117"/>
      <c r="O401" s="117"/>
      <c r="P401" s="117"/>
      <c r="Q401" s="117"/>
      <c r="R401" s="117"/>
      <c r="S401" s="117"/>
      <c r="T401" s="117"/>
      <c r="U401" s="117"/>
      <c r="V401" s="117"/>
      <c r="W401" s="117"/>
      <c r="X401" s="117"/>
      <c r="Y401" s="117"/>
      <c r="Z401" s="117"/>
      <c r="AA401" s="117"/>
    </row>
    <row r="402" spans="1:27" ht="15.6" x14ac:dyDescent="0.3">
      <c r="A402" s="117"/>
      <c r="B402" s="118"/>
      <c r="C402" s="117"/>
      <c r="D402" s="117"/>
      <c r="E402" s="117"/>
      <c r="F402" s="117"/>
      <c r="G402" s="117"/>
      <c r="H402" s="117"/>
      <c r="I402" s="117"/>
      <c r="J402" s="117"/>
      <c r="K402" s="117"/>
      <c r="L402" s="117"/>
      <c r="M402" s="117"/>
      <c r="N402" s="117"/>
      <c r="O402" s="117"/>
      <c r="P402" s="117"/>
      <c r="Q402" s="117"/>
      <c r="R402" s="117"/>
      <c r="S402" s="117"/>
      <c r="T402" s="117"/>
      <c r="U402" s="117"/>
      <c r="V402" s="117"/>
      <c r="W402" s="117"/>
      <c r="X402" s="117"/>
      <c r="Y402" s="117"/>
      <c r="Z402" s="117"/>
      <c r="AA402" s="117"/>
    </row>
    <row r="403" spans="1:27" ht="15.6" x14ac:dyDescent="0.3">
      <c r="A403" s="117"/>
      <c r="B403" s="118"/>
      <c r="C403" s="117"/>
      <c r="D403" s="117"/>
      <c r="E403" s="117"/>
      <c r="F403" s="117"/>
      <c r="G403" s="117"/>
      <c r="H403" s="117"/>
      <c r="I403" s="117"/>
      <c r="J403" s="117"/>
      <c r="K403" s="117"/>
      <c r="L403" s="117"/>
      <c r="M403" s="117"/>
      <c r="N403" s="117"/>
      <c r="O403" s="117"/>
      <c r="P403" s="117"/>
      <c r="Q403" s="117"/>
      <c r="R403" s="117"/>
      <c r="S403" s="117"/>
      <c r="T403" s="117"/>
      <c r="U403" s="117"/>
      <c r="V403" s="117"/>
      <c r="W403" s="117"/>
      <c r="X403" s="117"/>
      <c r="Y403" s="117"/>
      <c r="Z403" s="117"/>
      <c r="AA403" s="117"/>
    </row>
    <row r="404" spans="1:27" ht="15.6" x14ac:dyDescent="0.3">
      <c r="A404" s="117"/>
      <c r="B404" s="118"/>
      <c r="C404" s="117"/>
      <c r="D404" s="117"/>
      <c r="E404" s="117"/>
      <c r="F404" s="117"/>
      <c r="G404" s="117"/>
      <c r="H404" s="117"/>
      <c r="I404" s="117"/>
      <c r="J404" s="117"/>
      <c r="K404" s="117"/>
      <c r="L404" s="117"/>
      <c r="M404" s="117"/>
      <c r="N404" s="117"/>
      <c r="O404" s="117"/>
      <c r="P404" s="117"/>
      <c r="Q404" s="117"/>
      <c r="R404" s="117"/>
      <c r="S404" s="117"/>
      <c r="T404" s="117"/>
      <c r="U404" s="117"/>
      <c r="V404" s="117"/>
      <c r="W404" s="117"/>
      <c r="X404" s="117"/>
      <c r="Y404" s="117"/>
      <c r="Z404" s="117"/>
      <c r="AA404" s="117"/>
    </row>
    <row r="405" spans="1:27" ht="15.6" x14ac:dyDescent="0.3">
      <c r="A405" s="117"/>
      <c r="B405" s="118"/>
      <c r="C405" s="117"/>
      <c r="D405" s="117"/>
      <c r="E405" s="117"/>
      <c r="F405" s="117"/>
      <c r="G405" s="117"/>
      <c r="H405" s="117"/>
      <c r="I405" s="117"/>
      <c r="J405" s="117"/>
      <c r="K405" s="117"/>
      <c r="L405" s="117"/>
      <c r="M405" s="117"/>
      <c r="N405" s="117"/>
      <c r="O405" s="117"/>
      <c r="P405" s="117"/>
      <c r="Q405" s="117"/>
      <c r="R405" s="117"/>
      <c r="S405" s="117"/>
      <c r="T405" s="117"/>
      <c r="U405" s="117"/>
      <c r="V405" s="117"/>
      <c r="W405" s="117"/>
      <c r="X405" s="117"/>
      <c r="Y405" s="117"/>
      <c r="Z405" s="117"/>
      <c r="AA405" s="117"/>
    </row>
    <row r="406" spans="1:27" ht="15.6" x14ac:dyDescent="0.3">
      <c r="A406" s="117"/>
      <c r="B406" s="118"/>
      <c r="C406" s="117"/>
      <c r="D406" s="117"/>
      <c r="E406" s="117"/>
      <c r="F406" s="117"/>
      <c r="G406" s="117"/>
      <c r="H406" s="117"/>
      <c r="I406" s="117"/>
      <c r="J406" s="117"/>
      <c r="K406" s="117"/>
      <c r="L406" s="117"/>
      <c r="M406" s="117"/>
      <c r="N406" s="117"/>
      <c r="O406" s="117"/>
      <c r="P406" s="117"/>
      <c r="Q406" s="117"/>
      <c r="R406" s="117"/>
      <c r="S406" s="117"/>
      <c r="T406" s="117"/>
      <c r="U406" s="117"/>
      <c r="V406" s="117"/>
      <c r="W406" s="117"/>
      <c r="X406" s="117"/>
      <c r="Y406" s="117"/>
      <c r="Z406" s="117"/>
      <c r="AA406" s="117"/>
    </row>
    <row r="407" spans="1:27" ht="15.6" x14ac:dyDescent="0.3">
      <c r="A407" s="117"/>
      <c r="B407" s="118"/>
      <c r="C407" s="117"/>
      <c r="D407" s="117"/>
      <c r="E407" s="117"/>
      <c r="F407" s="117"/>
      <c r="G407" s="117"/>
      <c r="H407" s="117"/>
      <c r="I407" s="117"/>
      <c r="J407" s="117"/>
      <c r="K407" s="117"/>
      <c r="L407" s="117"/>
      <c r="M407" s="117"/>
      <c r="N407" s="117"/>
      <c r="O407" s="117"/>
      <c r="P407" s="117"/>
      <c r="Q407" s="117"/>
      <c r="R407" s="117"/>
      <c r="S407" s="117"/>
      <c r="T407" s="117"/>
      <c r="U407" s="117"/>
      <c r="V407" s="117"/>
      <c r="W407" s="117"/>
      <c r="X407" s="117"/>
      <c r="Y407" s="117"/>
      <c r="Z407" s="117"/>
      <c r="AA407" s="117"/>
    </row>
    <row r="408" spans="1:27" ht="15.6" x14ac:dyDescent="0.3">
      <c r="A408" s="117"/>
      <c r="B408" s="118"/>
      <c r="C408" s="117"/>
      <c r="D408" s="117"/>
      <c r="E408" s="117"/>
      <c r="F408" s="117"/>
      <c r="G408" s="117"/>
      <c r="H408" s="117"/>
      <c r="I408" s="117"/>
      <c r="J408" s="117"/>
      <c r="K408" s="117"/>
      <c r="L408" s="117"/>
      <c r="M408" s="117"/>
      <c r="N408" s="117"/>
      <c r="O408" s="117"/>
      <c r="P408" s="117"/>
      <c r="Q408" s="117"/>
      <c r="R408" s="117"/>
      <c r="S408" s="117"/>
      <c r="T408" s="117"/>
      <c r="U408" s="117"/>
      <c r="V408" s="117"/>
      <c r="W408" s="117"/>
      <c r="X408" s="117"/>
      <c r="Y408" s="117"/>
      <c r="Z408" s="117"/>
      <c r="AA408" s="117"/>
    </row>
    <row r="409" spans="1:27" ht="15.6" x14ac:dyDescent="0.3">
      <c r="A409" s="117"/>
      <c r="B409" s="118"/>
      <c r="C409" s="117"/>
      <c r="D409" s="117"/>
      <c r="E409" s="117"/>
      <c r="F409" s="117"/>
      <c r="G409" s="117"/>
      <c r="H409" s="117"/>
      <c r="I409" s="117"/>
      <c r="J409" s="117"/>
      <c r="K409" s="117"/>
      <c r="L409" s="117"/>
      <c r="M409" s="117"/>
      <c r="N409" s="117"/>
      <c r="O409" s="117"/>
      <c r="P409" s="117"/>
      <c r="Q409" s="117"/>
      <c r="R409" s="117"/>
      <c r="S409" s="117"/>
      <c r="T409" s="117"/>
      <c r="U409" s="117"/>
      <c r="V409" s="117"/>
      <c r="W409" s="117"/>
      <c r="X409" s="117"/>
      <c r="Y409" s="117"/>
      <c r="Z409" s="117"/>
      <c r="AA409" s="117"/>
    </row>
    <row r="410" spans="1:27" ht="15.6" x14ac:dyDescent="0.3">
      <c r="A410" s="117"/>
      <c r="B410" s="118"/>
      <c r="C410" s="117"/>
      <c r="D410" s="117"/>
      <c r="E410" s="117"/>
      <c r="F410" s="117"/>
      <c r="G410" s="117"/>
      <c r="H410" s="117"/>
      <c r="I410" s="117"/>
      <c r="J410" s="117"/>
      <c r="K410" s="117"/>
      <c r="L410" s="117"/>
      <c r="M410" s="117"/>
      <c r="N410" s="117"/>
      <c r="O410" s="117"/>
      <c r="P410" s="117"/>
      <c r="Q410" s="117"/>
      <c r="R410" s="117"/>
      <c r="S410" s="117"/>
      <c r="T410" s="117"/>
      <c r="U410" s="117"/>
      <c r="V410" s="117"/>
      <c r="W410" s="117"/>
      <c r="X410" s="117"/>
      <c r="Y410" s="117"/>
      <c r="Z410" s="117"/>
      <c r="AA410" s="117"/>
    </row>
    <row r="411" spans="1:27" ht="15.6" x14ac:dyDescent="0.3">
      <c r="A411" s="117"/>
      <c r="B411" s="118"/>
      <c r="C411" s="117"/>
      <c r="D411" s="117"/>
      <c r="E411" s="117"/>
      <c r="F411" s="117"/>
      <c r="G411" s="117"/>
      <c r="H411" s="117"/>
      <c r="I411" s="117"/>
      <c r="J411" s="117"/>
      <c r="K411" s="117"/>
      <c r="L411" s="117"/>
      <c r="M411" s="117"/>
      <c r="N411" s="117"/>
      <c r="O411" s="117"/>
      <c r="P411" s="117"/>
      <c r="Q411" s="117"/>
      <c r="R411" s="117"/>
      <c r="S411" s="117"/>
      <c r="T411" s="117"/>
      <c r="U411" s="117"/>
      <c r="V411" s="117"/>
      <c r="W411" s="117"/>
      <c r="X411" s="117"/>
      <c r="Y411" s="117"/>
      <c r="Z411" s="117"/>
      <c r="AA411" s="117"/>
    </row>
    <row r="412" spans="1:27" ht="15.6" x14ac:dyDescent="0.3">
      <c r="A412" s="117"/>
      <c r="B412" s="118"/>
      <c r="C412" s="117"/>
      <c r="D412" s="117"/>
      <c r="E412" s="117"/>
      <c r="F412" s="117"/>
      <c r="G412" s="117"/>
      <c r="H412" s="117"/>
      <c r="I412" s="117"/>
      <c r="J412" s="117"/>
      <c r="K412" s="117"/>
      <c r="L412" s="117"/>
      <c r="M412" s="117"/>
      <c r="N412" s="117"/>
      <c r="O412" s="117"/>
      <c r="P412" s="117"/>
      <c r="Q412" s="117"/>
      <c r="R412" s="117"/>
      <c r="S412" s="117"/>
      <c r="T412" s="117"/>
      <c r="U412" s="117"/>
      <c r="V412" s="117"/>
      <c r="W412" s="117"/>
      <c r="X412" s="117"/>
      <c r="Y412" s="117"/>
      <c r="Z412" s="117"/>
      <c r="AA412" s="117"/>
    </row>
    <row r="413" spans="1:27" ht="15.6" x14ac:dyDescent="0.3">
      <c r="A413" s="117"/>
      <c r="B413" s="118"/>
      <c r="C413" s="117"/>
      <c r="D413" s="117"/>
      <c r="E413" s="117"/>
      <c r="F413" s="117"/>
      <c r="G413" s="117"/>
      <c r="H413" s="117"/>
      <c r="I413" s="117"/>
      <c r="J413" s="117"/>
      <c r="K413" s="117"/>
      <c r="L413" s="117"/>
      <c r="M413" s="117"/>
      <c r="N413" s="117"/>
      <c r="O413" s="117"/>
      <c r="P413" s="117"/>
      <c r="Q413" s="117"/>
      <c r="R413" s="117"/>
      <c r="S413" s="117"/>
      <c r="T413" s="117"/>
      <c r="U413" s="117"/>
      <c r="V413" s="117"/>
      <c r="W413" s="117"/>
      <c r="X413" s="117"/>
      <c r="Y413" s="117"/>
      <c r="Z413" s="117"/>
      <c r="AA413" s="117"/>
    </row>
    <row r="414" spans="1:27" ht="15.6" x14ac:dyDescent="0.3">
      <c r="A414" s="117"/>
      <c r="B414" s="118"/>
      <c r="C414" s="117"/>
      <c r="D414" s="117"/>
      <c r="E414" s="117"/>
      <c r="F414" s="117"/>
      <c r="G414" s="117"/>
      <c r="H414" s="117"/>
      <c r="I414" s="117"/>
      <c r="J414" s="117"/>
      <c r="K414" s="117"/>
      <c r="L414" s="117"/>
      <c r="M414" s="117"/>
      <c r="N414" s="117"/>
      <c r="O414" s="117"/>
      <c r="P414" s="117"/>
      <c r="Q414" s="117"/>
      <c r="R414" s="117"/>
      <c r="S414" s="117"/>
      <c r="T414" s="117"/>
      <c r="U414" s="117"/>
      <c r="V414" s="117"/>
      <c r="W414" s="117"/>
      <c r="X414" s="117"/>
      <c r="Y414" s="117"/>
      <c r="Z414" s="117"/>
      <c r="AA414" s="117"/>
    </row>
    <row r="415" spans="1:27" ht="15.6" x14ac:dyDescent="0.3">
      <c r="A415" s="117"/>
      <c r="B415" s="118"/>
      <c r="C415" s="117"/>
      <c r="D415" s="117"/>
      <c r="E415" s="117"/>
      <c r="F415" s="117"/>
      <c r="G415" s="117"/>
      <c r="H415" s="117"/>
      <c r="I415" s="117"/>
      <c r="J415" s="117"/>
      <c r="K415" s="117"/>
      <c r="L415" s="117"/>
      <c r="M415" s="117"/>
      <c r="N415" s="117"/>
      <c r="O415" s="117"/>
      <c r="P415" s="117"/>
      <c r="Q415" s="117"/>
      <c r="R415" s="117"/>
      <c r="S415" s="117"/>
      <c r="T415" s="117"/>
      <c r="U415" s="117"/>
      <c r="V415" s="117"/>
      <c r="W415" s="117"/>
      <c r="X415" s="117"/>
      <c r="Y415" s="117"/>
      <c r="Z415" s="117"/>
      <c r="AA415" s="117"/>
    </row>
    <row r="416" spans="1:27" ht="15.6" x14ac:dyDescent="0.3">
      <c r="A416" s="117"/>
      <c r="B416" s="118"/>
      <c r="C416" s="117"/>
      <c r="D416" s="117"/>
      <c r="E416" s="117"/>
      <c r="F416" s="117"/>
      <c r="G416" s="117"/>
      <c r="H416" s="117"/>
      <c r="I416" s="117"/>
      <c r="J416" s="117"/>
      <c r="K416" s="117"/>
      <c r="L416" s="117"/>
      <c r="M416" s="117"/>
      <c r="N416" s="117"/>
      <c r="O416" s="117"/>
      <c r="P416" s="117"/>
      <c r="Q416" s="117"/>
      <c r="R416" s="117"/>
      <c r="S416" s="117"/>
      <c r="T416" s="117"/>
      <c r="U416" s="117"/>
      <c r="V416" s="117"/>
      <c r="W416" s="117"/>
      <c r="X416" s="117"/>
      <c r="Y416" s="117"/>
      <c r="Z416" s="117"/>
      <c r="AA416" s="117"/>
    </row>
    <row r="417" spans="1:27" ht="15.6" x14ac:dyDescent="0.3">
      <c r="A417" s="117"/>
      <c r="B417" s="118"/>
      <c r="C417" s="117"/>
      <c r="D417" s="117"/>
      <c r="E417" s="117"/>
      <c r="F417" s="117"/>
      <c r="G417" s="117"/>
      <c r="H417" s="117"/>
      <c r="I417" s="117"/>
      <c r="J417" s="117"/>
      <c r="K417" s="117"/>
      <c r="L417" s="117"/>
      <c r="M417" s="117"/>
      <c r="N417" s="117"/>
      <c r="O417" s="117"/>
      <c r="P417" s="117"/>
      <c r="Q417" s="117"/>
      <c r="R417" s="117"/>
      <c r="S417" s="117"/>
      <c r="T417" s="117"/>
      <c r="U417" s="117"/>
      <c r="V417" s="117"/>
      <c r="W417" s="117"/>
      <c r="X417" s="117"/>
      <c r="Y417" s="117"/>
      <c r="Z417" s="117"/>
      <c r="AA417" s="117"/>
    </row>
    <row r="418" spans="1:27" ht="15.6" x14ac:dyDescent="0.3">
      <c r="A418" s="117"/>
      <c r="B418" s="118"/>
      <c r="C418" s="117"/>
      <c r="D418" s="117"/>
      <c r="E418" s="117"/>
      <c r="F418" s="117"/>
      <c r="G418" s="117"/>
      <c r="H418" s="117"/>
      <c r="I418" s="117"/>
      <c r="J418" s="117"/>
      <c r="K418" s="117"/>
      <c r="L418" s="117"/>
      <c r="M418" s="117"/>
      <c r="N418" s="117"/>
      <c r="O418" s="117"/>
      <c r="P418" s="117"/>
      <c r="Q418" s="117"/>
      <c r="R418" s="117"/>
      <c r="S418" s="117"/>
      <c r="T418" s="117"/>
      <c r="U418" s="117"/>
      <c r="V418" s="117"/>
      <c r="W418" s="117"/>
      <c r="X418" s="117"/>
      <c r="Y418" s="117"/>
      <c r="Z418" s="117"/>
      <c r="AA418" s="117"/>
    </row>
    <row r="419" spans="1:27" ht="15.6" x14ac:dyDescent="0.3">
      <c r="A419" s="117"/>
      <c r="B419" s="118"/>
      <c r="C419" s="117"/>
      <c r="D419" s="117"/>
      <c r="E419" s="117"/>
      <c r="F419" s="117"/>
      <c r="G419" s="117"/>
      <c r="H419" s="117"/>
      <c r="I419" s="117"/>
      <c r="J419" s="117"/>
      <c r="K419" s="117"/>
      <c r="L419" s="117"/>
      <c r="M419" s="117"/>
      <c r="N419" s="117"/>
      <c r="O419" s="117"/>
      <c r="P419" s="117"/>
      <c r="Q419" s="117"/>
      <c r="R419" s="117"/>
      <c r="S419" s="117"/>
      <c r="T419" s="117"/>
      <c r="U419" s="117"/>
      <c r="V419" s="117"/>
      <c r="W419" s="117"/>
      <c r="X419" s="117"/>
      <c r="Y419" s="117"/>
      <c r="Z419" s="117"/>
      <c r="AA419" s="117"/>
    </row>
    <row r="420" spans="1:27" ht="15.6" x14ac:dyDescent="0.3">
      <c r="A420" s="117"/>
      <c r="B420" s="118"/>
      <c r="C420" s="117"/>
      <c r="D420" s="117"/>
      <c r="E420" s="117"/>
      <c r="F420" s="117"/>
      <c r="G420" s="117"/>
      <c r="H420" s="117"/>
      <c r="I420" s="117"/>
      <c r="J420" s="117"/>
      <c r="K420" s="117"/>
      <c r="L420" s="117"/>
      <c r="M420" s="117"/>
      <c r="N420" s="117"/>
      <c r="O420" s="117"/>
      <c r="P420" s="117"/>
      <c r="Q420" s="117"/>
      <c r="R420" s="117"/>
      <c r="S420" s="117"/>
      <c r="T420" s="117"/>
      <c r="U420" s="117"/>
      <c r="V420" s="117"/>
      <c r="W420" s="117"/>
      <c r="X420" s="117"/>
      <c r="Y420" s="117"/>
      <c r="Z420" s="117"/>
      <c r="AA420" s="117"/>
    </row>
    <row r="421" spans="1:27" ht="15.6" x14ac:dyDescent="0.3">
      <c r="A421" s="117"/>
      <c r="B421" s="118"/>
      <c r="C421" s="117"/>
      <c r="D421" s="117"/>
      <c r="E421" s="117"/>
      <c r="F421" s="117"/>
      <c r="G421" s="117"/>
      <c r="H421" s="117"/>
      <c r="I421" s="117"/>
      <c r="J421" s="117"/>
      <c r="K421" s="117"/>
      <c r="L421" s="117"/>
      <c r="M421" s="117"/>
      <c r="N421" s="117"/>
      <c r="O421" s="117"/>
      <c r="P421" s="117"/>
      <c r="Q421" s="117"/>
      <c r="R421" s="117"/>
      <c r="S421" s="117"/>
      <c r="T421" s="117"/>
      <c r="U421" s="117"/>
      <c r="V421" s="117"/>
      <c r="W421" s="117"/>
      <c r="X421" s="117"/>
      <c r="Y421" s="117"/>
      <c r="Z421" s="117"/>
      <c r="AA421" s="117"/>
    </row>
    <row r="422" spans="1:27" ht="15.6" x14ac:dyDescent="0.3">
      <c r="A422" s="117"/>
      <c r="B422" s="118"/>
      <c r="C422" s="117"/>
      <c r="D422" s="117"/>
      <c r="E422" s="117"/>
      <c r="F422" s="117"/>
      <c r="G422" s="117"/>
      <c r="H422" s="117"/>
      <c r="I422" s="117"/>
      <c r="J422" s="117"/>
      <c r="K422" s="117"/>
      <c r="L422" s="117"/>
      <c r="M422" s="117"/>
      <c r="N422" s="117"/>
      <c r="O422" s="117"/>
      <c r="P422" s="117"/>
      <c r="Q422" s="117"/>
      <c r="R422" s="117"/>
      <c r="S422" s="117"/>
      <c r="T422" s="117"/>
      <c r="U422" s="117"/>
      <c r="V422" s="117"/>
      <c r="W422" s="117"/>
      <c r="X422" s="117"/>
      <c r="Y422" s="117"/>
      <c r="Z422" s="117"/>
      <c r="AA422" s="117"/>
    </row>
    <row r="423" spans="1:27" ht="15.6" x14ac:dyDescent="0.3">
      <c r="A423" s="117"/>
      <c r="B423" s="118"/>
      <c r="C423" s="117"/>
      <c r="D423" s="117"/>
      <c r="E423" s="117"/>
      <c r="F423" s="117"/>
      <c r="G423" s="117"/>
      <c r="H423" s="117"/>
      <c r="I423" s="117"/>
      <c r="J423" s="117"/>
      <c r="K423" s="117"/>
      <c r="L423" s="117"/>
      <c r="M423" s="117"/>
      <c r="N423" s="117"/>
      <c r="O423" s="117"/>
      <c r="P423" s="117"/>
      <c r="Q423" s="117"/>
      <c r="R423" s="117"/>
      <c r="S423" s="117"/>
      <c r="T423" s="117"/>
      <c r="U423" s="117"/>
      <c r="V423" s="117"/>
      <c r="W423" s="117"/>
      <c r="X423" s="117"/>
      <c r="Y423" s="117"/>
      <c r="Z423" s="117"/>
      <c r="AA423" s="117"/>
    </row>
    <row r="424" spans="1:27" ht="15.6" x14ac:dyDescent="0.3">
      <c r="A424" s="117"/>
      <c r="B424" s="118"/>
      <c r="C424" s="117"/>
      <c r="D424" s="117"/>
      <c r="E424" s="117"/>
      <c r="F424" s="117"/>
      <c r="G424" s="117"/>
      <c r="H424" s="117"/>
      <c r="I424" s="117"/>
      <c r="J424" s="117"/>
      <c r="K424" s="117"/>
      <c r="L424" s="117"/>
      <c r="M424" s="117"/>
      <c r="N424" s="117"/>
      <c r="O424" s="117"/>
      <c r="P424" s="117"/>
      <c r="Q424" s="117"/>
      <c r="R424" s="117"/>
      <c r="S424" s="117"/>
      <c r="T424" s="117"/>
      <c r="U424" s="117"/>
      <c r="V424" s="117"/>
      <c r="W424" s="117"/>
      <c r="X424" s="117"/>
      <c r="Y424" s="117"/>
      <c r="Z424" s="117"/>
      <c r="AA424" s="117"/>
    </row>
    <row r="425" spans="1:27" ht="15.6" x14ac:dyDescent="0.3">
      <c r="A425" s="117"/>
      <c r="B425" s="118"/>
      <c r="C425" s="117"/>
      <c r="D425" s="117"/>
      <c r="E425" s="117"/>
      <c r="F425" s="117"/>
      <c r="G425" s="117"/>
      <c r="H425" s="117"/>
      <c r="I425" s="117"/>
      <c r="J425" s="117"/>
      <c r="K425" s="117"/>
      <c r="L425" s="117"/>
      <c r="M425" s="117"/>
      <c r="N425" s="117"/>
      <c r="O425" s="117"/>
      <c r="P425" s="117"/>
      <c r="Q425" s="117"/>
      <c r="R425" s="117"/>
      <c r="S425" s="117"/>
      <c r="T425" s="117"/>
      <c r="U425" s="117"/>
      <c r="V425" s="117"/>
      <c r="W425" s="117"/>
      <c r="X425" s="117"/>
      <c r="Y425" s="117"/>
      <c r="Z425" s="117"/>
      <c r="AA425" s="117"/>
    </row>
    <row r="426" spans="1:27" ht="15.6" x14ac:dyDescent="0.3">
      <c r="A426" s="117"/>
      <c r="B426" s="118"/>
      <c r="C426" s="117"/>
      <c r="D426" s="117"/>
      <c r="E426" s="117"/>
      <c r="F426" s="117"/>
      <c r="G426" s="117"/>
      <c r="H426" s="117"/>
      <c r="I426" s="117"/>
      <c r="J426" s="117"/>
      <c r="K426" s="117"/>
      <c r="L426" s="117"/>
      <c r="M426" s="117"/>
      <c r="N426" s="117"/>
      <c r="O426" s="117"/>
      <c r="P426" s="117"/>
      <c r="Q426" s="117"/>
      <c r="R426" s="117"/>
      <c r="S426" s="117"/>
      <c r="T426" s="117"/>
      <c r="U426" s="117"/>
      <c r="V426" s="117"/>
      <c r="W426" s="117"/>
      <c r="X426" s="117"/>
      <c r="Y426" s="117"/>
      <c r="Z426" s="117"/>
      <c r="AA426" s="117"/>
    </row>
    <row r="427" spans="1:27" ht="15.6" x14ac:dyDescent="0.3">
      <c r="A427" s="117"/>
      <c r="B427" s="118"/>
      <c r="C427" s="117"/>
      <c r="D427" s="117"/>
      <c r="E427" s="117"/>
      <c r="F427" s="117"/>
      <c r="G427" s="117"/>
      <c r="H427" s="117"/>
      <c r="I427" s="117"/>
      <c r="J427" s="117"/>
      <c r="K427" s="117"/>
      <c r="L427" s="117"/>
      <c r="M427" s="117"/>
      <c r="N427" s="117"/>
      <c r="O427" s="117"/>
      <c r="P427" s="117"/>
      <c r="Q427" s="117"/>
      <c r="R427" s="117"/>
      <c r="S427" s="117"/>
      <c r="T427" s="117"/>
      <c r="U427" s="117"/>
      <c r="V427" s="117"/>
      <c r="W427" s="117"/>
      <c r="X427" s="117"/>
      <c r="Y427" s="117"/>
      <c r="Z427" s="117"/>
      <c r="AA427" s="117"/>
    </row>
    <row r="428" spans="1:27" ht="15.6" x14ac:dyDescent="0.3">
      <c r="A428" s="117"/>
      <c r="B428" s="118"/>
      <c r="C428" s="117"/>
      <c r="D428" s="117"/>
      <c r="E428" s="117"/>
      <c r="F428" s="117"/>
      <c r="G428" s="117"/>
      <c r="H428" s="117"/>
      <c r="I428" s="117"/>
      <c r="J428" s="117"/>
      <c r="K428" s="117"/>
      <c r="L428" s="117"/>
      <c r="M428" s="117"/>
      <c r="N428" s="117"/>
      <c r="O428" s="117"/>
      <c r="P428" s="117"/>
      <c r="Q428" s="117"/>
      <c r="R428" s="117"/>
      <c r="S428" s="117"/>
      <c r="T428" s="117"/>
      <c r="U428" s="117"/>
      <c r="V428" s="117"/>
      <c r="W428" s="117"/>
      <c r="X428" s="117"/>
      <c r="Y428" s="117"/>
      <c r="Z428" s="117"/>
      <c r="AA428" s="117"/>
    </row>
    <row r="429" spans="1:27" ht="15.6" x14ac:dyDescent="0.3">
      <c r="A429" s="117"/>
      <c r="B429" s="118"/>
      <c r="C429" s="117"/>
      <c r="D429" s="117"/>
      <c r="E429" s="117"/>
      <c r="F429" s="117"/>
      <c r="G429" s="117"/>
      <c r="H429" s="117"/>
      <c r="I429" s="117"/>
      <c r="J429" s="117"/>
      <c r="K429" s="117"/>
      <c r="L429" s="117"/>
      <c r="M429" s="117"/>
      <c r="N429" s="117"/>
      <c r="O429" s="117"/>
      <c r="P429" s="117"/>
      <c r="Q429" s="117"/>
      <c r="R429" s="117"/>
      <c r="S429" s="117"/>
      <c r="T429" s="117"/>
      <c r="U429" s="117"/>
      <c r="V429" s="117"/>
      <c r="W429" s="117"/>
      <c r="X429" s="117"/>
      <c r="Y429" s="117"/>
      <c r="Z429" s="117"/>
      <c r="AA429" s="117"/>
    </row>
    <row r="430" spans="1:27" ht="15.6" x14ac:dyDescent="0.3">
      <c r="A430" s="117"/>
      <c r="B430" s="118"/>
      <c r="C430" s="117"/>
      <c r="D430" s="117"/>
      <c r="E430" s="117"/>
      <c r="F430" s="117"/>
      <c r="G430" s="117"/>
      <c r="H430" s="117"/>
      <c r="I430" s="117"/>
      <c r="J430" s="117"/>
      <c r="K430" s="117"/>
      <c r="L430" s="117"/>
      <c r="M430" s="117"/>
      <c r="N430" s="117"/>
      <c r="O430" s="117"/>
      <c r="P430" s="117"/>
      <c r="Q430" s="117"/>
      <c r="R430" s="117"/>
      <c r="S430" s="117"/>
      <c r="T430" s="117"/>
      <c r="U430" s="117"/>
      <c r="V430" s="117"/>
      <c r="W430" s="117"/>
      <c r="X430" s="117"/>
      <c r="Y430" s="117"/>
      <c r="Z430" s="117"/>
      <c r="AA430" s="117"/>
    </row>
    <row r="431" spans="1:27" ht="15.6" x14ac:dyDescent="0.3">
      <c r="A431" s="117"/>
      <c r="B431" s="118"/>
      <c r="C431" s="117"/>
      <c r="D431" s="117"/>
      <c r="E431" s="117"/>
      <c r="F431" s="117"/>
      <c r="G431" s="117"/>
      <c r="H431" s="117"/>
      <c r="I431" s="117"/>
      <c r="J431" s="117"/>
      <c r="K431" s="117"/>
      <c r="L431" s="117"/>
      <c r="M431" s="117"/>
      <c r="N431" s="117"/>
      <c r="O431" s="117"/>
      <c r="P431" s="117"/>
      <c r="Q431" s="117"/>
      <c r="R431" s="117"/>
      <c r="S431" s="117"/>
      <c r="T431" s="117"/>
      <c r="U431" s="117"/>
      <c r="V431" s="117"/>
      <c r="W431" s="117"/>
      <c r="X431" s="117"/>
      <c r="Y431" s="117"/>
      <c r="Z431" s="117"/>
      <c r="AA431" s="117"/>
    </row>
    <row r="432" spans="1:27" ht="15.6" x14ac:dyDescent="0.3">
      <c r="A432" s="117"/>
      <c r="B432" s="118"/>
      <c r="C432" s="117"/>
      <c r="D432" s="117"/>
      <c r="E432" s="117"/>
      <c r="F432" s="117"/>
      <c r="G432" s="117"/>
      <c r="H432" s="117"/>
      <c r="I432" s="117"/>
      <c r="J432" s="117"/>
      <c r="K432" s="117"/>
      <c r="L432" s="117"/>
      <c r="M432" s="117"/>
      <c r="N432" s="117"/>
      <c r="O432" s="117"/>
      <c r="P432" s="117"/>
      <c r="Q432" s="117"/>
      <c r="R432" s="117"/>
      <c r="S432" s="117"/>
      <c r="T432" s="117"/>
      <c r="U432" s="117"/>
      <c r="V432" s="117"/>
      <c r="W432" s="117"/>
      <c r="X432" s="117"/>
      <c r="Y432" s="117"/>
      <c r="Z432" s="117"/>
      <c r="AA432" s="117"/>
    </row>
    <row r="433" spans="1:27" ht="15.6" x14ac:dyDescent="0.3">
      <c r="A433" s="117"/>
      <c r="B433" s="118"/>
      <c r="C433" s="117"/>
      <c r="D433" s="117"/>
      <c r="E433" s="117"/>
      <c r="F433" s="117"/>
      <c r="G433" s="117"/>
      <c r="H433" s="117"/>
      <c r="I433" s="117"/>
      <c r="J433" s="117"/>
      <c r="K433" s="117"/>
      <c r="L433" s="117"/>
      <c r="M433" s="117"/>
      <c r="N433" s="117"/>
      <c r="O433" s="117"/>
      <c r="P433" s="117"/>
      <c r="Q433" s="117"/>
      <c r="R433" s="117"/>
      <c r="S433" s="117"/>
      <c r="T433" s="117"/>
      <c r="U433" s="117"/>
      <c r="V433" s="117"/>
      <c r="W433" s="117"/>
      <c r="X433" s="117"/>
      <c r="Y433" s="117"/>
      <c r="Z433" s="117"/>
      <c r="AA433" s="117"/>
    </row>
    <row r="434" spans="1:27" ht="15.6" x14ac:dyDescent="0.3">
      <c r="A434" s="117"/>
      <c r="B434" s="118"/>
      <c r="C434" s="117"/>
      <c r="D434" s="117"/>
      <c r="E434" s="117"/>
      <c r="F434" s="117"/>
      <c r="G434" s="117"/>
      <c r="H434" s="117"/>
      <c r="I434" s="117"/>
      <c r="J434" s="117"/>
      <c r="K434" s="117"/>
      <c r="L434" s="117"/>
      <c r="M434" s="117"/>
      <c r="N434" s="117"/>
      <c r="O434" s="117"/>
      <c r="P434" s="117"/>
      <c r="Q434" s="117"/>
      <c r="R434" s="117"/>
      <c r="S434" s="117"/>
      <c r="T434" s="117"/>
      <c r="U434" s="117"/>
      <c r="V434" s="117"/>
      <c r="W434" s="117"/>
      <c r="X434" s="117"/>
      <c r="Y434" s="117"/>
      <c r="Z434" s="117"/>
      <c r="AA434" s="117"/>
    </row>
    <row r="435" spans="1:27" ht="15.6" x14ac:dyDescent="0.3">
      <c r="A435" s="117"/>
      <c r="B435" s="118"/>
      <c r="C435" s="117"/>
      <c r="D435" s="117"/>
      <c r="E435" s="117"/>
      <c r="F435" s="117"/>
      <c r="G435" s="117"/>
      <c r="H435" s="117"/>
      <c r="I435" s="117"/>
      <c r="J435" s="117"/>
      <c r="K435" s="117"/>
      <c r="L435" s="117"/>
      <c r="M435" s="117"/>
      <c r="N435" s="117"/>
      <c r="O435" s="117"/>
      <c r="P435" s="117"/>
      <c r="Q435" s="117"/>
      <c r="R435" s="117"/>
      <c r="S435" s="117"/>
      <c r="T435" s="117"/>
      <c r="U435" s="117"/>
      <c r="V435" s="117"/>
      <c r="W435" s="117"/>
      <c r="X435" s="117"/>
      <c r="Y435" s="117"/>
      <c r="Z435" s="117"/>
      <c r="AA435" s="117"/>
    </row>
    <row r="436" spans="1:27" ht="15.6" x14ac:dyDescent="0.3">
      <c r="A436" s="117"/>
      <c r="B436" s="118"/>
      <c r="C436" s="117"/>
      <c r="D436" s="117"/>
      <c r="E436" s="117"/>
      <c r="F436" s="117"/>
      <c r="G436" s="117"/>
      <c r="H436" s="117"/>
      <c r="I436" s="117"/>
      <c r="J436" s="117"/>
      <c r="K436" s="117"/>
      <c r="L436" s="117"/>
      <c r="M436" s="117"/>
      <c r="N436" s="117"/>
      <c r="O436" s="117"/>
      <c r="P436" s="117"/>
      <c r="Q436" s="117"/>
      <c r="R436" s="117"/>
      <c r="S436" s="117"/>
      <c r="T436" s="117"/>
      <c r="U436" s="117"/>
      <c r="V436" s="117"/>
      <c r="W436" s="117"/>
      <c r="X436" s="117"/>
      <c r="Y436" s="117"/>
      <c r="Z436" s="117"/>
      <c r="AA436" s="117"/>
    </row>
    <row r="437" spans="1:27" ht="15.6" x14ac:dyDescent="0.3">
      <c r="A437" s="117"/>
      <c r="B437" s="118"/>
      <c r="C437" s="117"/>
      <c r="D437" s="117"/>
      <c r="E437" s="117"/>
      <c r="F437" s="117"/>
      <c r="G437" s="117"/>
      <c r="H437" s="117"/>
      <c r="I437" s="117"/>
      <c r="J437" s="117"/>
      <c r="K437" s="117"/>
      <c r="L437" s="117"/>
      <c r="M437" s="117"/>
      <c r="N437" s="117"/>
      <c r="O437" s="117"/>
      <c r="P437" s="117"/>
      <c r="Q437" s="117"/>
      <c r="R437" s="117"/>
      <c r="S437" s="117"/>
      <c r="T437" s="117"/>
      <c r="U437" s="117"/>
      <c r="V437" s="117"/>
      <c r="W437" s="117"/>
      <c r="X437" s="117"/>
      <c r="Y437" s="117"/>
      <c r="Z437" s="117"/>
      <c r="AA437" s="117"/>
    </row>
    <row r="438" spans="1:27" ht="15.6" x14ac:dyDescent="0.3">
      <c r="A438" s="117"/>
      <c r="B438" s="118"/>
      <c r="C438" s="117"/>
      <c r="D438" s="117"/>
      <c r="E438" s="117"/>
      <c r="F438" s="117"/>
      <c r="G438" s="117"/>
      <c r="H438" s="117"/>
      <c r="I438" s="117"/>
      <c r="J438" s="117"/>
      <c r="K438" s="117"/>
      <c r="L438" s="117"/>
      <c r="M438" s="117"/>
      <c r="N438" s="117"/>
      <c r="O438" s="117"/>
      <c r="P438" s="117"/>
      <c r="Q438" s="117"/>
      <c r="R438" s="117"/>
      <c r="S438" s="117"/>
      <c r="T438" s="117"/>
      <c r="U438" s="117"/>
      <c r="V438" s="117"/>
      <c r="W438" s="117"/>
      <c r="X438" s="117"/>
      <c r="Y438" s="117"/>
      <c r="Z438" s="117"/>
      <c r="AA438" s="117"/>
    </row>
    <row r="439" spans="1:27" ht="15.6" x14ac:dyDescent="0.3">
      <c r="A439" s="117"/>
      <c r="B439" s="118"/>
      <c r="C439" s="117"/>
      <c r="D439" s="117"/>
      <c r="E439" s="117"/>
      <c r="F439" s="117"/>
      <c r="G439" s="117"/>
      <c r="H439" s="117"/>
      <c r="I439" s="117"/>
      <c r="J439" s="117"/>
      <c r="K439" s="117"/>
      <c r="L439" s="117"/>
      <c r="M439" s="117"/>
      <c r="N439" s="117"/>
      <c r="O439" s="117"/>
      <c r="P439" s="117"/>
      <c r="Q439" s="117"/>
      <c r="R439" s="117"/>
      <c r="S439" s="117"/>
      <c r="T439" s="117"/>
      <c r="U439" s="117"/>
      <c r="V439" s="117"/>
      <c r="W439" s="117"/>
      <c r="X439" s="117"/>
      <c r="Y439" s="117"/>
      <c r="Z439" s="117"/>
      <c r="AA439" s="117"/>
    </row>
    <row r="440" spans="1:27" ht="15.6" x14ac:dyDescent="0.3">
      <c r="A440" s="117"/>
      <c r="B440" s="118"/>
      <c r="C440" s="117"/>
      <c r="D440" s="117"/>
      <c r="E440" s="117"/>
      <c r="F440" s="117"/>
      <c r="G440" s="117"/>
      <c r="H440" s="117"/>
      <c r="I440" s="117"/>
      <c r="J440" s="117"/>
      <c r="K440" s="117"/>
      <c r="L440" s="117"/>
      <c r="M440" s="117"/>
      <c r="N440" s="117"/>
      <c r="O440" s="117"/>
      <c r="P440" s="117"/>
      <c r="Q440" s="117"/>
      <c r="R440" s="117"/>
      <c r="S440" s="117"/>
      <c r="T440" s="117"/>
      <c r="U440" s="117"/>
      <c r="V440" s="117"/>
      <c r="W440" s="117"/>
      <c r="X440" s="117"/>
      <c r="Y440" s="117"/>
      <c r="Z440" s="117"/>
      <c r="AA440" s="117"/>
    </row>
    <row r="441" spans="1:27" ht="15.6" x14ac:dyDescent="0.3">
      <c r="A441" s="117"/>
      <c r="B441" s="118"/>
      <c r="C441" s="117"/>
      <c r="D441" s="117"/>
      <c r="E441" s="117"/>
      <c r="F441" s="117"/>
      <c r="G441" s="117"/>
      <c r="H441" s="117"/>
      <c r="I441" s="117"/>
      <c r="J441" s="117"/>
      <c r="K441" s="117"/>
      <c r="L441" s="117"/>
      <c r="M441" s="117"/>
      <c r="N441" s="117"/>
      <c r="O441" s="117"/>
      <c r="P441" s="117"/>
      <c r="Q441" s="117"/>
      <c r="R441" s="117"/>
      <c r="S441" s="117"/>
      <c r="T441" s="117"/>
      <c r="U441" s="117"/>
      <c r="V441" s="117"/>
      <c r="W441" s="117"/>
      <c r="X441" s="117"/>
      <c r="Y441" s="117"/>
      <c r="Z441" s="117"/>
      <c r="AA441" s="117"/>
    </row>
    <row r="442" spans="1:27" ht="15.6" x14ac:dyDescent="0.3">
      <c r="A442" s="117"/>
      <c r="B442" s="118"/>
      <c r="C442" s="117"/>
      <c r="D442" s="117"/>
      <c r="E442" s="117"/>
      <c r="F442" s="117"/>
      <c r="G442" s="117"/>
      <c r="H442" s="117"/>
      <c r="I442" s="117"/>
      <c r="J442" s="117"/>
      <c r="K442" s="117"/>
      <c r="L442" s="117"/>
      <c r="M442" s="117"/>
      <c r="N442" s="117"/>
      <c r="O442" s="117"/>
      <c r="P442" s="117"/>
      <c r="Q442" s="117"/>
      <c r="R442" s="117"/>
      <c r="S442" s="117"/>
      <c r="T442" s="117"/>
      <c r="U442" s="117"/>
      <c r="V442" s="117"/>
      <c r="W442" s="117"/>
      <c r="X442" s="117"/>
      <c r="Y442" s="117"/>
      <c r="Z442" s="117"/>
      <c r="AA442" s="117"/>
    </row>
    <row r="443" spans="1:27" ht="15.6" x14ac:dyDescent="0.3">
      <c r="A443" s="117"/>
      <c r="B443" s="118"/>
      <c r="C443" s="117"/>
      <c r="D443" s="117"/>
      <c r="E443" s="117"/>
      <c r="F443" s="117"/>
      <c r="G443" s="117"/>
      <c r="H443" s="117"/>
      <c r="I443" s="117"/>
      <c r="J443" s="117"/>
      <c r="K443" s="117"/>
      <c r="L443" s="117"/>
      <c r="M443" s="117"/>
      <c r="N443" s="117"/>
      <c r="O443" s="117"/>
      <c r="P443" s="117"/>
      <c r="Q443" s="117"/>
      <c r="R443" s="117"/>
      <c r="S443" s="117"/>
      <c r="T443" s="117"/>
      <c r="U443" s="117"/>
      <c r="V443" s="117"/>
      <c r="W443" s="117"/>
      <c r="X443" s="117"/>
      <c r="Y443" s="117"/>
      <c r="Z443" s="117"/>
      <c r="AA443" s="117"/>
    </row>
    <row r="444" spans="1:27" ht="15.6" x14ac:dyDescent="0.3">
      <c r="A444" s="117"/>
      <c r="B444" s="118"/>
      <c r="C444" s="117"/>
      <c r="D444" s="117"/>
      <c r="E444" s="117"/>
      <c r="F444" s="117"/>
      <c r="G444" s="117"/>
      <c r="H444" s="117"/>
      <c r="I444" s="117"/>
      <c r="J444" s="117"/>
      <c r="K444" s="117"/>
      <c r="L444" s="117"/>
      <c r="M444" s="117"/>
      <c r="N444" s="117"/>
      <c r="O444" s="117"/>
      <c r="P444" s="117"/>
      <c r="Q444" s="117"/>
      <c r="R444" s="117"/>
      <c r="S444" s="117"/>
      <c r="T444" s="117"/>
      <c r="U444" s="117"/>
      <c r="V444" s="117"/>
      <c r="W444" s="117"/>
      <c r="X444" s="117"/>
      <c r="Y444" s="117"/>
      <c r="Z444" s="117"/>
      <c r="AA444" s="117"/>
    </row>
    <row r="445" spans="1:27" ht="15.6" x14ac:dyDescent="0.3">
      <c r="A445" s="117"/>
      <c r="B445" s="118"/>
      <c r="C445" s="117"/>
      <c r="D445" s="117"/>
      <c r="E445" s="117"/>
      <c r="F445" s="117"/>
      <c r="G445" s="117"/>
      <c r="H445" s="117"/>
      <c r="I445" s="117"/>
      <c r="J445" s="117"/>
      <c r="K445" s="117"/>
      <c r="L445" s="117"/>
      <c r="M445" s="117"/>
      <c r="N445" s="117"/>
      <c r="O445" s="117"/>
      <c r="P445" s="117"/>
      <c r="Q445" s="117"/>
      <c r="R445" s="117"/>
      <c r="S445" s="117"/>
      <c r="T445" s="117"/>
      <c r="U445" s="117"/>
      <c r="V445" s="117"/>
      <c r="W445" s="117"/>
      <c r="X445" s="117"/>
      <c r="Y445" s="117"/>
      <c r="Z445" s="117"/>
      <c r="AA445" s="117"/>
    </row>
    <row r="446" spans="1:27" ht="15.6" x14ac:dyDescent="0.3">
      <c r="A446" s="117"/>
      <c r="B446" s="118"/>
      <c r="C446" s="117"/>
      <c r="D446" s="117"/>
      <c r="E446" s="117"/>
      <c r="F446" s="117"/>
      <c r="G446" s="117"/>
      <c r="H446" s="117"/>
      <c r="I446" s="117"/>
      <c r="J446" s="117"/>
      <c r="K446" s="117"/>
      <c r="L446" s="117"/>
      <c r="M446" s="117"/>
      <c r="N446" s="117"/>
      <c r="O446" s="117"/>
      <c r="P446" s="117"/>
      <c r="Q446" s="117"/>
      <c r="R446" s="117"/>
      <c r="S446" s="117"/>
      <c r="T446" s="117"/>
      <c r="U446" s="117"/>
      <c r="V446" s="117"/>
      <c r="W446" s="117"/>
      <c r="X446" s="117"/>
      <c r="Y446" s="117"/>
      <c r="Z446" s="117"/>
      <c r="AA446" s="117"/>
    </row>
    <row r="447" spans="1:27" ht="15.6" x14ac:dyDescent="0.3">
      <c r="A447" s="117"/>
      <c r="B447" s="118"/>
      <c r="C447" s="117"/>
      <c r="D447" s="117"/>
      <c r="E447" s="117"/>
      <c r="F447" s="117"/>
      <c r="G447" s="117"/>
      <c r="H447" s="117"/>
      <c r="I447" s="117"/>
      <c r="J447" s="117"/>
      <c r="K447" s="117"/>
      <c r="L447" s="117"/>
      <c r="M447" s="117"/>
      <c r="N447" s="117"/>
      <c r="O447" s="117"/>
      <c r="P447" s="117"/>
      <c r="Q447" s="117"/>
      <c r="R447" s="117"/>
      <c r="S447" s="117"/>
      <c r="T447" s="117"/>
      <c r="U447" s="117"/>
      <c r="V447" s="117"/>
      <c r="W447" s="117"/>
      <c r="X447" s="117"/>
      <c r="Y447" s="117"/>
      <c r="Z447" s="117"/>
      <c r="AA447" s="117"/>
    </row>
    <row r="448" spans="1:27" ht="15.6" x14ac:dyDescent="0.3">
      <c r="A448" s="117"/>
      <c r="B448" s="118"/>
      <c r="C448" s="117"/>
      <c r="D448" s="117"/>
      <c r="E448" s="117"/>
      <c r="F448" s="117"/>
      <c r="G448" s="117"/>
      <c r="H448" s="117"/>
      <c r="I448" s="117"/>
      <c r="J448" s="117"/>
      <c r="K448" s="117"/>
      <c r="L448" s="117"/>
      <c r="M448" s="117"/>
      <c r="N448" s="117"/>
      <c r="O448" s="117"/>
      <c r="P448" s="117"/>
      <c r="Q448" s="117"/>
      <c r="R448" s="117"/>
      <c r="S448" s="117"/>
      <c r="T448" s="117"/>
      <c r="U448" s="117"/>
      <c r="V448" s="117"/>
      <c r="W448" s="117"/>
      <c r="X448" s="117"/>
      <c r="Y448" s="117"/>
      <c r="Z448" s="117"/>
      <c r="AA448" s="117"/>
    </row>
    <row r="449" spans="1:27" ht="15.6" x14ac:dyDescent="0.3">
      <c r="A449" s="117"/>
      <c r="B449" s="118"/>
      <c r="C449" s="117"/>
      <c r="D449" s="117"/>
      <c r="E449" s="117"/>
      <c r="F449" s="117"/>
      <c r="G449" s="117"/>
      <c r="H449" s="117"/>
      <c r="I449" s="117"/>
      <c r="J449" s="117"/>
      <c r="K449" s="117"/>
      <c r="L449" s="117"/>
      <c r="M449" s="117"/>
      <c r="N449" s="117"/>
      <c r="O449" s="117"/>
      <c r="P449" s="117"/>
      <c r="Q449" s="117"/>
      <c r="R449" s="117"/>
      <c r="S449" s="117"/>
      <c r="T449" s="117"/>
      <c r="U449" s="117"/>
      <c r="V449" s="117"/>
      <c r="W449" s="117"/>
      <c r="X449" s="117"/>
      <c r="Y449" s="117"/>
      <c r="Z449" s="117"/>
      <c r="AA449" s="117"/>
    </row>
    <row r="450" spans="1:27" ht="15.6" x14ac:dyDescent="0.3">
      <c r="A450" s="117"/>
      <c r="B450" s="118"/>
      <c r="C450" s="117"/>
      <c r="D450" s="117"/>
      <c r="E450" s="117"/>
      <c r="F450" s="117"/>
      <c r="G450" s="117"/>
      <c r="H450" s="117"/>
      <c r="I450" s="117"/>
      <c r="J450" s="117"/>
      <c r="K450" s="117"/>
      <c r="L450" s="117"/>
      <c r="M450" s="117"/>
      <c r="N450" s="117"/>
      <c r="O450" s="117"/>
      <c r="P450" s="117"/>
      <c r="Q450" s="117"/>
      <c r="R450" s="117"/>
      <c r="S450" s="117"/>
      <c r="T450" s="117"/>
      <c r="U450" s="117"/>
      <c r="V450" s="117"/>
      <c r="W450" s="117"/>
      <c r="X450" s="117"/>
      <c r="Y450" s="117"/>
      <c r="Z450" s="117"/>
      <c r="AA450" s="117"/>
    </row>
    <row r="451" spans="1:27" ht="15.6" x14ac:dyDescent="0.3">
      <c r="A451" s="117"/>
      <c r="B451" s="118"/>
      <c r="C451" s="117"/>
      <c r="D451" s="117"/>
      <c r="E451" s="117"/>
      <c r="F451" s="117"/>
      <c r="G451" s="117"/>
      <c r="H451" s="117"/>
      <c r="I451" s="117"/>
      <c r="J451" s="117"/>
      <c r="K451" s="117"/>
      <c r="L451" s="117"/>
      <c r="M451" s="117"/>
      <c r="N451" s="117"/>
      <c r="O451" s="117"/>
      <c r="P451" s="117"/>
      <c r="Q451" s="117"/>
      <c r="R451" s="117"/>
      <c r="S451" s="117"/>
      <c r="T451" s="117"/>
      <c r="U451" s="117"/>
      <c r="V451" s="117"/>
      <c r="W451" s="117"/>
      <c r="X451" s="117"/>
      <c r="Y451" s="117"/>
      <c r="Z451" s="117"/>
      <c r="AA451" s="117"/>
    </row>
    <row r="452" spans="1:27" ht="15.6" x14ac:dyDescent="0.3">
      <c r="A452" s="117"/>
      <c r="B452" s="118"/>
      <c r="C452" s="117"/>
      <c r="D452" s="117"/>
      <c r="E452" s="117"/>
      <c r="F452" s="117"/>
      <c r="G452" s="117"/>
      <c r="H452" s="117"/>
      <c r="I452" s="117"/>
      <c r="J452" s="117"/>
      <c r="K452" s="117"/>
      <c r="L452" s="117"/>
      <c r="M452" s="117"/>
      <c r="N452" s="117"/>
      <c r="O452" s="117"/>
      <c r="P452" s="117"/>
      <c r="Q452" s="117"/>
      <c r="R452" s="117"/>
      <c r="S452" s="117"/>
      <c r="T452" s="117"/>
      <c r="U452" s="117"/>
      <c r="V452" s="117"/>
      <c r="W452" s="117"/>
      <c r="X452" s="117"/>
      <c r="Y452" s="117"/>
      <c r="Z452" s="117"/>
      <c r="AA452" s="117"/>
    </row>
    <row r="453" spans="1:27" ht="15.6" x14ac:dyDescent="0.3">
      <c r="A453" s="117"/>
      <c r="B453" s="118"/>
      <c r="C453" s="117"/>
      <c r="D453" s="117"/>
      <c r="E453" s="117"/>
      <c r="F453" s="117"/>
      <c r="G453" s="117"/>
      <c r="H453" s="117"/>
      <c r="I453" s="117"/>
      <c r="J453" s="117"/>
      <c r="K453" s="117"/>
      <c r="L453" s="117"/>
      <c r="M453" s="117"/>
      <c r="N453" s="117"/>
      <c r="O453" s="117"/>
      <c r="P453" s="117"/>
      <c r="Q453" s="117"/>
      <c r="R453" s="117"/>
      <c r="S453" s="117"/>
      <c r="T453" s="117"/>
      <c r="U453" s="117"/>
      <c r="V453" s="117"/>
      <c r="W453" s="117"/>
      <c r="X453" s="117"/>
      <c r="Y453" s="117"/>
      <c r="Z453" s="117"/>
      <c r="AA453" s="117"/>
    </row>
    <row r="454" spans="1:27" ht="15.6" x14ac:dyDescent="0.3">
      <c r="A454" s="117"/>
      <c r="B454" s="118"/>
      <c r="C454" s="117"/>
      <c r="D454" s="117"/>
      <c r="E454" s="117"/>
      <c r="F454" s="117"/>
      <c r="G454" s="117"/>
      <c r="H454" s="117"/>
      <c r="I454" s="117"/>
      <c r="J454" s="117"/>
      <c r="K454" s="117"/>
      <c r="L454" s="117"/>
      <c r="M454" s="117"/>
      <c r="N454" s="117"/>
      <c r="O454" s="117"/>
      <c r="P454" s="117"/>
      <c r="Q454" s="117"/>
      <c r="R454" s="117"/>
      <c r="S454" s="117"/>
      <c r="T454" s="117"/>
      <c r="U454" s="117"/>
      <c r="V454" s="117"/>
      <c r="W454" s="117"/>
      <c r="X454" s="117"/>
      <c r="Y454" s="117"/>
      <c r="Z454" s="117"/>
      <c r="AA454" s="117"/>
    </row>
    <row r="455" spans="1:27" ht="15.6" x14ac:dyDescent="0.3">
      <c r="A455" s="117"/>
      <c r="B455" s="118"/>
      <c r="C455" s="117"/>
      <c r="D455" s="117"/>
      <c r="E455" s="117"/>
      <c r="F455" s="117"/>
      <c r="G455" s="117"/>
      <c r="H455" s="117"/>
      <c r="I455" s="117"/>
      <c r="J455" s="117"/>
      <c r="K455" s="117"/>
      <c r="L455" s="117"/>
      <c r="M455" s="117"/>
      <c r="N455" s="117"/>
      <c r="O455" s="117"/>
      <c r="P455" s="117"/>
      <c r="Q455" s="117"/>
      <c r="R455" s="117"/>
      <c r="S455" s="117"/>
      <c r="T455" s="117"/>
      <c r="U455" s="117"/>
      <c r="V455" s="117"/>
      <c r="W455" s="117"/>
      <c r="X455" s="117"/>
      <c r="Y455" s="117"/>
      <c r="Z455" s="117"/>
      <c r="AA455" s="117"/>
    </row>
    <row r="456" spans="1:27" ht="15.6" x14ac:dyDescent="0.3">
      <c r="A456" s="117"/>
      <c r="B456" s="118"/>
      <c r="C456" s="117"/>
      <c r="D456" s="117"/>
      <c r="E456" s="117"/>
      <c r="F456" s="117"/>
      <c r="G456" s="117"/>
      <c r="H456" s="117"/>
      <c r="I456" s="117"/>
      <c r="J456" s="117"/>
      <c r="K456" s="117"/>
      <c r="L456" s="117"/>
      <c r="M456" s="117"/>
      <c r="N456" s="117"/>
      <c r="O456" s="117"/>
      <c r="P456" s="117"/>
      <c r="Q456" s="117"/>
      <c r="R456" s="117"/>
      <c r="S456" s="117"/>
      <c r="T456" s="117"/>
      <c r="U456" s="117"/>
      <c r="V456" s="117"/>
      <c r="W456" s="117"/>
      <c r="X456" s="117"/>
      <c r="Y456" s="117"/>
      <c r="Z456" s="117"/>
      <c r="AA456" s="117"/>
    </row>
    <row r="457" spans="1:27" ht="15.6" x14ac:dyDescent="0.3">
      <c r="A457" s="117"/>
      <c r="B457" s="118"/>
      <c r="C457" s="117"/>
      <c r="D457" s="117"/>
      <c r="E457" s="117"/>
      <c r="F457" s="117"/>
      <c r="G457" s="117"/>
      <c r="H457" s="117"/>
      <c r="I457" s="117"/>
      <c r="J457" s="117"/>
      <c r="K457" s="117"/>
      <c r="L457" s="117"/>
      <c r="M457" s="117"/>
      <c r="N457" s="117"/>
      <c r="O457" s="117"/>
      <c r="P457" s="117"/>
      <c r="Q457" s="117"/>
      <c r="R457" s="117"/>
      <c r="S457" s="117"/>
      <c r="T457" s="117"/>
      <c r="U457" s="117"/>
      <c r="V457" s="117"/>
      <c r="W457" s="117"/>
      <c r="X457" s="117"/>
      <c r="Y457" s="117"/>
      <c r="Z457" s="117"/>
      <c r="AA457" s="117"/>
    </row>
    <row r="458" spans="1:27" ht="15.6" x14ac:dyDescent="0.3">
      <c r="A458" s="117"/>
      <c r="B458" s="118"/>
      <c r="C458" s="117"/>
      <c r="D458" s="117"/>
      <c r="E458" s="117"/>
      <c r="F458" s="117"/>
      <c r="G458" s="117"/>
      <c r="H458" s="117"/>
      <c r="I458" s="117"/>
      <c r="J458" s="117"/>
      <c r="K458" s="117"/>
      <c r="L458" s="117"/>
      <c r="M458" s="117"/>
      <c r="N458" s="117"/>
      <c r="O458" s="117"/>
      <c r="P458" s="117"/>
      <c r="Q458" s="117"/>
      <c r="R458" s="117"/>
      <c r="S458" s="117"/>
      <c r="T458" s="117"/>
      <c r="U458" s="117"/>
      <c r="V458" s="117"/>
      <c r="W458" s="117"/>
      <c r="X458" s="117"/>
      <c r="Y458" s="117"/>
      <c r="Z458" s="117"/>
      <c r="AA458" s="117"/>
    </row>
    <row r="459" spans="1:27" ht="15.6" x14ac:dyDescent="0.3">
      <c r="A459" s="117"/>
      <c r="B459" s="118"/>
      <c r="C459" s="117"/>
      <c r="D459" s="117"/>
      <c r="E459" s="117"/>
      <c r="F459" s="117"/>
      <c r="G459" s="117"/>
      <c r="H459" s="117"/>
      <c r="I459" s="117"/>
      <c r="J459" s="117"/>
      <c r="K459" s="117"/>
      <c r="L459" s="117"/>
      <c r="M459" s="117"/>
      <c r="N459" s="117"/>
      <c r="O459" s="117"/>
      <c r="P459" s="117"/>
      <c r="Q459" s="117"/>
      <c r="R459" s="117"/>
      <c r="S459" s="117"/>
      <c r="T459" s="117"/>
      <c r="U459" s="117"/>
      <c r="V459" s="117"/>
      <c r="W459" s="117"/>
      <c r="X459" s="117"/>
      <c r="Y459" s="117"/>
      <c r="Z459" s="117"/>
      <c r="AA459" s="117"/>
    </row>
    <row r="460" spans="1:27" ht="15.6" x14ac:dyDescent="0.3">
      <c r="A460" s="117"/>
      <c r="B460" s="118"/>
      <c r="C460" s="117"/>
      <c r="D460" s="117"/>
      <c r="E460" s="117"/>
      <c r="F460" s="117"/>
      <c r="G460" s="117"/>
      <c r="H460" s="117"/>
      <c r="I460" s="117"/>
      <c r="J460" s="117"/>
      <c r="K460" s="117"/>
      <c r="L460" s="117"/>
      <c r="M460" s="117"/>
      <c r="N460" s="117"/>
      <c r="O460" s="117"/>
      <c r="P460" s="117"/>
      <c r="Q460" s="117"/>
      <c r="R460" s="117"/>
      <c r="S460" s="117"/>
      <c r="T460" s="117"/>
      <c r="U460" s="117"/>
      <c r="V460" s="117"/>
      <c r="W460" s="117"/>
      <c r="X460" s="117"/>
      <c r="Y460" s="117"/>
      <c r="Z460" s="117"/>
      <c r="AA460" s="117"/>
    </row>
    <row r="461" spans="1:27" ht="15.6" x14ac:dyDescent="0.3">
      <c r="A461" s="117"/>
      <c r="B461" s="118"/>
      <c r="C461" s="117"/>
      <c r="D461" s="117"/>
      <c r="E461" s="117"/>
      <c r="F461" s="117"/>
      <c r="G461" s="117"/>
      <c r="H461" s="117"/>
      <c r="I461" s="117"/>
      <c r="J461" s="117"/>
      <c r="K461" s="117"/>
      <c r="L461" s="117"/>
      <c r="M461" s="117"/>
      <c r="N461" s="117"/>
      <c r="O461" s="117"/>
      <c r="P461" s="117"/>
      <c r="Q461" s="117"/>
      <c r="R461" s="117"/>
      <c r="S461" s="117"/>
      <c r="T461" s="117"/>
      <c r="U461" s="117"/>
      <c r="V461" s="117"/>
      <c r="W461" s="117"/>
      <c r="X461" s="117"/>
      <c r="Y461" s="117"/>
      <c r="Z461" s="117"/>
      <c r="AA461" s="117"/>
    </row>
    <row r="462" spans="1:27" ht="15.6" x14ac:dyDescent="0.3">
      <c r="A462" s="117"/>
      <c r="B462" s="118"/>
      <c r="C462" s="117"/>
      <c r="D462" s="117"/>
      <c r="E462" s="117"/>
      <c r="F462" s="117"/>
      <c r="G462" s="117"/>
      <c r="H462" s="117"/>
      <c r="I462" s="117"/>
      <c r="J462" s="117"/>
      <c r="K462" s="117"/>
      <c r="L462" s="117"/>
      <c r="M462" s="117"/>
      <c r="N462" s="117"/>
      <c r="O462" s="117"/>
      <c r="P462" s="117"/>
      <c r="Q462" s="117"/>
      <c r="R462" s="117"/>
      <c r="S462" s="117"/>
      <c r="T462" s="117"/>
      <c r="U462" s="117"/>
      <c r="V462" s="117"/>
      <c r="W462" s="117"/>
      <c r="X462" s="117"/>
      <c r="Y462" s="117"/>
      <c r="Z462" s="117"/>
      <c r="AA462" s="117"/>
    </row>
    <row r="463" spans="1:27" ht="15.6" x14ac:dyDescent="0.3">
      <c r="A463" s="117"/>
      <c r="B463" s="118"/>
      <c r="C463" s="117"/>
      <c r="D463" s="117"/>
      <c r="E463" s="117"/>
      <c r="F463" s="117"/>
      <c r="G463" s="117"/>
      <c r="H463" s="117"/>
      <c r="I463" s="117"/>
      <c r="J463" s="117"/>
      <c r="K463" s="117"/>
      <c r="L463" s="117"/>
      <c r="M463" s="117"/>
      <c r="N463" s="117"/>
      <c r="O463" s="117"/>
      <c r="P463" s="117"/>
      <c r="Q463" s="117"/>
      <c r="R463" s="117"/>
      <c r="S463" s="117"/>
      <c r="T463" s="117"/>
      <c r="U463" s="117"/>
      <c r="V463" s="117"/>
      <c r="W463" s="117"/>
      <c r="X463" s="117"/>
      <c r="Y463" s="117"/>
      <c r="Z463" s="117"/>
      <c r="AA463" s="117"/>
    </row>
    <row r="464" spans="1:27" ht="15.6" x14ac:dyDescent="0.3">
      <c r="A464" s="117"/>
      <c r="B464" s="118"/>
      <c r="C464" s="117"/>
      <c r="D464" s="117"/>
      <c r="E464" s="117"/>
      <c r="F464" s="117"/>
      <c r="G464" s="117"/>
      <c r="H464" s="117"/>
      <c r="I464" s="117"/>
      <c r="J464" s="117"/>
      <c r="K464" s="117"/>
      <c r="L464" s="117"/>
      <c r="M464" s="117"/>
      <c r="N464" s="117"/>
      <c r="O464" s="117"/>
      <c r="P464" s="117"/>
      <c r="Q464" s="117"/>
      <c r="R464" s="117"/>
      <c r="S464" s="117"/>
      <c r="T464" s="117"/>
      <c r="U464" s="117"/>
      <c r="V464" s="117"/>
      <c r="W464" s="117"/>
      <c r="X464" s="117"/>
      <c r="Y464" s="117"/>
      <c r="Z464" s="117"/>
      <c r="AA464" s="117"/>
    </row>
    <row r="465" spans="1:27" ht="15.6" x14ac:dyDescent="0.3">
      <c r="A465" s="117"/>
      <c r="B465" s="118"/>
      <c r="C465" s="117"/>
      <c r="D465" s="117"/>
      <c r="E465" s="117"/>
      <c r="F465" s="117"/>
      <c r="G465" s="117"/>
      <c r="H465" s="117"/>
      <c r="I465" s="117"/>
      <c r="J465" s="117"/>
      <c r="K465" s="117"/>
      <c r="L465" s="117"/>
      <c r="M465" s="117"/>
      <c r="N465" s="117"/>
      <c r="O465" s="117"/>
      <c r="P465" s="117"/>
      <c r="Q465" s="117"/>
      <c r="R465" s="117"/>
      <c r="S465" s="117"/>
      <c r="T465" s="117"/>
      <c r="U465" s="117"/>
      <c r="V465" s="117"/>
      <c r="W465" s="117"/>
      <c r="X465" s="117"/>
      <c r="Y465" s="117"/>
      <c r="Z465" s="117"/>
      <c r="AA465" s="117"/>
    </row>
    <row r="466" spans="1:27" ht="15.6" x14ac:dyDescent="0.3">
      <c r="A466" s="117"/>
      <c r="B466" s="118"/>
      <c r="C466" s="117"/>
      <c r="D466" s="117"/>
      <c r="E466" s="117"/>
      <c r="F466" s="117"/>
      <c r="G466" s="117"/>
      <c r="H466" s="117"/>
      <c r="I466" s="117"/>
      <c r="J466" s="117"/>
      <c r="K466" s="117"/>
      <c r="L466" s="117"/>
      <c r="M466" s="117"/>
      <c r="N466" s="117"/>
      <c r="O466" s="117"/>
      <c r="P466" s="117"/>
      <c r="Q466" s="117"/>
      <c r="R466" s="117"/>
      <c r="S466" s="117"/>
      <c r="T466" s="117"/>
      <c r="U466" s="117"/>
      <c r="V466" s="117"/>
      <c r="W466" s="117"/>
      <c r="X466" s="117"/>
      <c r="Y466" s="117"/>
      <c r="Z466" s="117"/>
      <c r="AA466" s="117"/>
    </row>
    <row r="467" spans="1:27" ht="15.6" x14ac:dyDescent="0.3">
      <c r="A467" s="117"/>
      <c r="B467" s="118"/>
      <c r="C467" s="117"/>
      <c r="D467" s="117"/>
      <c r="E467" s="117"/>
      <c r="F467" s="117"/>
      <c r="G467" s="117"/>
      <c r="H467" s="117"/>
      <c r="I467" s="117"/>
      <c r="J467" s="117"/>
      <c r="K467" s="117"/>
      <c r="L467" s="117"/>
      <c r="M467" s="117"/>
      <c r="N467" s="117"/>
      <c r="O467" s="117"/>
      <c r="P467" s="117"/>
      <c r="Q467" s="117"/>
      <c r="R467" s="117"/>
      <c r="S467" s="117"/>
      <c r="T467" s="117"/>
      <c r="U467" s="117"/>
      <c r="V467" s="117"/>
      <c r="W467" s="117"/>
      <c r="X467" s="117"/>
      <c r="Y467" s="117"/>
      <c r="Z467" s="117"/>
      <c r="AA467" s="117"/>
    </row>
    <row r="468" spans="1:27" ht="15.6" x14ac:dyDescent="0.3">
      <c r="A468" s="117"/>
      <c r="B468" s="118"/>
      <c r="C468" s="117"/>
      <c r="D468" s="117"/>
      <c r="E468" s="117"/>
      <c r="F468" s="117"/>
      <c r="G468" s="117"/>
      <c r="H468" s="117"/>
      <c r="I468" s="117"/>
      <c r="J468" s="117"/>
      <c r="K468" s="117"/>
      <c r="L468" s="117"/>
      <c r="M468" s="117"/>
      <c r="N468" s="117"/>
      <c r="O468" s="117"/>
      <c r="P468" s="117"/>
      <c r="Q468" s="117"/>
      <c r="R468" s="117"/>
      <c r="S468" s="117"/>
      <c r="T468" s="117"/>
      <c r="U468" s="117"/>
      <c r="V468" s="117"/>
      <c r="W468" s="117"/>
      <c r="X468" s="117"/>
      <c r="Y468" s="117"/>
      <c r="Z468" s="117"/>
      <c r="AA468" s="117"/>
    </row>
    <row r="469" spans="1:27" ht="15.6" x14ac:dyDescent="0.3">
      <c r="A469" s="117"/>
      <c r="B469" s="118"/>
      <c r="C469" s="117"/>
      <c r="D469" s="117"/>
      <c r="E469" s="117"/>
      <c r="F469" s="117"/>
      <c r="G469" s="117"/>
      <c r="H469" s="117"/>
      <c r="I469" s="117"/>
      <c r="J469" s="117"/>
      <c r="K469" s="117"/>
      <c r="L469" s="117"/>
      <c r="M469" s="117"/>
      <c r="N469" s="117"/>
      <c r="O469" s="117"/>
      <c r="P469" s="117"/>
      <c r="Q469" s="117"/>
      <c r="R469" s="117"/>
      <c r="S469" s="117"/>
      <c r="T469" s="117"/>
      <c r="U469" s="117"/>
      <c r="V469" s="117"/>
      <c r="W469" s="117"/>
      <c r="X469" s="117"/>
      <c r="Y469" s="117"/>
      <c r="Z469" s="117"/>
      <c r="AA469" s="117"/>
    </row>
    <row r="470" spans="1:27" ht="15.6" x14ac:dyDescent="0.3">
      <c r="A470" s="117"/>
      <c r="B470" s="118"/>
      <c r="C470" s="117"/>
      <c r="D470" s="117"/>
      <c r="E470" s="117"/>
      <c r="F470" s="117"/>
      <c r="G470" s="117"/>
      <c r="H470" s="117"/>
      <c r="I470" s="117"/>
      <c r="J470" s="117"/>
      <c r="K470" s="117"/>
      <c r="L470" s="117"/>
      <c r="M470" s="117"/>
      <c r="N470" s="117"/>
      <c r="O470" s="117"/>
      <c r="P470" s="117"/>
      <c r="Q470" s="117"/>
      <c r="R470" s="117"/>
      <c r="S470" s="117"/>
      <c r="T470" s="117"/>
      <c r="U470" s="117"/>
      <c r="V470" s="117"/>
      <c r="W470" s="117"/>
      <c r="X470" s="117"/>
      <c r="Y470" s="117"/>
      <c r="Z470" s="117"/>
      <c r="AA470" s="117"/>
    </row>
    <row r="471" spans="1:27" ht="15.6" x14ac:dyDescent="0.3">
      <c r="A471" s="117"/>
      <c r="B471" s="118"/>
      <c r="C471" s="117"/>
      <c r="D471" s="117"/>
      <c r="E471" s="117"/>
      <c r="F471" s="117"/>
      <c r="G471" s="117"/>
      <c r="H471" s="117"/>
      <c r="I471" s="117"/>
      <c r="J471" s="117"/>
      <c r="K471" s="117"/>
      <c r="L471" s="117"/>
      <c r="M471" s="117"/>
      <c r="N471" s="117"/>
      <c r="O471" s="117"/>
      <c r="P471" s="117"/>
      <c r="Q471" s="117"/>
      <c r="R471" s="117"/>
      <c r="S471" s="117"/>
      <c r="T471" s="117"/>
      <c r="U471" s="117"/>
      <c r="V471" s="117"/>
      <c r="W471" s="117"/>
      <c r="X471" s="117"/>
      <c r="Y471" s="117"/>
      <c r="Z471" s="117"/>
      <c r="AA471" s="117"/>
    </row>
    <row r="472" spans="1:27" ht="15.6" x14ac:dyDescent="0.3">
      <c r="A472" s="117"/>
      <c r="B472" s="118"/>
      <c r="C472" s="117"/>
      <c r="D472" s="117"/>
      <c r="E472" s="117"/>
      <c r="F472" s="117"/>
      <c r="G472" s="117"/>
      <c r="H472" s="117"/>
      <c r="I472" s="117"/>
      <c r="J472" s="117"/>
      <c r="K472" s="117"/>
      <c r="L472" s="117"/>
      <c r="M472" s="117"/>
      <c r="N472" s="117"/>
      <c r="O472" s="117"/>
      <c r="P472" s="117"/>
      <c r="Q472" s="117"/>
      <c r="R472" s="117"/>
      <c r="S472" s="117"/>
      <c r="T472" s="117"/>
      <c r="U472" s="117"/>
      <c r="V472" s="117"/>
      <c r="W472" s="117"/>
      <c r="X472" s="117"/>
      <c r="Y472" s="117"/>
      <c r="Z472" s="117"/>
      <c r="AA472" s="117"/>
    </row>
    <row r="473" spans="1:27" ht="15.6" x14ac:dyDescent="0.3">
      <c r="A473" s="117"/>
      <c r="B473" s="118"/>
      <c r="C473" s="117"/>
      <c r="D473" s="117"/>
      <c r="E473" s="117"/>
      <c r="F473" s="117"/>
      <c r="G473" s="117"/>
      <c r="H473" s="117"/>
      <c r="I473" s="117"/>
      <c r="J473" s="117"/>
      <c r="K473" s="117"/>
      <c r="L473" s="117"/>
      <c r="M473" s="117"/>
      <c r="N473" s="117"/>
      <c r="O473" s="117"/>
      <c r="P473" s="117"/>
      <c r="Q473" s="117"/>
      <c r="R473" s="117"/>
      <c r="S473" s="117"/>
      <c r="T473" s="117"/>
      <c r="U473" s="117"/>
      <c r="V473" s="117"/>
      <c r="W473" s="117"/>
      <c r="X473" s="117"/>
      <c r="Y473" s="117"/>
      <c r="Z473" s="117"/>
      <c r="AA473" s="117"/>
    </row>
    <row r="474" spans="1:27" ht="15.6" x14ac:dyDescent="0.3">
      <c r="A474" s="117"/>
      <c r="B474" s="118"/>
      <c r="C474" s="117"/>
      <c r="D474" s="117"/>
      <c r="E474" s="117"/>
      <c r="F474" s="117"/>
      <c r="G474" s="117"/>
      <c r="H474" s="117"/>
      <c r="I474" s="117"/>
      <c r="J474" s="117"/>
      <c r="K474" s="117"/>
      <c r="L474" s="117"/>
      <c r="M474" s="117"/>
      <c r="N474" s="117"/>
      <c r="O474" s="117"/>
      <c r="P474" s="117"/>
      <c r="Q474" s="117"/>
      <c r="R474" s="117"/>
      <c r="S474" s="117"/>
      <c r="T474" s="117"/>
      <c r="U474" s="117"/>
      <c r="V474" s="117"/>
      <c r="W474" s="117"/>
      <c r="X474" s="117"/>
      <c r="Y474" s="117"/>
      <c r="Z474" s="117"/>
      <c r="AA474" s="117"/>
    </row>
    <row r="475" spans="1:27" ht="15.6" x14ac:dyDescent="0.3">
      <c r="A475" s="117"/>
      <c r="B475" s="118"/>
      <c r="C475" s="117"/>
      <c r="D475" s="117"/>
      <c r="E475" s="117"/>
      <c r="F475" s="117"/>
      <c r="G475" s="117"/>
      <c r="H475" s="117"/>
      <c r="I475" s="117"/>
      <c r="J475" s="117"/>
      <c r="K475" s="117"/>
      <c r="L475" s="117"/>
      <c r="M475" s="117"/>
      <c r="N475" s="117"/>
      <c r="O475" s="117"/>
      <c r="P475" s="117"/>
      <c r="Q475" s="117"/>
      <c r="R475" s="117"/>
      <c r="S475" s="117"/>
      <c r="T475" s="117"/>
      <c r="U475" s="117"/>
      <c r="V475" s="117"/>
      <c r="W475" s="117"/>
      <c r="X475" s="117"/>
      <c r="Y475" s="117"/>
      <c r="Z475" s="117"/>
      <c r="AA475" s="117"/>
    </row>
    <row r="476" spans="1:27" ht="15.6" x14ac:dyDescent="0.3">
      <c r="A476" s="117"/>
      <c r="B476" s="118"/>
      <c r="C476" s="117"/>
      <c r="D476" s="117"/>
      <c r="E476" s="117"/>
      <c r="F476" s="117"/>
      <c r="G476" s="117"/>
      <c r="H476" s="117"/>
      <c r="I476" s="117"/>
      <c r="J476" s="117"/>
      <c r="K476" s="117"/>
      <c r="L476" s="117"/>
      <c r="M476" s="117"/>
      <c r="N476" s="117"/>
      <c r="O476" s="117"/>
      <c r="P476" s="117"/>
      <c r="Q476" s="117"/>
      <c r="R476" s="117"/>
      <c r="S476" s="117"/>
      <c r="T476" s="117"/>
      <c r="U476" s="117"/>
      <c r="V476" s="117"/>
      <c r="W476" s="117"/>
      <c r="X476" s="117"/>
      <c r="Y476" s="117"/>
      <c r="Z476" s="117"/>
      <c r="AA476" s="117"/>
    </row>
    <row r="477" spans="1:27" ht="15.6" x14ac:dyDescent="0.3">
      <c r="A477" s="117"/>
      <c r="B477" s="118"/>
      <c r="C477" s="117"/>
      <c r="D477" s="117"/>
      <c r="E477" s="117"/>
      <c r="F477" s="117"/>
      <c r="G477" s="117"/>
      <c r="H477" s="117"/>
      <c r="I477" s="117"/>
      <c r="J477" s="117"/>
      <c r="K477" s="117"/>
      <c r="L477" s="117"/>
      <c r="M477" s="117"/>
      <c r="N477" s="117"/>
      <c r="O477" s="117"/>
      <c r="P477" s="117"/>
      <c r="Q477" s="117"/>
      <c r="R477" s="117"/>
      <c r="S477" s="117"/>
      <c r="T477" s="117"/>
      <c r="U477" s="117"/>
      <c r="V477" s="117"/>
      <c r="W477" s="117"/>
      <c r="X477" s="117"/>
      <c r="Y477" s="117"/>
      <c r="Z477" s="117"/>
      <c r="AA477" s="117"/>
    </row>
    <row r="478" spans="1:27" ht="15.6" x14ac:dyDescent="0.3">
      <c r="A478" s="117"/>
      <c r="B478" s="118"/>
      <c r="C478" s="117"/>
      <c r="D478" s="117"/>
      <c r="E478" s="117"/>
      <c r="F478" s="117"/>
      <c r="G478" s="117"/>
      <c r="H478" s="117"/>
      <c r="I478" s="117"/>
      <c r="J478" s="117"/>
      <c r="K478" s="117"/>
      <c r="L478" s="117"/>
      <c r="M478" s="117"/>
      <c r="N478" s="117"/>
      <c r="O478" s="117"/>
      <c r="P478" s="117"/>
      <c r="Q478" s="117"/>
      <c r="R478" s="117"/>
      <c r="S478" s="117"/>
      <c r="T478" s="117"/>
      <c r="U478" s="117"/>
      <c r="V478" s="117"/>
      <c r="W478" s="117"/>
      <c r="X478" s="117"/>
      <c r="Y478" s="117"/>
      <c r="Z478" s="117"/>
      <c r="AA478" s="117"/>
    </row>
    <row r="479" spans="1:27" ht="15.6" x14ac:dyDescent="0.3">
      <c r="A479" s="117"/>
      <c r="B479" s="118"/>
      <c r="C479" s="117"/>
      <c r="D479" s="117"/>
      <c r="E479" s="117"/>
      <c r="F479" s="117"/>
      <c r="G479" s="117"/>
      <c r="H479" s="117"/>
      <c r="I479" s="117"/>
      <c r="J479" s="117"/>
      <c r="K479" s="117"/>
      <c r="L479" s="117"/>
      <c r="M479" s="117"/>
      <c r="N479" s="117"/>
      <c r="O479" s="117"/>
      <c r="P479" s="117"/>
      <c r="Q479" s="117"/>
      <c r="R479" s="117"/>
      <c r="S479" s="117"/>
      <c r="T479" s="117"/>
      <c r="U479" s="117"/>
      <c r="V479" s="117"/>
      <c r="W479" s="117"/>
      <c r="X479" s="117"/>
      <c r="Y479" s="117"/>
      <c r="Z479" s="117"/>
      <c r="AA479" s="117"/>
    </row>
    <row r="480" spans="1:27" ht="15.6" x14ac:dyDescent="0.3">
      <c r="A480" s="117"/>
      <c r="B480" s="118"/>
      <c r="C480" s="117"/>
      <c r="D480" s="117"/>
      <c r="E480" s="117"/>
      <c r="F480" s="117"/>
      <c r="G480" s="117"/>
      <c r="H480" s="117"/>
      <c r="I480" s="117"/>
      <c r="J480" s="117"/>
      <c r="K480" s="117"/>
      <c r="L480" s="117"/>
      <c r="M480" s="117"/>
      <c r="N480" s="117"/>
      <c r="O480" s="117"/>
      <c r="P480" s="117"/>
      <c r="Q480" s="117"/>
      <c r="R480" s="117"/>
      <c r="S480" s="117"/>
      <c r="T480" s="117"/>
      <c r="U480" s="117"/>
      <c r="V480" s="117"/>
      <c r="W480" s="117"/>
      <c r="X480" s="117"/>
      <c r="Y480" s="117"/>
      <c r="Z480" s="117"/>
      <c r="AA480" s="117"/>
    </row>
    <row r="481" spans="1:27" ht="15.6" x14ac:dyDescent="0.3">
      <c r="A481" s="117"/>
      <c r="B481" s="118"/>
      <c r="C481" s="117"/>
      <c r="D481" s="117"/>
      <c r="E481" s="117"/>
      <c r="F481" s="117"/>
      <c r="G481" s="117"/>
      <c r="H481" s="117"/>
      <c r="I481" s="117"/>
      <c r="J481" s="117"/>
      <c r="K481" s="117"/>
      <c r="L481" s="117"/>
      <c r="M481" s="117"/>
      <c r="N481" s="117"/>
      <c r="O481" s="117"/>
      <c r="P481" s="117"/>
      <c r="Q481" s="117"/>
      <c r="R481" s="117"/>
      <c r="S481" s="117"/>
      <c r="T481" s="117"/>
      <c r="U481" s="117"/>
      <c r="V481" s="117"/>
      <c r="W481" s="117"/>
      <c r="X481" s="117"/>
      <c r="Y481" s="117"/>
      <c r="Z481" s="117"/>
      <c r="AA481" s="117"/>
    </row>
    <row r="482" spans="1:27" ht="15.6" x14ac:dyDescent="0.3">
      <c r="A482" s="117"/>
      <c r="B482" s="118"/>
      <c r="C482" s="117"/>
      <c r="D482" s="117"/>
      <c r="E482" s="117"/>
      <c r="F482" s="117"/>
      <c r="G482" s="117"/>
      <c r="H482" s="117"/>
      <c r="I482" s="117"/>
      <c r="J482" s="117"/>
      <c r="K482" s="117"/>
      <c r="L482" s="117"/>
      <c r="M482" s="117"/>
      <c r="N482" s="117"/>
      <c r="O482" s="117"/>
      <c r="P482" s="117"/>
      <c r="Q482" s="117"/>
      <c r="R482" s="117"/>
      <c r="S482" s="117"/>
      <c r="T482" s="117"/>
      <c r="U482" s="117"/>
      <c r="V482" s="117"/>
      <c r="W482" s="117"/>
      <c r="X482" s="117"/>
      <c r="Y482" s="117"/>
      <c r="Z482" s="117"/>
      <c r="AA482" s="117"/>
    </row>
    <row r="483" spans="1:27" ht="15.6" x14ac:dyDescent="0.3">
      <c r="A483" s="117"/>
      <c r="B483" s="118"/>
      <c r="C483" s="117"/>
      <c r="D483" s="117"/>
      <c r="E483" s="117"/>
      <c r="F483" s="117"/>
      <c r="G483" s="117"/>
      <c r="H483" s="117"/>
      <c r="I483" s="117"/>
      <c r="J483" s="117"/>
      <c r="K483" s="117"/>
      <c r="L483" s="117"/>
      <c r="M483" s="117"/>
      <c r="N483" s="117"/>
      <c r="O483" s="117"/>
      <c r="P483" s="117"/>
      <c r="Q483" s="117"/>
      <c r="R483" s="117"/>
      <c r="S483" s="117"/>
      <c r="T483" s="117"/>
      <c r="U483" s="117"/>
      <c r="V483" s="117"/>
      <c r="W483" s="117"/>
      <c r="X483" s="117"/>
      <c r="Y483" s="117"/>
      <c r="Z483" s="117"/>
      <c r="AA483" s="117"/>
    </row>
    <row r="484" spans="1:27" ht="15.6" x14ac:dyDescent="0.3">
      <c r="A484" s="117"/>
      <c r="B484" s="118"/>
      <c r="C484" s="117"/>
      <c r="D484" s="117"/>
      <c r="E484" s="117"/>
      <c r="F484" s="117"/>
      <c r="G484" s="117"/>
      <c r="H484" s="117"/>
      <c r="I484" s="117"/>
      <c r="J484" s="117"/>
      <c r="K484" s="117"/>
      <c r="L484" s="117"/>
      <c r="M484" s="117"/>
      <c r="N484" s="117"/>
      <c r="O484" s="117"/>
      <c r="P484" s="117"/>
      <c r="Q484" s="117"/>
      <c r="R484" s="117"/>
      <c r="S484" s="117"/>
      <c r="T484" s="117"/>
      <c r="U484" s="117"/>
      <c r="V484" s="117"/>
      <c r="W484" s="117"/>
      <c r="X484" s="117"/>
      <c r="Y484" s="117"/>
      <c r="Z484" s="117"/>
      <c r="AA484" s="117"/>
    </row>
    <row r="485" spans="1:27" ht="15.6" x14ac:dyDescent="0.3">
      <c r="A485" s="117"/>
      <c r="B485" s="118"/>
      <c r="C485" s="117"/>
      <c r="D485" s="117"/>
      <c r="E485" s="117"/>
      <c r="F485" s="117"/>
      <c r="G485" s="117"/>
      <c r="H485" s="117"/>
      <c r="I485" s="117"/>
      <c r="J485" s="117"/>
      <c r="K485" s="117"/>
      <c r="L485" s="117"/>
      <c r="M485" s="117"/>
      <c r="N485" s="117"/>
      <c r="O485" s="117"/>
      <c r="P485" s="117"/>
      <c r="Q485" s="117"/>
      <c r="R485" s="117"/>
      <c r="S485" s="117"/>
      <c r="T485" s="117"/>
      <c r="U485" s="117"/>
      <c r="V485" s="117"/>
      <c r="W485" s="117"/>
      <c r="X485" s="117"/>
      <c r="Y485" s="117"/>
      <c r="Z485" s="117"/>
      <c r="AA485" s="117"/>
    </row>
    <row r="486" spans="1:27" ht="15.6" x14ac:dyDescent="0.3">
      <c r="A486" s="117"/>
      <c r="B486" s="118"/>
      <c r="C486" s="117"/>
      <c r="D486" s="117"/>
      <c r="E486" s="117"/>
      <c r="F486" s="117"/>
      <c r="G486" s="117"/>
      <c r="H486" s="117"/>
      <c r="I486" s="117"/>
      <c r="J486" s="117"/>
      <c r="K486" s="117"/>
      <c r="L486" s="117"/>
      <c r="M486" s="117"/>
      <c r="N486" s="117"/>
      <c r="O486" s="117"/>
      <c r="P486" s="117"/>
      <c r="Q486" s="117"/>
      <c r="R486" s="117"/>
      <c r="S486" s="117"/>
      <c r="T486" s="117"/>
      <c r="U486" s="117"/>
      <c r="V486" s="117"/>
      <c r="W486" s="117"/>
      <c r="X486" s="117"/>
      <c r="Y486" s="117"/>
      <c r="Z486" s="117"/>
      <c r="AA486" s="117"/>
    </row>
    <row r="487" spans="1:27" ht="15.6" x14ac:dyDescent="0.3">
      <c r="A487" s="117"/>
      <c r="B487" s="118"/>
      <c r="C487" s="117"/>
      <c r="D487" s="117"/>
      <c r="E487" s="117"/>
      <c r="F487" s="117"/>
      <c r="G487" s="117"/>
      <c r="H487" s="117"/>
      <c r="I487" s="117"/>
      <c r="J487" s="117"/>
      <c r="K487" s="117"/>
      <c r="L487" s="117"/>
      <c r="M487" s="117"/>
      <c r="N487" s="117"/>
      <c r="O487" s="117"/>
      <c r="P487" s="117"/>
      <c r="Q487" s="117"/>
      <c r="R487" s="117"/>
      <c r="S487" s="117"/>
      <c r="T487" s="117"/>
      <c r="U487" s="117"/>
      <c r="V487" s="117"/>
      <c r="W487" s="117"/>
      <c r="X487" s="117"/>
      <c r="Y487" s="117"/>
      <c r="Z487" s="117"/>
      <c r="AA487" s="117"/>
    </row>
    <row r="488" spans="1:27" ht="15.6" x14ac:dyDescent="0.3">
      <c r="A488" s="117"/>
      <c r="B488" s="118"/>
      <c r="C488" s="117"/>
      <c r="D488" s="117"/>
      <c r="E488" s="117"/>
      <c r="F488" s="117"/>
      <c r="G488" s="117"/>
      <c r="H488" s="117"/>
      <c r="I488" s="117"/>
      <c r="J488" s="117"/>
      <c r="K488" s="117"/>
      <c r="L488" s="117"/>
      <c r="M488" s="117"/>
      <c r="N488" s="117"/>
      <c r="O488" s="117"/>
      <c r="P488" s="117"/>
      <c r="Q488" s="117"/>
      <c r="R488" s="117"/>
      <c r="S488" s="117"/>
      <c r="T488" s="117"/>
      <c r="U488" s="117"/>
      <c r="V488" s="117"/>
      <c r="W488" s="117"/>
      <c r="X488" s="117"/>
      <c r="Y488" s="117"/>
      <c r="Z488" s="117"/>
      <c r="AA488" s="117"/>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21A8E-2B0C-46D0-BB34-5BD87935FF24}">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34" customWidth="1"/>
    <col min="2" max="2" width="12.3984375" style="434" customWidth="1"/>
    <col min="3" max="8" width="9" style="434" customWidth="1"/>
    <col min="9" max="9" width="12.3984375" style="434" customWidth="1"/>
    <col min="10" max="15" width="9" style="434" customWidth="1"/>
    <col min="16" max="16" width="12.3984375" style="434" customWidth="1"/>
    <col min="17" max="22" width="9" style="434" customWidth="1"/>
    <col min="23" max="38" width="9" style="434"/>
    <col min="39" max="16384" width="9" style="442"/>
  </cols>
  <sheetData>
    <row r="1" spans="1:22" s="434" customFormat="1" x14ac:dyDescent="0.25">
      <c r="A1" s="433" t="str">
        <f>HLOOKUP(Introduction!$G$4,nametranslations,20,FALSE)</f>
        <v>Water, sanitation and hygiene ladders for schools</v>
      </c>
      <c r="B1" s="433" t="str">
        <f ca="1">HLOOKUP([1]Introduction!$G$4,nametranslations,5,FALSE)</f>
        <v>Republic of Moldova</v>
      </c>
      <c r="C1" s="433" t="str">
        <f ca="1">HLOOKUP([1]Introduction!$G$4,nametranslations,5,FALSE)</f>
        <v>Republic of Moldova</v>
      </c>
      <c r="D1" s="433" t="str">
        <f ca="1">HLOOKUP([1]Introduction!$G$4,nametranslations,5,FALSE)</f>
        <v>Republic of Moldova</v>
      </c>
      <c r="E1" s="433" t="str">
        <f ca="1">HLOOKUP([1]Introduction!$G$4,nametranslations,5,FALSE)</f>
        <v>Republic of Moldova</v>
      </c>
      <c r="F1" s="433" t="str">
        <f ca="1">HLOOKUP([1]Introduction!$G$4,nametranslations,5,FALSE)</f>
        <v>Republic of Moldova</v>
      </c>
      <c r="G1" s="433" t="str">
        <f ca="1">HLOOKUP([1]Introduction!$G$4,nametranslations,5,FALSE)</f>
        <v>Republic of Moldova</v>
      </c>
      <c r="H1" s="433" t="str">
        <f ca="1">HLOOKUP([1]Introduction!$G$4,nametranslations,5,FALSE)</f>
        <v>Republic of Moldova</v>
      </c>
      <c r="I1" s="433" t="str">
        <f ca="1">HLOOKUP([1]Introduction!$G$4,nametranslations,5,FALSE)</f>
        <v>Republic of Moldova</v>
      </c>
      <c r="J1" s="433" t="str">
        <f ca="1">HLOOKUP([1]Introduction!$G$4,nametranslations,5,FALSE)</f>
        <v>Republic of Moldova</v>
      </c>
      <c r="K1" s="433" t="str">
        <f ca="1">HLOOKUP([1]Introduction!$G$4,nametranslations,5,FALSE)</f>
        <v>Republic of Moldova</v>
      </c>
      <c r="L1" s="433" t="str">
        <f ca="1">HLOOKUP([1]Introduction!$G$4,nametranslations,5,FALSE)</f>
        <v>Republic of Moldova</v>
      </c>
      <c r="M1" s="433" t="str">
        <f ca="1">HLOOKUP([1]Introduction!$G$4,nametranslations,5,FALSE)</f>
        <v>Republic of Moldova</v>
      </c>
      <c r="N1" s="433" t="str">
        <f ca="1">HLOOKUP([1]Introduction!$G$4,nametranslations,5,FALSE)</f>
        <v>Republic of Moldova</v>
      </c>
      <c r="O1" s="433" t="str">
        <f ca="1">HLOOKUP([1]Introduction!$G$4,nametranslations,5,FALSE)</f>
        <v>Republic of Moldova</v>
      </c>
      <c r="P1" s="433" t="str">
        <f ca="1">HLOOKUP([1]Introduction!$G$4,nametranslations,5,FALSE)</f>
        <v>Republic of Moldova</v>
      </c>
      <c r="Q1" s="433" t="str">
        <f ca="1">HLOOKUP([1]Introduction!$G$4,nametranslations,5,FALSE)</f>
        <v>Republic of Moldova</v>
      </c>
      <c r="R1" s="433" t="str">
        <f ca="1">HLOOKUP([1]Introduction!$G$4,nametranslations,5,FALSE)</f>
        <v>Republic of Moldova</v>
      </c>
      <c r="S1" s="433" t="str">
        <f ca="1">HLOOKUP([1]Introduction!$G$4,nametranslations,5,FALSE)</f>
        <v>Republic of Moldova</v>
      </c>
      <c r="T1" s="433" t="str">
        <f ca="1">HLOOKUP([1]Introduction!$G$4,nametranslations,5,FALSE)</f>
        <v>Republic of Moldova</v>
      </c>
      <c r="U1" s="433" t="str">
        <f ca="1">HLOOKUP([1]Introduction!$G$4,nametranslations,5,FALSE)</f>
        <v>Republic of Moldova</v>
      </c>
      <c r="V1" s="433" t="str">
        <f ca="1">HLOOKUP([1]Introduction!$G$4,nametranslations,5,FALSE)</f>
        <v>Republic of Moldova</v>
      </c>
    </row>
    <row r="2" spans="1:22" s="434" customFormat="1" x14ac:dyDescent="0.25">
      <c r="A2" s="433" t="str">
        <f ca="1">HLOOKUP([1]Introduction!$G$4,nametranslations,5,FALSE)</f>
        <v>Republic of Moldova</v>
      </c>
      <c r="B2" s="433" t="str">
        <f ca="1">HLOOKUP([1]Introduction!$G$4,nametranslations,5,FALSE)</f>
        <v>Republic of Moldova</v>
      </c>
      <c r="C2" s="433" t="str">
        <f ca="1">HLOOKUP([1]Introduction!$G$4,nametranslations,5,FALSE)</f>
        <v>Republic of Moldova</v>
      </c>
      <c r="D2" s="433" t="str">
        <f ca="1">HLOOKUP([1]Introduction!$G$4,nametranslations,5,FALSE)</f>
        <v>Republic of Moldova</v>
      </c>
      <c r="E2" s="433" t="str">
        <f ca="1">HLOOKUP([1]Introduction!$G$4,nametranslations,5,FALSE)</f>
        <v>Republic of Moldova</v>
      </c>
      <c r="F2" s="433" t="str">
        <f ca="1">HLOOKUP([1]Introduction!$G$4,nametranslations,5,FALSE)</f>
        <v>Republic of Moldova</v>
      </c>
      <c r="G2" s="433" t="str">
        <f ca="1">HLOOKUP([1]Introduction!$G$4,nametranslations,5,FALSE)</f>
        <v>Republic of Moldova</v>
      </c>
      <c r="H2" s="433" t="str">
        <f ca="1">HLOOKUP([1]Introduction!$G$4,nametranslations,5,FALSE)</f>
        <v>Republic of Moldova</v>
      </c>
      <c r="I2" s="433" t="str">
        <f ca="1">HLOOKUP([1]Introduction!$G$4,nametranslations,5,FALSE)</f>
        <v>Republic of Moldova</v>
      </c>
      <c r="J2" s="433" t="str">
        <f ca="1">HLOOKUP([1]Introduction!$G$4,nametranslations,5,FALSE)</f>
        <v>Republic of Moldova</v>
      </c>
      <c r="K2" s="433" t="str">
        <f ca="1">HLOOKUP([1]Introduction!$G$4,nametranslations,5,FALSE)</f>
        <v>Republic of Moldova</v>
      </c>
      <c r="L2" s="433" t="str">
        <f ca="1">HLOOKUP([1]Introduction!$G$4,nametranslations,5,FALSE)</f>
        <v>Republic of Moldova</v>
      </c>
      <c r="M2" s="433" t="str">
        <f ca="1">HLOOKUP([1]Introduction!$G$4,nametranslations,5,FALSE)</f>
        <v>Republic of Moldova</v>
      </c>
      <c r="N2" s="433" t="str">
        <f ca="1">HLOOKUP([1]Introduction!$G$4,nametranslations,5,FALSE)</f>
        <v>Republic of Moldova</v>
      </c>
      <c r="O2" s="433" t="str">
        <f ca="1">HLOOKUP([1]Introduction!$G$4,nametranslations,5,FALSE)</f>
        <v>Republic of Moldova</v>
      </c>
      <c r="P2" s="433" t="str">
        <f ca="1">HLOOKUP([1]Introduction!$G$4,nametranslations,5,FALSE)</f>
        <v>Republic of Moldova</v>
      </c>
      <c r="Q2" s="433" t="str">
        <f ca="1">HLOOKUP([1]Introduction!$G$4,nametranslations,5,FALSE)</f>
        <v>Republic of Moldova</v>
      </c>
      <c r="R2" s="433" t="str">
        <f ca="1">HLOOKUP([1]Introduction!$G$4,nametranslations,5,FALSE)</f>
        <v>Republic of Moldova</v>
      </c>
      <c r="S2" s="433" t="str">
        <f ca="1">HLOOKUP([1]Introduction!$G$4,nametranslations,5,FALSE)</f>
        <v>Republic of Moldova</v>
      </c>
      <c r="T2" s="433" t="str">
        <f ca="1">HLOOKUP([1]Introduction!$G$4,nametranslations,5,FALSE)</f>
        <v>Republic of Moldova</v>
      </c>
      <c r="U2" s="433" t="str">
        <f ca="1">HLOOKUP([1]Introduction!$G$4,nametranslations,5,FALSE)</f>
        <v>Republic of Moldova</v>
      </c>
      <c r="V2" s="433" t="str">
        <f ca="1">HLOOKUP([1]Introduction!$G$4,nametranslations,5,FALSE)</f>
        <v>Republic of Moldova</v>
      </c>
    </row>
    <row r="3" spans="1:22" s="434" customFormat="1" ht="17.399999999999999" x14ac:dyDescent="0.25">
      <c r="A3" s="435"/>
      <c r="B3" s="435"/>
      <c r="C3" s="435"/>
      <c r="D3" s="435"/>
      <c r="E3" s="435"/>
      <c r="F3" s="435"/>
      <c r="G3" s="435"/>
      <c r="H3" s="435"/>
      <c r="I3" s="435"/>
      <c r="J3" s="435"/>
      <c r="K3" s="435"/>
      <c r="L3" s="435"/>
      <c r="M3" s="435"/>
      <c r="N3" s="435"/>
      <c r="O3" s="435"/>
      <c r="P3" s="435"/>
      <c r="Q3" s="435"/>
      <c r="R3" s="435"/>
      <c r="S3" s="435"/>
      <c r="T3" s="435"/>
      <c r="U3" s="435"/>
      <c r="V3" s="435"/>
    </row>
    <row r="4" spans="1:22" ht="15.6" x14ac:dyDescent="0.3">
      <c r="B4" s="436" t="str">
        <f>HLOOKUP(Introduction!$G$4,nametranslations,85,FALSE)</f>
        <v>Drinking Water</v>
      </c>
      <c r="E4" s="437"/>
      <c r="I4" s="438" t="str">
        <f>HLOOKUP(Introduction!$G$4,nametranslations,22,FALSE)</f>
        <v>Sanitation</v>
      </c>
      <c r="P4" s="439" t="str">
        <f>HLOOKUP(Introduction!$G$4,nametranslations,23,FALSE)</f>
        <v>Hygiene</v>
      </c>
    </row>
    <row r="6" spans="1:22" x14ac:dyDescent="0.25">
      <c r="G6" s="440"/>
      <c r="H6" s="440"/>
      <c r="I6" s="440"/>
      <c r="K6" s="440"/>
      <c r="L6" s="440"/>
    </row>
    <row r="7" spans="1:22" ht="15.6" x14ac:dyDescent="0.25">
      <c r="G7" s="440"/>
      <c r="H7" s="440"/>
      <c r="I7" s="440"/>
      <c r="K7" s="441"/>
      <c r="L7" s="440"/>
    </row>
    <row r="8" spans="1:22" x14ac:dyDescent="0.25">
      <c r="G8" s="440"/>
      <c r="H8" s="440"/>
      <c r="I8" s="440"/>
      <c r="K8" s="440"/>
      <c r="L8" s="440"/>
    </row>
    <row r="9" spans="1:22" x14ac:dyDescent="0.25">
      <c r="G9" s="440"/>
      <c r="H9" s="440"/>
      <c r="I9" s="440"/>
      <c r="K9" s="440"/>
      <c r="L9" s="440"/>
    </row>
    <row r="10" spans="1:22" x14ac:dyDescent="0.25">
      <c r="G10" s="440"/>
      <c r="H10" s="440"/>
      <c r="I10" s="440"/>
      <c r="K10" s="440"/>
      <c r="L10" s="440"/>
    </row>
    <row r="11" spans="1:22" x14ac:dyDescent="0.25">
      <c r="G11" s="440"/>
      <c r="H11" s="440"/>
      <c r="I11" s="440"/>
      <c r="K11" s="440"/>
      <c r="L11" s="440"/>
    </row>
    <row r="12" spans="1:22" x14ac:dyDescent="0.25">
      <c r="G12" s="440"/>
      <c r="H12" s="440"/>
      <c r="I12" s="440"/>
      <c r="K12" s="440"/>
      <c r="L12" s="440"/>
    </row>
    <row r="13" spans="1:22" x14ac:dyDescent="0.25">
      <c r="G13" s="440"/>
      <c r="H13" s="440"/>
      <c r="I13" s="440"/>
      <c r="K13" s="440"/>
      <c r="L13" s="440"/>
    </row>
    <row r="14" spans="1:22" x14ac:dyDescent="0.25">
      <c r="G14" s="440"/>
      <c r="H14" s="440"/>
      <c r="I14" s="440"/>
      <c r="K14" s="440"/>
      <c r="L14" s="440"/>
    </row>
    <row r="15" spans="1:22" x14ac:dyDescent="0.25">
      <c r="G15" s="440"/>
      <c r="H15" s="440"/>
      <c r="I15" s="440"/>
      <c r="K15" s="440"/>
      <c r="L15" s="440"/>
    </row>
    <row r="16" spans="1:22" x14ac:dyDescent="0.25">
      <c r="G16" s="440"/>
      <c r="H16" s="440"/>
      <c r="I16" s="440"/>
      <c r="K16" s="440"/>
      <c r="L16" s="440"/>
    </row>
    <row r="17" spans="1:47" x14ac:dyDescent="0.25">
      <c r="G17" s="440"/>
      <c r="H17" s="440"/>
      <c r="I17" s="440"/>
      <c r="K17" s="440"/>
      <c r="L17" s="440"/>
    </row>
    <row r="18" spans="1:47" x14ac:dyDescent="0.25">
      <c r="G18" s="440"/>
      <c r="H18" s="440"/>
      <c r="I18" s="440"/>
      <c r="K18" s="440"/>
      <c r="L18" s="440"/>
    </row>
    <row r="19" spans="1:47" x14ac:dyDescent="0.25">
      <c r="G19" s="440"/>
      <c r="H19" s="440"/>
      <c r="I19" s="440"/>
      <c r="K19" s="440"/>
      <c r="L19" s="440"/>
    </row>
    <row r="20" spans="1:47" x14ac:dyDescent="0.25">
      <c r="G20" s="440"/>
      <c r="H20" s="440"/>
      <c r="I20" s="440"/>
      <c r="K20" s="440"/>
      <c r="L20" s="440"/>
    </row>
    <row r="21" spans="1:47" x14ac:dyDescent="0.25">
      <c r="G21" s="440"/>
      <c r="H21" s="440"/>
      <c r="I21" s="440"/>
      <c r="K21" s="440"/>
      <c r="L21" s="440"/>
    </row>
    <row r="23" spans="1:47" x14ac:dyDescent="0.25">
      <c r="B23" s="443"/>
    </row>
    <row r="25" spans="1:47" x14ac:dyDescent="0.25">
      <c r="B25" s="444"/>
      <c r="C25" s="444" t="str">
        <f>+IF(OR((C28=Key!$I$26&amp;"*"),(D28=Key!$I$28&amp;"*"),(E28=Key!$I$27&amp;"*"),(F28=Key!$I$29&amp;"*"),(G28=Key!$I$30&amp;"*"),(H28=Key!$I$31&amp;"*"),(C28=Key!$I$26&amp;"*^"),(D28=Key!$I$28&amp;"*^"),(E28=Key!$I$27&amp;"*^"),(F28="*^"),(G28=Key!$I$30&amp;"*^"),(H28=Key!$I$31&amp;"*^")),"*"&amp;HLOOKUP(Introduction!$G$4,nametranslations,35,FALSE),"")</f>
        <v>*No basic service estimate available</v>
      </c>
      <c r="J25" s="444" t="str">
        <f>+IF(OR((J28=Key!$I$26&amp;"*"),(K28=Key!$I$28&amp;"*"),(L28=Key!$I$27&amp;"*"),(M28=Key!$I$29&amp;"*"),(N28=Key!$I$30&amp;"*"),(O28=Key!$I$31&amp;"*"),(J28=Key!$I$26&amp;"*^"),(K28=Key!$I$28&amp;"*^"),(L28=Key!$I$27&amp;"*^"),(M28="*^"),(N28=Key!$I$30&amp;"*^"),(O28=Key!$I$31&amp;"*^")),"*"&amp;HLOOKUP(Introduction!$G$4,nametranslations,35,FALSE),"")</f>
        <v>*No basic service estimate available</v>
      </c>
      <c r="Q25" s="444"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43"/>
      <c r="C26" s="444" t="str">
        <f>+IF(OR((C28=Key!$I$26&amp;"*^"),(D28=Key!$I$28&amp;"*^"),(E28=Key!$I$27&amp;"*^"),(F28=Key!$I$29&amp;"*^"),(G28=Key!$I$30&amp;"*^"),(H28=Key!$I$31&amp;"^")),HLOOKUP(Introduction!$G$4,nametranslations,155,FALSE),"")</f>
        <v/>
      </c>
      <c r="J26" s="444" t="str">
        <f>+IF(OR((J28=Key!$I$26&amp;"*^"),(K28=Key!$I$28&amp;"*^"),(L28=Key!$I$27&amp;"*^"),(M28=Key!$I$29&amp;"*^"),(N28=Key!$I$30&amp;"*^"),(O28=Key!$I$31&amp;"^")),HLOOKUP(Introduction!$G$4,nametranslations,155,FALSE),"")</f>
        <v/>
      </c>
      <c r="Q26" s="444" t="str">
        <f>+IF(OR((Q28=Key!$I$26&amp;"*^"),(R28=Key!$I$28&amp;"*^"),(S28=Key!$I$27&amp;"*^"),(T28=Key!$I$29&amp;"*^"),(U28=Key!$I$30&amp;"*^"),(V28=Key!$I$31&amp;"^")),HLOOKUP(Introduction!$G$4,nametranslations,156,FALSE),"")</f>
        <v/>
      </c>
    </row>
    <row r="27" spans="1:47" x14ac:dyDescent="0.25">
      <c r="B27" s="445" t="str">
        <f>+Introduction!C7</f>
        <v>Republic of Moldova</v>
      </c>
      <c r="C27" s="446" t="str">
        <f>HLOOKUP(Introduction!$G$4,nametranslations,21,FALSE)</f>
        <v>Water</v>
      </c>
      <c r="D27" s="446" t="str">
        <f ca="1">HLOOKUP([1]Introduction!$G$4,nametranslations,21,FALSE)</f>
        <v>Water</v>
      </c>
      <c r="E27" s="446" t="str">
        <f ca="1">HLOOKUP([1]Introduction!$G$4,nametranslations,21,FALSE)</f>
        <v>Water</v>
      </c>
      <c r="F27" s="446" t="str">
        <f ca="1">HLOOKUP([1]Introduction!$G$4,nametranslations,21,FALSE)</f>
        <v>Water</v>
      </c>
      <c r="G27" s="446" t="str">
        <f ca="1">HLOOKUP([1]Introduction!$G$4,nametranslations,21,FALSE)</f>
        <v>Water</v>
      </c>
      <c r="H27" s="446" t="str">
        <f ca="1">HLOOKUP([1]Introduction!$G$4,nametranslations,21,FALSE)</f>
        <v>Water</v>
      </c>
      <c r="I27" s="447" t="str">
        <f>+B27</f>
        <v>Republic of Moldova</v>
      </c>
      <c r="J27" s="448" t="str">
        <f>HLOOKUP(Introduction!$G$4,nametranslations,22,FALSE)</f>
        <v>Sanitation</v>
      </c>
      <c r="K27" s="449" t="str">
        <f ca="1">HLOOKUP([1]Introduction!$G$4,nametranslations,21,FALSE)</f>
        <v>Water</v>
      </c>
      <c r="L27" s="449" t="str">
        <f ca="1">HLOOKUP([1]Introduction!$G$4,nametranslations,21,FALSE)</f>
        <v>Water</v>
      </c>
      <c r="M27" s="449" t="str">
        <f ca="1">HLOOKUP([1]Introduction!$G$4,nametranslations,21,FALSE)</f>
        <v>Water</v>
      </c>
      <c r="N27" s="449" t="str">
        <f ca="1">HLOOKUP([1]Introduction!$G$4,nametranslations,21,FALSE)</f>
        <v>Water</v>
      </c>
      <c r="O27" s="449" t="str">
        <f ca="1">HLOOKUP([1]Introduction!$G$4,nametranslations,21,FALSE)</f>
        <v>Water</v>
      </c>
      <c r="P27" s="450" t="str">
        <f>+B27</f>
        <v>Republic of Moldova</v>
      </c>
      <c r="Q27" s="451" t="str">
        <f>HLOOKUP(Introduction!$G$4,nametranslations,23,FALSE)</f>
        <v>Hygiene</v>
      </c>
      <c r="R27" s="451" t="str">
        <f ca="1">HLOOKUP([1]Introduction!$G$4,nametranslations,21,FALSE)</f>
        <v>Water</v>
      </c>
      <c r="S27" s="451" t="str">
        <f ca="1">HLOOKUP([1]Introduction!$G$4,nametranslations,21,FALSE)</f>
        <v>Water</v>
      </c>
      <c r="T27" s="451" t="str">
        <f ca="1">HLOOKUP([1]Introduction!$G$4,nametranslations,21,FALSE)</f>
        <v>Water</v>
      </c>
      <c r="U27" s="451" t="str">
        <f ca="1">HLOOKUP([1]Introduction!$G$4,nametranslations,21,FALSE)</f>
        <v>Water</v>
      </c>
      <c r="V27" s="452" t="str">
        <f ca="1">HLOOKUP([1]Introduction!$G$4,nametranslations,21,FALSE)</f>
        <v>Water</v>
      </c>
      <c r="AM27" s="434"/>
      <c r="AN27" s="434"/>
      <c r="AO27" s="434"/>
      <c r="AP27" s="434"/>
      <c r="AQ27" s="434"/>
      <c r="AR27" s="434"/>
      <c r="AS27" s="434"/>
      <c r="AT27" s="434"/>
      <c r="AU27" s="434"/>
    </row>
    <row r="28" spans="1:47" x14ac:dyDescent="0.25">
      <c r="B28" s="453"/>
      <c r="C28" s="454" t="str">
        <f>IF(AND(C30=0.0000000001,C31=0.0000000001,C32=0.0000000001), Key!$I$26&amp;"*",IF(AND(C30=0.0000000001,ISNUMBER(C32)),Key!I26&amp;"*", Key!$I$26))</f>
        <v>Total</v>
      </c>
      <c r="D28" s="455" t="str">
        <f>IF(AND(D30=0.0000000001,D31=0.0000000001,D32=0.0000000001), Key!$I$28&amp;"*",IF(AND(D30=0.0000000001,ISNUMBER(D32)),Key!$I$28&amp;"*", Key!$I$28))</f>
        <v>Urban*</v>
      </c>
      <c r="E28" s="455" t="str">
        <f>IF(AND(E30=0.0000000001,E31=0.0000000001,E32=0.0000000001), Key!$I$27&amp;"*",IF(AND(E30=0.0000000001,ISNUMBER(E32)),Key!$I$27&amp;"*", Key!$I$27))</f>
        <v>Rural*</v>
      </c>
      <c r="F28" s="455" t="str">
        <f>IF(AND(F30=0.0000000001,F31=0.0000000001,F32=0.0000000001), Key!$I$29&amp;"*",IF(AND(F30=0.0000000001,ISNUMBER(F32)),Key!$I$29&amp;"*", Key!$I$29))</f>
        <v>Pre-primary*</v>
      </c>
      <c r="G28" s="455" t="str">
        <f>IF(AND(G30=0.0000000001,G31=0.0000000001,G32=0.0000000001), Key!$I$30&amp;"*",IF(AND(G30=0.0000000001,ISNUMBER(G32)),Key!$I$30&amp;"*", Key!$I$30))</f>
        <v>Primary*</v>
      </c>
      <c r="H28" s="455" t="str">
        <f>IF(AND(H30=0.0000000001,H31=0.0000000001,H32=0.0000000001), Key!$I$31&amp;"*",IF(AND(H30=0.0000000001,ISNUMBER(H32)),Key!$I$31&amp;"*", Key!$I$31))</f>
        <v>Secondary*</v>
      </c>
      <c r="I28" s="453"/>
      <c r="J28" s="456" t="str">
        <f>IF(AND(J30=0.0000000001,J31=0.0000000001,J32=0.0000000001), Key!$I$26&amp;"*",IF(AND(J30=0.0000000001,ISNUMBER(J32)),Key!I26&amp;"*", Key!$I$26))</f>
        <v>Total</v>
      </c>
      <c r="K28" s="455" t="str">
        <f>IF(AND(K30=0.0000000001,K31=0.0000000001,K32=0.0000000001), Key!$I$28&amp;"*",IF(AND(K30=0.0000000001,ISNUMBER(K32)),Key!$I$28&amp;"*", Key!$I$28))</f>
        <v>Urban*</v>
      </c>
      <c r="L28" s="455" t="str">
        <f>IF(AND(L30=0.0000000001,L31=0.0000000001,L32=0.0000000001), Key!$I$27&amp;"*",IF(AND(L30=0.0000000001,ISNUMBER(L32)),Key!$I$27&amp;"*", Key!$I$27))</f>
        <v>Rural*</v>
      </c>
      <c r="M28" s="455" t="str">
        <f>IF(AND(M30=0.0000000001,M31=0.0000000001,M32=0.0000000001), Key!$I$29&amp;"*",IF(AND(M30=0.0000000001,ISNUMBER(M32)),Key!$I$29&amp;"*", Key!$I$29))</f>
        <v>Pre-primary*</v>
      </c>
      <c r="N28" s="455" t="str">
        <f>IF(AND(N30=0.0000000001,N31=0.0000000001,N32=0.0000000001), Key!$I$30&amp;"*",IF(AND(N30=0.0000000001,ISNUMBER(N32)),Key!$I$30&amp;"*", Key!$I$30))</f>
        <v>Primary*</v>
      </c>
      <c r="O28" s="455" t="str">
        <f>IF(AND(O30=0.0000000001,O31=0.0000000001,O32=0.0000000001), Key!$I$31&amp;"*",IF(AND(O30=0.0000000001,ISNUMBER(O32)),Key!$I$31&amp;"*", Key!$I$31))</f>
        <v>Secondary*</v>
      </c>
      <c r="P28" s="457"/>
      <c r="Q28" s="458" t="str">
        <f>IF(AND(Q30=0.0000000001,Q31=0.0000000001,Q32=0.0000000001), Key!$I$26&amp;"*",IF(AND(Q30=0.0000000001,ISNUMBER(Q32)),Key!I26&amp;"*", Key!$I$26))</f>
        <v>Total</v>
      </c>
      <c r="R28" s="455" t="str">
        <f>IF(AND(R30=0.0000000001,R31=0.0000000001,R32=0.0000000001), Key!$I$28&amp;"*",IF(AND(R30=0.0000000001,ISNUMBER(R32)),Key!$I$28&amp;"*", Key!$I$28))</f>
        <v>Urban*</v>
      </c>
      <c r="S28" s="455" t="str">
        <f>IF(AND(S30=0.0000000001,S31=0.0000000001,S32=0.0000000001), Key!$I$27&amp;"*",IF(AND(S30=0.0000000001,ISNUMBER(S32)),Key!$I$27&amp;"*", Key!$I$27))</f>
        <v>Rural*</v>
      </c>
      <c r="T28" s="455" t="str">
        <f>IF(AND(T30=0.0000000001,T31=0.0000000001,T32=0.0000000001), Key!$I$29&amp;"*",IF(AND(T30=0.0000000001,ISNUMBER(T32)),Key!$I$29&amp;"*", Key!$I$29))</f>
        <v>Pre-primary*</v>
      </c>
      <c r="U28" s="455" t="str">
        <f>IF(AND(U30=0.0000000001,U31=0.0000000001,U32=0.0000000001), Key!$I$30&amp;"*",IF(AND(U30=0.0000000001,ISNUMBER(U32)),Key!$I$30&amp;"*", Key!$I$30))</f>
        <v>Primary</v>
      </c>
      <c r="V28" s="459" t="str">
        <f>IF(AND(V30=0.0000000001,V31=0.0000000001,V32=0.0000000001), Key!$I$31&amp;"*",IF(AND(V30=0.0000000001,ISNUMBER(V32)),Key!$I$31&amp;"*", Key!$I$31))</f>
        <v>Secondary</v>
      </c>
      <c r="AM28" s="434"/>
      <c r="AN28" s="434"/>
      <c r="AO28" s="434"/>
      <c r="AP28" s="434"/>
      <c r="AQ28" s="434"/>
      <c r="AR28" s="434"/>
      <c r="AS28" s="434"/>
      <c r="AT28" s="434"/>
      <c r="AU28" s="434"/>
    </row>
    <row r="29" spans="1:47" ht="15.6" thickBot="1" x14ac:dyDescent="0.3">
      <c r="B29" s="453"/>
      <c r="C29" s="460">
        <f>IF(ISNUMBER(Regressions!B4), Regressions!B4, "-")</f>
        <v>2025</v>
      </c>
      <c r="D29" s="461">
        <f>C29</f>
        <v>2025</v>
      </c>
      <c r="E29" s="461">
        <f>D29</f>
        <v>2025</v>
      </c>
      <c r="F29" s="461">
        <f>E29</f>
        <v>2025</v>
      </c>
      <c r="G29" s="461">
        <f>F29</f>
        <v>2025</v>
      </c>
      <c r="H29" s="461">
        <f>F29</f>
        <v>2025</v>
      </c>
      <c r="I29" s="453"/>
      <c r="J29" s="462">
        <f>IF(ISNUMBER(Regressions!K4), Regressions!K4, "-")</f>
        <v>2025</v>
      </c>
      <c r="K29" s="463">
        <f>J29</f>
        <v>2025</v>
      </c>
      <c r="L29" s="463">
        <f>K29</f>
        <v>2025</v>
      </c>
      <c r="M29" s="463">
        <f>L29</f>
        <v>2025</v>
      </c>
      <c r="N29" s="463">
        <f>M29</f>
        <v>2025</v>
      </c>
      <c r="O29" s="463">
        <f>M29</f>
        <v>2025</v>
      </c>
      <c r="P29" s="457"/>
      <c r="Q29" s="464">
        <f>IF(ISNUMBER(Regressions!T4), Regressions!T4, "-")</f>
        <v>2025</v>
      </c>
      <c r="R29" s="465">
        <f>Q29</f>
        <v>2025</v>
      </c>
      <c r="S29" s="465">
        <f>R29</f>
        <v>2025</v>
      </c>
      <c r="T29" s="465">
        <f>S29</f>
        <v>2025</v>
      </c>
      <c r="U29" s="465">
        <f>T29</f>
        <v>2025</v>
      </c>
      <c r="V29" s="466">
        <f>T29</f>
        <v>2025</v>
      </c>
      <c r="AM29" s="434"/>
      <c r="AN29" s="434"/>
      <c r="AO29" s="434"/>
      <c r="AP29" s="434"/>
      <c r="AQ29" s="434"/>
      <c r="AR29" s="434"/>
      <c r="AS29" s="434"/>
      <c r="AT29" s="434"/>
      <c r="AU29" s="434"/>
    </row>
    <row r="30" spans="1:47" x14ac:dyDescent="0.25">
      <c r="A30" s="467" t="str">
        <f>+Key!I46</f>
        <v>Basic service</v>
      </c>
      <c r="B30" s="468" t="s">
        <v>139</v>
      </c>
      <c r="C30" s="469">
        <f>IF(ISNUMBER(Regressions!C4), Regressions!C4, 0.0000000001)</f>
        <v>88.081479130000005</v>
      </c>
      <c r="D30" s="469">
        <f>IF(ISNUMBER(Regressions!D4), Regressions!D4, 0.0000000001)</f>
        <v>1E-10</v>
      </c>
      <c r="E30" s="469">
        <f>IF(ISNUMBER(Regressions!E4), Regressions!E4, 0.0000000001)</f>
        <v>1E-10</v>
      </c>
      <c r="F30" s="469">
        <f>IF(ISNUMBER(Regressions!F4), Regressions!F4, 0.0000000001)</f>
        <v>1E-10</v>
      </c>
      <c r="G30" s="469">
        <f>IF(ISNUMBER(Regressions!G4), Regressions!G4, 0.0000000001)</f>
        <v>1E-10</v>
      </c>
      <c r="H30" s="469">
        <f>IF(ISNUMBER(Regressions!H4), Regressions!H4, 0.0000000001)</f>
        <v>1E-10</v>
      </c>
      <c r="I30" s="470" t="s">
        <v>139</v>
      </c>
      <c r="J30" s="469">
        <f>IF(ISNUMBER(Regressions!L4), Regressions!L4,0.0000000001)</f>
        <v>96.03</v>
      </c>
      <c r="K30" s="469">
        <f>IF(ISNUMBER(Regressions!M4), Regressions!M4,0.0000000001)</f>
        <v>1E-10</v>
      </c>
      <c r="L30" s="469">
        <f>IF(ISNUMBER(Regressions!N4), Regressions!N4,0.0000000001)</f>
        <v>1E-10</v>
      </c>
      <c r="M30" s="469">
        <f>IF(ISNUMBER(Regressions!O4), Regressions!O4,0.0000000001)</f>
        <v>1E-10</v>
      </c>
      <c r="N30" s="469">
        <f>IF(ISNUMBER(Regressions!P4), Regressions!P4,0.0000000001)</f>
        <v>1E-10</v>
      </c>
      <c r="O30" s="469">
        <f>IF(ISNUMBER(Regressions!Q4), Regressions!Q4,0.0000000001)</f>
        <v>1E-10</v>
      </c>
      <c r="P30" s="471" t="s">
        <v>139</v>
      </c>
      <c r="Q30" s="469">
        <f>IF(ISNUMBER(Regressions!U4), Regressions!U4,0.0000000001)</f>
        <v>92.396505500000004</v>
      </c>
      <c r="R30" s="469">
        <f>IF(ISNUMBER(Regressions!V4), Regressions!V4,0.0000000001)</f>
        <v>1E-10</v>
      </c>
      <c r="S30" s="469">
        <f>IF(ISNUMBER(Regressions!W4), Regressions!W4,0.0000000001)</f>
        <v>1E-10</v>
      </c>
      <c r="T30" s="469">
        <f>IF(ISNUMBER(Regressions!X4), Regressions!X4,0.0000000001)</f>
        <v>1E-10</v>
      </c>
      <c r="U30" s="469">
        <f>IF(ISNUMBER(Regressions!Y4), Regressions!Y4,0.0000000001)</f>
        <v>96.518082419999999</v>
      </c>
      <c r="V30" s="472">
        <f>IF(ISNUMBER(Regressions!Z4), Regressions!Z4,0.0000000001)</f>
        <v>91.447540599999996</v>
      </c>
      <c r="AM30" s="434"/>
      <c r="AN30" s="434"/>
      <c r="AO30" s="434"/>
      <c r="AP30" s="434"/>
      <c r="AQ30" s="434"/>
      <c r="AR30" s="434"/>
      <c r="AS30" s="434"/>
      <c r="AT30" s="434"/>
      <c r="AU30" s="434"/>
    </row>
    <row r="31" spans="1:47" x14ac:dyDescent="0.25">
      <c r="A31" s="467" t="str">
        <f>+Key!I47</f>
        <v>Limited service</v>
      </c>
      <c r="B31" s="473" t="s">
        <v>140</v>
      </c>
      <c r="C31" s="469">
        <f>IF(ISNUMBER(Regressions!C5), Regressions!C5, 0.0000000001)</f>
        <v>0</v>
      </c>
      <c r="D31" s="469">
        <f>IF(ISNUMBER(Regressions!D5), Regressions!D5, 0.0000000001)</f>
        <v>1E-10</v>
      </c>
      <c r="E31" s="469">
        <f>IF(ISNUMBER(Regressions!E5), Regressions!E5, 0.0000000001)</f>
        <v>1E-10</v>
      </c>
      <c r="F31" s="469">
        <f>IF(ISNUMBER(Regressions!F5), Regressions!F5, 0.0000000001)</f>
        <v>1E-10</v>
      </c>
      <c r="G31" s="469">
        <f>IF(ISNUMBER(Regressions!G5), Regressions!G5, 0.0000000001)</f>
        <v>1E-10</v>
      </c>
      <c r="H31" s="469">
        <f>IF(ISNUMBER(Regressions!H5), Regressions!H5, 0.0000000001)</f>
        <v>1E-10</v>
      </c>
      <c r="I31" s="474" t="s">
        <v>140</v>
      </c>
      <c r="J31" s="469">
        <f>IF(ISNUMBER(Regressions!L5), Regressions!L5,0.0000000001)</f>
        <v>3.97</v>
      </c>
      <c r="K31" s="469">
        <f>IF(ISNUMBER(Regressions!M5), Regressions!M5,0.0000000001)</f>
        <v>1E-10</v>
      </c>
      <c r="L31" s="469">
        <f>IF(ISNUMBER(Regressions!N5), Regressions!N5,0.0000000001)</f>
        <v>1E-10</v>
      </c>
      <c r="M31" s="469">
        <f>IF(ISNUMBER(Regressions!O5), Regressions!O5,0.0000000001)</f>
        <v>1E-10</v>
      </c>
      <c r="N31" s="469">
        <f>IF(ISNUMBER(Regressions!P5), Regressions!P5,0.0000000001)</f>
        <v>1E-10</v>
      </c>
      <c r="O31" s="469">
        <f>IF(ISNUMBER(Regressions!Q5), Regressions!Q5,0.0000000001)</f>
        <v>1E-10</v>
      </c>
      <c r="P31" s="475" t="s">
        <v>140</v>
      </c>
      <c r="Q31" s="469">
        <f>IF(ISNUMBER(Regressions!U5), Regressions!U5,0.0000000001)</f>
        <v>7.6034944979999999</v>
      </c>
      <c r="R31" s="469">
        <f>IF(ISNUMBER(Regressions!V5), Regressions!V5,0.0000000001)</f>
        <v>1E-10</v>
      </c>
      <c r="S31" s="469">
        <f>IF(ISNUMBER(Regressions!W5), Regressions!W5,0.0000000001)</f>
        <v>1E-10</v>
      </c>
      <c r="T31" s="469">
        <f>IF(ISNUMBER(Regressions!X5), Regressions!X5,0.0000000001)</f>
        <v>1E-10</v>
      </c>
      <c r="U31" s="469">
        <f>IF(ISNUMBER(Regressions!Y5), Regressions!Y5,0.0000000001)</f>
        <v>3.481917578</v>
      </c>
      <c r="V31" s="472">
        <f>IF(ISNUMBER(Regressions!Z5), Regressions!Z5,0.0000000001)</f>
        <v>8.5524593979999999</v>
      </c>
      <c r="AM31" s="434"/>
      <c r="AN31" s="434"/>
      <c r="AO31" s="434"/>
      <c r="AP31" s="434"/>
      <c r="AQ31" s="434"/>
      <c r="AR31" s="434"/>
      <c r="AS31" s="434"/>
      <c r="AT31" s="434"/>
      <c r="AU31" s="434"/>
    </row>
    <row r="32" spans="1:47" x14ac:dyDescent="0.25">
      <c r="A32" s="467" t="str">
        <f>+Key!I48</f>
        <v>No service</v>
      </c>
      <c r="B32" s="473" t="s">
        <v>138</v>
      </c>
      <c r="C32" s="469">
        <f>IF(ISNUMBER(Regressions!C6), Regressions!C6, 0.0000000001)</f>
        <v>11.91852087</v>
      </c>
      <c r="D32" s="469">
        <f>IF(ISNUMBER(Regressions!D6), Regressions!D6, 0.0000000001)</f>
        <v>1E-10</v>
      </c>
      <c r="E32" s="469">
        <f>IF(ISNUMBER(Regressions!E6), Regressions!E6, 0.0000000001)</f>
        <v>1E-10</v>
      </c>
      <c r="F32" s="469">
        <f>IF(ISNUMBER(Regressions!F6), Regressions!F6, 0.0000000001)</f>
        <v>1E-10</v>
      </c>
      <c r="G32" s="469">
        <f>IF(ISNUMBER(Regressions!G6), Regressions!G6, 0.0000000001)</f>
        <v>0</v>
      </c>
      <c r="H32" s="469">
        <f>IF(ISNUMBER(Regressions!H6), Regressions!H6, 0.0000000001)</f>
        <v>0</v>
      </c>
      <c r="I32" s="476" t="s">
        <v>138</v>
      </c>
      <c r="J32" s="469">
        <f>IF(ISNUMBER(Regressions!L6), Regressions!L6,0.0000000001)</f>
        <v>0</v>
      </c>
      <c r="K32" s="469">
        <f>IF(ISNUMBER(Regressions!M6), Regressions!M6,0.0000000001)</f>
        <v>1E-10</v>
      </c>
      <c r="L32" s="469">
        <f>IF(ISNUMBER(Regressions!N6), Regressions!N6,0.0000000001)</f>
        <v>1E-10</v>
      </c>
      <c r="M32" s="469">
        <f>IF(ISNUMBER(Regressions!O6), Regressions!O6,0.0000000001)</f>
        <v>1E-10</v>
      </c>
      <c r="N32" s="469">
        <f>IF(ISNUMBER(Regressions!P6), Regressions!P6,0.0000000001)</f>
        <v>0</v>
      </c>
      <c r="O32" s="469">
        <f>IF(ISNUMBER(Regressions!Q6), Regressions!Q6,0.0000000001)</f>
        <v>0</v>
      </c>
      <c r="P32" s="477" t="s">
        <v>138</v>
      </c>
      <c r="Q32" s="469">
        <f>IF(ISNUMBER(Regressions!U6), Regressions!U6,0.0000000001)</f>
        <v>0</v>
      </c>
      <c r="R32" s="469">
        <f>IF(ISNUMBER(Regressions!V6), Regressions!V6,0.0000000001)</f>
        <v>1E-10</v>
      </c>
      <c r="S32" s="469">
        <f>IF(ISNUMBER(Regressions!W6), Regressions!W6,0.0000000001)</f>
        <v>1E-10</v>
      </c>
      <c r="T32" s="469">
        <f>IF(ISNUMBER(Regressions!X6), Regressions!X6,0.0000000001)</f>
        <v>1E-10</v>
      </c>
      <c r="U32" s="469">
        <f>IF(ISNUMBER(Regressions!Y6), Regressions!Y6,0.0000000001)</f>
        <v>0</v>
      </c>
      <c r="V32" s="472">
        <f>IF(ISNUMBER(Regressions!Z6), Regressions!Z6,0.0000000001)</f>
        <v>0</v>
      </c>
      <c r="AM32" s="434"/>
      <c r="AN32" s="434"/>
      <c r="AO32" s="434"/>
      <c r="AP32" s="434"/>
      <c r="AQ32" s="434"/>
      <c r="AR32" s="434"/>
      <c r="AS32" s="434"/>
      <c r="AT32" s="434"/>
      <c r="AU32" s="434"/>
    </row>
    <row r="33" spans="1:22" ht="15.6" thickBot="1" x14ac:dyDescent="0.3">
      <c r="A33" s="467" t="str">
        <f>+Key!I49</f>
        <v>Insufficient data</v>
      </c>
      <c r="B33" s="478" t="s">
        <v>201</v>
      </c>
      <c r="C33" s="479">
        <f>IF(ISNUMBER(Regressions!C7), Regressions!C7, 0.0000000001)</f>
        <v>0</v>
      </c>
      <c r="D33" s="479">
        <f>IF(ISNUMBER(Regressions!D7), Regressions!D7, 0.0000000001)</f>
        <v>100</v>
      </c>
      <c r="E33" s="479">
        <f>IF(ISNUMBER(Regressions!E7), Regressions!E7, 0.0000000001)</f>
        <v>100</v>
      </c>
      <c r="F33" s="479">
        <f>IF(ISNUMBER(Regressions!F7), Regressions!F7, 0.0000000001)</f>
        <v>100</v>
      </c>
      <c r="G33" s="479">
        <f>IF(ISNUMBER(Regressions!G7), Regressions!G7, 0.0000000001)</f>
        <v>100</v>
      </c>
      <c r="H33" s="479">
        <f>IF(ISNUMBER(Regressions!H7), Regressions!H7, 0.0000000001)</f>
        <v>100</v>
      </c>
      <c r="I33" s="480" t="s">
        <v>201</v>
      </c>
      <c r="J33" s="481">
        <f>IF(ISNUMBER(Regressions!L7), Regressions!L7,0.0000000001)</f>
        <v>0</v>
      </c>
      <c r="K33" s="479">
        <f>IF(ISNUMBER(Regressions!M7), Regressions!M7,0.0000000001)</f>
        <v>100</v>
      </c>
      <c r="L33" s="479">
        <f>IF(ISNUMBER(Regressions!N7), Regressions!N7,0.0000000001)</f>
        <v>100</v>
      </c>
      <c r="M33" s="479">
        <f>IF(ISNUMBER(Regressions!O7), Regressions!O7,0.0000000001)</f>
        <v>100</v>
      </c>
      <c r="N33" s="479">
        <f>IF(ISNUMBER(Regressions!P7), Regressions!P7,0.0000000001)</f>
        <v>100</v>
      </c>
      <c r="O33" s="479">
        <f>IF(ISNUMBER(Regressions!Q7), Regressions!Q7,0.0000000001)</f>
        <v>100</v>
      </c>
      <c r="P33" s="482" t="s">
        <v>201</v>
      </c>
      <c r="Q33" s="481">
        <f>IF(ISNUMBER(Regressions!U7), Regressions!U7,0.0000000001)</f>
        <v>0</v>
      </c>
      <c r="R33" s="481">
        <f>IF(ISNUMBER(Regressions!V7), Regressions!V7,0.0000000001)</f>
        <v>100</v>
      </c>
      <c r="S33" s="479">
        <f>IF(ISNUMBER(Regressions!W7), Regressions!W7,0.0000000001)</f>
        <v>100</v>
      </c>
      <c r="T33" s="479">
        <f>IF(ISNUMBER(Regressions!X7), Regressions!X7,0.0000000001)</f>
        <v>100</v>
      </c>
      <c r="U33" s="479">
        <f>IF(ISNUMBER(Regressions!Y7), Regressions!Y7,0.0000000001)</f>
        <v>0</v>
      </c>
      <c r="V33" s="483">
        <f>IF(ISNUMBER(Regressions!Z7), Regressions!Z7,0.0000000001)</f>
        <v>0</v>
      </c>
    </row>
    <row r="34" spans="1:22" x14ac:dyDescent="0.25">
      <c r="B34" s="484" t="str">
        <f>HLOOKUP(Introduction!$G$4,nametranslations,34,FALSE)</f>
        <v>Source: WHO/UNICEF JMP (2026)</v>
      </c>
    </row>
    <row r="35" spans="1:22" ht="5.25" customHeight="1" x14ac:dyDescent="0.25"/>
    <row r="36" spans="1:22" s="434" customFormat="1" ht="49.5" customHeight="1" x14ac:dyDescent="0.25">
      <c r="B36" s="485" t="str">
        <f>+Key!I46</f>
        <v>Basic service</v>
      </c>
      <c r="C36" s="486" t="str">
        <f>+HLOOKUP(Introduction!$G$4,Key!A:G,158,FALSE)</f>
        <v>Drinking water from an improved source and water is available at the school at the time of the survey</v>
      </c>
      <c r="D36" s="486"/>
      <c r="E36" s="486"/>
      <c r="F36" s="486"/>
      <c r="G36" s="486"/>
      <c r="H36" s="486"/>
      <c r="I36" s="485" t="str">
        <f>+Key!I46</f>
        <v>Basic service</v>
      </c>
      <c r="J36" s="487" t="str">
        <f>+HLOOKUP(Introduction!$G$4,Key!A:G,162,FALSE)</f>
        <v>Improved sanitation facilities at the school that are single-sex and usable (available, functional and private) at the time of the survey</v>
      </c>
      <c r="K36" s="488"/>
      <c r="L36" s="488"/>
      <c r="M36" s="488"/>
      <c r="N36" s="488"/>
      <c r="O36" s="488"/>
      <c r="P36" s="485" t="str">
        <f>+Key!I46</f>
        <v>Basic service</v>
      </c>
      <c r="Q36" s="489" t="str">
        <f>+HLOOKUP(Introduction!$G$4,Key!A:G,165,FALSE)</f>
        <v xml:space="preserve">Handwashing facilities with water and soap available at the school at the time of the survey </v>
      </c>
      <c r="R36" s="489"/>
      <c r="S36" s="489"/>
      <c r="T36" s="489"/>
      <c r="U36" s="489"/>
      <c r="V36" s="489"/>
    </row>
    <row r="37" spans="1:22" ht="49.5" customHeight="1" x14ac:dyDescent="0.25">
      <c r="B37" s="485" t="str">
        <f>+Key!I47</f>
        <v>Limited service</v>
      </c>
      <c r="C37" s="490" t="str">
        <f>+HLOOKUP(Introduction!$G$4,Key!A:G,159,FALSE)</f>
        <v>Drinking water from an improved source but water is unavailable at the school at the time of the survey</v>
      </c>
      <c r="D37" s="490"/>
      <c r="E37" s="490"/>
      <c r="F37" s="490"/>
      <c r="G37" s="490"/>
      <c r="H37" s="490"/>
      <c r="I37" s="485" t="str">
        <f>+Key!I47</f>
        <v>Limited service</v>
      </c>
      <c r="J37" s="490" t="str">
        <f>+HLOOKUP(Introduction!$G$4,Key!A:G,163,FALSE)</f>
        <v>Improved sanitation facilities at the school that are either not single-sex or not usable at the time of the survey</v>
      </c>
      <c r="K37" s="490"/>
      <c r="L37" s="490"/>
      <c r="M37" s="490"/>
      <c r="N37" s="490"/>
      <c r="O37" s="490"/>
      <c r="P37" s="485" t="str">
        <f>+Key!I47</f>
        <v>Limited service</v>
      </c>
      <c r="Q37" s="490" t="str">
        <f>+HLOOKUP(Introduction!$G$4,Key!A:G,166,FALSE)</f>
        <v>Handwashing facilities with water but no soap available at the school at the time of the survey</v>
      </c>
      <c r="R37" s="490"/>
      <c r="S37" s="490"/>
      <c r="T37" s="490"/>
      <c r="U37" s="490"/>
      <c r="V37" s="490"/>
    </row>
    <row r="38" spans="1:22" ht="49.5" customHeight="1" x14ac:dyDescent="0.25">
      <c r="B38" s="485" t="str">
        <f>+Key!I48</f>
        <v>No service</v>
      </c>
      <c r="C38" s="491" t="str">
        <f>+HLOOKUP(Introduction!$G$4,Key!A:G,160,FALSE)</f>
        <v>Drinking water from an unimproved source or no water source at the school</v>
      </c>
      <c r="D38" s="491"/>
      <c r="E38" s="491"/>
      <c r="F38" s="491"/>
      <c r="G38" s="491"/>
      <c r="H38" s="491"/>
      <c r="I38" s="485" t="str">
        <f>+Key!I48</f>
        <v>No service</v>
      </c>
      <c r="J38" s="491" t="str">
        <f>+HLOOKUP(Introduction!$G$4,Key!A:G,164,FALSE)</f>
        <v>Unimproved sanitation facilities or no sanitation facilities at the school</v>
      </c>
      <c r="K38" s="491"/>
      <c r="L38" s="491"/>
      <c r="M38" s="491"/>
      <c r="N38" s="491"/>
      <c r="O38" s="491"/>
      <c r="P38" s="485" t="str">
        <f>+Key!I48</f>
        <v>No service</v>
      </c>
      <c r="Q38" s="491" t="str">
        <f>+HLOOKUP(Introduction!$G$4,Key!A:G,167,FALSE)</f>
        <v>No handwashing facilities or no water available at the school</v>
      </c>
      <c r="R38" s="491"/>
      <c r="S38" s="491"/>
      <c r="T38" s="491"/>
      <c r="U38" s="491"/>
      <c r="V38" s="491"/>
    </row>
    <row r="39" spans="1:22" ht="49.5" customHeight="1" x14ac:dyDescent="0.25">
      <c r="B39" s="485" t="str">
        <f>+Key!I49</f>
        <v>Insufficient data</v>
      </c>
      <c r="C39" s="492" t="str">
        <f>+HLOOKUP(Introduction!$G$4,Key!A:G,161,FALSE)</f>
        <v>Insufficient data available to generate estimates for a given reference year</v>
      </c>
      <c r="D39" s="492"/>
      <c r="E39" s="492"/>
      <c r="F39" s="492"/>
      <c r="G39" s="492"/>
      <c r="H39" s="492"/>
      <c r="I39" s="485" t="str">
        <f>+Key!I49</f>
        <v>Insufficient data</v>
      </c>
      <c r="J39" s="492" t="str">
        <f>+HLOOKUP(Introduction!$G$4,Key!A:G,161,FALSE)</f>
        <v>Insufficient data available to generate estimates for a given reference year</v>
      </c>
      <c r="K39" s="492"/>
      <c r="L39" s="492"/>
      <c r="M39" s="492"/>
      <c r="N39" s="492"/>
      <c r="O39" s="492"/>
      <c r="P39" s="485" t="str">
        <f>+Key!I49</f>
        <v>Insufficient data</v>
      </c>
      <c r="Q39" s="492" t="str">
        <f>+HLOOKUP(Introduction!$G$4,Key!A:G,161,FALSE)</f>
        <v>Insufficient data available to generate estimates for a given reference year</v>
      </c>
      <c r="R39" s="492"/>
      <c r="S39" s="492"/>
      <c r="T39" s="492"/>
      <c r="U39" s="492"/>
      <c r="V39" s="492"/>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34EF0-A370-4A59-BFB7-04577FB1EAE4}">
  <sheetPr codeName="Sheet3">
    <tabColor rgb="FFEAEAEA"/>
  </sheetPr>
  <dimension ref="A1:AF65"/>
  <sheetViews>
    <sheetView showGridLines="0" zoomScale="80" zoomScaleNormal="80" workbookViewId="0"/>
  </sheetViews>
  <sheetFormatPr defaultColWidth="9" defaultRowHeight="13.2" x14ac:dyDescent="0.25"/>
  <cols>
    <col min="1" max="31" width="9" style="390"/>
    <col min="32" max="32" width="5.09765625" style="390" customWidth="1"/>
    <col min="33" max="16384" width="9" style="390"/>
  </cols>
  <sheetData>
    <row r="1" spans="1:32" s="389" customFormat="1" x14ac:dyDescent="0.25"/>
    <row r="2" spans="1:32" s="389" customFormat="1" ht="15.6" x14ac:dyDescent="0.3">
      <c r="A2" s="493" t="str">
        <f>HLOOKUP(Introduction!$G$4,nametranslations,38,FALSE)</f>
        <v>Water, sanitation and hygiene services in schools</v>
      </c>
    </row>
    <row r="3" spans="1:32" s="389" customFormat="1" ht="15.6" x14ac:dyDescent="0.3">
      <c r="A3" s="493"/>
    </row>
    <row r="4" spans="1:32" s="389" customFormat="1" x14ac:dyDescent="0.25">
      <c r="A4" s="494"/>
      <c r="B4" s="494"/>
      <c r="C4" s="494"/>
      <c r="D4" s="494"/>
      <c r="E4" s="494"/>
      <c r="F4" s="494"/>
      <c r="G4" s="494"/>
      <c r="H4" s="494"/>
      <c r="I4" s="494"/>
      <c r="J4" s="494"/>
      <c r="K4" s="494"/>
      <c r="L4" s="494"/>
      <c r="M4" s="494"/>
      <c r="N4" s="494"/>
      <c r="O4" s="494"/>
      <c r="P4" s="494"/>
      <c r="Q4" s="494"/>
      <c r="R4" s="494"/>
      <c r="S4" s="494"/>
      <c r="T4" s="494"/>
      <c r="U4" s="494"/>
      <c r="V4" s="494"/>
      <c r="W4" s="494"/>
      <c r="X4" s="494"/>
      <c r="Y4" s="494"/>
      <c r="Z4" s="494"/>
      <c r="AA4" s="494"/>
      <c r="AB4" s="494"/>
      <c r="AC4" s="494"/>
      <c r="AD4" s="494"/>
      <c r="AE4" s="494"/>
      <c r="AF4" s="494"/>
    </row>
    <row r="5" spans="1:32" s="389" customFormat="1" x14ac:dyDescent="0.25">
      <c r="A5" s="494"/>
      <c r="B5" s="494"/>
      <c r="C5" s="494"/>
      <c r="D5" s="494"/>
      <c r="E5" s="494"/>
      <c r="F5" s="494"/>
      <c r="G5" s="494"/>
      <c r="H5" s="494"/>
      <c r="I5" s="494"/>
      <c r="J5" s="494"/>
      <c r="K5" s="494"/>
      <c r="L5" s="494"/>
      <c r="M5" s="494"/>
      <c r="N5" s="494"/>
      <c r="O5" s="494"/>
      <c r="P5" s="494"/>
      <c r="Q5" s="494"/>
      <c r="R5" s="494"/>
      <c r="S5" s="494"/>
      <c r="T5" s="494"/>
      <c r="U5" s="494"/>
      <c r="V5" s="494"/>
      <c r="W5" s="494"/>
      <c r="X5" s="494"/>
      <c r="Y5" s="494"/>
      <c r="Z5" s="494"/>
      <c r="AA5" s="494"/>
      <c r="AB5" s="494"/>
      <c r="AC5" s="494"/>
      <c r="AD5" s="494"/>
      <c r="AE5" s="494"/>
      <c r="AF5" s="494"/>
    </row>
    <row r="6" spans="1:32" s="389" customFormat="1" x14ac:dyDescent="0.25">
      <c r="A6" s="494"/>
      <c r="B6" s="494"/>
      <c r="C6" s="494"/>
      <c r="D6" s="494"/>
      <c r="E6" s="494"/>
      <c r="F6" s="494"/>
      <c r="G6" s="494"/>
      <c r="H6" s="494"/>
      <c r="I6" s="494"/>
      <c r="J6" s="494"/>
      <c r="K6" s="494"/>
      <c r="L6" s="494"/>
      <c r="M6" s="494"/>
      <c r="N6" s="494"/>
      <c r="O6" s="494"/>
      <c r="P6" s="494"/>
      <c r="Q6" s="494"/>
      <c r="R6" s="494"/>
      <c r="S6" s="494"/>
      <c r="T6" s="494"/>
      <c r="U6" s="494"/>
      <c r="V6" s="494"/>
      <c r="W6" s="494"/>
      <c r="X6" s="494"/>
      <c r="Y6" s="494"/>
      <c r="Z6" s="494"/>
      <c r="AA6" s="494"/>
      <c r="AB6" s="494"/>
      <c r="AC6" s="494"/>
      <c r="AD6" s="494"/>
      <c r="AE6" s="494"/>
      <c r="AF6" s="494"/>
    </row>
    <row r="7" spans="1:32" s="389" customFormat="1" x14ac:dyDescent="0.25">
      <c r="A7" s="494"/>
      <c r="B7" s="494"/>
      <c r="C7" s="494"/>
      <c r="D7" s="494"/>
      <c r="E7" s="494"/>
      <c r="F7" s="494"/>
      <c r="G7" s="494"/>
      <c r="H7" s="494"/>
      <c r="I7" s="494"/>
      <c r="J7" s="494"/>
      <c r="K7" s="494"/>
      <c r="L7" s="494"/>
      <c r="M7" s="494"/>
      <c r="N7" s="494"/>
      <c r="O7" s="494"/>
      <c r="P7" s="494"/>
      <c r="Q7" s="494"/>
      <c r="R7" s="494"/>
      <c r="S7" s="494"/>
      <c r="T7" s="494"/>
      <c r="U7" s="494"/>
      <c r="V7" s="494"/>
      <c r="W7" s="494"/>
      <c r="X7" s="494"/>
      <c r="Y7" s="494"/>
      <c r="Z7" s="494"/>
      <c r="AA7" s="494"/>
      <c r="AB7" s="494"/>
      <c r="AC7" s="494"/>
      <c r="AD7" s="494"/>
      <c r="AE7" s="494"/>
      <c r="AF7" s="494"/>
    </row>
    <row r="8" spans="1:32" s="389" customFormat="1" x14ac:dyDescent="0.25">
      <c r="A8" s="494"/>
      <c r="B8" s="494"/>
      <c r="C8" s="494"/>
      <c r="D8" s="494"/>
      <c r="E8" s="494"/>
      <c r="F8" s="494"/>
      <c r="G8" s="494"/>
      <c r="H8" s="494"/>
      <c r="I8" s="494"/>
      <c r="J8" s="494"/>
      <c r="K8" s="494"/>
      <c r="L8" s="494"/>
      <c r="M8" s="494"/>
      <c r="N8" s="494"/>
      <c r="O8" s="494"/>
      <c r="P8" s="494"/>
      <c r="Q8" s="494"/>
      <c r="R8" s="494"/>
      <c r="S8" s="494"/>
      <c r="T8" s="494"/>
      <c r="U8" s="494"/>
      <c r="V8" s="494"/>
      <c r="W8" s="494"/>
      <c r="X8" s="494"/>
      <c r="Y8" s="494"/>
      <c r="Z8" s="494"/>
      <c r="AA8" s="494"/>
      <c r="AB8" s="494"/>
      <c r="AC8" s="494"/>
      <c r="AD8" s="494"/>
      <c r="AE8" s="494"/>
      <c r="AF8" s="494"/>
    </row>
    <row r="9" spans="1:32" s="389" customFormat="1" x14ac:dyDescent="0.25">
      <c r="A9" s="494"/>
      <c r="B9" s="494"/>
      <c r="C9" s="494"/>
      <c r="D9" s="494"/>
      <c r="E9" s="494"/>
      <c r="F9" s="494"/>
      <c r="G9" s="494"/>
      <c r="H9" s="494"/>
      <c r="I9" s="494"/>
      <c r="J9" s="494"/>
      <c r="K9" s="494"/>
      <c r="L9" s="494"/>
      <c r="M9" s="494"/>
      <c r="N9" s="494"/>
      <c r="O9" s="494"/>
      <c r="P9" s="494"/>
      <c r="Q9" s="494"/>
      <c r="R9" s="494"/>
      <c r="S9" s="494"/>
      <c r="T9" s="494"/>
      <c r="U9" s="494"/>
      <c r="V9" s="494"/>
      <c r="W9" s="494"/>
      <c r="X9" s="494"/>
      <c r="Y9" s="494"/>
      <c r="Z9" s="494"/>
      <c r="AA9" s="494"/>
      <c r="AB9" s="494"/>
      <c r="AC9" s="494"/>
      <c r="AD9" s="494"/>
      <c r="AE9" s="494"/>
      <c r="AF9" s="494"/>
    </row>
    <row r="10" spans="1:32" s="389" customFormat="1" x14ac:dyDescent="0.25">
      <c r="A10" s="494"/>
      <c r="B10" s="494"/>
      <c r="C10" s="494"/>
      <c r="D10" s="494"/>
      <c r="E10" s="494"/>
      <c r="F10" s="494"/>
      <c r="G10" s="494"/>
      <c r="H10" s="494"/>
      <c r="I10" s="494"/>
      <c r="J10" s="494"/>
      <c r="K10" s="494"/>
      <c r="L10" s="494"/>
      <c r="M10" s="494"/>
      <c r="N10" s="494"/>
      <c r="O10" s="494"/>
      <c r="P10" s="494"/>
      <c r="Q10" s="494"/>
      <c r="R10" s="494"/>
      <c r="S10" s="494"/>
      <c r="T10" s="494"/>
      <c r="U10" s="494"/>
      <c r="V10" s="494"/>
      <c r="W10" s="494"/>
      <c r="X10" s="494"/>
      <c r="Y10" s="494"/>
      <c r="Z10" s="494"/>
      <c r="AA10" s="494"/>
      <c r="AB10" s="494"/>
      <c r="AC10" s="494"/>
      <c r="AD10" s="494"/>
      <c r="AE10" s="494"/>
      <c r="AF10" s="494"/>
    </row>
    <row r="11" spans="1:32" s="389" customFormat="1" x14ac:dyDescent="0.25">
      <c r="A11" s="494"/>
      <c r="B11" s="494"/>
      <c r="C11" s="494"/>
      <c r="D11" s="494"/>
      <c r="E11" s="494"/>
      <c r="F11" s="494"/>
      <c r="G11" s="494"/>
      <c r="H11" s="494"/>
      <c r="I11" s="494"/>
      <c r="J11" s="494"/>
      <c r="K11" s="494"/>
      <c r="L11" s="494"/>
      <c r="M11" s="494"/>
      <c r="N11" s="494"/>
      <c r="O11" s="494"/>
      <c r="P11" s="494"/>
      <c r="Q11" s="494"/>
      <c r="R11" s="494"/>
      <c r="S11" s="494"/>
      <c r="T11" s="494"/>
      <c r="U11" s="494"/>
      <c r="V11" s="494"/>
      <c r="W11" s="494"/>
      <c r="X11" s="494"/>
      <c r="Y11" s="494"/>
      <c r="Z11" s="494"/>
      <c r="AA11" s="494"/>
      <c r="AB11" s="494"/>
      <c r="AC11" s="494"/>
      <c r="AD11" s="494"/>
      <c r="AE11" s="494"/>
      <c r="AF11" s="494"/>
    </row>
    <row r="12" spans="1:32" s="389" customFormat="1" x14ac:dyDescent="0.25">
      <c r="A12" s="494"/>
      <c r="B12" s="494"/>
      <c r="C12" s="494"/>
      <c r="D12" s="494"/>
      <c r="E12" s="494"/>
      <c r="F12" s="494"/>
      <c r="G12" s="494"/>
      <c r="H12" s="494"/>
      <c r="I12" s="494"/>
      <c r="J12" s="494"/>
      <c r="K12" s="494"/>
      <c r="L12" s="494"/>
      <c r="M12" s="494"/>
      <c r="N12" s="494"/>
      <c r="O12" s="494"/>
      <c r="P12" s="494"/>
      <c r="Q12" s="494"/>
      <c r="R12" s="494"/>
      <c r="S12" s="494"/>
      <c r="T12" s="494"/>
      <c r="U12" s="494"/>
      <c r="V12" s="494"/>
      <c r="W12" s="494"/>
      <c r="X12" s="494"/>
      <c r="Y12" s="494"/>
      <c r="Z12" s="494"/>
      <c r="AA12" s="494"/>
      <c r="AB12" s="494"/>
      <c r="AC12" s="494"/>
      <c r="AD12" s="494"/>
      <c r="AE12" s="494"/>
      <c r="AF12" s="494"/>
    </row>
    <row r="13" spans="1:32" s="389" customFormat="1" x14ac:dyDescent="0.25">
      <c r="A13" s="494"/>
      <c r="B13" s="494"/>
      <c r="C13" s="494"/>
      <c r="D13" s="494"/>
      <c r="E13" s="494"/>
      <c r="F13" s="494"/>
      <c r="G13" s="494"/>
      <c r="H13" s="494"/>
      <c r="I13" s="494"/>
      <c r="J13" s="494"/>
      <c r="K13" s="494"/>
      <c r="L13" s="494"/>
      <c r="M13" s="494"/>
      <c r="N13" s="494"/>
      <c r="O13" s="494"/>
      <c r="P13" s="494"/>
      <c r="Q13" s="494"/>
      <c r="R13" s="494"/>
      <c r="S13" s="494"/>
      <c r="T13" s="494"/>
      <c r="U13" s="494"/>
      <c r="V13" s="494"/>
      <c r="W13" s="494"/>
      <c r="X13" s="494"/>
      <c r="Y13" s="494"/>
      <c r="Z13" s="494"/>
      <c r="AA13" s="494"/>
      <c r="AB13" s="494"/>
      <c r="AC13" s="494"/>
      <c r="AD13" s="494"/>
      <c r="AE13" s="494"/>
      <c r="AF13" s="494"/>
    </row>
    <row r="14" spans="1:32" s="389" customFormat="1" x14ac:dyDescent="0.25">
      <c r="A14" s="494"/>
      <c r="B14" s="494"/>
      <c r="C14" s="494"/>
      <c r="D14" s="494"/>
      <c r="E14" s="494"/>
      <c r="F14" s="494"/>
      <c r="G14" s="494"/>
      <c r="H14" s="494"/>
      <c r="I14" s="494"/>
      <c r="J14" s="494"/>
      <c r="K14" s="494"/>
      <c r="L14" s="494"/>
      <c r="M14" s="494"/>
      <c r="N14" s="494"/>
      <c r="O14" s="494"/>
      <c r="P14" s="494"/>
      <c r="Q14" s="494"/>
      <c r="R14" s="494"/>
      <c r="S14" s="494"/>
      <c r="T14" s="494"/>
      <c r="U14" s="494"/>
      <c r="V14" s="494"/>
      <c r="W14" s="494"/>
      <c r="X14" s="494"/>
      <c r="Y14" s="494"/>
      <c r="Z14" s="494"/>
      <c r="AA14" s="494"/>
      <c r="AB14" s="494"/>
      <c r="AC14" s="494"/>
      <c r="AD14" s="494"/>
      <c r="AE14" s="494"/>
      <c r="AF14" s="494"/>
    </row>
    <row r="15" spans="1:32" s="389" customFormat="1" x14ac:dyDescent="0.25">
      <c r="A15" s="494"/>
      <c r="B15" s="494"/>
      <c r="C15" s="494"/>
      <c r="D15" s="494"/>
      <c r="E15" s="494"/>
      <c r="F15" s="494"/>
      <c r="G15" s="494"/>
      <c r="H15" s="494"/>
      <c r="I15" s="494"/>
      <c r="J15" s="494"/>
      <c r="K15" s="494"/>
      <c r="L15" s="494"/>
      <c r="M15" s="494"/>
      <c r="N15" s="494"/>
      <c r="O15" s="494"/>
      <c r="P15" s="494"/>
      <c r="Q15" s="494"/>
      <c r="R15" s="494"/>
      <c r="S15" s="494"/>
      <c r="T15" s="494"/>
      <c r="U15" s="494"/>
      <c r="V15" s="494"/>
      <c r="W15" s="494"/>
      <c r="X15" s="494"/>
      <c r="Y15" s="494"/>
      <c r="Z15" s="494"/>
      <c r="AA15" s="494"/>
      <c r="AB15" s="494"/>
      <c r="AC15" s="494"/>
      <c r="AD15" s="494"/>
      <c r="AE15" s="494"/>
      <c r="AF15" s="494"/>
    </row>
    <row r="16" spans="1:32" s="389" customFormat="1" x14ac:dyDescent="0.25">
      <c r="A16" s="494"/>
      <c r="B16" s="494"/>
      <c r="C16" s="494"/>
      <c r="D16" s="494"/>
      <c r="E16" s="494"/>
      <c r="F16" s="494"/>
      <c r="G16" s="494"/>
      <c r="H16" s="494"/>
      <c r="I16" s="494"/>
      <c r="J16" s="494"/>
      <c r="K16" s="494"/>
      <c r="L16" s="494"/>
      <c r="M16" s="494"/>
      <c r="N16" s="494"/>
      <c r="O16" s="494"/>
      <c r="P16" s="494"/>
      <c r="Q16" s="494"/>
      <c r="R16" s="494"/>
      <c r="S16" s="494"/>
      <c r="T16" s="494"/>
      <c r="U16" s="494"/>
      <c r="V16" s="494"/>
      <c r="W16" s="494"/>
      <c r="X16" s="494"/>
      <c r="Y16" s="494"/>
      <c r="Z16" s="494"/>
      <c r="AA16" s="494"/>
      <c r="AB16" s="494"/>
      <c r="AC16" s="494"/>
      <c r="AD16" s="494"/>
      <c r="AE16" s="494"/>
      <c r="AF16" s="494"/>
    </row>
    <row r="17" spans="1:32" s="389" customFormat="1" x14ac:dyDescent="0.25">
      <c r="A17" s="494"/>
      <c r="B17" s="494"/>
      <c r="C17" s="494"/>
      <c r="D17" s="494"/>
      <c r="E17" s="494"/>
      <c r="F17" s="494"/>
      <c r="G17" s="494"/>
      <c r="H17" s="494"/>
      <c r="I17" s="494"/>
      <c r="J17" s="494"/>
      <c r="K17" s="494"/>
      <c r="L17" s="494"/>
      <c r="M17" s="494"/>
      <c r="N17" s="494"/>
      <c r="O17" s="494"/>
      <c r="P17" s="494"/>
      <c r="Q17" s="494"/>
      <c r="R17" s="494"/>
      <c r="S17" s="494"/>
      <c r="T17" s="494"/>
      <c r="U17" s="494"/>
      <c r="V17" s="494"/>
      <c r="W17" s="494"/>
      <c r="X17" s="494"/>
      <c r="Y17" s="494"/>
      <c r="Z17" s="494"/>
      <c r="AA17" s="494"/>
      <c r="AB17" s="494"/>
      <c r="AC17" s="494"/>
      <c r="AD17" s="494"/>
      <c r="AE17" s="494"/>
      <c r="AF17" s="494"/>
    </row>
    <row r="18" spans="1:32" s="389" customFormat="1" x14ac:dyDescent="0.25">
      <c r="A18" s="494"/>
      <c r="B18" s="494"/>
      <c r="C18" s="494"/>
      <c r="D18" s="494"/>
      <c r="E18" s="494"/>
      <c r="F18" s="494"/>
      <c r="G18" s="494"/>
      <c r="H18" s="494"/>
      <c r="I18" s="494"/>
      <c r="J18" s="494"/>
      <c r="K18" s="494"/>
      <c r="L18" s="494"/>
      <c r="M18" s="494"/>
      <c r="N18" s="494"/>
      <c r="O18" s="494"/>
      <c r="P18" s="494"/>
      <c r="Q18" s="494"/>
      <c r="R18" s="494"/>
      <c r="S18" s="494"/>
      <c r="T18" s="494"/>
      <c r="U18" s="494"/>
      <c r="V18" s="494"/>
      <c r="W18" s="494"/>
      <c r="X18" s="494"/>
      <c r="Y18" s="494"/>
      <c r="Z18" s="494"/>
      <c r="AA18" s="494"/>
      <c r="AB18" s="494"/>
      <c r="AC18" s="494"/>
      <c r="AD18" s="494"/>
      <c r="AE18" s="494"/>
      <c r="AF18" s="494"/>
    </row>
    <row r="19" spans="1:32" s="389" customFormat="1" x14ac:dyDescent="0.25">
      <c r="A19" s="494"/>
      <c r="B19" s="494"/>
      <c r="C19" s="494"/>
      <c r="D19" s="494"/>
      <c r="E19" s="494"/>
      <c r="F19" s="494"/>
      <c r="G19" s="494"/>
      <c r="H19" s="494"/>
      <c r="I19" s="494"/>
      <c r="J19" s="494"/>
      <c r="K19" s="494"/>
      <c r="L19" s="494"/>
      <c r="M19" s="494"/>
      <c r="N19" s="494"/>
      <c r="O19" s="494"/>
      <c r="P19" s="494"/>
      <c r="Q19" s="494"/>
      <c r="R19" s="494"/>
      <c r="S19" s="494"/>
      <c r="T19" s="494"/>
      <c r="U19" s="494"/>
      <c r="V19" s="494"/>
      <c r="W19" s="494"/>
      <c r="X19" s="494"/>
      <c r="Y19" s="494"/>
      <c r="Z19" s="494"/>
      <c r="AA19" s="494"/>
      <c r="AB19" s="494"/>
      <c r="AC19" s="494"/>
      <c r="AD19" s="494"/>
      <c r="AE19" s="494"/>
      <c r="AF19" s="494"/>
    </row>
    <row r="20" spans="1:32" s="389" customFormat="1" x14ac:dyDescent="0.25">
      <c r="A20" s="494"/>
      <c r="B20" s="494"/>
      <c r="C20" s="494"/>
      <c r="D20" s="494"/>
      <c r="E20" s="494"/>
      <c r="F20" s="494"/>
      <c r="G20" s="494"/>
      <c r="H20" s="494"/>
      <c r="I20" s="494"/>
      <c r="J20" s="494"/>
      <c r="K20" s="494"/>
      <c r="L20" s="494"/>
      <c r="M20" s="494"/>
      <c r="N20" s="494"/>
      <c r="O20" s="494"/>
      <c r="P20" s="494"/>
      <c r="Q20" s="494"/>
      <c r="R20" s="494"/>
      <c r="S20" s="494"/>
      <c r="T20" s="494"/>
      <c r="U20" s="494"/>
      <c r="V20" s="494"/>
      <c r="W20" s="494"/>
      <c r="X20" s="494"/>
      <c r="Y20" s="494"/>
      <c r="Z20" s="494"/>
      <c r="AA20" s="494"/>
      <c r="AB20" s="494"/>
      <c r="AC20" s="494"/>
      <c r="AD20" s="494"/>
      <c r="AE20" s="494"/>
      <c r="AF20" s="494"/>
    </row>
    <row r="21" spans="1:32" s="389" customFormat="1" x14ac:dyDescent="0.25">
      <c r="A21" s="494"/>
      <c r="B21" s="494"/>
      <c r="C21" s="494"/>
      <c r="D21" s="494"/>
      <c r="E21" s="494"/>
      <c r="F21" s="494"/>
      <c r="G21" s="494"/>
      <c r="H21" s="494"/>
      <c r="I21" s="494"/>
      <c r="J21" s="494"/>
      <c r="K21" s="494"/>
      <c r="L21" s="494"/>
      <c r="M21" s="494"/>
      <c r="N21" s="494"/>
      <c r="O21" s="494"/>
      <c r="P21" s="494"/>
      <c r="Q21" s="494"/>
      <c r="R21" s="494"/>
      <c r="S21" s="494"/>
      <c r="T21" s="494"/>
      <c r="U21" s="494"/>
      <c r="V21" s="494"/>
      <c r="W21" s="494"/>
      <c r="X21" s="494"/>
      <c r="Y21" s="494"/>
      <c r="Z21" s="494"/>
      <c r="AA21" s="494"/>
      <c r="AB21" s="494"/>
      <c r="AC21" s="494"/>
      <c r="AD21" s="494"/>
      <c r="AE21" s="494"/>
      <c r="AF21" s="494"/>
    </row>
    <row r="22" spans="1:32" s="389" customFormat="1" x14ac:dyDescent="0.25">
      <c r="A22" s="494"/>
      <c r="B22" s="494"/>
      <c r="C22" s="494"/>
      <c r="D22" s="494"/>
      <c r="E22" s="494"/>
      <c r="F22" s="494"/>
      <c r="G22" s="494"/>
      <c r="H22" s="494"/>
      <c r="I22" s="494"/>
      <c r="J22" s="494"/>
      <c r="K22" s="494"/>
      <c r="L22" s="494"/>
      <c r="M22" s="494"/>
      <c r="N22" s="494"/>
      <c r="O22" s="494"/>
      <c r="P22" s="494"/>
      <c r="Q22" s="494"/>
      <c r="R22" s="494"/>
      <c r="S22" s="494"/>
      <c r="T22" s="494"/>
      <c r="U22" s="494"/>
      <c r="V22" s="494"/>
      <c r="W22" s="494"/>
      <c r="X22" s="494"/>
      <c r="Y22" s="494"/>
      <c r="Z22" s="494"/>
      <c r="AA22" s="494"/>
      <c r="AB22" s="494"/>
      <c r="AC22" s="494"/>
      <c r="AD22" s="494"/>
      <c r="AE22" s="494"/>
      <c r="AF22" s="494"/>
    </row>
    <row r="23" spans="1:32" s="389" customFormat="1" x14ac:dyDescent="0.25">
      <c r="A23" s="484" t="str">
        <f>+HLOOKUP(Introduction!$G$4,nametranslations,34,FALSE)</f>
        <v>Source: WHO/UNICEF JMP (2026)</v>
      </c>
    </row>
    <row r="24" spans="1:32" s="389" customFormat="1" x14ac:dyDescent="0.25">
      <c r="A24" s="495"/>
    </row>
    <row r="25" spans="1:32" s="389" customFormat="1" x14ac:dyDescent="0.25">
      <c r="A25" s="496"/>
      <c r="B25" s="496"/>
      <c r="C25" s="496"/>
      <c r="D25" s="496"/>
      <c r="E25" s="496"/>
      <c r="F25" s="496"/>
      <c r="G25" s="496"/>
      <c r="H25" s="496"/>
      <c r="I25" s="496"/>
      <c r="J25" s="496"/>
      <c r="K25" s="496"/>
      <c r="L25" s="496"/>
      <c r="M25" s="496"/>
      <c r="N25" s="496"/>
      <c r="O25" s="496"/>
      <c r="P25" s="496"/>
      <c r="Q25" s="496"/>
      <c r="R25" s="496"/>
      <c r="S25" s="496"/>
      <c r="T25" s="496"/>
      <c r="U25" s="496"/>
      <c r="V25" s="496"/>
      <c r="W25" s="496"/>
      <c r="X25" s="496"/>
      <c r="Y25" s="496"/>
      <c r="Z25" s="496"/>
      <c r="AA25" s="496"/>
      <c r="AB25" s="496"/>
      <c r="AC25" s="496"/>
      <c r="AD25" s="496"/>
      <c r="AE25" s="496"/>
      <c r="AF25" s="496"/>
    </row>
    <row r="26" spans="1:32" s="389" customFormat="1" x14ac:dyDescent="0.25">
      <c r="A26" s="496"/>
      <c r="B26" s="496"/>
      <c r="C26" s="496"/>
      <c r="D26" s="496"/>
      <c r="E26" s="496"/>
      <c r="F26" s="496"/>
      <c r="G26" s="496"/>
      <c r="H26" s="496"/>
      <c r="I26" s="496"/>
      <c r="J26" s="496"/>
      <c r="K26" s="496"/>
      <c r="L26" s="496"/>
      <c r="M26" s="496"/>
      <c r="N26" s="496"/>
      <c r="O26" s="496"/>
      <c r="P26" s="496"/>
      <c r="Q26" s="496"/>
      <c r="R26" s="496"/>
      <c r="S26" s="496"/>
      <c r="T26" s="496"/>
      <c r="U26" s="496"/>
      <c r="V26" s="496"/>
      <c r="W26" s="496"/>
      <c r="X26" s="496"/>
      <c r="Y26" s="496"/>
      <c r="Z26" s="496"/>
      <c r="AA26" s="496"/>
      <c r="AB26" s="496"/>
      <c r="AC26" s="496"/>
      <c r="AD26" s="496"/>
      <c r="AE26" s="496"/>
      <c r="AF26" s="496"/>
    </row>
    <row r="27" spans="1:32" s="389" customFormat="1" x14ac:dyDescent="0.25">
      <c r="A27" s="496"/>
      <c r="B27" s="496"/>
      <c r="C27" s="496"/>
      <c r="D27" s="496"/>
      <c r="E27" s="496"/>
      <c r="F27" s="496"/>
      <c r="G27" s="496"/>
      <c r="H27" s="496"/>
      <c r="I27" s="496"/>
      <c r="J27" s="496"/>
      <c r="K27" s="496"/>
      <c r="L27" s="496"/>
      <c r="M27" s="496"/>
      <c r="N27" s="496"/>
      <c r="O27" s="496"/>
      <c r="P27" s="496"/>
      <c r="Q27" s="496"/>
      <c r="R27" s="496"/>
      <c r="S27" s="496"/>
      <c r="T27" s="496"/>
      <c r="U27" s="496"/>
      <c r="V27" s="496"/>
      <c r="W27" s="496"/>
      <c r="X27" s="496"/>
      <c r="Y27" s="496"/>
      <c r="Z27" s="496"/>
      <c r="AA27" s="496"/>
      <c r="AB27" s="496"/>
      <c r="AC27" s="496"/>
      <c r="AD27" s="496"/>
      <c r="AE27" s="496"/>
      <c r="AF27" s="496"/>
    </row>
    <row r="28" spans="1:32" s="389" customFormat="1" x14ac:dyDescent="0.25">
      <c r="A28" s="496"/>
      <c r="B28" s="496"/>
      <c r="C28" s="496"/>
      <c r="D28" s="496"/>
      <c r="E28" s="496"/>
      <c r="F28" s="496"/>
      <c r="G28" s="496"/>
      <c r="H28" s="496"/>
      <c r="I28" s="496"/>
      <c r="J28" s="496"/>
      <c r="K28" s="496"/>
      <c r="L28" s="496"/>
      <c r="M28" s="496"/>
      <c r="N28" s="496"/>
      <c r="O28" s="496"/>
      <c r="P28" s="496"/>
      <c r="Q28" s="496"/>
      <c r="R28" s="496"/>
      <c r="S28" s="496"/>
      <c r="T28" s="496"/>
      <c r="U28" s="496"/>
      <c r="V28" s="496"/>
      <c r="W28" s="496"/>
      <c r="X28" s="496"/>
      <c r="Y28" s="496"/>
      <c r="Z28" s="496"/>
      <c r="AA28" s="496"/>
      <c r="AB28" s="496"/>
      <c r="AC28" s="496"/>
      <c r="AD28" s="496"/>
      <c r="AE28" s="496"/>
      <c r="AF28" s="496"/>
    </row>
    <row r="29" spans="1:32" s="389" customFormat="1" x14ac:dyDescent="0.25">
      <c r="A29" s="496"/>
      <c r="B29" s="496"/>
      <c r="C29" s="496"/>
      <c r="D29" s="496"/>
      <c r="E29" s="496"/>
      <c r="F29" s="496"/>
      <c r="G29" s="496"/>
      <c r="H29" s="496"/>
      <c r="I29" s="496"/>
      <c r="J29" s="496"/>
      <c r="K29" s="496"/>
      <c r="L29" s="496"/>
      <c r="M29" s="496"/>
      <c r="N29" s="496"/>
      <c r="O29" s="496"/>
      <c r="P29" s="496"/>
      <c r="Q29" s="496"/>
      <c r="R29" s="496"/>
      <c r="S29" s="496"/>
      <c r="T29" s="496"/>
      <c r="U29" s="496"/>
      <c r="V29" s="496"/>
      <c r="W29" s="496"/>
      <c r="X29" s="496"/>
      <c r="Y29" s="496"/>
      <c r="Z29" s="496"/>
      <c r="AA29" s="496"/>
      <c r="AB29" s="496"/>
      <c r="AC29" s="496"/>
      <c r="AD29" s="496"/>
      <c r="AE29" s="496"/>
      <c r="AF29" s="496"/>
    </row>
    <row r="30" spans="1:32" s="389" customFormat="1" x14ac:dyDescent="0.25">
      <c r="A30" s="496"/>
      <c r="B30" s="496"/>
      <c r="C30" s="496"/>
      <c r="D30" s="496"/>
      <c r="E30" s="496"/>
      <c r="F30" s="496"/>
      <c r="G30" s="496"/>
      <c r="H30" s="496"/>
      <c r="I30" s="496"/>
      <c r="J30" s="496"/>
      <c r="K30" s="496"/>
      <c r="L30" s="496"/>
      <c r="M30" s="496"/>
      <c r="N30" s="496"/>
      <c r="O30" s="496"/>
      <c r="P30" s="496"/>
      <c r="Q30" s="496"/>
      <c r="R30" s="496"/>
      <c r="S30" s="496"/>
      <c r="T30" s="496"/>
      <c r="U30" s="496"/>
      <c r="V30" s="496"/>
      <c r="W30" s="496"/>
      <c r="X30" s="496"/>
      <c r="Y30" s="496"/>
      <c r="Z30" s="496"/>
      <c r="AA30" s="496"/>
      <c r="AB30" s="496"/>
      <c r="AC30" s="496"/>
      <c r="AD30" s="496"/>
      <c r="AE30" s="496"/>
      <c r="AF30" s="496"/>
    </row>
    <row r="31" spans="1:32" s="389" customFormat="1" x14ac:dyDescent="0.25">
      <c r="A31" s="496"/>
      <c r="B31" s="496"/>
      <c r="C31" s="496"/>
      <c r="D31" s="496"/>
      <c r="E31" s="496"/>
      <c r="F31" s="496"/>
      <c r="G31" s="496"/>
      <c r="H31" s="496"/>
      <c r="I31" s="496"/>
      <c r="J31" s="496"/>
      <c r="K31" s="496"/>
      <c r="L31" s="496"/>
      <c r="M31" s="496"/>
      <c r="N31" s="496"/>
      <c r="O31" s="496"/>
      <c r="P31" s="496"/>
      <c r="Q31" s="496"/>
      <c r="R31" s="496"/>
      <c r="S31" s="496"/>
      <c r="T31" s="496"/>
      <c r="U31" s="496"/>
      <c r="V31" s="496"/>
      <c r="W31" s="496"/>
      <c r="X31" s="496"/>
      <c r="Y31" s="496"/>
      <c r="Z31" s="496"/>
      <c r="AA31" s="496"/>
      <c r="AB31" s="496"/>
      <c r="AC31" s="496"/>
      <c r="AD31" s="496"/>
      <c r="AE31" s="496"/>
      <c r="AF31" s="496"/>
    </row>
    <row r="32" spans="1:32" s="389" customFormat="1" x14ac:dyDescent="0.25">
      <c r="A32" s="496"/>
      <c r="B32" s="496"/>
      <c r="C32" s="496"/>
      <c r="D32" s="496"/>
      <c r="E32" s="496"/>
      <c r="F32" s="496"/>
      <c r="G32" s="496"/>
      <c r="H32" s="496"/>
      <c r="I32" s="496"/>
      <c r="J32" s="496"/>
      <c r="K32" s="496"/>
      <c r="L32" s="496"/>
      <c r="M32" s="496"/>
      <c r="N32" s="496"/>
      <c r="O32" s="496"/>
      <c r="P32" s="496"/>
      <c r="Q32" s="496"/>
      <c r="R32" s="496"/>
      <c r="S32" s="496"/>
      <c r="T32" s="496"/>
      <c r="U32" s="496"/>
      <c r="V32" s="496"/>
      <c r="W32" s="496"/>
      <c r="X32" s="496"/>
      <c r="Y32" s="496"/>
      <c r="Z32" s="496"/>
      <c r="AA32" s="496"/>
      <c r="AB32" s="496"/>
      <c r="AC32" s="496"/>
      <c r="AD32" s="496"/>
      <c r="AE32" s="496"/>
      <c r="AF32" s="496"/>
    </row>
    <row r="33" spans="1:32" s="389" customFormat="1" x14ac:dyDescent="0.25">
      <c r="A33" s="496"/>
      <c r="B33" s="496"/>
      <c r="C33" s="496"/>
      <c r="D33" s="496"/>
      <c r="E33" s="496"/>
      <c r="F33" s="496"/>
      <c r="G33" s="496"/>
      <c r="H33" s="496"/>
      <c r="I33" s="496"/>
      <c r="J33" s="496"/>
      <c r="K33" s="496"/>
      <c r="L33" s="496"/>
      <c r="M33" s="496"/>
      <c r="N33" s="496"/>
      <c r="O33" s="496"/>
      <c r="P33" s="496"/>
      <c r="Q33" s="496"/>
      <c r="R33" s="496"/>
      <c r="S33" s="496"/>
      <c r="T33" s="496"/>
      <c r="U33" s="496"/>
      <c r="V33" s="496"/>
      <c r="W33" s="496"/>
      <c r="X33" s="496"/>
      <c r="Y33" s="496"/>
      <c r="Z33" s="496"/>
      <c r="AA33" s="496"/>
      <c r="AB33" s="496"/>
      <c r="AC33" s="496"/>
      <c r="AD33" s="496"/>
      <c r="AE33" s="496"/>
      <c r="AF33" s="496"/>
    </row>
    <row r="34" spans="1:32" s="389" customFormat="1" x14ac:dyDescent="0.25">
      <c r="A34" s="496"/>
      <c r="B34" s="496"/>
      <c r="C34" s="496"/>
      <c r="D34" s="496"/>
      <c r="E34" s="496"/>
      <c r="F34" s="496"/>
      <c r="G34" s="496"/>
      <c r="H34" s="496"/>
      <c r="I34" s="496"/>
      <c r="J34" s="496"/>
      <c r="K34" s="496"/>
      <c r="L34" s="496"/>
      <c r="M34" s="496"/>
      <c r="N34" s="496"/>
      <c r="O34" s="496"/>
      <c r="P34" s="496"/>
      <c r="Q34" s="496"/>
      <c r="R34" s="496"/>
      <c r="S34" s="496"/>
      <c r="T34" s="496"/>
      <c r="U34" s="496"/>
      <c r="V34" s="496"/>
      <c r="W34" s="496"/>
      <c r="X34" s="496"/>
      <c r="Y34" s="496"/>
      <c r="Z34" s="496"/>
      <c r="AA34" s="496"/>
      <c r="AB34" s="496"/>
      <c r="AC34" s="496"/>
      <c r="AD34" s="496"/>
      <c r="AE34" s="496"/>
      <c r="AF34" s="496"/>
    </row>
    <row r="35" spans="1:32" s="389" customFormat="1" x14ac:dyDescent="0.25">
      <c r="A35" s="496"/>
      <c r="B35" s="496"/>
      <c r="C35" s="496"/>
      <c r="D35" s="496"/>
      <c r="E35" s="496"/>
      <c r="F35" s="496"/>
      <c r="G35" s="496"/>
      <c r="H35" s="496"/>
      <c r="I35" s="496"/>
      <c r="J35" s="496"/>
      <c r="K35" s="496"/>
      <c r="L35" s="496"/>
      <c r="M35" s="496"/>
      <c r="N35" s="496"/>
      <c r="O35" s="496"/>
      <c r="P35" s="496"/>
      <c r="Q35" s="496"/>
      <c r="R35" s="496"/>
      <c r="S35" s="496"/>
      <c r="T35" s="496"/>
      <c r="U35" s="496"/>
      <c r="V35" s="496"/>
      <c r="W35" s="496"/>
      <c r="X35" s="496"/>
      <c r="Y35" s="496"/>
      <c r="Z35" s="496"/>
      <c r="AA35" s="496"/>
      <c r="AB35" s="496"/>
      <c r="AC35" s="496"/>
      <c r="AD35" s="496"/>
      <c r="AE35" s="496"/>
      <c r="AF35" s="496"/>
    </row>
    <row r="36" spans="1:32" s="389" customFormat="1" x14ac:dyDescent="0.25">
      <c r="A36" s="496"/>
      <c r="B36" s="496"/>
      <c r="C36" s="496"/>
      <c r="D36" s="496"/>
      <c r="E36" s="496"/>
      <c r="F36" s="496"/>
      <c r="G36" s="496"/>
      <c r="H36" s="496"/>
      <c r="I36" s="496"/>
      <c r="J36" s="496"/>
      <c r="K36" s="496"/>
      <c r="L36" s="496"/>
      <c r="M36" s="496"/>
      <c r="N36" s="496"/>
      <c r="O36" s="496"/>
      <c r="P36" s="496"/>
      <c r="Q36" s="496"/>
      <c r="R36" s="496"/>
      <c r="S36" s="496"/>
      <c r="T36" s="496"/>
      <c r="U36" s="496"/>
      <c r="V36" s="496"/>
      <c r="W36" s="496"/>
      <c r="X36" s="496"/>
      <c r="Y36" s="496"/>
      <c r="Z36" s="496"/>
      <c r="AA36" s="496"/>
      <c r="AB36" s="496"/>
      <c r="AC36" s="496"/>
      <c r="AD36" s="496"/>
      <c r="AE36" s="496"/>
      <c r="AF36" s="496"/>
    </row>
    <row r="37" spans="1:32" s="389" customFormat="1" x14ac:dyDescent="0.25">
      <c r="A37" s="496"/>
      <c r="B37" s="496"/>
      <c r="C37" s="496"/>
      <c r="D37" s="496"/>
      <c r="E37" s="496"/>
      <c r="F37" s="496"/>
      <c r="G37" s="496"/>
      <c r="H37" s="496"/>
      <c r="I37" s="496"/>
      <c r="J37" s="496"/>
      <c r="K37" s="496"/>
      <c r="L37" s="496"/>
      <c r="M37" s="496"/>
      <c r="N37" s="496"/>
      <c r="O37" s="496"/>
      <c r="P37" s="496"/>
      <c r="Q37" s="496"/>
      <c r="R37" s="496"/>
      <c r="S37" s="496"/>
      <c r="T37" s="496"/>
      <c r="U37" s="496"/>
      <c r="V37" s="496"/>
      <c r="W37" s="496"/>
      <c r="X37" s="496"/>
      <c r="Y37" s="496"/>
      <c r="Z37" s="496"/>
      <c r="AA37" s="496"/>
      <c r="AB37" s="496"/>
      <c r="AC37" s="496"/>
      <c r="AD37" s="496"/>
      <c r="AE37" s="496"/>
      <c r="AF37" s="496"/>
    </row>
    <row r="38" spans="1:32" s="389" customFormat="1" x14ac:dyDescent="0.25">
      <c r="A38" s="496"/>
      <c r="B38" s="496"/>
      <c r="C38" s="496"/>
      <c r="D38" s="496"/>
      <c r="E38" s="496"/>
      <c r="F38" s="496"/>
      <c r="G38" s="496"/>
      <c r="H38" s="496"/>
      <c r="I38" s="496"/>
      <c r="J38" s="496"/>
      <c r="K38" s="496"/>
      <c r="L38" s="496"/>
      <c r="M38" s="496"/>
      <c r="N38" s="496"/>
      <c r="O38" s="496"/>
      <c r="P38" s="496"/>
      <c r="Q38" s="496"/>
      <c r="R38" s="496"/>
      <c r="S38" s="496"/>
      <c r="T38" s="496"/>
      <c r="U38" s="496"/>
      <c r="V38" s="496"/>
      <c r="W38" s="496"/>
      <c r="X38" s="496"/>
      <c r="Y38" s="496"/>
      <c r="Z38" s="496"/>
      <c r="AA38" s="496"/>
      <c r="AB38" s="496"/>
      <c r="AC38" s="496"/>
      <c r="AD38" s="496"/>
      <c r="AE38" s="496"/>
      <c r="AF38" s="496"/>
    </row>
    <row r="39" spans="1:32" s="389" customFormat="1" x14ac:dyDescent="0.25">
      <c r="A39" s="496"/>
      <c r="B39" s="496"/>
      <c r="C39" s="496"/>
      <c r="D39" s="496"/>
      <c r="E39" s="496"/>
      <c r="F39" s="496"/>
      <c r="G39" s="496"/>
      <c r="H39" s="496"/>
      <c r="I39" s="496"/>
      <c r="J39" s="496"/>
      <c r="K39" s="496"/>
      <c r="L39" s="496"/>
      <c r="M39" s="496"/>
      <c r="N39" s="496"/>
      <c r="O39" s="496"/>
      <c r="P39" s="496"/>
      <c r="Q39" s="496"/>
      <c r="R39" s="496"/>
      <c r="S39" s="496"/>
      <c r="T39" s="496"/>
      <c r="U39" s="496"/>
      <c r="V39" s="496"/>
      <c r="W39" s="496"/>
      <c r="X39" s="496"/>
      <c r="Y39" s="496"/>
      <c r="Z39" s="496"/>
      <c r="AA39" s="496"/>
      <c r="AB39" s="496"/>
      <c r="AC39" s="496"/>
      <c r="AD39" s="496"/>
      <c r="AE39" s="496"/>
      <c r="AF39" s="496"/>
    </row>
    <row r="40" spans="1:32" s="389" customFormat="1" x14ac:dyDescent="0.25">
      <c r="A40" s="496"/>
      <c r="B40" s="496"/>
      <c r="C40" s="496"/>
      <c r="D40" s="496"/>
      <c r="E40" s="496"/>
      <c r="F40" s="496"/>
      <c r="G40" s="496"/>
      <c r="H40" s="496"/>
      <c r="I40" s="496"/>
      <c r="J40" s="496"/>
      <c r="K40" s="496"/>
      <c r="L40" s="496"/>
      <c r="M40" s="496"/>
      <c r="N40" s="496"/>
      <c r="O40" s="496"/>
      <c r="P40" s="496"/>
      <c r="Q40" s="496"/>
      <c r="R40" s="496"/>
      <c r="S40" s="496"/>
      <c r="T40" s="496"/>
      <c r="U40" s="496"/>
      <c r="V40" s="496"/>
      <c r="W40" s="496"/>
      <c r="X40" s="496"/>
      <c r="Y40" s="496"/>
      <c r="Z40" s="496"/>
      <c r="AA40" s="496"/>
      <c r="AB40" s="496"/>
      <c r="AC40" s="496"/>
      <c r="AD40" s="496"/>
      <c r="AE40" s="496"/>
      <c r="AF40" s="496"/>
    </row>
    <row r="41" spans="1:32" s="389" customFormat="1" x14ac:dyDescent="0.25">
      <c r="A41" s="496"/>
      <c r="B41" s="496"/>
      <c r="C41" s="496"/>
      <c r="D41" s="496"/>
      <c r="E41" s="496"/>
      <c r="F41" s="496"/>
      <c r="G41" s="496"/>
      <c r="H41" s="496"/>
      <c r="I41" s="496"/>
      <c r="J41" s="496"/>
      <c r="K41" s="496"/>
      <c r="L41" s="496"/>
      <c r="M41" s="496"/>
      <c r="N41" s="496"/>
      <c r="O41" s="496"/>
      <c r="P41" s="496"/>
      <c r="Q41" s="496"/>
      <c r="R41" s="496"/>
      <c r="S41" s="496"/>
      <c r="T41" s="496"/>
      <c r="U41" s="496"/>
      <c r="V41" s="496"/>
      <c r="W41" s="496"/>
      <c r="X41" s="496"/>
      <c r="Y41" s="496"/>
      <c r="Z41" s="496"/>
      <c r="AA41" s="496"/>
      <c r="AB41" s="496"/>
      <c r="AC41" s="496"/>
      <c r="AD41" s="496"/>
      <c r="AE41" s="496"/>
      <c r="AF41" s="496"/>
    </row>
    <row r="42" spans="1:32" s="389" customFormat="1" x14ac:dyDescent="0.25">
      <c r="A42" s="496"/>
      <c r="B42" s="496"/>
      <c r="C42" s="496"/>
      <c r="D42" s="496"/>
      <c r="E42" s="496"/>
      <c r="F42" s="496"/>
      <c r="G42" s="496"/>
      <c r="H42" s="496"/>
      <c r="I42" s="496"/>
      <c r="J42" s="496"/>
      <c r="K42" s="496"/>
      <c r="L42" s="496"/>
      <c r="M42" s="496"/>
      <c r="N42" s="496"/>
      <c r="O42" s="496"/>
      <c r="P42" s="496"/>
      <c r="Q42" s="496"/>
      <c r="R42" s="496"/>
      <c r="S42" s="496"/>
      <c r="T42" s="496"/>
      <c r="U42" s="496"/>
      <c r="V42" s="496"/>
      <c r="W42" s="496"/>
      <c r="X42" s="496"/>
      <c r="Y42" s="496"/>
      <c r="Z42" s="496"/>
      <c r="AA42" s="496"/>
      <c r="AB42" s="496"/>
      <c r="AC42" s="496"/>
      <c r="AD42" s="496"/>
      <c r="AE42" s="496"/>
      <c r="AF42" s="496"/>
    </row>
    <row r="43" spans="1:32" s="389" customFormat="1" x14ac:dyDescent="0.25">
      <c r="A43" s="496"/>
      <c r="B43" s="496"/>
      <c r="C43" s="496"/>
      <c r="D43" s="496"/>
      <c r="E43" s="496"/>
      <c r="F43" s="496"/>
      <c r="G43" s="496"/>
      <c r="H43" s="496"/>
      <c r="I43" s="496"/>
      <c r="J43" s="496"/>
      <c r="K43" s="496"/>
      <c r="L43" s="496"/>
      <c r="M43" s="496"/>
      <c r="N43" s="496"/>
      <c r="O43" s="496"/>
      <c r="P43" s="496"/>
      <c r="Q43" s="496"/>
      <c r="R43" s="496"/>
      <c r="S43" s="496"/>
      <c r="T43" s="496"/>
      <c r="U43" s="496"/>
      <c r="V43" s="496"/>
      <c r="W43" s="496"/>
      <c r="X43" s="496"/>
      <c r="Y43" s="496"/>
      <c r="Z43" s="496"/>
      <c r="AA43" s="496"/>
      <c r="AB43" s="496"/>
      <c r="AC43" s="496"/>
      <c r="AD43" s="496"/>
      <c r="AE43" s="496"/>
      <c r="AF43" s="496"/>
    </row>
    <row r="44" spans="1:32" s="389" customFormat="1" x14ac:dyDescent="0.25">
      <c r="A44" s="484" t="str">
        <f>+HLOOKUP(Introduction!$G$4,nametranslations,34,FALSE)</f>
        <v>Source: WHO/UNICEF JMP (2026)</v>
      </c>
      <c r="B44" s="495"/>
    </row>
    <row r="45" spans="1:32" s="389" customFormat="1" x14ac:dyDescent="0.25"/>
    <row r="46" spans="1:32" s="389" customFormat="1" x14ac:dyDescent="0.25">
      <c r="A46" s="497"/>
      <c r="B46" s="497"/>
      <c r="C46" s="497"/>
      <c r="D46" s="497"/>
      <c r="E46" s="497"/>
      <c r="F46" s="497"/>
      <c r="G46" s="497"/>
      <c r="H46" s="497"/>
      <c r="I46" s="497"/>
      <c r="J46" s="497"/>
      <c r="K46" s="497"/>
      <c r="L46" s="497"/>
      <c r="M46" s="497"/>
      <c r="N46" s="497"/>
      <c r="O46" s="497"/>
      <c r="P46" s="497"/>
      <c r="Q46" s="497"/>
      <c r="R46" s="497"/>
      <c r="S46" s="497"/>
      <c r="T46" s="497"/>
      <c r="U46" s="497"/>
      <c r="V46" s="497"/>
      <c r="W46" s="497"/>
      <c r="X46" s="497"/>
      <c r="Y46" s="497"/>
      <c r="Z46" s="497"/>
      <c r="AA46" s="497"/>
      <c r="AB46" s="497"/>
      <c r="AC46" s="497"/>
      <c r="AD46" s="497"/>
      <c r="AE46" s="497"/>
      <c r="AF46" s="497"/>
    </row>
    <row r="47" spans="1:32" s="389" customFormat="1" x14ac:dyDescent="0.25">
      <c r="A47" s="497"/>
      <c r="B47" s="497"/>
      <c r="C47" s="497"/>
      <c r="D47" s="497"/>
      <c r="E47" s="497"/>
      <c r="F47" s="497"/>
      <c r="G47" s="497"/>
      <c r="H47" s="497"/>
      <c r="I47" s="497"/>
      <c r="J47" s="497"/>
      <c r="K47" s="497"/>
      <c r="L47" s="497"/>
      <c r="M47" s="497"/>
      <c r="N47" s="497"/>
      <c r="O47" s="497"/>
      <c r="P47" s="497"/>
      <c r="Q47" s="497"/>
      <c r="R47" s="497"/>
      <c r="S47" s="497"/>
      <c r="T47" s="497"/>
      <c r="U47" s="497"/>
      <c r="V47" s="497"/>
      <c r="W47" s="497"/>
      <c r="X47" s="497"/>
      <c r="Y47" s="497"/>
      <c r="Z47" s="497"/>
      <c r="AA47" s="497"/>
      <c r="AB47" s="497"/>
      <c r="AC47" s="497"/>
      <c r="AD47" s="497"/>
      <c r="AE47" s="497"/>
      <c r="AF47" s="497"/>
    </row>
    <row r="48" spans="1:32" s="389" customFormat="1" x14ac:dyDescent="0.25">
      <c r="A48" s="497"/>
      <c r="B48" s="497"/>
      <c r="C48" s="497"/>
      <c r="D48" s="497"/>
      <c r="E48" s="497"/>
      <c r="F48" s="497"/>
      <c r="G48" s="497"/>
      <c r="H48" s="497"/>
      <c r="I48" s="497"/>
      <c r="J48" s="497"/>
      <c r="K48" s="497"/>
      <c r="L48" s="497"/>
      <c r="M48" s="497"/>
      <c r="N48" s="497"/>
      <c r="O48" s="497"/>
      <c r="P48" s="497"/>
      <c r="Q48" s="497"/>
      <c r="R48" s="497"/>
      <c r="S48" s="497"/>
      <c r="T48" s="497"/>
      <c r="U48" s="497"/>
      <c r="V48" s="497"/>
      <c r="W48" s="497"/>
      <c r="X48" s="497"/>
      <c r="Y48" s="497"/>
      <c r="Z48" s="497"/>
      <c r="AA48" s="497"/>
      <c r="AB48" s="497"/>
      <c r="AC48" s="497"/>
      <c r="AD48" s="497"/>
      <c r="AE48" s="497"/>
      <c r="AF48" s="497"/>
    </row>
    <row r="49" spans="1:32" s="389" customFormat="1" x14ac:dyDescent="0.25">
      <c r="A49" s="497"/>
      <c r="B49" s="497"/>
      <c r="C49" s="497"/>
      <c r="D49" s="497"/>
      <c r="E49" s="497"/>
      <c r="F49" s="497"/>
      <c r="G49" s="497"/>
      <c r="H49" s="497"/>
      <c r="I49" s="497"/>
      <c r="J49" s="497"/>
      <c r="K49" s="497"/>
      <c r="L49" s="497"/>
      <c r="M49" s="497"/>
      <c r="N49" s="497"/>
      <c r="O49" s="497"/>
      <c r="P49" s="497"/>
      <c r="Q49" s="497"/>
      <c r="R49" s="497"/>
      <c r="S49" s="497"/>
      <c r="T49" s="497"/>
      <c r="U49" s="497"/>
      <c r="V49" s="497"/>
      <c r="W49" s="497"/>
      <c r="X49" s="497"/>
      <c r="Y49" s="497"/>
      <c r="Z49" s="497"/>
      <c r="AA49" s="497"/>
      <c r="AB49" s="497"/>
      <c r="AC49" s="497"/>
      <c r="AD49" s="497"/>
      <c r="AE49" s="497"/>
      <c r="AF49" s="497"/>
    </row>
    <row r="50" spans="1:32" s="389" customFormat="1" x14ac:dyDescent="0.25">
      <c r="A50" s="497"/>
      <c r="B50" s="497"/>
      <c r="C50" s="497"/>
      <c r="D50" s="497"/>
      <c r="E50" s="497"/>
      <c r="F50" s="497"/>
      <c r="G50" s="497"/>
      <c r="H50" s="497"/>
      <c r="I50" s="497"/>
      <c r="J50" s="497"/>
      <c r="K50" s="497"/>
      <c r="L50" s="497"/>
      <c r="M50" s="497"/>
      <c r="N50" s="497"/>
      <c r="O50" s="497"/>
      <c r="P50" s="497"/>
      <c r="Q50" s="497"/>
      <c r="R50" s="497"/>
      <c r="S50" s="497"/>
      <c r="T50" s="497"/>
      <c r="U50" s="497"/>
      <c r="V50" s="497"/>
      <c r="W50" s="497"/>
      <c r="X50" s="497"/>
      <c r="Y50" s="497"/>
      <c r="Z50" s="497"/>
      <c r="AA50" s="497"/>
      <c r="AB50" s="497"/>
      <c r="AC50" s="497"/>
      <c r="AD50" s="497"/>
      <c r="AE50" s="497"/>
      <c r="AF50" s="497"/>
    </row>
    <row r="51" spans="1:32" s="389" customFormat="1" x14ac:dyDescent="0.25">
      <c r="A51" s="497"/>
      <c r="B51" s="497"/>
      <c r="C51" s="497"/>
      <c r="D51" s="497"/>
      <c r="E51" s="497"/>
      <c r="F51" s="497"/>
      <c r="G51" s="497"/>
      <c r="H51" s="497"/>
      <c r="I51" s="497"/>
      <c r="J51" s="497"/>
      <c r="K51" s="497"/>
      <c r="L51" s="497"/>
      <c r="M51" s="497"/>
      <c r="N51" s="497"/>
      <c r="O51" s="497"/>
      <c r="P51" s="497"/>
      <c r="Q51" s="497"/>
      <c r="R51" s="497"/>
      <c r="S51" s="497"/>
      <c r="T51" s="497"/>
      <c r="U51" s="497"/>
      <c r="V51" s="497"/>
      <c r="W51" s="497"/>
      <c r="X51" s="497"/>
      <c r="Y51" s="497"/>
      <c r="Z51" s="497"/>
      <c r="AA51" s="497"/>
      <c r="AB51" s="497"/>
      <c r="AC51" s="497"/>
      <c r="AD51" s="497"/>
      <c r="AE51" s="497"/>
      <c r="AF51" s="497"/>
    </row>
    <row r="52" spans="1:32" s="389" customFormat="1" x14ac:dyDescent="0.25">
      <c r="A52" s="497"/>
      <c r="B52" s="497"/>
      <c r="C52" s="497"/>
      <c r="D52" s="497"/>
      <c r="E52" s="497"/>
      <c r="F52" s="497"/>
      <c r="G52" s="497"/>
      <c r="H52" s="497"/>
      <c r="I52" s="497"/>
      <c r="J52" s="497"/>
      <c r="K52" s="497"/>
      <c r="L52" s="497"/>
      <c r="M52" s="497"/>
      <c r="N52" s="497"/>
      <c r="O52" s="497"/>
      <c r="P52" s="497"/>
      <c r="Q52" s="497"/>
      <c r="R52" s="497"/>
      <c r="S52" s="497"/>
      <c r="T52" s="497"/>
      <c r="U52" s="497"/>
      <c r="V52" s="497"/>
      <c r="W52" s="497"/>
      <c r="X52" s="497"/>
      <c r="Y52" s="497"/>
      <c r="Z52" s="497"/>
      <c r="AA52" s="497"/>
      <c r="AB52" s="497"/>
      <c r="AC52" s="497"/>
      <c r="AD52" s="497"/>
      <c r="AE52" s="497"/>
      <c r="AF52" s="497"/>
    </row>
    <row r="53" spans="1:32" s="389" customFormat="1" x14ac:dyDescent="0.25">
      <c r="A53" s="497"/>
      <c r="B53" s="497"/>
      <c r="C53" s="497"/>
      <c r="D53" s="497"/>
      <c r="E53" s="497"/>
      <c r="F53" s="497"/>
      <c r="G53" s="497"/>
      <c r="H53" s="497"/>
      <c r="I53" s="497"/>
      <c r="J53" s="497"/>
      <c r="K53" s="497"/>
      <c r="L53" s="497"/>
      <c r="M53" s="497"/>
      <c r="N53" s="497"/>
      <c r="O53" s="497"/>
      <c r="P53" s="497"/>
      <c r="Q53" s="497"/>
      <c r="R53" s="497"/>
      <c r="S53" s="497"/>
      <c r="T53" s="497"/>
      <c r="U53" s="497"/>
      <c r="V53" s="497"/>
      <c r="W53" s="497"/>
      <c r="X53" s="497"/>
      <c r="Y53" s="497"/>
      <c r="Z53" s="497"/>
      <c r="AA53" s="497"/>
      <c r="AB53" s="497"/>
      <c r="AC53" s="497"/>
      <c r="AD53" s="497"/>
      <c r="AE53" s="497"/>
      <c r="AF53" s="497"/>
    </row>
    <row r="54" spans="1:32" s="389" customFormat="1" x14ac:dyDescent="0.25">
      <c r="A54" s="497"/>
      <c r="B54" s="497"/>
      <c r="C54" s="497"/>
      <c r="D54" s="497"/>
      <c r="E54" s="497"/>
      <c r="F54" s="497"/>
      <c r="G54" s="497"/>
      <c r="H54" s="497"/>
      <c r="I54" s="497"/>
      <c r="J54" s="497"/>
      <c r="K54" s="497"/>
      <c r="L54" s="497"/>
      <c r="M54" s="497"/>
      <c r="N54" s="497"/>
      <c r="O54" s="497"/>
      <c r="P54" s="497"/>
      <c r="Q54" s="497"/>
      <c r="R54" s="497"/>
      <c r="S54" s="497"/>
      <c r="T54" s="497"/>
      <c r="U54" s="497"/>
      <c r="V54" s="497"/>
      <c r="W54" s="497"/>
      <c r="X54" s="497"/>
      <c r="Y54" s="497"/>
      <c r="Z54" s="497"/>
      <c r="AA54" s="497"/>
      <c r="AB54" s="497"/>
      <c r="AC54" s="497"/>
      <c r="AD54" s="497"/>
      <c r="AE54" s="497"/>
      <c r="AF54" s="497"/>
    </row>
    <row r="55" spans="1:32" s="389" customFormat="1" x14ac:dyDescent="0.25">
      <c r="A55" s="497"/>
      <c r="B55" s="497"/>
      <c r="C55" s="497"/>
      <c r="D55" s="497"/>
      <c r="E55" s="497"/>
      <c r="F55" s="497"/>
      <c r="G55" s="497"/>
      <c r="H55" s="497"/>
      <c r="I55" s="497"/>
      <c r="J55" s="497"/>
      <c r="K55" s="497"/>
      <c r="L55" s="497"/>
      <c r="M55" s="497"/>
      <c r="N55" s="497"/>
      <c r="O55" s="497"/>
      <c r="P55" s="497"/>
      <c r="Q55" s="497"/>
      <c r="R55" s="497"/>
      <c r="S55" s="497"/>
      <c r="T55" s="497"/>
      <c r="U55" s="497"/>
      <c r="V55" s="497"/>
      <c r="W55" s="497"/>
      <c r="X55" s="497"/>
      <c r="Y55" s="497"/>
      <c r="Z55" s="497"/>
      <c r="AA55" s="497"/>
      <c r="AB55" s="497"/>
      <c r="AC55" s="497"/>
      <c r="AD55" s="497"/>
      <c r="AE55" s="497"/>
      <c r="AF55" s="497"/>
    </row>
    <row r="56" spans="1:32" s="389" customFormat="1" x14ac:dyDescent="0.25">
      <c r="A56" s="497"/>
      <c r="B56" s="497"/>
      <c r="C56" s="497"/>
      <c r="D56" s="497"/>
      <c r="E56" s="497"/>
      <c r="F56" s="497"/>
      <c r="G56" s="497"/>
      <c r="H56" s="497"/>
      <c r="I56" s="497"/>
      <c r="J56" s="497"/>
      <c r="K56" s="497"/>
      <c r="L56" s="497"/>
      <c r="M56" s="497"/>
      <c r="N56" s="497"/>
      <c r="O56" s="497"/>
      <c r="P56" s="497"/>
      <c r="Q56" s="497"/>
      <c r="R56" s="497"/>
      <c r="S56" s="497"/>
      <c r="T56" s="497"/>
      <c r="U56" s="497"/>
      <c r="V56" s="497"/>
      <c r="W56" s="497"/>
      <c r="X56" s="497"/>
      <c r="Y56" s="497"/>
      <c r="Z56" s="497"/>
      <c r="AA56" s="497"/>
      <c r="AB56" s="497"/>
      <c r="AC56" s="497"/>
      <c r="AD56" s="497"/>
      <c r="AE56" s="497"/>
      <c r="AF56" s="497"/>
    </row>
    <row r="57" spans="1:32" s="389" customFormat="1" x14ac:dyDescent="0.25">
      <c r="A57" s="497"/>
      <c r="B57" s="497"/>
      <c r="C57" s="497"/>
      <c r="D57" s="497"/>
      <c r="E57" s="497"/>
      <c r="F57" s="497"/>
      <c r="G57" s="497"/>
      <c r="H57" s="497"/>
      <c r="I57" s="497"/>
      <c r="J57" s="497"/>
      <c r="K57" s="497"/>
      <c r="L57" s="497"/>
      <c r="M57" s="497"/>
      <c r="N57" s="497"/>
      <c r="O57" s="497"/>
      <c r="P57" s="497"/>
      <c r="Q57" s="497"/>
      <c r="R57" s="497"/>
      <c r="S57" s="497"/>
      <c r="T57" s="497"/>
      <c r="U57" s="497"/>
      <c r="V57" s="497"/>
      <c r="W57" s="497"/>
      <c r="X57" s="497"/>
      <c r="Y57" s="497"/>
      <c r="Z57" s="497"/>
      <c r="AA57" s="497"/>
      <c r="AB57" s="497"/>
      <c r="AC57" s="497"/>
      <c r="AD57" s="497"/>
      <c r="AE57" s="497"/>
      <c r="AF57" s="497"/>
    </row>
    <row r="58" spans="1:32" s="389" customFormat="1" x14ac:dyDescent="0.25">
      <c r="A58" s="497"/>
      <c r="B58" s="497"/>
      <c r="C58" s="497"/>
      <c r="D58" s="497"/>
      <c r="E58" s="497"/>
      <c r="F58" s="497"/>
      <c r="G58" s="497"/>
      <c r="H58" s="497"/>
      <c r="I58" s="497"/>
      <c r="J58" s="497"/>
      <c r="K58" s="497"/>
      <c r="L58" s="497"/>
      <c r="M58" s="497"/>
      <c r="N58" s="497"/>
      <c r="O58" s="497"/>
      <c r="P58" s="497"/>
      <c r="Q58" s="497"/>
      <c r="R58" s="497"/>
      <c r="S58" s="497"/>
      <c r="T58" s="497"/>
      <c r="U58" s="497"/>
      <c r="V58" s="497"/>
      <c r="W58" s="497"/>
      <c r="X58" s="497"/>
      <c r="Y58" s="497"/>
      <c r="Z58" s="497"/>
      <c r="AA58" s="497"/>
      <c r="AB58" s="497"/>
      <c r="AC58" s="497"/>
      <c r="AD58" s="497"/>
      <c r="AE58" s="497"/>
      <c r="AF58" s="497"/>
    </row>
    <row r="59" spans="1:32" s="389" customFormat="1" x14ac:dyDescent="0.25">
      <c r="A59" s="497"/>
      <c r="B59" s="497"/>
      <c r="C59" s="497"/>
      <c r="D59" s="497"/>
      <c r="E59" s="497"/>
      <c r="F59" s="497"/>
      <c r="G59" s="497"/>
      <c r="H59" s="497"/>
      <c r="I59" s="497"/>
      <c r="J59" s="497"/>
      <c r="K59" s="497"/>
      <c r="L59" s="497"/>
      <c r="M59" s="497"/>
      <c r="N59" s="497"/>
      <c r="O59" s="497"/>
      <c r="P59" s="497"/>
      <c r="Q59" s="497"/>
      <c r="R59" s="497"/>
      <c r="S59" s="497"/>
      <c r="T59" s="497"/>
      <c r="U59" s="497"/>
      <c r="V59" s="497"/>
      <c r="W59" s="497"/>
      <c r="X59" s="497"/>
      <c r="Y59" s="497"/>
      <c r="Z59" s="497"/>
      <c r="AA59" s="497"/>
      <c r="AB59" s="497"/>
      <c r="AC59" s="497"/>
      <c r="AD59" s="497"/>
      <c r="AE59" s="497"/>
      <c r="AF59" s="497"/>
    </row>
    <row r="60" spans="1:32" s="389" customFormat="1" x14ac:dyDescent="0.25">
      <c r="A60" s="497"/>
      <c r="B60" s="497"/>
      <c r="C60" s="497"/>
      <c r="D60" s="497"/>
      <c r="E60" s="497"/>
      <c r="F60" s="497"/>
      <c r="G60" s="497"/>
      <c r="H60" s="497"/>
      <c r="I60" s="497"/>
      <c r="J60" s="497"/>
      <c r="K60" s="497"/>
      <c r="L60" s="497"/>
      <c r="M60" s="497"/>
      <c r="N60" s="497"/>
      <c r="O60" s="497"/>
      <c r="P60" s="497"/>
      <c r="Q60" s="497"/>
      <c r="R60" s="497"/>
      <c r="S60" s="497"/>
      <c r="T60" s="497"/>
      <c r="U60" s="497"/>
      <c r="V60" s="497"/>
      <c r="W60" s="497"/>
      <c r="X60" s="497"/>
      <c r="Y60" s="497"/>
      <c r="Z60" s="497"/>
      <c r="AA60" s="497"/>
      <c r="AB60" s="497"/>
      <c r="AC60" s="497"/>
      <c r="AD60" s="497"/>
      <c r="AE60" s="497"/>
      <c r="AF60" s="497"/>
    </row>
    <row r="61" spans="1:32" s="389" customFormat="1" x14ac:dyDescent="0.25">
      <c r="A61" s="497"/>
      <c r="B61" s="497"/>
      <c r="C61" s="497"/>
      <c r="D61" s="497"/>
      <c r="E61" s="497"/>
      <c r="F61" s="497"/>
      <c r="G61" s="497"/>
      <c r="H61" s="497"/>
      <c r="I61" s="497"/>
      <c r="J61" s="497"/>
      <c r="K61" s="497"/>
      <c r="L61" s="497"/>
      <c r="M61" s="497"/>
      <c r="N61" s="497"/>
      <c r="O61" s="497"/>
      <c r="P61" s="497"/>
      <c r="Q61" s="497"/>
      <c r="R61" s="497"/>
      <c r="S61" s="497"/>
      <c r="T61" s="497"/>
      <c r="U61" s="497"/>
      <c r="V61" s="497"/>
      <c r="W61" s="497"/>
      <c r="X61" s="497"/>
      <c r="Y61" s="497"/>
      <c r="Z61" s="497"/>
      <c r="AA61" s="497"/>
      <c r="AB61" s="497"/>
      <c r="AC61" s="497"/>
      <c r="AD61" s="497"/>
      <c r="AE61" s="497"/>
      <c r="AF61" s="497"/>
    </row>
    <row r="62" spans="1:32" s="389" customFormat="1" x14ac:dyDescent="0.25">
      <c r="A62" s="497"/>
      <c r="B62" s="497"/>
      <c r="C62" s="497"/>
      <c r="D62" s="497"/>
      <c r="E62" s="497"/>
      <c r="F62" s="497"/>
      <c r="G62" s="497"/>
      <c r="H62" s="497"/>
      <c r="I62" s="497"/>
      <c r="J62" s="497"/>
      <c r="K62" s="497"/>
      <c r="L62" s="497"/>
      <c r="M62" s="497"/>
      <c r="N62" s="497"/>
      <c r="O62" s="497"/>
      <c r="P62" s="497"/>
      <c r="Q62" s="497"/>
      <c r="R62" s="497"/>
      <c r="S62" s="497"/>
      <c r="T62" s="497"/>
      <c r="U62" s="497"/>
      <c r="V62" s="497"/>
      <c r="W62" s="497"/>
      <c r="X62" s="497"/>
      <c r="Y62" s="497"/>
      <c r="Z62" s="497"/>
      <c r="AA62" s="497"/>
      <c r="AB62" s="497"/>
      <c r="AC62" s="497"/>
      <c r="AD62" s="497"/>
      <c r="AE62" s="497"/>
      <c r="AF62" s="497"/>
    </row>
    <row r="63" spans="1:32" s="389" customFormat="1" x14ac:dyDescent="0.25">
      <c r="A63" s="497"/>
      <c r="B63" s="497"/>
      <c r="C63" s="497"/>
      <c r="D63" s="497"/>
      <c r="E63" s="497"/>
      <c r="F63" s="497"/>
      <c r="G63" s="497"/>
      <c r="H63" s="497"/>
      <c r="I63" s="497"/>
      <c r="J63" s="497"/>
      <c r="K63" s="497"/>
      <c r="L63" s="497"/>
      <c r="M63" s="497"/>
      <c r="N63" s="497"/>
      <c r="O63" s="497"/>
      <c r="P63" s="497"/>
      <c r="Q63" s="497"/>
      <c r="R63" s="497"/>
      <c r="S63" s="497"/>
      <c r="T63" s="497"/>
      <c r="U63" s="497"/>
      <c r="V63" s="497"/>
      <c r="W63" s="497"/>
      <c r="X63" s="497"/>
      <c r="Y63" s="497"/>
      <c r="Z63" s="497"/>
      <c r="AA63" s="497"/>
      <c r="AB63" s="497"/>
      <c r="AC63" s="497"/>
      <c r="AD63" s="497"/>
      <c r="AE63" s="497"/>
      <c r="AF63" s="497"/>
    </row>
    <row r="64" spans="1:32" s="389" customFormat="1" x14ac:dyDescent="0.25">
      <c r="A64" s="497"/>
      <c r="B64" s="497"/>
      <c r="C64" s="497"/>
      <c r="D64" s="497"/>
      <c r="E64" s="497"/>
      <c r="F64" s="497"/>
      <c r="G64" s="497"/>
      <c r="H64" s="497"/>
      <c r="I64" s="497"/>
      <c r="J64" s="497"/>
      <c r="K64" s="497"/>
      <c r="L64" s="497"/>
      <c r="M64" s="497"/>
      <c r="N64" s="497"/>
      <c r="O64" s="497"/>
      <c r="P64" s="497"/>
      <c r="Q64" s="497"/>
      <c r="R64" s="497"/>
      <c r="S64" s="497"/>
      <c r="T64" s="497"/>
      <c r="U64" s="497"/>
      <c r="V64" s="497"/>
      <c r="W64" s="497"/>
      <c r="X64" s="497"/>
      <c r="Y64" s="497"/>
      <c r="Z64" s="497"/>
      <c r="AA64" s="497"/>
      <c r="AB64" s="497"/>
      <c r="AC64" s="497"/>
      <c r="AD64" s="497"/>
      <c r="AE64" s="497"/>
      <c r="AF64" s="497"/>
    </row>
    <row r="65" spans="1:2" s="389" customFormat="1" x14ac:dyDescent="0.25">
      <c r="A65" s="484" t="str">
        <f>+HLOOKUP(Introduction!$G$4,nametranslations,34,FALSE)</f>
        <v>Source: WHO/UNICEF JMP (2026)</v>
      </c>
      <c r="B65" s="495"/>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0C534-1DBE-4BC1-8497-4EE587FC6C95}">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90" customWidth="1"/>
    <col min="2" max="2" width="9" style="390"/>
    <col min="3" max="3" width="5.8984375" style="390" customWidth="1"/>
    <col min="4" max="5" width="4.09765625" style="390" customWidth="1"/>
    <col min="6" max="6" width="3.8984375" style="390" customWidth="1"/>
    <col min="7" max="7" width="4.09765625" style="390" customWidth="1"/>
    <col min="8" max="9" width="3.8984375" style="390" customWidth="1"/>
    <col min="10" max="10" width="4.09765625" style="390" customWidth="1"/>
    <col min="11" max="12" width="3.8984375" style="390" customWidth="1"/>
    <col min="13" max="13" width="4.09765625" style="390" customWidth="1"/>
    <col min="14" max="15" width="3.8984375" style="390" customWidth="1"/>
    <col min="16" max="16" width="4.09765625" style="390" customWidth="1"/>
    <col min="17" max="18" width="3.8984375" style="390" customWidth="1"/>
    <col min="19" max="19" width="4.09765625" style="390" customWidth="1"/>
    <col min="20" max="21" width="3.8984375" style="390" customWidth="1"/>
    <col min="22" max="51" width="3.8984375" style="496" customWidth="1"/>
    <col min="52" max="69" width="3.8984375" style="497" customWidth="1"/>
    <col min="70" max="16384" width="9" style="390"/>
  </cols>
  <sheetData>
    <row r="1" spans="1:69" ht="17.399999999999999" x14ac:dyDescent="0.3">
      <c r="A1" s="498" t="str">
        <f>HLOOKUP(Introduction!$G$4,nametranslations,83,FALSE)</f>
        <v>Summary of data from national surveys and censuses</v>
      </c>
      <c r="B1" s="499"/>
      <c r="C1" s="499"/>
      <c r="D1" s="499"/>
      <c r="E1" s="499"/>
      <c r="F1" s="499"/>
      <c r="G1" s="499"/>
      <c r="H1" s="499"/>
      <c r="I1" s="499"/>
      <c r="J1" s="499"/>
      <c r="K1" s="499"/>
      <c r="L1" s="499"/>
      <c r="M1" s="499"/>
      <c r="N1" s="499"/>
      <c r="O1" s="499"/>
      <c r="P1" s="499"/>
      <c r="Q1" s="499"/>
      <c r="R1" s="499"/>
      <c r="S1" s="499"/>
      <c r="T1" s="499"/>
      <c r="U1" s="499"/>
      <c r="V1" s="499"/>
      <c r="W1" s="499"/>
      <c r="X1" s="499"/>
      <c r="Y1" s="499"/>
      <c r="Z1" s="499"/>
      <c r="AA1" s="499"/>
      <c r="AB1" s="499"/>
      <c r="AC1" s="499"/>
      <c r="AD1" s="499"/>
      <c r="AE1" s="499"/>
      <c r="AF1" s="499"/>
      <c r="AG1" s="499"/>
      <c r="AH1" s="499"/>
      <c r="AI1" s="499"/>
      <c r="AJ1" s="499"/>
      <c r="AK1" s="499"/>
      <c r="AL1" s="499"/>
      <c r="AM1" s="499"/>
      <c r="AN1" s="499"/>
      <c r="AO1" s="499"/>
      <c r="AP1" s="499"/>
      <c r="AQ1" s="499"/>
      <c r="AR1" s="499"/>
      <c r="AS1" s="499"/>
      <c r="AT1" s="499"/>
      <c r="AU1" s="499"/>
      <c r="AV1" s="499"/>
      <c r="AW1" s="499"/>
      <c r="AX1" s="499"/>
      <c r="AY1" s="499"/>
      <c r="AZ1" s="499"/>
      <c r="BA1" s="499"/>
      <c r="BB1" s="499"/>
      <c r="BC1" s="499"/>
      <c r="BD1" s="499"/>
      <c r="BE1" s="499"/>
      <c r="BF1" s="499"/>
      <c r="BG1" s="499"/>
      <c r="BH1" s="499"/>
      <c r="BI1" s="499"/>
      <c r="BJ1" s="499"/>
      <c r="BK1" s="499"/>
      <c r="BL1" s="499"/>
      <c r="BM1" s="499"/>
      <c r="BN1" s="499"/>
      <c r="BO1" s="499"/>
      <c r="BP1" s="499"/>
      <c r="BQ1" s="499"/>
    </row>
    <row r="2" spans="1:69" ht="15.6" x14ac:dyDescent="0.3">
      <c r="A2" s="500"/>
      <c r="B2" s="500"/>
      <c r="C2" s="500"/>
      <c r="D2" s="501" t="str">
        <f>HLOOKUP(Introduction!$G$4,nametranslations,85,FALSE)</f>
        <v>Drinking Water</v>
      </c>
      <c r="E2" s="499"/>
      <c r="F2" s="499"/>
      <c r="G2" s="502"/>
      <c r="H2" s="499"/>
      <c r="I2" s="499"/>
      <c r="J2" s="502"/>
      <c r="K2" s="503"/>
      <c r="L2" s="503"/>
      <c r="M2" s="502"/>
      <c r="N2" s="503"/>
      <c r="O2" s="503"/>
      <c r="P2" s="502"/>
      <c r="Q2" s="503"/>
      <c r="R2" s="503"/>
      <c r="S2" s="502"/>
      <c r="T2" s="503"/>
      <c r="U2" s="503"/>
      <c r="V2" s="504" t="str">
        <f>HLOOKUP(Introduction!$G$4,nametranslations,86,FALSE)</f>
        <v>Sanitation</v>
      </c>
      <c r="W2" s="389"/>
      <c r="X2" s="503"/>
      <c r="Y2" s="503"/>
      <c r="Z2" s="503"/>
      <c r="AA2" s="505"/>
      <c r="AB2" s="503"/>
      <c r="AC2" s="503"/>
      <c r="AD2" s="503"/>
      <c r="AE2" s="503"/>
      <c r="AF2" s="505"/>
      <c r="AG2" s="503"/>
      <c r="AH2" s="503"/>
      <c r="AI2" s="503"/>
      <c r="AJ2" s="503"/>
      <c r="AK2" s="505"/>
      <c r="AL2" s="503"/>
      <c r="AM2" s="503"/>
      <c r="AN2" s="503"/>
      <c r="AO2" s="503"/>
      <c r="AP2" s="505"/>
      <c r="AQ2" s="503"/>
      <c r="AR2" s="503"/>
      <c r="AS2" s="503"/>
      <c r="AT2" s="503"/>
      <c r="AU2" s="505"/>
      <c r="AV2" s="503"/>
      <c r="AW2" s="503"/>
      <c r="AX2" s="503"/>
      <c r="AY2" s="503"/>
      <c r="AZ2" s="506" t="str">
        <f>HLOOKUP(Introduction!$G$4,nametranslations,87,FALSE)</f>
        <v>Hygiene</v>
      </c>
      <c r="BA2" s="507"/>
      <c r="BB2" s="508"/>
      <c r="BC2" s="508"/>
      <c r="BD2" s="509"/>
      <c r="BE2" s="509"/>
      <c r="BF2" s="509"/>
      <c r="BG2" s="509"/>
      <c r="BH2" s="509"/>
      <c r="BI2" s="509"/>
      <c r="BJ2" s="509"/>
      <c r="BK2" s="509"/>
      <c r="BL2" s="509"/>
      <c r="BM2" s="509"/>
      <c r="BN2" s="509"/>
      <c r="BO2" s="509"/>
      <c r="BP2" s="509"/>
      <c r="BQ2" s="509"/>
    </row>
    <row r="3" spans="1:69" ht="13.8" x14ac:dyDescent="0.25">
      <c r="A3" s="510"/>
      <c r="B3" s="499"/>
      <c r="C3" s="499"/>
      <c r="D3" s="499" t="str">
        <f>+Key!$A$24</f>
        <v>Total</v>
      </c>
      <c r="E3" s="499"/>
      <c r="F3" s="499"/>
      <c r="G3" s="499" t="str">
        <f>+Key!$A$26</f>
        <v>Urban</v>
      </c>
      <c r="I3" s="499"/>
      <c r="J3" s="499" t="str">
        <f>+Key!$A$25</f>
        <v>Rural</v>
      </c>
      <c r="L3" s="499"/>
      <c r="M3" s="499" t="str">
        <f>+Key!$A$27</f>
        <v>Pre-primary</v>
      </c>
      <c r="O3" s="499"/>
      <c r="P3" s="499" t="str">
        <f>+Key!$A$28</f>
        <v>Primary</v>
      </c>
      <c r="Q3" s="499"/>
      <c r="R3" s="499"/>
      <c r="S3" s="499" t="str">
        <f>+Key!$A$29</f>
        <v>Secondary</v>
      </c>
      <c r="U3" s="499"/>
      <c r="V3" s="499" t="str">
        <f>+Key!$A$24</f>
        <v>Total</v>
      </c>
      <c r="W3" s="499"/>
      <c r="X3" s="499"/>
      <c r="Y3" s="499" t="str">
        <f>+Key!$A$26</f>
        <v>Urban</v>
      </c>
      <c r="Z3" s="390"/>
      <c r="AA3" s="499"/>
      <c r="AB3" s="499" t="str">
        <f>+Key!$A$25</f>
        <v>Rural</v>
      </c>
      <c r="AC3" s="390"/>
      <c r="AD3" s="499"/>
      <c r="AE3" s="499" t="str">
        <f>+Key!$A$27</f>
        <v>Pre-primary</v>
      </c>
      <c r="AF3" s="390"/>
      <c r="AG3" s="499"/>
      <c r="AH3" s="499" t="str">
        <f>+Key!$A$28</f>
        <v>Primary</v>
      </c>
      <c r="AI3" s="499"/>
      <c r="AJ3" s="499"/>
      <c r="AK3" s="499" t="str">
        <f>+Key!$A$29</f>
        <v>Secondary</v>
      </c>
      <c r="AL3" s="499"/>
      <c r="AM3" s="499"/>
      <c r="AN3" s="499"/>
      <c r="AO3" s="499"/>
      <c r="AP3" s="499" t="s">
        <v>17</v>
      </c>
      <c r="AQ3" s="499"/>
      <c r="AR3" s="499"/>
      <c r="AS3" s="499"/>
      <c r="AT3" s="499"/>
      <c r="AU3" s="499" t="s">
        <v>18</v>
      </c>
      <c r="AV3" s="499"/>
      <c r="AW3" s="499"/>
      <c r="AX3" s="499"/>
      <c r="AY3" s="499"/>
      <c r="AZ3" s="499" t="str">
        <f>+Key!$A$24</f>
        <v>Total</v>
      </c>
      <c r="BA3" s="511"/>
      <c r="BB3" s="499"/>
      <c r="BC3" s="499" t="str">
        <f>+Key!$A$26</f>
        <v>Urban</v>
      </c>
      <c r="BD3" s="390"/>
      <c r="BE3" s="499"/>
      <c r="BF3" s="499" t="str">
        <f>+Key!$A$25</f>
        <v>Rural</v>
      </c>
      <c r="BG3" s="390"/>
      <c r="BH3" s="499"/>
      <c r="BI3" s="499" t="str">
        <f>+Key!$A$27</f>
        <v>Pre-primary</v>
      </c>
      <c r="BJ3" s="390"/>
      <c r="BK3" s="499"/>
      <c r="BL3" s="499" t="str">
        <f>+Key!$A$28</f>
        <v>Primary</v>
      </c>
      <c r="BM3" s="499"/>
      <c r="BN3" s="499"/>
      <c r="BO3" s="499" t="str">
        <f>+Key!$A$29</f>
        <v>Secondary</v>
      </c>
      <c r="BP3" s="389"/>
      <c r="BQ3" s="499"/>
    </row>
    <row r="4" spans="1:69" ht="148.80000000000001" x14ac:dyDescent="0.25">
      <c r="A4" s="512" t="s">
        <v>5</v>
      </c>
      <c r="B4" s="512" t="str">
        <f>HLOOKUP(Introduction!$G$4,nametranslations,88,FALSE)</f>
        <v>Type</v>
      </c>
      <c r="C4" s="512" t="s">
        <v>4</v>
      </c>
      <c r="D4" s="513" t="s">
        <v>25</v>
      </c>
      <c r="E4" s="514" t="s">
        <v>19</v>
      </c>
      <c r="F4" s="515" t="s">
        <v>107</v>
      </c>
      <c r="G4" s="513" t="s">
        <v>25</v>
      </c>
      <c r="H4" s="514" t="s">
        <v>19</v>
      </c>
      <c r="I4" s="515" t="s">
        <v>107</v>
      </c>
      <c r="J4" s="513" t="s">
        <v>25</v>
      </c>
      <c r="K4" s="514" t="s">
        <v>19</v>
      </c>
      <c r="L4" s="515" t="s">
        <v>107</v>
      </c>
      <c r="M4" s="513" t="s">
        <v>25</v>
      </c>
      <c r="N4" s="514" t="s">
        <v>19</v>
      </c>
      <c r="O4" s="515" t="s">
        <v>107</v>
      </c>
      <c r="P4" s="513" t="s">
        <v>25</v>
      </c>
      <c r="Q4" s="514" t="s">
        <v>19</v>
      </c>
      <c r="R4" s="515" t="s">
        <v>107</v>
      </c>
      <c r="S4" s="513" t="s">
        <v>25</v>
      </c>
      <c r="T4" s="514" t="s">
        <v>19</v>
      </c>
      <c r="U4" s="516" t="s">
        <v>107</v>
      </c>
      <c r="V4" s="517" t="s">
        <v>25</v>
      </c>
      <c r="W4" s="518" t="s">
        <v>19</v>
      </c>
      <c r="X4" s="518" t="s">
        <v>21</v>
      </c>
      <c r="Y4" s="518" t="s">
        <v>28</v>
      </c>
      <c r="Z4" s="519" t="s">
        <v>108</v>
      </c>
      <c r="AA4" s="517" t="s">
        <v>25</v>
      </c>
      <c r="AB4" s="518" t="s">
        <v>19</v>
      </c>
      <c r="AC4" s="518" t="s">
        <v>21</v>
      </c>
      <c r="AD4" s="518" t="s">
        <v>28</v>
      </c>
      <c r="AE4" s="519" t="s">
        <v>108</v>
      </c>
      <c r="AF4" s="517" t="s">
        <v>25</v>
      </c>
      <c r="AG4" s="518" t="s">
        <v>19</v>
      </c>
      <c r="AH4" s="518" t="s">
        <v>21</v>
      </c>
      <c r="AI4" s="518" t="s">
        <v>28</v>
      </c>
      <c r="AJ4" s="519" t="s">
        <v>108</v>
      </c>
      <c r="AK4" s="517" t="s">
        <v>25</v>
      </c>
      <c r="AL4" s="518" t="s">
        <v>19</v>
      </c>
      <c r="AM4" s="518" t="s">
        <v>21</v>
      </c>
      <c r="AN4" s="518" t="s">
        <v>28</v>
      </c>
      <c r="AO4" s="519" t="s">
        <v>108</v>
      </c>
      <c r="AP4" s="517" t="s">
        <v>25</v>
      </c>
      <c r="AQ4" s="518" t="s">
        <v>19</v>
      </c>
      <c r="AR4" s="518" t="s">
        <v>21</v>
      </c>
      <c r="AS4" s="518" t="s">
        <v>28</v>
      </c>
      <c r="AT4" s="519" t="s">
        <v>108</v>
      </c>
      <c r="AU4" s="517" t="s">
        <v>25</v>
      </c>
      <c r="AV4" s="518" t="s">
        <v>19</v>
      </c>
      <c r="AW4" s="518" t="s">
        <v>21</v>
      </c>
      <c r="AX4" s="518" t="s">
        <v>28</v>
      </c>
      <c r="AY4" s="520" t="s">
        <v>108</v>
      </c>
      <c r="AZ4" s="521" t="s">
        <v>25</v>
      </c>
      <c r="BA4" s="522" t="s">
        <v>127</v>
      </c>
      <c r="BB4" s="523" t="s">
        <v>129</v>
      </c>
      <c r="BC4" s="521" t="s">
        <v>25</v>
      </c>
      <c r="BD4" s="522" t="s">
        <v>127</v>
      </c>
      <c r="BE4" s="523" t="s">
        <v>129</v>
      </c>
      <c r="BF4" s="521" t="s">
        <v>25</v>
      </c>
      <c r="BG4" s="522" t="s">
        <v>127</v>
      </c>
      <c r="BH4" s="523" t="s">
        <v>129</v>
      </c>
      <c r="BI4" s="521" t="s">
        <v>25</v>
      </c>
      <c r="BJ4" s="522" t="s">
        <v>127</v>
      </c>
      <c r="BK4" s="523" t="s">
        <v>129</v>
      </c>
      <c r="BL4" s="521" t="s">
        <v>25</v>
      </c>
      <c r="BM4" s="522" t="s">
        <v>127</v>
      </c>
      <c r="BN4" s="523" t="s">
        <v>129</v>
      </c>
      <c r="BO4" s="521" t="s">
        <v>25</v>
      </c>
      <c r="BP4" s="522" t="s">
        <v>127</v>
      </c>
      <c r="BQ4" s="523" t="s">
        <v>129</v>
      </c>
    </row>
    <row r="5" spans="1:69" ht="43.2" hidden="1" x14ac:dyDescent="0.25">
      <c r="A5" s="512" t="s">
        <v>38</v>
      </c>
      <c r="B5" s="512" t="s">
        <v>39</v>
      </c>
      <c r="C5" s="512" t="s">
        <v>40</v>
      </c>
      <c r="D5" s="513" t="s">
        <v>121</v>
      </c>
      <c r="E5" s="514" t="s">
        <v>41</v>
      </c>
      <c r="F5" s="515" t="s">
        <v>182</v>
      </c>
      <c r="G5" s="513" t="s">
        <v>122</v>
      </c>
      <c r="H5" s="514" t="s">
        <v>42</v>
      </c>
      <c r="I5" s="515" t="s">
        <v>183</v>
      </c>
      <c r="J5" s="513" t="s">
        <v>123</v>
      </c>
      <c r="K5" s="514" t="s">
        <v>43</v>
      </c>
      <c r="L5" s="515" t="s">
        <v>184</v>
      </c>
      <c r="M5" s="513" t="s">
        <v>124</v>
      </c>
      <c r="N5" s="514" t="s">
        <v>79</v>
      </c>
      <c r="O5" s="515" t="s">
        <v>185</v>
      </c>
      <c r="P5" s="513" t="s">
        <v>125</v>
      </c>
      <c r="Q5" s="514" t="s">
        <v>80</v>
      </c>
      <c r="R5" s="515" t="s">
        <v>186</v>
      </c>
      <c r="S5" s="513" t="s">
        <v>126</v>
      </c>
      <c r="T5" s="514" t="s">
        <v>81</v>
      </c>
      <c r="U5" s="516" t="s">
        <v>187</v>
      </c>
      <c r="V5" s="517" t="s">
        <v>115</v>
      </c>
      <c r="W5" s="518" t="s">
        <v>44</v>
      </c>
      <c r="X5" s="524" t="s">
        <v>58</v>
      </c>
      <c r="Y5" s="524" t="s">
        <v>59</v>
      </c>
      <c r="Z5" s="519" t="s">
        <v>188</v>
      </c>
      <c r="AA5" s="517" t="s">
        <v>116</v>
      </c>
      <c r="AB5" s="518" t="s">
        <v>45</v>
      </c>
      <c r="AC5" s="524" t="s">
        <v>60</v>
      </c>
      <c r="AD5" s="524" t="s">
        <v>61</v>
      </c>
      <c r="AE5" s="519" t="s">
        <v>189</v>
      </c>
      <c r="AF5" s="517" t="s">
        <v>117</v>
      </c>
      <c r="AG5" s="518" t="s">
        <v>46</v>
      </c>
      <c r="AH5" s="524" t="s">
        <v>62</v>
      </c>
      <c r="AI5" s="524" t="s">
        <v>63</v>
      </c>
      <c r="AJ5" s="519" t="s">
        <v>190</v>
      </c>
      <c r="AK5" s="517" t="s">
        <v>118</v>
      </c>
      <c r="AL5" s="518" t="s">
        <v>64</v>
      </c>
      <c r="AM5" s="524" t="s">
        <v>65</v>
      </c>
      <c r="AN5" s="524" t="s">
        <v>66</v>
      </c>
      <c r="AO5" s="519" t="s">
        <v>191</v>
      </c>
      <c r="AP5" s="517" t="s">
        <v>119</v>
      </c>
      <c r="AQ5" s="518" t="s">
        <v>67</v>
      </c>
      <c r="AR5" s="524" t="s">
        <v>68</v>
      </c>
      <c r="AS5" s="524" t="s">
        <v>69</v>
      </c>
      <c r="AT5" s="519" t="s">
        <v>192</v>
      </c>
      <c r="AU5" s="517" t="s">
        <v>120</v>
      </c>
      <c r="AV5" s="518" t="s">
        <v>70</v>
      </c>
      <c r="AW5" s="524" t="s">
        <v>71</v>
      </c>
      <c r="AX5" s="524" t="s">
        <v>72</v>
      </c>
      <c r="AY5" s="520" t="s">
        <v>193</v>
      </c>
      <c r="AZ5" s="521" t="s">
        <v>73</v>
      </c>
      <c r="BA5" s="522" t="s">
        <v>100</v>
      </c>
      <c r="BB5" s="523" t="s">
        <v>194</v>
      </c>
      <c r="BC5" s="521" t="s">
        <v>78</v>
      </c>
      <c r="BD5" s="522" t="s">
        <v>101</v>
      </c>
      <c r="BE5" s="523" t="s">
        <v>195</v>
      </c>
      <c r="BF5" s="521" t="s">
        <v>77</v>
      </c>
      <c r="BG5" s="522" t="s">
        <v>102</v>
      </c>
      <c r="BH5" s="523" t="s">
        <v>196</v>
      </c>
      <c r="BI5" s="521" t="s">
        <v>76</v>
      </c>
      <c r="BJ5" s="522" t="s">
        <v>103</v>
      </c>
      <c r="BK5" s="523" t="s">
        <v>197</v>
      </c>
      <c r="BL5" s="521" t="s">
        <v>75</v>
      </c>
      <c r="BM5" s="522" t="s">
        <v>104</v>
      </c>
      <c r="BN5" s="523" t="s">
        <v>198</v>
      </c>
      <c r="BO5" s="521" t="s">
        <v>74</v>
      </c>
      <c r="BP5" s="522" t="s">
        <v>105</v>
      </c>
      <c r="BQ5" s="523" t="s">
        <v>199</v>
      </c>
    </row>
    <row r="6" spans="1:69" x14ac:dyDescent="0.25">
      <c r="A6" s="525" t="str">
        <f>+RIGHT('Data Summary'!A6,LEN('Data Summary'!A6)-9)</f>
        <v>CEN</v>
      </c>
      <c r="B6" s="499" t="str">
        <f>+IF(ISTEXT('Data Summary'!B6),'Data Summary'!B6,"")</f>
        <v>Census</v>
      </c>
      <c r="C6" s="526">
        <f>+VALUE('Data Summary'!C6)</f>
        <v>2010</v>
      </c>
      <c r="D6" s="527">
        <f>+IF(AND(ISNUMBER('Water Data'!D4),'Data Summary'!BS6="Yes"),100-'Water Data'!D4,NA())</f>
        <v>100</v>
      </c>
      <c r="E6" s="527">
        <f>+IF(AND(ISNUMBER('Water Data'!D6),'Data Summary'!BT6="Yes"),'Water Data'!D6,NA())</f>
        <v>86</v>
      </c>
      <c r="F6" s="527">
        <f>+IF(AND(ISNUMBER('Water Data'!D9),'Data Summary'!BU6="Yes"),'Water Data'!D9,NA())</f>
        <v>78.775999999999996</v>
      </c>
      <c r="G6" s="527">
        <f>+IF(AND(ISNUMBER('Water Data'!E4),'Data Summary'!BV6="Yes"),100-'Water Data'!E4,NA())</f>
        <v>100</v>
      </c>
      <c r="H6" s="527">
        <f>+IF(AND(ISNUMBER('Water Data'!E6),'Data Summary'!BW6="Yes"),'Water Data'!E6,NA())</f>
        <v>98.3</v>
      </c>
      <c r="I6" s="527" t="e">
        <f>+IF(AND(ISNUMBER('Water Data'!E9),'Data Summary'!BX6="Yes"),'Water Data'!E9,NA())</f>
        <v>#N/A</v>
      </c>
      <c r="J6" s="527">
        <f>+IF(AND(ISNUMBER('Water Data'!F4),'Data Summary'!BY6="Yes"),100-'Water Data'!F4,NA())</f>
        <v>100</v>
      </c>
      <c r="K6" s="527">
        <f>+IF(AND(ISNUMBER('Water Data'!F6),'Data Summary'!BZ6="Yes"),'Water Data'!F6,NA())</f>
        <v>82.800000000000011</v>
      </c>
      <c r="L6" s="527" t="e">
        <f>+IF(AND(ISNUMBER('Water Data'!F9),'Data Summary'!CA6="Yes"),'Water Data'!F9,NA())</f>
        <v>#N/A</v>
      </c>
      <c r="M6" s="527" t="e">
        <f>+IF(AND(ISNUMBER('Water Data'!G4),'Data Summary'!CB6="Yes"),100-'Water Data'!G4,NA())</f>
        <v>#N/A</v>
      </c>
      <c r="N6" s="527" t="e">
        <f>+IF(AND(ISNUMBER('Water Data'!G6),'Data Summary'!CC6="Yes"),'Water Data'!G6,NA())</f>
        <v>#N/A</v>
      </c>
      <c r="O6" s="527" t="e">
        <f>+IF(AND(ISNUMBER('Water Data'!G9),'Data Summary'!CD6="Yes"),'Water Data'!G9,NA())</f>
        <v>#N/A</v>
      </c>
      <c r="P6" s="527" t="e">
        <f>+IF(AND(ISNUMBER('Water Data'!H4),'Data Summary'!CE6="Yes"),100-'Water Data'!H4,NA())</f>
        <v>#N/A</v>
      </c>
      <c r="Q6" s="527" t="e">
        <f>+IF(AND(ISNUMBER('Water Data'!H6),'Data Summary'!CF6="Yes"),'Water Data'!H6,NA())</f>
        <v>#N/A</v>
      </c>
      <c r="R6" s="527" t="e">
        <f>+IF(AND(ISNUMBER('Water Data'!H9),'Data Summary'!CG6="Yes"),'Water Data'!H9,NA())</f>
        <v>#N/A</v>
      </c>
      <c r="S6" s="527" t="e">
        <f>+IF(AND(ISNUMBER('Water Data'!I4),'Data Summary'!CH6="Yes"),100-'Water Data'!I4,NA())</f>
        <v>#N/A</v>
      </c>
      <c r="T6" s="527" t="e">
        <f>+IF(AND(ISNUMBER('Water Data'!I6),'Data Summary'!CI6="Yes"),'Water Data'!I6,NA())</f>
        <v>#N/A</v>
      </c>
      <c r="U6" s="527" t="e">
        <f>+IF(AND(ISNUMBER('Water Data'!I9),'Data Summary'!CJ6="Yes"),'Water Data'!I9,NA())</f>
        <v>#N/A</v>
      </c>
      <c r="V6" s="528" t="e">
        <f>+IF(AND(ISNUMBER('Sanitation Data'!D4),'Data Summary'!CK6="Yes"),100-'Sanitation Data'!D4,NA())</f>
        <v>#N/A</v>
      </c>
      <c r="W6" s="528" t="e">
        <f>+IF(AND(ISNUMBER('Sanitation Data'!D6),'Data Summary'!CL6="Yes"),'Sanitation Data'!D6,NA())</f>
        <v>#N/A</v>
      </c>
      <c r="X6" s="528" t="e">
        <f>+IF(AND(ISNUMBER('Sanitation Data'!D10),'Data Summary'!CM6="Yes"),'Sanitation Data'!D10,NA())</f>
        <v>#N/A</v>
      </c>
      <c r="Y6" s="528" t="e">
        <f>+IF(AND(ISNUMBER('Sanitation Data'!D11),'Data Summary'!CN6="Yes"),'Sanitation Data'!D11,NA())</f>
        <v>#N/A</v>
      </c>
      <c r="Z6" s="528">
        <f>+IF(AND(ISNUMBER('Sanitation Data'!D12),'Data Summary'!CO6="Yes"),'Sanitation Data'!D12,NA())</f>
        <v>75.7</v>
      </c>
      <c r="AA6" s="528" t="e">
        <f>+IF(AND(ISNUMBER('Sanitation Data'!E4),'Data Summary'!CP6="Yes"),100-'Sanitation Data'!E4,NA())</f>
        <v>#N/A</v>
      </c>
      <c r="AB6" s="528" t="e">
        <f>+IF(AND(ISNUMBER('Sanitation Data'!E6),'Data Summary'!CQ6="Yes"),'Sanitation Data'!E6,NA())</f>
        <v>#N/A</v>
      </c>
      <c r="AC6" s="528" t="e">
        <f>+IF(AND(ISNUMBER('Sanitation Data'!E10),'Data Summary'!CR6="Yes"),'Sanitation Data'!E10,NA())</f>
        <v>#N/A</v>
      </c>
      <c r="AD6" s="528" t="e">
        <f>+IF(AND(ISNUMBER('Sanitation Data'!E11),'Data Summary'!CS6="Yes"),'Sanitation Data'!E11,NA())</f>
        <v>#N/A</v>
      </c>
      <c r="AE6" s="528">
        <f>+IF(AND(ISNUMBER('Sanitation Data'!E12),'Data Summary'!CT6="Yes"),'Sanitation Data'!E12,NA())</f>
        <v>81.900000000000006</v>
      </c>
      <c r="AF6" s="528" t="e">
        <f>+IF(AND(ISNUMBER('Sanitation Data'!F4),'Data Summary'!CU6="Yes"),100-'Sanitation Data'!F4,NA())</f>
        <v>#N/A</v>
      </c>
      <c r="AG6" s="528" t="e">
        <f>+IF(AND(ISNUMBER('Sanitation Data'!F6),'Data Summary'!CV6="Yes"),'Sanitation Data'!F6,NA())</f>
        <v>#N/A</v>
      </c>
      <c r="AH6" s="528" t="e">
        <f>+IF(AND(ISNUMBER('Sanitation Data'!F10),'Data Summary'!CW6="Yes"),'Sanitation Data'!F10,NA())</f>
        <v>#N/A</v>
      </c>
      <c r="AI6" s="528" t="e">
        <f>+IF(AND(ISNUMBER('Sanitation Data'!F11),'Data Summary'!CX6="Yes"),'Sanitation Data'!F11,NA())</f>
        <v>#N/A</v>
      </c>
      <c r="AJ6" s="528">
        <f>+IF(AND(ISNUMBER('Sanitation Data'!F12),'Data Summary'!CY6="Yes"),'Sanitation Data'!F12,NA())</f>
        <v>73.3</v>
      </c>
      <c r="AK6" s="528" t="e">
        <f>+IF(AND(ISNUMBER('Sanitation Data'!G4),'Data Summary'!CZ6="Yes"),100-'Sanitation Data'!G4,NA())</f>
        <v>#N/A</v>
      </c>
      <c r="AL6" s="528" t="e">
        <f>+IF(AND(ISNUMBER('Sanitation Data'!G6),'Data Summary'!DA6="Yes"),'Sanitation Data'!G6,NA())</f>
        <v>#N/A</v>
      </c>
      <c r="AM6" s="528" t="e">
        <f>+IF(AND(ISNUMBER('Sanitation Data'!G10),'Data Summary'!DB6="Yes"),'Sanitation Data'!G10,NA())</f>
        <v>#N/A</v>
      </c>
      <c r="AN6" s="528" t="e">
        <f>+IF(AND(ISNUMBER('Sanitation Data'!G11),'Data Summary'!DC6="Yes"),'Sanitation Data'!G11,NA())</f>
        <v>#N/A</v>
      </c>
      <c r="AO6" s="528" t="e">
        <f>+IF(AND(ISNUMBER('Sanitation Data'!G12),'Data Summary'!DD6="Yes"),'Sanitation Data'!G12,NA())</f>
        <v>#N/A</v>
      </c>
      <c r="AP6" s="528" t="e">
        <f>+IF(AND(ISNUMBER('Sanitation Data'!H4),'Data Summary'!DE6="Yes"),100-'Sanitation Data'!H4,NA())</f>
        <v>#N/A</v>
      </c>
      <c r="AQ6" s="528" t="e">
        <f>+IF(AND(ISNUMBER('Sanitation Data'!H6),'Data Summary'!DF6="Yes"),'Sanitation Data'!H6,NA())</f>
        <v>#N/A</v>
      </c>
      <c r="AR6" s="528" t="e">
        <f>+IF(AND(ISNUMBER('Sanitation Data'!H10),'Data Summary'!DG6="Yes"),'Sanitation Data'!H10,NA())</f>
        <v>#N/A</v>
      </c>
      <c r="AS6" s="528" t="e">
        <f>+IF(AND(ISNUMBER('Sanitation Data'!H11),'Data Summary'!DH6="Yes"),'Sanitation Data'!H11,NA())</f>
        <v>#N/A</v>
      </c>
      <c r="AT6" s="528" t="e">
        <f>+IF(AND(ISNUMBER('Sanitation Data'!H12),'Data Summary'!DI6="Yes"),'Sanitation Data'!H12,NA())</f>
        <v>#N/A</v>
      </c>
      <c r="AU6" s="528" t="e">
        <f>+IF(AND(ISNUMBER('Sanitation Data'!I4),'Data Summary'!DJ6="Yes"),100-'Sanitation Data'!I4,NA())</f>
        <v>#N/A</v>
      </c>
      <c r="AV6" s="528" t="e">
        <f>+IF(AND(ISNUMBER('Sanitation Data'!I6),'Data Summary'!DK6="Yes"),'Sanitation Data'!I6,NA())</f>
        <v>#N/A</v>
      </c>
      <c r="AW6" s="528" t="e">
        <f>+IF(AND(ISNUMBER('Sanitation Data'!I10),'Data Summary'!DL6="Yes"),'Sanitation Data'!I10,NA())</f>
        <v>#N/A</v>
      </c>
      <c r="AX6" s="528" t="e">
        <f>+IF(AND(ISNUMBER('Sanitation Data'!I11),'Data Summary'!DM6="Yes"),'Sanitation Data'!I11,NA())</f>
        <v>#N/A</v>
      </c>
      <c r="AY6" s="528" t="e">
        <f>+IF(AND(ISNUMBER('Sanitation Data'!I12),'Data Summary'!DN6="Yes"),'Sanitation Data'!I12,NA())</f>
        <v>#N/A</v>
      </c>
      <c r="AZ6" s="529">
        <f>+IF(AND(ISNUMBER('Hygiene Data'!D5),'Data Summary'!DO6="Yes"),'Hygiene Data'!D5,NA())</f>
        <v>98.4</v>
      </c>
      <c r="BA6" s="529">
        <f>+IF(AND(ISNUMBER('Hygiene Data'!D7),'Data Summary'!DP6="Yes"),'Hygiene Data'!D7,NA())</f>
        <v>84.8</v>
      </c>
      <c r="BB6" s="529">
        <f>+IF(AND(ISNUMBER('Hygiene Data'!D9),'Data Summary'!DQ6="Yes"),'Hygiene Data'!D9,NA())</f>
        <v>75.400000000000006</v>
      </c>
      <c r="BC6" s="529">
        <f>+IF(AND(ISNUMBER('Hygiene Data'!E5),'Data Summary'!DR6="Yes"),'Hygiene Data'!E5,NA())</f>
        <v>99.7</v>
      </c>
      <c r="BD6" s="529">
        <f>+IF(AND(ISNUMBER('Hygiene Data'!E7),'Data Summary'!DS6="Yes"),'Hygiene Data'!E7,NA())</f>
        <v>96.3</v>
      </c>
      <c r="BE6" s="529">
        <f>+IF(AND(ISNUMBER('Hygiene Data'!E9),'Data Summary'!DT6="Yes"),'Hygiene Data'!E9,NA())</f>
        <v>88.2</v>
      </c>
      <c r="BF6" s="529">
        <f>+IF(AND(ISNUMBER('Hygiene Data'!F5),'Data Summary'!DU6="Yes"),'Hygiene Data'!F5,NA())</f>
        <v>98</v>
      </c>
      <c r="BG6" s="529">
        <f>+IF(AND(ISNUMBER('Hygiene Data'!F7),'Data Summary'!DV6="Yes"),'Hygiene Data'!F7,NA())</f>
        <v>80.8</v>
      </c>
      <c r="BH6" s="529">
        <f>+IF(AND(ISNUMBER('Hygiene Data'!F9),'Data Summary'!DW6="Yes"),'Hygiene Data'!F9,NA())</f>
        <v>70.8</v>
      </c>
      <c r="BI6" s="529" t="e">
        <f>+IF(AND(ISNUMBER('Hygiene Data'!G5),'Data Summary'!DX6="Yes"),'Hygiene Data'!G5,NA())</f>
        <v>#N/A</v>
      </c>
      <c r="BJ6" s="529" t="e">
        <f>+IF(AND(ISNUMBER('Hygiene Data'!G7),'Data Summary'!DY6="Yes"),'Hygiene Data'!G7,NA())</f>
        <v>#N/A</v>
      </c>
      <c r="BK6" s="529" t="e">
        <f>+IF(AND(ISNUMBER('Hygiene Data'!G9),'Data Summary'!DZ6="Yes"),'Hygiene Data'!G9,NA())</f>
        <v>#N/A</v>
      </c>
      <c r="BL6" s="529" t="e">
        <f>+IF(AND(ISNUMBER('Hygiene Data'!H5),'Data Summary'!EA6="Yes"),'Hygiene Data'!H5,NA())</f>
        <v>#N/A</v>
      </c>
      <c r="BM6" s="529" t="e">
        <f>+IF(AND(ISNUMBER('Hygiene Data'!H7),'Data Summary'!EB6="Yes"),'Hygiene Data'!H7,NA())</f>
        <v>#N/A</v>
      </c>
      <c r="BN6" s="529" t="e">
        <f>+IF(AND(ISNUMBER('Hygiene Data'!H9),'Data Summary'!EC6="Yes"),'Hygiene Data'!H9,NA())</f>
        <v>#N/A</v>
      </c>
      <c r="BO6" s="529" t="e">
        <f>+IF(AND(ISNUMBER('Hygiene Data'!I5),'Data Summary'!ED6="Yes"),'Hygiene Data'!I5,NA())</f>
        <v>#N/A</v>
      </c>
      <c r="BP6" s="529" t="e">
        <f>+IF(AND(ISNUMBER('Hygiene Data'!I7),'Data Summary'!EE6="Yes"),'Hygiene Data'!I7,NA())</f>
        <v>#N/A</v>
      </c>
      <c r="BQ6" s="529" t="e">
        <f>+IF(AND(ISNUMBER('Hygiene Data'!I9),'Data Summary'!EF6="Yes"),'Hygiene Data'!I9,NA())</f>
        <v>#N/A</v>
      </c>
    </row>
    <row r="7" spans="1:69" x14ac:dyDescent="0.25">
      <c r="A7" s="525" t="str">
        <f ca="1">+RIGHT('Data Summary'!A7,LEN('Data Summary'!A7)-9)</f>
        <v>CEN</v>
      </c>
      <c r="B7" s="499" t="str">
        <f ca="1">+IF(ISTEXT('Data Summary'!B7),'Data Summary'!B7,"")</f>
        <v>Census</v>
      </c>
      <c r="C7" s="526">
        <f ca="1">+VALUE('Data Summary'!C7)</f>
        <v>2014</v>
      </c>
      <c r="D7" s="527" t="e">
        <f ca="1">+IF(AND(ISNUMBER(OFFSET('Water Data'!$D$4,0,10*ROW('Water Data'!D1))),'Data Summary'!BS7="Yes"),100-OFFSET('Water Data'!$D$4,0,10*ROW('Water Data'!D1)),NA())</f>
        <v>#N/A</v>
      </c>
      <c r="E7" s="527">
        <f ca="1">+IF(AND(ISNUMBER(OFFSET('Water Data'!$D$6,0,10*ROW('Water Data'!D1))),'Data Summary'!BT7="Yes"),OFFSET('Water Data'!$D$6,0,10*ROW('Water Data'!D1)),NA())</f>
        <v>96</v>
      </c>
      <c r="F7" s="527" t="e">
        <f ca="1">+IF(AND(ISNUMBER(OFFSET('Water Data'!$D$9,0,10*ROW('Water Data'!D1))),'Data Summary'!BU7="Yes"),OFFSET('Water Data'!$D$9,0,10*ROW('Water Data'!D1)),NA())</f>
        <v>#N/A</v>
      </c>
      <c r="G7" s="527" t="e">
        <f ca="1">+IF(AND(ISNUMBER(OFFSET('Water Data'!$E$4,0,10*ROW('Water Data'!E1))),'Data Summary'!BV7="Yes"),100-OFFSET('Water Data'!$E$4,0,10*ROW('Water Data'!E1)),NA())</f>
        <v>#N/A</v>
      </c>
      <c r="H7" s="527" t="e">
        <f ca="1">+IF(AND(ISNUMBER(OFFSET('Water Data'!$E$6,0,10*ROW('Water Data'!E1))),'Data Summary'!BW7="Yes"),OFFSET('Water Data'!$E$6,0,10*ROW('Water Data'!E1)),NA())</f>
        <v>#N/A</v>
      </c>
      <c r="I7" s="527" t="e">
        <f ca="1">+IF(AND(ISNUMBER(OFFSET('Water Data'!$E$9,0,10*ROW('Water Data'!E1))),'Data Summary'!BX7="Yes"),OFFSET('Water Data'!$E$9,0,10*ROW('Water Data'!E1)),NA())</f>
        <v>#N/A</v>
      </c>
      <c r="J7" s="527" t="e">
        <f ca="1">+IF(AND(ISNUMBER(OFFSET('Water Data'!$F$4,0,10*ROW('Water Data'!F1))),'Data Summary'!BY7="Yes"),100-OFFSET('Water Data'!$F$4,0,10*ROW('Water Data'!F1)),NA())</f>
        <v>#N/A</v>
      </c>
      <c r="K7" s="527" t="e">
        <f ca="1">+IF(AND(ISNUMBER(OFFSET('Water Data'!$F$6,0,10*ROW('Water Data'!F1))),'Data Summary'!BZ7="Yes"),OFFSET('Water Data'!$F$6,0,10*ROW('Water Data'!F1)),NA())</f>
        <v>#N/A</v>
      </c>
      <c r="L7" s="527" t="e">
        <f ca="1">+IF(AND(ISNUMBER(OFFSET('Water Data'!$F$9,0,10*ROW('Water Data'!F1))),'Data Summary'!CA7="Yes"),OFFSET('Water Data'!$F$9,0,10*ROW('Water Data'!F1)),NA())</f>
        <v>#N/A</v>
      </c>
      <c r="M7" s="527" t="e">
        <f ca="1">+IF(AND(ISNUMBER(OFFSET('Water Data'!$G$4,0,10*ROW('Water Data'!G1))),'Data Summary'!CB7="Yes"),100-OFFSET('Water Data'!$G$4,0,10*ROW('Water Data'!G1)),NA())</f>
        <v>#N/A</v>
      </c>
      <c r="N7" s="527" t="e">
        <f ca="1">+IF(AND(ISNUMBER(OFFSET('Water Data'!$G$6,0,10*ROW('Water Data'!G1))),'Data Summary'!CC7="Yes"),OFFSET('Water Data'!$G$6,0,10*ROW('Water Data'!G1)),NA())</f>
        <v>#N/A</v>
      </c>
      <c r="O7" s="527" t="e">
        <f ca="1">+IF(AND(ISNUMBER(OFFSET('Water Data'!$G$9,0,10*ROW('Water Data'!G1))),'Data Summary'!CD7="Yes"),OFFSET('Water Data'!$G$9,0,10*ROW('Water Data'!G1)),NA())</f>
        <v>#N/A</v>
      </c>
      <c r="P7" s="527" t="e">
        <f ca="1">+IF(AND(ISNUMBER(OFFSET('Water Data'!$H$4,0,10*ROW('Water Data'!H1))),'Data Summary'!CE7="Yes"),100-OFFSET('Water Data'!$H$4,0,10*ROW('Water Data'!H1)),NA())</f>
        <v>#N/A</v>
      </c>
      <c r="Q7" s="527" t="e">
        <f ca="1">+IF(AND(ISNUMBER(OFFSET('Water Data'!$H$6,0,10*ROW('Water Data'!H1))),'Data Summary'!CF7="Yes"),OFFSET('Water Data'!$H$6,0,10*ROW('Water Data'!H1)),NA())</f>
        <v>#N/A</v>
      </c>
      <c r="R7" s="527" t="e">
        <f ca="1">+IF(AND(ISNUMBER(OFFSET('Water Data'!$H$9,0,10*ROW('Water Data'!H1))),'Data Summary'!CG7="Yes"),OFFSET('Water Data'!$H$9,0,10*ROW('Water Data'!H1)),NA())</f>
        <v>#N/A</v>
      </c>
      <c r="S7" s="527" t="e">
        <f ca="1">+IF(AND(ISNUMBER(OFFSET('Water Data'!$I$4,0,10*ROW('Water Data'!I1))),'Data Summary'!CH7="Yes"),100-OFFSET('Water Data'!$I$4,0,10*ROW('Water Data'!I1)),NA())</f>
        <v>#N/A</v>
      </c>
      <c r="T7" s="527" t="e">
        <f ca="1">+IF(AND(ISNUMBER(OFFSET('Water Data'!$I$6,0,10*ROW('Water Data'!I1))),'Data Summary'!CI7="Yes"),OFFSET('Water Data'!$I$6,0,10*ROW('Water Data'!I1)),NA())</f>
        <v>#N/A</v>
      </c>
      <c r="U7" s="527" t="e">
        <f ca="1">+IF(AND(ISNUMBER(OFFSET('Water Data'!$I$9,0,10*ROW('Water Data'!I1))),'Data Summary'!CJ7="Yes"),OFFSET('Water Data'!$I$9,0,10*ROW('Water Data'!I1)),NA())</f>
        <v>#N/A</v>
      </c>
      <c r="V7" s="528" t="e">
        <f ca="1">+IF(AND(ISNUMBER(OFFSET('Sanitation Data'!$D$4,0,10*ROW('Sanitation Data'!D1))),'Data Summary'!CK7="Yes"),100-OFFSET('Sanitation Data'!$D$4,0,10*ROW('Sanitation Data'!D1)),NA())</f>
        <v>#N/A</v>
      </c>
      <c r="W7" s="528" t="e">
        <f ca="1">+IF(AND(ISNUMBER(OFFSET('Sanitation Data'!$D$6,0,10*ROW('Sanitation Data'!D1))),'Data Summary'!CL7="Yes"),OFFSET('Sanitation Data'!$D$6,0,10*ROW('Sanitation Data'!D1)),NA())</f>
        <v>#N/A</v>
      </c>
      <c r="X7" s="528" t="e">
        <f ca="1">+IF(AND(ISNUMBER(OFFSET('Sanitation Data'!$D$10,0,10*ROW('Sanitation Data'!D1))),'Data Summary'!CM7="Yes"),OFFSET('Sanitation Data'!$D$10,0,10*ROW('Sanitation Data'!D1)),NA())</f>
        <v>#N/A</v>
      </c>
      <c r="Y7" s="528" t="e">
        <f ca="1">+IF(AND(ISNUMBER(OFFSET('Sanitation Data'!$D$11,0,10*ROW('Sanitation Data'!D1))),'Data Summary'!CN7="Yes"),OFFSET('Sanitation Data'!$D$11,0,10*ROW('Sanitation Data'!D1)),NA())</f>
        <v>#N/A</v>
      </c>
      <c r="Z7" s="528">
        <f ca="1">+IF(AND(ISNUMBER(OFFSET('Sanitation Data'!$D$12,0,10*ROW('Sanitation Data'!D1))),'Data Summary'!CO7="Yes"),OFFSET('Sanitation Data'!$D$12,0,10*ROW('Sanitation Data'!D1)),NA())</f>
        <v>79</v>
      </c>
      <c r="AA7" s="528" t="e">
        <f ca="1">+IF(AND(ISNUMBER(OFFSET('Sanitation Data'!$E$4,0,10*ROW('Sanitation Data'!E1))),'Data Summary'!CP7="Yes"),100-OFFSET('Sanitation Data'!$E$4,0,10*ROW('Sanitation Data'!E1)),NA())</f>
        <v>#N/A</v>
      </c>
      <c r="AB7" s="528" t="e">
        <f ca="1">+IF(AND(ISNUMBER(OFFSET('Sanitation Data'!$E$6,0,10*ROW('Sanitation Data'!E1))),'Data Summary'!CQ7="Yes"),OFFSET('Sanitation Data'!$E$6,0,10*ROW('Sanitation Data'!E1)),NA())</f>
        <v>#N/A</v>
      </c>
      <c r="AC7" s="528" t="e">
        <f ca="1">+IF(AND(ISNUMBER(OFFSET('Sanitation Data'!$E$10,0,10*ROW('Sanitation Data'!E1))),'Data Summary'!CR7="Yes"),OFFSET('Sanitation Data'!$E$10,0,10*ROW('Sanitation Data'!E1)),NA())</f>
        <v>#N/A</v>
      </c>
      <c r="AD7" s="528" t="e">
        <f ca="1">+IF(AND(ISNUMBER(OFFSET('Sanitation Data'!$E$11,0,10*ROW('Sanitation Data'!E1))),'Data Summary'!CS7="Yes"),OFFSET('Sanitation Data'!$E$11,0,10*ROW('Sanitation Data'!E1)),NA())</f>
        <v>#N/A</v>
      </c>
      <c r="AE7" s="528" t="e">
        <f ca="1">+IF(AND(ISNUMBER(OFFSET('Sanitation Data'!$E$12,0,10*ROW('Sanitation Data'!E1))),'Data Summary'!CT7="Yes"),OFFSET('Sanitation Data'!$E$12,0,10*ROW('Sanitation Data'!E1)),NA())</f>
        <v>#N/A</v>
      </c>
      <c r="AF7" s="528" t="e">
        <f ca="1">+IF(AND(ISNUMBER(OFFSET('Sanitation Data'!$F$4,0,10*ROW('Sanitation Data'!F1))),'Data Summary'!CU7="Yes"),100-OFFSET('Sanitation Data'!$F$4,0,10*ROW('Sanitation Data'!F1)),NA())</f>
        <v>#N/A</v>
      </c>
      <c r="AG7" s="528" t="e">
        <f ca="1">+IF(AND(ISNUMBER(OFFSET('Sanitation Data'!$F$6,0,10*ROW('Sanitation Data'!F1))),'Data Summary'!CV7="Yes"),OFFSET('Sanitation Data'!$F$6,0,10*ROW('Sanitation Data'!F1)),NA())</f>
        <v>#N/A</v>
      </c>
      <c r="AH7" s="528" t="e">
        <f ca="1">+IF(AND(ISNUMBER(OFFSET('Sanitation Data'!$F$10,0,10*ROW('Sanitation Data'!F1))),'Data Summary'!CW7="Yes"),OFFSET('Sanitation Data'!$F$10,0,10*ROW('Sanitation Data'!F1)),NA())</f>
        <v>#N/A</v>
      </c>
      <c r="AI7" s="528" t="e">
        <f ca="1">+IF(AND(ISNUMBER(OFFSET('Sanitation Data'!$F$11,0,10*ROW('Sanitation Data'!F1))),'Data Summary'!CX7="Yes"),OFFSET('Sanitation Data'!$F$11,0,10*ROW('Sanitation Data'!F1)),NA())</f>
        <v>#N/A</v>
      </c>
      <c r="AJ7" s="528" t="e">
        <f ca="1">+IF(AND(ISNUMBER(OFFSET('Sanitation Data'!$F$12,0,10*ROW('Sanitation Data'!F1))),'Data Summary'!CY7="Yes"),OFFSET('Sanitation Data'!$F$12,0,10*ROW('Sanitation Data'!F1)),NA())</f>
        <v>#N/A</v>
      </c>
      <c r="AK7" s="528" t="e">
        <f ca="1">+IF(AND(ISNUMBER(OFFSET('Sanitation Data'!$G$4,0,10*ROW('Sanitation Data'!G1))),'Data Summary'!CZ7="Yes"),100-OFFSET('Sanitation Data'!$G$4,0,10*ROW('Sanitation Data'!G1)),NA())</f>
        <v>#N/A</v>
      </c>
      <c r="AL7" s="528" t="e">
        <f ca="1">+IF(AND(ISNUMBER(OFFSET('Sanitation Data'!$G$6,0,10*ROW('Sanitation Data'!G1))),'Data Summary'!DA7="Yes"),OFFSET('Sanitation Data'!$G$6,0,10*ROW('Sanitation Data'!G1)),NA())</f>
        <v>#N/A</v>
      </c>
      <c r="AM7" s="528" t="e">
        <f ca="1">+IF(AND(ISNUMBER(OFFSET('Sanitation Data'!$G$10,0,10*ROW('Sanitation Data'!G1))),'Data Summary'!DB7="Yes"),OFFSET('Sanitation Data'!$G$10,0,10*ROW('Sanitation Data'!G1)),NA())</f>
        <v>#N/A</v>
      </c>
      <c r="AN7" s="528" t="e">
        <f ca="1">+IF(AND(ISNUMBER(OFFSET('Sanitation Data'!$G$11,0,10*ROW('Sanitation Data'!G1))),'Data Summary'!DC7="Yes"),OFFSET('Sanitation Data'!$G$11,0,10*ROW('Sanitation Data'!G1)),NA())</f>
        <v>#N/A</v>
      </c>
      <c r="AO7" s="528" t="e">
        <f ca="1">+IF(AND(ISNUMBER(OFFSET('Sanitation Data'!$G$12,0,10*ROW('Sanitation Data'!G1))),'Data Summary'!DD7="Yes"),OFFSET('Sanitation Data'!$G$12,0,10*ROW('Sanitation Data'!G1)),NA())</f>
        <v>#N/A</v>
      </c>
      <c r="AP7" s="528" t="e">
        <f ca="1">+IF(AND(ISNUMBER(OFFSET('Sanitation Data'!$H$4,0,10*ROW('Sanitation Data'!H1))),'Data Summary'!DE7="Yes"),100-OFFSET('Sanitation Data'!$H$4,0,10*ROW('Sanitation Data'!H1)),NA())</f>
        <v>#N/A</v>
      </c>
      <c r="AQ7" s="528" t="e">
        <f ca="1">+IF(AND(ISNUMBER(OFFSET('Sanitation Data'!$H$6,0,10*ROW('Sanitation Data'!H1))),'Data Summary'!DF7="Yes"),OFFSET('Sanitation Data'!$H$6,0,10*ROW('Sanitation Data'!H1)),NA())</f>
        <v>#N/A</v>
      </c>
      <c r="AR7" s="528" t="e">
        <f ca="1">+IF(AND(ISNUMBER(OFFSET('Sanitation Data'!$H$10,0,10*ROW('Sanitation Data'!H1))),'Data Summary'!DG7="Yes"),OFFSET('Sanitation Data'!$H$10,0,10*ROW('Sanitation Data'!H1)),NA())</f>
        <v>#N/A</v>
      </c>
      <c r="AS7" s="528" t="e">
        <f ca="1">+IF(AND(ISNUMBER(OFFSET('Sanitation Data'!$H$11,0,10*ROW('Sanitation Data'!H1))),'Data Summary'!DH7="Yes"),OFFSET('Sanitation Data'!$H$11,0,10*ROW('Sanitation Data'!H1)),NA())</f>
        <v>#N/A</v>
      </c>
      <c r="AT7" s="528" t="e">
        <f ca="1">+IF(AND(ISNUMBER(OFFSET('Sanitation Data'!$H$12,0,10*ROW('Sanitation Data'!H1))),'Data Summary'!DI7="Yes"),OFFSET('Sanitation Data'!$H$12,0,10*ROW('Sanitation Data'!H1)),NA())</f>
        <v>#N/A</v>
      </c>
      <c r="AU7" s="528" t="e">
        <f ca="1">+IF(AND(ISNUMBER(OFFSET('Sanitation Data'!$I$4,0,10*ROW('Sanitation Data'!I1))),'Data Summary'!DJ7="Yes"),100-OFFSET('Sanitation Data'!$I$4,0,10*ROW('Sanitation Data'!I1)),NA())</f>
        <v>#N/A</v>
      </c>
      <c r="AV7" s="528" t="e">
        <f ca="1">+IF(AND(ISNUMBER(OFFSET('Sanitation Data'!$I$6,0,10*ROW('Sanitation Data'!I1))),'Data Summary'!DK7="Yes"),OFFSET('Sanitation Data'!$I$6,0,10*ROW('Sanitation Data'!I1)),NA())</f>
        <v>#N/A</v>
      </c>
      <c r="AW7" s="528" t="e">
        <f ca="1">+IF(AND(ISNUMBER(OFFSET('Sanitation Data'!$I$10,0,10*ROW('Sanitation Data'!I1))),'Data Summary'!DL7="Yes"),OFFSET('Sanitation Data'!$I$10,0,10*ROW('Sanitation Data'!I1)),NA())</f>
        <v>#N/A</v>
      </c>
      <c r="AX7" s="528" t="e">
        <f ca="1">+IF(AND(ISNUMBER(OFFSET('Sanitation Data'!$I$11,0,10*ROW('Sanitation Data'!I1))),'Data Summary'!DM7="Yes"),OFFSET('Sanitation Data'!$I$11,0,10*ROW('Sanitation Data'!I1)),NA())</f>
        <v>#N/A</v>
      </c>
      <c r="AY7" s="528" t="e">
        <f ca="1">+IF(AND(ISNUMBER(OFFSET('Sanitation Data'!$I$12,0,10*ROW('Sanitation Data'!I1))),'Data Summary'!DN7="Yes"),OFFSET('Sanitation Data'!$I$12,0,10*ROW('Sanitation Data'!I1)),NA())</f>
        <v>#N/A</v>
      </c>
      <c r="AZ7" s="529" t="e">
        <f ca="1">+IF(AND(ISNUMBER(OFFSET('Hygiene Data'!$D$5,0,10*ROW('Hygiene Data'!D1))),'Data Summary'!DO7="Yes"),OFFSET('Hygiene Data'!$D$5,0,10*ROW('Hygiene Data'!D1)),NA())</f>
        <v>#N/A</v>
      </c>
      <c r="BA7" s="529" t="e">
        <f ca="1">+IF(AND(ISNUMBER(OFFSET('Hygiene Data'!$D$7,0,10*ROW('Hygiene Data'!D1))),'Data Summary'!DP7="Yes"),OFFSET('Hygiene Data'!$D$7,0,10*ROW('Hygiene Data'!D1)),NA())</f>
        <v>#N/A</v>
      </c>
      <c r="BB7" s="529" t="e">
        <f ca="1">+IF(AND(ISNUMBER(OFFSET('Hygiene Data'!$D$9,0,10*ROW('Hygiene Data'!D1))),'Data Summary'!DQ7="Yes"),OFFSET('Hygiene Data'!$D$9,0,10*ROW('Hygiene Data'!D1)),NA())</f>
        <v>#N/A</v>
      </c>
      <c r="BC7" s="529" t="e">
        <f ca="1">+IF(AND(ISNUMBER(OFFSET('Hygiene Data'!$E$5,0,10*ROW('Hygiene Data'!E1))),'Data Summary'!DR7="Yes"),OFFSET('Hygiene Data'!$E$5,0,10*ROW('Hygiene Data'!E1)),NA())</f>
        <v>#N/A</v>
      </c>
      <c r="BD7" s="529" t="e">
        <f ca="1">+IF(AND(ISNUMBER(OFFSET('Hygiene Data'!$E$7,0,10*ROW('Hygiene Data'!E1))),'Data Summary'!DS7="Yes"),OFFSET('Hygiene Data'!$E$7,0,10*ROW('Hygiene Data'!E1)),NA())</f>
        <v>#N/A</v>
      </c>
      <c r="BE7" s="529" t="e">
        <f ca="1">+IF(AND(ISNUMBER(OFFSET('Hygiene Data'!$E$9,0,10*ROW('Hygiene Data'!E1))),'Data Summary'!DT7="Yes"),OFFSET('Hygiene Data'!$E$9,0,10*ROW('Hygiene Data'!E1)),NA())</f>
        <v>#N/A</v>
      </c>
      <c r="BF7" s="529" t="e">
        <f ca="1">+IF(AND(ISNUMBER(OFFSET('Hygiene Data'!$F$5,0,10*ROW('Hygiene Data'!F1))),'Data Summary'!DU7="Yes"),OFFSET('Hygiene Data'!$F$5,0,10*ROW('Hygiene Data'!F1)),NA())</f>
        <v>#N/A</v>
      </c>
      <c r="BG7" s="529" t="e">
        <f ca="1">+IF(AND(ISNUMBER(OFFSET('Hygiene Data'!$F$7,0,10*ROW('Hygiene Data'!F1))),'Data Summary'!DV7="Yes"),OFFSET('Hygiene Data'!$F$7,0,10*ROW('Hygiene Data'!F1)),NA())</f>
        <v>#N/A</v>
      </c>
      <c r="BH7" s="529" t="e">
        <f ca="1">+IF(AND(ISNUMBER(OFFSET('Hygiene Data'!$F$9,0,10*ROW('Hygiene Data'!F1))),'Data Summary'!DW7="Yes"),OFFSET('Hygiene Data'!$F$9,0,10*ROW('Hygiene Data'!F1)),NA())</f>
        <v>#N/A</v>
      </c>
      <c r="BI7" s="529" t="e">
        <f ca="1">+IF(AND(ISNUMBER(OFFSET('Hygiene Data'!$G$5,0,10*ROW('Hygiene Data'!G1))),'Data Summary'!DX7="Yes"),OFFSET('Hygiene Data'!$G$5,0,10*ROW('Hygiene Data'!G1)),NA())</f>
        <v>#N/A</v>
      </c>
      <c r="BJ7" s="529" t="e">
        <f ca="1">+IF(AND(ISNUMBER(OFFSET('Hygiene Data'!$G$7,0,10*ROW('Hygiene Data'!G1))),'Data Summary'!DY7="Yes"),OFFSET('Hygiene Data'!$G$7,0,10*ROW('Hygiene Data'!G1)),NA())</f>
        <v>#N/A</v>
      </c>
      <c r="BK7" s="529" t="e">
        <f ca="1">+IF(AND(ISNUMBER(OFFSET('Hygiene Data'!$G$9,0,10*ROW('Hygiene Data'!G1))),'Data Summary'!DZ7="Yes"),OFFSET('Hygiene Data'!$G$9,0,10*ROW('Hygiene Data'!G1)),NA())</f>
        <v>#N/A</v>
      </c>
      <c r="BL7" s="529" t="e">
        <f ca="1">+IF(AND(ISNUMBER(OFFSET('Hygiene Data'!$H$5,0,10*ROW('Hygiene Data'!H1))),'Data Summary'!EA7="Yes"),OFFSET('Hygiene Data'!$H$5,0,10*ROW('Hygiene Data'!H1)),NA())</f>
        <v>#N/A</v>
      </c>
      <c r="BM7" s="529" t="e">
        <f ca="1">+IF(AND(ISNUMBER(OFFSET('Hygiene Data'!$H$7,0,10*ROW('Hygiene Data'!H1))),'Data Summary'!EB7="Yes"),OFFSET('Hygiene Data'!$H$7,0,10*ROW('Hygiene Data'!H1)),NA())</f>
        <v>#N/A</v>
      </c>
      <c r="BN7" s="529" t="e">
        <f ca="1">+IF(AND(ISNUMBER(OFFSET('Hygiene Data'!$H$9,0,10*ROW('Hygiene Data'!H1))),'Data Summary'!EC7="Yes"),OFFSET('Hygiene Data'!$H$9,0,10*ROW('Hygiene Data'!H1)),NA())</f>
        <v>#N/A</v>
      </c>
      <c r="BO7" s="529" t="e">
        <f ca="1">+IF(AND(ISNUMBER(OFFSET('Hygiene Data'!$I$5,0,10*ROW('Hygiene Data'!I1))),'Data Summary'!ED7="Yes"),OFFSET('Hygiene Data'!$I$5,0,10*ROW('Hygiene Data'!I1)),NA())</f>
        <v>#N/A</v>
      </c>
      <c r="BP7" s="529" t="e">
        <f ca="1">+IF(AND(ISNUMBER(OFFSET('Hygiene Data'!$I$7,0,10*ROW('Hygiene Data'!I1))),'Data Summary'!EE7="Yes"),OFFSET('Hygiene Data'!$I$7,0,10*ROW('Hygiene Data'!I1)),NA())</f>
        <v>#N/A</v>
      </c>
      <c r="BQ7" s="529" t="e">
        <f ca="1">+IF(AND(ISNUMBER(OFFSET('Hygiene Data'!$I$9,0,10*ROW('Hygiene Data'!I1))),'Data Summary'!EF7="Yes"),OFFSET('Hygiene Data'!$I$9,0,10*ROW('Hygiene Data'!I1)),NA())</f>
        <v>#N/A</v>
      </c>
    </row>
    <row r="8" spans="1:69" x14ac:dyDescent="0.25">
      <c r="A8" s="525" t="str">
        <f ca="1">+RIGHT('Data Summary'!A8,LEN('Data Summary'!A8)-9)</f>
        <v>UIS</v>
      </c>
      <c r="B8" s="499" t="str">
        <f ca="1">+IF(ISTEXT('Data Summary'!B8),'Data Summary'!B8,"")</f>
        <v>Other</v>
      </c>
      <c r="C8" s="526">
        <f ca="1">+VALUE('Data Summary'!C8)</f>
        <v>2016</v>
      </c>
      <c r="D8" s="527">
        <f ca="1">+IF(AND(ISNUMBER(OFFSET('Water Data'!$D$4,0,10*ROW('Water Data'!D2))),'Data Summary'!BS8="Yes"),100-OFFSET('Water Data'!$D$4,0,10*ROW('Water Data'!D2)),NA())</f>
        <v>100</v>
      </c>
      <c r="E8" s="527" t="e">
        <f ca="1">+IF(AND(ISNUMBER(OFFSET('Water Data'!$D$6,0,10*ROW('Water Data'!D2))),'Data Summary'!BT8="Yes"),OFFSET('Water Data'!$D$6,0,10*ROW('Water Data'!D2)),NA())</f>
        <v>#N/A</v>
      </c>
      <c r="F8" s="527" t="e">
        <f ca="1">+IF(AND(ISNUMBER(OFFSET('Water Data'!$D$9,0,10*ROW('Water Data'!D2))),'Data Summary'!BU8="Yes"),OFFSET('Water Data'!$D$9,0,10*ROW('Water Data'!D2)),NA())</f>
        <v>#N/A</v>
      </c>
      <c r="G8" s="527" t="e">
        <f ca="1">+IF(AND(ISNUMBER(OFFSET('Water Data'!$E$4,0,10*ROW('Water Data'!E2))),'Data Summary'!BV8="Yes"),100-OFFSET('Water Data'!$E$4,0,10*ROW('Water Data'!E2)),NA())</f>
        <v>#N/A</v>
      </c>
      <c r="H8" s="527" t="e">
        <f ca="1">+IF(AND(ISNUMBER(OFFSET('Water Data'!$E$6,0,10*ROW('Water Data'!E2))),'Data Summary'!BW8="Yes"),OFFSET('Water Data'!$E$6,0,10*ROW('Water Data'!E2)),NA())</f>
        <v>#N/A</v>
      </c>
      <c r="I8" s="527" t="e">
        <f ca="1">+IF(AND(ISNUMBER(OFFSET('Water Data'!$E$9,0,10*ROW('Water Data'!E2))),'Data Summary'!BX8="Yes"),OFFSET('Water Data'!$E$9,0,10*ROW('Water Data'!E2)),NA())</f>
        <v>#N/A</v>
      </c>
      <c r="J8" s="527" t="e">
        <f ca="1">+IF(AND(ISNUMBER(OFFSET('Water Data'!$F$4,0,10*ROW('Water Data'!F2))),'Data Summary'!BY8="Yes"),100-OFFSET('Water Data'!$F$4,0,10*ROW('Water Data'!F2)),NA())</f>
        <v>#N/A</v>
      </c>
      <c r="K8" s="527" t="e">
        <f ca="1">+IF(AND(ISNUMBER(OFFSET('Water Data'!$F$6,0,10*ROW('Water Data'!F2))),'Data Summary'!BZ8="Yes"),OFFSET('Water Data'!$F$6,0,10*ROW('Water Data'!F2)),NA())</f>
        <v>#N/A</v>
      </c>
      <c r="L8" s="527" t="e">
        <f ca="1">+IF(AND(ISNUMBER(OFFSET('Water Data'!$F$9,0,10*ROW('Water Data'!F2))),'Data Summary'!CA8="Yes"),OFFSET('Water Data'!$F$9,0,10*ROW('Water Data'!F2)),NA())</f>
        <v>#N/A</v>
      </c>
      <c r="M8" s="527" t="e">
        <f ca="1">+IF(AND(ISNUMBER(OFFSET('Water Data'!$G$4,0,10*ROW('Water Data'!G2))),'Data Summary'!CB8="Yes"),100-OFFSET('Water Data'!$G$4,0,10*ROW('Water Data'!G2)),NA())</f>
        <v>#N/A</v>
      </c>
      <c r="N8" s="527" t="e">
        <f ca="1">+IF(AND(ISNUMBER(OFFSET('Water Data'!$G$6,0,10*ROW('Water Data'!G2))),'Data Summary'!CC8="Yes"),OFFSET('Water Data'!$G$6,0,10*ROW('Water Data'!G2)),NA())</f>
        <v>#N/A</v>
      </c>
      <c r="O8" s="527" t="e">
        <f ca="1">+IF(AND(ISNUMBER(OFFSET('Water Data'!$G$9,0,10*ROW('Water Data'!G2))),'Data Summary'!CD8="Yes"),OFFSET('Water Data'!$G$9,0,10*ROW('Water Data'!G2)),NA())</f>
        <v>#N/A</v>
      </c>
      <c r="P8" s="527">
        <f ca="1">+IF(AND(ISNUMBER(OFFSET('Water Data'!$H$4,0,10*ROW('Water Data'!H2))),'Data Summary'!CE8="Yes"),100-OFFSET('Water Data'!$H$4,0,10*ROW('Water Data'!H2)),NA())</f>
        <v>100</v>
      </c>
      <c r="Q8" s="527" t="e">
        <f ca="1">+IF(AND(ISNUMBER(OFFSET('Water Data'!$H$6,0,10*ROW('Water Data'!H2))),'Data Summary'!CF8="Yes"),OFFSET('Water Data'!$H$6,0,10*ROW('Water Data'!H2)),NA())</f>
        <v>#N/A</v>
      </c>
      <c r="R8" s="527" t="e">
        <f ca="1">+IF(AND(ISNUMBER(OFFSET('Water Data'!$H$9,0,10*ROW('Water Data'!H2))),'Data Summary'!CG8="Yes"),OFFSET('Water Data'!$H$9,0,10*ROW('Water Data'!H2)),NA())</f>
        <v>#N/A</v>
      </c>
      <c r="S8" s="527">
        <f ca="1">+IF(AND(ISNUMBER(OFFSET('Water Data'!$I$4,0,10*ROW('Water Data'!I2))),'Data Summary'!CH8="Yes"),100-OFFSET('Water Data'!$I$4,0,10*ROW('Water Data'!I2)),NA())</f>
        <v>100</v>
      </c>
      <c r="T8" s="527" t="e">
        <f ca="1">+IF(AND(ISNUMBER(OFFSET('Water Data'!$I$6,0,10*ROW('Water Data'!I2))),'Data Summary'!CI8="Yes"),OFFSET('Water Data'!$I$6,0,10*ROW('Water Data'!I2)),NA())</f>
        <v>#N/A</v>
      </c>
      <c r="U8" s="527" t="e">
        <f ca="1">+IF(AND(ISNUMBER(OFFSET('Water Data'!$I$9,0,10*ROW('Water Data'!I2))),'Data Summary'!CJ8="Yes"),OFFSET('Water Data'!$I$9,0,10*ROW('Water Data'!I2)),NA())</f>
        <v>#N/A</v>
      </c>
      <c r="V8" s="528">
        <f ca="1">+IF(AND(ISNUMBER(OFFSET('Sanitation Data'!$D$4,0,10*ROW('Sanitation Data'!D2))),'Data Summary'!CK8="Yes"),100-OFFSET('Sanitation Data'!$D$4,0,10*ROW('Sanitation Data'!D2)),NA())</f>
        <v>100</v>
      </c>
      <c r="W8" s="528" t="e">
        <f ca="1">+IF(AND(ISNUMBER(OFFSET('Sanitation Data'!$D$6,0,10*ROW('Sanitation Data'!D2))),'Data Summary'!CL8="Yes"),OFFSET('Sanitation Data'!$D$6,0,10*ROW('Sanitation Data'!D2)),NA())</f>
        <v>#N/A</v>
      </c>
      <c r="X8" s="528" t="e">
        <f ca="1">+IF(AND(ISNUMBER(OFFSET('Sanitation Data'!$D$10,0,10*ROW('Sanitation Data'!D2))),'Data Summary'!CM8="Yes"),OFFSET('Sanitation Data'!$D$10,0,10*ROW('Sanitation Data'!D2)),NA())</f>
        <v>#N/A</v>
      </c>
      <c r="Y8" s="528" t="e">
        <f ca="1">+IF(AND(ISNUMBER(OFFSET('Sanitation Data'!$D$11,0,10*ROW('Sanitation Data'!D2))),'Data Summary'!CN8="Yes"),OFFSET('Sanitation Data'!$D$11,0,10*ROW('Sanitation Data'!D2)),NA())</f>
        <v>#N/A</v>
      </c>
      <c r="Z8" s="528" t="e">
        <f ca="1">+IF(AND(ISNUMBER(OFFSET('Sanitation Data'!$D$12,0,10*ROW('Sanitation Data'!D2))),'Data Summary'!CO8="Yes"),OFFSET('Sanitation Data'!$D$12,0,10*ROW('Sanitation Data'!D2)),NA())</f>
        <v>#N/A</v>
      </c>
      <c r="AA8" s="528" t="e">
        <f ca="1">+IF(AND(ISNUMBER(OFFSET('Sanitation Data'!$E$4,0,10*ROW('Sanitation Data'!E2))),'Data Summary'!CP8="Yes"),100-OFFSET('Sanitation Data'!$E$4,0,10*ROW('Sanitation Data'!E2)),NA())</f>
        <v>#N/A</v>
      </c>
      <c r="AB8" s="528" t="e">
        <f ca="1">+IF(AND(ISNUMBER(OFFSET('Sanitation Data'!$E$6,0,10*ROW('Sanitation Data'!E2))),'Data Summary'!CQ8="Yes"),OFFSET('Sanitation Data'!$E$6,0,10*ROW('Sanitation Data'!E2)),NA())</f>
        <v>#N/A</v>
      </c>
      <c r="AC8" s="528" t="e">
        <f ca="1">+IF(AND(ISNUMBER(OFFSET('Sanitation Data'!$E$10,0,10*ROW('Sanitation Data'!E2))),'Data Summary'!CR8="Yes"),OFFSET('Sanitation Data'!$E$10,0,10*ROW('Sanitation Data'!E2)),NA())</f>
        <v>#N/A</v>
      </c>
      <c r="AD8" s="528" t="e">
        <f ca="1">+IF(AND(ISNUMBER(OFFSET('Sanitation Data'!$E$11,0,10*ROW('Sanitation Data'!E2))),'Data Summary'!CS8="Yes"),OFFSET('Sanitation Data'!$E$11,0,10*ROW('Sanitation Data'!E2)),NA())</f>
        <v>#N/A</v>
      </c>
      <c r="AE8" s="528" t="e">
        <f ca="1">+IF(AND(ISNUMBER(OFFSET('Sanitation Data'!$E$12,0,10*ROW('Sanitation Data'!E2))),'Data Summary'!CT8="Yes"),OFFSET('Sanitation Data'!$E$12,0,10*ROW('Sanitation Data'!E2)),NA())</f>
        <v>#N/A</v>
      </c>
      <c r="AF8" s="528" t="e">
        <f ca="1">+IF(AND(ISNUMBER(OFFSET('Sanitation Data'!$F$4,0,10*ROW('Sanitation Data'!F2))),'Data Summary'!CU8="Yes"),100-OFFSET('Sanitation Data'!$F$4,0,10*ROW('Sanitation Data'!F2)),NA())</f>
        <v>#N/A</v>
      </c>
      <c r="AG8" s="528" t="e">
        <f ca="1">+IF(AND(ISNUMBER(OFFSET('Sanitation Data'!$F$6,0,10*ROW('Sanitation Data'!F2))),'Data Summary'!CV8="Yes"),OFFSET('Sanitation Data'!$F$6,0,10*ROW('Sanitation Data'!F2)),NA())</f>
        <v>#N/A</v>
      </c>
      <c r="AH8" s="528" t="e">
        <f ca="1">+IF(AND(ISNUMBER(OFFSET('Sanitation Data'!$F$10,0,10*ROW('Sanitation Data'!F2))),'Data Summary'!CW8="Yes"),OFFSET('Sanitation Data'!$F$10,0,10*ROW('Sanitation Data'!F2)),NA())</f>
        <v>#N/A</v>
      </c>
      <c r="AI8" s="528" t="e">
        <f ca="1">+IF(AND(ISNUMBER(OFFSET('Sanitation Data'!$F$11,0,10*ROW('Sanitation Data'!F2))),'Data Summary'!CX8="Yes"),OFFSET('Sanitation Data'!$F$11,0,10*ROW('Sanitation Data'!F2)),NA())</f>
        <v>#N/A</v>
      </c>
      <c r="AJ8" s="528" t="e">
        <f ca="1">+IF(AND(ISNUMBER(OFFSET('Sanitation Data'!$F$12,0,10*ROW('Sanitation Data'!F2))),'Data Summary'!CY8="Yes"),OFFSET('Sanitation Data'!$F$12,0,10*ROW('Sanitation Data'!F2)),NA())</f>
        <v>#N/A</v>
      </c>
      <c r="AK8" s="528" t="e">
        <f ca="1">+IF(AND(ISNUMBER(OFFSET('Sanitation Data'!$G$4,0,10*ROW('Sanitation Data'!G2))),'Data Summary'!CZ8="Yes"),100-OFFSET('Sanitation Data'!$G$4,0,10*ROW('Sanitation Data'!G2)),NA())</f>
        <v>#N/A</v>
      </c>
      <c r="AL8" s="528" t="e">
        <f ca="1">+IF(AND(ISNUMBER(OFFSET('Sanitation Data'!$G$6,0,10*ROW('Sanitation Data'!G2))),'Data Summary'!DA8="Yes"),OFFSET('Sanitation Data'!$G$6,0,10*ROW('Sanitation Data'!G2)),NA())</f>
        <v>#N/A</v>
      </c>
      <c r="AM8" s="528" t="e">
        <f ca="1">+IF(AND(ISNUMBER(OFFSET('Sanitation Data'!$G$10,0,10*ROW('Sanitation Data'!G2))),'Data Summary'!DB8="Yes"),OFFSET('Sanitation Data'!$G$10,0,10*ROW('Sanitation Data'!G2)),NA())</f>
        <v>#N/A</v>
      </c>
      <c r="AN8" s="528" t="e">
        <f ca="1">+IF(AND(ISNUMBER(OFFSET('Sanitation Data'!$G$11,0,10*ROW('Sanitation Data'!G2))),'Data Summary'!DC8="Yes"),OFFSET('Sanitation Data'!$G$11,0,10*ROW('Sanitation Data'!G2)),NA())</f>
        <v>#N/A</v>
      </c>
      <c r="AO8" s="528" t="e">
        <f ca="1">+IF(AND(ISNUMBER(OFFSET('Sanitation Data'!$G$12,0,10*ROW('Sanitation Data'!G2))),'Data Summary'!DD8="Yes"),OFFSET('Sanitation Data'!$G$12,0,10*ROW('Sanitation Data'!G2)),NA())</f>
        <v>#N/A</v>
      </c>
      <c r="AP8" s="528">
        <f ca="1">+IF(AND(ISNUMBER(OFFSET('Sanitation Data'!$H$4,0,10*ROW('Sanitation Data'!H2))),'Data Summary'!DE8="Yes"),100-OFFSET('Sanitation Data'!$H$4,0,10*ROW('Sanitation Data'!H2)),NA())</f>
        <v>100</v>
      </c>
      <c r="AQ8" s="528" t="e">
        <f ca="1">+IF(AND(ISNUMBER(OFFSET('Sanitation Data'!$H$6,0,10*ROW('Sanitation Data'!H2))),'Data Summary'!DF8="Yes"),OFFSET('Sanitation Data'!$H$6,0,10*ROW('Sanitation Data'!H2)),NA())</f>
        <v>#N/A</v>
      </c>
      <c r="AR8" s="528" t="e">
        <f ca="1">+IF(AND(ISNUMBER(OFFSET('Sanitation Data'!$H$10,0,10*ROW('Sanitation Data'!H2))),'Data Summary'!DG8="Yes"),OFFSET('Sanitation Data'!$H$10,0,10*ROW('Sanitation Data'!H2)),NA())</f>
        <v>#N/A</v>
      </c>
      <c r="AS8" s="528" t="e">
        <f ca="1">+IF(AND(ISNUMBER(OFFSET('Sanitation Data'!$H$11,0,10*ROW('Sanitation Data'!H2))),'Data Summary'!DH8="Yes"),OFFSET('Sanitation Data'!$H$11,0,10*ROW('Sanitation Data'!H2)),NA())</f>
        <v>#N/A</v>
      </c>
      <c r="AT8" s="528" t="e">
        <f ca="1">+IF(AND(ISNUMBER(OFFSET('Sanitation Data'!$H$12,0,10*ROW('Sanitation Data'!H2))),'Data Summary'!DI8="Yes"),OFFSET('Sanitation Data'!$H$12,0,10*ROW('Sanitation Data'!H2)),NA())</f>
        <v>#N/A</v>
      </c>
      <c r="AU8" s="528">
        <f ca="1">+IF(AND(ISNUMBER(OFFSET('Sanitation Data'!$I$4,0,10*ROW('Sanitation Data'!I2))),'Data Summary'!DJ8="Yes"),100-OFFSET('Sanitation Data'!$I$4,0,10*ROW('Sanitation Data'!I2)),NA())</f>
        <v>100</v>
      </c>
      <c r="AV8" s="528" t="e">
        <f ca="1">+IF(AND(ISNUMBER(OFFSET('Sanitation Data'!$I$6,0,10*ROW('Sanitation Data'!I2))),'Data Summary'!DK8="Yes"),OFFSET('Sanitation Data'!$I$6,0,10*ROW('Sanitation Data'!I2)),NA())</f>
        <v>#N/A</v>
      </c>
      <c r="AW8" s="528" t="e">
        <f ca="1">+IF(AND(ISNUMBER(OFFSET('Sanitation Data'!$I$10,0,10*ROW('Sanitation Data'!I2))),'Data Summary'!DL8="Yes"),OFFSET('Sanitation Data'!$I$10,0,10*ROW('Sanitation Data'!I2)),NA())</f>
        <v>#N/A</v>
      </c>
      <c r="AX8" s="528" t="e">
        <f ca="1">+IF(AND(ISNUMBER(OFFSET('Sanitation Data'!$I$11,0,10*ROW('Sanitation Data'!I2))),'Data Summary'!DM8="Yes"),OFFSET('Sanitation Data'!$I$11,0,10*ROW('Sanitation Data'!I2)),NA())</f>
        <v>#N/A</v>
      </c>
      <c r="AY8" s="528" t="e">
        <f ca="1">+IF(AND(ISNUMBER(OFFSET('Sanitation Data'!$I$12,0,10*ROW('Sanitation Data'!I2))),'Data Summary'!DN8="Yes"),OFFSET('Sanitation Data'!$I$12,0,10*ROW('Sanitation Data'!I2)),NA())</f>
        <v>#N/A</v>
      </c>
      <c r="AZ8" s="529">
        <f ca="1">+IF(AND(ISNUMBER(OFFSET('Hygiene Data'!$D$5,0,10*ROW('Hygiene Data'!D2))),'Data Summary'!DO8="Yes"),OFFSET('Hygiene Data'!$D$5,0,10*ROW('Hygiene Data'!D2)),NA())</f>
        <v>100</v>
      </c>
      <c r="BA8" s="529">
        <f ca="1">+IF(AND(ISNUMBER(OFFSET('Hygiene Data'!$D$7,0,10*ROW('Hygiene Data'!D2))),'Data Summary'!DP8="Yes"),OFFSET('Hygiene Data'!$D$7,0,10*ROW('Hygiene Data'!D2)),NA())</f>
        <v>100</v>
      </c>
      <c r="BB8" s="529">
        <f ca="1">+IF(AND(ISNUMBER(OFFSET('Hygiene Data'!$D$9,0,10*ROW('Hygiene Data'!D2))),'Data Summary'!DQ8="Yes"),OFFSET('Hygiene Data'!$D$9,0,10*ROW('Hygiene Data'!D2)),NA())</f>
        <v>100</v>
      </c>
      <c r="BC8" s="529" t="e">
        <f ca="1">+IF(AND(ISNUMBER(OFFSET('Hygiene Data'!$E$5,0,10*ROW('Hygiene Data'!E2))),'Data Summary'!DR8="Yes"),OFFSET('Hygiene Data'!$E$5,0,10*ROW('Hygiene Data'!E2)),NA())</f>
        <v>#N/A</v>
      </c>
      <c r="BD8" s="529" t="e">
        <f ca="1">+IF(AND(ISNUMBER(OFFSET('Hygiene Data'!$E$7,0,10*ROW('Hygiene Data'!E2))),'Data Summary'!DS8="Yes"),OFFSET('Hygiene Data'!$E$7,0,10*ROW('Hygiene Data'!E2)),NA())</f>
        <v>#N/A</v>
      </c>
      <c r="BE8" s="529" t="e">
        <f ca="1">+IF(AND(ISNUMBER(OFFSET('Hygiene Data'!$E$9,0,10*ROW('Hygiene Data'!E2))),'Data Summary'!DT8="Yes"),OFFSET('Hygiene Data'!$E$9,0,10*ROW('Hygiene Data'!E2)),NA())</f>
        <v>#N/A</v>
      </c>
      <c r="BF8" s="529" t="e">
        <f ca="1">+IF(AND(ISNUMBER(OFFSET('Hygiene Data'!$F$5,0,10*ROW('Hygiene Data'!F2))),'Data Summary'!DU8="Yes"),OFFSET('Hygiene Data'!$F$5,0,10*ROW('Hygiene Data'!F2)),NA())</f>
        <v>#N/A</v>
      </c>
      <c r="BG8" s="529" t="e">
        <f ca="1">+IF(AND(ISNUMBER(OFFSET('Hygiene Data'!$F$7,0,10*ROW('Hygiene Data'!F2))),'Data Summary'!DV8="Yes"),OFFSET('Hygiene Data'!$F$7,0,10*ROW('Hygiene Data'!F2)),NA())</f>
        <v>#N/A</v>
      </c>
      <c r="BH8" s="529" t="e">
        <f ca="1">+IF(AND(ISNUMBER(OFFSET('Hygiene Data'!$F$9,0,10*ROW('Hygiene Data'!F2))),'Data Summary'!DW8="Yes"),OFFSET('Hygiene Data'!$F$9,0,10*ROW('Hygiene Data'!F2)),NA())</f>
        <v>#N/A</v>
      </c>
      <c r="BI8" s="529" t="e">
        <f ca="1">+IF(AND(ISNUMBER(OFFSET('Hygiene Data'!$G$5,0,10*ROW('Hygiene Data'!G2))),'Data Summary'!DX8="Yes"),OFFSET('Hygiene Data'!$G$5,0,10*ROW('Hygiene Data'!G2)),NA())</f>
        <v>#N/A</v>
      </c>
      <c r="BJ8" s="529" t="e">
        <f ca="1">+IF(AND(ISNUMBER(OFFSET('Hygiene Data'!$G$7,0,10*ROW('Hygiene Data'!G2))),'Data Summary'!DY8="Yes"),OFFSET('Hygiene Data'!$G$7,0,10*ROW('Hygiene Data'!G2)),NA())</f>
        <v>#N/A</v>
      </c>
      <c r="BK8" s="529" t="e">
        <f ca="1">+IF(AND(ISNUMBER(OFFSET('Hygiene Data'!$G$9,0,10*ROW('Hygiene Data'!G2))),'Data Summary'!DZ8="Yes"),OFFSET('Hygiene Data'!$G$9,0,10*ROW('Hygiene Data'!G2)),NA())</f>
        <v>#N/A</v>
      </c>
      <c r="BL8" s="529">
        <f ca="1">+IF(AND(ISNUMBER(OFFSET('Hygiene Data'!$H$5,0,10*ROW('Hygiene Data'!H2))),'Data Summary'!EA8="Yes"),OFFSET('Hygiene Data'!$H$5,0,10*ROW('Hygiene Data'!H2)),NA())</f>
        <v>100</v>
      </c>
      <c r="BM8" s="529">
        <f ca="1">+IF(AND(ISNUMBER(OFFSET('Hygiene Data'!$H$7,0,10*ROW('Hygiene Data'!H2))),'Data Summary'!EB8="Yes"),OFFSET('Hygiene Data'!$H$7,0,10*ROW('Hygiene Data'!H2)),NA())</f>
        <v>100</v>
      </c>
      <c r="BN8" s="529">
        <f ca="1">+IF(AND(ISNUMBER(OFFSET('Hygiene Data'!$H$9,0,10*ROW('Hygiene Data'!H2))),'Data Summary'!EC8="Yes"),OFFSET('Hygiene Data'!$H$9,0,10*ROW('Hygiene Data'!H2)),NA())</f>
        <v>100</v>
      </c>
      <c r="BO8" s="529">
        <f ca="1">+IF(AND(ISNUMBER(OFFSET('Hygiene Data'!$I$5,0,10*ROW('Hygiene Data'!I2))),'Data Summary'!ED8="Yes"),OFFSET('Hygiene Data'!$I$5,0,10*ROW('Hygiene Data'!I2)),NA())</f>
        <v>100</v>
      </c>
      <c r="BP8" s="529">
        <f ca="1">+IF(AND(ISNUMBER(OFFSET('Hygiene Data'!$I$7,0,10*ROW('Hygiene Data'!I2))),'Data Summary'!EE8="Yes"),OFFSET('Hygiene Data'!$I$7,0,10*ROW('Hygiene Data'!I2)),NA())</f>
        <v>100</v>
      </c>
      <c r="BQ8" s="529">
        <f ca="1">+IF(AND(ISNUMBER(OFFSET('Hygiene Data'!$I$9,0,10*ROW('Hygiene Data'!I2))),'Data Summary'!EF8="Yes"),OFFSET('Hygiene Data'!$I$9,0,10*ROW('Hygiene Data'!I2)),NA())</f>
        <v>100</v>
      </c>
    </row>
    <row r="9" spans="1:69" x14ac:dyDescent="0.25">
      <c r="A9" s="525" t="str">
        <f ca="1">+RIGHT('Data Summary'!A9,LEN('Data Summary'!A9)-9)</f>
        <v>UIS</v>
      </c>
      <c r="B9" s="499" t="str">
        <f ca="1">+IF(ISTEXT('Data Summary'!B9),'Data Summary'!B9,"")</f>
        <v>Other</v>
      </c>
      <c r="C9" s="526">
        <f ca="1">+VALUE('Data Summary'!C9)</f>
        <v>2017</v>
      </c>
      <c r="D9" s="527">
        <f ca="1">+IF(AND(ISNUMBER(OFFSET('Water Data'!$D$4,0,10*ROW('Water Data'!D3))),'Data Summary'!BS9="Yes"),100-OFFSET('Water Data'!$D$4,0,10*ROW('Water Data'!D3)),NA())</f>
        <v>100</v>
      </c>
      <c r="E9" s="527" t="e">
        <f ca="1">+IF(AND(ISNUMBER(OFFSET('Water Data'!$D$6,0,10*ROW('Water Data'!D3))),'Data Summary'!BT9="Yes"),OFFSET('Water Data'!$D$6,0,10*ROW('Water Data'!D3)),NA())</f>
        <v>#N/A</v>
      </c>
      <c r="F9" s="527" t="e">
        <f ca="1">+IF(AND(ISNUMBER(OFFSET('Water Data'!$D$9,0,10*ROW('Water Data'!D3))),'Data Summary'!BU9="Yes"),OFFSET('Water Data'!$D$9,0,10*ROW('Water Data'!D3)),NA())</f>
        <v>#N/A</v>
      </c>
      <c r="G9" s="527" t="e">
        <f ca="1">+IF(AND(ISNUMBER(OFFSET('Water Data'!$E$4,0,10*ROW('Water Data'!E3))),'Data Summary'!BV9="Yes"),100-OFFSET('Water Data'!$E$4,0,10*ROW('Water Data'!E3)),NA())</f>
        <v>#N/A</v>
      </c>
      <c r="H9" s="527" t="e">
        <f ca="1">+IF(AND(ISNUMBER(OFFSET('Water Data'!$E$6,0,10*ROW('Water Data'!E3))),'Data Summary'!BW9="Yes"),OFFSET('Water Data'!$E$6,0,10*ROW('Water Data'!E3)),NA())</f>
        <v>#N/A</v>
      </c>
      <c r="I9" s="527" t="e">
        <f ca="1">+IF(AND(ISNUMBER(OFFSET('Water Data'!$E$9,0,10*ROW('Water Data'!E3))),'Data Summary'!BX9="Yes"),OFFSET('Water Data'!$E$9,0,10*ROW('Water Data'!E3)),NA())</f>
        <v>#N/A</v>
      </c>
      <c r="J9" s="527" t="e">
        <f ca="1">+IF(AND(ISNUMBER(OFFSET('Water Data'!$F$4,0,10*ROW('Water Data'!F3))),'Data Summary'!BY9="Yes"),100-OFFSET('Water Data'!$F$4,0,10*ROW('Water Data'!F3)),NA())</f>
        <v>#N/A</v>
      </c>
      <c r="K9" s="527" t="e">
        <f ca="1">+IF(AND(ISNUMBER(OFFSET('Water Data'!$F$6,0,10*ROW('Water Data'!F3))),'Data Summary'!BZ9="Yes"),OFFSET('Water Data'!$F$6,0,10*ROW('Water Data'!F3)),NA())</f>
        <v>#N/A</v>
      </c>
      <c r="L9" s="527" t="e">
        <f ca="1">+IF(AND(ISNUMBER(OFFSET('Water Data'!$F$9,0,10*ROW('Water Data'!F3))),'Data Summary'!CA9="Yes"),OFFSET('Water Data'!$F$9,0,10*ROW('Water Data'!F3)),NA())</f>
        <v>#N/A</v>
      </c>
      <c r="M9" s="527" t="e">
        <f ca="1">+IF(AND(ISNUMBER(OFFSET('Water Data'!$G$4,0,10*ROW('Water Data'!G3))),'Data Summary'!CB9="Yes"),100-OFFSET('Water Data'!$G$4,0,10*ROW('Water Data'!G3)),NA())</f>
        <v>#N/A</v>
      </c>
      <c r="N9" s="527" t="e">
        <f ca="1">+IF(AND(ISNUMBER(OFFSET('Water Data'!$G$6,0,10*ROW('Water Data'!G3))),'Data Summary'!CC9="Yes"),OFFSET('Water Data'!$G$6,0,10*ROW('Water Data'!G3)),NA())</f>
        <v>#N/A</v>
      </c>
      <c r="O9" s="527" t="e">
        <f ca="1">+IF(AND(ISNUMBER(OFFSET('Water Data'!$G$9,0,10*ROW('Water Data'!G3))),'Data Summary'!CD9="Yes"),OFFSET('Water Data'!$G$9,0,10*ROW('Water Data'!G3)),NA())</f>
        <v>#N/A</v>
      </c>
      <c r="P9" s="527">
        <f ca="1">+IF(AND(ISNUMBER(OFFSET('Water Data'!$H$4,0,10*ROW('Water Data'!H3))),'Data Summary'!CE9="Yes"),100-OFFSET('Water Data'!$H$4,0,10*ROW('Water Data'!H3)),NA())</f>
        <v>100</v>
      </c>
      <c r="Q9" s="527" t="e">
        <f ca="1">+IF(AND(ISNUMBER(OFFSET('Water Data'!$H$6,0,10*ROW('Water Data'!H3))),'Data Summary'!CF9="Yes"),OFFSET('Water Data'!$H$6,0,10*ROW('Water Data'!H3)),NA())</f>
        <v>#N/A</v>
      </c>
      <c r="R9" s="527" t="e">
        <f ca="1">+IF(AND(ISNUMBER(OFFSET('Water Data'!$H$9,0,10*ROW('Water Data'!H3))),'Data Summary'!CG9="Yes"),OFFSET('Water Data'!$H$9,0,10*ROW('Water Data'!H3)),NA())</f>
        <v>#N/A</v>
      </c>
      <c r="S9" s="527">
        <f ca="1">+IF(AND(ISNUMBER(OFFSET('Water Data'!$I$4,0,10*ROW('Water Data'!I3))),'Data Summary'!CH9="Yes"),100-OFFSET('Water Data'!$I$4,0,10*ROW('Water Data'!I3)),NA())</f>
        <v>100</v>
      </c>
      <c r="T9" s="527" t="e">
        <f ca="1">+IF(AND(ISNUMBER(OFFSET('Water Data'!$I$6,0,10*ROW('Water Data'!I3))),'Data Summary'!CI9="Yes"),OFFSET('Water Data'!$I$6,0,10*ROW('Water Data'!I3)),NA())</f>
        <v>#N/A</v>
      </c>
      <c r="U9" s="527" t="e">
        <f ca="1">+IF(AND(ISNUMBER(OFFSET('Water Data'!$I$9,0,10*ROW('Water Data'!I3))),'Data Summary'!CJ9="Yes"),OFFSET('Water Data'!$I$9,0,10*ROW('Water Data'!I3)),NA())</f>
        <v>#N/A</v>
      </c>
      <c r="V9" s="528">
        <f ca="1">+IF(AND(ISNUMBER(OFFSET('Sanitation Data'!$D$4,0,10*ROW('Sanitation Data'!D3))),'Data Summary'!CK9="Yes"),100-OFFSET('Sanitation Data'!$D$4,0,10*ROW('Sanitation Data'!D3)),NA())</f>
        <v>100</v>
      </c>
      <c r="W9" s="528" t="e">
        <f ca="1">+IF(AND(ISNUMBER(OFFSET('Sanitation Data'!$D$6,0,10*ROW('Sanitation Data'!D3))),'Data Summary'!CL9="Yes"),OFFSET('Sanitation Data'!$D$6,0,10*ROW('Sanitation Data'!D3)),NA())</f>
        <v>#N/A</v>
      </c>
      <c r="X9" s="528" t="e">
        <f ca="1">+IF(AND(ISNUMBER(OFFSET('Sanitation Data'!$D$10,0,10*ROW('Sanitation Data'!D3))),'Data Summary'!CM9="Yes"),OFFSET('Sanitation Data'!$D$10,0,10*ROW('Sanitation Data'!D3)),NA())</f>
        <v>#N/A</v>
      </c>
      <c r="Y9" s="528" t="e">
        <f ca="1">+IF(AND(ISNUMBER(OFFSET('Sanitation Data'!$D$11,0,10*ROW('Sanitation Data'!D3))),'Data Summary'!CN9="Yes"),OFFSET('Sanitation Data'!$D$11,0,10*ROW('Sanitation Data'!D3)),NA())</f>
        <v>#N/A</v>
      </c>
      <c r="Z9" s="528" t="e">
        <f ca="1">+IF(AND(ISNUMBER(OFFSET('Sanitation Data'!$D$12,0,10*ROW('Sanitation Data'!D3))),'Data Summary'!CO9="Yes"),OFFSET('Sanitation Data'!$D$12,0,10*ROW('Sanitation Data'!D3)),NA())</f>
        <v>#N/A</v>
      </c>
      <c r="AA9" s="528" t="e">
        <f ca="1">+IF(AND(ISNUMBER(OFFSET('Sanitation Data'!$E$4,0,10*ROW('Sanitation Data'!E3))),'Data Summary'!CP9="Yes"),100-OFFSET('Sanitation Data'!$E$4,0,10*ROW('Sanitation Data'!E3)),NA())</f>
        <v>#N/A</v>
      </c>
      <c r="AB9" s="528" t="e">
        <f ca="1">+IF(AND(ISNUMBER(OFFSET('Sanitation Data'!$E$6,0,10*ROW('Sanitation Data'!E3))),'Data Summary'!CQ9="Yes"),OFFSET('Sanitation Data'!$E$6,0,10*ROW('Sanitation Data'!E3)),NA())</f>
        <v>#N/A</v>
      </c>
      <c r="AC9" s="528" t="e">
        <f ca="1">+IF(AND(ISNUMBER(OFFSET('Sanitation Data'!$E$10,0,10*ROW('Sanitation Data'!E3))),'Data Summary'!CR9="Yes"),OFFSET('Sanitation Data'!$E$10,0,10*ROW('Sanitation Data'!E3)),NA())</f>
        <v>#N/A</v>
      </c>
      <c r="AD9" s="528" t="e">
        <f ca="1">+IF(AND(ISNUMBER(OFFSET('Sanitation Data'!$E$11,0,10*ROW('Sanitation Data'!E3))),'Data Summary'!CS9="Yes"),OFFSET('Sanitation Data'!$E$11,0,10*ROW('Sanitation Data'!E3)),NA())</f>
        <v>#N/A</v>
      </c>
      <c r="AE9" s="528" t="e">
        <f ca="1">+IF(AND(ISNUMBER(OFFSET('Sanitation Data'!$E$12,0,10*ROW('Sanitation Data'!E3))),'Data Summary'!CT9="Yes"),OFFSET('Sanitation Data'!$E$12,0,10*ROW('Sanitation Data'!E3)),NA())</f>
        <v>#N/A</v>
      </c>
      <c r="AF9" s="528" t="e">
        <f ca="1">+IF(AND(ISNUMBER(OFFSET('Sanitation Data'!$F$4,0,10*ROW('Sanitation Data'!F3))),'Data Summary'!CU9="Yes"),100-OFFSET('Sanitation Data'!$F$4,0,10*ROW('Sanitation Data'!F3)),NA())</f>
        <v>#N/A</v>
      </c>
      <c r="AG9" s="528" t="e">
        <f ca="1">+IF(AND(ISNUMBER(OFFSET('Sanitation Data'!$F$6,0,10*ROW('Sanitation Data'!F3))),'Data Summary'!CV9="Yes"),OFFSET('Sanitation Data'!$F$6,0,10*ROW('Sanitation Data'!F3)),NA())</f>
        <v>#N/A</v>
      </c>
      <c r="AH9" s="528" t="e">
        <f ca="1">+IF(AND(ISNUMBER(OFFSET('Sanitation Data'!$F$10,0,10*ROW('Sanitation Data'!F3))),'Data Summary'!CW9="Yes"),OFFSET('Sanitation Data'!$F$10,0,10*ROW('Sanitation Data'!F3)),NA())</f>
        <v>#N/A</v>
      </c>
      <c r="AI9" s="528" t="e">
        <f ca="1">+IF(AND(ISNUMBER(OFFSET('Sanitation Data'!$F$11,0,10*ROW('Sanitation Data'!F3))),'Data Summary'!CX9="Yes"),OFFSET('Sanitation Data'!$F$11,0,10*ROW('Sanitation Data'!F3)),NA())</f>
        <v>#N/A</v>
      </c>
      <c r="AJ9" s="528" t="e">
        <f ca="1">+IF(AND(ISNUMBER(OFFSET('Sanitation Data'!$F$12,0,10*ROW('Sanitation Data'!F3))),'Data Summary'!CY9="Yes"),OFFSET('Sanitation Data'!$F$12,0,10*ROW('Sanitation Data'!F3)),NA())</f>
        <v>#N/A</v>
      </c>
      <c r="AK9" s="528" t="e">
        <f ca="1">+IF(AND(ISNUMBER(OFFSET('Sanitation Data'!$G$4,0,10*ROW('Sanitation Data'!G3))),'Data Summary'!CZ9="Yes"),100-OFFSET('Sanitation Data'!$G$4,0,10*ROW('Sanitation Data'!G3)),NA())</f>
        <v>#N/A</v>
      </c>
      <c r="AL9" s="528" t="e">
        <f ca="1">+IF(AND(ISNUMBER(OFFSET('Sanitation Data'!$G$6,0,10*ROW('Sanitation Data'!G3))),'Data Summary'!DA9="Yes"),OFFSET('Sanitation Data'!$G$6,0,10*ROW('Sanitation Data'!G3)),NA())</f>
        <v>#N/A</v>
      </c>
      <c r="AM9" s="528" t="e">
        <f ca="1">+IF(AND(ISNUMBER(OFFSET('Sanitation Data'!$G$10,0,10*ROW('Sanitation Data'!G3))),'Data Summary'!DB9="Yes"),OFFSET('Sanitation Data'!$G$10,0,10*ROW('Sanitation Data'!G3)),NA())</f>
        <v>#N/A</v>
      </c>
      <c r="AN9" s="528" t="e">
        <f ca="1">+IF(AND(ISNUMBER(OFFSET('Sanitation Data'!$G$11,0,10*ROW('Sanitation Data'!G3))),'Data Summary'!DC9="Yes"),OFFSET('Sanitation Data'!$G$11,0,10*ROW('Sanitation Data'!G3)),NA())</f>
        <v>#N/A</v>
      </c>
      <c r="AO9" s="528" t="e">
        <f ca="1">+IF(AND(ISNUMBER(OFFSET('Sanitation Data'!$G$12,0,10*ROW('Sanitation Data'!G3))),'Data Summary'!DD9="Yes"),OFFSET('Sanitation Data'!$G$12,0,10*ROW('Sanitation Data'!G3)),NA())</f>
        <v>#N/A</v>
      </c>
      <c r="AP9" s="528">
        <f ca="1">+IF(AND(ISNUMBER(OFFSET('Sanitation Data'!$H$4,0,10*ROW('Sanitation Data'!H3))),'Data Summary'!DE9="Yes"),100-OFFSET('Sanitation Data'!$H$4,0,10*ROW('Sanitation Data'!H3)),NA())</f>
        <v>100</v>
      </c>
      <c r="AQ9" s="528" t="e">
        <f ca="1">+IF(AND(ISNUMBER(OFFSET('Sanitation Data'!$H$6,0,10*ROW('Sanitation Data'!H3))),'Data Summary'!DF9="Yes"),OFFSET('Sanitation Data'!$H$6,0,10*ROW('Sanitation Data'!H3)),NA())</f>
        <v>#N/A</v>
      </c>
      <c r="AR9" s="528" t="e">
        <f ca="1">+IF(AND(ISNUMBER(OFFSET('Sanitation Data'!$H$10,0,10*ROW('Sanitation Data'!H3))),'Data Summary'!DG9="Yes"),OFFSET('Sanitation Data'!$H$10,0,10*ROW('Sanitation Data'!H3)),NA())</f>
        <v>#N/A</v>
      </c>
      <c r="AS9" s="528" t="e">
        <f ca="1">+IF(AND(ISNUMBER(OFFSET('Sanitation Data'!$H$11,0,10*ROW('Sanitation Data'!H3))),'Data Summary'!DH9="Yes"),OFFSET('Sanitation Data'!$H$11,0,10*ROW('Sanitation Data'!H3)),NA())</f>
        <v>#N/A</v>
      </c>
      <c r="AT9" s="528" t="e">
        <f ca="1">+IF(AND(ISNUMBER(OFFSET('Sanitation Data'!$H$12,0,10*ROW('Sanitation Data'!H3))),'Data Summary'!DI9="Yes"),OFFSET('Sanitation Data'!$H$12,0,10*ROW('Sanitation Data'!H3)),NA())</f>
        <v>#N/A</v>
      </c>
      <c r="AU9" s="528">
        <f ca="1">+IF(AND(ISNUMBER(OFFSET('Sanitation Data'!$I$4,0,10*ROW('Sanitation Data'!I3))),'Data Summary'!DJ9="Yes"),100-OFFSET('Sanitation Data'!$I$4,0,10*ROW('Sanitation Data'!I3)),NA())</f>
        <v>100</v>
      </c>
      <c r="AV9" s="528" t="e">
        <f ca="1">+IF(AND(ISNUMBER(OFFSET('Sanitation Data'!$I$6,0,10*ROW('Sanitation Data'!I3))),'Data Summary'!DK9="Yes"),OFFSET('Sanitation Data'!$I$6,0,10*ROW('Sanitation Data'!I3)),NA())</f>
        <v>#N/A</v>
      </c>
      <c r="AW9" s="528" t="e">
        <f ca="1">+IF(AND(ISNUMBER(OFFSET('Sanitation Data'!$I$10,0,10*ROW('Sanitation Data'!I3))),'Data Summary'!DL9="Yes"),OFFSET('Sanitation Data'!$I$10,0,10*ROW('Sanitation Data'!I3)),NA())</f>
        <v>#N/A</v>
      </c>
      <c r="AX9" s="528" t="e">
        <f ca="1">+IF(AND(ISNUMBER(OFFSET('Sanitation Data'!$I$11,0,10*ROW('Sanitation Data'!I3))),'Data Summary'!DM9="Yes"),OFFSET('Sanitation Data'!$I$11,0,10*ROW('Sanitation Data'!I3)),NA())</f>
        <v>#N/A</v>
      </c>
      <c r="AY9" s="528" t="e">
        <f ca="1">+IF(AND(ISNUMBER(OFFSET('Sanitation Data'!$I$12,0,10*ROW('Sanitation Data'!I3))),'Data Summary'!DN9="Yes"),OFFSET('Sanitation Data'!$I$12,0,10*ROW('Sanitation Data'!I3)),NA())</f>
        <v>#N/A</v>
      </c>
      <c r="AZ9" s="529">
        <f ca="1">+IF(AND(ISNUMBER(OFFSET('Hygiene Data'!$D$5,0,10*ROW('Hygiene Data'!D3))),'Data Summary'!DO9="Yes"),OFFSET('Hygiene Data'!$D$5,0,10*ROW('Hygiene Data'!D3)),NA())</f>
        <v>100</v>
      </c>
      <c r="BA9" s="529">
        <f ca="1">+IF(AND(ISNUMBER(OFFSET('Hygiene Data'!$D$7,0,10*ROW('Hygiene Data'!D3))),'Data Summary'!DP9="Yes"),OFFSET('Hygiene Data'!$D$7,0,10*ROW('Hygiene Data'!D3)),NA())</f>
        <v>100</v>
      </c>
      <c r="BB9" s="529">
        <f ca="1">+IF(AND(ISNUMBER(OFFSET('Hygiene Data'!$D$9,0,10*ROW('Hygiene Data'!D3))),'Data Summary'!DQ9="Yes"),OFFSET('Hygiene Data'!$D$9,0,10*ROW('Hygiene Data'!D3)),NA())</f>
        <v>100</v>
      </c>
      <c r="BC9" s="529" t="e">
        <f ca="1">+IF(AND(ISNUMBER(OFFSET('Hygiene Data'!$E$5,0,10*ROW('Hygiene Data'!E3))),'Data Summary'!DR9="Yes"),OFFSET('Hygiene Data'!$E$5,0,10*ROW('Hygiene Data'!E3)),NA())</f>
        <v>#N/A</v>
      </c>
      <c r="BD9" s="529" t="e">
        <f ca="1">+IF(AND(ISNUMBER(OFFSET('Hygiene Data'!$E$7,0,10*ROW('Hygiene Data'!E3))),'Data Summary'!DS9="Yes"),OFFSET('Hygiene Data'!$E$7,0,10*ROW('Hygiene Data'!E3)),NA())</f>
        <v>#N/A</v>
      </c>
      <c r="BE9" s="529" t="e">
        <f ca="1">+IF(AND(ISNUMBER(OFFSET('Hygiene Data'!$E$9,0,10*ROW('Hygiene Data'!E3))),'Data Summary'!DT9="Yes"),OFFSET('Hygiene Data'!$E$9,0,10*ROW('Hygiene Data'!E3)),NA())</f>
        <v>#N/A</v>
      </c>
      <c r="BF9" s="529" t="e">
        <f ca="1">+IF(AND(ISNUMBER(OFFSET('Hygiene Data'!$F$5,0,10*ROW('Hygiene Data'!F3))),'Data Summary'!DU9="Yes"),OFFSET('Hygiene Data'!$F$5,0,10*ROW('Hygiene Data'!F3)),NA())</f>
        <v>#N/A</v>
      </c>
      <c r="BG9" s="529" t="e">
        <f ca="1">+IF(AND(ISNUMBER(OFFSET('Hygiene Data'!$F$7,0,10*ROW('Hygiene Data'!F3))),'Data Summary'!DV9="Yes"),OFFSET('Hygiene Data'!$F$7,0,10*ROW('Hygiene Data'!F3)),NA())</f>
        <v>#N/A</v>
      </c>
      <c r="BH9" s="529" t="e">
        <f ca="1">+IF(AND(ISNUMBER(OFFSET('Hygiene Data'!$F$9,0,10*ROW('Hygiene Data'!F3))),'Data Summary'!DW9="Yes"),OFFSET('Hygiene Data'!$F$9,0,10*ROW('Hygiene Data'!F3)),NA())</f>
        <v>#N/A</v>
      </c>
      <c r="BI9" s="529" t="e">
        <f ca="1">+IF(AND(ISNUMBER(OFFSET('Hygiene Data'!$G$5,0,10*ROW('Hygiene Data'!G3))),'Data Summary'!DX9="Yes"),OFFSET('Hygiene Data'!$G$5,0,10*ROW('Hygiene Data'!G3)),NA())</f>
        <v>#N/A</v>
      </c>
      <c r="BJ9" s="529" t="e">
        <f ca="1">+IF(AND(ISNUMBER(OFFSET('Hygiene Data'!$G$7,0,10*ROW('Hygiene Data'!G3))),'Data Summary'!DY9="Yes"),OFFSET('Hygiene Data'!$G$7,0,10*ROW('Hygiene Data'!G3)),NA())</f>
        <v>#N/A</v>
      </c>
      <c r="BK9" s="529" t="e">
        <f ca="1">+IF(AND(ISNUMBER(OFFSET('Hygiene Data'!$G$9,0,10*ROW('Hygiene Data'!G3))),'Data Summary'!DZ9="Yes"),OFFSET('Hygiene Data'!$G$9,0,10*ROW('Hygiene Data'!G3)),NA())</f>
        <v>#N/A</v>
      </c>
      <c r="BL9" s="529">
        <f ca="1">+IF(AND(ISNUMBER(OFFSET('Hygiene Data'!$H$5,0,10*ROW('Hygiene Data'!H3))),'Data Summary'!EA9="Yes"),OFFSET('Hygiene Data'!$H$5,0,10*ROW('Hygiene Data'!H3)),NA())</f>
        <v>100</v>
      </c>
      <c r="BM9" s="529">
        <f ca="1">+IF(AND(ISNUMBER(OFFSET('Hygiene Data'!$H$7,0,10*ROW('Hygiene Data'!H3))),'Data Summary'!EB9="Yes"),OFFSET('Hygiene Data'!$H$7,0,10*ROW('Hygiene Data'!H3)),NA())</f>
        <v>100</v>
      </c>
      <c r="BN9" s="529">
        <f ca="1">+IF(AND(ISNUMBER(OFFSET('Hygiene Data'!$H$9,0,10*ROW('Hygiene Data'!H3))),'Data Summary'!EC9="Yes"),OFFSET('Hygiene Data'!$H$9,0,10*ROW('Hygiene Data'!H3)),NA())</f>
        <v>100</v>
      </c>
      <c r="BO9" s="529">
        <f ca="1">+IF(AND(ISNUMBER(OFFSET('Hygiene Data'!$I$5,0,10*ROW('Hygiene Data'!I3))),'Data Summary'!ED9="Yes"),OFFSET('Hygiene Data'!$I$5,0,10*ROW('Hygiene Data'!I3)),NA())</f>
        <v>100</v>
      </c>
      <c r="BP9" s="529">
        <f ca="1">+IF(AND(ISNUMBER(OFFSET('Hygiene Data'!$I$7,0,10*ROW('Hygiene Data'!I3))),'Data Summary'!EE9="Yes"),OFFSET('Hygiene Data'!$I$7,0,10*ROW('Hygiene Data'!I3)),NA())</f>
        <v>100</v>
      </c>
      <c r="BQ9" s="529">
        <f ca="1">+IF(AND(ISNUMBER(OFFSET('Hygiene Data'!$I$9,0,10*ROW('Hygiene Data'!I3))),'Data Summary'!EF9="Yes"),OFFSET('Hygiene Data'!$I$9,0,10*ROW('Hygiene Data'!I3)),NA())</f>
        <v>100</v>
      </c>
    </row>
    <row r="10" spans="1:69" x14ac:dyDescent="0.25">
      <c r="A10" s="525" t="str">
        <f ca="1">+RIGHT('Data Summary'!A10,LEN('Data Summary'!A10)-9)</f>
        <v>NPHA</v>
      </c>
      <c r="B10" s="499" t="str">
        <f ca="1">+IF(ISTEXT('Data Summary'!B10),'Data Summary'!B10,"")</f>
        <v>Census</v>
      </c>
      <c r="C10" s="526">
        <f ca="1">+VALUE('Data Summary'!C10)</f>
        <v>2017</v>
      </c>
      <c r="D10" s="527" t="e">
        <f ca="1">+IF(AND(ISNUMBER(OFFSET('Water Data'!$D$4,0,10*ROW('Water Data'!D4))),'Data Summary'!BS10="Yes"),100-OFFSET('Water Data'!$D$4,0,10*ROW('Water Data'!D4)),NA())</f>
        <v>#N/A</v>
      </c>
      <c r="E10" s="527" t="e">
        <f ca="1">+IF(AND(ISNUMBER(OFFSET('Water Data'!$D$6,0,10*ROW('Water Data'!D4))),'Data Summary'!BT10="Yes"),OFFSET('Water Data'!$D$6,0,10*ROW('Water Data'!D4)),NA())</f>
        <v>#N/A</v>
      </c>
      <c r="F10" s="527">
        <f ca="1">+IF(AND(ISNUMBER(OFFSET('Water Data'!$D$9,0,10*ROW('Water Data'!D4))),'Data Summary'!BU10="Yes"),OFFSET('Water Data'!$D$9,0,10*ROW('Water Data'!D4)),NA())</f>
        <v>89</v>
      </c>
      <c r="G10" s="527" t="e">
        <f ca="1">+IF(AND(ISNUMBER(OFFSET('Water Data'!$E$4,0,10*ROW('Water Data'!E4))),'Data Summary'!BV10="Yes"),100-OFFSET('Water Data'!$E$4,0,10*ROW('Water Data'!E4)),NA())</f>
        <v>#N/A</v>
      </c>
      <c r="H10" s="527" t="e">
        <f ca="1">+IF(AND(ISNUMBER(OFFSET('Water Data'!$E$6,0,10*ROW('Water Data'!E4))),'Data Summary'!BW10="Yes"),OFFSET('Water Data'!$E$6,0,10*ROW('Water Data'!E4)),NA())</f>
        <v>#N/A</v>
      </c>
      <c r="I10" s="527" t="e">
        <f ca="1">+IF(AND(ISNUMBER(OFFSET('Water Data'!$E$9,0,10*ROW('Water Data'!E4))),'Data Summary'!BX10="Yes"),OFFSET('Water Data'!$E$9,0,10*ROW('Water Data'!E4)),NA())</f>
        <v>#N/A</v>
      </c>
      <c r="J10" s="527" t="e">
        <f ca="1">+IF(AND(ISNUMBER(OFFSET('Water Data'!$F$4,0,10*ROW('Water Data'!F4))),'Data Summary'!BY10="Yes"),100-OFFSET('Water Data'!$F$4,0,10*ROW('Water Data'!F4)),NA())</f>
        <v>#N/A</v>
      </c>
      <c r="K10" s="527" t="e">
        <f ca="1">+IF(AND(ISNUMBER(OFFSET('Water Data'!$F$6,0,10*ROW('Water Data'!F4))),'Data Summary'!BZ10="Yes"),OFFSET('Water Data'!$F$6,0,10*ROW('Water Data'!F4)),NA())</f>
        <v>#N/A</v>
      </c>
      <c r="L10" s="527" t="e">
        <f ca="1">+IF(AND(ISNUMBER(OFFSET('Water Data'!$F$9,0,10*ROW('Water Data'!F4))),'Data Summary'!CA10="Yes"),OFFSET('Water Data'!$F$9,0,10*ROW('Water Data'!F4)),NA())</f>
        <v>#N/A</v>
      </c>
      <c r="M10" s="527" t="e">
        <f ca="1">+IF(AND(ISNUMBER(OFFSET('Water Data'!$G$4,0,10*ROW('Water Data'!G4))),'Data Summary'!CB10="Yes"),100-OFFSET('Water Data'!$G$4,0,10*ROW('Water Data'!G4)),NA())</f>
        <v>#N/A</v>
      </c>
      <c r="N10" s="527" t="e">
        <f ca="1">+IF(AND(ISNUMBER(OFFSET('Water Data'!$G$6,0,10*ROW('Water Data'!G4))),'Data Summary'!CC10="Yes"),OFFSET('Water Data'!$G$6,0,10*ROW('Water Data'!G4)),NA())</f>
        <v>#N/A</v>
      </c>
      <c r="O10" s="527" t="e">
        <f ca="1">+IF(AND(ISNUMBER(OFFSET('Water Data'!$G$9,0,10*ROW('Water Data'!G4))),'Data Summary'!CD10="Yes"),OFFSET('Water Data'!$G$9,0,10*ROW('Water Data'!G4)),NA())</f>
        <v>#N/A</v>
      </c>
      <c r="P10" s="527" t="e">
        <f ca="1">+IF(AND(ISNUMBER(OFFSET('Water Data'!$H$4,0,10*ROW('Water Data'!H4))),'Data Summary'!CE10="Yes"),100-OFFSET('Water Data'!$H$4,0,10*ROW('Water Data'!H4)),NA())</f>
        <v>#N/A</v>
      </c>
      <c r="Q10" s="527" t="e">
        <f ca="1">+IF(AND(ISNUMBER(OFFSET('Water Data'!$H$6,0,10*ROW('Water Data'!H4))),'Data Summary'!CF10="Yes"),OFFSET('Water Data'!$H$6,0,10*ROW('Water Data'!H4)),NA())</f>
        <v>#N/A</v>
      </c>
      <c r="R10" s="527" t="e">
        <f ca="1">+IF(AND(ISNUMBER(OFFSET('Water Data'!$H$9,0,10*ROW('Water Data'!H4))),'Data Summary'!CG10="Yes"),OFFSET('Water Data'!$H$9,0,10*ROW('Water Data'!H4)),NA())</f>
        <v>#N/A</v>
      </c>
      <c r="S10" s="527" t="e">
        <f ca="1">+IF(AND(ISNUMBER(OFFSET('Water Data'!$I$4,0,10*ROW('Water Data'!I4))),'Data Summary'!CH10="Yes"),100-OFFSET('Water Data'!$I$4,0,10*ROW('Water Data'!I4)),NA())</f>
        <v>#N/A</v>
      </c>
      <c r="T10" s="527" t="e">
        <f ca="1">+IF(AND(ISNUMBER(OFFSET('Water Data'!$I$6,0,10*ROW('Water Data'!I4))),'Data Summary'!CI10="Yes"),OFFSET('Water Data'!$I$6,0,10*ROW('Water Data'!I4)),NA())</f>
        <v>#N/A</v>
      </c>
      <c r="U10" s="527" t="e">
        <f ca="1">+IF(AND(ISNUMBER(OFFSET('Water Data'!$I$9,0,10*ROW('Water Data'!I4))),'Data Summary'!CJ10="Yes"),OFFSET('Water Data'!$I$9,0,10*ROW('Water Data'!I4)),NA())</f>
        <v>#N/A</v>
      </c>
      <c r="V10" s="528" t="e">
        <f ca="1">+IF(AND(ISNUMBER(OFFSET('Sanitation Data'!$D$4,0,10*ROW('Sanitation Data'!D4))),'Data Summary'!CK10="Yes"),100-OFFSET('Sanitation Data'!$D$4,0,10*ROW('Sanitation Data'!D4)),NA())</f>
        <v>#N/A</v>
      </c>
      <c r="W10" s="528" t="e">
        <f ca="1">+IF(AND(ISNUMBER(OFFSET('Sanitation Data'!$D$6,0,10*ROW('Sanitation Data'!D4))),'Data Summary'!CL10="Yes"),OFFSET('Sanitation Data'!$D$6,0,10*ROW('Sanitation Data'!D4)),NA())</f>
        <v>#N/A</v>
      </c>
      <c r="X10" s="528">
        <f ca="1">+IF(AND(ISNUMBER(OFFSET('Sanitation Data'!$D$10,0,10*ROW('Sanitation Data'!D4))),'Data Summary'!CM10="Yes"),OFFSET('Sanitation Data'!$D$10,0,10*ROW('Sanitation Data'!D4)),NA())</f>
        <v>83</v>
      </c>
      <c r="Y10" s="528" t="e">
        <f ca="1">+IF(AND(ISNUMBER(OFFSET('Sanitation Data'!$D$11,0,10*ROW('Sanitation Data'!D4))),'Data Summary'!CN10="Yes"),OFFSET('Sanitation Data'!$D$11,0,10*ROW('Sanitation Data'!D4)),NA())</f>
        <v>#N/A</v>
      </c>
      <c r="Z10" s="528">
        <f ca="1">+IF(AND(ISNUMBER(OFFSET('Sanitation Data'!$D$12,0,10*ROW('Sanitation Data'!D4))),'Data Summary'!CO10="Yes"),OFFSET('Sanitation Data'!$D$12,0,10*ROW('Sanitation Data'!D4)),NA())</f>
        <v>83</v>
      </c>
      <c r="AA10" s="528" t="e">
        <f ca="1">+IF(AND(ISNUMBER(OFFSET('Sanitation Data'!$E$4,0,10*ROW('Sanitation Data'!E4))),'Data Summary'!CP10="Yes"),100-OFFSET('Sanitation Data'!$E$4,0,10*ROW('Sanitation Data'!E4)),NA())</f>
        <v>#N/A</v>
      </c>
      <c r="AB10" s="528" t="e">
        <f ca="1">+IF(AND(ISNUMBER(OFFSET('Sanitation Data'!$E$6,0,10*ROW('Sanitation Data'!E4))),'Data Summary'!CQ10="Yes"),OFFSET('Sanitation Data'!$E$6,0,10*ROW('Sanitation Data'!E4)),NA())</f>
        <v>#N/A</v>
      </c>
      <c r="AC10" s="528" t="e">
        <f ca="1">+IF(AND(ISNUMBER(OFFSET('Sanitation Data'!$E$10,0,10*ROW('Sanitation Data'!E4))),'Data Summary'!CR10="Yes"),OFFSET('Sanitation Data'!$E$10,0,10*ROW('Sanitation Data'!E4)),NA())</f>
        <v>#N/A</v>
      </c>
      <c r="AD10" s="528" t="e">
        <f ca="1">+IF(AND(ISNUMBER(OFFSET('Sanitation Data'!$E$11,0,10*ROW('Sanitation Data'!E4))),'Data Summary'!CS10="Yes"),OFFSET('Sanitation Data'!$E$11,0,10*ROW('Sanitation Data'!E4)),NA())</f>
        <v>#N/A</v>
      </c>
      <c r="AE10" s="528" t="e">
        <f ca="1">+IF(AND(ISNUMBER(OFFSET('Sanitation Data'!$E$12,0,10*ROW('Sanitation Data'!E4))),'Data Summary'!CT10="Yes"),OFFSET('Sanitation Data'!$E$12,0,10*ROW('Sanitation Data'!E4)),NA())</f>
        <v>#N/A</v>
      </c>
      <c r="AF10" s="528" t="e">
        <f ca="1">+IF(AND(ISNUMBER(OFFSET('Sanitation Data'!$F$4,0,10*ROW('Sanitation Data'!F4))),'Data Summary'!CU10="Yes"),100-OFFSET('Sanitation Data'!$F$4,0,10*ROW('Sanitation Data'!F4)),NA())</f>
        <v>#N/A</v>
      </c>
      <c r="AG10" s="528" t="e">
        <f ca="1">+IF(AND(ISNUMBER(OFFSET('Sanitation Data'!$F$6,0,10*ROW('Sanitation Data'!F4))),'Data Summary'!CV10="Yes"),OFFSET('Sanitation Data'!$F$6,0,10*ROW('Sanitation Data'!F4)),NA())</f>
        <v>#N/A</v>
      </c>
      <c r="AH10" s="528" t="e">
        <f ca="1">+IF(AND(ISNUMBER(OFFSET('Sanitation Data'!$F$10,0,10*ROW('Sanitation Data'!F4))),'Data Summary'!CW10="Yes"),OFFSET('Sanitation Data'!$F$10,0,10*ROW('Sanitation Data'!F4)),NA())</f>
        <v>#N/A</v>
      </c>
      <c r="AI10" s="528" t="e">
        <f ca="1">+IF(AND(ISNUMBER(OFFSET('Sanitation Data'!$F$11,0,10*ROW('Sanitation Data'!F4))),'Data Summary'!CX10="Yes"),OFFSET('Sanitation Data'!$F$11,0,10*ROW('Sanitation Data'!F4)),NA())</f>
        <v>#N/A</v>
      </c>
      <c r="AJ10" s="528" t="e">
        <f ca="1">+IF(AND(ISNUMBER(OFFSET('Sanitation Data'!$F$12,0,10*ROW('Sanitation Data'!F4))),'Data Summary'!CY10="Yes"),OFFSET('Sanitation Data'!$F$12,0,10*ROW('Sanitation Data'!F4)),NA())</f>
        <v>#N/A</v>
      </c>
      <c r="AK10" s="528" t="e">
        <f ca="1">+IF(AND(ISNUMBER(OFFSET('Sanitation Data'!$G$4,0,10*ROW('Sanitation Data'!G4))),'Data Summary'!CZ10="Yes"),100-OFFSET('Sanitation Data'!$G$4,0,10*ROW('Sanitation Data'!G4)),NA())</f>
        <v>#N/A</v>
      </c>
      <c r="AL10" s="528" t="e">
        <f ca="1">+IF(AND(ISNUMBER(OFFSET('Sanitation Data'!$G$6,0,10*ROW('Sanitation Data'!G4))),'Data Summary'!DA10="Yes"),OFFSET('Sanitation Data'!$G$6,0,10*ROW('Sanitation Data'!G4)),NA())</f>
        <v>#N/A</v>
      </c>
      <c r="AM10" s="528" t="e">
        <f ca="1">+IF(AND(ISNUMBER(OFFSET('Sanitation Data'!$G$10,0,10*ROW('Sanitation Data'!G4))),'Data Summary'!DB10="Yes"),OFFSET('Sanitation Data'!$G$10,0,10*ROW('Sanitation Data'!G4)),NA())</f>
        <v>#N/A</v>
      </c>
      <c r="AN10" s="528" t="e">
        <f ca="1">+IF(AND(ISNUMBER(OFFSET('Sanitation Data'!$G$11,0,10*ROW('Sanitation Data'!G4))),'Data Summary'!DC10="Yes"),OFFSET('Sanitation Data'!$G$11,0,10*ROW('Sanitation Data'!G4)),NA())</f>
        <v>#N/A</v>
      </c>
      <c r="AO10" s="528" t="e">
        <f ca="1">+IF(AND(ISNUMBER(OFFSET('Sanitation Data'!$G$12,0,10*ROW('Sanitation Data'!G4))),'Data Summary'!DD10="Yes"),OFFSET('Sanitation Data'!$G$12,0,10*ROW('Sanitation Data'!G4)),NA())</f>
        <v>#N/A</v>
      </c>
      <c r="AP10" s="528" t="e">
        <f ca="1">+IF(AND(ISNUMBER(OFFSET('Sanitation Data'!$H$4,0,10*ROW('Sanitation Data'!H4))),'Data Summary'!DE10="Yes"),100-OFFSET('Sanitation Data'!$H$4,0,10*ROW('Sanitation Data'!H4)),NA())</f>
        <v>#N/A</v>
      </c>
      <c r="AQ10" s="528" t="e">
        <f ca="1">+IF(AND(ISNUMBER(OFFSET('Sanitation Data'!$H$6,0,10*ROW('Sanitation Data'!H4))),'Data Summary'!DF10="Yes"),OFFSET('Sanitation Data'!$H$6,0,10*ROW('Sanitation Data'!H4)),NA())</f>
        <v>#N/A</v>
      </c>
      <c r="AR10" s="528" t="e">
        <f ca="1">+IF(AND(ISNUMBER(OFFSET('Sanitation Data'!$H$10,0,10*ROW('Sanitation Data'!H4))),'Data Summary'!DG10="Yes"),OFFSET('Sanitation Data'!$H$10,0,10*ROW('Sanitation Data'!H4)),NA())</f>
        <v>#N/A</v>
      </c>
      <c r="AS10" s="528" t="e">
        <f ca="1">+IF(AND(ISNUMBER(OFFSET('Sanitation Data'!$H$11,0,10*ROW('Sanitation Data'!H4))),'Data Summary'!DH10="Yes"),OFFSET('Sanitation Data'!$H$11,0,10*ROW('Sanitation Data'!H4)),NA())</f>
        <v>#N/A</v>
      </c>
      <c r="AT10" s="528" t="e">
        <f ca="1">+IF(AND(ISNUMBER(OFFSET('Sanitation Data'!$H$12,0,10*ROW('Sanitation Data'!H4))),'Data Summary'!DI10="Yes"),OFFSET('Sanitation Data'!$H$12,0,10*ROW('Sanitation Data'!H4)),NA())</f>
        <v>#N/A</v>
      </c>
      <c r="AU10" s="528" t="e">
        <f ca="1">+IF(AND(ISNUMBER(OFFSET('Sanitation Data'!$I$4,0,10*ROW('Sanitation Data'!I4))),'Data Summary'!DJ10="Yes"),100-OFFSET('Sanitation Data'!$I$4,0,10*ROW('Sanitation Data'!I4)),NA())</f>
        <v>#N/A</v>
      </c>
      <c r="AV10" s="528" t="e">
        <f ca="1">+IF(AND(ISNUMBER(OFFSET('Sanitation Data'!$I$6,0,10*ROW('Sanitation Data'!I4))),'Data Summary'!DK10="Yes"),OFFSET('Sanitation Data'!$I$6,0,10*ROW('Sanitation Data'!I4)),NA())</f>
        <v>#N/A</v>
      </c>
      <c r="AW10" s="528" t="e">
        <f ca="1">+IF(AND(ISNUMBER(OFFSET('Sanitation Data'!$I$10,0,10*ROW('Sanitation Data'!I4))),'Data Summary'!DL10="Yes"),OFFSET('Sanitation Data'!$I$10,0,10*ROW('Sanitation Data'!I4)),NA())</f>
        <v>#N/A</v>
      </c>
      <c r="AX10" s="528" t="e">
        <f ca="1">+IF(AND(ISNUMBER(OFFSET('Sanitation Data'!$I$11,0,10*ROW('Sanitation Data'!I4))),'Data Summary'!DM10="Yes"),OFFSET('Sanitation Data'!$I$11,0,10*ROW('Sanitation Data'!I4)),NA())</f>
        <v>#N/A</v>
      </c>
      <c r="AY10" s="528" t="e">
        <f ca="1">+IF(AND(ISNUMBER(OFFSET('Sanitation Data'!$I$12,0,10*ROW('Sanitation Data'!I4))),'Data Summary'!DN10="Yes"),OFFSET('Sanitation Data'!$I$12,0,10*ROW('Sanitation Data'!I4)),NA())</f>
        <v>#N/A</v>
      </c>
      <c r="AZ10" s="529" t="e">
        <f ca="1">+IF(AND(ISNUMBER(OFFSET('Hygiene Data'!$D$5,0,10*ROW('Hygiene Data'!D4))),'Data Summary'!DO10="Yes"),OFFSET('Hygiene Data'!$D$5,0,10*ROW('Hygiene Data'!D4)),NA())</f>
        <v>#N/A</v>
      </c>
      <c r="BA10" s="529" t="e">
        <f ca="1">+IF(AND(ISNUMBER(OFFSET('Hygiene Data'!$D$7,0,10*ROW('Hygiene Data'!D4))),'Data Summary'!DP10="Yes"),OFFSET('Hygiene Data'!$D$7,0,10*ROW('Hygiene Data'!D4)),NA())</f>
        <v>#N/A</v>
      </c>
      <c r="BB10" s="529" t="e">
        <f ca="1">+IF(AND(ISNUMBER(OFFSET('Hygiene Data'!$D$9,0,10*ROW('Hygiene Data'!D4))),'Data Summary'!DQ10="Yes"),OFFSET('Hygiene Data'!$D$9,0,10*ROW('Hygiene Data'!D4)),NA())</f>
        <v>#N/A</v>
      </c>
      <c r="BC10" s="529" t="e">
        <f ca="1">+IF(AND(ISNUMBER(OFFSET('Hygiene Data'!$E$5,0,10*ROW('Hygiene Data'!E4))),'Data Summary'!DR10="Yes"),OFFSET('Hygiene Data'!$E$5,0,10*ROW('Hygiene Data'!E4)),NA())</f>
        <v>#N/A</v>
      </c>
      <c r="BD10" s="529" t="e">
        <f ca="1">+IF(AND(ISNUMBER(OFFSET('Hygiene Data'!$E$7,0,10*ROW('Hygiene Data'!E4))),'Data Summary'!DS10="Yes"),OFFSET('Hygiene Data'!$E$7,0,10*ROW('Hygiene Data'!E4)),NA())</f>
        <v>#N/A</v>
      </c>
      <c r="BE10" s="529" t="e">
        <f ca="1">+IF(AND(ISNUMBER(OFFSET('Hygiene Data'!$E$9,0,10*ROW('Hygiene Data'!E4))),'Data Summary'!DT10="Yes"),OFFSET('Hygiene Data'!$E$9,0,10*ROW('Hygiene Data'!E4)),NA())</f>
        <v>#N/A</v>
      </c>
      <c r="BF10" s="529" t="e">
        <f ca="1">+IF(AND(ISNUMBER(OFFSET('Hygiene Data'!$F$5,0,10*ROW('Hygiene Data'!F4))),'Data Summary'!DU10="Yes"),OFFSET('Hygiene Data'!$F$5,0,10*ROW('Hygiene Data'!F4)),NA())</f>
        <v>#N/A</v>
      </c>
      <c r="BG10" s="529" t="e">
        <f ca="1">+IF(AND(ISNUMBER(OFFSET('Hygiene Data'!$F$7,0,10*ROW('Hygiene Data'!F4))),'Data Summary'!DV10="Yes"),OFFSET('Hygiene Data'!$F$7,0,10*ROW('Hygiene Data'!F4)),NA())</f>
        <v>#N/A</v>
      </c>
      <c r="BH10" s="529" t="e">
        <f ca="1">+IF(AND(ISNUMBER(OFFSET('Hygiene Data'!$F$9,0,10*ROW('Hygiene Data'!F4))),'Data Summary'!DW10="Yes"),OFFSET('Hygiene Data'!$F$9,0,10*ROW('Hygiene Data'!F4)),NA())</f>
        <v>#N/A</v>
      </c>
      <c r="BI10" s="529" t="e">
        <f ca="1">+IF(AND(ISNUMBER(OFFSET('Hygiene Data'!$G$5,0,10*ROW('Hygiene Data'!G4))),'Data Summary'!DX10="Yes"),OFFSET('Hygiene Data'!$G$5,0,10*ROW('Hygiene Data'!G4)),NA())</f>
        <v>#N/A</v>
      </c>
      <c r="BJ10" s="529" t="e">
        <f ca="1">+IF(AND(ISNUMBER(OFFSET('Hygiene Data'!$G$7,0,10*ROW('Hygiene Data'!G4))),'Data Summary'!DY10="Yes"),OFFSET('Hygiene Data'!$G$7,0,10*ROW('Hygiene Data'!G4)),NA())</f>
        <v>#N/A</v>
      </c>
      <c r="BK10" s="529" t="e">
        <f ca="1">+IF(AND(ISNUMBER(OFFSET('Hygiene Data'!$G$9,0,10*ROW('Hygiene Data'!G4))),'Data Summary'!DZ10="Yes"),OFFSET('Hygiene Data'!$G$9,0,10*ROW('Hygiene Data'!G4)),NA())</f>
        <v>#N/A</v>
      </c>
      <c r="BL10" s="529" t="e">
        <f ca="1">+IF(AND(ISNUMBER(OFFSET('Hygiene Data'!$H$5,0,10*ROW('Hygiene Data'!H4))),'Data Summary'!EA10="Yes"),OFFSET('Hygiene Data'!$H$5,0,10*ROW('Hygiene Data'!H4)),NA())</f>
        <v>#N/A</v>
      </c>
      <c r="BM10" s="529" t="e">
        <f ca="1">+IF(AND(ISNUMBER(OFFSET('Hygiene Data'!$H$7,0,10*ROW('Hygiene Data'!H4))),'Data Summary'!EB10="Yes"),OFFSET('Hygiene Data'!$H$7,0,10*ROW('Hygiene Data'!H4)),NA())</f>
        <v>#N/A</v>
      </c>
      <c r="BN10" s="529" t="e">
        <f ca="1">+IF(AND(ISNUMBER(OFFSET('Hygiene Data'!$H$9,0,10*ROW('Hygiene Data'!H4))),'Data Summary'!EC10="Yes"),OFFSET('Hygiene Data'!$H$9,0,10*ROW('Hygiene Data'!H4)),NA())</f>
        <v>#N/A</v>
      </c>
      <c r="BO10" s="529" t="e">
        <f ca="1">+IF(AND(ISNUMBER(OFFSET('Hygiene Data'!$I$5,0,10*ROW('Hygiene Data'!I4))),'Data Summary'!ED10="Yes"),OFFSET('Hygiene Data'!$I$5,0,10*ROW('Hygiene Data'!I4)),NA())</f>
        <v>#N/A</v>
      </c>
      <c r="BP10" s="529" t="e">
        <f ca="1">+IF(AND(ISNUMBER(OFFSET('Hygiene Data'!$I$7,0,10*ROW('Hygiene Data'!I4))),'Data Summary'!EE10="Yes"),OFFSET('Hygiene Data'!$I$7,0,10*ROW('Hygiene Data'!I4)),NA())</f>
        <v>#N/A</v>
      </c>
      <c r="BQ10" s="529" t="e">
        <f ca="1">+IF(AND(ISNUMBER(OFFSET('Hygiene Data'!$I$9,0,10*ROW('Hygiene Data'!I4))),'Data Summary'!EF10="Yes"),OFFSET('Hygiene Data'!$I$9,0,10*ROW('Hygiene Data'!I4)),NA())</f>
        <v>#N/A</v>
      </c>
    </row>
    <row r="11" spans="1:69" x14ac:dyDescent="0.25">
      <c r="A11" s="525" t="str">
        <f ca="1">+RIGHT('Data Summary'!A11,LEN('Data Summary'!A11)-9)</f>
        <v>UIS</v>
      </c>
      <c r="B11" s="499" t="str">
        <f ca="1">+IF(ISTEXT('Data Summary'!B11),'Data Summary'!B11,"")</f>
        <v>Other</v>
      </c>
      <c r="C11" s="526">
        <f ca="1">+VALUE('Data Summary'!C11)</f>
        <v>2018</v>
      </c>
      <c r="D11" s="527" t="e">
        <f ca="1">+IF(AND(ISNUMBER(OFFSET('Water Data'!$D$4,0,10*ROW('Water Data'!D5))),'Data Summary'!BS11="Yes"),100-OFFSET('Water Data'!$D$4,0,10*ROW('Water Data'!D5)),NA())</f>
        <v>#N/A</v>
      </c>
      <c r="E11" s="527" t="e">
        <f ca="1">+IF(AND(ISNUMBER(OFFSET('Water Data'!$D$6,0,10*ROW('Water Data'!D5))),'Data Summary'!BT11="Yes"),OFFSET('Water Data'!$D$6,0,10*ROW('Water Data'!D5)),NA())</f>
        <v>#N/A</v>
      </c>
      <c r="F11" s="527" t="e">
        <f ca="1">+IF(AND(ISNUMBER(OFFSET('Water Data'!$D$9,0,10*ROW('Water Data'!D5))),'Data Summary'!BU11="Yes"),OFFSET('Water Data'!$D$9,0,10*ROW('Water Data'!D5)),NA())</f>
        <v>#N/A</v>
      </c>
      <c r="G11" s="527" t="e">
        <f ca="1">+IF(AND(ISNUMBER(OFFSET('Water Data'!$E$4,0,10*ROW('Water Data'!E5))),'Data Summary'!BV11="Yes"),100-OFFSET('Water Data'!$E$4,0,10*ROW('Water Data'!E5)),NA())</f>
        <v>#N/A</v>
      </c>
      <c r="H11" s="527" t="e">
        <f ca="1">+IF(AND(ISNUMBER(OFFSET('Water Data'!$E$6,0,10*ROW('Water Data'!E5))),'Data Summary'!BW11="Yes"),OFFSET('Water Data'!$E$6,0,10*ROW('Water Data'!E5)),NA())</f>
        <v>#N/A</v>
      </c>
      <c r="I11" s="527" t="e">
        <f ca="1">+IF(AND(ISNUMBER(OFFSET('Water Data'!$E$9,0,10*ROW('Water Data'!E5))),'Data Summary'!BX11="Yes"),OFFSET('Water Data'!$E$9,0,10*ROW('Water Data'!E5)),NA())</f>
        <v>#N/A</v>
      </c>
      <c r="J11" s="527" t="e">
        <f ca="1">+IF(AND(ISNUMBER(OFFSET('Water Data'!$F$4,0,10*ROW('Water Data'!F5))),'Data Summary'!BY11="Yes"),100-OFFSET('Water Data'!$F$4,0,10*ROW('Water Data'!F5)),NA())</f>
        <v>#N/A</v>
      </c>
      <c r="K11" s="527" t="e">
        <f ca="1">+IF(AND(ISNUMBER(OFFSET('Water Data'!$F$6,0,10*ROW('Water Data'!F5))),'Data Summary'!BZ11="Yes"),OFFSET('Water Data'!$F$6,0,10*ROW('Water Data'!F5)),NA())</f>
        <v>#N/A</v>
      </c>
      <c r="L11" s="527" t="e">
        <f ca="1">+IF(AND(ISNUMBER(OFFSET('Water Data'!$F$9,0,10*ROW('Water Data'!F5))),'Data Summary'!CA11="Yes"),OFFSET('Water Data'!$F$9,0,10*ROW('Water Data'!F5)),NA())</f>
        <v>#N/A</v>
      </c>
      <c r="M11" s="527" t="e">
        <f ca="1">+IF(AND(ISNUMBER(OFFSET('Water Data'!$G$4,0,10*ROW('Water Data'!G5))),'Data Summary'!CB11="Yes"),100-OFFSET('Water Data'!$G$4,0,10*ROW('Water Data'!G5)),NA())</f>
        <v>#N/A</v>
      </c>
      <c r="N11" s="527" t="e">
        <f ca="1">+IF(AND(ISNUMBER(OFFSET('Water Data'!$G$6,0,10*ROW('Water Data'!G5))),'Data Summary'!CC11="Yes"),OFFSET('Water Data'!$G$6,0,10*ROW('Water Data'!G5)),NA())</f>
        <v>#N/A</v>
      </c>
      <c r="O11" s="527" t="e">
        <f ca="1">+IF(AND(ISNUMBER(OFFSET('Water Data'!$G$9,0,10*ROW('Water Data'!G5))),'Data Summary'!CD11="Yes"),OFFSET('Water Data'!$G$9,0,10*ROW('Water Data'!G5)),NA())</f>
        <v>#N/A</v>
      </c>
      <c r="P11" s="527" t="e">
        <f ca="1">+IF(AND(ISNUMBER(OFFSET('Water Data'!$H$4,0,10*ROW('Water Data'!H5))),'Data Summary'!CE11="Yes"),100-OFFSET('Water Data'!$H$4,0,10*ROW('Water Data'!H5)),NA())</f>
        <v>#N/A</v>
      </c>
      <c r="Q11" s="527" t="e">
        <f ca="1">+IF(AND(ISNUMBER(OFFSET('Water Data'!$H$6,0,10*ROW('Water Data'!H5))),'Data Summary'!CF11="Yes"),OFFSET('Water Data'!$H$6,0,10*ROW('Water Data'!H5)),NA())</f>
        <v>#N/A</v>
      </c>
      <c r="R11" s="527" t="e">
        <f ca="1">+IF(AND(ISNUMBER(OFFSET('Water Data'!$H$9,0,10*ROW('Water Data'!H5))),'Data Summary'!CG11="Yes"),OFFSET('Water Data'!$H$9,0,10*ROW('Water Data'!H5)),NA())</f>
        <v>#N/A</v>
      </c>
      <c r="S11" s="527" t="e">
        <f ca="1">+IF(AND(ISNUMBER(OFFSET('Water Data'!$I$4,0,10*ROW('Water Data'!I5))),'Data Summary'!CH11="Yes"),100-OFFSET('Water Data'!$I$4,0,10*ROW('Water Data'!I5)),NA())</f>
        <v>#N/A</v>
      </c>
      <c r="T11" s="527" t="e">
        <f ca="1">+IF(AND(ISNUMBER(OFFSET('Water Data'!$I$6,0,10*ROW('Water Data'!I5))),'Data Summary'!CI11="Yes"),OFFSET('Water Data'!$I$6,0,10*ROW('Water Data'!I5)),NA())</f>
        <v>#N/A</v>
      </c>
      <c r="U11" s="527" t="e">
        <f ca="1">+IF(AND(ISNUMBER(OFFSET('Water Data'!$I$9,0,10*ROW('Water Data'!I5))),'Data Summary'!CJ11="Yes"),OFFSET('Water Data'!$I$9,0,10*ROW('Water Data'!I5)),NA())</f>
        <v>#N/A</v>
      </c>
      <c r="V11" s="528">
        <f ca="1">+IF(AND(ISNUMBER(OFFSET('Sanitation Data'!$D$4,0,10*ROW('Sanitation Data'!D5))),'Data Summary'!CK11="Yes"),100-OFFSET('Sanitation Data'!$D$4,0,10*ROW('Sanitation Data'!D5)),NA())</f>
        <v>100</v>
      </c>
      <c r="W11" s="528" t="e">
        <f ca="1">+IF(AND(ISNUMBER(OFFSET('Sanitation Data'!$D$6,0,10*ROW('Sanitation Data'!D5))),'Data Summary'!CL11="Yes"),OFFSET('Sanitation Data'!$D$6,0,10*ROW('Sanitation Data'!D5)),NA())</f>
        <v>#N/A</v>
      </c>
      <c r="X11" s="528" t="e">
        <f ca="1">+IF(AND(ISNUMBER(OFFSET('Sanitation Data'!$D$10,0,10*ROW('Sanitation Data'!D5))),'Data Summary'!CM11="Yes"),OFFSET('Sanitation Data'!$D$10,0,10*ROW('Sanitation Data'!D5)),NA())</f>
        <v>#N/A</v>
      </c>
      <c r="Y11" s="528" t="e">
        <f ca="1">+IF(AND(ISNUMBER(OFFSET('Sanitation Data'!$D$11,0,10*ROW('Sanitation Data'!D5))),'Data Summary'!CN11="Yes"),OFFSET('Sanitation Data'!$D$11,0,10*ROW('Sanitation Data'!D5)),NA())</f>
        <v>#N/A</v>
      </c>
      <c r="Z11" s="528" t="e">
        <f ca="1">+IF(AND(ISNUMBER(OFFSET('Sanitation Data'!$D$12,0,10*ROW('Sanitation Data'!D5))),'Data Summary'!CO11="Yes"),OFFSET('Sanitation Data'!$D$12,0,10*ROW('Sanitation Data'!D5)),NA())</f>
        <v>#N/A</v>
      </c>
      <c r="AA11" s="528" t="e">
        <f ca="1">+IF(AND(ISNUMBER(OFFSET('Sanitation Data'!$E$4,0,10*ROW('Sanitation Data'!E5))),'Data Summary'!CP11="Yes"),100-OFFSET('Sanitation Data'!$E$4,0,10*ROW('Sanitation Data'!E5)),NA())</f>
        <v>#N/A</v>
      </c>
      <c r="AB11" s="528" t="e">
        <f ca="1">+IF(AND(ISNUMBER(OFFSET('Sanitation Data'!$E$6,0,10*ROW('Sanitation Data'!E5))),'Data Summary'!CQ11="Yes"),OFFSET('Sanitation Data'!$E$6,0,10*ROW('Sanitation Data'!E5)),NA())</f>
        <v>#N/A</v>
      </c>
      <c r="AC11" s="528" t="e">
        <f ca="1">+IF(AND(ISNUMBER(OFFSET('Sanitation Data'!$E$10,0,10*ROW('Sanitation Data'!E5))),'Data Summary'!CR11="Yes"),OFFSET('Sanitation Data'!$E$10,0,10*ROW('Sanitation Data'!E5)),NA())</f>
        <v>#N/A</v>
      </c>
      <c r="AD11" s="528" t="e">
        <f ca="1">+IF(AND(ISNUMBER(OFFSET('Sanitation Data'!$E$11,0,10*ROW('Sanitation Data'!E5))),'Data Summary'!CS11="Yes"),OFFSET('Sanitation Data'!$E$11,0,10*ROW('Sanitation Data'!E5)),NA())</f>
        <v>#N/A</v>
      </c>
      <c r="AE11" s="528" t="e">
        <f ca="1">+IF(AND(ISNUMBER(OFFSET('Sanitation Data'!$E$12,0,10*ROW('Sanitation Data'!E5))),'Data Summary'!CT11="Yes"),OFFSET('Sanitation Data'!$E$12,0,10*ROW('Sanitation Data'!E5)),NA())</f>
        <v>#N/A</v>
      </c>
      <c r="AF11" s="528" t="e">
        <f ca="1">+IF(AND(ISNUMBER(OFFSET('Sanitation Data'!$F$4,0,10*ROW('Sanitation Data'!F5))),'Data Summary'!CU11="Yes"),100-OFFSET('Sanitation Data'!$F$4,0,10*ROW('Sanitation Data'!F5)),NA())</f>
        <v>#N/A</v>
      </c>
      <c r="AG11" s="528" t="e">
        <f ca="1">+IF(AND(ISNUMBER(OFFSET('Sanitation Data'!$F$6,0,10*ROW('Sanitation Data'!F5))),'Data Summary'!CV11="Yes"),OFFSET('Sanitation Data'!$F$6,0,10*ROW('Sanitation Data'!F5)),NA())</f>
        <v>#N/A</v>
      </c>
      <c r="AH11" s="528" t="e">
        <f ca="1">+IF(AND(ISNUMBER(OFFSET('Sanitation Data'!$F$10,0,10*ROW('Sanitation Data'!F5))),'Data Summary'!CW11="Yes"),OFFSET('Sanitation Data'!$F$10,0,10*ROW('Sanitation Data'!F5)),NA())</f>
        <v>#N/A</v>
      </c>
      <c r="AI11" s="528" t="e">
        <f ca="1">+IF(AND(ISNUMBER(OFFSET('Sanitation Data'!$F$11,0,10*ROW('Sanitation Data'!F5))),'Data Summary'!CX11="Yes"),OFFSET('Sanitation Data'!$F$11,0,10*ROW('Sanitation Data'!F5)),NA())</f>
        <v>#N/A</v>
      </c>
      <c r="AJ11" s="528" t="e">
        <f ca="1">+IF(AND(ISNUMBER(OFFSET('Sanitation Data'!$F$12,0,10*ROW('Sanitation Data'!F5))),'Data Summary'!CY11="Yes"),OFFSET('Sanitation Data'!$F$12,0,10*ROW('Sanitation Data'!F5)),NA())</f>
        <v>#N/A</v>
      </c>
      <c r="AK11" s="528" t="e">
        <f ca="1">+IF(AND(ISNUMBER(OFFSET('Sanitation Data'!$G$4,0,10*ROW('Sanitation Data'!G5))),'Data Summary'!CZ11="Yes"),100-OFFSET('Sanitation Data'!$G$4,0,10*ROW('Sanitation Data'!G5)),NA())</f>
        <v>#N/A</v>
      </c>
      <c r="AL11" s="528" t="e">
        <f ca="1">+IF(AND(ISNUMBER(OFFSET('Sanitation Data'!$G$6,0,10*ROW('Sanitation Data'!G5))),'Data Summary'!DA11="Yes"),OFFSET('Sanitation Data'!$G$6,0,10*ROW('Sanitation Data'!G5)),NA())</f>
        <v>#N/A</v>
      </c>
      <c r="AM11" s="528" t="e">
        <f ca="1">+IF(AND(ISNUMBER(OFFSET('Sanitation Data'!$G$10,0,10*ROW('Sanitation Data'!G5))),'Data Summary'!DB11="Yes"),OFFSET('Sanitation Data'!$G$10,0,10*ROW('Sanitation Data'!G5)),NA())</f>
        <v>#N/A</v>
      </c>
      <c r="AN11" s="528" t="e">
        <f ca="1">+IF(AND(ISNUMBER(OFFSET('Sanitation Data'!$G$11,0,10*ROW('Sanitation Data'!G5))),'Data Summary'!DC11="Yes"),OFFSET('Sanitation Data'!$G$11,0,10*ROW('Sanitation Data'!G5)),NA())</f>
        <v>#N/A</v>
      </c>
      <c r="AO11" s="528" t="e">
        <f ca="1">+IF(AND(ISNUMBER(OFFSET('Sanitation Data'!$G$12,0,10*ROW('Sanitation Data'!G5))),'Data Summary'!DD11="Yes"),OFFSET('Sanitation Data'!$G$12,0,10*ROW('Sanitation Data'!G5)),NA())</f>
        <v>#N/A</v>
      </c>
      <c r="AP11" s="528">
        <f ca="1">+IF(AND(ISNUMBER(OFFSET('Sanitation Data'!$H$4,0,10*ROW('Sanitation Data'!H5))),'Data Summary'!DE11="Yes"),100-OFFSET('Sanitation Data'!$H$4,0,10*ROW('Sanitation Data'!H5)),NA())</f>
        <v>100</v>
      </c>
      <c r="AQ11" s="528" t="e">
        <f ca="1">+IF(AND(ISNUMBER(OFFSET('Sanitation Data'!$H$6,0,10*ROW('Sanitation Data'!H5))),'Data Summary'!DF11="Yes"),OFFSET('Sanitation Data'!$H$6,0,10*ROW('Sanitation Data'!H5)),NA())</f>
        <v>#N/A</v>
      </c>
      <c r="AR11" s="528" t="e">
        <f ca="1">+IF(AND(ISNUMBER(OFFSET('Sanitation Data'!$H$10,0,10*ROW('Sanitation Data'!H5))),'Data Summary'!DG11="Yes"),OFFSET('Sanitation Data'!$H$10,0,10*ROW('Sanitation Data'!H5)),NA())</f>
        <v>#N/A</v>
      </c>
      <c r="AS11" s="528" t="e">
        <f ca="1">+IF(AND(ISNUMBER(OFFSET('Sanitation Data'!$H$11,0,10*ROW('Sanitation Data'!H5))),'Data Summary'!DH11="Yes"),OFFSET('Sanitation Data'!$H$11,0,10*ROW('Sanitation Data'!H5)),NA())</f>
        <v>#N/A</v>
      </c>
      <c r="AT11" s="528" t="e">
        <f ca="1">+IF(AND(ISNUMBER(OFFSET('Sanitation Data'!$H$12,0,10*ROW('Sanitation Data'!H5))),'Data Summary'!DI11="Yes"),OFFSET('Sanitation Data'!$H$12,0,10*ROW('Sanitation Data'!H5)),NA())</f>
        <v>#N/A</v>
      </c>
      <c r="AU11" s="528">
        <f ca="1">+IF(AND(ISNUMBER(OFFSET('Sanitation Data'!$I$4,0,10*ROW('Sanitation Data'!I5))),'Data Summary'!DJ11="Yes"),100-OFFSET('Sanitation Data'!$I$4,0,10*ROW('Sanitation Data'!I5)),NA())</f>
        <v>100</v>
      </c>
      <c r="AV11" s="528" t="e">
        <f ca="1">+IF(AND(ISNUMBER(OFFSET('Sanitation Data'!$I$6,0,10*ROW('Sanitation Data'!I5))),'Data Summary'!DK11="Yes"),OFFSET('Sanitation Data'!$I$6,0,10*ROW('Sanitation Data'!I5)),NA())</f>
        <v>#N/A</v>
      </c>
      <c r="AW11" s="528" t="e">
        <f ca="1">+IF(AND(ISNUMBER(OFFSET('Sanitation Data'!$I$10,0,10*ROW('Sanitation Data'!I5))),'Data Summary'!DL11="Yes"),OFFSET('Sanitation Data'!$I$10,0,10*ROW('Sanitation Data'!I5)),NA())</f>
        <v>#N/A</v>
      </c>
      <c r="AX11" s="528" t="e">
        <f ca="1">+IF(AND(ISNUMBER(OFFSET('Sanitation Data'!$I$11,0,10*ROW('Sanitation Data'!I5))),'Data Summary'!DM11="Yes"),OFFSET('Sanitation Data'!$I$11,0,10*ROW('Sanitation Data'!I5)),NA())</f>
        <v>#N/A</v>
      </c>
      <c r="AY11" s="528" t="e">
        <f ca="1">+IF(AND(ISNUMBER(OFFSET('Sanitation Data'!$I$12,0,10*ROW('Sanitation Data'!I5))),'Data Summary'!DN11="Yes"),OFFSET('Sanitation Data'!$I$12,0,10*ROW('Sanitation Data'!I5)),NA())</f>
        <v>#N/A</v>
      </c>
      <c r="AZ11" s="529">
        <f ca="1">+IF(AND(ISNUMBER(OFFSET('Hygiene Data'!$D$5,0,10*ROW('Hygiene Data'!D5))),'Data Summary'!DO11="Yes"),OFFSET('Hygiene Data'!$D$5,0,10*ROW('Hygiene Data'!D5)),NA())</f>
        <v>100</v>
      </c>
      <c r="BA11" s="529">
        <f ca="1">+IF(AND(ISNUMBER(OFFSET('Hygiene Data'!$D$7,0,10*ROW('Hygiene Data'!D5))),'Data Summary'!DP11="Yes"),OFFSET('Hygiene Data'!$D$7,0,10*ROW('Hygiene Data'!D5)),NA())</f>
        <v>100</v>
      </c>
      <c r="BB11" s="529">
        <f ca="1">+IF(AND(ISNUMBER(OFFSET('Hygiene Data'!$D$9,0,10*ROW('Hygiene Data'!D5))),'Data Summary'!DQ11="Yes"),OFFSET('Hygiene Data'!$D$9,0,10*ROW('Hygiene Data'!D5)),NA())</f>
        <v>100</v>
      </c>
      <c r="BC11" s="529" t="e">
        <f ca="1">+IF(AND(ISNUMBER(OFFSET('Hygiene Data'!$E$5,0,10*ROW('Hygiene Data'!E5))),'Data Summary'!DR11="Yes"),OFFSET('Hygiene Data'!$E$5,0,10*ROW('Hygiene Data'!E5)),NA())</f>
        <v>#N/A</v>
      </c>
      <c r="BD11" s="529" t="e">
        <f ca="1">+IF(AND(ISNUMBER(OFFSET('Hygiene Data'!$E$7,0,10*ROW('Hygiene Data'!E5))),'Data Summary'!DS11="Yes"),OFFSET('Hygiene Data'!$E$7,0,10*ROW('Hygiene Data'!E5)),NA())</f>
        <v>#N/A</v>
      </c>
      <c r="BE11" s="529" t="e">
        <f ca="1">+IF(AND(ISNUMBER(OFFSET('Hygiene Data'!$E$9,0,10*ROW('Hygiene Data'!E5))),'Data Summary'!DT11="Yes"),OFFSET('Hygiene Data'!$E$9,0,10*ROW('Hygiene Data'!E5)),NA())</f>
        <v>#N/A</v>
      </c>
      <c r="BF11" s="529" t="e">
        <f ca="1">+IF(AND(ISNUMBER(OFFSET('Hygiene Data'!$F$5,0,10*ROW('Hygiene Data'!F5))),'Data Summary'!DU11="Yes"),OFFSET('Hygiene Data'!$F$5,0,10*ROW('Hygiene Data'!F5)),NA())</f>
        <v>#N/A</v>
      </c>
      <c r="BG11" s="529" t="e">
        <f ca="1">+IF(AND(ISNUMBER(OFFSET('Hygiene Data'!$F$7,0,10*ROW('Hygiene Data'!F5))),'Data Summary'!DV11="Yes"),OFFSET('Hygiene Data'!$F$7,0,10*ROW('Hygiene Data'!F5)),NA())</f>
        <v>#N/A</v>
      </c>
      <c r="BH11" s="529" t="e">
        <f ca="1">+IF(AND(ISNUMBER(OFFSET('Hygiene Data'!$F$9,0,10*ROW('Hygiene Data'!F5))),'Data Summary'!DW11="Yes"),OFFSET('Hygiene Data'!$F$9,0,10*ROW('Hygiene Data'!F5)),NA())</f>
        <v>#N/A</v>
      </c>
      <c r="BI11" s="529" t="e">
        <f ca="1">+IF(AND(ISNUMBER(OFFSET('Hygiene Data'!$G$5,0,10*ROW('Hygiene Data'!G5))),'Data Summary'!DX11="Yes"),OFFSET('Hygiene Data'!$G$5,0,10*ROW('Hygiene Data'!G5)),NA())</f>
        <v>#N/A</v>
      </c>
      <c r="BJ11" s="529" t="e">
        <f ca="1">+IF(AND(ISNUMBER(OFFSET('Hygiene Data'!$G$7,0,10*ROW('Hygiene Data'!G5))),'Data Summary'!DY11="Yes"),OFFSET('Hygiene Data'!$G$7,0,10*ROW('Hygiene Data'!G5)),NA())</f>
        <v>#N/A</v>
      </c>
      <c r="BK11" s="529" t="e">
        <f ca="1">+IF(AND(ISNUMBER(OFFSET('Hygiene Data'!$G$9,0,10*ROW('Hygiene Data'!G5))),'Data Summary'!DZ11="Yes"),OFFSET('Hygiene Data'!$G$9,0,10*ROW('Hygiene Data'!G5)),NA())</f>
        <v>#N/A</v>
      </c>
      <c r="BL11" s="529">
        <f ca="1">+IF(AND(ISNUMBER(OFFSET('Hygiene Data'!$H$5,0,10*ROW('Hygiene Data'!H5))),'Data Summary'!EA11="Yes"),OFFSET('Hygiene Data'!$H$5,0,10*ROW('Hygiene Data'!H5)),NA())</f>
        <v>100</v>
      </c>
      <c r="BM11" s="529">
        <f ca="1">+IF(AND(ISNUMBER(OFFSET('Hygiene Data'!$H$7,0,10*ROW('Hygiene Data'!H5))),'Data Summary'!EB11="Yes"),OFFSET('Hygiene Data'!$H$7,0,10*ROW('Hygiene Data'!H5)),NA())</f>
        <v>100</v>
      </c>
      <c r="BN11" s="529">
        <f ca="1">+IF(AND(ISNUMBER(OFFSET('Hygiene Data'!$H$9,0,10*ROW('Hygiene Data'!H5))),'Data Summary'!EC11="Yes"),OFFSET('Hygiene Data'!$H$9,0,10*ROW('Hygiene Data'!H5)),NA())</f>
        <v>100</v>
      </c>
      <c r="BO11" s="529">
        <f ca="1">+IF(AND(ISNUMBER(OFFSET('Hygiene Data'!$I$5,0,10*ROW('Hygiene Data'!I5))),'Data Summary'!ED11="Yes"),OFFSET('Hygiene Data'!$I$5,0,10*ROW('Hygiene Data'!I5)),NA())</f>
        <v>100</v>
      </c>
      <c r="BP11" s="529">
        <f ca="1">+IF(AND(ISNUMBER(OFFSET('Hygiene Data'!$I$7,0,10*ROW('Hygiene Data'!I5))),'Data Summary'!EE11="Yes"),OFFSET('Hygiene Data'!$I$7,0,10*ROW('Hygiene Data'!I5)),NA())</f>
        <v>100</v>
      </c>
      <c r="BQ11" s="529">
        <f ca="1">+IF(AND(ISNUMBER(OFFSET('Hygiene Data'!$I$9,0,10*ROW('Hygiene Data'!I5))),'Data Summary'!EF11="Yes"),OFFSET('Hygiene Data'!$I$9,0,10*ROW('Hygiene Data'!I5)),NA())</f>
        <v>100</v>
      </c>
    </row>
    <row r="12" spans="1:69" x14ac:dyDescent="0.25">
      <c r="A12" s="525" t="str">
        <f ca="1">+RIGHT('Data Summary'!A12,LEN('Data Summary'!A12)-9)</f>
        <v>PWH</v>
      </c>
      <c r="B12" s="499" t="str">
        <f ca="1">+IF(ISTEXT('Data Summary'!B12),'Data Summary'!B12,"")</f>
        <v>Other</v>
      </c>
      <c r="C12" s="526">
        <f ca="1">+VALUE('Data Summary'!C12)</f>
        <v>2018</v>
      </c>
      <c r="D12" s="527">
        <f ca="1">+IF(AND(ISNUMBER(OFFSET('Water Data'!$D$4,0,10*ROW('Water Data'!D6))),'Data Summary'!BS12="Yes"),100-OFFSET('Water Data'!$D$4,0,10*ROW('Water Data'!D6)),NA())</f>
        <v>100</v>
      </c>
      <c r="E12" s="527" t="e">
        <f ca="1">+IF(AND(ISNUMBER(OFFSET('Water Data'!$D$6,0,10*ROW('Water Data'!D6))),'Data Summary'!BT12="Yes"),OFFSET('Water Data'!$D$6,0,10*ROW('Water Data'!D6)),NA())</f>
        <v>#N/A</v>
      </c>
      <c r="F12" s="527" t="e">
        <f ca="1">+IF(AND(ISNUMBER(OFFSET('Water Data'!$D$9,0,10*ROW('Water Data'!D6))),'Data Summary'!BU12="Yes"),OFFSET('Water Data'!$D$9,0,10*ROW('Water Data'!D6)),NA())</f>
        <v>#N/A</v>
      </c>
      <c r="G12" s="527" t="e">
        <f ca="1">+IF(AND(ISNUMBER(OFFSET('Water Data'!$E$4,0,10*ROW('Water Data'!E6))),'Data Summary'!BV12="Yes"),100-OFFSET('Water Data'!$E$4,0,10*ROW('Water Data'!E6)),NA())</f>
        <v>#N/A</v>
      </c>
      <c r="H12" s="527" t="e">
        <f ca="1">+IF(AND(ISNUMBER(OFFSET('Water Data'!$E$6,0,10*ROW('Water Data'!E6))),'Data Summary'!BW12="Yes"),OFFSET('Water Data'!$E$6,0,10*ROW('Water Data'!E6)),NA())</f>
        <v>#N/A</v>
      </c>
      <c r="I12" s="527" t="e">
        <f ca="1">+IF(AND(ISNUMBER(OFFSET('Water Data'!$E$9,0,10*ROW('Water Data'!E6))),'Data Summary'!BX12="Yes"),OFFSET('Water Data'!$E$9,0,10*ROW('Water Data'!E6)),NA())</f>
        <v>#N/A</v>
      </c>
      <c r="J12" s="527" t="e">
        <f ca="1">+IF(AND(ISNUMBER(OFFSET('Water Data'!$F$4,0,10*ROW('Water Data'!F6))),'Data Summary'!BY12="Yes"),100-OFFSET('Water Data'!$F$4,0,10*ROW('Water Data'!F6)),NA())</f>
        <v>#N/A</v>
      </c>
      <c r="K12" s="527" t="e">
        <f ca="1">+IF(AND(ISNUMBER(OFFSET('Water Data'!$F$6,0,10*ROW('Water Data'!F6))),'Data Summary'!BZ12="Yes"),OFFSET('Water Data'!$F$6,0,10*ROW('Water Data'!F6)),NA())</f>
        <v>#N/A</v>
      </c>
      <c r="L12" s="527" t="e">
        <f ca="1">+IF(AND(ISNUMBER(OFFSET('Water Data'!$F$9,0,10*ROW('Water Data'!F6))),'Data Summary'!CA12="Yes"),OFFSET('Water Data'!$F$9,0,10*ROW('Water Data'!F6)),NA())</f>
        <v>#N/A</v>
      </c>
      <c r="M12" s="527" t="e">
        <f ca="1">+IF(AND(ISNUMBER(OFFSET('Water Data'!$G$4,0,10*ROW('Water Data'!G6))),'Data Summary'!CB12="Yes"),100-OFFSET('Water Data'!$G$4,0,10*ROW('Water Data'!G6)),NA())</f>
        <v>#N/A</v>
      </c>
      <c r="N12" s="527" t="e">
        <f ca="1">+IF(AND(ISNUMBER(OFFSET('Water Data'!$G$6,0,10*ROW('Water Data'!G6))),'Data Summary'!CC12="Yes"),OFFSET('Water Data'!$G$6,0,10*ROW('Water Data'!G6)),NA())</f>
        <v>#N/A</v>
      </c>
      <c r="O12" s="527" t="e">
        <f ca="1">+IF(AND(ISNUMBER(OFFSET('Water Data'!$G$9,0,10*ROW('Water Data'!G6))),'Data Summary'!CD12="Yes"),OFFSET('Water Data'!$G$9,0,10*ROW('Water Data'!G6)),NA())</f>
        <v>#N/A</v>
      </c>
      <c r="P12" s="527" t="e">
        <f ca="1">+IF(AND(ISNUMBER(OFFSET('Water Data'!$H$4,0,10*ROW('Water Data'!H6))),'Data Summary'!CE12="Yes"),100-OFFSET('Water Data'!$H$4,0,10*ROW('Water Data'!H6)),NA())</f>
        <v>#N/A</v>
      </c>
      <c r="Q12" s="527" t="e">
        <f ca="1">+IF(AND(ISNUMBER(OFFSET('Water Data'!$H$6,0,10*ROW('Water Data'!H6))),'Data Summary'!CF12="Yes"),OFFSET('Water Data'!$H$6,0,10*ROW('Water Data'!H6)),NA())</f>
        <v>#N/A</v>
      </c>
      <c r="R12" s="527" t="e">
        <f ca="1">+IF(AND(ISNUMBER(OFFSET('Water Data'!$H$9,0,10*ROW('Water Data'!H6))),'Data Summary'!CG12="Yes"),OFFSET('Water Data'!$H$9,0,10*ROW('Water Data'!H6)),NA())</f>
        <v>#N/A</v>
      </c>
      <c r="S12" s="527" t="e">
        <f ca="1">+IF(AND(ISNUMBER(OFFSET('Water Data'!$I$4,0,10*ROW('Water Data'!I6))),'Data Summary'!CH12="Yes"),100-OFFSET('Water Data'!$I$4,0,10*ROW('Water Data'!I6)),NA())</f>
        <v>#N/A</v>
      </c>
      <c r="T12" s="527" t="e">
        <f ca="1">+IF(AND(ISNUMBER(OFFSET('Water Data'!$I$6,0,10*ROW('Water Data'!I6))),'Data Summary'!CI12="Yes"),OFFSET('Water Data'!$I$6,0,10*ROW('Water Data'!I6)),NA())</f>
        <v>#N/A</v>
      </c>
      <c r="U12" s="527" t="e">
        <f ca="1">+IF(AND(ISNUMBER(OFFSET('Water Data'!$I$9,0,10*ROW('Water Data'!I6))),'Data Summary'!CJ12="Yes"),OFFSET('Water Data'!$I$9,0,10*ROW('Water Data'!I6)),NA())</f>
        <v>#N/A</v>
      </c>
      <c r="V12" s="528" t="e">
        <f ca="1">+IF(AND(ISNUMBER(OFFSET('Sanitation Data'!$D$4,0,10*ROW('Sanitation Data'!D6))),'Data Summary'!CK12="Yes"),100-OFFSET('Sanitation Data'!$D$4,0,10*ROW('Sanitation Data'!D6)),NA())</f>
        <v>#N/A</v>
      </c>
      <c r="W12" s="528" t="e">
        <f ca="1">+IF(AND(ISNUMBER(OFFSET('Sanitation Data'!$D$6,0,10*ROW('Sanitation Data'!D6))),'Data Summary'!CL12="Yes"),OFFSET('Sanitation Data'!$D$6,0,10*ROW('Sanitation Data'!D6)),NA())</f>
        <v>#N/A</v>
      </c>
      <c r="X12" s="528" t="e">
        <f ca="1">+IF(AND(ISNUMBER(OFFSET('Sanitation Data'!$D$10,0,10*ROW('Sanitation Data'!D6))),'Data Summary'!CM12="Yes"),OFFSET('Sanitation Data'!$D$10,0,10*ROW('Sanitation Data'!D6)),NA())</f>
        <v>#N/A</v>
      </c>
      <c r="Y12" s="528" t="e">
        <f ca="1">+IF(AND(ISNUMBER(OFFSET('Sanitation Data'!$D$11,0,10*ROW('Sanitation Data'!D6))),'Data Summary'!CN12="Yes"),OFFSET('Sanitation Data'!$D$11,0,10*ROW('Sanitation Data'!D6)),NA())</f>
        <v>#N/A</v>
      </c>
      <c r="Z12" s="528">
        <f ca="1">+IF(AND(ISNUMBER(OFFSET('Sanitation Data'!$D$12,0,10*ROW('Sanitation Data'!D6))),'Data Summary'!CO12="Yes"),OFFSET('Sanitation Data'!$D$12,0,10*ROW('Sanitation Data'!D6)),NA())</f>
        <v>85</v>
      </c>
      <c r="AA12" s="528" t="e">
        <f ca="1">+IF(AND(ISNUMBER(OFFSET('Sanitation Data'!$E$4,0,10*ROW('Sanitation Data'!E6))),'Data Summary'!CP12="Yes"),100-OFFSET('Sanitation Data'!$E$4,0,10*ROW('Sanitation Data'!E6)),NA())</f>
        <v>#N/A</v>
      </c>
      <c r="AB12" s="528" t="e">
        <f ca="1">+IF(AND(ISNUMBER(OFFSET('Sanitation Data'!$E$6,0,10*ROW('Sanitation Data'!E6))),'Data Summary'!CQ12="Yes"),OFFSET('Sanitation Data'!$E$6,0,10*ROW('Sanitation Data'!E6)),NA())</f>
        <v>#N/A</v>
      </c>
      <c r="AC12" s="528" t="e">
        <f ca="1">+IF(AND(ISNUMBER(OFFSET('Sanitation Data'!$E$10,0,10*ROW('Sanitation Data'!E6))),'Data Summary'!CR12="Yes"),OFFSET('Sanitation Data'!$E$10,0,10*ROW('Sanitation Data'!E6)),NA())</f>
        <v>#N/A</v>
      </c>
      <c r="AD12" s="528" t="e">
        <f ca="1">+IF(AND(ISNUMBER(OFFSET('Sanitation Data'!$E$11,0,10*ROW('Sanitation Data'!E6))),'Data Summary'!CS12="Yes"),OFFSET('Sanitation Data'!$E$11,0,10*ROW('Sanitation Data'!E6)),NA())</f>
        <v>#N/A</v>
      </c>
      <c r="AE12" s="528" t="e">
        <f ca="1">+IF(AND(ISNUMBER(OFFSET('Sanitation Data'!$E$12,0,10*ROW('Sanitation Data'!E6))),'Data Summary'!CT12="Yes"),OFFSET('Sanitation Data'!$E$12,0,10*ROW('Sanitation Data'!E6)),NA())</f>
        <v>#N/A</v>
      </c>
      <c r="AF12" s="528" t="e">
        <f ca="1">+IF(AND(ISNUMBER(OFFSET('Sanitation Data'!$F$4,0,10*ROW('Sanitation Data'!F6))),'Data Summary'!CU12="Yes"),100-OFFSET('Sanitation Data'!$F$4,0,10*ROW('Sanitation Data'!F6)),NA())</f>
        <v>#N/A</v>
      </c>
      <c r="AG12" s="528" t="e">
        <f ca="1">+IF(AND(ISNUMBER(OFFSET('Sanitation Data'!$F$6,0,10*ROW('Sanitation Data'!F6))),'Data Summary'!CV12="Yes"),OFFSET('Sanitation Data'!$F$6,0,10*ROW('Sanitation Data'!F6)),NA())</f>
        <v>#N/A</v>
      </c>
      <c r="AH12" s="528" t="e">
        <f ca="1">+IF(AND(ISNUMBER(OFFSET('Sanitation Data'!$F$10,0,10*ROW('Sanitation Data'!F6))),'Data Summary'!CW12="Yes"),OFFSET('Sanitation Data'!$F$10,0,10*ROW('Sanitation Data'!F6)),NA())</f>
        <v>#N/A</v>
      </c>
      <c r="AI12" s="528" t="e">
        <f ca="1">+IF(AND(ISNUMBER(OFFSET('Sanitation Data'!$F$11,0,10*ROW('Sanitation Data'!F6))),'Data Summary'!CX12="Yes"),OFFSET('Sanitation Data'!$F$11,0,10*ROW('Sanitation Data'!F6)),NA())</f>
        <v>#N/A</v>
      </c>
      <c r="AJ12" s="528" t="e">
        <f ca="1">+IF(AND(ISNUMBER(OFFSET('Sanitation Data'!$F$12,0,10*ROW('Sanitation Data'!F6))),'Data Summary'!CY12="Yes"),OFFSET('Sanitation Data'!$F$12,0,10*ROW('Sanitation Data'!F6)),NA())</f>
        <v>#N/A</v>
      </c>
      <c r="AK12" s="528" t="e">
        <f ca="1">+IF(AND(ISNUMBER(OFFSET('Sanitation Data'!$G$4,0,10*ROW('Sanitation Data'!G6))),'Data Summary'!CZ12="Yes"),100-OFFSET('Sanitation Data'!$G$4,0,10*ROW('Sanitation Data'!G6)),NA())</f>
        <v>#N/A</v>
      </c>
      <c r="AL12" s="528" t="e">
        <f ca="1">+IF(AND(ISNUMBER(OFFSET('Sanitation Data'!$G$6,0,10*ROW('Sanitation Data'!G6))),'Data Summary'!DA12="Yes"),OFFSET('Sanitation Data'!$G$6,0,10*ROW('Sanitation Data'!G6)),NA())</f>
        <v>#N/A</v>
      </c>
      <c r="AM12" s="528" t="e">
        <f ca="1">+IF(AND(ISNUMBER(OFFSET('Sanitation Data'!$G$10,0,10*ROW('Sanitation Data'!G6))),'Data Summary'!DB12="Yes"),OFFSET('Sanitation Data'!$G$10,0,10*ROW('Sanitation Data'!G6)),NA())</f>
        <v>#N/A</v>
      </c>
      <c r="AN12" s="528" t="e">
        <f ca="1">+IF(AND(ISNUMBER(OFFSET('Sanitation Data'!$G$11,0,10*ROW('Sanitation Data'!G6))),'Data Summary'!DC12="Yes"),OFFSET('Sanitation Data'!$G$11,0,10*ROW('Sanitation Data'!G6)),NA())</f>
        <v>#N/A</v>
      </c>
      <c r="AO12" s="528" t="e">
        <f ca="1">+IF(AND(ISNUMBER(OFFSET('Sanitation Data'!$G$12,0,10*ROW('Sanitation Data'!G6))),'Data Summary'!DD12="Yes"),OFFSET('Sanitation Data'!$G$12,0,10*ROW('Sanitation Data'!G6)),NA())</f>
        <v>#N/A</v>
      </c>
      <c r="AP12" s="528" t="e">
        <f ca="1">+IF(AND(ISNUMBER(OFFSET('Sanitation Data'!$H$4,0,10*ROW('Sanitation Data'!H6))),'Data Summary'!DE12="Yes"),100-OFFSET('Sanitation Data'!$H$4,0,10*ROW('Sanitation Data'!H6)),NA())</f>
        <v>#N/A</v>
      </c>
      <c r="AQ12" s="528" t="e">
        <f ca="1">+IF(AND(ISNUMBER(OFFSET('Sanitation Data'!$H$6,0,10*ROW('Sanitation Data'!H6))),'Data Summary'!DF12="Yes"),OFFSET('Sanitation Data'!$H$6,0,10*ROW('Sanitation Data'!H6)),NA())</f>
        <v>#N/A</v>
      </c>
      <c r="AR12" s="528" t="e">
        <f ca="1">+IF(AND(ISNUMBER(OFFSET('Sanitation Data'!$H$10,0,10*ROW('Sanitation Data'!H6))),'Data Summary'!DG12="Yes"),OFFSET('Sanitation Data'!$H$10,0,10*ROW('Sanitation Data'!H6)),NA())</f>
        <v>#N/A</v>
      </c>
      <c r="AS12" s="528" t="e">
        <f ca="1">+IF(AND(ISNUMBER(OFFSET('Sanitation Data'!$H$11,0,10*ROW('Sanitation Data'!H6))),'Data Summary'!DH12="Yes"),OFFSET('Sanitation Data'!$H$11,0,10*ROW('Sanitation Data'!H6)),NA())</f>
        <v>#N/A</v>
      </c>
      <c r="AT12" s="528" t="e">
        <f ca="1">+IF(AND(ISNUMBER(OFFSET('Sanitation Data'!$H$12,0,10*ROW('Sanitation Data'!H6))),'Data Summary'!DI12="Yes"),OFFSET('Sanitation Data'!$H$12,0,10*ROW('Sanitation Data'!H6)),NA())</f>
        <v>#N/A</v>
      </c>
      <c r="AU12" s="528" t="e">
        <f ca="1">+IF(AND(ISNUMBER(OFFSET('Sanitation Data'!$I$4,0,10*ROW('Sanitation Data'!I6))),'Data Summary'!DJ12="Yes"),100-OFFSET('Sanitation Data'!$I$4,0,10*ROW('Sanitation Data'!I6)),NA())</f>
        <v>#N/A</v>
      </c>
      <c r="AV12" s="528" t="e">
        <f ca="1">+IF(AND(ISNUMBER(OFFSET('Sanitation Data'!$I$6,0,10*ROW('Sanitation Data'!I6))),'Data Summary'!DK12="Yes"),OFFSET('Sanitation Data'!$I$6,0,10*ROW('Sanitation Data'!I6)),NA())</f>
        <v>#N/A</v>
      </c>
      <c r="AW12" s="528" t="e">
        <f ca="1">+IF(AND(ISNUMBER(OFFSET('Sanitation Data'!$I$10,0,10*ROW('Sanitation Data'!I6))),'Data Summary'!DL12="Yes"),OFFSET('Sanitation Data'!$I$10,0,10*ROW('Sanitation Data'!I6)),NA())</f>
        <v>#N/A</v>
      </c>
      <c r="AX12" s="528" t="e">
        <f ca="1">+IF(AND(ISNUMBER(OFFSET('Sanitation Data'!$I$11,0,10*ROW('Sanitation Data'!I6))),'Data Summary'!DM12="Yes"),OFFSET('Sanitation Data'!$I$11,0,10*ROW('Sanitation Data'!I6)),NA())</f>
        <v>#N/A</v>
      </c>
      <c r="AY12" s="528" t="e">
        <f ca="1">+IF(AND(ISNUMBER(OFFSET('Sanitation Data'!$I$12,0,10*ROW('Sanitation Data'!I6))),'Data Summary'!DN12="Yes"),OFFSET('Sanitation Data'!$I$12,0,10*ROW('Sanitation Data'!I6)),NA())</f>
        <v>#N/A</v>
      </c>
      <c r="AZ12" s="529" t="e">
        <f ca="1">+IF(AND(ISNUMBER(OFFSET('Hygiene Data'!$D$5,0,10*ROW('Hygiene Data'!D6))),'Data Summary'!DO12="Yes"),OFFSET('Hygiene Data'!$D$5,0,10*ROW('Hygiene Data'!D6)),NA())</f>
        <v>#N/A</v>
      </c>
      <c r="BA12" s="529" t="e">
        <f ca="1">+IF(AND(ISNUMBER(OFFSET('Hygiene Data'!$D$7,0,10*ROW('Hygiene Data'!D6))),'Data Summary'!DP12="Yes"),OFFSET('Hygiene Data'!$D$7,0,10*ROW('Hygiene Data'!D6)),NA())</f>
        <v>#N/A</v>
      </c>
      <c r="BB12" s="529">
        <f ca="1">+IF(AND(ISNUMBER(OFFSET('Hygiene Data'!$D$9,0,10*ROW('Hygiene Data'!D6))),'Data Summary'!DQ12="Yes"),OFFSET('Hygiene Data'!$D$9,0,10*ROW('Hygiene Data'!D6)),NA())</f>
        <v>70</v>
      </c>
      <c r="BC12" s="529" t="e">
        <f ca="1">+IF(AND(ISNUMBER(OFFSET('Hygiene Data'!$E$5,0,10*ROW('Hygiene Data'!E6))),'Data Summary'!DR12="Yes"),OFFSET('Hygiene Data'!$E$5,0,10*ROW('Hygiene Data'!E6)),NA())</f>
        <v>#N/A</v>
      </c>
      <c r="BD12" s="529" t="e">
        <f ca="1">+IF(AND(ISNUMBER(OFFSET('Hygiene Data'!$E$7,0,10*ROW('Hygiene Data'!E6))),'Data Summary'!DS12="Yes"),OFFSET('Hygiene Data'!$E$7,0,10*ROW('Hygiene Data'!E6)),NA())</f>
        <v>#N/A</v>
      </c>
      <c r="BE12" s="529" t="e">
        <f ca="1">+IF(AND(ISNUMBER(OFFSET('Hygiene Data'!$E$9,0,10*ROW('Hygiene Data'!E6))),'Data Summary'!DT12="Yes"),OFFSET('Hygiene Data'!$E$9,0,10*ROW('Hygiene Data'!E6)),NA())</f>
        <v>#N/A</v>
      </c>
      <c r="BF12" s="529" t="e">
        <f ca="1">+IF(AND(ISNUMBER(OFFSET('Hygiene Data'!$F$5,0,10*ROW('Hygiene Data'!F6))),'Data Summary'!DU12="Yes"),OFFSET('Hygiene Data'!$F$5,0,10*ROW('Hygiene Data'!F6)),NA())</f>
        <v>#N/A</v>
      </c>
      <c r="BG12" s="529" t="e">
        <f ca="1">+IF(AND(ISNUMBER(OFFSET('Hygiene Data'!$F$7,0,10*ROW('Hygiene Data'!F6))),'Data Summary'!DV12="Yes"),OFFSET('Hygiene Data'!$F$7,0,10*ROW('Hygiene Data'!F6)),NA())</f>
        <v>#N/A</v>
      </c>
      <c r="BH12" s="529" t="e">
        <f ca="1">+IF(AND(ISNUMBER(OFFSET('Hygiene Data'!$F$9,0,10*ROW('Hygiene Data'!F6))),'Data Summary'!DW12="Yes"),OFFSET('Hygiene Data'!$F$9,0,10*ROW('Hygiene Data'!F6)),NA())</f>
        <v>#N/A</v>
      </c>
      <c r="BI12" s="529" t="e">
        <f ca="1">+IF(AND(ISNUMBER(OFFSET('Hygiene Data'!$G$5,0,10*ROW('Hygiene Data'!G6))),'Data Summary'!DX12="Yes"),OFFSET('Hygiene Data'!$G$5,0,10*ROW('Hygiene Data'!G6)),NA())</f>
        <v>#N/A</v>
      </c>
      <c r="BJ12" s="529" t="e">
        <f ca="1">+IF(AND(ISNUMBER(OFFSET('Hygiene Data'!$G$7,0,10*ROW('Hygiene Data'!G6))),'Data Summary'!DY12="Yes"),OFFSET('Hygiene Data'!$G$7,0,10*ROW('Hygiene Data'!G6)),NA())</f>
        <v>#N/A</v>
      </c>
      <c r="BK12" s="529" t="e">
        <f ca="1">+IF(AND(ISNUMBER(OFFSET('Hygiene Data'!$G$9,0,10*ROW('Hygiene Data'!G6))),'Data Summary'!DZ12="Yes"),OFFSET('Hygiene Data'!$G$9,0,10*ROW('Hygiene Data'!G6)),NA())</f>
        <v>#N/A</v>
      </c>
      <c r="BL12" s="529" t="e">
        <f ca="1">+IF(AND(ISNUMBER(OFFSET('Hygiene Data'!$H$5,0,10*ROW('Hygiene Data'!H6))),'Data Summary'!EA12="Yes"),OFFSET('Hygiene Data'!$H$5,0,10*ROW('Hygiene Data'!H6)),NA())</f>
        <v>#N/A</v>
      </c>
      <c r="BM12" s="529" t="e">
        <f ca="1">+IF(AND(ISNUMBER(OFFSET('Hygiene Data'!$H$7,0,10*ROW('Hygiene Data'!H6))),'Data Summary'!EB12="Yes"),OFFSET('Hygiene Data'!$H$7,0,10*ROW('Hygiene Data'!H6)),NA())</f>
        <v>#N/A</v>
      </c>
      <c r="BN12" s="529" t="e">
        <f ca="1">+IF(AND(ISNUMBER(OFFSET('Hygiene Data'!$H$9,0,10*ROW('Hygiene Data'!H6))),'Data Summary'!EC12="Yes"),OFFSET('Hygiene Data'!$H$9,0,10*ROW('Hygiene Data'!H6)),NA())</f>
        <v>#N/A</v>
      </c>
      <c r="BO12" s="529" t="e">
        <f ca="1">+IF(AND(ISNUMBER(OFFSET('Hygiene Data'!$I$5,0,10*ROW('Hygiene Data'!I6))),'Data Summary'!ED12="Yes"),OFFSET('Hygiene Data'!$I$5,0,10*ROW('Hygiene Data'!I6)),NA())</f>
        <v>#N/A</v>
      </c>
      <c r="BP12" s="529" t="e">
        <f ca="1">+IF(AND(ISNUMBER(OFFSET('Hygiene Data'!$I$7,0,10*ROW('Hygiene Data'!I6))),'Data Summary'!EE12="Yes"),OFFSET('Hygiene Data'!$I$7,0,10*ROW('Hygiene Data'!I6)),NA())</f>
        <v>#N/A</v>
      </c>
      <c r="BQ12" s="529" t="e">
        <f ca="1">+IF(AND(ISNUMBER(OFFSET('Hygiene Data'!$I$9,0,10*ROW('Hygiene Data'!I6))),'Data Summary'!EF12="Yes"),OFFSET('Hygiene Data'!$I$9,0,10*ROW('Hygiene Data'!I6)),NA())</f>
        <v>#N/A</v>
      </c>
    </row>
    <row r="13" spans="1:69" x14ac:dyDescent="0.25">
      <c r="A13" s="525" t="str">
        <f ca="1">+RIGHT('Data Summary'!A13,LEN('Data Summary'!A13)-9)</f>
        <v>UIS</v>
      </c>
      <c r="B13" s="499" t="str">
        <f ca="1">+IF(ISTEXT('Data Summary'!B13),'Data Summary'!B13,"")</f>
        <v>Other</v>
      </c>
      <c r="C13" s="526">
        <f ca="1">+VALUE('Data Summary'!C13)</f>
        <v>2019</v>
      </c>
      <c r="D13" s="527" t="e">
        <f ca="1">+IF(AND(ISNUMBER(OFFSET('Water Data'!$D$4,0,10*ROW('Water Data'!D7))),'Data Summary'!BS13="Yes"),100-OFFSET('Water Data'!$D$4,0,10*ROW('Water Data'!D7)),NA())</f>
        <v>#N/A</v>
      </c>
      <c r="E13" s="527" t="e">
        <f ca="1">+IF(AND(ISNUMBER(OFFSET('Water Data'!$D$6,0,10*ROW('Water Data'!D7))),'Data Summary'!BT13="Yes"),OFFSET('Water Data'!$D$6,0,10*ROW('Water Data'!D7)),NA())</f>
        <v>#N/A</v>
      </c>
      <c r="F13" s="527" t="e">
        <f ca="1">+IF(AND(ISNUMBER(OFFSET('Water Data'!$D$9,0,10*ROW('Water Data'!D7))),'Data Summary'!BU13="Yes"),OFFSET('Water Data'!$D$9,0,10*ROW('Water Data'!D7)),NA())</f>
        <v>#N/A</v>
      </c>
      <c r="G13" s="527" t="e">
        <f ca="1">+IF(AND(ISNUMBER(OFFSET('Water Data'!$E$4,0,10*ROW('Water Data'!E7))),'Data Summary'!BV13="Yes"),100-OFFSET('Water Data'!$E$4,0,10*ROW('Water Data'!E7)),NA())</f>
        <v>#N/A</v>
      </c>
      <c r="H13" s="527" t="e">
        <f ca="1">+IF(AND(ISNUMBER(OFFSET('Water Data'!$E$6,0,10*ROW('Water Data'!E7))),'Data Summary'!BW13="Yes"),OFFSET('Water Data'!$E$6,0,10*ROW('Water Data'!E7)),NA())</f>
        <v>#N/A</v>
      </c>
      <c r="I13" s="527" t="e">
        <f ca="1">+IF(AND(ISNUMBER(OFFSET('Water Data'!$E$9,0,10*ROW('Water Data'!E7))),'Data Summary'!BX13="Yes"),OFFSET('Water Data'!$E$9,0,10*ROW('Water Data'!E7)),NA())</f>
        <v>#N/A</v>
      </c>
      <c r="J13" s="527" t="e">
        <f ca="1">+IF(AND(ISNUMBER(OFFSET('Water Data'!$F$4,0,10*ROW('Water Data'!F7))),'Data Summary'!BY13="Yes"),100-OFFSET('Water Data'!$F$4,0,10*ROW('Water Data'!F7)),NA())</f>
        <v>#N/A</v>
      </c>
      <c r="K13" s="527" t="e">
        <f ca="1">+IF(AND(ISNUMBER(OFFSET('Water Data'!$F$6,0,10*ROW('Water Data'!F7))),'Data Summary'!BZ13="Yes"),OFFSET('Water Data'!$F$6,0,10*ROW('Water Data'!F7)),NA())</f>
        <v>#N/A</v>
      </c>
      <c r="L13" s="527" t="e">
        <f ca="1">+IF(AND(ISNUMBER(OFFSET('Water Data'!$F$9,0,10*ROW('Water Data'!F7))),'Data Summary'!CA13="Yes"),OFFSET('Water Data'!$F$9,0,10*ROW('Water Data'!F7)),NA())</f>
        <v>#N/A</v>
      </c>
      <c r="M13" s="527" t="e">
        <f ca="1">+IF(AND(ISNUMBER(OFFSET('Water Data'!$G$4,0,10*ROW('Water Data'!G7))),'Data Summary'!CB13="Yes"),100-OFFSET('Water Data'!$G$4,0,10*ROW('Water Data'!G7)),NA())</f>
        <v>#N/A</v>
      </c>
      <c r="N13" s="527" t="e">
        <f ca="1">+IF(AND(ISNUMBER(OFFSET('Water Data'!$G$6,0,10*ROW('Water Data'!G7))),'Data Summary'!CC13="Yes"),OFFSET('Water Data'!$G$6,0,10*ROW('Water Data'!G7)),NA())</f>
        <v>#N/A</v>
      </c>
      <c r="O13" s="527" t="e">
        <f ca="1">+IF(AND(ISNUMBER(OFFSET('Water Data'!$G$9,0,10*ROW('Water Data'!G7))),'Data Summary'!CD13="Yes"),OFFSET('Water Data'!$G$9,0,10*ROW('Water Data'!G7)),NA())</f>
        <v>#N/A</v>
      </c>
      <c r="P13" s="527" t="e">
        <f ca="1">+IF(AND(ISNUMBER(OFFSET('Water Data'!$H$4,0,10*ROW('Water Data'!H7))),'Data Summary'!CE13="Yes"),100-OFFSET('Water Data'!$H$4,0,10*ROW('Water Data'!H7)),NA())</f>
        <v>#N/A</v>
      </c>
      <c r="Q13" s="527" t="e">
        <f ca="1">+IF(AND(ISNUMBER(OFFSET('Water Data'!$H$6,0,10*ROW('Water Data'!H7))),'Data Summary'!CF13="Yes"),OFFSET('Water Data'!$H$6,0,10*ROW('Water Data'!H7)),NA())</f>
        <v>#N/A</v>
      </c>
      <c r="R13" s="527" t="e">
        <f ca="1">+IF(AND(ISNUMBER(OFFSET('Water Data'!$H$9,0,10*ROW('Water Data'!H7))),'Data Summary'!CG13="Yes"),OFFSET('Water Data'!$H$9,0,10*ROW('Water Data'!H7)),NA())</f>
        <v>#N/A</v>
      </c>
      <c r="S13" s="527" t="e">
        <f ca="1">+IF(AND(ISNUMBER(OFFSET('Water Data'!$I$4,0,10*ROW('Water Data'!I7))),'Data Summary'!CH13="Yes"),100-OFFSET('Water Data'!$I$4,0,10*ROW('Water Data'!I7)),NA())</f>
        <v>#N/A</v>
      </c>
      <c r="T13" s="527" t="e">
        <f ca="1">+IF(AND(ISNUMBER(OFFSET('Water Data'!$I$6,0,10*ROW('Water Data'!I7))),'Data Summary'!CI13="Yes"),OFFSET('Water Data'!$I$6,0,10*ROW('Water Data'!I7)),NA())</f>
        <v>#N/A</v>
      </c>
      <c r="U13" s="527" t="e">
        <f ca="1">+IF(AND(ISNUMBER(OFFSET('Water Data'!$I$9,0,10*ROW('Water Data'!I7))),'Data Summary'!CJ13="Yes"),OFFSET('Water Data'!$I$9,0,10*ROW('Water Data'!I7)),NA())</f>
        <v>#N/A</v>
      </c>
      <c r="V13" s="528">
        <f ca="1">+IF(AND(ISNUMBER(OFFSET('Sanitation Data'!$D$4,0,10*ROW('Sanitation Data'!D7))),'Data Summary'!CK13="Yes"),100-OFFSET('Sanitation Data'!$D$4,0,10*ROW('Sanitation Data'!D7)),NA())</f>
        <v>100</v>
      </c>
      <c r="W13" s="528" t="e">
        <f ca="1">+IF(AND(ISNUMBER(OFFSET('Sanitation Data'!$D$6,0,10*ROW('Sanitation Data'!D7))),'Data Summary'!CL13="Yes"),OFFSET('Sanitation Data'!$D$6,0,10*ROW('Sanitation Data'!D7)),NA())</f>
        <v>#N/A</v>
      </c>
      <c r="X13" s="528" t="e">
        <f ca="1">+IF(AND(ISNUMBER(OFFSET('Sanitation Data'!$D$10,0,10*ROW('Sanitation Data'!D7))),'Data Summary'!CM13="Yes"),OFFSET('Sanitation Data'!$D$10,0,10*ROW('Sanitation Data'!D7)),NA())</f>
        <v>#N/A</v>
      </c>
      <c r="Y13" s="528" t="e">
        <f ca="1">+IF(AND(ISNUMBER(OFFSET('Sanitation Data'!$D$11,0,10*ROW('Sanitation Data'!D7))),'Data Summary'!CN13="Yes"),OFFSET('Sanitation Data'!$D$11,0,10*ROW('Sanitation Data'!D7)),NA())</f>
        <v>#N/A</v>
      </c>
      <c r="Z13" s="528" t="e">
        <f ca="1">+IF(AND(ISNUMBER(OFFSET('Sanitation Data'!$D$12,0,10*ROW('Sanitation Data'!D7))),'Data Summary'!CO13="Yes"),OFFSET('Sanitation Data'!$D$12,0,10*ROW('Sanitation Data'!D7)),NA())</f>
        <v>#N/A</v>
      </c>
      <c r="AA13" s="528" t="e">
        <f ca="1">+IF(AND(ISNUMBER(OFFSET('Sanitation Data'!$E$4,0,10*ROW('Sanitation Data'!E7))),'Data Summary'!CP13="Yes"),100-OFFSET('Sanitation Data'!$E$4,0,10*ROW('Sanitation Data'!E7)),NA())</f>
        <v>#N/A</v>
      </c>
      <c r="AB13" s="528" t="e">
        <f ca="1">+IF(AND(ISNUMBER(OFFSET('Sanitation Data'!$E$6,0,10*ROW('Sanitation Data'!E7))),'Data Summary'!CQ13="Yes"),OFFSET('Sanitation Data'!$E$6,0,10*ROW('Sanitation Data'!E7)),NA())</f>
        <v>#N/A</v>
      </c>
      <c r="AC13" s="528" t="e">
        <f ca="1">+IF(AND(ISNUMBER(OFFSET('Sanitation Data'!$E$10,0,10*ROW('Sanitation Data'!E7))),'Data Summary'!CR13="Yes"),OFFSET('Sanitation Data'!$E$10,0,10*ROW('Sanitation Data'!E7)),NA())</f>
        <v>#N/A</v>
      </c>
      <c r="AD13" s="528" t="e">
        <f ca="1">+IF(AND(ISNUMBER(OFFSET('Sanitation Data'!$E$11,0,10*ROW('Sanitation Data'!E7))),'Data Summary'!CS13="Yes"),OFFSET('Sanitation Data'!$E$11,0,10*ROW('Sanitation Data'!E7)),NA())</f>
        <v>#N/A</v>
      </c>
      <c r="AE13" s="528" t="e">
        <f ca="1">+IF(AND(ISNUMBER(OFFSET('Sanitation Data'!$E$12,0,10*ROW('Sanitation Data'!E7))),'Data Summary'!CT13="Yes"),OFFSET('Sanitation Data'!$E$12,0,10*ROW('Sanitation Data'!E7)),NA())</f>
        <v>#N/A</v>
      </c>
      <c r="AF13" s="528" t="e">
        <f ca="1">+IF(AND(ISNUMBER(OFFSET('Sanitation Data'!$F$4,0,10*ROW('Sanitation Data'!F7))),'Data Summary'!CU13="Yes"),100-OFFSET('Sanitation Data'!$F$4,0,10*ROW('Sanitation Data'!F7)),NA())</f>
        <v>#N/A</v>
      </c>
      <c r="AG13" s="528" t="e">
        <f ca="1">+IF(AND(ISNUMBER(OFFSET('Sanitation Data'!$F$6,0,10*ROW('Sanitation Data'!F7))),'Data Summary'!CV13="Yes"),OFFSET('Sanitation Data'!$F$6,0,10*ROW('Sanitation Data'!F7)),NA())</f>
        <v>#N/A</v>
      </c>
      <c r="AH13" s="528" t="e">
        <f ca="1">+IF(AND(ISNUMBER(OFFSET('Sanitation Data'!$F$10,0,10*ROW('Sanitation Data'!F7))),'Data Summary'!CW13="Yes"),OFFSET('Sanitation Data'!$F$10,0,10*ROW('Sanitation Data'!F7)),NA())</f>
        <v>#N/A</v>
      </c>
      <c r="AI13" s="528" t="e">
        <f ca="1">+IF(AND(ISNUMBER(OFFSET('Sanitation Data'!$F$11,0,10*ROW('Sanitation Data'!F7))),'Data Summary'!CX13="Yes"),OFFSET('Sanitation Data'!$F$11,0,10*ROW('Sanitation Data'!F7)),NA())</f>
        <v>#N/A</v>
      </c>
      <c r="AJ13" s="528" t="e">
        <f ca="1">+IF(AND(ISNUMBER(OFFSET('Sanitation Data'!$F$12,0,10*ROW('Sanitation Data'!F7))),'Data Summary'!CY13="Yes"),OFFSET('Sanitation Data'!$F$12,0,10*ROW('Sanitation Data'!F7)),NA())</f>
        <v>#N/A</v>
      </c>
      <c r="AK13" s="528" t="e">
        <f ca="1">+IF(AND(ISNUMBER(OFFSET('Sanitation Data'!$G$4,0,10*ROW('Sanitation Data'!G7))),'Data Summary'!CZ13="Yes"),100-OFFSET('Sanitation Data'!$G$4,0,10*ROW('Sanitation Data'!G7)),NA())</f>
        <v>#N/A</v>
      </c>
      <c r="AL13" s="528" t="e">
        <f ca="1">+IF(AND(ISNUMBER(OFFSET('Sanitation Data'!$G$6,0,10*ROW('Sanitation Data'!G7))),'Data Summary'!DA13="Yes"),OFFSET('Sanitation Data'!$G$6,0,10*ROW('Sanitation Data'!G7)),NA())</f>
        <v>#N/A</v>
      </c>
      <c r="AM13" s="528" t="e">
        <f ca="1">+IF(AND(ISNUMBER(OFFSET('Sanitation Data'!$G$10,0,10*ROW('Sanitation Data'!G7))),'Data Summary'!DB13="Yes"),OFFSET('Sanitation Data'!$G$10,0,10*ROW('Sanitation Data'!G7)),NA())</f>
        <v>#N/A</v>
      </c>
      <c r="AN13" s="528" t="e">
        <f ca="1">+IF(AND(ISNUMBER(OFFSET('Sanitation Data'!$G$11,0,10*ROW('Sanitation Data'!G7))),'Data Summary'!DC13="Yes"),OFFSET('Sanitation Data'!$G$11,0,10*ROW('Sanitation Data'!G7)),NA())</f>
        <v>#N/A</v>
      </c>
      <c r="AO13" s="528" t="e">
        <f ca="1">+IF(AND(ISNUMBER(OFFSET('Sanitation Data'!$G$12,0,10*ROW('Sanitation Data'!G7))),'Data Summary'!DD13="Yes"),OFFSET('Sanitation Data'!$G$12,0,10*ROW('Sanitation Data'!G7)),NA())</f>
        <v>#N/A</v>
      </c>
      <c r="AP13" s="528">
        <f ca="1">+IF(AND(ISNUMBER(OFFSET('Sanitation Data'!$H$4,0,10*ROW('Sanitation Data'!H7))),'Data Summary'!DE13="Yes"),100-OFFSET('Sanitation Data'!$H$4,0,10*ROW('Sanitation Data'!H7)),NA())</f>
        <v>100</v>
      </c>
      <c r="AQ13" s="528" t="e">
        <f ca="1">+IF(AND(ISNUMBER(OFFSET('Sanitation Data'!$H$6,0,10*ROW('Sanitation Data'!H7))),'Data Summary'!DF13="Yes"),OFFSET('Sanitation Data'!$H$6,0,10*ROW('Sanitation Data'!H7)),NA())</f>
        <v>#N/A</v>
      </c>
      <c r="AR13" s="528" t="e">
        <f ca="1">+IF(AND(ISNUMBER(OFFSET('Sanitation Data'!$H$10,0,10*ROW('Sanitation Data'!H7))),'Data Summary'!DG13="Yes"),OFFSET('Sanitation Data'!$H$10,0,10*ROW('Sanitation Data'!H7)),NA())</f>
        <v>#N/A</v>
      </c>
      <c r="AS13" s="528" t="e">
        <f ca="1">+IF(AND(ISNUMBER(OFFSET('Sanitation Data'!$H$11,0,10*ROW('Sanitation Data'!H7))),'Data Summary'!DH13="Yes"),OFFSET('Sanitation Data'!$H$11,0,10*ROW('Sanitation Data'!H7)),NA())</f>
        <v>#N/A</v>
      </c>
      <c r="AT13" s="528" t="e">
        <f ca="1">+IF(AND(ISNUMBER(OFFSET('Sanitation Data'!$H$12,0,10*ROW('Sanitation Data'!H7))),'Data Summary'!DI13="Yes"),OFFSET('Sanitation Data'!$H$12,0,10*ROW('Sanitation Data'!H7)),NA())</f>
        <v>#N/A</v>
      </c>
      <c r="AU13" s="528">
        <f ca="1">+IF(AND(ISNUMBER(OFFSET('Sanitation Data'!$I$4,0,10*ROW('Sanitation Data'!I7))),'Data Summary'!DJ13="Yes"),100-OFFSET('Sanitation Data'!$I$4,0,10*ROW('Sanitation Data'!I7)),NA())</f>
        <v>100</v>
      </c>
      <c r="AV13" s="528" t="e">
        <f ca="1">+IF(AND(ISNUMBER(OFFSET('Sanitation Data'!$I$6,0,10*ROW('Sanitation Data'!I7))),'Data Summary'!DK13="Yes"),OFFSET('Sanitation Data'!$I$6,0,10*ROW('Sanitation Data'!I7)),NA())</f>
        <v>#N/A</v>
      </c>
      <c r="AW13" s="528" t="e">
        <f ca="1">+IF(AND(ISNUMBER(OFFSET('Sanitation Data'!$I$10,0,10*ROW('Sanitation Data'!I7))),'Data Summary'!DL13="Yes"),OFFSET('Sanitation Data'!$I$10,0,10*ROW('Sanitation Data'!I7)),NA())</f>
        <v>#N/A</v>
      </c>
      <c r="AX13" s="528" t="e">
        <f ca="1">+IF(AND(ISNUMBER(OFFSET('Sanitation Data'!$I$11,0,10*ROW('Sanitation Data'!I7))),'Data Summary'!DM13="Yes"),OFFSET('Sanitation Data'!$I$11,0,10*ROW('Sanitation Data'!I7)),NA())</f>
        <v>#N/A</v>
      </c>
      <c r="AY13" s="528" t="e">
        <f ca="1">+IF(AND(ISNUMBER(OFFSET('Sanitation Data'!$I$12,0,10*ROW('Sanitation Data'!I7))),'Data Summary'!DN13="Yes"),OFFSET('Sanitation Data'!$I$12,0,10*ROW('Sanitation Data'!I7)),NA())</f>
        <v>#N/A</v>
      </c>
      <c r="AZ13" s="529">
        <f ca="1">+IF(AND(ISNUMBER(OFFSET('Hygiene Data'!$D$5,0,10*ROW('Hygiene Data'!D7))),'Data Summary'!DO13="Yes"),OFFSET('Hygiene Data'!$D$5,0,10*ROW('Hygiene Data'!D7)),NA())</f>
        <v>100</v>
      </c>
      <c r="BA13" s="529">
        <f ca="1">+IF(AND(ISNUMBER(OFFSET('Hygiene Data'!$D$7,0,10*ROW('Hygiene Data'!D7))),'Data Summary'!DP13="Yes"),OFFSET('Hygiene Data'!$D$7,0,10*ROW('Hygiene Data'!D7)),NA())</f>
        <v>100</v>
      </c>
      <c r="BB13" s="529">
        <f ca="1">+IF(AND(ISNUMBER(OFFSET('Hygiene Data'!$D$9,0,10*ROW('Hygiene Data'!D7))),'Data Summary'!DQ13="Yes"),OFFSET('Hygiene Data'!$D$9,0,10*ROW('Hygiene Data'!D7)),NA())</f>
        <v>100</v>
      </c>
      <c r="BC13" s="529" t="e">
        <f ca="1">+IF(AND(ISNUMBER(OFFSET('Hygiene Data'!$E$5,0,10*ROW('Hygiene Data'!E7))),'Data Summary'!DR13="Yes"),OFFSET('Hygiene Data'!$E$5,0,10*ROW('Hygiene Data'!E7)),NA())</f>
        <v>#N/A</v>
      </c>
      <c r="BD13" s="529" t="e">
        <f ca="1">+IF(AND(ISNUMBER(OFFSET('Hygiene Data'!$E$7,0,10*ROW('Hygiene Data'!E7))),'Data Summary'!DS13="Yes"),OFFSET('Hygiene Data'!$E$7,0,10*ROW('Hygiene Data'!E7)),NA())</f>
        <v>#N/A</v>
      </c>
      <c r="BE13" s="529" t="e">
        <f ca="1">+IF(AND(ISNUMBER(OFFSET('Hygiene Data'!$E$9,0,10*ROW('Hygiene Data'!E7))),'Data Summary'!DT13="Yes"),OFFSET('Hygiene Data'!$E$9,0,10*ROW('Hygiene Data'!E7)),NA())</f>
        <v>#N/A</v>
      </c>
      <c r="BF13" s="529" t="e">
        <f ca="1">+IF(AND(ISNUMBER(OFFSET('Hygiene Data'!$F$5,0,10*ROW('Hygiene Data'!F7))),'Data Summary'!DU13="Yes"),OFFSET('Hygiene Data'!$F$5,0,10*ROW('Hygiene Data'!F7)),NA())</f>
        <v>#N/A</v>
      </c>
      <c r="BG13" s="529" t="e">
        <f ca="1">+IF(AND(ISNUMBER(OFFSET('Hygiene Data'!$F$7,0,10*ROW('Hygiene Data'!F7))),'Data Summary'!DV13="Yes"),OFFSET('Hygiene Data'!$F$7,0,10*ROW('Hygiene Data'!F7)),NA())</f>
        <v>#N/A</v>
      </c>
      <c r="BH13" s="529" t="e">
        <f ca="1">+IF(AND(ISNUMBER(OFFSET('Hygiene Data'!$F$9,0,10*ROW('Hygiene Data'!F7))),'Data Summary'!DW13="Yes"),OFFSET('Hygiene Data'!$F$9,0,10*ROW('Hygiene Data'!F7)),NA())</f>
        <v>#N/A</v>
      </c>
      <c r="BI13" s="529" t="e">
        <f ca="1">+IF(AND(ISNUMBER(OFFSET('Hygiene Data'!$G$5,0,10*ROW('Hygiene Data'!G7))),'Data Summary'!DX13="Yes"),OFFSET('Hygiene Data'!$G$5,0,10*ROW('Hygiene Data'!G7)),NA())</f>
        <v>#N/A</v>
      </c>
      <c r="BJ13" s="529" t="e">
        <f ca="1">+IF(AND(ISNUMBER(OFFSET('Hygiene Data'!$G$7,0,10*ROW('Hygiene Data'!G7))),'Data Summary'!DY13="Yes"),OFFSET('Hygiene Data'!$G$7,0,10*ROW('Hygiene Data'!G7)),NA())</f>
        <v>#N/A</v>
      </c>
      <c r="BK13" s="529" t="e">
        <f ca="1">+IF(AND(ISNUMBER(OFFSET('Hygiene Data'!$G$9,0,10*ROW('Hygiene Data'!G7))),'Data Summary'!DZ13="Yes"),OFFSET('Hygiene Data'!$G$9,0,10*ROW('Hygiene Data'!G7)),NA())</f>
        <v>#N/A</v>
      </c>
      <c r="BL13" s="529">
        <f ca="1">+IF(AND(ISNUMBER(OFFSET('Hygiene Data'!$H$5,0,10*ROW('Hygiene Data'!H7))),'Data Summary'!EA13="Yes"),OFFSET('Hygiene Data'!$H$5,0,10*ROW('Hygiene Data'!H7)),NA())</f>
        <v>100</v>
      </c>
      <c r="BM13" s="529">
        <f ca="1">+IF(AND(ISNUMBER(OFFSET('Hygiene Data'!$H$7,0,10*ROW('Hygiene Data'!H7))),'Data Summary'!EB13="Yes"),OFFSET('Hygiene Data'!$H$7,0,10*ROW('Hygiene Data'!H7)),NA())</f>
        <v>100</v>
      </c>
      <c r="BN13" s="529">
        <f ca="1">+IF(AND(ISNUMBER(OFFSET('Hygiene Data'!$H$9,0,10*ROW('Hygiene Data'!H7))),'Data Summary'!EC13="Yes"),OFFSET('Hygiene Data'!$H$9,0,10*ROW('Hygiene Data'!H7)),NA())</f>
        <v>100</v>
      </c>
      <c r="BO13" s="529">
        <f ca="1">+IF(AND(ISNUMBER(OFFSET('Hygiene Data'!$I$5,0,10*ROW('Hygiene Data'!I7))),'Data Summary'!ED13="Yes"),OFFSET('Hygiene Data'!$I$5,0,10*ROW('Hygiene Data'!I7)),NA())</f>
        <v>100</v>
      </c>
      <c r="BP13" s="529">
        <f ca="1">+IF(AND(ISNUMBER(OFFSET('Hygiene Data'!$I$7,0,10*ROW('Hygiene Data'!I7))),'Data Summary'!EE13="Yes"),OFFSET('Hygiene Data'!$I$7,0,10*ROW('Hygiene Data'!I7)),NA())</f>
        <v>100</v>
      </c>
      <c r="BQ13" s="529">
        <f ca="1">+IF(AND(ISNUMBER(OFFSET('Hygiene Data'!$I$9,0,10*ROW('Hygiene Data'!I7))),'Data Summary'!EF13="Yes"),OFFSET('Hygiene Data'!$I$9,0,10*ROW('Hygiene Data'!I7)),NA())</f>
        <v>100</v>
      </c>
    </row>
    <row r="14" spans="1:69" x14ac:dyDescent="0.25">
      <c r="A14" s="525" t="str">
        <f ca="1">+RIGHT('Data Summary'!A14,LEN('Data Summary'!A14)-9)</f>
        <v>PWH</v>
      </c>
      <c r="B14" s="499" t="str">
        <f ca="1">+IF(ISTEXT('Data Summary'!B14),'Data Summary'!B14,"")</f>
        <v>Other</v>
      </c>
      <c r="C14" s="526">
        <f ca="1">+VALUE('Data Summary'!C14)</f>
        <v>2021</v>
      </c>
      <c r="D14" s="527">
        <f ca="1">+IF(AND(ISNUMBER(OFFSET('Water Data'!$D$4,0,10*ROW('Water Data'!D8))),'Data Summary'!BS14="Yes"),100-OFFSET('Water Data'!$D$4,0,10*ROW('Water Data'!D8)),NA())</f>
        <v>100</v>
      </c>
      <c r="E14" s="527" t="e">
        <f ca="1">+IF(AND(ISNUMBER(OFFSET('Water Data'!$D$6,0,10*ROW('Water Data'!D8))),'Data Summary'!BT14="Yes"),OFFSET('Water Data'!$D$6,0,10*ROW('Water Data'!D8)),NA())</f>
        <v>#N/A</v>
      </c>
      <c r="F14" s="527" t="e">
        <f ca="1">+IF(AND(ISNUMBER(OFFSET('Water Data'!$D$9,0,10*ROW('Water Data'!D8))),'Data Summary'!BU14="Yes"),OFFSET('Water Data'!$D$9,0,10*ROW('Water Data'!D8)),NA())</f>
        <v>#N/A</v>
      </c>
      <c r="G14" s="527" t="e">
        <f ca="1">+IF(AND(ISNUMBER(OFFSET('Water Data'!$E$4,0,10*ROW('Water Data'!E8))),'Data Summary'!BV14="Yes"),100-OFFSET('Water Data'!$E$4,0,10*ROW('Water Data'!E8)),NA())</f>
        <v>#N/A</v>
      </c>
      <c r="H14" s="527" t="e">
        <f ca="1">+IF(AND(ISNUMBER(OFFSET('Water Data'!$E$6,0,10*ROW('Water Data'!E8))),'Data Summary'!BW14="Yes"),OFFSET('Water Data'!$E$6,0,10*ROW('Water Data'!E8)),NA())</f>
        <v>#N/A</v>
      </c>
      <c r="I14" s="527" t="e">
        <f ca="1">+IF(AND(ISNUMBER(OFFSET('Water Data'!$E$9,0,10*ROW('Water Data'!E8))),'Data Summary'!BX14="Yes"),OFFSET('Water Data'!$E$9,0,10*ROW('Water Data'!E8)),NA())</f>
        <v>#N/A</v>
      </c>
      <c r="J14" s="527" t="e">
        <f ca="1">+IF(AND(ISNUMBER(OFFSET('Water Data'!$F$4,0,10*ROW('Water Data'!F8))),'Data Summary'!BY14="Yes"),100-OFFSET('Water Data'!$F$4,0,10*ROW('Water Data'!F8)),NA())</f>
        <v>#N/A</v>
      </c>
      <c r="K14" s="527" t="e">
        <f ca="1">+IF(AND(ISNUMBER(OFFSET('Water Data'!$F$6,0,10*ROW('Water Data'!F8))),'Data Summary'!BZ14="Yes"),OFFSET('Water Data'!$F$6,0,10*ROW('Water Data'!F8)),NA())</f>
        <v>#N/A</v>
      </c>
      <c r="L14" s="527" t="e">
        <f ca="1">+IF(AND(ISNUMBER(OFFSET('Water Data'!$F$9,0,10*ROW('Water Data'!F8))),'Data Summary'!CA14="Yes"),OFFSET('Water Data'!$F$9,0,10*ROW('Water Data'!F8)),NA())</f>
        <v>#N/A</v>
      </c>
      <c r="M14" s="527" t="e">
        <f ca="1">+IF(AND(ISNUMBER(OFFSET('Water Data'!$G$4,0,10*ROW('Water Data'!G8))),'Data Summary'!CB14="Yes"),100-OFFSET('Water Data'!$G$4,0,10*ROW('Water Data'!G8)),NA())</f>
        <v>#N/A</v>
      </c>
      <c r="N14" s="527" t="e">
        <f ca="1">+IF(AND(ISNUMBER(OFFSET('Water Data'!$G$6,0,10*ROW('Water Data'!G8))),'Data Summary'!CC14="Yes"),OFFSET('Water Data'!$G$6,0,10*ROW('Water Data'!G8)),NA())</f>
        <v>#N/A</v>
      </c>
      <c r="O14" s="527" t="e">
        <f ca="1">+IF(AND(ISNUMBER(OFFSET('Water Data'!$G$9,0,10*ROW('Water Data'!G8))),'Data Summary'!CD14="Yes"),OFFSET('Water Data'!$G$9,0,10*ROW('Water Data'!G8)),NA())</f>
        <v>#N/A</v>
      </c>
      <c r="P14" s="527" t="e">
        <f ca="1">+IF(AND(ISNUMBER(OFFSET('Water Data'!$H$4,0,10*ROW('Water Data'!H8))),'Data Summary'!CE14="Yes"),100-OFFSET('Water Data'!$H$4,0,10*ROW('Water Data'!H8)),NA())</f>
        <v>#N/A</v>
      </c>
      <c r="Q14" s="527" t="e">
        <f ca="1">+IF(AND(ISNUMBER(OFFSET('Water Data'!$H$6,0,10*ROW('Water Data'!H8))),'Data Summary'!CF14="Yes"),OFFSET('Water Data'!$H$6,0,10*ROW('Water Data'!H8)),NA())</f>
        <v>#N/A</v>
      </c>
      <c r="R14" s="527" t="e">
        <f ca="1">+IF(AND(ISNUMBER(OFFSET('Water Data'!$H$9,0,10*ROW('Water Data'!H8))),'Data Summary'!CG14="Yes"),OFFSET('Water Data'!$H$9,0,10*ROW('Water Data'!H8)),NA())</f>
        <v>#N/A</v>
      </c>
      <c r="S14" s="527" t="e">
        <f ca="1">+IF(AND(ISNUMBER(OFFSET('Water Data'!$I$4,0,10*ROW('Water Data'!I8))),'Data Summary'!CH14="Yes"),100-OFFSET('Water Data'!$I$4,0,10*ROW('Water Data'!I8)),NA())</f>
        <v>#N/A</v>
      </c>
      <c r="T14" s="527" t="e">
        <f ca="1">+IF(AND(ISNUMBER(OFFSET('Water Data'!$I$6,0,10*ROW('Water Data'!I8))),'Data Summary'!CI14="Yes"),OFFSET('Water Data'!$I$6,0,10*ROW('Water Data'!I8)),NA())</f>
        <v>#N/A</v>
      </c>
      <c r="U14" s="527" t="e">
        <f ca="1">+IF(AND(ISNUMBER(OFFSET('Water Data'!$I$9,0,10*ROW('Water Data'!I8))),'Data Summary'!CJ14="Yes"),OFFSET('Water Data'!$I$9,0,10*ROW('Water Data'!I8)),NA())</f>
        <v>#N/A</v>
      </c>
      <c r="V14" s="528" t="e">
        <f ca="1">+IF(AND(ISNUMBER(OFFSET('Sanitation Data'!$D$4,0,10*ROW('Sanitation Data'!D8))),'Data Summary'!CK14="Yes"),100-OFFSET('Sanitation Data'!$D$4,0,10*ROW('Sanitation Data'!D8)),NA())</f>
        <v>#N/A</v>
      </c>
      <c r="W14" s="528" t="e">
        <f ca="1">+IF(AND(ISNUMBER(OFFSET('Sanitation Data'!$D$6,0,10*ROW('Sanitation Data'!D8))),'Data Summary'!CL14="Yes"),OFFSET('Sanitation Data'!$D$6,0,10*ROW('Sanitation Data'!D8)),NA())</f>
        <v>#N/A</v>
      </c>
      <c r="X14" s="528" t="e">
        <f ca="1">+IF(AND(ISNUMBER(OFFSET('Sanitation Data'!$D$10,0,10*ROW('Sanitation Data'!D8))),'Data Summary'!CM14="Yes"),OFFSET('Sanitation Data'!$D$10,0,10*ROW('Sanitation Data'!D8)),NA())</f>
        <v>#N/A</v>
      </c>
      <c r="Y14" s="528" t="e">
        <f ca="1">+IF(AND(ISNUMBER(OFFSET('Sanitation Data'!$D$11,0,10*ROW('Sanitation Data'!D8))),'Data Summary'!CN14="Yes"),OFFSET('Sanitation Data'!$D$11,0,10*ROW('Sanitation Data'!D8)),NA())</f>
        <v>#N/A</v>
      </c>
      <c r="Z14" s="528">
        <f ca="1">+IF(AND(ISNUMBER(OFFSET('Sanitation Data'!$D$12,0,10*ROW('Sanitation Data'!D8))),'Data Summary'!CO14="Yes"),OFFSET('Sanitation Data'!$D$12,0,10*ROW('Sanitation Data'!D8)),NA())</f>
        <v>88</v>
      </c>
      <c r="AA14" s="528" t="e">
        <f ca="1">+IF(AND(ISNUMBER(OFFSET('Sanitation Data'!$E$4,0,10*ROW('Sanitation Data'!E8))),'Data Summary'!CP14="Yes"),100-OFFSET('Sanitation Data'!$E$4,0,10*ROW('Sanitation Data'!E8)),NA())</f>
        <v>#N/A</v>
      </c>
      <c r="AB14" s="528" t="e">
        <f ca="1">+IF(AND(ISNUMBER(OFFSET('Sanitation Data'!$E$6,0,10*ROW('Sanitation Data'!E8))),'Data Summary'!CQ14="Yes"),OFFSET('Sanitation Data'!$E$6,0,10*ROW('Sanitation Data'!E8)),NA())</f>
        <v>#N/A</v>
      </c>
      <c r="AC14" s="528" t="e">
        <f ca="1">+IF(AND(ISNUMBER(OFFSET('Sanitation Data'!$E$10,0,10*ROW('Sanitation Data'!E8))),'Data Summary'!CR14="Yes"),OFFSET('Sanitation Data'!$E$10,0,10*ROW('Sanitation Data'!E8)),NA())</f>
        <v>#N/A</v>
      </c>
      <c r="AD14" s="528" t="e">
        <f ca="1">+IF(AND(ISNUMBER(OFFSET('Sanitation Data'!$E$11,0,10*ROW('Sanitation Data'!E8))),'Data Summary'!CS14="Yes"),OFFSET('Sanitation Data'!$E$11,0,10*ROW('Sanitation Data'!E8)),NA())</f>
        <v>#N/A</v>
      </c>
      <c r="AE14" s="528" t="e">
        <f ca="1">+IF(AND(ISNUMBER(OFFSET('Sanitation Data'!$E$12,0,10*ROW('Sanitation Data'!E8))),'Data Summary'!CT14="Yes"),OFFSET('Sanitation Data'!$E$12,0,10*ROW('Sanitation Data'!E8)),NA())</f>
        <v>#N/A</v>
      </c>
      <c r="AF14" s="528" t="e">
        <f ca="1">+IF(AND(ISNUMBER(OFFSET('Sanitation Data'!$F$4,0,10*ROW('Sanitation Data'!F8))),'Data Summary'!CU14="Yes"),100-OFFSET('Sanitation Data'!$F$4,0,10*ROW('Sanitation Data'!F8)),NA())</f>
        <v>#N/A</v>
      </c>
      <c r="AG14" s="528" t="e">
        <f ca="1">+IF(AND(ISNUMBER(OFFSET('Sanitation Data'!$F$6,0,10*ROW('Sanitation Data'!F8))),'Data Summary'!CV14="Yes"),OFFSET('Sanitation Data'!$F$6,0,10*ROW('Sanitation Data'!F8)),NA())</f>
        <v>#N/A</v>
      </c>
      <c r="AH14" s="528" t="e">
        <f ca="1">+IF(AND(ISNUMBER(OFFSET('Sanitation Data'!$F$10,0,10*ROW('Sanitation Data'!F8))),'Data Summary'!CW14="Yes"),OFFSET('Sanitation Data'!$F$10,0,10*ROW('Sanitation Data'!F8)),NA())</f>
        <v>#N/A</v>
      </c>
      <c r="AI14" s="528" t="e">
        <f ca="1">+IF(AND(ISNUMBER(OFFSET('Sanitation Data'!$F$11,0,10*ROW('Sanitation Data'!F8))),'Data Summary'!CX14="Yes"),OFFSET('Sanitation Data'!$F$11,0,10*ROW('Sanitation Data'!F8)),NA())</f>
        <v>#N/A</v>
      </c>
      <c r="AJ14" s="528" t="e">
        <f ca="1">+IF(AND(ISNUMBER(OFFSET('Sanitation Data'!$F$12,0,10*ROW('Sanitation Data'!F8))),'Data Summary'!CY14="Yes"),OFFSET('Sanitation Data'!$F$12,0,10*ROW('Sanitation Data'!F8)),NA())</f>
        <v>#N/A</v>
      </c>
      <c r="AK14" s="528" t="e">
        <f ca="1">+IF(AND(ISNUMBER(OFFSET('Sanitation Data'!$G$4,0,10*ROW('Sanitation Data'!G8))),'Data Summary'!CZ14="Yes"),100-OFFSET('Sanitation Data'!$G$4,0,10*ROW('Sanitation Data'!G8)),NA())</f>
        <v>#N/A</v>
      </c>
      <c r="AL14" s="528" t="e">
        <f ca="1">+IF(AND(ISNUMBER(OFFSET('Sanitation Data'!$G$6,0,10*ROW('Sanitation Data'!G8))),'Data Summary'!DA14="Yes"),OFFSET('Sanitation Data'!$G$6,0,10*ROW('Sanitation Data'!G8)),NA())</f>
        <v>#N/A</v>
      </c>
      <c r="AM14" s="528" t="e">
        <f ca="1">+IF(AND(ISNUMBER(OFFSET('Sanitation Data'!$G$10,0,10*ROW('Sanitation Data'!G8))),'Data Summary'!DB14="Yes"),OFFSET('Sanitation Data'!$G$10,0,10*ROW('Sanitation Data'!G8)),NA())</f>
        <v>#N/A</v>
      </c>
      <c r="AN14" s="528" t="e">
        <f ca="1">+IF(AND(ISNUMBER(OFFSET('Sanitation Data'!$G$11,0,10*ROW('Sanitation Data'!G8))),'Data Summary'!DC14="Yes"),OFFSET('Sanitation Data'!$G$11,0,10*ROW('Sanitation Data'!G8)),NA())</f>
        <v>#N/A</v>
      </c>
      <c r="AO14" s="528" t="e">
        <f ca="1">+IF(AND(ISNUMBER(OFFSET('Sanitation Data'!$G$12,0,10*ROW('Sanitation Data'!G8))),'Data Summary'!DD14="Yes"),OFFSET('Sanitation Data'!$G$12,0,10*ROW('Sanitation Data'!G8)),NA())</f>
        <v>#N/A</v>
      </c>
      <c r="AP14" s="528" t="e">
        <f ca="1">+IF(AND(ISNUMBER(OFFSET('Sanitation Data'!$H$4,0,10*ROW('Sanitation Data'!H8))),'Data Summary'!DE14="Yes"),100-OFFSET('Sanitation Data'!$H$4,0,10*ROW('Sanitation Data'!H8)),NA())</f>
        <v>#N/A</v>
      </c>
      <c r="AQ14" s="528" t="e">
        <f ca="1">+IF(AND(ISNUMBER(OFFSET('Sanitation Data'!$H$6,0,10*ROW('Sanitation Data'!H8))),'Data Summary'!DF14="Yes"),OFFSET('Sanitation Data'!$H$6,0,10*ROW('Sanitation Data'!H8)),NA())</f>
        <v>#N/A</v>
      </c>
      <c r="AR14" s="528" t="e">
        <f ca="1">+IF(AND(ISNUMBER(OFFSET('Sanitation Data'!$H$10,0,10*ROW('Sanitation Data'!H8))),'Data Summary'!DG14="Yes"),OFFSET('Sanitation Data'!$H$10,0,10*ROW('Sanitation Data'!H8)),NA())</f>
        <v>#N/A</v>
      </c>
      <c r="AS14" s="528" t="e">
        <f ca="1">+IF(AND(ISNUMBER(OFFSET('Sanitation Data'!$H$11,0,10*ROW('Sanitation Data'!H8))),'Data Summary'!DH14="Yes"),OFFSET('Sanitation Data'!$H$11,0,10*ROW('Sanitation Data'!H8)),NA())</f>
        <v>#N/A</v>
      </c>
      <c r="AT14" s="528" t="e">
        <f ca="1">+IF(AND(ISNUMBER(OFFSET('Sanitation Data'!$H$12,0,10*ROW('Sanitation Data'!H8))),'Data Summary'!DI14="Yes"),OFFSET('Sanitation Data'!$H$12,0,10*ROW('Sanitation Data'!H8)),NA())</f>
        <v>#N/A</v>
      </c>
      <c r="AU14" s="528" t="e">
        <f ca="1">+IF(AND(ISNUMBER(OFFSET('Sanitation Data'!$I$4,0,10*ROW('Sanitation Data'!I8))),'Data Summary'!DJ14="Yes"),100-OFFSET('Sanitation Data'!$I$4,0,10*ROW('Sanitation Data'!I8)),NA())</f>
        <v>#N/A</v>
      </c>
      <c r="AV14" s="528" t="e">
        <f ca="1">+IF(AND(ISNUMBER(OFFSET('Sanitation Data'!$I$6,0,10*ROW('Sanitation Data'!I8))),'Data Summary'!DK14="Yes"),OFFSET('Sanitation Data'!$I$6,0,10*ROW('Sanitation Data'!I8)),NA())</f>
        <v>#N/A</v>
      </c>
      <c r="AW14" s="528" t="e">
        <f ca="1">+IF(AND(ISNUMBER(OFFSET('Sanitation Data'!$I$10,0,10*ROW('Sanitation Data'!I8))),'Data Summary'!DL14="Yes"),OFFSET('Sanitation Data'!$I$10,0,10*ROW('Sanitation Data'!I8)),NA())</f>
        <v>#N/A</v>
      </c>
      <c r="AX14" s="528" t="e">
        <f ca="1">+IF(AND(ISNUMBER(OFFSET('Sanitation Data'!$I$11,0,10*ROW('Sanitation Data'!I8))),'Data Summary'!DM14="Yes"),OFFSET('Sanitation Data'!$I$11,0,10*ROW('Sanitation Data'!I8)),NA())</f>
        <v>#N/A</v>
      </c>
      <c r="AY14" s="528" t="e">
        <f ca="1">+IF(AND(ISNUMBER(OFFSET('Sanitation Data'!$I$12,0,10*ROW('Sanitation Data'!I8))),'Data Summary'!DN14="Yes"),OFFSET('Sanitation Data'!$I$12,0,10*ROW('Sanitation Data'!I8)),NA())</f>
        <v>#N/A</v>
      </c>
      <c r="AZ14" s="529" t="e">
        <f ca="1">+IF(AND(ISNUMBER(OFFSET('Hygiene Data'!$D$5,0,10*ROW('Hygiene Data'!D8))),'Data Summary'!DO14="Yes"),OFFSET('Hygiene Data'!$D$5,0,10*ROW('Hygiene Data'!D8)),NA())</f>
        <v>#N/A</v>
      </c>
      <c r="BA14" s="529" t="e">
        <f ca="1">+IF(AND(ISNUMBER(OFFSET('Hygiene Data'!$D$7,0,10*ROW('Hygiene Data'!D8))),'Data Summary'!DP14="Yes"),OFFSET('Hygiene Data'!$D$7,0,10*ROW('Hygiene Data'!D8)),NA())</f>
        <v>#N/A</v>
      </c>
      <c r="BB14" s="529">
        <f ca="1">+IF(AND(ISNUMBER(OFFSET('Hygiene Data'!$D$9,0,10*ROW('Hygiene Data'!D8))),'Data Summary'!DQ14="Yes"),OFFSET('Hygiene Data'!$D$9,0,10*ROW('Hygiene Data'!D8)),NA())</f>
        <v>90</v>
      </c>
      <c r="BC14" s="529" t="e">
        <f ca="1">+IF(AND(ISNUMBER(OFFSET('Hygiene Data'!$E$5,0,10*ROW('Hygiene Data'!E8))),'Data Summary'!DR14="Yes"),OFFSET('Hygiene Data'!$E$5,0,10*ROW('Hygiene Data'!E8)),NA())</f>
        <v>#N/A</v>
      </c>
      <c r="BD14" s="529" t="e">
        <f ca="1">+IF(AND(ISNUMBER(OFFSET('Hygiene Data'!$E$7,0,10*ROW('Hygiene Data'!E8))),'Data Summary'!DS14="Yes"),OFFSET('Hygiene Data'!$E$7,0,10*ROW('Hygiene Data'!E8)),NA())</f>
        <v>#N/A</v>
      </c>
      <c r="BE14" s="529" t="e">
        <f ca="1">+IF(AND(ISNUMBER(OFFSET('Hygiene Data'!$E$9,0,10*ROW('Hygiene Data'!E8))),'Data Summary'!DT14="Yes"),OFFSET('Hygiene Data'!$E$9,0,10*ROW('Hygiene Data'!E8)),NA())</f>
        <v>#N/A</v>
      </c>
      <c r="BF14" s="529" t="e">
        <f ca="1">+IF(AND(ISNUMBER(OFFSET('Hygiene Data'!$F$5,0,10*ROW('Hygiene Data'!F8))),'Data Summary'!DU14="Yes"),OFFSET('Hygiene Data'!$F$5,0,10*ROW('Hygiene Data'!F8)),NA())</f>
        <v>#N/A</v>
      </c>
      <c r="BG14" s="529" t="e">
        <f ca="1">+IF(AND(ISNUMBER(OFFSET('Hygiene Data'!$F$7,0,10*ROW('Hygiene Data'!F8))),'Data Summary'!DV14="Yes"),OFFSET('Hygiene Data'!$F$7,0,10*ROW('Hygiene Data'!F8)),NA())</f>
        <v>#N/A</v>
      </c>
      <c r="BH14" s="529" t="e">
        <f ca="1">+IF(AND(ISNUMBER(OFFSET('Hygiene Data'!$F$9,0,10*ROW('Hygiene Data'!F8))),'Data Summary'!DW14="Yes"),OFFSET('Hygiene Data'!$F$9,0,10*ROW('Hygiene Data'!F8)),NA())</f>
        <v>#N/A</v>
      </c>
      <c r="BI14" s="529" t="e">
        <f ca="1">+IF(AND(ISNUMBER(OFFSET('Hygiene Data'!$G$5,0,10*ROW('Hygiene Data'!G8))),'Data Summary'!DX14="Yes"),OFFSET('Hygiene Data'!$G$5,0,10*ROW('Hygiene Data'!G8)),NA())</f>
        <v>#N/A</v>
      </c>
      <c r="BJ14" s="529" t="e">
        <f ca="1">+IF(AND(ISNUMBER(OFFSET('Hygiene Data'!$G$7,0,10*ROW('Hygiene Data'!G8))),'Data Summary'!DY14="Yes"),OFFSET('Hygiene Data'!$G$7,0,10*ROW('Hygiene Data'!G8)),NA())</f>
        <v>#N/A</v>
      </c>
      <c r="BK14" s="529" t="e">
        <f ca="1">+IF(AND(ISNUMBER(OFFSET('Hygiene Data'!$G$9,0,10*ROW('Hygiene Data'!G8))),'Data Summary'!DZ14="Yes"),OFFSET('Hygiene Data'!$G$9,0,10*ROW('Hygiene Data'!G8)),NA())</f>
        <v>#N/A</v>
      </c>
      <c r="BL14" s="529" t="e">
        <f ca="1">+IF(AND(ISNUMBER(OFFSET('Hygiene Data'!$H$5,0,10*ROW('Hygiene Data'!H8))),'Data Summary'!EA14="Yes"),OFFSET('Hygiene Data'!$H$5,0,10*ROW('Hygiene Data'!H8)),NA())</f>
        <v>#N/A</v>
      </c>
      <c r="BM14" s="529" t="e">
        <f ca="1">+IF(AND(ISNUMBER(OFFSET('Hygiene Data'!$H$7,0,10*ROW('Hygiene Data'!H8))),'Data Summary'!EB14="Yes"),OFFSET('Hygiene Data'!$H$7,0,10*ROW('Hygiene Data'!H8)),NA())</f>
        <v>#N/A</v>
      </c>
      <c r="BN14" s="529" t="e">
        <f ca="1">+IF(AND(ISNUMBER(OFFSET('Hygiene Data'!$H$9,0,10*ROW('Hygiene Data'!H8))),'Data Summary'!EC14="Yes"),OFFSET('Hygiene Data'!$H$9,0,10*ROW('Hygiene Data'!H8)),NA())</f>
        <v>#N/A</v>
      </c>
      <c r="BO14" s="529" t="e">
        <f ca="1">+IF(AND(ISNUMBER(OFFSET('Hygiene Data'!$I$5,0,10*ROW('Hygiene Data'!I8))),'Data Summary'!ED14="Yes"),OFFSET('Hygiene Data'!$I$5,0,10*ROW('Hygiene Data'!I8)),NA())</f>
        <v>#N/A</v>
      </c>
      <c r="BP14" s="529" t="e">
        <f ca="1">+IF(AND(ISNUMBER(OFFSET('Hygiene Data'!$I$7,0,10*ROW('Hygiene Data'!I8))),'Data Summary'!EE14="Yes"),OFFSET('Hygiene Data'!$I$7,0,10*ROW('Hygiene Data'!I8)),NA())</f>
        <v>#N/A</v>
      </c>
      <c r="BQ14" s="529" t="e">
        <f ca="1">+IF(AND(ISNUMBER(OFFSET('Hygiene Data'!$I$9,0,10*ROW('Hygiene Data'!I8))),'Data Summary'!EF14="Yes"),OFFSET('Hygiene Data'!$I$9,0,10*ROW('Hygiene Data'!I8)),NA())</f>
        <v>#N/A</v>
      </c>
    </row>
    <row r="15" spans="1:69" x14ac:dyDescent="0.25">
      <c r="A15" s="525" t="str">
        <f ca="1">+RIGHT('Data Summary'!A15,LEN('Data Summary'!A15)-9)</f>
        <v>SUR</v>
      </c>
      <c r="B15" s="499" t="str">
        <f ca="1">+IF(ISTEXT('Data Summary'!B15),'Data Summary'!B15,"")</f>
        <v>Survey</v>
      </c>
      <c r="C15" s="526">
        <f ca="1">+VALUE('Data Summary'!C15)</f>
        <v>2023</v>
      </c>
      <c r="D15" s="527" t="e">
        <f ca="1">+IF(AND(ISNUMBER(OFFSET('Water Data'!$D$4,0,10*ROW('Water Data'!D9))),'Data Summary'!BS15="Yes"),100-OFFSET('Water Data'!$D$4,0,10*ROW('Water Data'!D9)),NA())</f>
        <v>#N/A</v>
      </c>
      <c r="E15" s="527" t="e">
        <f ca="1">+IF(AND(ISNUMBER(OFFSET('Water Data'!$D$6,0,10*ROW('Water Data'!D9))),'Data Summary'!BT15="Yes"),OFFSET('Water Data'!$D$6,0,10*ROW('Water Data'!D9)),NA())</f>
        <v>#N/A</v>
      </c>
      <c r="F15" s="527" t="e">
        <f ca="1">+IF(AND(ISNUMBER(OFFSET('Water Data'!$D$9,0,10*ROW('Water Data'!D9))),'Data Summary'!BU15="Yes"),OFFSET('Water Data'!$D$9,0,10*ROW('Water Data'!D9)),NA())</f>
        <v>#N/A</v>
      </c>
      <c r="G15" s="527" t="e">
        <f ca="1">+IF(AND(ISNUMBER(OFFSET('Water Data'!$E$4,0,10*ROW('Water Data'!E9))),'Data Summary'!BV15="Yes"),100-OFFSET('Water Data'!$E$4,0,10*ROW('Water Data'!E9)),NA())</f>
        <v>#N/A</v>
      </c>
      <c r="H15" s="527" t="e">
        <f ca="1">+IF(AND(ISNUMBER(OFFSET('Water Data'!$E$6,0,10*ROW('Water Data'!E9))),'Data Summary'!BW15="Yes"),OFFSET('Water Data'!$E$6,0,10*ROW('Water Data'!E9)),NA())</f>
        <v>#N/A</v>
      </c>
      <c r="I15" s="527" t="e">
        <f ca="1">+IF(AND(ISNUMBER(OFFSET('Water Data'!$E$9,0,10*ROW('Water Data'!E9))),'Data Summary'!BX15="Yes"),OFFSET('Water Data'!$E$9,0,10*ROW('Water Data'!E9)),NA())</f>
        <v>#N/A</v>
      </c>
      <c r="J15" s="527" t="e">
        <f ca="1">+IF(AND(ISNUMBER(OFFSET('Water Data'!$F$4,0,10*ROW('Water Data'!F9))),'Data Summary'!BY15="Yes"),100-OFFSET('Water Data'!$F$4,0,10*ROW('Water Data'!F9)),NA())</f>
        <v>#N/A</v>
      </c>
      <c r="K15" s="527" t="e">
        <f ca="1">+IF(AND(ISNUMBER(OFFSET('Water Data'!$F$6,0,10*ROW('Water Data'!F9))),'Data Summary'!BZ15="Yes"),OFFSET('Water Data'!$F$6,0,10*ROW('Water Data'!F9)),NA())</f>
        <v>#N/A</v>
      </c>
      <c r="L15" s="527" t="e">
        <f ca="1">+IF(AND(ISNUMBER(OFFSET('Water Data'!$F$9,0,10*ROW('Water Data'!F9))),'Data Summary'!CA15="Yes"),OFFSET('Water Data'!$F$9,0,10*ROW('Water Data'!F9)),NA())</f>
        <v>#N/A</v>
      </c>
      <c r="M15" s="527" t="e">
        <f ca="1">+IF(AND(ISNUMBER(OFFSET('Water Data'!$G$4,0,10*ROW('Water Data'!G9))),'Data Summary'!CB15="Yes"),100-OFFSET('Water Data'!$G$4,0,10*ROW('Water Data'!G9)),NA())</f>
        <v>#N/A</v>
      </c>
      <c r="N15" s="527" t="e">
        <f ca="1">+IF(AND(ISNUMBER(OFFSET('Water Data'!$G$6,0,10*ROW('Water Data'!G9))),'Data Summary'!CC15="Yes"),OFFSET('Water Data'!$G$6,0,10*ROW('Water Data'!G9)),NA())</f>
        <v>#N/A</v>
      </c>
      <c r="O15" s="527" t="e">
        <f ca="1">+IF(AND(ISNUMBER(OFFSET('Water Data'!$G$9,0,10*ROW('Water Data'!G9))),'Data Summary'!CD15="Yes"),OFFSET('Water Data'!$G$9,0,10*ROW('Water Data'!G9)),NA())</f>
        <v>#N/A</v>
      </c>
      <c r="P15" s="527" t="e">
        <f ca="1">+IF(AND(ISNUMBER(OFFSET('Water Data'!$H$4,0,10*ROW('Water Data'!H9))),'Data Summary'!CE15="Yes"),100-OFFSET('Water Data'!$H$4,0,10*ROW('Water Data'!H9)),NA())</f>
        <v>#N/A</v>
      </c>
      <c r="Q15" s="527" t="e">
        <f ca="1">+IF(AND(ISNUMBER(OFFSET('Water Data'!$H$6,0,10*ROW('Water Data'!H9))),'Data Summary'!CF15="Yes"),OFFSET('Water Data'!$H$6,0,10*ROW('Water Data'!H9)),NA())</f>
        <v>#N/A</v>
      </c>
      <c r="R15" s="527" t="e">
        <f ca="1">+IF(AND(ISNUMBER(OFFSET('Water Data'!$H$9,0,10*ROW('Water Data'!H9))),'Data Summary'!CG15="Yes"),OFFSET('Water Data'!$H$9,0,10*ROW('Water Data'!H9)),NA())</f>
        <v>#N/A</v>
      </c>
      <c r="S15" s="527" t="e">
        <f ca="1">+IF(AND(ISNUMBER(OFFSET('Water Data'!$I$4,0,10*ROW('Water Data'!I9))),'Data Summary'!CH15="Yes"),100-OFFSET('Water Data'!$I$4,0,10*ROW('Water Data'!I9)),NA())</f>
        <v>#N/A</v>
      </c>
      <c r="T15" s="527" t="e">
        <f ca="1">+IF(AND(ISNUMBER(OFFSET('Water Data'!$I$6,0,10*ROW('Water Data'!I9))),'Data Summary'!CI15="Yes"),OFFSET('Water Data'!$I$6,0,10*ROW('Water Data'!I9)),NA())</f>
        <v>#N/A</v>
      </c>
      <c r="U15" s="527" t="e">
        <f ca="1">+IF(AND(ISNUMBER(OFFSET('Water Data'!$I$9,0,10*ROW('Water Data'!I9))),'Data Summary'!CJ15="Yes"),OFFSET('Water Data'!$I$9,0,10*ROW('Water Data'!I9)),NA())</f>
        <v>#N/A</v>
      </c>
      <c r="V15" s="528" t="e">
        <f ca="1">+IF(AND(ISNUMBER(OFFSET('Sanitation Data'!$D$4,0,10*ROW('Sanitation Data'!D9))),'Data Summary'!CK15="Yes"),100-OFFSET('Sanitation Data'!$D$4,0,10*ROW('Sanitation Data'!D9)),NA())</f>
        <v>#N/A</v>
      </c>
      <c r="W15" s="528" t="e">
        <f ca="1">+IF(AND(ISNUMBER(OFFSET('Sanitation Data'!$D$6,0,10*ROW('Sanitation Data'!D9))),'Data Summary'!CL15="Yes"),OFFSET('Sanitation Data'!$D$6,0,10*ROW('Sanitation Data'!D9)),NA())</f>
        <v>#N/A</v>
      </c>
      <c r="X15" s="528" t="e">
        <f ca="1">+IF(AND(ISNUMBER(OFFSET('Sanitation Data'!$D$10,0,10*ROW('Sanitation Data'!D9))),'Data Summary'!CM15="Yes"),OFFSET('Sanitation Data'!$D$10,0,10*ROW('Sanitation Data'!D9)),NA())</f>
        <v>#N/A</v>
      </c>
      <c r="Y15" s="528" t="e">
        <f ca="1">+IF(AND(ISNUMBER(OFFSET('Sanitation Data'!$D$11,0,10*ROW('Sanitation Data'!D9))),'Data Summary'!CN15="Yes"),OFFSET('Sanitation Data'!$D$11,0,10*ROW('Sanitation Data'!D9)),NA())</f>
        <v>#N/A</v>
      </c>
      <c r="Z15" s="528" t="e">
        <f ca="1">+IF(AND(ISNUMBER(OFFSET('Sanitation Data'!$D$12,0,10*ROW('Sanitation Data'!D9))),'Data Summary'!CO15="Yes"),OFFSET('Sanitation Data'!$D$12,0,10*ROW('Sanitation Data'!D9)),NA())</f>
        <v>#N/A</v>
      </c>
      <c r="AA15" s="528" t="e">
        <f ca="1">+IF(AND(ISNUMBER(OFFSET('Sanitation Data'!$E$4,0,10*ROW('Sanitation Data'!E9))),'Data Summary'!CP15="Yes"),100-OFFSET('Sanitation Data'!$E$4,0,10*ROW('Sanitation Data'!E9)),NA())</f>
        <v>#N/A</v>
      </c>
      <c r="AB15" s="528" t="e">
        <f ca="1">+IF(AND(ISNUMBER(OFFSET('Sanitation Data'!$E$6,0,10*ROW('Sanitation Data'!E9))),'Data Summary'!CQ15="Yes"),OFFSET('Sanitation Data'!$E$6,0,10*ROW('Sanitation Data'!E9)),NA())</f>
        <v>#N/A</v>
      </c>
      <c r="AC15" s="528" t="e">
        <f ca="1">+IF(AND(ISNUMBER(OFFSET('Sanitation Data'!$E$10,0,10*ROW('Sanitation Data'!E9))),'Data Summary'!CR15="Yes"),OFFSET('Sanitation Data'!$E$10,0,10*ROW('Sanitation Data'!E9)),NA())</f>
        <v>#N/A</v>
      </c>
      <c r="AD15" s="528" t="e">
        <f ca="1">+IF(AND(ISNUMBER(OFFSET('Sanitation Data'!$E$11,0,10*ROW('Sanitation Data'!E9))),'Data Summary'!CS15="Yes"),OFFSET('Sanitation Data'!$E$11,0,10*ROW('Sanitation Data'!E9)),NA())</f>
        <v>#N/A</v>
      </c>
      <c r="AE15" s="528" t="e">
        <f ca="1">+IF(AND(ISNUMBER(OFFSET('Sanitation Data'!$E$12,0,10*ROW('Sanitation Data'!E9))),'Data Summary'!CT15="Yes"),OFFSET('Sanitation Data'!$E$12,0,10*ROW('Sanitation Data'!E9)),NA())</f>
        <v>#N/A</v>
      </c>
      <c r="AF15" s="528" t="e">
        <f ca="1">+IF(AND(ISNUMBER(OFFSET('Sanitation Data'!$F$4,0,10*ROW('Sanitation Data'!F9))),'Data Summary'!CU15="Yes"),100-OFFSET('Sanitation Data'!$F$4,0,10*ROW('Sanitation Data'!F9)),NA())</f>
        <v>#N/A</v>
      </c>
      <c r="AG15" s="528" t="e">
        <f ca="1">+IF(AND(ISNUMBER(OFFSET('Sanitation Data'!$F$6,0,10*ROW('Sanitation Data'!F9))),'Data Summary'!CV15="Yes"),OFFSET('Sanitation Data'!$F$6,0,10*ROW('Sanitation Data'!F9)),NA())</f>
        <v>#N/A</v>
      </c>
      <c r="AH15" s="528" t="e">
        <f ca="1">+IF(AND(ISNUMBER(OFFSET('Sanitation Data'!$F$10,0,10*ROW('Sanitation Data'!F9))),'Data Summary'!CW15="Yes"),OFFSET('Sanitation Data'!$F$10,0,10*ROW('Sanitation Data'!F9)),NA())</f>
        <v>#N/A</v>
      </c>
      <c r="AI15" s="528" t="e">
        <f ca="1">+IF(AND(ISNUMBER(OFFSET('Sanitation Data'!$F$11,0,10*ROW('Sanitation Data'!F9))),'Data Summary'!CX15="Yes"),OFFSET('Sanitation Data'!$F$11,0,10*ROW('Sanitation Data'!F9)),NA())</f>
        <v>#N/A</v>
      </c>
      <c r="AJ15" s="528" t="e">
        <f ca="1">+IF(AND(ISNUMBER(OFFSET('Sanitation Data'!$F$12,0,10*ROW('Sanitation Data'!F9))),'Data Summary'!CY15="Yes"),OFFSET('Sanitation Data'!$F$12,0,10*ROW('Sanitation Data'!F9)),NA())</f>
        <v>#N/A</v>
      </c>
      <c r="AK15" s="528" t="e">
        <f ca="1">+IF(AND(ISNUMBER(OFFSET('Sanitation Data'!$G$4,0,10*ROW('Sanitation Data'!G9))),'Data Summary'!CZ15="Yes"),100-OFFSET('Sanitation Data'!$G$4,0,10*ROW('Sanitation Data'!G9)),NA())</f>
        <v>#N/A</v>
      </c>
      <c r="AL15" s="528" t="e">
        <f ca="1">+IF(AND(ISNUMBER(OFFSET('Sanitation Data'!$G$6,0,10*ROW('Sanitation Data'!G9))),'Data Summary'!DA15="Yes"),OFFSET('Sanitation Data'!$G$6,0,10*ROW('Sanitation Data'!G9)),NA())</f>
        <v>#N/A</v>
      </c>
      <c r="AM15" s="528" t="e">
        <f ca="1">+IF(AND(ISNUMBER(OFFSET('Sanitation Data'!$G$10,0,10*ROW('Sanitation Data'!G9))),'Data Summary'!DB15="Yes"),OFFSET('Sanitation Data'!$G$10,0,10*ROW('Sanitation Data'!G9)),NA())</f>
        <v>#N/A</v>
      </c>
      <c r="AN15" s="528" t="e">
        <f ca="1">+IF(AND(ISNUMBER(OFFSET('Sanitation Data'!$G$11,0,10*ROW('Sanitation Data'!G9))),'Data Summary'!DC15="Yes"),OFFSET('Sanitation Data'!$G$11,0,10*ROW('Sanitation Data'!G9)),NA())</f>
        <v>#N/A</v>
      </c>
      <c r="AO15" s="528" t="e">
        <f ca="1">+IF(AND(ISNUMBER(OFFSET('Sanitation Data'!$G$12,0,10*ROW('Sanitation Data'!G9))),'Data Summary'!DD15="Yes"),OFFSET('Sanitation Data'!$G$12,0,10*ROW('Sanitation Data'!G9)),NA())</f>
        <v>#N/A</v>
      </c>
      <c r="AP15" s="528" t="e">
        <f ca="1">+IF(AND(ISNUMBER(OFFSET('Sanitation Data'!$H$4,0,10*ROW('Sanitation Data'!H9))),'Data Summary'!DE15="Yes"),100-OFFSET('Sanitation Data'!$H$4,0,10*ROW('Sanitation Data'!H9)),NA())</f>
        <v>#N/A</v>
      </c>
      <c r="AQ15" s="528" t="e">
        <f ca="1">+IF(AND(ISNUMBER(OFFSET('Sanitation Data'!$H$6,0,10*ROW('Sanitation Data'!H9))),'Data Summary'!DF15="Yes"),OFFSET('Sanitation Data'!$H$6,0,10*ROW('Sanitation Data'!H9)),NA())</f>
        <v>#N/A</v>
      </c>
      <c r="AR15" s="528" t="e">
        <f ca="1">+IF(AND(ISNUMBER(OFFSET('Sanitation Data'!$H$10,0,10*ROW('Sanitation Data'!H9))),'Data Summary'!DG15="Yes"),OFFSET('Sanitation Data'!$H$10,0,10*ROW('Sanitation Data'!H9)),NA())</f>
        <v>#N/A</v>
      </c>
      <c r="AS15" s="528" t="e">
        <f ca="1">+IF(AND(ISNUMBER(OFFSET('Sanitation Data'!$H$11,0,10*ROW('Sanitation Data'!H9))),'Data Summary'!DH15="Yes"),OFFSET('Sanitation Data'!$H$11,0,10*ROW('Sanitation Data'!H9)),NA())</f>
        <v>#N/A</v>
      </c>
      <c r="AT15" s="528" t="e">
        <f ca="1">+IF(AND(ISNUMBER(OFFSET('Sanitation Data'!$H$12,0,10*ROW('Sanitation Data'!H9))),'Data Summary'!DI15="Yes"),OFFSET('Sanitation Data'!$H$12,0,10*ROW('Sanitation Data'!H9)),NA())</f>
        <v>#N/A</v>
      </c>
      <c r="AU15" s="528" t="e">
        <f ca="1">+IF(AND(ISNUMBER(OFFSET('Sanitation Data'!$I$4,0,10*ROW('Sanitation Data'!I9))),'Data Summary'!DJ15="Yes"),100-OFFSET('Sanitation Data'!$I$4,0,10*ROW('Sanitation Data'!I9)),NA())</f>
        <v>#N/A</v>
      </c>
      <c r="AV15" s="528" t="e">
        <f ca="1">+IF(AND(ISNUMBER(OFFSET('Sanitation Data'!$I$6,0,10*ROW('Sanitation Data'!I9))),'Data Summary'!DK15="Yes"),OFFSET('Sanitation Data'!$I$6,0,10*ROW('Sanitation Data'!I9)),NA())</f>
        <v>#N/A</v>
      </c>
      <c r="AW15" s="528" t="e">
        <f ca="1">+IF(AND(ISNUMBER(OFFSET('Sanitation Data'!$I$10,0,10*ROW('Sanitation Data'!I9))),'Data Summary'!DL15="Yes"),OFFSET('Sanitation Data'!$I$10,0,10*ROW('Sanitation Data'!I9)),NA())</f>
        <v>#N/A</v>
      </c>
      <c r="AX15" s="528" t="e">
        <f ca="1">+IF(AND(ISNUMBER(OFFSET('Sanitation Data'!$I$11,0,10*ROW('Sanitation Data'!I9))),'Data Summary'!DM15="Yes"),OFFSET('Sanitation Data'!$I$11,0,10*ROW('Sanitation Data'!I9)),NA())</f>
        <v>#N/A</v>
      </c>
      <c r="AY15" s="528" t="e">
        <f ca="1">+IF(AND(ISNUMBER(OFFSET('Sanitation Data'!$I$12,0,10*ROW('Sanitation Data'!I9))),'Data Summary'!DN15="Yes"),OFFSET('Sanitation Data'!$I$12,0,10*ROW('Sanitation Data'!I9)),NA())</f>
        <v>#N/A</v>
      </c>
      <c r="AZ15" s="529" t="e">
        <f ca="1">+IF(AND(ISNUMBER(OFFSET('Hygiene Data'!$D$5,0,10*ROW('Hygiene Data'!D9))),'Data Summary'!DO15="Yes"),OFFSET('Hygiene Data'!$D$5,0,10*ROW('Hygiene Data'!D9)),NA())</f>
        <v>#N/A</v>
      </c>
      <c r="BA15" s="529" t="e">
        <f ca="1">+IF(AND(ISNUMBER(OFFSET('Hygiene Data'!$D$7,0,10*ROW('Hygiene Data'!D9))),'Data Summary'!DP15="Yes"),OFFSET('Hygiene Data'!$D$7,0,10*ROW('Hygiene Data'!D9)),NA())</f>
        <v>#N/A</v>
      </c>
      <c r="BB15" s="529" t="e">
        <f ca="1">+IF(AND(ISNUMBER(OFFSET('Hygiene Data'!$D$9,0,10*ROW('Hygiene Data'!D9))),'Data Summary'!DQ15="Yes"),OFFSET('Hygiene Data'!$D$9,0,10*ROW('Hygiene Data'!D9)),NA())</f>
        <v>#N/A</v>
      </c>
      <c r="BC15" s="529" t="e">
        <f ca="1">+IF(AND(ISNUMBER(OFFSET('Hygiene Data'!$E$5,0,10*ROW('Hygiene Data'!E9))),'Data Summary'!DR15="Yes"),OFFSET('Hygiene Data'!$E$5,0,10*ROW('Hygiene Data'!E9)),NA())</f>
        <v>#N/A</v>
      </c>
      <c r="BD15" s="529" t="e">
        <f ca="1">+IF(AND(ISNUMBER(OFFSET('Hygiene Data'!$E$7,0,10*ROW('Hygiene Data'!E9))),'Data Summary'!DS15="Yes"),OFFSET('Hygiene Data'!$E$7,0,10*ROW('Hygiene Data'!E9)),NA())</f>
        <v>#N/A</v>
      </c>
      <c r="BE15" s="529" t="e">
        <f ca="1">+IF(AND(ISNUMBER(OFFSET('Hygiene Data'!$E$9,0,10*ROW('Hygiene Data'!E9))),'Data Summary'!DT15="Yes"),OFFSET('Hygiene Data'!$E$9,0,10*ROW('Hygiene Data'!E9)),NA())</f>
        <v>#N/A</v>
      </c>
      <c r="BF15" s="529" t="e">
        <f ca="1">+IF(AND(ISNUMBER(OFFSET('Hygiene Data'!$F$5,0,10*ROW('Hygiene Data'!F9))),'Data Summary'!DU15="Yes"),OFFSET('Hygiene Data'!$F$5,0,10*ROW('Hygiene Data'!F9)),NA())</f>
        <v>#N/A</v>
      </c>
      <c r="BG15" s="529" t="e">
        <f ca="1">+IF(AND(ISNUMBER(OFFSET('Hygiene Data'!$F$7,0,10*ROW('Hygiene Data'!F9))),'Data Summary'!DV15="Yes"),OFFSET('Hygiene Data'!$F$7,0,10*ROW('Hygiene Data'!F9)),NA())</f>
        <v>#N/A</v>
      </c>
      <c r="BH15" s="529" t="e">
        <f ca="1">+IF(AND(ISNUMBER(OFFSET('Hygiene Data'!$F$9,0,10*ROW('Hygiene Data'!F9))),'Data Summary'!DW15="Yes"),OFFSET('Hygiene Data'!$F$9,0,10*ROW('Hygiene Data'!F9)),NA())</f>
        <v>#N/A</v>
      </c>
      <c r="BI15" s="529" t="e">
        <f ca="1">+IF(AND(ISNUMBER(OFFSET('Hygiene Data'!$G$5,0,10*ROW('Hygiene Data'!G9))),'Data Summary'!DX15="Yes"),OFFSET('Hygiene Data'!$G$5,0,10*ROW('Hygiene Data'!G9)),NA())</f>
        <v>#N/A</v>
      </c>
      <c r="BJ15" s="529" t="e">
        <f ca="1">+IF(AND(ISNUMBER(OFFSET('Hygiene Data'!$G$7,0,10*ROW('Hygiene Data'!G9))),'Data Summary'!DY15="Yes"),OFFSET('Hygiene Data'!$G$7,0,10*ROW('Hygiene Data'!G9)),NA())</f>
        <v>#N/A</v>
      </c>
      <c r="BK15" s="529" t="e">
        <f ca="1">+IF(AND(ISNUMBER(OFFSET('Hygiene Data'!$G$9,0,10*ROW('Hygiene Data'!G9))),'Data Summary'!DZ15="Yes"),OFFSET('Hygiene Data'!$G$9,0,10*ROW('Hygiene Data'!G9)),NA())</f>
        <v>#N/A</v>
      </c>
      <c r="BL15" s="529" t="e">
        <f ca="1">+IF(AND(ISNUMBER(OFFSET('Hygiene Data'!$H$5,0,10*ROW('Hygiene Data'!H9))),'Data Summary'!EA15="Yes"),OFFSET('Hygiene Data'!$H$5,0,10*ROW('Hygiene Data'!H9)),NA())</f>
        <v>#N/A</v>
      </c>
      <c r="BM15" s="529" t="e">
        <f ca="1">+IF(AND(ISNUMBER(OFFSET('Hygiene Data'!$H$7,0,10*ROW('Hygiene Data'!H9))),'Data Summary'!EB15="Yes"),OFFSET('Hygiene Data'!$H$7,0,10*ROW('Hygiene Data'!H9)),NA())</f>
        <v>#N/A</v>
      </c>
      <c r="BN15" s="529" t="e">
        <f ca="1">+IF(AND(ISNUMBER(OFFSET('Hygiene Data'!$H$9,0,10*ROW('Hygiene Data'!H9))),'Data Summary'!EC15="Yes"),OFFSET('Hygiene Data'!$H$9,0,10*ROW('Hygiene Data'!H9)),NA())</f>
        <v>#N/A</v>
      </c>
      <c r="BO15" s="529" t="e">
        <f ca="1">+IF(AND(ISNUMBER(OFFSET('Hygiene Data'!$I$5,0,10*ROW('Hygiene Data'!I9))),'Data Summary'!ED15="Yes"),OFFSET('Hygiene Data'!$I$5,0,10*ROW('Hygiene Data'!I9)),NA())</f>
        <v>#N/A</v>
      </c>
      <c r="BP15" s="529" t="e">
        <f ca="1">+IF(AND(ISNUMBER(OFFSET('Hygiene Data'!$I$7,0,10*ROW('Hygiene Data'!I9))),'Data Summary'!EE15="Yes"),OFFSET('Hygiene Data'!$I$7,0,10*ROW('Hygiene Data'!I9)),NA())</f>
        <v>#N/A</v>
      </c>
      <c r="BQ15" s="529" t="e">
        <f ca="1">+IF(AND(ISNUMBER(OFFSET('Hygiene Data'!$I$9,0,10*ROW('Hygiene Data'!I9))),'Data Summary'!EF15="Yes"),OFFSET('Hygiene Data'!$I$9,0,10*ROW('Hygiene Data'!I9)),NA())</f>
        <v>#N/A</v>
      </c>
    </row>
    <row r="16" spans="1:69" x14ac:dyDescent="0.25">
      <c r="A16" s="525" t="str">
        <f ca="1">+RIGHT('Data Summary'!A16,LEN('Data Summary'!A16)-9)</f>
        <v>SUR</v>
      </c>
      <c r="B16" s="499" t="str">
        <f ca="1">+IF(ISTEXT('Data Summary'!B16),'Data Summary'!B16,"")</f>
        <v>Survey</v>
      </c>
      <c r="C16" s="526">
        <f ca="1">+VALUE('Data Summary'!C16)</f>
        <v>2024</v>
      </c>
      <c r="D16" s="527">
        <f ca="1">+IF(AND(ISNUMBER(OFFSET('Water Data'!$D$4,0,10*ROW('Water Data'!D10))),'Data Summary'!BS16="Yes"),100-OFFSET('Water Data'!$D$4,0,10*ROW('Water Data'!D10)),NA())</f>
        <v>99.793388429752056</v>
      </c>
      <c r="E16" s="527">
        <f ca="1">+IF(AND(ISNUMBER(OFFSET('Water Data'!$D$6,0,10*ROW('Water Data'!D10))),'Data Summary'!BT16="Yes"),OFFSET('Water Data'!$D$6,0,10*ROW('Water Data'!D10)),NA())</f>
        <v>86.466942148760324</v>
      </c>
      <c r="F16" s="527">
        <f ca="1">+IF(AND(ISNUMBER(OFFSET('Water Data'!$D$9,0,10*ROW('Water Data'!D10))),'Data Summary'!BU16="Yes"),OFFSET('Water Data'!$D$9,0,10*ROW('Water Data'!D10)),NA())</f>
        <v>80.839444880814142</v>
      </c>
      <c r="G16" s="527" t="e">
        <f ca="1">+IF(AND(ISNUMBER(OFFSET('Water Data'!$E$4,0,10*ROW('Water Data'!E10))),'Data Summary'!BV16="Yes"),100-OFFSET('Water Data'!$E$4,0,10*ROW('Water Data'!E10)),NA())</f>
        <v>#N/A</v>
      </c>
      <c r="H16" s="527" t="e">
        <f ca="1">+IF(AND(ISNUMBER(OFFSET('Water Data'!$E$6,0,10*ROW('Water Data'!E10))),'Data Summary'!BW16="Yes"),OFFSET('Water Data'!$E$6,0,10*ROW('Water Data'!E10)),NA())</f>
        <v>#N/A</v>
      </c>
      <c r="I16" s="527" t="e">
        <f ca="1">+IF(AND(ISNUMBER(OFFSET('Water Data'!$E$9,0,10*ROW('Water Data'!E10))),'Data Summary'!BX16="Yes"),OFFSET('Water Data'!$E$9,0,10*ROW('Water Data'!E10)),NA())</f>
        <v>#N/A</v>
      </c>
      <c r="J16" s="527" t="e">
        <f ca="1">+IF(AND(ISNUMBER(OFFSET('Water Data'!$F$4,0,10*ROW('Water Data'!F10))),'Data Summary'!BY16="Yes"),100-OFFSET('Water Data'!$F$4,0,10*ROW('Water Data'!F10)),NA())</f>
        <v>#N/A</v>
      </c>
      <c r="K16" s="527" t="e">
        <f ca="1">+IF(AND(ISNUMBER(OFFSET('Water Data'!$F$6,0,10*ROW('Water Data'!F10))),'Data Summary'!BZ16="Yes"),OFFSET('Water Data'!$F$6,0,10*ROW('Water Data'!F10)),NA())</f>
        <v>#N/A</v>
      </c>
      <c r="L16" s="527" t="e">
        <f ca="1">+IF(AND(ISNUMBER(OFFSET('Water Data'!$F$9,0,10*ROW('Water Data'!F10))),'Data Summary'!CA16="Yes"),OFFSET('Water Data'!$F$9,0,10*ROW('Water Data'!F10)),NA())</f>
        <v>#N/A</v>
      </c>
      <c r="M16" s="527" t="e">
        <f ca="1">+IF(AND(ISNUMBER(OFFSET('Water Data'!$G$4,0,10*ROW('Water Data'!G10))),'Data Summary'!CB16="Yes"),100-OFFSET('Water Data'!$G$4,0,10*ROW('Water Data'!G10)),NA())</f>
        <v>#N/A</v>
      </c>
      <c r="N16" s="527" t="e">
        <f ca="1">+IF(AND(ISNUMBER(OFFSET('Water Data'!$G$6,0,10*ROW('Water Data'!G10))),'Data Summary'!CC16="Yes"),OFFSET('Water Data'!$G$6,0,10*ROW('Water Data'!G10)),NA())</f>
        <v>#N/A</v>
      </c>
      <c r="O16" s="527" t="e">
        <f ca="1">+IF(AND(ISNUMBER(OFFSET('Water Data'!$G$9,0,10*ROW('Water Data'!G10))),'Data Summary'!CD16="Yes"),OFFSET('Water Data'!$G$9,0,10*ROW('Water Data'!G10)),NA())</f>
        <v>#N/A</v>
      </c>
      <c r="P16" s="527" t="e">
        <f ca="1">+IF(AND(ISNUMBER(OFFSET('Water Data'!$H$4,0,10*ROW('Water Data'!H10))),'Data Summary'!CE16="Yes"),100-OFFSET('Water Data'!$H$4,0,10*ROW('Water Data'!H10)),NA())</f>
        <v>#N/A</v>
      </c>
      <c r="Q16" s="527" t="e">
        <f ca="1">+IF(AND(ISNUMBER(OFFSET('Water Data'!$H$6,0,10*ROW('Water Data'!H10))),'Data Summary'!CF16="Yes"),OFFSET('Water Data'!$H$6,0,10*ROW('Water Data'!H10)),NA())</f>
        <v>#N/A</v>
      </c>
      <c r="R16" s="527" t="e">
        <f ca="1">+IF(AND(ISNUMBER(OFFSET('Water Data'!$H$9,0,10*ROW('Water Data'!H10))),'Data Summary'!CG16="Yes"),OFFSET('Water Data'!$H$9,0,10*ROW('Water Data'!H10)),NA())</f>
        <v>#N/A</v>
      </c>
      <c r="S16" s="527" t="e">
        <f ca="1">+IF(AND(ISNUMBER(OFFSET('Water Data'!$I$4,0,10*ROW('Water Data'!I10))),'Data Summary'!CH16="Yes"),100-OFFSET('Water Data'!$I$4,0,10*ROW('Water Data'!I10)),NA())</f>
        <v>#N/A</v>
      </c>
      <c r="T16" s="527" t="e">
        <f ca="1">+IF(AND(ISNUMBER(OFFSET('Water Data'!$I$6,0,10*ROW('Water Data'!I10))),'Data Summary'!CI16="Yes"),OFFSET('Water Data'!$I$6,0,10*ROW('Water Data'!I10)),NA())</f>
        <v>#N/A</v>
      </c>
      <c r="U16" s="527" t="e">
        <f ca="1">+IF(AND(ISNUMBER(OFFSET('Water Data'!$I$9,0,10*ROW('Water Data'!I10))),'Data Summary'!CJ16="Yes"),OFFSET('Water Data'!$I$9,0,10*ROW('Water Data'!I10)),NA())</f>
        <v>#N/A</v>
      </c>
      <c r="V16" s="528">
        <f ca="1">+IF(AND(ISNUMBER(OFFSET('Sanitation Data'!$D$4,0,10*ROW('Sanitation Data'!D10))),'Data Summary'!CK16="Yes"),100-OFFSET('Sanitation Data'!$D$4,0,10*ROW('Sanitation Data'!D10)),NA())</f>
        <v>100</v>
      </c>
      <c r="W16" s="528" t="e">
        <f ca="1">+IF(AND(ISNUMBER(OFFSET('Sanitation Data'!$D$6,0,10*ROW('Sanitation Data'!D10))),'Data Summary'!CL16="Yes"),OFFSET('Sanitation Data'!$D$6,0,10*ROW('Sanitation Data'!D10)),NA())</f>
        <v>#N/A</v>
      </c>
      <c r="X16" s="528" t="e">
        <f ca="1">+IF(AND(ISNUMBER(OFFSET('Sanitation Data'!$D$10,0,10*ROW('Sanitation Data'!D10))),'Data Summary'!CM16="Yes"),OFFSET('Sanitation Data'!$D$10,0,10*ROW('Sanitation Data'!D10)),NA())</f>
        <v>#N/A</v>
      </c>
      <c r="Y16" s="528" t="e">
        <f ca="1">+IF(AND(ISNUMBER(OFFSET('Sanitation Data'!$D$11,0,10*ROW('Sanitation Data'!D10))),'Data Summary'!CN16="Yes"),OFFSET('Sanitation Data'!$D$11,0,10*ROW('Sanitation Data'!D10)),NA())</f>
        <v>#N/A</v>
      </c>
      <c r="Z16" s="528" t="e">
        <f ca="1">+IF(AND(ISNUMBER(OFFSET('Sanitation Data'!$D$12,0,10*ROW('Sanitation Data'!D10))),'Data Summary'!CO16="Yes"),OFFSET('Sanitation Data'!$D$12,0,10*ROW('Sanitation Data'!D10)),NA())</f>
        <v>#N/A</v>
      </c>
      <c r="AA16" s="528" t="e">
        <f ca="1">+IF(AND(ISNUMBER(OFFSET('Sanitation Data'!$E$4,0,10*ROW('Sanitation Data'!E10))),'Data Summary'!CP16="Yes"),100-OFFSET('Sanitation Data'!$E$4,0,10*ROW('Sanitation Data'!E10)),NA())</f>
        <v>#N/A</v>
      </c>
      <c r="AB16" s="528" t="e">
        <f ca="1">+IF(AND(ISNUMBER(OFFSET('Sanitation Data'!$E$6,0,10*ROW('Sanitation Data'!E10))),'Data Summary'!CQ16="Yes"),OFFSET('Sanitation Data'!$E$6,0,10*ROW('Sanitation Data'!E10)),NA())</f>
        <v>#N/A</v>
      </c>
      <c r="AC16" s="528" t="e">
        <f ca="1">+IF(AND(ISNUMBER(OFFSET('Sanitation Data'!$E$10,0,10*ROW('Sanitation Data'!E10))),'Data Summary'!CR16="Yes"),OFFSET('Sanitation Data'!$E$10,0,10*ROW('Sanitation Data'!E10)),NA())</f>
        <v>#N/A</v>
      </c>
      <c r="AD16" s="528" t="e">
        <f ca="1">+IF(AND(ISNUMBER(OFFSET('Sanitation Data'!$E$11,0,10*ROW('Sanitation Data'!E10))),'Data Summary'!CS16="Yes"),OFFSET('Sanitation Data'!$E$11,0,10*ROW('Sanitation Data'!E10)),NA())</f>
        <v>#N/A</v>
      </c>
      <c r="AE16" s="528" t="e">
        <f ca="1">+IF(AND(ISNUMBER(OFFSET('Sanitation Data'!$E$12,0,10*ROW('Sanitation Data'!E10))),'Data Summary'!CT16="Yes"),OFFSET('Sanitation Data'!$E$12,0,10*ROW('Sanitation Data'!E10)),NA())</f>
        <v>#N/A</v>
      </c>
      <c r="AF16" s="528" t="e">
        <f ca="1">+IF(AND(ISNUMBER(OFFSET('Sanitation Data'!$F$4,0,10*ROW('Sanitation Data'!F10))),'Data Summary'!CU16="Yes"),100-OFFSET('Sanitation Data'!$F$4,0,10*ROW('Sanitation Data'!F10)),NA())</f>
        <v>#N/A</v>
      </c>
      <c r="AG16" s="528" t="e">
        <f ca="1">+IF(AND(ISNUMBER(OFFSET('Sanitation Data'!$F$6,0,10*ROW('Sanitation Data'!F10))),'Data Summary'!CV16="Yes"),OFFSET('Sanitation Data'!$F$6,0,10*ROW('Sanitation Data'!F10)),NA())</f>
        <v>#N/A</v>
      </c>
      <c r="AH16" s="528" t="e">
        <f ca="1">+IF(AND(ISNUMBER(OFFSET('Sanitation Data'!$F$10,0,10*ROW('Sanitation Data'!F10))),'Data Summary'!CW16="Yes"),OFFSET('Sanitation Data'!$F$10,0,10*ROW('Sanitation Data'!F10)),NA())</f>
        <v>#N/A</v>
      </c>
      <c r="AI16" s="528" t="e">
        <f ca="1">+IF(AND(ISNUMBER(OFFSET('Sanitation Data'!$F$11,0,10*ROW('Sanitation Data'!F10))),'Data Summary'!CX16="Yes"),OFFSET('Sanitation Data'!$F$11,0,10*ROW('Sanitation Data'!F10)),NA())</f>
        <v>#N/A</v>
      </c>
      <c r="AJ16" s="528" t="e">
        <f ca="1">+IF(AND(ISNUMBER(OFFSET('Sanitation Data'!$F$12,0,10*ROW('Sanitation Data'!F10))),'Data Summary'!CY16="Yes"),OFFSET('Sanitation Data'!$F$12,0,10*ROW('Sanitation Data'!F10)),NA())</f>
        <v>#N/A</v>
      </c>
      <c r="AK16" s="528" t="e">
        <f ca="1">+IF(AND(ISNUMBER(OFFSET('Sanitation Data'!$G$4,0,10*ROW('Sanitation Data'!G10))),'Data Summary'!CZ16="Yes"),100-OFFSET('Sanitation Data'!$G$4,0,10*ROW('Sanitation Data'!G10)),NA())</f>
        <v>#N/A</v>
      </c>
      <c r="AL16" s="528" t="e">
        <f ca="1">+IF(AND(ISNUMBER(OFFSET('Sanitation Data'!$G$6,0,10*ROW('Sanitation Data'!G10))),'Data Summary'!DA16="Yes"),OFFSET('Sanitation Data'!$G$6,0,10*ROW('Sanitation Data'!G10)),NA())</f>
        <v>#N/A</v>
      </c>
      <c r="AM16" s="528" t="e">
        <f ca="1">+IF(AND(ISNUMBER(OFFSET('Sanitation Data'!$G$10,0,10*ROW('Sanitation Data'!G10))),'Data Summary'!DB16="Yes"),OFFSET('Sanitation Data'!$G$10,0,10*ROW('Sanitation Data'!G10)),NA())</f>
        <v>#N/A</v>
      </c>
      <c r="AN16" s="528" t="e">
        <f ca="1">+IF(AND(ISNUMBER(OFFSET('Sanitation Data'!$G$11,0,10*ROW('Sanitation Data'!G10))),'Data Summary'!DC16="Yes"),OFFSET('Sanitation Data'!$G$11,0,10*ROW('Sanitation Data'!G10)),NA())</f>
        <v>#N/A</v>
      </c>
      <c r="AO16" s="528" t="e">
        <f ca="1">+IF(AND(ISNUMBER(OFFSET('Sanitation Data'!$G$12,0,10*ROW('Sanitation Data'!G10))),'Data Summary'!DD16="Yes"),OFFSET('Sanitation Data'!$G$12,0,10*ROW('Sanitation Data'!G10)),NA())</f>
        <v>#N/A</v>
      </c>
      <c r="AP16" s="528" t="e">
        <f ca="1">+IF(AND(ISNUMBER(OFFSET('Sanitation Data'!$H$4,0,10*ROW('Sanitation Data'!H10))),'Data Summary'!DE16="Yes"),100-OFFSET('Sanitation Data'!$H$4,0,10*ROW('Sanitation Data'!H10)),NA())</f>
        <v>#N/A</v>
      </c>
      <c r="AQ16" s="528" t="e">
        <f ca="1">+IF(AND(ISNUMBER(OFFSET('Sanitation Data'!$H$6,0,10*ROW('Sanitation Data'!H10))),'Data Summary'!DF16="Yes"),OFFSET('Sanitation Data'!$H$6,0,10*ROW('Sanitation Data'!H10)),NA())</f>
        <v>#N/A</v>
      </c>
      <c r="AR16" s="528" t="e">
        <f ca="1">+IF(AND(ISNUMBER(OFFSET('Sanitation Data'!$H$10,0,10*ROW('Sanitation Data'!H10))),'Data Summary'!DG16="Yes"),OFFSET('Sanitation Data'!$H$10,0,10*ROW('Sanitation Data'!H10)),NA())</f>
        <v>#N/A</v>
      </c>
      <c r="AS16" s="528" t="e">
        <f ca="1">+IF(AND(ISNUMBER(OFFSET('Sanitation Data'!$H$11,0,10*ROW('Sanitation Data'!H10))),'Data Summary'!DH16="Yes"),OFFSET('Sanitation Data'!$H$11,0,10*ROW('Sanitation Data'!H10)),NA())</f>
        <v>#N/A</v>
      </c>
      <c r="AT16" s="528" t="e">
        <f ca="1">+IF(AND(ISNUMBER(OFFSET('Sanitation Data'!$H$12,0,10*ROW('Sanitation Data'!H10))),'Data Summary'!DI16="Yes"),OFFSET('Sanitation Data'!$H$12,0,10*ROW('Sanitation Data'!H10)),NA())</f>
        <v>#N/A</v>
      </c>
      <c r="AU16" s="528" t="e">
        <f ca="1">+IF(AND(ISNUMBER(OFFSET('Sanitation Data'!$I$4,0,10*ROW('Sanitation Data'!I10))),'Data Summary'!DJ16="Yes"),100-OFFSET('Sanitation Data'!$I$4,0,10*ROW('Sanitation Data'!I10)),NA())</f>
        <v>#N/A</v>
      </c>
      <c r="AV16" s="528" t="e">
        <f ca="1">+IF(AND(ISNUMBER(OFFSET('Sanitation Data'!$I$6,0,10*ROW('Sanitation Data'!I10))),'Data Summary'!DK16="Yes"),OFFSET('Sanitation Data'!$I$6,0,10*ROW('Sanitation Data'!I10)),NA())</f>
        <v>#N/A</v>
      </c>
      <c r="AW16" s="528" t="e">
        <f ca="1">+IF(AND(ISNUMBER(OFFSET('Sanitation Data'!$I$10,0,10*ROW('Sanitation Data'!I10))),'Data Summary'!DL16="Yes"),OFFSET('Sanitation Data'!$I$10,0,10*ROW('Sanitation Data'!I10)),NA())</f>
        <v>#N/A</v>
      </c>
      <c r="AX16" s="528" t="e">
        <f ca="1">+IF(AND(ISNUMBER(OFFSET('Sanitation Data'!$I$11,0,10*ROW('Sanitation Data'!I10))),'Data Summary'!DM16="Yes"),OFFSET('Sanitation Data'!$I$11,0,10*ROW('Sanitation Data'!I10)),NA())</f>
        <v>#N/A</v>
      </c>
      <c r="AY16" s="528" t="e">
        <f ca="1">+IF(AND(ISNUMBER(OFFSET('Sanitation Data'!$I$12,0,10*ROW('Sanitation Data'!I10))),'Data Summary'!DN16="Yes"),OFFSET('Sanitation Data'!$I$12,0,10*ROW('Sanitation Data'!I10)),NA())</f>
        <v>#N/A</v>
      </c>
      <c r="AZ16" s="529">
        <f ca="1">+IF(AND(ISNUMBER(OFFSET('Hygiene Data'!$D$5,0,10*ROW('Hygiene Data'!D10))),'Data Summary'!DO16="Yes"),OFFSET('Hygiene Data'!$D$5,0,10*ROW('Hygiene Data'!D10)),NA())</f>
        <v>100</v>
      </c>
      <c r="BA16" s="529" t="e">
        <f ca="1">+IF(AND(ISNUMBER(OFFSET('Hygiene Data'!$D$7,0,10*ROW('Hygiene Data'!D10))),'Data Summary'!DP16="Yes"),OFFSET('Hygiene Data'!$D$7,0,10*ROW('Hygiene Data'!D10)),NA())</f>
        <v>#N/A</v>
      </c>
      <c r="BB16" s="529">
        <f ca="1">+IF(AND(ISNUMBER(OFFSET('Hygiene Data'!$D$9,0,10*ROW('Hygiene Data'!D10))),'Data Summary'!DQ16="Yes"),OFFSET('Hygiene Data'!$D$9,0,10*ROW('Hygiene Data'!D10)),NA())</f>
        <v>85.743801652892557</v>
      </c>
      <c r="BC16" s="529" t="e">
        <f ca="1">+IF(AND(ISNUMBER(OFFSET('Hygiene Data'!$E$5,0,10*ROW('Hygiene Data'!E10))),'Data Summary'!DR16="Yes"),OFFSET('Hygiene Data'!$E$5,0,10*ROW('Hygiene Data'!E10)),NA())</f>
        <v>#N/A</v>
      </c>
      <c r="BD16" s="529" t="e">
        <f ca="1">+IF(AND(ISNUMBER(OFFSET('Hygiene Data'!$E$7,0,10*ROW('Hygiene Data'!E10))),'Data Summary'!DS16="Yes"),OFFSET('Hygiene Data'!$E$7,0,10*ROW('Hygiene Data'!E10)),NA())</f>
        <v>#N/A</v>
      </c>
      <c r="BE16" s="529" t="e">
        <f ca="1">+IF(AND(ISNUMBER(OFFSET('Hygiene Data'!$E$9,0,10*ROW('Hygiene Data'!E10))),'Data Summary'!DT16="Yes"),OFFSET('Hygiene Data'!$E$9,0,10*ROW('Hygiene Data'!E10)),NA())</f>
        <v>#N/A</v>
      </c>
      <c r="BF16" s="529" t="e">
        <f ca="1">+IF(AND(ISNUMBER(OFFSET('Hygiene Data'!$F$5,0,10*ROW('Hygiene Data'!F10))),'Data Summary'!DU16="Yes"),OFFSET('Hygiene Data'!$F$5,0,10*ROW('Hygiene Data'!F10)),NA())</f>
        <v>#N/A</v>
      </c>
      <c r="BG16" s="529" t="e">
        <f ca="1">+IF(AND(ISNUMBER(OFFSET('Hygiene Data'!$F$7,0,10*ROW('Hygiene Data'!F10))),'Data Summary'!DV16="Yes"),OFFSET('Hygiene Data'!$F$7,0,10*ROW('Hygiene Data'!F10)),NA())</f>
        <v>#N/A</v>
      </c>
      <c r="BH16" s="529" t="e">
        <f ca="1">+IF(AND(ISNUMBER(OFFSET('Hygiene Data'!$F$9,0,10*ROW('Hygiene Data'!F10))),'Data Summary'!DW16="Yes"),OFFSET('Hygiene Data'!$F$9,0,10*ROW('Hygiene Data'!F10)),NA())</f>
        <v>#N/A</v>
      </c>
      <c r="BI16" s="529" t="e">
        <f ca="1">+IF(AND(ISNUMBER(OFFSET('Hygiene Data'!$G$5,0,10*ROW('Hygiene Data'!G10))),'Data Summary'!DX16="Yes"),OFFSET('Hygiene Data'!$G$5,0,10*ROW('Hygiene Data'!G10)),NA())</f>
        <v>#N/A</v>
      </c>
      <c r="BJ16" s="529" t="e">
        <f ca="1">+IF(AND(ISNUMBER(OFFSET('Hygiene Data'!$G$7,0,10*ROW('Hygiene Data'!G10))),'Data Summary'!DY16="Yes"),OFFSET('Hygiene Data'!$G$7,0,10*ROW('Hygiene Data'!G10)),NA())</f>
        <v>#N/A</v>
      </c>
      <c r="BK16" s="529" t="e">
        <f ca="1">+IF(AND(ISNUMBER(OFFSET('Hygiene Data'!$G$9,0,10*ROW('Hygiene Data'!G10))),'Data Summary'!DZ16="Yes"),OFFSET('Hygiene Data'!$G$9,0,10*ROW('Hygiene Data'!G10)),NA())</f>
        <v>#N/A</v>
      </c>
      <c r="BL16" s="529" t="e">
        <f ca="1">+IF(AND(ISNUMBER(OFFSET('Hygiene Data'!$H$5,0,10*ROW('Hygiene Data'!H10))),'Data Summary'!EA16="Yes"),OFFSET('Hygiene Data'!$H$5,0,10*ROW('Hygiene Data'!H10)),NA())</f>
        <v>#N/A</v>
      </c>
      <c r="BM16" s="529" t="e">
        <f ca="1">+IF(AND(ISNUMBER(OFFSET('Hygiene Data'!$H$7,0,10*ROW('Hygiene Data'!H10))),'Data Summary'!EB16="Yes"),OFFSET('Hygiene Data'!$H$7,0,10*ROW('Hygiene Data'!H10)),NA())</f>
        <v>#N/A</v>
      </c>
      <c r="BN16" s="529" t="e">
        <f ca="1">+IF(AND(ISNUMBER(OFFSET('Hygiene Data'!$H$9,0,10*ROW('Hygiene Data'!H10))),'Data Summary'!EC16="Yes"),OFFSET('Hygiene Data'!$H$9,0,10*ROW('Hygiene Data'!H10)),NA())</f>
        <v>#N/A</v>
      </c>
      <c r="BO16" s="529" t="e">
        <f ca="1">+IF(AND(ISNUMBER(OFFSET('Hygiene Data'!$I$5,0,10*ROW('Hygiene Data'!I10))),'Data Summary'!ED16="Yes"),OFFSET('Hygiene Data'!$I$5,0,10*ROW('Hygiene Data'!I10)),NA())</f>
        <v>#N/A</v>
      </c>
      <c r="BP16" s="529" t="e">
        <f ca="1">+IF(AND(ISNUMBER(OFFSET('Hygiene Data'!$I$7,0,10*ROW('Hygiene Data'!I10))),'Data Summary'!EE16="Yes"),OFFSET('Hygiene Data'!$I$7,0,10*ROW('Hygiene Data'!I10)),NA())</f>
        <v>#N/A</v>
      </c>
      <c r="BQ16" s="529" t="e">
        <f ca="1">+IF(AND(ISNUMBER(OFFSET('Hygiene Data'!$I$9,0,10*ROW('Hygiene Data'!I10))),'Data Summary'!EF16="Yes"),OFFSET('Hygiene Data'!$I$9,0,10*ROW('Hygiene Data'!I10)),NA())</f>
        <v>#N/A</v>
      </c>
    </row>
    <row r="17" spans="1:69" x14ac:dyDescent="0.25">
      <c r="A17" s="525" t="str">
        <f ca="1">+RIGHT('Data Summary'!A17,LEN('Data Summary'!A17)-9)</f>
        <v>PWH</v>
      </c>
      <c r="B17" s="499" t="str">
        <f ca="1">+IF(ISTEXT('Data Summary'!B17),'Data Summary'!B17,"")</f>
        <v>Other</v>
      </c>
      <c r="C17" s="526">
        <f ca="1">+VALUE('Data Summary'!C17)</f>
        <v>2024</v>
      </c>
      <c r="D17" s="527" t="e">
        <f ca="1">+IF(AND(ISNUMBER(OFFSET('Water Data'!$D$4,0,10*ROW('Water Data'!D11))),'Data Summary'!BS17="Yes"),100-OFFSET('Water Data'!$D$4,0,10*ROW('Water Data'!D11)),NA())</f>
        <v>#N/A</v>
      </c>
      <c r="E17" s="527" t="e">
        <f ca="1">+IF(AND(ISNUMBER(OFFSET('Water Data'!$D$6,0,10*ROW('Water Data'!D11))),'Data Summary'!BT17="Yes"),OFFSET('Water Data'!$D$6,0,10*ROW('Water Data'!D11)),NA())</f>
        <v>#N/A</v>
      </c>
      <c r="F17" s="527">
        <f ca="1">+IF(AND(ISNUMBER(OFFSET('Water Data'!$D$9,0,10*ROW('Water Data'!D11))),'Data Summary'!BU17="Yes"),OFFSET('Water Data'!$D$9,0,10*ROW('Water Data'!D11)),NA())</f>
        <v>97.4</v>
      </c>
      <c r="G17" s="527" t="e">
        <f ca="1">+IF(AND(ISNUMBER(OFFSET('Water Data'!$E$4,0,10*ROW('Water Data'!E11))),'Data Summary'!BV17="Yes"),100-OFFSET('Water Data'!$E$4,0,10*ROW('Water Data'!E11)),NA())</f>
        <v>#N/A</v>
      </c>
      <c r="H17" s="527" t="e">
        <f ca="1">+IF(AND(ISNUMBER(OFFSET('Water Data'!$E$6,0,10*ROW('Water Data'!E11))),'Data Summary'!BW17="Yes"),OFFSET('Water Data'!$E$6,0,10*ROW('Water Data'!E11)),NA())</f>
        <v>#N/A</v>
      </c>
      <c r="I17" s="527" t="e">
        <f ca="1">+IF(AND(ISNUMBER(OFFSET('Water Data'!$E$9,0,10*ROW('Water Data'!E11))),'Data Summary'!BX17="Yes"),OFFSET('Water Data'!$E$9,0,10*ROW('Water Data'!E11)),NA())</f>
        <v>#N/A</v>
      </c>
      <c r="J17" s="527" t="e">
        <f ca="1">+IF(AND(ISNUMBER(OFFSET('Water Data'!$F$4,0,10*ROW('Water Data'!F11))),'Data Summary'!BY17="Yes"),100-OFFSET('Water Data'!$F$4,0,10*ROW('Water Data'!F11)),NA())</f>
        <v>#N/A</v>
      </c>
      <c r="K17" s="527" t="e">
        <f ca="1">+IF(AND(ISNUMBER(OFFSET('Water Data'!$F$6,0,10*ROW('Water Data'!F11))),'Data Summary'!BZ17="Yes"),OFFSET('Water Data'!$F$6,0,10*ROW('Water Data'!F11)),NA())</f>
        <v>#N/A</v>
      </c>
      <c r="L17" s="527" t="e">
        <f ca="1">+IF(AND(ISNUMBER(OFFSET('Water Data'!$F$9,0,10*ROW('Water Data'!F11))),'Data Summary'!CA17="Yes"),OFFSET('Water Data'!$F$9,0,10*ROW('Water Data'!F11)),NA())</f>
        <v>#N/A</v>
      </c>
      <c r="M17" s="527" t="e">
        <f ca="1">+IF(AND(ISNUMBER(OFFSET('Water Data'!$G$4,0,10*ROW('Water Data'!G11))),'Data Summary'!CB17="Yes"),100-OFFSET('Water Data'!$G$4,0,10*ROW('Water Data'!G11)),NA())</f>
        <v>#N/A</v>
      </c>
      <c r="N17" s="527" t="e">
        <f ca="1">+IF(AND(ISNUMBER(OFFSET('Water Data'!$G$6,0,10*ROW('Water Data'!G11))),'Data Summary'!CC17="Yes"),OFFSET('Water Data'!$G$6,0,10*ROW('Water Data'!G11)),NA())</f>
        <v>#N/A</v>
      </c>
      <c r="O17" s="527" t="e">
        <f ca="1">+IF(AND(ISNUMBER(OFFSET('Water Data'!$G$9,0,10*ROW('Water Data'!G11))),'Data Summary'!CD17="Yes"),OFFSET('Water Data'!$G$9,0,10*ROW('Water Data'!G11)),NA())</f>
        <v>#N/A</v>
      </c>
      <c r="P17" s="527" t="e">
        <f ca="1">+IF(AND(ISNUMBER(OFFSET('Water Data'!$H$4,0,10*ROW('Water Data'!H11))),'Data Summary'!CE17="Yes"),100-OFFSET('Water Data'!$H$4,0,10*ROW('Water Data'!H11)),NA())</f>
        <v>#N/A</v>
      </c>
      <c r="Q17" s="527" t="e">
        <f ca="1">+IF(AND(ISNUMBER(OFFSET('Water Data'!$H$6,0,10*ROW('Water Data'!H11))),'Data Summary'!CF17="Yes"),OFFSET('Water Data'!$H$6,0,10*ROW('Water Data'!H11)),NA())</f>
        <v>#N/A</v>
      </c>
      <c r="R17" s="527" t="e">
        <f ca="1">+IF(AND(ISNUMBER(OFFSET('Water Data'!$H$9,0,10*ROW('Water Data'!H11))),'Data Summary'!CG17="Yes"),OFFSET('Water Data'!$H$9,0,10*ROW('Water Data'!H11)),NA())</f>
        <v>#N/A</v>
      </c>
      <c r="S17" s="527" t="e">
        <f ca="1">+IF(AND(ISNUMBER(OFFSET('Water Data'!$I$4,0,10*ROW('Water Data'!I11))),'Data Summary'!CH17="Yes"),100-OFFSET('Water Data'!$I$4,0,10*ROW('Water Data'!I11)),NA())</f>
        <v>#N/A</v>
      </c>
      <c r="T17" s="527" t="e">
        <f ca="1">+IF(AND(ISNUMBER(OFFSET('Water Data'!$I$6,0,10*ROW('Water Data'!I11))),'Data Summary'!CI17="Yes"),OFFSET('Water Data'!$I$6,0,10*ROW('Water Data'!I11)),NA())</f>
        <v>#N/A</v>
      </c>
      <c r="U17" s="527" t="e">
        <f ca="1">+IF(AND(ISNUMBER(OFFSET('Water Data'!$I$9,0,10*ROW('Water Data'!I11))),'Data Summary'!CJ17="Yes"),OFFSET('Water Data'!$I$9,0,10*ROW('Water Data'!I11)),NA())</f>
        <v>#N/A</v>
      </c>
      <c r="V17" s="528" t="e">
        <f ca="1">+IF(AND(ISNUMBER(OFFSET('Sanitation Data'!$D$4,0,10*ROW('Sanitation Data'!D11))),'Data Summary'!CK17="Yes"),100-OFFSET('Sanitation Data'!$D$4,0,10*ROW('Sanitation Data'!D11)),NA())</f>
        <v>#N/A</v>
      </c>
      <c r="W17" s="528" t="e">
        <f ca="1">+IF(AND(ISNUMBER(OFFSET('Sanitation Data'!$D$6,0,10*ROW('Sanitation Data'!D11))),'Data Summary'!CL17="Yes"),OFFSET('Sanitation Data'!$D$6,0,10*ROW('Sanitation Data'!D11)),NA())</f>
        <v>#N/A</v>
      </c>
      <c r="X17" s="528" t="e">
        <f ca="1">+IF(AND(ISNUMBER(OFFSET('Sanitation Data'!$D$10,0,10*ROW('Sanitation Data'!D11))),'Data Summary'!CM17="Yes"),OFFSET('Sanitation Data'!$D$10,0,10*ROW('Sanitation Data'!D11)),NA())</f>
        <v>#N/A</v>
      </c>
      <c r="Y17" s="528" t="e">
        <f ca="1">+IF(AND(ISNUMBER(OFFSET('Sanitation Data'!$D$11,0,10*ROW('Sanitation Data'!D11))),'Data Summary'!CN17="Yes"),OFFSET('Sanitation Data'!$D$11,0,10*ROW('Sanitation Data'!D11)),NA())</f>
        <v>#N/A</v>
      </c>
      <c r="Z17" s="528">
        <f ca="1">+IF(AND(ISNUMBER(OFFSET('Sanitation Data'!$D$12,0,10*ROW('Sanitation Data'!D11))),'Data Summary'!CO17="Yes"),OFFSET('Sanitation Data'!$D$12,0,10*ROW('Sanitation Data'!D11)),NA())</f>
        <v>97.4</v>
      </c>
      <c r="AA17" s="528" t="e">
        <f ca="1">+IF(AND(ISNUMBER(OFFSET('Sanitation Data'!$E$4,0,10*ROW('Sanitation Data'!E11))),'Data Summary'!CP17="Yes"),100-OFFSET('Sanitation Data'!$E$4,0,10*ROW('Sanitation Data'!E11)),NA())</f>
        <v>#N/A</v>
      </c>
      <c r="AB17" s="528" t="e">
        <f ca="1">+IF(AND(ISNUMBER(OFFSET('Sanitation Data'!$E$6,0,10*ROW('Sanitation Data'!E11))),'Data Summary'!CQ17="Yes"),OFFSET('Sanitation Data'!$E$6,0,10*ROW('Sanitation Data'!E11)),NA())</f>
        <v>#N/A</v>
      </c>
      <c r="AC17" s="528" t="e">
        <f ca="1">+IF(AND(ISNUMBER(OFFSET('Sanitation Data'!$E$10,0,10*ROW('Sanitation Data'!E11))),'Data Summary'!CR17="Yes"),OFFSET('Sanitation Data'!$E$10,0,10*ROW('Sanitation Data'!E11)),NA())</f>
        <v>#N/A</v>
      </c>
      <c r="AD17" s="528" t="e">
        <f ca="1">+IF(AND(ISNUMBER(OFFSET('Sanitation Data'!$E$11,0,10*ROW('Sanitation Data'!E11))),'Data Summary'!CS17="Yes"),OFFSET('Sanitation Data'!$E$11,0,10*ROW('Sanitation Data'!E11)),NA())</f>
        <v>#N/A</v>
      </c>
      <c r="AE17" s="528" t="e">
        <f ca="1">+IF(AND(ISNUMBER(OFFSET('Sanitation Data'!$E$12,0,10*ROW('Sanitation Data'!E11))),'Data Summary'!CT17="Yes"),OFFSET('Sanitation Data'!$E$12,0,10*ROW('Sanitation Data'!E11)),NA())</f>
        <v>#N/A</v>
      </c>
      <c r="AF17" s="528" t="e">
        <f ca="1">+IF(AND(ISNUMBER(OFFSET('Sanitation Data'!$F$4,0,10*ROW('Sanitation Data'!F11))),'Data Summary'!CU17="Yes"),100-OFFSET('Sanitation Data'!$F$4,0,10*ROW('Sanitation Data'!F11)),NA())</f>
        <v>#N/A</v>
      </c>
      <c r="AG17" s="528" t="e">
        <f ca="1">+IF(AND(ISNUMBER(OFFSET('Sanitation Data'!$F$6,0,10*ROW('Sanitation Data'!F11))),'Data Summary'!CV17="Yes"),OFFSET('Sanitation Data'!$F$6,0,10*ROW('Sanitation Data'!F11)),NA())</f>
        <v>#N/A</v>
      </c>
      <c r="AH17" s="528" t="e">
        <f ca="1">+IF(AND(ISNUMBER(OFFSET('Sanitation Data'!$F$10,0,10*ROW('Sanitation Data'!F11))),'Data Summary'!CW17="Yes"),OFFSET('Sanitation Data'!$F$10,0,10*ROW('Sanitation Data'!F11)),NA())</f>
        <v>#N/A</v>
      </c>
      <c r="AI17" s="528" t="e">
        <f ca="1">+IF(AND(ISNUMBER(OFFSET('Sanitation Data'!$F$11,0,10*ROW('Sanitation Data'!F11))),'Data Summary'!CX17="Yes"),OFFSET('Sanitation Data'!$F$11,0,10*ROW('Sanitation Data'!F11)),NA())</f>
        <v>#N/A</v>
      </c>
      <c r="AJ17" s="528" t="e">
        <f ca="1">+IF(AND(ISNUMBER(OFFSET('Sanitation Data'!$F$12,0,10*ROW('Sanitation Data'!F11))),'Data Summary'!CY17="Yes"),OFFSET('Sanitation Data'!$F$12,0,10*ROW('Sanitation Data'!F11)),NA())</f>
        <v>#N/A</v>
      </c>
      <c r="AK17" s="528" t="e">
        <f ca="1">+IF(AND(ISNUMBER(OFFSET('Sanitation Data'!$G$4,0,10*ROW('Sanitation Data'!G11))),'Data Summary'!CZ17="Yes"),100-OFFSET('Sanitation Data'!$G$4,0,10*ROW('Sanitation Data'!G11)),NA())</f>
        <v>#N/A</v>
      </c>
      <c r="AL17" s="528" t="e">
        <f ca="1">+IF(AND(ISNUMBER(OFFSET('Sanitation Data'!$G$6,0,10*ROW('Sanitation Data'!G11))),'Data Summary'!DA17="Yes"),OFFSET('Sanitation Data'!$G$6,0,10*ROW('Sanitation Data'!G11)),NA())</f>
        <v>#N/A</v>
      </c>
      <c r="AM17" s="528" t="e">
        <f ca="1">+IF(AND(ISNUMBER(OFFSET('Sanitation Data'!$G$10,0,10*ROW('Sanitation Data'!G11))),'Data Summary'!DB17="Yes"),OFFSET('Sanitation Data'!$G$10,0,10*ROW('Sanitation Data'!G11)),NA())</f>
        <v>#N/A</v>
      </c>
      <c r="AN17" s="528" t="e">
        <f ca="1">+IF(AND(ISNUMBER(OFFSET('Sanitation Data'!$G$11,0,10*ROW('Sanitation Data'!G11))),'Data Summary'!DC17="Yes"),OFFSET('Sanitation Data'!$G$11,0,10*ROW('Sanitation Data'!G11)),NA())</f>
        <v>#N/A</v>
      </c>
      <c r="AO17" s="528" t="e">
        <f ca="1">+IF(AND(ISNUMBER(OFFSET('Sanitation Data'!$G$12,0,10*ROW('Sanitation Data'!G11))),'Data Summary'!DD17="Yes"),OFFSET('Sanitation Data'!$G$12,0,10*ROW('Sanitation Data'!G11)),NA())</f>
        <v>#N/A</v>
      </c>
      <c r="AP17" s="528" t="e">
        <f ca="1">+IF(AND(ISNUMBER(OFFSET('Sanitation Data'!$H$4,0,10*ROW('Sanitation Data'!H11))),'Data Summary'!DE17="Yes"),100-OFFSET('Sanitation Data'!$H$4,0,10*ROW('Sanitation Data'!H11)),NA())</f>
        <v>#N/A</v>
      </c>
      <c r="AQ17" s="528" t="e">
        <f ca="1">+IF(AND(ISNUMBER(OFFSET('Sanitation Data'!$H$6,0,10*ROW('Sanitation Data'!H11))),'Data Summary'!DF17="Yes"),OFFSET('Sanitation Data'!$H$6,0,10*ROW('Sanitation Data'!H11)),NA())</f>
        <v>#N/A</v>
      </c>
      <c r="AR17" s="528" t="e">
        <f ca="1">+IF(AND(ISNUMBER(OFFSET('Sanitation Data'!$H$10,0,10*ROW('Sanitation Data'!H11))),'Data Summary'!DG17="Yes"),OFFSET('Sanitation Data'!$H$10,0,10*ROW('Sanitation Data'!H11)),NA())</f>
        <v>#N/A</v>
      </c>
      <c r="AS17" s="528" t="e">
        <f ca="1">+IF(AND(ISNUMBER(OFFSET('Sanitation Data'!$H$11,0,10*ROW('Sanitation Data'!H11))),'Data Summary'!DH17="Yes"),OFFSET('Sanitation Data'!$H$11,0,10*ROW('Sanitation Data'!H11)),NA())</f>
        <v>#N/A</v>
      </c>
      <c r="AT17" s="528" t="e">
        <f ca="1">+IF(AND(ISNUMBER(OFFSET('Sanitation Data'!$H$12,0,10*ROW('Sanitation Data'!H11))),'Data Summary'!DI17="Yes"),OFFSET('Sanitation Data'!$H$12,0,10*ROW('Sanitation Data'!H11)),NA())</f>
        <v>#N/A</v>
      </c>
      <c r="AU17" s="528" t="e">
        <f ca="1">+IF(AND(ISNUMBER(OFFSET('Sanitation Data'!$I$4,0,10*ROW('Sanitation Data'!I11))),'Data Summary'!DJ17="Yes"),100-OFFSET('Sanitation Data'!$I$4,0,10*ROW('Sanitation Data'!I11)),NA())</f>
        <v>#N/A</v>
      </c>
      <c r="AV17" s="528" t="e">
        <f ca="1">+IF(AND(ISNUMBER(OFFSET('Sanitation Data'!$I$6,0,10*ROW('Sanitation Data'!I11))),'Data Summary'!DK17="Yes"),OFFSET('Sanitation Data'!$I$6,0,10*ROW('Sanitation Data'!I11)),NA())</f>
        <v>#N/A</v>
      </c>
      <c r="AW17" s="528" t="e">
        <f ca="1">+IF(AND(ISNUMBER(OFFSET('Sanitation Data'!$I$10,0,10*ROW('Sanitation Data'!I11))),'Data Summary'!DL17="Yes"),OFFSET('Sanitation Data'!$I$10,0,10*ROW('Sanitation Data'!I11)),NA())</f>
        <v>#N/A</v>
      </c>
      <c r="AX17" s="528" t="e">
        <f ca="1">+IF(AND(ISNUMBER(OFFSET('Sanitation Data'!$I$11,0,10*ROW('Sanitation Data'!I11))),'Data Summary'!DM17="Yes"),OFFSET('Sanitation Data'!$I$11,0,10*ROW('Sanitation Data'!I11)),NA())</f>
        <v>#N/A</v>
      </c>
      <c r="AY17" s="528" t="e">
        <f ca="1">+IF(AND(ISNUMBER(OFFSET('Sanitation Data'!$I$12,0,10*ROW('Sanitation Data'!I11))),'Data Summary'!DN17="Yes"),OFFSET('Sanitation Data'!$I$12,0,10*ROW('Sanitation Data'!I11)),NA())</f>
        <v>#N/A</v>
      </c>
      <c r="AZ17" s="529" t="e">
        <f ca="1">+IF(AND(ISNUMBER(OFFSET('Hygiene Data'!$D$5,0,10*ROW('Hygiene Data'!D11))),'Data Summary'!DO17="Yes"),OFFSET('Hygiene Data'!$D$5,0,10*ROW('Hygiene Data'!D11)),NA())</f>
        <v>#N/A</v>
      </c>
      <c r="BA17" s="529" t="e">
        <f ca="1">+IF(AND(ISNUMBER(OFFSET('Hygiene Data'!$D$7,0,10*ROW('Hygiene Data'!D11))),'Data Summary'!DP17="Yes"),OFFSET('Hygiene Data'!$D$7,0,10*ROW('Hygiene Data'!D11)),NA())</f>
        <v>#N/A</v>
      </c>
      <c r="BB17" s="529">
        <f ca="1">+IF(AND(ISNUMBER(OFFSET('Hygiene Data'!$D$9,0,10*ROW('Hygiene Data'!D11))),'Data Summary'!DQ17="Yes"),OFFSET('Hygiene Data'!$D$9,0,10*ROW('Hygiene Data'!D11)),NA())</f>
        <v>83.4</v>
      </c>
      <c r="BC17" s="529" t="e">
        <f ca="1">+IF(AND(ISNUMBER(OFFSET('Hygiene Data'!$E$5,0,10*ROW('Hygiene Data'!E11))),'Data Summary'!DR17="Yes"),OFFSET('Hygiene Data'!$E$5,0,10*ROW('Hygiene Data'!E11)),NA())</f>
        <v>#N/A</v>
      </c>
      <c r="BD17" s="529" t="e">
        <f ca="1">+IF(AND(ISNUMBER(OFFSET('Hygiene Data'!$E$7,0,10*ROW('Hygiene Data'!E11))),'Data Summary'!DS17="Yes"),OFFSET('Hygiene Data'!$E$7,0,10*ROW('Hygiene Data'!E11)),NA())</f>
        <v>#N/A</v>
      </c>
      <c r="BE17" s="529" t="e">
        <f ca="1">+IF(AND(ISNUMBER(OFFSET('Hygiene Data'!$E$9,0,10*ROW('Hygiene Data'!E11))),'Data Summary'!DT17="Yes"),OFFSET('Hygiene Data'!$E$9,0,10*ROW('Hygiene Data'!E11)),NA())</f>
        <v>#N/A</v>
      </c>
      <c r="BF17" s="529" t="e">
        <f ca="1">+IF(AND(ISNUMBER(OFFSET('Hygiene Data'!$F$5,0,10*ROW('Hygiene Data'!F11))),'Data Summary'!DU17="Yes"),OFFSET('Hygiene Data'!$F$5,0,10*ROW('Hygiene Data'!F11)),NA())</f>
        <v>#N/A</v>
      </c>
      <c r="BG17" s="529" t="e">
        <f ca="1">+IF(AND(ISNUMBER(OFFSET('Hygiene Data'!$F$7,0,10*ROW('Hygiene Data'!F11))),'Data Summary'!DV17="Yes"),OFFSET('Hygiene Data'!$F$7,0,10*ROW('Hygiene Data'!F11)),NA())</f>
        <v>#N/A</v>
      </c>
      <c r="BH17" s="529" t="e">
        <f ca="1">+IF(AND(ISNUMBER(OFFSET('Hygiene Data'!$F$9,0,10*ROW('Hygiene Data'!F11))),'Data Summary'!DW17="Yes"),OFFSET('Hygiene Data'!$F$9,0,10*ROW('Hygiene Data'!F11)),NA())</f>
        <v>#N/A</v>
      </c>
      <c r="BI17" s="529" t="e">
        <f ca="1">+IF(AND(ISNUMBER(OFFSET('Hygiene Data'!$G$5,0,10*ROW('Hygiene Data'!G11))),'Data Summary'!DX17="Yes"),OFFSET('Hygiene Data'!$G$5,0,10*ROW('Hygiene Data'!G11)),NA())</f>
        <v>#N/A</v>
      </c>
      <c r="BJ17" s="529" t="e">
        <f ca="1">+IF(AND(ISNUMBER(OFFSET('Hygiene Data'!$G$7,0,10*ROW('Hygiene Data'!G11))),'Data Summary'!DY17="Yes"),OFFSET('Hygiene Data'!$G$7,0,10*ROW('Hygiene Data'!G11)),NA())</f>
        <v>#N/A</v>
      </c>
      <c r="BK17" s="529" t="e">
        <f ca="1">+IF(AND(ISNUMBER(OFFSET('Hygiene Data'!$G$9,0,10*ROW('Hygiene Data'!G11))),'Data Summary'!DZ17="Yes"),OFFSET('Hygiene Data'!$G$9,0,10*ROW('Hygiene Data'!G11)),NA())</f>
        <v>#N/A</v>
      </c>
      <c r="BL17" s="529" t="e">
        <f ca="1">+IF(AND(ISNUMBER(OFFSET('Hygiene Data'!$H$5,0,10*ROW('Hygiene Data'!H11))),'Data Summary'!EA17="Yes"),OFFSET('Hygiene Data'!$H$5,0,10*ROW('Hygiene Data'!H11)),NA())</f>
        <v>#N/A</v>
      </c>
      <c r="BM17" s="529" t="e">
        <f ca="1">+IF(AND(ISNUMBER(OFFSET('Hygiene Data'!$H$7,0,10*ROW('Hygiene Data'!H11))),'Data Summary'!EB17="Yes"),OFFSET('Hygiene Data'!$H$7,0,10*ROW('Hygiene Data'!H11)),NA())</f>
        <v>#N/A</v>
      </c>
      <c r="BN17" s="529" t="e">
        <f ca="1">+IF(AND(ISNUMBER(OFFSET('Hygiene Data'!$H$9,0,10*ROW('Hygiene Data'!H11))),'Data Summary'!EC17="Yes"),OFFSET('Hygiene Data'!$H$9,0,10*ROW('Hygiene Data'!H11)),NA())</f>
        <v>#N/A</v>
      </c>
      <c r="BO17" s="529" t="e">
        <f ca="1">+IF(AND(ISNUMBER(OFFSET('Hygiene Data'!$I$5,0,10*ROW('Hygiene Data'!I11))),'Data Summary'!ED17="Yes"),OFFSET('Hygiene Data'!$I$5,0,10*ROW('Hygiene Data'!I11)),NA())</f>
        <v>#N/A</v>
      </c>
      <c r="BP17" s="529" t="e">
        <f ca="1">+IF(AND(ISNUMBER(OFFSET('Hygiene Data'!$I$7,0,10*ROW('Hygiene Data'!I11))),'Data Summary'!EE17="Yes"),OFFSET('Hygiene Data'!$I$7,0,10*ROW('Hygiene Data'!I11)),NA())</f>
        <v>#N/A</v>
      </c>
      <c r="BQ17" s="529" t="e">
        <f ca="1">+IF(AND(ISNUMBER(OFFSET('Hygiene Data'!$I$9,0,10*ROW('Hygiene Data'!I11))),'Data Summary'!EF17="Yes"),OFFSET('Hygiene Data'!$I$9,0,10*ROW('Hygiene Data'!I11)),NA())</f>
        <v>#N/A</v>
      </c>
    </row>
    <row r="18" spans="1:69" x14ac:dyDescent="0.25">
      <c r="A18" s="525" t="str">
        <f ca="1">+RIGHT('Data Summary'!A18,LEN('Data Summary'!A18)-9)</f>
        <v>SMOSS</v>
      </c>
      <c r="B18" s="499" t="str">
        <f ca="1">+IF(ISTEXT('Data Summary'!B18),'Data Summary'!B18,"")</f>
        <v>Survey</v>
      </c>
      <c r="C18" s="526">
        <f ca="1">+VALUE('Data Summary'!C18)</f>
        <v>2025</v>
      </c>
      <c r="D18" s="527" t="e">
        <f ca="1">+IF(AND(ISNUMBER(OFFSET('Water Data'!$D$4,0,10*ROW('Water Data'!D12))),'Data Summary'!BS18="Yes"),100-OFFSET('Water Data'!$D$4,0,10*ROW('Water Data'!D12)),NA())</f>
        <v>#N/A</v>
      </c>
      <c r="E18" s="527" t="e">
        <f ca="1">+IF(AND(ISNUMBER(OFFSET('Water Data'!$D$6,0,10*ROW('Water Data'!D12))),'Data Summary'!BT18="Yes"),OFFSET('Water Data'!$D$6,0,10*ROW('Water Data'!D12)),NA())</f>
        <v>#N/A</v>
      </c>
      <c r="F18" s="527" t="e">
        <f ca="1">+IF(AND(ISNUMBER(OFFSET('Water Data'!$D$9,0,10*ROW('Water Data'!D12))),'Data Summary'!BU18="Yes"),OFFSET('Water Data'!$D$9,0,10*ROW('Water Data'!D12)),NA())</f>
        <v>#N/A</v>
      </c>
      <c r="G18" s="527" t="e">
        <f ca="1">+IF(AND(ISNUMBER(OFFSET('Water Data'!$E$4,0,10*ROW('Water Data'!E12))),'Data Summary'!BV18="Yes"),100-OFFSET('Water Data'!$E$4,0,10*ROW('Water Data'!E12)),NA())</f>
        <v>#N/A</v>
      </c>
      <c r="H18" s="527" t="e">
        <f ca="1">+IF(AND(ISNUMBER(OFFSET('Water Data'!$E$6,0,10*ROW('Water Data'!E12))),'Data Summary'!BW18="Yes"),OFFSET('Water Data'!$E$6,0,10*ROW('Water Data'!E12)),NA())</f>
        <v>#N/A</v>
      </c>
      <c r="I18" s="527" t="e">
        <f ca="1">+IF(AND(ISNUMBER(OFFSET('Water Data'!$E$9,0,10*ROW('Water Data'!E12))),'Data Summary'!BX18="Yes"),OFFSET('Water Data'!$E$9,0,10*ROW('Water Data'!E12)),NA())</f>
        <v>#N/A</v>
      </c>
      <c r="J18" s="527" t="e">
        <f ca="1">+IF(AND(ISNUMBER(OFFSET('Water Data'!$F$4,0,10*ROW('Water Data'!F12))),'Data Summary'!BY18="Yes"),100-OFFSET('Water Data'!$F$4,0,10*ROW('Water Data'!F12)),NA())</f>
        <v>#N/A</v>
      </c>
      <c r="K18" s="527" t="e">
        <f ca="1">+IF(AND(ISNUMBER(OFFSET('Water Data'!$F$6,0,10*ROW('Water Data'!F12))),'Data Summary'!BZ18="Yes"),OFFSET('Water Data'!$F$6,0,10*ROW('Water Data'!F12)),NA())</f>
        <v>#N/A</v>
      </c>
      <c r="L18" s="527" t="e">
        <f ca="1">+IF(AND(ISNUMBER(OFFSET('Water Data'!$F$9,0,10*ROW('Water Data'!F12))),'Data Summary'!CA18="Yes"),OFFSET('Water Data'!$F$9,0,10*ROW('Water Data'!F12)),NA())</f>
        <v>#N/A</v>
      </c>
      <c r="M18" s="527" t="e">
        <f ca="1">+IF(AND(ISNUMBER(OFFSET('Water Data'!$G$4,0,10*ROW('Water Data'!G12))),'Data Summary'!CB18="Yes"),100-OFFSET('Water Data'!$G$4,0,10*ROW('Water Data'!G12)),NA())</f>
        <v>#N/A</v>
      </c>
      <c r="N18" s="527" t="e">
        <f ca="1">+IF(AND(ISNUMBER(OFFSET('Water Data'!$G$6,0,10*ROW('Water Data'!G12))),'Data Summary'!CC18="Yes"),OFFSET('Water Data'!$G$6,0,10*ROW('Water Data'!G12)),NA())</f>
        <v>#N/A</v>
      </c>
      <c r="O18" s="527" t="e">
        <f ca="1">+IF(AND(ISNUMBER(OFFSET('Water Data'!$G$9,0,10*ROW('Water Data'!G12))),'Data Summary'!CD18="Yes"),OFFSET('Water Data'!$G$9,0,10*ROW('Water Data'!G12)),NA())</f>
        <v>#N/A</v>
      </c>
      <c r="P18" s="527" t="e">
        <f ca="1">+IF(AND(ISNUMBER(OFFSET('Water Data'!$H$4,0,10*ROW('Water Data'!H12))),'Data Summary'!CE18="Yes"),100-OFFSET('Water Data'!$H$4,0,10*ROW('Water Data'!H12)),NA())</f>
        <v>#N/A</v>
      </c>
      <c r="Q18" s="527" t="e">
        <f ca="1">+IF(AND(ISNUMBER(OFFSET('Water Data'!$H$6,0,10*ROW('Water Data'!H12))),'Data Summary'!CF18="Yes"),OFFSET('Water Data'!$H$6,0,10*ROW('Water Data'!H12)),NA())</f>
        <v>#N/A</v>
      </c>
      <c r="R18" s="527" t="e">
        <f ca="1">+IF(AND(ISNUMBER(OFFSET('Water Data'!$H$9,0,10*ROW('Water Data'!H12))),'Data Summary'!CG18="Yes"),OFFSET('Water Data'!$H$9,0,10*ROW('Water Data'!H12)),NA())</f>
        <v>#N/A</v>
      </c>
      <c r="S18" s="527" t="e">
        <f ca="1">+IF(AND(ISNUMBER(OFFSET('Water Data'!$I$4,0,10*ROW('Water Data'!I12))),'Data Summary'!CH18="Yes"),100-OFFSET('Water Data'!$I$4,0,10*ROW('Water Data'!I12)),NA())</f>
        <v>#N/A</v>
      </c>
      <c r="T18" s="527" t="e">
        <f ca="1">+IF(AND(ISNUMBER(OFFSET('Water Data'!$I$6,0,10*ROW('Water Data'!I12))),'Data Summary'!CI18="Yes"),OFFSET('Water Data'!$I$6,0,10*ROW('Water Data'!I12)),NA())</f>
        <v>#N/A</v>
      </c>
      <c r="U18" s="527" t="e">
        <f ca="1">+IF(AND(ISNUMBER(OFFSET('Water Data'!$I$9,0,10*ROW('Water Data'!I12))),'Data Summary'!CJ18="Yes"),OFFSET('Water Data'!$I$9,0,10*ROW('Water Data'!I12)),NA())</f>
        <v>#N/A</v>
      </c>
      <c r="V18" s="528" t="e">
        <f ca="1">+IF(AND(ISNUMBER(OFFSET('Sanitation Data'!$D$4,0,10*ROW('Sanitation Data'!D12))),'Data Summary'!CK18="Yes"),100-OFFSET('Sanitation Data'!$D$4,0,10*ROW('Sanitation Data'!D12)),NA())</f>
        <v>#N/A</v>
      </c>
      <c r="W18" s="528" t="e">
        <f ca="1">+IF(AND(ISNUMBER(OFFSET('Sanitation Data'!$D$6,0,10*ROW('Sanitation Data'!D12))),'Data Summary'!CL18="Yes"),OFFSET('Sanitation Data'!$D$6,0,10*ROW('Sanitation Data'!D12)),NA())</f>
        <v>#N/A</v>
      </c>
      <c r="X18" s="528" t="e">
        <f ca="1">+IF(AND(ISNUMBER(OFFSET('Sanitation Data'!$D$10,0,10*ROW('Sanitation Data'!D12))),'Data Summary'!CM18="Yes"),OFFSET('Sanitation Data'!$D$10,0,10*ROW('Sanitation Data'!D12)),NA())</f>
        <v>#N/A</v>
      </c>
      <c r="Y18" s="528" t="e">
        <f ca="1">+IF(AND(ISNUMBER(OFFSET('Sanitation Data'!$D$11,0,10*ROW('Sanitation Data'!D12))),'Data Summary'!CN18="Yes"),OFFSET('Sanitation Data'!$D$11,0,10*ROW('Sanitation Data'!D12)),NA())</f>
        <v>#N/A</v>
      </c>
      <c r="Z18" s="528" t="e">
        <f ca="1">+IF(AND(ISNUMBER(OFFSET('Sanitation Data'!$D$12,0,10*ROW('Sanitation Data'!D12))),'Data Summary'!CO18="Yes"),OFFSET('Sanitation Data'!$D$12,0,10*ROW('Sanitation Data'!D12)),NA())</f>
        <v>#N/A</v>
      </c>
      <c r="AA18" s="528" t="e">
        <f ca="1">+IF(AND(ISNUMBER(OFFSET('Sanitation Data'!$E$4,0,10*ROW('Sanitation Data'!E12))),'Data Summary'!CP18="Yes"),100-OFFSET('Sanitation Data'!$E$4,0,10*ROW('Sanitation Data'!E12)),NA())</f>
        <v>#N/A</v>
      </c>
      <c r="AB18" s="528" t="e">
        <f ca="1">+IF(AND(ISNUMBER(OFFSET('Sanitation Data'!$E$6,0,10*ROW('Sanitation Data'!E12))),'Data Summary'!CQ18="Yes"),OFFSET('Sanitation Data'!$E$6,0,10*ROW('Sanitation Data'!E12)),NA())</f>
        <v>#N/A</v>
      </c>
      <c r="AC18" s="528" t="e">
        <f ca="1">+IF(AND(ISNUMBER(OFFSET('Sanitation Data'!$E$10,0,10*ROW('Sanitation Data'!E12))),'Data Summary'!CR18="Yes"),OFFSET('Sanitation Data'!$E$10,0,10*ROW('Sanitation Data'!E12)),NA())</f>
        <v>#N/A</v>
      </c>
      <c r="AD18" s="528" t="e">
        <f ca="1">+IF(AND(ISNUMBER(OFFSET('Sanitation Data'!$E$11,0,10*ROW('Sanitation Data'!E12))),'Data Summary'!CS18="Yes"),OFFSET('Sanitation Data'!$E$11,0,10*ROW('Sanitation Data'!E12)),NA())</f>
        <v>#N/A</v>
      </c>
      <c r="AE18" s="528" t="e">
        <f ca="1">+IF(AND(ISNUMBER(OFFSET('Sanitation Data'!$E$12,0,10*ROW('Sanitation Data'!E12))),'Data Summary'!CT18="Yes"),OFFSET('Sanitation Data'!$E$12,0,10*ROW('Sanitation Data'!E12)),NA())</f>
        <v>#N/A</v>
      </c>
      <c r="AF18" s="528" t="e">
        <f ca="1">+IF(AND(ISNUMBER(OFFSET('Sanitation Data'!$F$4,0,10*ROW('Sanitation Data'!F12))),'Data Summary'!CU18="Yes"),100-OFFSET('Sanitation Data'!$F$4,0,10*ROW('Sanitation Data'!F12)),NA())</f>
        <v>#N/A</v>
      </c>
      <c r="AG18" s="528" t="e">
        <f ca="1">+IF(AND(ISNUMBER(OFFSET('Sanitation Data'!$F$6,0,10*ROW('Sanitation Data'!F12))),'Data Summary'!CV18="Yes"),OFFSET('Sanitation Data'!$F$6,0,10*ROW('Sanitation Data'!F12)),NA())</f>
        <v>#N/A</v>
      </c>
      <c r="AH18" s="528" t="e">
        <f ca="1">+IF(AND(ISNUMBER(OFFSET('Sanitation Data'!$F$10,0,10*ROW('Sanitation Data'!F12))),'Data Summary'!CW18="Yes"),OFFSET('Sanitation Data'!$F$10,0,10*ROW('Sanitation Data'!F12)),NA())</f>
        <v>#N/A</v>
      </c>
      <c r="AI18" s="528" t="e">
        <f ca="1">+IF(AND(ISNUMBER(OFFSET('Sanitation Data'!$F$11,0,10*ROW('Sanitation Data'!F12))),'Data Summary'!CX18="Yes"),OFFSET('Sanitation Data'!$F$11,0,10*ROW('Sanitation Data'!F12)),NA())</f>
        <v>#N/A</v>
      </c>
      <c r="AJ18" s="528" t="e">
        <f ca="1">+IF(AND(ISNUMBER(OFFSET('Sanitation Data'!$F$12,0,10*ROW('Sanitation Data'!F12))),'Data Summary'!CY18="Yes"),OFFSET('Sanitation Data'!$F$12,0,10*ROW('Sanitation Data'!F12)),NA())</f>
        <v>#N/A</v>
      </c>
      <c r="AK18" s="528" t="e">
        <f ca="1">+IF(AND(ISNUMBER(OFFSET('Sanitation Data'!$G$4,0,10*ROW('Sanitation Data'!G12))),'Data Summary'!CZ18="Yes"),100-OFFSET('Sanitation Data'!$G$4,0,10*ROW('Sanitation Data'!G12)),NA())</f>
        <v>#N/A</v>
      </c>
      <c r="AL18" s="528" t="e">
        <f ca="1">+IF(AND(ISNUMBER(OFFSET('Sanitation Data'!$G$6,0,10*ROW('Sanitation Data'!G12))),'Data Summary'!DA18="Yes"),OFFSET('Sanitation Data'!$G$6,0,10*ROW('Sanitation Data'!G12)),NA())</f>
        <v>#N/A</v>
      </c>
      <c r="AM18" s="528" t="e">
        <f ca="1">+IF(AND(ISNUMBER(OFFSET('Sanitation Data'!$G$10,0,10*ROW('Sanitation Data'!G12))),'Data Summary'!DB18="Yes"),OFFSET('Sanitation Data'!$G$10,0,10*ROW('Sanitation Data'!G12)),NA())</f>
        <v>#N/A</v>
      </c>
      <c r="AN18" s="528" t="e">
        <f ca="1">+IF(AND(ISNUMBER(OFFSET('Sanitation Data'!$G$11,0,10*ROW('Sanitation Data'!G12))),'Data Summary'!DC18="Yes"),OFFSET('Sanitation Data'!$G$11,0,10*ROW('Sanitation Data'!G12)),NA())</f>
        <v>#N/A</v>
      </c>
      <c r="AO18" s="528" t="e">
        <f ca="1">+IF(AND(ISNUMBER(OFFSET('Sanitation Data'!$G$12,0,10*ROW('Sanitation Data'!G12))),'Data Summary'!DD18="Yes"),OFFSET('Sanitation Data'!$G$12,0,10*ROW('Sanitation Data'!G12)),NA())</f>
        <v>#N/A</v>
      </c>
      <c r="AP18" s="528" t="e">
        <f ca="1">+IF(AND(ISNUMBER(OFFSET('Sanitation Data'!$H$4,0,10*ROW('Sanitation Data'!H12))),'Data Summary'!DE18="Yes"),100-OFFSET('Sanitation Data'!$H$4,0,10*ROW('Sanitation Data'!H12)),NA())</f>
        <v>#N/A</v>
      </c>
      <c r="AQ18" s="528" t="e">
        <f ca="1">+IF(AND(ISNUMBER(OFFSET('Sanitation Data'!$H$6,0,10*ROW('Sanitation Data'!H12))),'Data Summary'!DF18="Yes"),OFFSET('Sanitation Data'!$H$6,0,10*ROW('Sanitation Data'!H12)),NA())</f>
        <v>#N/A</v>
      </c>
      <c r="AR18" s="528" t="e">
        <f ca="1">+IF(AND(ISNUMBER(OFFSET('Sanitation Data'!$H$10,0,10*ROW('Sanitation Data'!H12))),'Data Summary'!DG18="Yes"),OFFSET('Sanitation Data'!$H$10,0,10*ROW('Sanitation Data'!H12)),NA())</f>
        <v>#N/A</v>
      </c>
      <c r="AS18" s="528" t="e">
        <f ca="1">+IF(AND(ISNUMBER(OFFSET('Sanitation Data'!$H$11,0,10*ROW('Sanitation Data'!H12))),'Data Summary'!DH18="Yes"),OFFSET('Sanitation Data'!$H$11,0,10*ROW('Sanitation Data'!H12)),NA())</f>
        <v>#N/A</v>
      </c>
      <c r="AT18" s="528" t="e">
        <f ca="1">+IF(AND(ISNUMBER(OFFSET('Sanitation Data'!$H$12,0,10*ROW('Sanitation Data'!H12))),'Data Summary'!DI18="Yes"),OFFSET('Sanitation Data'!$H$12,0,10*ROW('Sanitation Data'!H12)),NA())</f>
        <v>#N/A</v>
      </c>
      <c r="AU18" s="528" t="e">
        <f ca="1">+IF(AND(ISNUMBER(OFFSET('Sanitation Data'!$I$4,0,10*ROW('Sanitation Data'!I12))),'Data Summary'!DJ18="Yes"),100-OFFSET('Sanitation Data'!$I$4,0,10*ROW('Sanitation Data'!I12)),NA())</f>
        <v>#N/A</v>
      </c>
      <c r="AV18" s="528" t="e">
        <f ca="1">+IF(AND(ISNUMBER(OFFSET('Sanitation Data'!$I$6,0,10*ROW('Sanitation Data'!I12))),'Data Summary'!DK18="Yes"),OFFSET('Sanitation Data'!$I$6,0,10*ROW('Sanitation Data'!I12)),NA())</f>
        <v>#N/A</v>
      </c>
      <c r="AW18" s="528" t="e">
        <f ca="1">+IF(AND(ISNUMBER(OFFSET('Sanitation Data'!$I$10,0,10*ROW('Sanitation Data'!I12))),'Data Summary'!DL18="Yes"),OFFSET('Sanitation Data'!$I$10,0,10*ROW('Sanitation Data'!I12)),NA())</f>
        <v>#N/A</v>
      </c>
      <c r="AX18" s="528" t="e">
        <f ca="1">+IF(AND(ISNUMBER(OFFSET('Sanitation Data'!$I$11,0,10*ROW('Sanitation Data'!I12))),'Data Summary'!DM18="Yes"),OFFSET('Sanitation Data'!$I$11,0,10*ROW('Sanitation Data'!I12)),NA())</f>
        <v>#N/A</v>
      </c>
      <c r="AY18" s="528" t="e">
        <f ca="1">+IF(AND(ISNUMBER(OFFSET('Sanitation Data'!$I$12,0,10*ROW('Sanitation Data'!I12))),'Data Summary'!DN18="Yes"),OFFSET('Sanitation Data'!$I$12,0,10*ROW('Sanitation Data'!I12)),NA())</f>
        <v>#N/A</v>
      </c>
      <c r="AZ18" s="529" t="e">
        <f ca="1">+IF(AND(ISNUMBER(OFFSET('Hygiene Data'!$D$5,0,10*ROW('Hygiene Data'!D12))),'Data Summary'!DO18="Yes"),OFFSET('Hygiene Data'!$D$5,0,10*ROW('Hygiene Data'!D12)),NA())</f>
        <v>#N/A</v>
      </c>
      <c r="BA18" s="529" t="e">
        <f ca="1">+IF(AND(ISNUMBER(OFFSET('Hygiene Data'!$D$7,0,10*ROW('Hygiene Data'!D12))),'Data Summary'!DP18="Yes"),OFFSET('Hygiene Data'!$D$7,0,10*ROW('Hygiene Data'!D12)),NA())</f>
        <v>#N/A</v>
      </c>
      <c r="BB18" s="529" t="e">
        <f ca="1">+IF(AND(ISNUMBER(OFFSET('Hygiene Data'!$D$9,0,10*ROW('Hygiene Data'!D12))),'Data Summary'!DQ18="Yes"),OFFSET('Hygiene Data'!$D$9,0,10*ROW('Hygiene Data'!D12)),NA())</f>
        <v>#N/A</v>
      </c>
      <c r="BC18" s="529" t="e">
        <f ca="1">+IF(AND(ISNUMBER(OFFSET('Hygiene Data'!$E$5,0,10*ROW('Hygiene Data'!E12))),'Data Summary'!DR18="Yes"),OFFSET('Hygiene Data'!$E$5,0,10*ROW('Hygiene Data'!E12)),NA())</f>
        <v>#N/A</v>
      </c>
      <c r="BD18" s="529" t="e">
        <f ca="1">+IF(AND(ISNUMBER(OFFSET('Hygiene Data'!$E$7,0,10*ROW('Hygiene Data'!E12))),'Data Summary'!DS18="Yes"),OFFSET('Hygiene Data'!$E$7,0,10*ROW('Hygiene Data'!E12)),NA())</f>
        <v>#N/A</v>
      </c>
      <c r="BE18" s="529" t="e">
        <f ca="1">+IF(AND(ISNUMBER(OFFSET('Hygiene Data'!$E$9,0,10*ROW('Hygiene Data'!E12))),'Data Summary'!DT18="Yes"),OFFSET('Hygiene Data'!$E$9,0,10*ROW('Hygiene Data'!E12)),NA())</f>
        <v>#N/A</v>
      </c>
      <c r="BF18" s="529" t="e">
        <f ca="1">+IF(AND(ISNUMBER(OFFSET('Hygiene Data'!$F$5,0,10*ROW('Hygiene Data'!F12))),'Data Summary'!DU18="Yes"),OFFSET('Hygiene Data'!$F$5,0,10*ROW('Hygiene Data'!F12)),NA())</f>
        <v>#N/A</v>
      </c>
      <c r="BG18" s="529" t="e">
        <f ca="1">+IF(AND(ISNUMBER(OFFSET('Hygiene Data'!$F$7,0,10*ROW('Hygiene Data'!F12))),'Data Summary'!DV18="Yes"),OFFSET('Hygiene Data'!$F$7,0,10*ROW('Hygiene Data'!F12)),NA())</f>
        <v>#N/A</v>
      </c>
      <c r="BH18" s="529" t="e">
        <f ca="1">+IF(AND(ISNUMBER(OFFSET('Hygiene Data'!$F$9,0,10*ROW('Hygiene Data'!F12))),'Data Summary'!DW18="Yes"),OFFSET('Hygiene Data'!$F$9,0,10*ROW('Hygiene Data'!F12)),NA())</f>
        <v>#N/A</v>
      </c>
      <c r="BI18" s="529" t="e">
        <f ca="1">+IF(AND(ISNUMBER(OFFSET('Hygiene Data'!$G$5,0,10*ROW('Hygiene Data'!G12))),'Data Summary'!DX18="Yes"),OFFSET('Hygiene Data'!$G$5,0,10*ROW('Hygiene Data'!G12)),NA())</f>
        <v>#N/A</v>
      </c>
      <c r="BJ18" s="529" t="e">
        <f ca="1">+IF(AND(ISNUMBER(OFFSET('Hygiene Data'!$G$7,0,10*ROW('Hygiene Data'!G12))),'Data Summary'!DY18="Yes"),OFFSET('Hygiene Data'!$G$7,0,10*ROW('Hygiene Data'!G12)),NA())</f>
        <v>#N/A</v>
      </c>
      <c r="BK18" s="529" t="e">
        <f ca="1">+IF(AND(ISNUMBER(OFFSET('Hygiene Data'!$G$9,0,10*ROW('Hygiene Data'!G12))),'Data Summary'!DZ18="Yes"),OFFSET('Hygiene Data'!$G$9,0,10*ROW('Hygiene Data'!G12)),NA())</f>
        <v>#N/A</v>
      </c>
      <c r="BL18" s="529" t="e">
        <f ca="1">+IF(AND(ISNUMBER(OFFSET('Hygiene Data'!$H$5,0,10*ROW('Hygiene Data'!H12))),'Data Summary'!EA18="Yes"),OFFSET('Hygiene Data'!$H$5,0,10*ROW('Hygiene Data'!H12)),NA())</f>
        <v>#N/A</v>
      </c>
      <c r="BM18" s="529" t="e">
        <f ca="1">+IF(AND(ISNUMBER(OFFSET('Hygiene Data'!$H$7,0,10*ROW('Hygiene Data'!H12))),'Data Summary'!EB18="Yes"),OFFSET('Hygiene Data'!$H$7,0,10*ROW('Hygiene Data'!H12)),NA())</f>
        <v>#N/A</v>
      </c>
      <c r="BN18" s="529" t="e">
        <f ca="1">+IF(AND(ISNUMBER(OFFSET('Hygiene Data'!$H$9,0,10*ROW('Hygiene Data'!H12))),'Data Summary'!EC18="Yes"),OFFSET('Hygiene Data'!$H$9,0,10*ROW('Hygiene Data'!H12)),NA())</f>
        <v>#N/A</v>
      </c>
      <c r="BO18" s="529" t="e">
        <f ca="1">+IF(AND(ISNUMBER(OFFSET('Hygiene Data'!$I$5,0,10*ROW('Hygiene Data'!I12))),'Data Summary'!ED18="Yes"),OFFSET('Hygiene Data'!$I$5,0,10*ROW('Hygiene Data'!I12)),NA())</f>
        <v>#N/A</v>
      </c>
      <c r="BP18" s="529" t="e">
        <f ca="1">+IF(AND(ISNUMBER(OFFSET('Hygiene Data'!$I$7,0,10*ROW('Hygiene Data'!I12))),'Data Summary'!EE18="Yes"),OFFSET('Hygiene Data'!$I$7,0,10*ROW('Hygiene Data'!I12)),NA())</f>
        <v>#N/A</v>
      </c>
      <c r="BQ18" s="529" t="e">
        <f ca="1">+IF(AND(ISNUMBER(OFFSET('Hygiene Data'!$I$9,0,10*ROW('Hygiene Data'!I12))),'Data Summary'!EF18="Yes"),OFFSET('Hygiene Data'!$I$9,0,10*ROW('Hygiene Data'!I12)),NA())</f>
        <v>#N/A</v>
      </c>
    </row>
    <row r="19" spans="1:69" x14ac:dyDescent="0.25">
      <c r="A19" s="525" t="str">
        <f ca="1">+RIGHT('Data Summary'!A19,LEN('Data Summary'!A19)-9)</f>
        <v>UIS</v>
      </c>
      <c r="B19" s="499" t="str">
        <f ca="1">+IF(ISTEXT('Data Summary'!B19),'Data Summary'!B19,"")</f>
        <v>Other</v>
      </c>
      <c r="C19" s="526">
        <f ca="1">+VALUE('Data Summary'!C19)</f>
        <v>2025</v>
      </c>
      <c r="D19" s="527" t="e">
        <f ca="1">+IF(AND(ISNUMBER(OFFSET('Water Data'!$D$4,0,10*ROW('Water Data'!D13))),'Data Summary'!BS19="Yes"),100-OFFSET('Water Data'!$D$4,0,10*ROW('Water Data'!D13)),NA())</f>
        <v>#N/A</v>
      </c>
      <c r="E19" s="527" t="e">
        <f ca="1">+IF(AND(ISNUMBER(OFFSET('Water Data'!$D$6,0,10*ROW('Water Data'!D13))),'Data Summary'!BT19="Yes"),OFFSET('Water Data'!$D$6,0,10*ROW('Water Data'!D13)),NA())</f>
        <v>#N/A</v>
      </c>
      <c r="F19" s="527" t="e">
        <f ca="1">+IF(AND(ISNUMBER(OFFSET('Water Data'!$D$9,0,10*ROW('Water Data'!D13))),'Data Summary'!BU19="Yes"),OFFSET('Water Data'!$D$9,0,10*ROW('Water Data'!D13)),NA())</f>
        <v>#N/A</v>
      </c>
      <c r="G19" s="527" t="e">
        <f ca="1">+IF(AND(ISNUMBER(OFFSET('Water Data'!$E$4,0,10*ROW('Water Data'!E13))),'Data Summary'!BV19="Yes"),100-OFFSET('Water Data'!$E$4,0,10*ROW('Water Data'!E13)),NA())</f>
        <v>#N/A</v>
      </c>
      <c r="H19" s="527" t="e">
        <f ca="1">+IF(AND(ISNUMBER(OFFSET('Water Data'!$E$6,0,10*ROW('Water Data'!E13))),'Data Summary'!BW19="Yes"),OFFSET('Water Data'!$E$6,0,10*ROW('Water Data'!E13)),NA())</f>
        <v>#N/A</v>
      </c>
      <c r="I19" s="527" t="e">
        <f ca="1">+IF(AND(ISNUMBER(OFFSET('Water Data'!$E$9,0,10*ROW('Water Data'!E13))),'Data Summary'!BX19="Yes"),OFFSET('Water Data'!$E$9,0,10*ROW('Water Data'!E13)),NA())</f>
        <v>#N/A</v>
      </c>
      <c r="J19" s="527" t="e">
        <f ca="1">+IF(AND(ISNUMBER(OFFSET('Water Data'!$F$4,0,10*ROW('Water Data'!F13))),'Data Summary'!BY19="Yes"),100-OFFSET('Water Data'!$F$4,0,10*ROW('Water Data'!F13)),NA())</f>
        <v>#N/A</v>
      </c>
      <c r="K19" s="527" t="e">
        <f ca="1">+IF(AND(ISNUMBER(OFFSET('Water Data'!$F$6,0,10*ROW('Water Data'!F13))),'Data Summary'!BZ19="Yes"),OFFSET('Water Data'!$F$6,0,10*ROW('Water Data'!F13)),NA())</f>
        <v>#N/A</v>
      </c>
      <c r="L19" s="527" t="e">
        <f ca="1">+IF(AND(ISNUMBER(OFFSET('Water Data'!$F$9,0,10*ROW('Water Data'!F13))),'Data Summary'!CA19="Yes"),OFFSET('Water Data'!$F$9,0,10*ROW('Water Data'!F13)),NA())</f>
        <v>#N/A</v>
      </c>
      <c r="M19" s="527" t="e">
        <f ca="1">+IF(AND(ISNUMBER(OFFSET('Water Data'!$G$4,0,10*ROW('Water Data'!G13))),'Data Summary'!CB19="Yes"),100-OFFSET('Water Data'!$G$4,0,10*ROW('Water Data'!G13)),NA())</f>
        <v>#N/A</v>
      </c>
      <c r="N19" s="527" t="e">
        <f ca="1">+IF(AND(ISNUMBER(OFFSET('Water Data'!$G$6,0,10*ROW('Water Data'!G13))),'Data Summary'!CC19="Yes"),OFFSET('Water Data'!$G$6,0,10*ROW('Water Data'!G13)),NA())</f>
        <v>#N/A</v>
      </c>
      <c r="O19" s="527" t="e">
        <f ca="1">+IF(AND(ISNUMBER(OFFSET('Water Data'!$G$9,0,10*ROW('Water Data'!G13))),'Data Summary'!CD19="Yes"),OFFSET('Water Data'!$G$9,0,10*ROW('Water Data'!G13)),NA())</f>
        <v>#N/A</v>
      </c>
      <c r="P19" s="527" t="e">
        <f ca="1">+IF(AND(ISNUMBER(OFFSET('Water Data'!$H$4,0,10*ROW('Water Data'!H13))),'Data Summary'!CE19="Yes"),100-OFFSET('Water Data'!$H$4,0,10*ROW('Water Data'!H13)),NA())</f>
        <v>#N/A</v>
      </c>
      <c r="Q19" s="527" t="e">
        <f ca="1">+IF(AND(ISNUMBER(OFFSET('Water Data'!$H$6,0,10*ROW('Water Data'!H13))),'Data Summary'!CF19="Yes"),OFFSET('Water Data'!$H$6,0,10*ROW('Water Data'!H13)),NA())</f>
        <v>#N/A</v>
      </c>
      <c r="R19" s="527" t="e">
        <f ca="1">+IF(AND(ISNUMBER(OFFSET('Water Data'!$H$9,0,10*ROW('Water Data'!H13))),'Data Summary'!CG19="Yes"),OFFSET('Water Data'!$H$9,0,10*ROW('Water Data'!H13)),NA())</f>
        <v>#N/A</v>
      </c>
      <c r="S19" s="527" t="e">
        <f ca="1">+IF(AND(ISNUMBER(OFFSET('Water Data'!$I$4,0,10*ROW('Water Data'!I13))),'Data Summary'!CH19="Yes"),100-OFFSET('Water Data'!$I$4,0,10*ROW('Water Data'!I13)),NA())</f>
        <v>#N/A</v>
      </c>
      <c r="T19" s="527" t="e">
        <f ca="1">+IF(AND(ISNUMBER(OFFSET('Water Data'!$I$6,0,10*ROW('Water Data'!I13))),'Data Summary'!CI19="Yes"),OFFSET('Water Data'!$I$6,0,10*ROW('Water Data'!I13)),NA())</f>
        <v>#N/A</v>
      </c>
      <c r="U19" s="527" t="e">
        <f ca="1">+IF(AND(ISNUMBER(OFFSET('Water Data'!$I$9,0,10*ROW('Water Data'!I13))),'Data Summary'!CJ19="Yes"),OFFSET('Water Data'!$I$9,0,10*ROW('Water Data'!I13)),NA())</f>
        <v>#N/A</v>
      </c>
      <c r="V19" s="528" t="e">
        <f ca="1">+IF(AND(ISNUMBER(OFFSET('Sanitation Data'!$D$4,0,10*ROW('Sanitation Data'!D13))),'Data Summary'!CK19="Yes"),100-OFFSET('Sanitation Data'!$D$4,0,10*ROW('Sanitation Data'!D13)),NA())</f>
        <v>#N/A</v>
      </c>
      <c r="W19" s="528" t="e">
        <f ca="1">+IF(AND(ISNUMBER(OFFSET('Sanitation Data'!$D$6,0,10*ROW('Sanitation Data'!D13))),'Data Summary'!CL19="Yes"),OFFSET('Sanitation Data'!$D$6,0,10*ROW('Sanitation Data'!D13)),NA())</f>
        <v>#N/A</v>
      </c>
      <c r="X19" s="528" t="e">
        <f ca="1">+IF(AND(ISNUMBER(OFFSET('Sanitation Data'!$D$10,0,10*ROW('Sanitation Data'!D13))),'Data Summary'!CM19="Yes"),OFFSET('Sanitation Data'!$D$10,0,10*ROW('Sanitation Data'!D13)),NA())</f>
        <v>#N/A</v>
      </c>
      <c r="Y19" s="528" t="e">
        <f ca="1">+IF(AND(ISNUMBER(OFFSET('Sanitation Data'!$D$11,0,10*ROW('Sanitation Data'!D13))),'Data Summary'!CN19="Yes"),OFFSET('Sanitation Data'!$D$11,0,10*ROW('Sanitation Data'!D13)),NA())</f>
        <v>#N/A</v>
      </c>
      <c r="Z19" s="528" t="e">
        <f ca="1">+IF(AND(ISNUMBER(OFFSET('Sanitation Data'!$D$12,0,10*ROW('Sanitation Data'!D13))),'Data Summary'!CO19="Yes"),OFFSET('Sanitation Data'!$D$12,0,10*ROW('Sanitation Data'!D13)),NA())</f>
        <v>#N/A</v>
      </c>
      <c r="AA19" s="528" t="e">
        <f ca="1">+IF(AND(ISNUMBER(OFFSET('Sanitation Data'!$E$4,0,10*ROW('Sanitation Data'!E13))),'Data Summary'!CP19="Yes"),100-OFFSET('Sanitation Data'!$E$4,0,10*ROW('Sanitation Data'!E13)),NA())</f>
        <v>#N/A</v>
      </c>
      <c r="AB19" s="528" t="e">
        <f ca="1">+IF(AND(ISNUMBER(OFFSET('Sanitation Data'!$E$6,0,10*ROW('Sanitation Data'!E13))),'Data Summary'!CQ19="Yes"),OFFSET('Sanitation Data'!$E$6,0,10*ROW('Sanitation Data'!E13)),NA())</f>
        <v>#N/A</v>
      </c>
      <c r="AC19" s="528" t="e">
        <f ca="1">+IF(AND(ISNUMBER(OFFSET('Sanitation Data'!$E$10,0,10*ROW('Sanitation Data'!E13))),'Data Summary'!CR19="Yes"),OFFSET('Sanitation Data'!$E$10,0,10*ROW('Sanitation Data'!E13)),NA())</f>
        <v>#N/A</v>
      </c>
      <c r="AD19" s="528" t="e">
        <f ca="1">+IF(AND(ISNUMBER(OFFSET('Sanitation Data'!$E$11,0,10*ROW('Sanitation Data'!E13))),'Data Summary'!CS19="Yes"),OFFSET('Sanitation Data'!$E$11,0,10*ROW('Sanitation Data'!E13)),NA())</f>
        <v>#N/A</v>
      </c>
      <c r="AE19" s="528" t="e">
        <f ca="1">+IF(AND(ISNUMBER(OFFSET('Sanitation Data'!$E$12,0,10*ROW('Sanitation Data'!E13))),'Data Summary'!CT19="Yes"),OFFSET('Sanitation Data'!$E$12,0,10*ROW('Sanitation Data'!E13)),NA())</f>
        <v>#N/A</v>
      </c>
      <c r="AF19" s="528" t="e">
        <f ca="1">+IF(AND(ISNUMBER(OFFSET('Sanitation Data'!$F$4,0,10*ROW('Sanitation Data'!F13))),'Data Summary'!CU19="Yes"),100-OFFSET('Sanitation Data'!$F$4,0,10*ROW('Sanitation Data'!F13)),NA())</f>
        <v>#N/A</v>
      </c>
      <c r="AG19" s="528" t="e">
        <f ca="1">+IF(AND(ISNUMBER(OFFSET('Sanitation Data'!$F$6,0,10*ROW('Sanitation Data'!F13))),'Data Summary'!CV19="Yes"),OFFSET('Sanitation Data'!$F$6,0,10*ROW('Sanitation Data'!F13)),NA())</f>
        <v>#N/A</v>
      </c>
      <c r="AH19" s="528" t="e">
        <f ca="1">+IF(AND(ISNUMBER(OFFSET('Sanitation Data'!$F$10,0,10*ROW('Sanitation Data'!F13))),'Data Summary'!CW19="Yes"),OFFSET('Sanitation Data'!$F$10,0,10*ROW('Sanitation Data'!F13)),NA())</f>
        <v>#N/A</v>
      </c>
      <c r="AI19" s="528" t="e">
        <f ca="1">+IF(AND(ISNUMBER(OFFSET('Sanitation Data'!$F$11,0,10*ROW('Sanitation Data'!F13))),'Data Summary'!CX19="Yes"),OFFSET('Sanitation Data'!$F$11,0,10*ROW('Sanitation Data'!F13)),NA())</f>
        <v>#N/A</v>
      </c>
      <c r="AJ19" s="528" t="e">
        <f ca="1">+IF(AND(ISNUMBER(OFFSET('Sanitation Data'!$F$12,0,10*ROW('Sanitation Data'!F13))),'Data Summary'!CY19="Yes"),OFFSET('Sanitation Data'!$F$12,0,10*ROW('Sanitation Data'!F13)),NA())</f>
        <v>#N/A</v>
      </c>
      <c r="AK19" s="528" t="e">
        <f ca="1">+IF(AND(ISNUMBER(OFFSET('Sanitation Data'!$G$4,0,10*ROW('Sanitation Data'!G13))),'Data Summary'!CZ19="Yes"),100-OFFSET('Sanitation Data'!$G$4,0,10*ROW('Sanitation Data'!G13)),NA())</f>
        <v>#N/A</v>
      </c>
      <c r="AL19" s="528" t="e">
        <f ca="1">+IF(AND(ISNUMBER(OFFSET('Sanitation Data'!$G$6,0,10*ROW('Sanitation Data'!G13))),'Data Summary'!DA19="Yes"),OFFSET('Sanitation Data'!$G$6,0,10*ROW('Sanitation Data'!G13)),NA())</f>
        <v>#N/A</v>
      </c>
      <c r="AM19" s="528" t="e">
        <f ca="1">+IF(AND(ISNUMBER(OFFSET('Sanitation Data'!$G$10,0,10*ROW('Sanitation Data'!G13))),'Data Summary'!DB19="Yes"),OFFSET('Sanitation Data'!$G$10,0,10*ROW('Sanitation Data'!G13)),NA())</f>
        <v>#N/A</v>
      </c>
      <c r="AN19" s="528" t="e">
        <f ca="1">+IF(AND(ISNUMBER(OFFSET('Sanitation Data'!$G$11,0,10*ROW('Sanitation Data'!G13))),'Data Summary'!DC19="Yes"),OFFSET('Sanitation Data'!$G$11,0,10*ROW('Sanitation Data'!G13)),NA())</f>
        <v>#N/A</v>
      </c>
      <c r="AO19" s="528" t="e">
        <f ca="1">+IF(AND(ISNUMBER(OFFSET('Sanitation Data'!$G$12,0,10*ROW('Sanitation Data'!G13))),'Data Summary'!DD19="Yes"),OFFSET('Sanitation Data'!$G$12,0,10*ROW('Sanitation Data'!G13)),NA())</f>
        <v>#N/A</v>
      </c>
      <c r="AP19" s="528" t="e">
        <f ca="1">+IF(AND(ISNUMBER(OFFSET('Sanitation Data'!$H$4,0,10*ROW('Sanitation Data'!H13))),'Data Summary'!DE19="Yes"),100-OFFSET('Sanitation Data'!$H$4,0,10*ROW('Sanitation Data'!H13)),NA())</f>
        <v>#N/A</v>
      </c>
      <c r="AQ19" s="528" t="e">
        <f ca="1">+IF(AND(ISNUMBER(OFFSET('Sanitation Data'!$H$6,0,10*ROW('Sanitation Data'!H13))),'Data Summary'!DF19="Yes"),OFFSET('Sanitation Data'!$H$6,0,10*ROW('Sanitation Data'!H13)),NA())</f>
        <v>#N/A</v>
      </c>
      <c r="AR19" s="528" t="e">
        <f ca="1">+IF(AND(ISNUMBER(OFFSET('Sanitation Data'!$H$10,0,10*ROW('Sanitation Data'!H13))),'Data Summary'!DG19="Yes"),OFFSET('Sanitation Data'!$H$10,0,10*ROW('Sanitation Data'!H13)),NA())</f>
        <v>#N/A</v>
      </c>
      <c r="AS19" s="528" t="e">
        <f ca="1">+IF(AND(ISNUMBER(OFFSET('Sanitation Data'!$H$11,0,10*ROW('Sanitation Data'!H13))),'Data Summary'!DH19="Yes"),OFFSET('Sanitation Data'!$H$11,0,10*ROW('Sanitation Data'!H13)),NA())</f>
        <v>#N/A</v>
      </c>
      <c r="AT19" s="528" t="e">
        <f ca="1">+IF(AND(ISNUMBER(OFFSET('Sanitation Data'!$H$12,0,10*ROW('Sanitation Data'!H13))),'Data Summary'!DI19="Yes"),OFFSET('Sanitation Data'!$H$12,0,10*ROW('Sanitation Data'!H13)),NA())</f>
        <v>#N/A</v>
      </c>
      <c r="AU19" s="528" t="e">
        <f ca="1">+IF(AND(ISNUMBER(OFFSET('Sanitation Data'!$I$4,0,10*ROW('Sanitation Data'!I13))),'Data Summary'!DJ19="Yes"),100-OFFSET('Sanitation Data'!$I$4,0,10*ROW('Sanitation Data'!I13)),NA())</f>
        <v>#N/A</v>
      </c>
      <c r="AV19" s="528" t="e">
        <f ca="1">+IF(AND(ISNUMBER(OFFSET('Sanitation Data'!$I$6,0,10*ROW('Sanitation Data'!I13))),'Data Summary'!DK19="Yes"),OFFSET('Sanitation Data'!$I$6,0,10*ROW('Sanitation Data'!I13)),NA())</f>
        <v>#N/A</v>
      </c>
      <c r="AW19" s="528" t="e">
        <f ca="1">+IF(AND(ISNUMBER(OFFSET('Sanitation Data'!$I$10,0,10*ROW('Sanitation Data'!I13))),'Data Summary'!DL19="Yes"),OFFSET('Sanitation Data'!$I$10,0,10*ROW('Sanitation Data'!I13)),NA())</f>
        <v>#N/A</v>
      </c>
      <c r="AX19" s="528" t="e">
        <f ca="1">+IF(AND(ISNUMBER(OFFSET('Sanitation Data'!$I$11,0,10*ROW('Sanitation Data'!I13))),'Data Summary'!DM19="Yes"),OFFSET('Sanitation Data'!$I$11,0,10*ROW('Sanitation Data'!I13)),NA())</f>
        <v>#N/A</v>
      </c>
      <c r="AY19" s="528" t="e">
        <f ca="1">+IF(AND(ISNUMBER(OFFSET('Sanitation Data'!$I$12,0,10*ROW('Sanitation Data'!I13))),'Data Summary'!DN19="Yes"),OFFSET('Sanitation Data'!$I$12,0,10*ROW('Sanitation Data'!I13)),NA())</f>
        <v>#N/A</v>
      </c>
      <c r="AZ19" s="529" t="e">
        <f ca="1">+IF(AND(ISNUMBER(OFFSET('Hygiene Data'!$D$5,0,10*ROW('Hygiene Data'!D13))),'Data Summary'!DO19="Yes"),OFFSET('Hygiene Data'!$D$5,0,10*ROW('Hygiene Data'!D13)),NA())</f>
        <v>#N/A</v>
      </c>
      <c r="BA19" s="529" t="e">
        <f ca="1">+IF(AND(ISNUMBER(OFFSET('Hygiene Data'!$D$7,0,10*ROW('Hygiene Data'!D13))),'Data Summary'!DP19="Yes"),OFFSET('Hygiene Data'!$D$7,0,10*ROW('Hygiene Data'!D13)),NA())</f>
        <v>#N/A</v>
      </c>
      <c r="BB19" s="529">
        <f ca="1">+IF(AND(ISNUMBER(OFFSET('Hygiene Data'!$D$9,0,10*ROW('Hygiene Data'!D13))),'Data Summary'!DQ19="Yes"),OFFSET('Hygiene Data'!$D$9,0,10*ROW('Hygiene Data'!D13)),NA())</f>
        <v>96.21530698065601</v>
      </c>
      <c r="BC19" s="529" t="e">
        <f ca="1">+IF(AND(ISNUMBER(OFFSET('Hygiene Data'!$E$5,0,10*ROW('Hygiene Data'!E13))),'Data Summary'!DR19="Yes"),OFFSET('Hygiene Data'!$E$5,0,10*ROW('Hygiene Data'!E13)),NA())</f>
        <v>#N/A</v>
      </c>
      <c r="BD19" s="529" t="e">
        <f ca="1">+IF(AND(ISNUMBER(OFFSET('Hygiene Data'!$E$7,0,10*ROW('Hygiene Data'!E13))),'Data Summary'!DS19="Yes"),OFFSET('Hygiene Data'!$E$7,0,10*ROW('Hygiene Data'!E13)),NA())</f>
        <v>#N/A</v>
      </c>
      <c r="BE19" s="529" t="e">
        <f ca="1">+IF(AND(ISNUMBER(OFFSET('Hygiene Data'!$E$9,0,10*ROW('Hygiene Data'!E13))),'Data Summary'!DT19="Yes"),OFFSET('Hygiene Data'!$E$9,0,10*ROW('Hygiene Data'!E13)),NA())</f>
        <v>#N/A</v>
      </c>
      <c r="BF19" s="529" t="e">
        <f ca="1">+IF(AND(ISNUMBER(OFFSET('Hygiene Data'!$F$5,0,10*ROW('Hygiene Data'!F13))),'Data Summary'!DU19="Yes"),OFFSET('Hygiene Data'!$F$5,0,10*ROW('Hygiene Data'!F13)),NA())</f>
        <v>#N/A</v>
      </c>
      <c r="BG19" s="529" t="e">
        <f ca="1">+IF(AND(ISNUMBER(OFFSET('Hygiene Data'!$F$7,0,10*ROW('Hygiene Data'!F13))),'Data Summary'!DV19="Yes"),OFFSET('Hygiene Data'!$F$7,0,10*ROW('Hygiene Data'!F13)),NA())</f>
        <v>#N/A</v>
      </c>
      <c r="BH19" s="529" t="e">
        <f ca="1">+IF(AND(ISNUMBER(OFFSET('Hygiene Data'!$F$9,0,10*ROW('Hygiene Data'!F13))),'Data Summary'!DW19="Yes"),OFFSET('Hygiene Data'!$F$9,0,10*ROW('Hygiene Data'!F13)),NA())</f>
        <v>#N/A</v>
      </c>
      <c r="BI19" s="529" t="e">
        <f ca="1">+IF(AND(ISNUMBER(OFFSET('Hygiene Data'!$G$5,0,10*ROW('Hygiene Data'!G13))),'Data Summary'!DX19="Yes"),OFFSET('Hygiene Data'!$G$5,0,10*ROW('Hygiene Data'!G13)),NA())</f>
        <v>#N/A</v>
      </c>
      <c r="BJ19" s="529" t="e">
        <f ca="1">+IF(AND(ISNUMBER(OFFSET('Hygiene Data'!$G$7,0,10*ROW('Hygiene Data'!G13))),'Data Summary'!DY19="Yes"),OFFSET('Hygiene Data'!$G$7,0,10*ROW('Hygiene Data'!G13)),NA())</f>
        <v>#N/A</v>
      </c>
      <c r="BK19" s="529" t="e">
        <f ca="1">+IF(AND(ISNUMBER(OFFSET('Hygiene Data'!$G$9,0,10*ROW('Hygiene Data'!G13))),'Data Summary'!DZ19="Yes"),OFFSET('Hygiene Data'!$G$9,0,10*ROW('Hygiene Data'!G13)),NA())</f>
        <v>#N/A</v>
      </c>
      <c r="BL19" s="529" t="e">
        <f ca="1">+IF(AND(ISNUMBER(OFFSET('Hygiene Data'!$H$5,0,10*ROW('Hygiene Data'!H13))),'Data Summary'!EA19="Yes"),OFFSET('Hygiene Data'!$H$5,0,10*ROW('Hygiene Data'!H13)),NA())</f>
        <v>#N/A</v>
      </c>
      <c r="BM19" s="529" t="e">
        <f ca="1">+IF(AND(ISNUMBER(OFFSET('Hygiene Data'!$H$7,0,10*ROW('Hygiene Data'!H13))),'Data Summary'!EB19="Yes"),OFFSET('Hygiene Data'!$H$7,0,10*ROW('Hygiene Data'!H13)),NA())</f>
        <v>#N/A</v>
      </c>
      <c r="BN19" s="529">
        <f ca="1">+IF(AND(ISNUMBER(OFFSET('Hygiene Data'!$H$9,0,10*ROW('Hygiene Data'!H13))),'Data Summary'!EC19="Yes"),OFFSET('Hygiene Data'!$H$9,0,10*ROW('Hygiene Data'!H13)),NA())</f>
        <v>96.21530698065601</v>
      </c>
      <c r="BO19" s="529" t="e">
        <f ca="1">+IF(AND(ISNUMBER(OFFSET('Hygiene Data'!$I$5,0,10*ROW('Hygiene Data'!I13))),'Data Summary'!ED19="Yes"),OFFSET('Hygiene Data'!$I$5,0,10*ROW('Hygiene Data'!I13)),NA())</f>
        <v>#N/A</v>
      </c>
      <c r="BP19" s="529" t="e">
        <f ca="1">+IF(AND(ISNUMBER(OFFSET('Hygiene Data'!$I$7,0,10*ROW('Hygiene Data'!I13))),'Data Summary'!EE19="Yes"),OFFSET('Hygiene Data'!$I$7,0,10*ROW('Hygiene Data'!I13)),NA())</f>
        <v>#N/A</v>
      </c>
      <c r="BQ19" s="529">
        <f ca="1">+IF(AND(ISNUMBER(OFFSET('Hygiene Data'!$I$9,0,10*ROW('Hygiene Data'!I13))),'Data Summary'!EF19="Yes"),OFFSET('Hygiene Data'!$I$9,0,10*ROW('Hygiene Data'!I13)),NA())</f>
        <v>90.703848480617978</v>
      </c>
    </row>
    <row r="20" spans="1:69" x14ac:dyDescent="0.25">
      <c r="A20" s="525" t="e">
        <f ca="1">+RIGHT('Data Summary'!A20,LEN('Data Summary'!A20)-9)</f>
        <v>#VALUE!</v>
      </c>
      <c r="B20" s="499" t="str">
        <f ca="1">+IF(ISTEXT('Data Summary'!B20),'Data Summary'!B20,"")</f>
        <v/>
      </c>
      <c r="C20" s="526" t="e">
        <f ca="1">+VALUE('Data Summary'!C20)</f>
        <v>#VALUE!</v>
      </c>
      <c r="D20" s="527" t="e">
        <f ca="1">+IF(AND(ISNUMBER(OFFSET('Water Data'!$D$4,0,10*ROW('Water Data'!D14))),'Data Summary'!BS20="Yes"),100-OFFSET('Water Data'!$D$4,0,10*ROW('Water Data'!D14)),NA())</f>
        <v>#N/A</v>
      </c>
      <c r="E20" s="527" t="e">
        <f ca="1">+IF(AND(ISNUMBER(OFFSET('Water Data'!$D$6,0,10*ROW('Water Data'!D14))),'Data Summary'!BT20="Yes"),OFFSET('Water Data'!$D$6,0,10*ROW('Water Data'!D14)),NA())</f>
        <v>#N/A</v>
      </c>
      <c r="F20" s="527" t="e">
        <f ca="1">+IF(AND(ISNUMBER(OFFSET('Water Data'!$D$9,0,10*ROW('Water Data'!D14))),'Data Summary'!BU20="Yes"),OFFSET('Water Data'!$D$9,0,10*ROW('Water Data'!D14)),NA())</f>
        <v>#N/A</v>
      </c>
      <c r="G20" s="527" t="e">
        <f ca="1">+IF(AND(ISNUMBER(OFFSET('Water Data'!$E$4,0,10*ROW('Water Data'!E14))),'Data Summary'!BV20="Yes"),100-OFFSET('Water Data'!$E$4,0,10*ROW('Water Data'!E14)),NA())</f>
        <v>#N/A</v>
      </c>
      <c r="H20" s="527" t="e">
        <f ca="1">+IF(AND(ISNUMBER(OFFSET('Water Data'!$E$6,0,10*ROW('Water Data'!E14))),'Data Summary'!BW20="Yes"),OFFSET('Water Data'!$E$6,0,10*ROW('Water Data'!E14)),NA())</f>
        <v>#N/A</v>
      </c>
      <c r="I20" s="527" t="e">
        <f ca="1">+IF(AND(ISNUMBER(OFFSET('Water Data'!$E$9,0,10*ROW('Water Data'!E14))),'Data Summary'!BX20="Yes"),OFFSET('Water Data'!$E$9,0,10*ROW('Water Data'!E14)),NA())</f>
        <v>#N/A</v>
      </c>
      <c r="J20" s="527" t="e">
        <f ca="1">+IF(AND(ISNUMBER(OFFSET('Water Data'!$F$4,0,10*ROW('Water Data'!F14))),'Data Summary'!BY20="Yes"),100-OFFSET('Water Data'!$F$4,0,10*ROW('Water Data'!F14)),NA())</f>
        <v>#N/A</v>
      </c>
      <c r="K20" s="527" t="e">
        <f ca="1">+IF(AND(ISNUMBER(OFFSET('Water Data'!$F$6,0,10*ROW('Water Data'!F14))),'Data Summary'!BZ20="Yes"),OFFSET('Water Data'!$F$6,0,10*ROW('Water Data'!F14)),NA())</f>
        <v>#N/A</v>
      </c>
      <c r="L20" s="527" t="e">
        <f ca="1">+IF(AND(ISNUMBER(OFFSET('Water Data'!$F$9,0,10*ROW('Water Data'!F14))),'Data Summary'!CA20="Yes"),OFFSET('Water Data'!$F$9,0,10*ROW('Water Data'!F14)),NA())</f>
        <v>#N/A</v>
      </c>
      <c r="M20" s="527" t="e">
        <f ca="1">+IF(AND(ISNUMBER(OFFSET('Water Data'!$G$4,0,10*ROW('Water Data'!G14))),'Data Summary'!CB20="Yes"),100-OFFSET('Water Data'!$G$4,0,10*ROW('Water Data'!G14)),NA())</f>
        <v>#N/A</v>
      </c>
      <c r="N20" s="527" t="e">
        <f ca="1">+IF(AND(ISNUMBER(OFFSET('Water Data'!$G$6,0,10*ROW('Water Data'!G14))),'Data Summary'!CC20="Yes"),OFFSET('Water Data'!$G$6,0,10*ROW('Water Data'!G14)),NA())</f>
        <v>#N/A</v>
      </c>
      <c r="O20" s="527" t="e">
        <f ca="1">+IF(AND(ISNUMBER(OFFSET('Water Data'!$G$9,0,10*ROW('Water Data'!G14))),'Data Summary'!CD20="Yes"),OFFSET('Water Data'!$G$9,0,10*ROW('Water Data'!G14)),NA())</f>
        <v>#N/A</v>
      </c>
      <c r="P20" s="527" t="e">
        <f ca="1">+IF(AND(ISNUMBER(OFFSET('Water Data'!$H$4,0,10*ROW('Water Data'!H14))),'Data Summary'!CE20="Yes"),100-OFFSET('Water Data'!$H$4,0,10*ROW('Water Data'!H14)),NA())</f>
        <v>#N/A</v>
      </c>
      <c r="Q20" s="527" t="e">
        <f ca="1">+IF(AND(ISNUMBER(OFFSET('Water Data'!$H$6,0,10*ROW('Water Data'!H14))),'Data Summary'!CF20="Yes"),OFFSET('Water Data'!$H$6,0,10*ROW('Water Data'!H14)),NA())</f>
        <v>#N/A</v>
      </c>
      <c r="R20" s="527" t="e">
        <f ca="1">+IF(AND(ISNUMBER(OFFSET('Water Data'!$H$9,0,10*ROW('Water Data'!H14))),'Data Summary'!CG20="Yes"),OFFSET('Water Data'!$H$9,0,10*ROW('Water Data'!H14)),NA())</f>
        <v>#N/A</v>
      </c>
      <c r="S20" s="527" t="e">
        <f ca="1">+IF(AND(ISNUMBER(OFFSET('Water Data'!$I$4,0,10*ROW('Water Data'!I14))),'Data Summary'!CH20="Yes"),100-OFFSET('Water Data'!$I$4,0,10*ROW('Water Data'!I14)),NA())</f>
        <v>#N/A</v>
      </c>
      <c r="T20" s="527" t="e">
        <f ca="1">+IF(AND(ISNUMBER(OFFSET('Water Data'!$I$6,0,10*ROW('Water Data'!I14))),'Data Summary'!CI20="Yes"),OFFSET('Water Data'!$I$6,0,10*ROW('Water Data'!I14)),NA())</f>
        <v>#N/A</v>
      </c>
      <c r="U20" s="527" t="e">
        <f ca="1">+IF(AND(ISNUMBER(OFFSET('Water Data'!$I$9,0,10*ROW('Water Data'!I14))),'Data Summary'!CJ20="Yes"),OFFSET('Water Data'!$I$9,0,10*ROW('Water Data'!I14)),NA())</f>
        <v>#N/A</v>
      </c>
      <c r="V20" s="528" t="e">
        <f ca="1">+IF(AND(ISNUMBER(OFFSET('Sanitation Data'!$D$4,0,10*ROW('Sanitation Data'!D14))),'Data Summary'!CK20="Yes"),100-OFFSET('Sanitation Data'!$D$4,0,10*ROW('Sanitation Data'!D14)),NA())</f>
        <v>#N/A</v>
      </c>
      <c r="W20" s="528" t="e">
        <f ca="1">+IF(AND(ISNUMBER(OFFSET('Sanitation Data'!$D$6,0,10*ROW('Sanitation Data'!D14))),'Data Summary'!CL20="Yes"),OFFSET('Sanitation Data'!$D$6,0,10*ROW('Sanitation Data'!D14)),NA())</f>
        <v>#N/A</v>
      </c>
      <c r="X20" s="528" t="e">
        <f ca="1">+IF(AND(ISNUMBER(OFFSET('Sanitation Data'!$D$10,0,10*ROW('Sanitation Data'!D14))),'Data Summary'!CM20="Yes"),OFFSET('Sanitation Data'!$D$10,0,10*ROW('Sanitation Data'!D14)),NA())</f>
        <v>#N/A</v>
      </c>
      <c r="Y20" s="528" t="e">
        <f ca="1">+IF(AND(ISNUMBER(OFFSET('Sanitation Data'!$D$11,0,10*ROW('Sanitation Data'!D14))),'Data Summary'!CN20="Yes"),OFFSET('Sanitation Data'!$D$11,0,10*ROW('Sanitation Data'!D14)),NA())</f>
        <v>#N/A</v>
      </c>
      <c r="Z20" s="528" t="e">
        <f ca="1">+IF(AND(ISNUMBER(OFFSET('Sanitation Data'!$D$12,0,10*ROW('Sanitation Data'!D14))),'Data Summary'!CO20="Yes"),OFFSET('Sanitation Data'!$D$12,0,10*ROW('Sanitation Data'!D14)),NA())</f>
        <v>#N/A</v>
      </c>
      <c r="AA20" s="528" t="e">
        <f ca="1">+IF(AND(ISNUMBER(OFFSET('Sanitation Data'!$E$4,0,10*ROW('Sanitation Data'!E14))),'Data Summary'!CP20="Yes"),100-OFFSET('Sanitation Data'!$E$4,0,10*ROW('Sanitation Data'!E14)),NA())</f>
        <v>#N/A</v>
      </c>
      <c r="AB20" s="528" t="e">
        <f ca="1">+IF(AND(ISNUMBER(OFFSET('Sanitation Data'!$E$6,0,10*ROW('Sanitation Data'!E14))),'Data Summary'!CQ20="Yes"),OFFSET('Sanitation Data'!$E$6,0,10*ROW('Sanitation Data'!E14)),NA())</f>
        <v>#N/A</v>
      </c>
      <c r="AC20" s="528" t="e">
        <f ca="1">+IF(AND(ISNUMBER(OFFSET('Sanitation Data'!$E$10,0,10*ROW('Sanitation Data'!E14))),'Data Summary'!CR20="Yes"),OFFSET('Sanitation Data'!$E$10,0,10*ROW('Sanitation Data'!E14)),NA())</f>
        <v>#N/A</v>
      </c>
      <c r="AD20" s="528" t="e">
        <f ca="1">+IF(AND(ISNUMBER(OFFSET('Sanitation Data'!$E$11,0,10*ROW('Sanitation Data'!E14))),'Data Summary'!CS20="Yes"),OFFSET('Sanitation Data'!$E$11,0,10*ROW('Sanitation Data'!E14)),NA())</f>
        <v>#N/A</v>
      </c>
      <c r="AE20" s="528" t="e">
        <f ca="1">+IF(AND(ISNUMBER(OFFSET('Sanitation Data'!$E$12,0,10*ROW('Sanitation Data'!E14))),'Data Summary'!CT20="Yes"),OFFSET('Sanitation Data'!$E$12,0,10*ROW('Sanitation Data'!E14)),NA())</f>
        <v>#N/A</v>
      </c>
      <c r="AF20" s="528" t="e">
        <f ca="1">+IF(AND(ISNUMBER(OFFSET('Sanitation Data'!$F$4,0,10*ROW('Sanitation Data'!F14))),'Data Summary'!CU20="Yes"),100-OFFSET('Sanitation Data'!$F$4,0,10*ROW('Sanitation Data'!F14)),NA())</f>
        <v>#N/A</v>
      </c>
      <c r="AG20" s="528" t="e">
        <f ca="1">+IF(AND(ISNUMBER(OFFSET('Sanitation Data'!$F$6,0,10*ROW('Sanitation Data'!F14))),'Data Summary'!CV20="Yes"),OFFSET('Sanitation Data'!$F$6,0,10*ROW('Sanitation Data'!F14)),NA())</f>
        <v>#N/A</v>
      </c>
      <c r="AH20" s="528" t="e">
        <f ca="1">+IF(AND(ISNUMBER(OFFSET('Sanitation Data'!$F$10,0,10*ROW('Sanitation Data'!F14))),'Data Summary'!CW20="Yes"),OFFSET('Sanitation Data'!$F$10,0,10*ROW('Sanitation Data'!F14)),NA())</f>
        <v>#N/A</v>
      </c>
      <c r="AI20" s="528" t="e">
        <f ca="1">+IF(AND(ISNUMBER(OFFSET('Sanitation Data'!$F$11,0,10*ROW('Sanitation Data'!F14))),'Data Summary'!CX20="Yes"),OFFSET('Sanitation Data'!$F$11,0,10*ROW('Sanitation Data'!F14)),NA())</f>
        <v>#N/A</v>
      </c>
      <c r="AJ20" s="528" t="e">
        <f ca="1">+IF(AND(ISNUMBER(OFFSET('Sanitation Data'!$F$12,0,10*ROW('Sanitation Data'!F14))),'Data Summary'!CY20="Yes"),OFFSET('Sanitation Data'!$F$12,0,10*ROW('Sanitation Data'!F14)),NA())</f>
        <v>#N/A</v>
      </c>
      <c r="AK20" s="528" t="e">
        <f ca="1">+IF(AND(ISNUMBER(OFFSET('Sanitation Data'!$G$4,0,10*ROW('Sanitation Data'!G14))),'Data Summary'!CZ20="Yes"),100-OFFSET('Sanitation Data'!$G$4,0,10*ROW('Sanitation Data'!G14)),NA())</f>
        <v>#N/A</v>
      </c>
      <c r="AL20" s="528" t="e">
        <f ca="1">+IF(AND(ISNUMBER(OFFSET('Sanitation Data'!$G$6,0,10*ROW('Sanitation Data'!G14))),'Data Summary'!DA20="Yes"),OFFSET('Sanitation Data'!$G$6,0,10*ROW('Sanitation Data'!G14)),NA())</f>
        <v>#N/A</v>
      </c>
      <c r="AM20" s="528" t="e">
        <f ca="1">+IF(AND(ISNUMBER(OFFSET('Sanitation Data'!$G$10,0,10*ROW('Sanitation Data'!G14))),'Data Summary'!DB20="Yes"),OFFSET('Sanitation Data'!$G$10,0,10*ROW('Sanitation Data'!G14)),NA())</f>
        <v>#N/A</v>
      </c>
      <c r="AN20" s="528" t="e">
        <f ca="1">+IF(AND(ISNUMBER(OFFSET('Sanitation Data'!$G$11,0,10*ROW('Sanitation Data'!G14))),'Data Summary'!DC20="Yes"),OFFSET('Sanitation Data'!$G$11,0,10*ROW('Sanitation Data'!G14)),NA())</f>
        <v>#N/A</v>
      </c>
      <c r="AO20" s="528" t="e">
        <f ca="1">+IF(AND(ISNUMBER(OFFSET('Sanitation Data'!$G$12,0,10*ROW('Sanitation Data'!G14))),'Data Summary'!DD20="Yes"),OFFSET('Sanitation Data'!$G$12,0,10*ROW('Sanitation Data'!G14)),NA())</f>
        <v>#N/A</v>
      </c>
      <c r="AP20" s="528" t="e">
        <f ca="1">+IF(AND(ISNUMBER(OFFSET('Sanitation Data'!$H$4,0,10*ROW('Sanitation Data'!H14))),'Data Summary'!DE20="Yes"),100-OFFSET('Sanitation Data'!$H$4,0,10*ROW('Sanitation Data'!H14)),NA())</f>
        <v>#N/A</v>
      </c>
      <c r="AQ20" s="528" t="e">
        <f ca="1">+IF(AND(ISNUMBER(OFFSET('Sanitation Data'!$H$6,0,10*ROW('Sanitation Data'!H14))),'Data Summary'!DF20="Yes"),OFFSET('Sanitation Data'!$H$6,0,10*ROW('Sanitation Data'!H14)),NA())</f>
        <v>#N/A</v>
      </c>
      <c r="AR20" s="528" t="e">
        <f ca="1">+IF(AND(ISNUMBER(OFFSET('Sanitation Data'!$H$10,0,10*ROW('Sanitation Data'!H14))),'Data Summary'!DG20="Yes"),OFFSET('Sanitation Data'!$H$10,0,10*ROW('Sanitation Data'!H14)),NA())</f>
        <v>#N/A</v>
      </c>
      <c r="AS20" s="528" t="e">
        <f ca="1">+IF(AND(ISNUMBER(OFFSET('Sanitation Data'!$H$11,0,10*ROW('Sanitation Data'!H14))),'Data Summary'!DH20="Yes"),OFFSET('Sanitation Data'!$H$11,0,10*ROW('Sanitation Data'!H14)),NA())</f>
        <v>#N/A</v>
      </c>
      <c r="AT20" s="528" t="e">
        <f ca="1">+IF(AND(ISNUMBER(OFFSET('Sanitation Data'!$H$12,0,10*ROW('Sanitation Data'!H14))),'Data Summary'!DI20="Yes"),OFFSET('Sanitation Data'!$H$12,0,10*ROW('Sanitation Data'!H14)),NA())</f>
        <v>#N/A</v>
      </c>
      <c r="AU20" s="528" t="e">
        <f ca="1">+IF(AND(ISNUMBER(OFFSET('Sanitation Data'!$I$4,0,10*ROW('Sanitation Data'!I14))),'Data Summary'!DJ20="Yes"),100-OFFSET('Sanitation Data'!$I$4,0,10*ROW('Sanitation Data'!I14)),NA())</f>
        <v>#N/A</v>
      </c>
      <c r="AV20" s="528" t="e">
        <f ca="1">+IF(AND(ISNUMBER(OFFSET('Sanitation Data'!$I$6,0,10*ROW('Sanitation Data'!I14))),'Data Summary'!DK20="Yes"),OFFSET('Sanitation Data'!$I$6,0,10*ROW('Sanitation Data'!I14)),NA())</f>
        <v>#N/A</v>
      </c>
      <c r="AW20" s="528" t="e">
        <f ca="1">+IF(AND(ISNUMBER(OFFSET('Sanitation Data'!$I$10,0,10*ROW('Sanitation Data'!I14))),'Data Summary'!DL20="Yes"),OFFSET('Sanitation Data'!$I$10,0,10*ROW('Sanitation Data'!I14)),NA())</f>
        <v>#N/A</v>
      </c>
      <c r="AX20" s="528" t="e">
        <f ca="1">+IF(AND(ISNUMBER(OFFSET('Sanitation Data'!$I$11,0,10*ROW('Sanitation Data'!I14))),'Data Summary'!DM20="Yes"),OFFSET('Sanitation Data'!$I$11,0,10*ROW('Sanitation Data'!I14)),NA())</f>
        <v>#N/A</v>
      </c>
      <c r="AY20" s="528" t="e">
        <f ca="1">+IF(AND(ISNUMBER(OFFSET('Sanitation Data'!$I$12,0,10*ROW('Sanitation Data'!I14))),'Data Summary'!DN20="Yes"),OFFSET('Sanitation Data'!$I$12,0,10*ROW('Sanitation Data'!I14)),NA())</f>
        <v>#N/A</v>
      </c>
      <c r="AZ20" s="529" t="e">
        <f ca="1">+IF(AND(ISNUMBER(OFFSET('Hygiene Data'!$D$5,0,10*ROW('Hygiene Data'!D14))),'Data Summary'!DO20="Yes"),OFFSET('Hygiene Data'!$D$5,0,10*ROW('Hygiene Data'!D14)),NA())</f>
        <v>#N/A</v>
      </c>
      <c r="BA20" s="529" t="e">
        <f ca="1">+IF(AND(ISNUMBER(OFFSET('Hygiene Data'!$D$7,0,10*ROW('Hygiene Data'!D14))),'Data Summary'!DP20="Yes"),OFFSET('Hygiene Data'!$D$7,0,10*ROW('Hygiene Data'!D14)),NA())</f>
        <v>#N/A</v>
      </c>
      <c r="BB20" s="529" t="e">
        <f ca="1">+IF(AND(ISNUMBER(OFFSET('Hygiene Data'!$D$9,0,10*ROW('Hygiene Data'!D14))),'Data Summary'!DQ20="Yes"),OFFSET('Hygiene Data'!$D$9,0,10*ROW('Hygiene Data'!D14)),NA())</f>
        <v>#N/A</v>
      </c>
      <c r="BC20" s="529" t="e">
        <f ca="1">+IF(AND(ISNUMBER(OFFSET('Hygiene Data'!$E$5,0,10*ROW('Hygiene Data'!E14))),'Data Summary'!DR20="Yes"),OFFSET('Hygiene Data'!$E$5,0,10*ROW('Hygiene Data'!E14)),NA())</f>
        <v>#N/A</v>
      </c>
      <c r="BD20" s="529" t="e">
        <f ca="1">+IF(AND(ISNUMBER(OFFSET('Hygiene Data'!$E$7,0,10*ROW('Hygiene Data'!E14))),'Data Summary'!DS20="Yes"),OFFSET('Hygiene Data'!$E$7,0,10*ROW('Hygiene Data'!E14)),NA())</f>
        <v>#N/A</v>
      </c>
      <c r="BE20" s="529" t="e">
        <f ca="1">+IF(AND(ISNUMBER(OFFSET('Hygiene Data'!$E$9,0,10*ROW('Hygiene Data'!E14))),'Data Summary'!DT20="Yes"),OFFSET('Hygiene Data'!$E$9,0,10*ROW('Hygiene Data'!E14)),NA())</f>
        <v>#N/A</v>
      </c>
      <c r="BF20" s="529" t="e">
        <f ca="1">+IF(AND(ISNUMBER(OFFSET('Hygiene Data'!$F$5,0,10*ROW('Hygiene Data'!F14))),'Data Summary'!DU20="Yes"),OFFSET('Hygiene Data'!$F$5,0,10*ROW('Hygiene Data'!F14)),NA())</f>
        <v>#N/A</v>
      </c>
      <c r="BG20" s="529" t="e">
        <f ca="1">+IF(AND(ISNUMBER(OFFSET('Hygiene Data'!$F$7,0,10*ROW('Hygiene Data'!F14))),'Data Summary'!DV20="Yes"),OFFSET('Hygiene Data'!$F$7,0,10*ROW('Hygiene Data'!F14)),NA())</f>
        <v>#N/A</v>
      </c>
      <c r="BH20" s="529" t="e">
        <f ca="1">+IF(AND(ISNUMBER(OFFSET('Hygiene Data'!$F$9,0,10*ROW('Hygiene Data'!F14))),'Data Summary'!DW20="Yes"),OFFSET('Hygiene Data'!$F$9,0,10*ROW('Hygiene Data'!F14)),NA())</f>
        <v>#N/A</v>
      </c>
      <c r="BI20" s="529" t="e">
        <f ca="1">+IF(AND(ISNUMBER(OFFSET('Hygiene Data'!$G$5,0,10*ROW('Hygiene Data'!G14))),'Data Summary'!DX20="Yes"),OFFSET('Hygiene Data'!$G$5,0,10*ROW('Hygiene Data'!G14)),NA())</f>
        <v>#N/A</v>
      </c>
      <c r="BJ20" s="529" t="e">
        <f ca="1">+IF(AND(ISNUMBER(OFFSET('Hygiene Data'!$G$7,0,10*ROW('Hygiene Data'!G14))),'Data Summary'!DY20="Yes"),OFFSET('Hygiene Data'!$G$7,0,10*ROW('Hygiene Data'!G14)),NA())</f>
        <v>#N/A</v>
      </c>
      <c r="BK20" s="529" t="e">
        <f ca="1">+IF(AND(ISNUMBER(OFFSET('Hygiene Data'!$G$9,0,10*ROW('Hygiene Data'!G14))),'Data Summary'!DZ20="Yes"),OFFSET('Hygiene Data'!$G$9,0,10*ROW('Hygiene Data'!G14)),NA())</f>
        <v>#N/A</v>
      </c>
      <c r="BL20" s="529" t="e">
        <f ca="1">+IF(AND(ISNUMBER(OFFSET('Hygiene Data'!$H$5,0,10*ROW('Hygiene Data'!H14))),'Data Summary'!EA20="Yes"),OFFSET('Hygiene Data'!$H$5,0,10*ROW('Hygiene Data'!H14)),NA())</f>
        <v>#N/A</v>
      </c>
      <c r="BM20" s="529" t="e">
        <f ca="1">+IF(AND(ISNUMBER(OFFSET('Hygiene Data'!$H$7,0,10*ROW('Hygiene Data'!H14))),'Data Summary'!EB20="Yes"),OFFSET('Hygiene Data'!$H$7,0,10*ROW('Hygiene Data'!H14)),NA())</f>
        <v>#N/A</v>
      </c>
      <c r="BN20" s="529" t="e">
        <f ca="1">+IF(AND(ISNUMBER(OFFSET('Hygiene Data'!$H$9,0,10*ROW('Hygiene Data'!H14))),'Data Summary'!EC20="Yes"),OFFSET('Hygiene Data'!$H$9,0,10*ROW('Hygiene Data'!H14)),NA())</f>
        <v>#N/A</v>
      </c>
      <c r="BO20" s="529" t="e">
        <f ca="1">+IF(AND(ISNUMBER(OFFSET('Hygiene Data'!$I$5,0,10*ROW('Hygiene Data'!I14))),'Data Summary'!ED20="Yes"),OFFSET('Hygiene Data'!$I$5,0,10*ROW('Hygiene Data'!I14)),NA())</f>
        <v>#N/A</v>
      </c>
      <c r="BP20" s="529" t="e">
        <f ca="1">+IF(AND(ISNUMBER(OFFSET('Hygiene Data'!$I$7,0,10*ROW('Hygiene Data'!I14))),'Data Summary'!EE20="Yes"),OFFSET('Hygiene Data'!$I$7,0,10*ROW('Hygiene Data'!I14)),NA())</f>
        <v>#N/A</v>
      </c>
      <c r="BQ20" s="529" t="e">
        <f ca="1">+IF(AND(ISNUMBER(OFFSET('Hygiene Data'!$I$9,0,10*ROW('Hygiene Data'!I14))),'Data Summary'!EF20="Yes"),OFFSET('Hygiene Data'!$I$9,0,10*ROW('Hygiene Data'!I14)),NA())</f>
        <v>#N/A</v>
      </c>
    </row>
    <row r="21" spans="1:69" x14ac:dyDescent="0.25">
      <c r="A21" s="525" t="e">
        <f ca="1">+RIGHT('Data Summary'!A21,LEN('Data Summary'!A21)-9)</f>
        <v>#VALUE!</v>
      </c>
      <c r="B21" s="499" t="str">
        <f ca="1">+IF(ISTEXT('Data Summary'!B21),'Data Summary'!B21,"")</f>
        <v/>
      </c>
      <c r="C21" s="526" t="e">
        <f ca="1">+VALUE('Data Summary'!C21)</f>
        <v>#VALUE!</v>
      </c>
      <c r="D21" s="527" t="e">
        <f ca="1">+IF(AND(ISNUMBER(OFFSET('Water Data'!$D$4,0,10*ROW('Water Data'!D15))),'Data Summary'!BS21="Yes"),100-OFFSET('Water Data'!$D$4,0,10*ROW('Water Data'!D15)),NA())</f>
        <v>#N/A</v>
      </c>
      <c r="E21" s="527" t="e">
        <f ca="1">+IF(AND(ISNUMBER(OFFSET('Water Data'!$D$6,0,10*ROW('Water Data'!D15))),'Data Summary'!BT21="Yes"),OFFSET('Water Data'!$D$6,0,10*ROW('Water Data'!D15)),NA())</f>
        <v>#N/A</v>
      </c>
      <c r="F21" s="527" t="e">
        <f ca="1">+IF(AND(ISNUMBER(OFFSET('Water Data'!$D$9,0,10*ROW('Water Data'!D15))),'Data Summary'!BU21="Yes"),OFFSET('Water Data'!$D$9,0,10*ROW('Water Data'!D15)),NA())</f>
        <v>#N/A</v>
      </c>
      <c r="G21" s="527" t="e">
        <f ca="1">+IF(AND(ISNUMBER(OFFSET('Water Data'!$E$4,0,10*ROW('Water Data'!E15))),'Data Summary'!BV21="Yes"),100-OFFSET('Water Data'!$E$4,0,10*ROW('Water Data'!E15)),NA())</f>
        <v>#N/A</v>
      </c>
      <c r="H21" s="527" t="e">
        <f ca="1">+IF(AND(ISNUMBER(OFFSET('Water Data'!$E$6,0,10*ROW('Water Data'!E15))),'Data Summary'!BW21="Yes"),OFFSET('Water Data'!$E$6,0,10*ROW('Water Data'!E15)),NA())</f>
        <v>#N/A</v>
      </c>
      <c r="I21" s="527" t="e">
        <f ca="1">+IF(AND(ISNUMBER(OFFSET('Water Data'!$E$9,0,10*ROW('Water Data'!E15))),'Data Summary'!BX21="Yes"),OFFSET('Water Data'!$E$9,0,10*ROW('Water Data'!E15)),NA())</f>
        <v>#N/A</v>
      </c>
      <c r="J21" s="527" t="e">
        <f ca="1">+IF(AND(ISNUMBER(OFFSET('Water Data'!$F$4,0,10*ROW('Water Data'!F15))),'Data Summary'!BY21="Yes"),100-OFFSET('Water Data'!$F$4,0,10*ROW('Water Data'!F15)),NA())</f>
        <v>#N/A</v>
      </c>
      <c r="K21" s="527" t="e">
        <f ca="1">+IF(AND(ISNUMBER(OFFSET('Water Data'!$F$6,0,10*ROW('Water Data'!F15))),'Data Summary'!BZ21="Yes"),OFFSET('Water Data'!$F$6,0,10*ROW('Water Data'!F15)),NA())</f>
        <v>#N/A</v>
      </c>
      <c r="L21" s="527" t="e">
        <f ca="1">+IF(AND(ISNUMBER(OFFSET('Water Data'!$F$9,0,10*ROW('Water Data'!F15))),'Data Summary'!CA21="Yes"),OFFSET('Water Data'!$F$9,0,10*ROW('Water Data'!F15)),NA())</f>
        <v>#N/A</v>
      </c>
      <c r="M21" s="527" t="e">
        <f ca="1">+IF(AND(ISNUMBER(OFFSET('Water Data'!$G$4,0,10*ROW('Water Data'!G15))),'Data Summary'!CB21="Yes"),100-OFFSET('Water Data'!$G$4,0,10*ROW('Water Data'!G15)),NA())</f>
        <v>#N/A</v>
      </c>
      <c r="N21" s="527" t="e">
        <f ca="1">+IF(AND(ISNUMBER(OFFSET('Water Data'!$G$6,0,10*ROW('Water Data'!G15))),'Data Summary'!CC21="Yes"),OFFSET('Water Data'!$G$6,0,10*ROW('Water Data'!G15)),NA())</f>
        <v>#N/A</v>
      </c>
      <c r="O21" s="527" t="e">
        <f ca="1">+IF(AND(ISNUMBER(OFFSET('Water Data'!$G$9,0,10*ROW('Water Data'!G15))),'Data Summary'!CD21="Yes"),OFFSET('Water Data'!$G$9,0,10*ROW('Water Data'!G15)),NA())</f>
        <v>#N/A</v>
      </c>
      <c r="P21" s="527" t="e">
        <f ca="1">+IF(AND(ISNUMBER(OFFSET('Water Data'!$H$4,0,10*ROW('Water Data'!H15))),'Data Summary'!CE21="Yes"),100-OFFSET('Water Data'!$H$4,0,10*ROW('Water Data'!H15)),NA())</f>
        <v>#N/A</v>
      </c>
      <c r="Q21" s="527" t="e">
        <f ca="1">+IF(AND(ISNUMBER(OFFSET('Water Data'!$H$6,0,10*ROW('Water Data'!H15))),'Data Summary'!CF21="Yes"),OFFSET('Water Data'!$H$6,0,10*ROW('Water Data'!H15)),NA())</f>
        <v>#N/A</v>
      </c>
      <c r="R21" s="527" t="e">
        <f ca="1">+IF(AND(ISNUMBER(OFFSET('Water Data'!$H$9,0,10*ROW('Water Data'!H15))),'Data Summary'!CG21="Yes"),OFFSET('Water Data'!$H$9,0,10*ROW('Water Data'!H15)),NA())</f>
        <v>#N/A</v>
      </c>
      <c r="S21" s="527" t="e">
        <f ca="1">+IF(AND(ISNUMBER(OFFSET('Water Data'!$I$4,0,10*ROW('Water Data'!I15))),'Data Summary'!CH21="Yes"),100-OFFSET('Water Data'!$I$4,0,10*ROW('Water Data'!I15)),NA())</f>
        <v>#N/A</v>
      </c>
      <c r="T21" s="527" t="e">
        <f ca="1">+IF(AND(ISNUMBER(OFFSET('Water Data'!$I$6,0,10*ROW('Water Data'!I15))),'Data Summary'!CI21="Yes"),OFFSET('Water Data'!$I$6,0,10*ROW('Water Data'!I15)),NA())</f>
        <v>#N/A</v>
      </c>
      <c r="U21" s="527" t="e">
        <f ca="1">+IF(AND(ISNUMBER(OFFSET('Water Data'!$I$9,0,10*ROW('Water Data'!I15))),'Data Summary'!CJ21="Yes"),OFFSET('Water Data'!$I$9,0,10*ROW('Water Data'!I15)),NA())</f>
        <v>#N/A</v>
      </c>
      <c r="V21" s="528" t="e">
        <f ca="1">+IF(AND(ISNUMBER(OFFSET('Sanitation Data'!$D$4,0,10*ROW('Sanitation Data'!D15))),'Data Summary'!CK21="Yes"),100-OFFSET('Sanitation Data'!$D$4,0,10*ROW('Sanitation Data'!D15)),NA())</f>
        <v>#N/A</v>
      </c>
      <c r="W21" s="528" t="e">
        <f ca="1">+IF(AND(ISNUMBER(OFFSET('Sanitation Data'!$D$6,0,10*ROW('Sanitation Data'!D15))),'Data Summary'!CL21="Yes"),OFFSET('Sanitation Data'!$D$6,0,10*ROW('Sanitation Data'!D15)),NA())</f>
        <v>#N/A</v>
      </c>
      <c r="X21" s="528" t="e">
        <f ca="1">+IF(AND(ISNUMBER(OFFSET('Sanitation Data'!$D$10,0,10*ROW('Sanitation Data'!D15))),'Data Summary'!CM21="Yes"),OFFSET('Sanitation Data'!$D$10,0,10*ROW('Sanitation Data'!D15)),NA())</f>
        <v>#N/A</v>
      </c>
      <c r="Y21" s="528" t="e">
        <f ca="1">+IF(AND(ISNUMBER(OFFSET('Sanitation Data'!$D$11,0,10*ROW('Sanitation Data'!D15))),'Data Summary'!CN21="Yes"),OFFSET('Sanitation Data'!$D$11,0,10*ROW('Sanitation Data'!D15)),NA())</f>
        <v>#N/A</v>
      </c>
      <c r="Z21" s="528" t="e">
        <f ca="1">+IF(AND(ISNUMBER(OFFSET('Sanitation Data'!$D$12,0,10*ROW('Sanitation Data'!D15))),'Data Summary'!CO21="Yes"),OFFSET('Sanitation Data'!$D$12,0,10*ROW('Sanitation Data'!D15)),NA())</f>
        <v>#N/A</v>
      </c>
      <c r="AA21" s="528" t="e">
        <f ca="1">+IF(AND(ISNUMBER(OFFSET('Sanitation Data'!$E$4,0,10*ROW('Sanitation Data'!E15))),'Data Summary'!CP21="Yes"),100-OFFSET('Sanitation Data'!$E$4,0,10*ROW('Sanitation Data'!E15)),NA())</f>
        <v>#N/A</v>
      </c>
      <c r="AB21" s="528" t="e">
        <f ca="1">+IF(AND(ISNUMBER(OFFSET('Sanitation Data'!$E$6,0,10*ROW('Sanitation Data'!E15))),'Data Summary'!CQ21="Yes"),OFFSET('Sanitation Data'!$E$6,0,10*ROW('Sanitation Data'!E15)),NA())</f>
        <v>#N/A</v>
      </c>
      <c r="AC21" s="528" t="e">
        <f ca="1">+IF(AND(ISNUMBER(OFFSET('Sanitation Data'!$E$10,0,10*ROW('Sanitation Data'!E15))),'Data Summary'!CR21="Yes"),OFFSET('Sanitation Data'!$E$10,0,10*ROW('Sanitation Data'!E15)),NA())</f>
        <v>#N/A</v>
      </c>
      <c r="AD21" s="528" t="e">
        <f ca="1">+IF(AND(ISNUMBER(OFFSET('Sanitation Data'!$E$11,0,10*ROW('Sanitation Data'!E15))),'Data Summary'!CS21="Yes"),OFFSET('Sanitation Data'!$E$11,0,10*ROW('Sanitation Data'!E15)),NA())</f>
        <v>#N/A</v>
      </c>
      <c r="AE21" s="528" t="e">
        <f ca="1">+IF(AND(ISNUMBER(OFFSET('Sanitation Data'!$E$12,0,10*ROW('Sanitation Data'!E15))),'Data Summary'!CT21="Yes"),OFFSET('Sanitation Data'!$E$12,0,10*ROW('Sanitation Data'!E15)),NA())</f>
        <v>#N/A</v>
      </c>
      <c r="AF21" s="528" t="e">
        <f ca="1">+IF(AND(ISNUMBER(OFFSET('Sanitation Data'!$F$4,0,10*ROW('Sanitation Data'!F15))),'Data Summary'!CU21="Yes"),100-OFFSET('Sanitation Data'!$F$4,0,10*ROW('Sanitation Data'!F15)),NA())</f>
        <v>#N/A</v>
      </c>
      <c r="AG21" s="528" t="e">
        <f ca="1">+IF(AND(ISNUMBER(OFFSET('Sanitation Data'!$F$6,0,10*ROW('Sanitation Data'!F15))),'Data Summary'!CV21="Yes"),OFFSET('Sanitation Data'!$F$6,0,10*ROW('Sanitation Data'!F15)),NA())</f>
        <v>#N/A</v>
      </c>
      <c r="AH21" s="528" t="e">
        <f ca="1">+IF(AND(ISNUMBER(OFFSET('Sanitation Data'!$F$10,0,10*ROW('Sanitation Data'!F15))),'Data Summary'!CW21="Yes"),OFFSET('Sanitation Data'!$F$10,0,10*ROW('Sanitation Data'!F15)),NA())</f>
        <v>#N/A</v>
      </c>
      <c r="AI21" s="528" t="e">
        <f ca="1">+IF(AND(ISNUMBER(OFFSET('Sanitation Data'!$F$11,0,10*ROW('Sanitation Data'!F15))),'Data Summary'!CX21="Yes"),OFFSET('Sanitation Data'!$F$11,0,10*ROW('Sanitation Data'!F15)),NA())</f>
        <v>#N/A</v>
      </c>
      <c r="AJ21" s="528" t="e">
        <f ca="1">+IF(AND(ISNUMBER(OFFSET('Sanitation Data'!$F$12,0,10*ROW('Sanitation Data'!F15))),'Data Summary'!CY21="Yes"),OFFSET('Sanitation Data'!$F$12,0,10*ROW('Sanitation Data'!F15)),NA())</f>
        <v>#N/A</v>
      </c>
      <c r="AK21" s="528" t="e">
        <f ca="1">+IF(AND(ISNUMBER(OFFSET('Sanitation Data'!$G$4,0,10*ROW('Sanitation Data'!G15))),'Data Summary'!CZ21="Yes"),100-OFFSET('Sanitation Data'!$G$4,0,10*ROW('Sanitation Data'!G15)),NA())</f>
        <v>#N/A</v>
      </c>
      <c r="AL21" s="528" t="e">
        <f ca="1">+IF(AND(ISNUMBER(OFFSET('Sanitation Data'!$G$6,0,10*ROW('Sanitation Data'!G15))),'Data Summary'!DA21="Yes"),OFFSET('Sanitation Data'!$G$6,0,10*ROW('Sanitation Data'!G15)),NA())</f>
        <v>#N/A</v>
      </c>
      <c r="AM21" s="528" t="e">
        <f ca="1">+IF(AND(ISNUMBER(OFFSET('Sanitation Data'!$G$10,0,10*ROW('Sanitation Data'!G15))),'Data Summary'!DB21="Yes"),OFFSET('Sanitation Data'!$G$10,0,10*ROW('Sanitation Data'!G15)),NA())</f>
        <v>#N/A</v>
      </c>
      <c r="AN21" s="528" t="e">
        <f ca="1">+IF(AND(ISNUMBER(OFFSET('Sanitation Data'!$G$11,0,10*ROW('Sanitation Data'!G15))),'Data Summary'!DC21="Yes"),OFFSET('Sanitation Data'!$G$11,0,10*ROW('Sanitation Data'!G15)),NA())</f>
        <v>#N/A</v>
      </c>
      <c r="AO21" s="528" t="e">
        <f ca="1">+IF(AND(ISNUMBER(OFFSET('Sanitation Data'!$G$12,0,10*ROW('Sanitation Data'!G15))),'Data Summary'!DD21="Yes"),OFFSET('Sanitation Data'!$G$12,0,10*ROW('Sanitation Data'!G15)),NA())</f>
        <v>#N/A</v>
      </c>
      <c r="AP21" s="528" t="e">
        <f ca="1">+IF(AND(ISNUMBER(OFFSET('Sanitation Data'!$H$4,0,10*ROW('Sanitation Data'!H15))),'Data Summary'!DE21="Yes"),100-OFFSET('Sanitation Data'!$H$4,0,10*ROW('Sanitation Data'!H15)),NA())</f>
        <v>#N/A</v>
      </c>
      <c r="AQ21" s="528" t="e">
        <f ca="1">+IF(AND(ISNUMBER(OFFSET('Sanitation Data'!$H$6,0,10*ROW('Sanitation Data'!H15))),'Data Summary'!DF21="Yes"),OFFSET('Sanitation Data'!$H$6,0,10*ROW('Sanitation Data'!H15)),NA())</f>
        <v>#N/A</v>
      </c>
      <c r="AR21" s="528" t="e">
        <f ca="1">+IF(AND(ISNUMBER(OFFSET('Sanitation Data'!$H$10,0,10*ROW('Sanitation Data'!H15))),'Data Summary'!DG21="Yes"),OFFSET('Sanitation Data'!$H$10,0,10*ROW('Sanitation Data'!H15)),NA())</f>
        <v>#N/A</v>
      </c>
      <c r="AS21" s="528" t="e">
        <f ca="1">+IF(AND(ISNUMBER(OFFSET('Sanitation Data'!$H$11,0,10*ROW('Sanitation Data'!H15))),'Data Summary'!DH21="Yes"),OFFSET('Sanitation Data'!$H$11,0,10*ROW('Sanitation Data'!H15)),NA())</f>
        <v>#N/A</v>
      </c>
      <c r="AT21" s="528" t="e">
        <f ca="1">+IF(AND(ISNUMBER(OFFSET('Sanitation Data'!$H$12,0,10*ROW('Sanitation Data'!H15))),'Data Summary'!DI21="Yes"),OFFSET('Sanitation Data'!$H$12,0,10*ROW('Sanitation Data'!H15)),NA())</f>
        <v>#N/A</v>
      </c>
      <c r="AU21" s="528" t="e">
        <f ca="1">+IF(AND(ISNUMBER(OFFSET('Sanitation Data'!$I$4,0,10*ROW('Sanitation Data'!I15))),'Data Summary'!DJ21="Yes"),100-OFFSET('Sanitation Data'!$I$4,0,10*ROW('Sanitation Data'!I15)),NA())</f>
        <v>#N/A</v>
      </c>
      <c r="AV21" s="528" t="e">
        <f ca="1">+IF(AND(ISNUMBER(OFFSET('Sanitation Data'!$I$6,0,10*ROW('Sanitation Data'!I15))),'Data Summary'!DK21="Yes"),OFFSET('Sanitation Data'!$I$6,0,10*ROW('Sanitation Data'!I15)),NA())</f>
        <v>#N/A</v>
      </c>
      <c r="AW21" s="528" t="e">
        <f ca="1">+IF(AND(ISNUMBER(OFFSET('Sanitation Data'!$I$10,0,10*ROW('Sanitation Data'!I15))),'Data Summary'!DL21="Yes"),OFFSET('Sanitation Data'!$I$10,0,10*ROW('Sanitation Data'!I15)),NA())</f>
        <v>#N/A</v>
      </c>
      <c r="AX21" s="528" t="e">
        <f ca="1">+IF(AND(ISNUMBER(OFFSET('Sanitation Data'!$I$11,0,10*ROW('Sanitation Data'!I15))),'Data Summary'!DM21="Yes"),OFFSET('Sanitation Data'!$I$11,0,10*ROW('Sanitation Data'!I15)),NA())</f>
        <v>#N/A</v>
      </c>
      <c r="AY21" s="528" t="e">
        <f ca="1">+IF(AND(ISNUMBER(OFFSET('Sanitation Data'!$I$12,0,10*ROW('Sanitation Data'!I15))),'Data Summary'!DN21="Yes"),OFFSET('Sanitation Data'!$I$12,0,10*ROW('Sanitation Data'!I15)),NA())</f>
        <v>#N/A</v>
      </c>
      <c r="AZ21" s="529" t="e">
        <f ca="1">+IF(AND(ISNUMBER(OFFSET('Hygiene Data'!$D$5,0,10*ROW('Hygiene Data'!D15))),'Data Summary'!DO21="Yes"),OFFSET('Hygiene Data'!$D$5,0,10*ROW('Hygiene Data'!D15)),NA())</f>
        <v>#N/A</v>
      </c>
      <c r="BA21" s="529" t="e">
        <f ca="1">+IF(AND(ISNUMBER(OFFSET('Hygiene Data'!$D$7,0,10*ROW('Hygiene Data'!D15))),'Data Summary'!DP21="Yes"),OFFSET('Hygiene Data'!$D$7,0,10*ROW('Hygiene Data'!D15)),NA())</f>
        <v>#N/A</v>
      </c>
      <c r="BB21" s="529" t="e">
        <f ca="1">+IF(AND(ISNUMBER(OFFSET('Hygiene Data'!$D$9,0,10*ROW('Hygiene Data'!D15))),'Data Summary'!DQ21="Yes"),OFFSET('Hygiene Data'!$D$9,0,10*ROW('Hygiene Data'!D15)),NA())</f>
        <v>#N/A</v>
      </c>
      <c r="BC21" s="529" t="e">
        <f ca="1">+IF(AND(ISNUMBER(OFFSET('Hygiene Data'!$E$5,0,10*ROW('Hygiene Data'!E15))),'Data Summary'!DR21="Yes"),OFFSET('Hygiene Data'!$E$5,0,10*ROW('Hygiene Data'!E15)),NA())</f>
        <v>#N/A</v>
      </c>
      <c r="BD21" s="529" t="e">
        <f ca="1">+IF(AND(ISNUMBER(OFFSET('Hygiene Data'!$E$7,0,10*ROW('Hygiene Data'!E15))),'Data Summary'!DS21="Yes"),OFFSET('Hygiene Data'!$E$7,0,10*ROW('Hygiene Data'!E15)),NA())</f>
        <v>#N/A</v>
      </c>
      <c r="BE21" s="529" t="e">
        <f ca="1">+IF(AND(ISNUMBER(OFFSET('Hygiene Data'!$E$9,0,10*ROW('Hygiene Data'!E15))),'Data Summary'!DT21="Yes"),OFFSET('Hygiene Data'!$E$9,0,10*ROW('Hygiene Data'!E15)),NA())</f>
        <v>#N/A</v>
      </c>
      <c r="BF21" s="529" t="e">
        <f ca="1">+IF(AND(ISNUMBER(OFFSET('Hygiene Data'!$F$5,0,10*ROW('Hygiene Data'!F15))),'Data Summary'!DU21="Yes"),OFFSET('Hygiene Data'!$F$5,0,10*ROW('Hygiene Data'!F15)),NA())</f>
        <v>#N/A</v>
      </c>
      <c r="BG21" s="529" t="e">
        <f ca="1">+IF(AND(ISNUMBER(OFFSET('Hygiene Data'!$F$7,0,10*ROW('Hygiene Data'!F15))),'Data Summary'!DV21="Yes"),OFFSET('Hygiene Data'!$F$7,0,10*ROW('Hygiene Data'!F15)),NA())</f>
        <v>#N/A</v>
      </c>
      <c r="BH21" s="529" t="e">
        <f ca="1">+IF(AND(ISNUMBER(OFFSET('Hygiene Data'!$F$9,0,10*ROW('Hygiene Data'!F15))),'Data Summary'!DW21="Yes"),OFFSET('Hygiene Data'!$F$9,0,10*ROW('Hygiene Data'!F15)),NA())</f>
        <v>#N/A</v>
      </c>
      <c r="BI21" s="529" t="e">
        <f ca="1">+IF(AND(ISNUMBER(OFFSET('Hygiene Data'!$G$5,0,10*ROW('Hygiene Data'!G15))),'Data Summary'!DX21="Yes"),OFFSET('Hygiene Data'!$G$5,0,10*ROW('Hygiene Data'!G15)),NA())</f>
        <v>#N/A</v>
      </c>
      <c r="BJ21" s="529" t="e">
        <f ca="1">+IF(AND(ISNUMBER(OFFSET('Hygiene Data'!$G$7,0,10*ROW('Hygiene Data'!G15))),'Data Summary'!DY21="Yes"),OFFSET('Hygiene Data'!$G$7,0,10*ROW('Hygiene Data'!G15)),NA())</f>
        <v>#N/A</v>
      </c>
      <c r="BK21" s="529" t="e">
        <f ca="1">+IF(AND(ISNUMBER(OFFSET('Hygiene Data'!$G$9,0,10*ROW('Hygiene Data'!G15))),'Data Summary'!DZ21="Yes"),OFFSET('Hygiene Data'!$G$9,0,10*ROW('Hygiene Data'!G15)),NA())</f>
        <v>#N/A</v>
      </c>
      <c r="BL21" s="529" t="e">
        <f ca="1">+IF(AND(ISNUMBER(OFFSET('Hygiene Data'!$H$5,0,10*ROW('Hygiene Data'!H15))),'Data Summary'!EA21="Yes"),OFFSET('Hygiene Data'!$H$5,0,10*ROW('Hygiene Data'!H15)),NA())</f>
        <v>#N/A</v>
      </c>
      <c r="BM21" s="529" t="e">
        <f ca="1">+IF(AND(ISNUMBER(OFFSET('Hygiene Data'!$H$7,0,10*ROW('Hygiene Data'!H15))),'Data Summary'!EB21="Yes"),OFFSET('Hygiene Data'!$H$7,0,10*ROW('Hygiene Data'!H15)),NA())</f>
        <v>#N/A</v>
      </c>
      <c r="BN21" s="529" t="e">
        <f ca="1">+IF(AND(ISNUMBER(OFFSET('Hygiene Data'!$H$9,0,10*ROW('Hygiene Data'!H15))),'Data Summary'!EC21="Yes"),OFFSET('Hygiene Data'!$H$9,0,10*ROW('Hygiene Data'!H15)),NA())</f>
        <v>#N/A</v>
      </c>
      <c r="BO21" s="529" t="e">
        <f ca="1">+IF(AND(ISNUMBER(OFFSET('Hygiene Data'!$I$5,0,10*ROW('Hygiene Data'!I15))),'Data Summary'!ED21="Yes"),OFFSET('Hygiene Data'!$I$5,0,10*ROW('Hygiene Data'!I15)),NA())</f>
        <v>#N/A</v>
      </c>
      <c r="BP21" s="529" t="e">
        <f ca="1">+IF(AND(ISNUMBER(OFFSET('Hygiene Data'!$I$7,0,10*ROW('Hygiene Data'!I15))),'Data Summary'!EE21="Yes"),OFFSET('Hygiene Data'!$I$7,0,10*ROW('Hygiene Data'!I15)),NA())</f>
        <v>#N/A</v>
      </c>
      <c r="BQ21" s="529" t="e">
        <f ca="1">+IF(AND(ISNUMBER(OFFSET('Hygiene Data'!$I$9,0,10*ROW('Hygiene Data'!I15))),'Data Summary'!EF21="Yes"),OFFSET('Hygiene Data'!$I$9,0,10*ROW('Hygiene Data'!I15)),NA())</f>
        <v>#N/A</v>
      </c>
    </row>
    <row r="22" spans="1:69" x14ac:dyDescent="0.25">
      <c r="A22" s="525" t="e">
        <f ca="1">+RIGHT('Data Summary'!A22,LEN('Data Summary'!A22)-9)</f>
        <v>#VALUE!</v>
      </c>
      <c r="B22" s="499" t="str">
        <f ca="1">+IF(ISTEXT('Data Summary'!B22),'Data Summary'!B22,"")</f>
        <v/>
      </c>
      <c r="C22" s="526" t="e">
        <f ca="1">+VALUE('Data Summary'!C22)</f>
        <v>#VALUE!</v>
      </c>
      <c r="D22" s="527" t="e">
        <f ca="1">+IF(AND(ISNUMBER(OFFSET('Water Data'!$D$4,0,10*ROW('Water Data'!D16))),'Data Summary'!BS22="Yes"),100-OFFSET('Water Data'!$D$4,0,10*ROW('Water Data'!D16)),NA())</f>
        <v>#N/A</v>
      </c>
      <c r="E22" s="527" t="e">
        <f ca="1">+IF(AND(ISNUMBER(OFFSET('Water Data'!$D$6,0,10*ROW('Water Data'!D16))),'Data Summary'!BT22="Yes"),OFFSET('Water Data'!$D$6,0,10*ROW('Water Data'!D16)),NA())</f>
        <v>#N/A</v>
      </c>
      <c r="F22" s="527" t="e">
        <f ca="1">+IF(AND(ISNUMBER(OFFSET('Water Data'!$D$9,0,10*ROW('Water Data'!D16))),'Data Summary'!BU22="Yes"),OFFSET('Water Data'!$D$9,0,10*ROW('Water Data'!D16)),NA())</f>
        <v>#N/A</v>
      </c>
      <c r="G22" s="527" t="e">
        <f ca="1">+IF(AND(ISNUMBER(OFFSET('Water Data'!$E$4,0,10*ROW('Water Data'!E16))),'Data Summary'!BV22="Yes"),100-OFFSET('Water Data'!$E$4,0,10*ROW('Water Data'!E16)),NA())</f>
        <v>#N/A</v>
      </c>
      <c r="H22" s="527" t="e">
        <f ca="1">+IF(AND(ISNUMBER(OFFSET('Water Data'!$E$6,0,10*ROW('Water Data'!E16))),'Data Summary'!BW22="Yes"),OFFSET('Water Data'!$E$6,0,10*ROW('Water Data'!E16)),NA())</f>
        <v>#N/A</v>
      </c>
      <c r="I22" s="527" t="e">
        <f ca="1">+IF(AND(ISNUMBER(OFFSET('Water Data'!$E$9,0,10*ROW('Water Data'!E16))),'Data Summary'!BX22="Yes"),OFFSET('Water Data'!$E$9,0,10*ROW('Water Data'!E16)),NA())</f>
        <v>#N/A</v>
      </c>
      <c r="J22" s="527" t="e">
        <f ca="1">+IF(AND(ISNUMBER(OFFSET('Water Data'!$F$4,0,10*ROW('Water Data'!F16))),'Data Summary'!BY22="Yes"),100-OFFSET('Water Data'!$F$4,0,10*ROW('Water Data'!F16)),NA())</f>
        <v>#N/A</v>
      </c>
      <c r="K22" s="527" t="e">
        <f ca="1">+IF(AND(ISNUMBER(OFFSET('Water Data'!$F$6,0,10*ROW('Water Data'!F16))),'Data Summary'!BZ22="Yes"),OFFSET('Water Data'!$F$6,0,10*ROW('Water Data'!F16)),NA())</f>
        <v>#N/A</v>
      </c>
      <c r="L22" s="527" t="e">
        <f ca="1">+IF(AND(ISNUMBER(OFFSET('Water Data'!$F$9,0,10*ROW('Water Data'!F16))),'Data Summary'!CA22="Yes"),OFFSET('Water Data'!$F$9,0,10*ROW('Water Data'!F16)),NA())</f>
        <v>#N/A</v>
      </c>
      <c r="M22" s="527" t="e">
        <f ca="1">+IF(AND(ISNUMBER(OFFSET('Water Data'!$G$4,0,10*ROW('Water Data'!G16))),'Data Summary'!CB22="Yes"),100-OFFSET('Water Data'!$G$4,0,10*ROW('Water Data'!G16)),NA())</f>
        <v>#N/A</v>
      </c>
      <c r="N22" s="527" t="e">
        <f ca="1">+IF(AND(ISNUMBER(OFFSET('Water Data'!$G$6,0,10*ROW('Water Data'!G16))),'Data Summary'!CC22="Yes"),OFFSET('Water Data'!$G$6,0,10*ROW('Water Data'!G16)),NA())</f>
        <v>#N/A</v>
      </c>
      <c r="O22" s="527" t="e">
        <f ca="1">+IF(AND(ISNUMBER(OFFSET('Water Data'!$G$9,0,10*ROW('Water Data'!G16))),'Data Summary'!CD22="Yes"),OFFSET('Water Data'!$G$9,0,10*ROW('Water Data'!G16)),NA())</f>
        <v>#N/A</v>
      </c>
      <c r="P22" s="527" t="e">
        <f ca="1">+IF(AND(ISNUMBER(OFFSET('Water Data'!$H$4,0,10*ROW('Water Data'!H16))),'Data Summary'!CE22="Yes"),100-OFFSET('Water Data'!$H$4,0,10*ROW('Water Data'!H16)),NA())</f>
        <v>#N/A</v>
      </c>
      <c r="Q22" s="527" t="e">
        <f ca="1">+IF(AND(ISNUMBER(OFFSET('Water Data'!$H$6,0,10*ROW('Water Data'!H16))),'Data Summary'!CF22="Yes"),OFFSET('Water Data'!$H$6,0,10*ROW('Water Data'!H16)),NA())</f>
        <v>#N/A</v>
      </c>
      <c r="R22" s="527" t="e">
        <f ca="1">+IF(AND(ISNUMBER(OFFSET('Water Data'!$H$9,0,10*ROW('Water Data'!H16))),'Data Summary'!CG22="Yes"),OFFSET('Water Data'!$H$9,0,10*ROW('Water Data'!H16)),NA())</f>
        <v>#N/A</v>
      </c>
      <c r="S22" s="527" t="e">
        <f ca="1">+IF(AND(ISNUMBER(OFFSET('Water Data'!$I$4,0,10*ROW('Water Data'!I16))),'Data Summary'!CH22="Yes"),100-OFFSET('Water Data'!$I$4,0,10*ROW('Water Data'!I16)),NA())</f>
        <v>#N/A</v>
      </c>
      <c r="T22" s="527" t="e">
        <f ca="1">+IF(AND(ISNUMBER(OFFSET('Water Data'!$I$6,0,10*ROW('Water Data'!I16))),'Data Summary'!CI22="Yes"),OFFSET('Water Data'!$I$6,0,10*ROW('Water Data'!I16)),NA())</f>
        <v>#N/A</v>
      </c>
      <c r="U22" s="527" t="e">
        <f ca="1">+IF(AND(ISNUMBER(OFFSET('Water Data'!$I$9,0,10*ROW('Water Data'!I16))),'Data Summary'!CJ22="Yes"),OFFSET('Water Data'!$I$9,0,10*ROW('Water Data'!I16)),NA())</f>
        <v>#N/A</v>
      </c>
      <c r="V22" s="528" t="e">
        <f ca="1">+IF(AND(ISNUMBER(OFFSET('Sanitation Data'!$D$4,0,10*ROW('Sanitation Data'!D16))),'Data Summary'!CK22="Yes"),100-OFFSET('Sanitation Data'!$D$4,0,10*ROW('Sanitation Data'!D16)),NA())</f>
        <v>#N/A</v>
      </c>
      <c r="W22" s="528" t="e">
        <f ca="1">+IF(AND(ISNUMBER(OFFSET('Sanitation Data'!$D$6,0,10*ROW('Sanitation Data'!D16))),'Data Summary'!CL22="Yes"),OFFSET('Sanitation Data'!$D$6,0,10*ROW('Sanitation Data'!D16)),NA())</f>
        <v>#N/A</v>
      </c>
      <c r="X22" s="528" t="e">
        <f ca="1">+IF(AND(ISNUMBER(OFFSET('Sanitation Data'!$D$10,0,10*ROW('Sanitation Data'!D16))),'Data Summary'!CM22="Yes"),OFFSET('Sanitation Data'!$D$10,0,10*ROW('Sanitation Data'!D16)),NA())</f>
        <v>#N/A</v>
      </c>
      <c r="Y22" s="528" t="e">
        <f ca="1">+IF(AND(ISNUMBER(OFFSET('Sanitation Data'!$D$11,0,10*ROW('Sanitation Data'!D16))),'Data Summary'!CN22="Yes"),OFFSET('Sanitation Data'!$D$11,0,10*ROW('Sanitation Data'!D16)),NA())</f>
        <v>#N/A</v>
      </c>
      <c r="Z22" s="528" t="e">
        <f ca="1">+IF(AND(ISNUMBER(OFFSET('Sanitation Data'!$D$12,0,10*ROW('Sanitation Data'!D16))),'Data Summary'!CO22="Yes"),OFFSET('Sanitation Data'!$D$12,0,10*ROW('Sanitation Data'!D16)),NA())</f>
        <v>#N/A</v>
      </c>
      <c r="AA22" s="528" t="e">
        <f ca="1">+IF(AND(ISNUMBER(OFFSET('Sanitation Data'!$E$4,0,10*ROW('Sanitation Data'!E16))),'Data Summary'!CP22="Yes"),100-OFFSET('Sanitation Data'!$E$4,0,10*ROW('Sanitation Data'!E16)),NA())</f>
        <v>#N/A</v>
      </c>
      <c r="AB22" s="528" t="e">
        <f ca="1">+IF(AND(ISNUMBER(OFFSET('Sanitation Data'!$E$6,0,10*ROW('Sanitation Data'!E16))),'Data Summary'!CQ22="Yes"),OFFSET('Sanitation Data'!$E$6,0,10*ROW('Sanitation Data'!E16)),NA())</f>
        <v>#N/A</v>
      </c>
      <c r="AC22" s="528" t="e">
        <f ca="1">+IF(AND(ISNUMBER(OFFSET('Sanitation Data'!$E$10,0,10*ROW('Sanitation Data'!E16))),'Data Summary'!CR22="Yes"),OFFSET('Sanitation Data'!$E$10,0,10*ROW('Sanitation Data'!E16)),NA())</f>
        <v>#N/A</v>
      </c>
      <c r="AD22" s="528" t="e">
        <f ca="1">+IF(AND(ISNUMBER(OFFSET('Sanitation Data'!$E$11,0,10*ROW('Sanitation Data'!E16))),'Data Summary'!CS22="Yes"),OFFSET('Sanitation Data'!$E$11,0,10*ROW('Sanitation Data'!E16)),NA())</f>
        <v>#N/A</v>
      </c>
      <c r="AE22" s="528" t="e">
        <f ca="1">+IF(AND(ISNUMBER(OFFSET('Sanitation Data'!$E$12,0,10*ROW('Sanitation Data'!E16))),'Data Summary'!CT22="Yes"),OFFSET('Sanitation Data'!$E$12,0,10*ROW('Sanitation Data'!E16)),NA())</f>
        <v>#N/A</v>
      </c>
      <c r="AF22" s="528" t="e">
        <f ca="1">+IF(AND(ISNUMBER(OFFSET('Sanitation Data'!$F$4,0,10*ROW('Sanitation Data'!F16))),'Data Summary'!CU22="Yes"),100-OFFSET('Sanitation Data'!$F$4,0,10*ROW('Sanitation Data'!F16)),NA())</f>
        <v>#N/A</v>
      </c>
      <c r="AG22" s="528" t="e">
        <f ca="1">+IF(AND(ISNUMBER(OFFSET('Sanitation Data'!$F$6,0,10*ROW('Sanitation Data'!F16))),'Data Summary'!CV22="Yes"),OFFSET('Sanitation Data'!$F$6,0,10*ROW('Sanitation Data'!F16)),NA())</f>
        <v>#N/A</v>
      </c>
      <c r="AH22" s="528" t="e">
        <f ca="1">+IF(AND(ISNUMBER(OFFSET('Sanitation Data'!$F$10,0,10*ROW('Sanitation Data'!F16))),'Data Summary'!CW22="Yes"),OFFSET('Sanitation Data'!$F$10,0,10*ROW('Sanitation Data'!F16)),NA())</f>
        <v>#N/A</v>
      </c>
      <c r="AI22" s="528" t="e">
        <f ca="1">+IF(AND(ISNUMBER(OFFSET('Sanitation Data'!$F$11,0,10*ROW('Sanitation Data'!F16))),'Data Summary'!CX22="Yes"),OFFSET('Sanitation Data'!$F$11,0,10*ROW('Sanitation Data'!F16)),NA())</f>
        <v>#N/A</v>
      </c>
      <c r="AJ22" s="528" t="e">
        <f ca="1">+IF(AND(ISNUMBER(OFFSET('Sanitation Data'!$F$12,0,10*ROW('Sanitation Data'!F16))),'Data Summary'!CY22="Yes"),OFFSET('Sanitation Data'!$F$12,0,10*ROW('Sanitation Data'!F16)),NA())</f>
        <v>#N/A</v>
      </c>
      <c r="AK22" s="528" t="e">
        <f ca="1">+IF(AND(ISNUMBER(OFFSET('Sanitation Data'!$G$4,0,10*ROW('Sanitation Data'!G16))),'Data Summary'!CZ22="Yes"),100-OFFSET('Sanitation Data'!$G$4,0,10*ROW('Sanitation Data'!G16)),NA())</f>
        <v>#N/A</v>
      </c>
      <c r="AL22" s="528" t="e">
        <f ca="1">+IF(AND(ISNUMBER(OFFSET('Sanitation Data'!$G$6,0,10*ROW('Sanitation Data'!G16))),'Data Summary'!DA22="Yes"),OFFSET('Sanitation Data'!$G$6,0,10*ROW('Sanitation Data'!G16)),NA())</f>
        <v>#N/A</v>
      </c>
      <c r="AM22" s="528" t="e">
        <f ca="1">+IF(AND(ISNUMBER(OFFSET('Sanitation Data'!$G$10,0,10*ROW('Sanitation Data'!G16))),'Data Summary'!DB22="Yes"),OFFSET('Sanitation Data'!$G$10,0,10*ROW('Sanitation Data'!G16)),NA())</f>
        <v>#N/A</v>
      </c>
      <c r="AN22" s="528" t="e">
        <f ca="1">+IF(AND(ISNUMBER(OFFSET('Sanitation Data'!$G$11,0,10*ROW('Sanitation Data'!G16))),'Data Summary'!DC22="Yes"),OFFSET('Sanitation Data'!$G$11,0,10*ROW('Sanitation Data'!G16)),NA())</f>
        <v>#N/A</v>
      </c>
      <c r="AO22" s="528" t="e">
        <f ca="1">+IF(AND(ISNUMBER(OFFSET('Sanitation Data'!$G$12,0,10*ROW('Sanitation Data'!G16))),'Data Summary'!DD22="Yes"),OFFSET('Sanitation Data'!$G$12,0,10*ROW('Sanitation Data'!G16)),NA())</f>
        <v>#N/A</v>
      </c>
      <c r="AP22" s="528" t="e">
        <f ca="1">+IF(AND(ISNUMBER(OFFSET('Sanitation Data'!$H$4,0,10*ROW('Sanitation Data'!H16))),'Data Summary'!DE22="Yes"),100-OFFSET('Sanitation Data'!$H$4,0,10*ROW('Sanitation Data'!H16)),NA())</f>
        <v>#N/A</v>
      </c>
      <c r="AQ22" s="528" t="e">
        <f ca="1">+IF(AND(ISNUMBER(OFFSET('Sanitation Data'!$H$6,0,10*ROW('Sanitation Data'!H16))),'Data Summary'!DF22="Yes"),OFFSET('Sanitation Data'!$H$6,0,10*ROW('Sanitation Data'!H16)),NA())</f>
        <v>#N/A</v>
      </c>
      <c r="AR22" s="528" t="e">
        <f ca="1">+IF(AND(ISNUMBER(OFFSET('Sanitation Data'!$H$10,0,10*ROW('Sanitation Data'!H16))),'Data Summary'!DG22="Yes"),OFFSET('Sanitation Data'!$H$10,0,10*ROW('Sanitation Data'!H16)),NA())</f>
        <v>#N/A</v>
      </c>
      <c r="AS22" s="528" t="e">
        <f ca="1">+IF(AND(ISNUMBER(OFFSET('Sanitation Data'!$H$11,0,10*ROW('Sanitation Data'!H16))),'Data Summary'!DH22="Yes"),OFFSET('Sanitation Data'!$H$11,0,10*ROW('Sanitation Data'!H16)),NA())</f>
        <v>#N/A</v>
      </c>
      <c r="AT22" s="528" t="e">
        <f ca="1">+IF(AND(ISNUMBER(OFFSET('Sanitation Data'!$H$12,0,10*ROW('Sanitation Data'!H16))),'Data Summary'!DI22="Yes"),OFFSET('Sanitation Data'!$H$12,0,10*ROW('Sanitation Data'!H16)),NA())</f>
        <v>#N/A</v>
      </c>
      <c r="AU22" s="528" t="e">
        <f ca="1">+IF(AND(ISNUMBER(OFFSET('Sanitation Data'!$I$4,0,10*ROW('Sanitation Data'!I16))),'Data Summary'!DJ22="Yes"),100-OFFSET('Sanitation Data'!$I$4,0,10*ROW('Sanitation Data'!I16)),NA())</f>
        <v>#N/A</v>
      </c>
      <c r="AV22" s="528" t="e">
        <f ca="1">+IF(AND(ISNUMBER(OFFSET('Sanitation Data'!$I$6,0,10*ROW('Sanitation Data'!I16))),'Data Summary'!DK22="Yes"),OFFSET('Sanitation Data'!$I$6,0,10*ROW('Sanitation Data'!I16)),NA())</f>
        <v>#N/A</v>
      </c>
      <c r="AW22" s="528" t="e">
        <f ca="1">+IF(AND(ISNUMBER(OFFSET('Sanitation Data'!$I$10,0,10*ROW('Sanitation Data'!I16))),'Data Summary'!DL22="Yes"),OFFSET('Sanitation Data'!$I$10,0,10*ROW('Sanitation Data'!I16)),NA())</f>
        <v>#N/A</v>
      </c>
      <c r="AX22" s="528" t="e">
        <f ca="1">+IF(AND(ISNUMBER(OFFSET('Sanitation Data'!$I$11,0,10*ROW('Sanitation Data'!I16))),'Data Summary'!DM22="Yes"),OFFSET('Sanitation Data'!$I$11,0,10*ROW('Sanitation Data'!I16)),NA())</f>
        <v>#N/A</v>
      </c>
      <c r="AY22" s="528" t="e">
        <f ca="1">+IF(AND(ISNUMBER(OFFSET('Sanitation Data'!$I$12,0,10*ROW('Sanitation Data'!I16))),'Data Summary'!DN22="Yes"),OFFSET('Sanitation Data'!$I$12,0,10*ROW('Sanitation Data'!I16)),NA())</f>
        <v>#N/A</v>
      </c>
      <c r="AZ22" s="529" t="e">
        <f ca="1">+IF(AND(ISNUMBER(OFFSET('Hygiene Data'!$D$5,0,10*ROW('Hygiene Data'!D16))),'Data Summary'!DO22="Yes"),OFFSET('Hygiene Data'!$D$5,0,10*ROW('Hygiene Data'!D16)),NA())</f>
        <v>#N/A</v>
      </c>
      <c r="BA22" s="529" t="e">
        <f ca="1">+IF(AND(ISNUMBER(OFFSET('Hygiene Data'!$D$7,0,10*ROW('Hygiene Data'!D16))),'Data Summary'!DP22="Yes"),OFFSET('Hygiene Data'!$D$7,0,10*ROW('Hygiene Data'!D16)),NA())</f>
        <v>#N/A</v>
      </c>
      <c r="BB22" s="529" t="e">
        <f ca="1">+IF(AND(ISNUMBER(OFFSET('Hygiene Data'!$D$9,0,10*ROW('Hygiene Data'!D16))),'Data Summary'!DQ22="Yes"),OFFSET('Hygiene Data'!$D$9,0,10*ROW('Hygiene Data'!D16)),NA())</f>
        <v>#N/A</v>
      </c>
      <c r="BC22" s="529" t="e">
        <f ca="1">+IF(AND(ISNUMBER(OFFSET('Hygiene Data'!$E$5,0,10*ROW('Hygiene Data'!E16))),'Data Summary'!DR22="Yes"),OFFSET('Hygiene Data'!$E$5,0,10*ROW('Hygiene Data'!E16)),NA())</f>
        <v>#N/A</v>
      </c>
      <c r="BD22" s="529" t="e">
        <f ca="1">+IF(AND(ISNUMBER(OFFSET('Hygiene Data'!$E$7,0,10*ROW('Hygiene Data'!E16))),'Data Summary'!DS22="Yes"),OFFSET('Hygiene Data'!$E$7,0,10*ROW('Hygiene Data'!E16)),NA())</f>
        <v>#N/A</v>
      </c>
      <c r="BE22" s="529" t="e">
        <f ca="1">+IF(AND(ISNUMBER(OFFSET('Hygiene Data'!$E$9,0,10*ROW('Hygiene Data'!E16))),'Data Summary'!DT22="Yes"),OFFSET('Hygiene Data'!$E$9,0,10*ROW('Hygiene Data'!E16)),NA())</f>
        <v>#N/A</v>
      </c>
      <c r="BF22" s="529" t="e">
        <f ca="1">+IF(AND(ISNUMBER(OFFSET('Hygiene Data'!$F$5,0,10*ROW('Hygiene Data'!F16))),'Data Summary'!DU22="Yes"),OFFSET('Hygiene Data'!$F$5,0,10*ROW('Hygiene Data'!F16)),NA())</f>
        <v>#N/A</v>
      </c>
      <c r="BG22" s="529" t="e">
        <f ca="1">+IF(AND(ISNUMBER(OFFSET('Hygiene Data'!$F$7,0,10*ROW('Hygiene Data'!F16))),'Data Summary'!DV22="Yes"),OFFSET('Hygiene Data'!$F$7,0,10*ROW('Hygiene Data'!F16)),NA())</f>
        <v>#N/A</v>
      </c>
      <c r="BH22" s="529" t="e">
        <f ca="1">+IF(AND(ISNUMBER(OFFSET('Hygiene Data'!$F$9,0,10*ROW('Hygiene Data'!F16))),'Data Summary'!DW22="Yes"),OFFSET('Hygiene Data'!$F$9,0,10*ROW('Hygiene Data'!F16)),NA())</f>
        <v>#N/A</v>
      </c>
      <c r="BI22" s="529" t="e">
        <f ca="1">+IF(AND(ISNUMBER(OFFSET('Hygiene Data'!$G$5,0,10*ROW('Hygiene Data'!G16))),'Data Summary'!DX22="Yes"),OFFSET('Hygiene Data'!$G$5,0,10*ROW('Hygiene Data'!G16)),NA())</f>
        <v>#N/A</v>
      </c>
      <c r="BJ22" s="529" t="e">
        <f ca="1">+IF(AND(ISNUMBER(OFFSET('Hygiene Data'!$G$7,0,10*ROW('Hygiene Data'!G16))),'Data Summary'!DY22="Yes"),OFFSET('Hygiene Data'!$G$7,0,10*ROW('Hygiene Data'!G16)),NA())</f>
        <v>#N/A</v>
      </c>
      <c r="BK22" s="529" t="e">
        <f ca="1">+IF(AND(ISNUMBER(OFFSET('Hygiene Data'!$G$9,0,10*ROW('Hygiene Data'!G16))),'Data Summary'!DZ22="Yes"),OFFSET('Hygiene Data'!$G$9,0,10*ROW('Hygiene Data'!G16)),NA())</f>
        <v>#N/A</v>
      </c>
      <c r="BL22" s="529" t="e">
        <f ca="1">+IF(AND(ISNUMBER(OFFSET('Hygiene Data'!$H$5,0,10*ROW('Hygiene Data'!H16))),'Data Summary'!EA22="Yes"),OFFSET('Hygiene Data'!$H$5,0,10*ROW('Hygiene Data'!H16)),NA())</f>
        <v>#N/A</v>
      </c>
      <c r="BM22" s="529" t="e">
        <f ca="1">+IF(AND(ISNUMBER(OFFSET('Hygiene Data'!$H$7,0,10*ROW('Hygiene Data'!H16))),'Data Summary'!EB22="Yes"),OFFSET('Hygiene Data'!$H$7,0,10*ROW('Hygiene Data'!H16)),NA())</f>
        <v>#N/A</v>
      </c>
      <c r="BN22" s="529" t="e">
        <f ca="1">+IF(AND(ISNUMBER(OFFSET('Hygiene Data'!$H$9,0,10*ROW('Hygiene Data'!H16))),'Data Summary'!EC22="Yes"),OFFSET('Hygiene Data'!$H$9,0,10*ROW('Hygiene Data'!H16)),NA())</f>
        <v>#N/A</v>
      </c>
      <c r="BO22" s="529" t="e">
        <f ca="1">+IF(AND(ISNUMBER(OFFSET('Hygiene Data'!$I$5,0,10*ROW('Hygiene Data'!I16))),'Data Summary'!ED22="Yes"),OFFSET('Hygiene Data'!$I$5,0,10*ROW('Hygiene Data'!I16)),NA())</f>
        <v>#N/A</v>
      </c>
      <c r="BP22" s="529" t="e">
        <f ca="1">+IF(AND(ISNUMBER(OFFSET('Hygiene Data'!$I$7,0,10*ROW('Hygiene Data'!I16))),'Data Summary'!EE22="Yes"),OFFSET('Hygiene Data'!$I$7,0,10*ROW('Hygiene Data'!I16)),NA())</f>
        <v>#N/A</v>
      </c>
      <c r="BQ22" s="529" t="e">
        <f ca="1">+IF(AND(ISNUMBER(OFFSET('Hygiene Data'!$I$9,0,10*ROW('Hygiene Data'!I16))),'Data Summary'!EF22="Yes"),OFFSET('Hygiene Data'!$I$9,0,10*ROW('Hygiene Data'!I16)),NA())</f>
        <v>#N/A</v>
      </c>
    </row>
    <row r="23" spans="1:69" x14ac:dyDescent="0.25">
      <c r="A23" s="525" t="e">
        <f ca="1">+RIGHT('Data Summary'!A23,LEN('Data Summary'!A23)-9)</f>
        <v>#VALUE!</v>
      </c>
      <c r="B23" s="499" t="str">
        <f ca="1">+IF(ISTEXT('Data Summary'!B23),'Data Summary'!B23,"")</f>
        <v/>
      </c>
      <c r="C23" s="526" t="e">
        <f ca="1">+VALUE('Data Summary'!C23)</f>
        <v>#VALUE!</v>
      </c>
      <c r="D23" s="527" t="e">
        <f ca="1">+IF(AND(ISNUMBER(OFFSET('Water Data'!$D$4,0,10*ROW('Water Data'!D17))),'Data Summary'!BS23="Yes"),100-OFFSET('Water Data'!$D$4,0,10*ROW('Water Data'!D17)),NA())</f>
        <v>#N/A</v>
      </c>
      <c r="E23" s="527" t="e">
        <f ca="1">+IF(AND(ISNUMBER(OFFSET('Water Data'!$D$6,0,10*ROW('Water Data'!D17))),'Data Summary'!BT23="Yes"),OFFSET('Water Data'!$D$6,0,10*ROW('Water Data'!D17)),NA())</f>
        <v>#N/A</v>
      </c>
      <c r="F23" s="527" t="e">
        <f ca="1">+IF(AND(ISNUMBER(OFFSET('Water Data'!$D$9,0,10*ROW('Water Data'!D17))),'Data Summary'!BU23="Yes"),OFFSET('Water Data'!$D$9,0,10*ROW('Water Data'!D17)),NA())</f>
        <v>#N/A</v>
      </c>
      <c r="G23" s="527" t="e">
        <f ca="1">+IF(AND(ISNUMBER(OFFSET('Water Data'!$E$4,0,10*ROW('Water Data'!E17))),'Data Summary'!BV23="Yes"),100-OFFSET('Water Data'!$E$4,0,10*ROW('Water Data'!E17)),NA())</f>
        <v>#N/A</v>
      </c>
      <c r="H23" s="527" t="e">
        <f ca="1">+IF(AND(ISNUMBER(OFFSET('Water Data'!$E$6,0,10*ROW('Water Data'!E17))),'Data Summary'!BW23="Yes"),OFFSET('Water Data'!$E$6,0,10*ROW('Water Data'!E17)),NA())</f>
        <v>#N/A</v>
      </c>
      <c r="I23" s="527" t="e">
        <f ca="1">+IF(AND(ISNUMBER(OFFSET('Water Data'!$E$9,0,10*ROW('Water Data'!E17))),'Data Summary'!BX23="Yes"),OFFSET('Water Data'!$E$9,0,10*ROW('Water Data'!E17)),NA())</f>
        <v>#N/A</v>
      </c>
      <c r="J23" s="527" t="e">
        <f ca="1">+IF(AND(ISNUMBER(OFFSET('Water Data'!$F$4,0,10*ROW('Water Data'!F17))),'Data Summary'!BY23="Yes"),100-OFFSET('Water Data'!$F$4,0,10*ROW('Water Data'!F17)),NA())</f>
        <v>#N/A</v>
      </c>
      <c r="K23" s="527" t="e">
        <f ca="1">+IF(AND(ISNUMBER(OFFSET('Water Data'!$F$6,0,10*ROW('Water Data'!F17))),'Data Summary'!BZ23="Yes"),OFFSET('Water Data'!$F$6,0,10*ROW('Water Data'!F17)),NA())</f>
        <v>#N/A</v>
      </c>
      <c r="L23" s="527" t="e">
        <f ca="1">+IF(AND(ISNUMBER(OFFSET('Water Data'!$F$9,0,10*ROW('Water Data'!F17))),'Data Summary'!CA23="Yes"),OFFSET('Water Data'!$F$9,0,10*ROW('Water Data'!F17)),NA())</f>
        <v>#N/A</v>
      </c>
      <c r="M23" s="527" t="e">
        <f ca="1">+IF(AND(ISNUMBER(OFFSET('Water Data'!$G$4,0,10*ROW('Water Data'!G17))),'Data Summary'!CB23="Yes"),100-OFFSET('Water Data'!$G$4,0,10*ROW('Water Data'!G17)),NA())</f>
        <v>#N/A</v>
      </c>
      <c r="N23" s="527" t="e">
        <f ca="1">+IF(AND(ISNUMBER(OFFSET('Water Data'!$G$6,0,10*ROW('Water Data'!G17))),'Data Summary'!CC23="Yes"),OFFSET('Water Data'!$G$6,0,10*ROW('Water Data'!G17)),NA())</f>
        <v>#N/A</v>
      </c>
      <c r="O23" s="527" t="e">
        <f ca="1">+IF(AND(ISNUMBER(OFFSET('Water Data'!$G$9,0,10*ROW('Water Data'!G17))),'Data Summary'!CD23="Yes"),OFFSET('Water Data'!$G$9,0,10*ROW('Water Data'!G17)),NA())</f>
        <v>#N/A</v>
      </c>
      <c r="P23" s="527" t="e">
        <f ca="1">+IF(AND(ISNUMBER(OFFSET('Water Data'!$H$4,0,10*ROW('Water Data'!H17))),'Data Summary'!CE23="Yes"),100-OFFSET('Water Data'!$H$4,0,10*ROW('Water Data'!H17)),NA())</f>
        <v>#N/A</v>
      </c>
      <c r="Q23" s="527" t="e">
        <f ca="1">+IF(AND(ISNUMBER(OFFSET('Water Data'!$H$6,0,10*ROW('Water Data'!H17))),'Data Summary'!CF23="Yes"),OFFSET('Water Data'!$H$6,0,10*ROW('Water Data'!H17)),NA())</f>
        <v>#N/A</v>
      </c>
      <c r="R23" s="527" t="e">
        <f ca="1">+IF(AND(ISNUMBER(OFFSET('Water Data'!$H$9,0,10*ROW('Water Data'!H17))),'Data Summary'!CG23="Yes"),OFFSET('Water Data'!$H$9,0,10*ROW('Water Data'!H17)),NA())</f>
        <v>#N/A</v>
      </c>
      <c r="S23" s="527" t="e">
        <f ca="1">+IF(AND(ISNUMBER(OFFSET('Water Data'!$I$4,0,10*ROW('Water Data'!I17))),'Data Summary'!CH23="Yes"),100-OFFSET('Water Data'!$I$4,0,10*ROW('Water Data'!I17)),NA())</f>
        <v>#N/A</v>
      </c>
      <c r="T23" s="527" t="e">
        <f ca="1">+IF(AND(ISNUMBER(OFFSET('Water Data'!$I$6,0,10*ROW('Water Data'!I17))),'Data Summary'!CI23="Yes"),OFFSET('Water Data'!$I$6,0,10*ROW('Water Data'!I17)),NA())</f>
        <v>#N/A</v>
      </c>
      <c r="U23" s="527" t="e">
        <f ca="1">+IF(AND(ISNUMBER(OFFSET('Water Data'!$I$9,0,10*ROW('Water Data'!I17))),'Data Summary'!CJ23="Yes"),OFFSET('Water Data'!$I$9,0,10*ROW('Water Data'!I17)),NA())</f>
        <v>#N/A</v>
      </c>
      <c r="V23" s="528" t="e">
        <f ca="1">+IF(AND(ISNUMBER(OFFSET('Sanitation Data'!$D$4,0,10*ROW('Sanitation Data'!D17))),'Data Summary'!CK23="Yes"),100-OFFSET('Sanitation Data'!$D$4,0,10*ROW('Sanitation Data'!D17)),NA())</f>
        <v>#N/A</v>
      </c>
      <c r="W23" s="528" t="e">
        <f ca="1">+IF(AND(ISNUMBER(OFFSET('Sanitation Data'!$D$6,0,10*ROW('Sanitation Data'!D17))),'Data Summary'!CL23="Yes"),OFFSET('Sanitation Data'!$D$6,0,10*ROW('Sanitation Data'!D17)),NA())</f>
        <v>#N/A</v>
      </c>
      <c r="X23" s="528" t="e">
        <f ca="1">+IF(AND(ISNUMBER(OFFSET('Sanitation Data'!$D$10,0,10*ROW('Sanitation Data'!D17))),'Data Summary'!CM23="Yes"),OFFSET('Sanitation Data'!$D$10,0,10*ROW('Sanitation Data'!D17)),NA())</f>
        <v>#N/A</v>
      </c>
      <c r="Y23" s="528" t="e">
        <f ca="1">+IF(AND(ISNUMBER(OFFSET('Sanitation Data'!$D$11,0,10*ROW('Sanitation Data'!D17))),'Data Summary'!CN23="Yes"),OFFSET('Sanitation Data'!$D$11,0,10*ROW('Sanitation Data'!D17)),NA())</f>
        <v>#N/A</v>
      </c>
      <c r="Z23" s="528" t="e">
        <f ca="1">+IF(AND(ISNUMBER(OFFSET('Sanitation Data'!$D$12,0,10*ROW('Sanitation Data'!D17))),'Data Summary'!CO23="Yes"),OFFSET('Sanitation Data'!$D$12,0,10*ROW('Sanitation Data'!D17)),NA())</f>
        <v>#N/A</v>
      </c>
      <c r="AA23" s="528" t="e">
        <f ca="1">+IF(AND(ISNUMBER(OFFSET('Sanitation Data'!$E$4,0,10*ROW('Sanitation Data'!E17))),'Data Summary'!CP23="Yes"),100-OFFSET('Sanitation Data'!$E$4,0,10*ROW('Sanitation Data'!E17)),NA())</f>
        <v>#N/A</v>
      </c>
      <c r="AB23" s="528" t="e">
        <f ca="1">+IF(AND(ISNUMBER(OFFSET('Sanitation Data'!$E$6,0,10*ROW('Sanitation Data'!E17))),'Data Summary'!CQ23="Yes"),OFFSET('Sanitation Data'!$E$6,0,10*ROW('Sanitation Data'!E17)),NA())</f>
        <v>#N/A</v>
      </c>
      <c r="AC23" s="528" t="e">
        <f ca="1">+IF(AND(ISNUMBER(OFFSET('Sanitation Data'!$E$10,0,10*ROW('Sanitation Data'!E17))),'Data Summary'!CR23="Yes"),OFFSET('Sanitation Data'!$E$10,0,10*ROW('Sanitation Data'!E17)),NA())</f>
        <v>#N/A</v>
      </c>
      <c r="AD23" s="528" t="e">
        <f ca="1">+IF(AND(ISNUMBER(OFFSET('Sanitation Data'!$E$11,0,10*ROW('Sanitation Data'!E17))),'Data Summary'!CS23="Yes"),OFFSET('Sanitation Data'!$E$11,0,10*ROW('Sanitation Data'!E17)),NA())</f>
        <v>#N/A</v>
      </c>
      <c r="AE23" s="528" t="e">
        <f ca="1">+IF(AND(ISNUMBER(OFFSET('Sanitation Data'!$E$12,0,10*ROW('Sanitation Data'!E17))),'Data Summary'!CT23="Yes"),OFFSET('Sanitation Data'!$E$12,0,10*ROW('Sanitation Data'!E17)),NA())</f>
        <v>#N/A</v>
      </c>
      <c r="AF23" s="528" t="e">
        <f ca="1">+IF(AND(ISNUMBER(OFFSET('Sanitation Data'!$F$4,0,10*ROW('Sanitation Data'!F17))),'Data Summary'!CU23="Yes"),100-OFFSET('Sanitation Data'!$F$4,0,10*ROW('Sanitation Data'!F17)),NA())</f>
        <v>#N/A</v>
      </c>
      <c r="AG23" s="528" t="e">
        <f ca="1">+IF(AND(ISNUMBER(OFFSET('Sanitation Data'!$F$6,0,10*ROW('Sanitation Data'!F17))),'Data Summary'!CV23="Yes"),OFFSET('Sanitation Data'!$F$6,0,10*ROW('Sanitation Data'!F17)),NA())</f>
        <v>#N/A</v>
      </c>
      <c r="AH23" s="528" t="e">
        <f ca="1">+IF(AND(ISNUMBER(OFFSET('Sanitation Data'!$F$10,0,10*ROW('Sanitation Data'!F17))),'Data Summary'!CW23="Yes"),OFFSET('Sanitation Data'!$F$10,0,10*ROW('Sanitation Data'!F17)),NA())</f>
        <v>#N/A</v>
      </c>
      <c r="AI23" s="528" t="e">
        <f ca="1">+IF(AND(ISNUMBER(OFFSET('Sanitation Data'!$F$11,0,10*ROW('Sanitation Data'!F17))),'Data Summary'!CX23="Yes"),OFFSET('Sanitation Data'!$F$11,0,10*ROW('Sanitation Data'!F17)),NA())</f>
        <v>#N/A</v>
      </c>
      <c r="AJ23" s="528" t="e">
        <f ca="1">+IF(AND(ISNUMBER(OFFSET('Sanitation Data'!$F$12,0,10*ROW('Sanitation Data'!F17))),'Data Summary'!CY23="Yes"),OFFSET('Sanitation Data'!$F$12,0,10*ROW('Sanitation Data'!F17)),NA())</f>
        <v>#N/A</v>
      </c>
      <c r="AK23" s="528" t="e">
        <f ca="1">+IF(AND(ISNUMBER(OFFSET('Sanitation Data'!$G$4,0,10*ROW('Sanitation Data'!G17))),'Data Summary'!CZ23="Yes"),100-OFFSET('Sanitation Data'!$G$4,0,10*ROW('Sanitation Data'!G17)),NA())</f>
        <v>#N/A</v>
      </c>
      <c r="AL23" s="528" t="e">
        <f ca="1">+IF(AND(ISNUMBER(OFFSET('Sanitation Data'!$G$6,0,10*ROW('Sanitation Data'!G17))),'Data Summary'!DA23="Yes"),OFFSET('Sanitation Data'!$G$6,0,10*ROW('Sanitation Data'!G17)),NA())</f>
        <v>#N/A</v>
      </c>
      <c r="AM23" s="528" t="e">
        <f ca="1">+IF(AND(ISNUMBER(OFFSET('Sanitation Data'!$G$10,0,10*ROW('Sanitation Data'!G17))),'Data Summary'!DB23="Yes"),OFFSET('Sanitation Data'!$G$10,0,10*ROW('Sanitation Data'!G17)),NA())</f>
        <v>#N/A</v>
      </c>
      <c r="AN23" s="528" t="e">
        <f ca="1">+IF(AND(ISNUMBER(OFFSET('Sanitation Data'!$G$11,0,10*ROW('Sanitation Data'!G17))),'Data Summary'!DC23="Yes"),OFFSET('Sanitation Data'!$G$11,0,10*ROW('Sanitation Data'!G17)),NA())</f>
        <v>#N/A</v>
      </c>
      <c r="AO23" s="528" t="e">
        <f ca="1">+IF(AND(ISNUMBER(OFFSET('Sanitation Data'!$G$12,0,10*ROW('Sanitation Data'!G17))),'Data Summary'!DD23="Yes"),OFFSET('Sanitation Data'!$G$12,0,10*ROW('Sanitation Data'!G17)),NA())</f>
        <v>#N/A</v>
      </c>
      <c r="AP23" s="528" t="e">
        <f ca="1">+IF(AND(ISNUMBER(OFFSET('Sanitation Data'!$H$4,0,10*ROW('Sanitation Data'!H17))),'Data Summary'!DE23="Yes"),100-OFFSET('Sanitation Data'!$H$4,0,10*ROW('Sanitation Data'!H17)),NA())</f>
        <v>#N/A</v>
      </c>
      <c r="AQ23" s="528" t="e">
        <f ca="1">+IF(AND(ISNUMBER(OFFSET('Sanitation Data'!$H$6,0,10*ROW('Sanitation Data'!H17))),'Data Summary'!DF23="Yes"),OFFSET('Sanitation Data'!$H$6,0,10*ROW('Sanitation Data'!H17)),NA())</f>
        <v>#N/A</v>
      </c>
      <c r="AR23" s="528" t="e">
        <f ca="1">+IF(AND(ISNUMBER(OFFSET('Sanitation Data'!$H$10,0,10*ROW('Sanitation Data'!H17))),'Data Summary'!DG23="Yes"),OFFSET('Sanitation Data'!$H$10,0,10*ROW('Sanitation Data'!H17)),NA())</f>
        <v>#N/A</v>
      </c>
      <c r="AS23" s="528" t="e">
        <f ca="1">+IF(AND(ISNUMBER(OFFSET('Sanitation Data'!$H$11,0,10*ROW('Sanitation Data'!H17))),'Data Summary'!DH23="Yes"),OFFSET('Sanitation Data'!$H$11,0,10*ROW('Sanitation Data'!H17)),NA())</f>
        <v>#N/A</v>
      </c>
      <c r="AT23" s="528" t="e">
        <f ca="1">+IF(AND(ISNUMBER(OFFSET('Sanitation Data'!$H$12,0,10*ROW('Sanitation Data'!H17))),'Data Summary'!DI23="Yes"),OFFSET('Sanitation Data'!$H$12,0,10*ROW('Sanitation Data'!H17)),NA())</f>
        <v>#N/A</v>
      </c>
      <c r="AU23" s="528" t="e">
        <f ca="1">+IF(AND(ISNUMBER(OFFSET('Sanitation Data'!$I$4,0,10*ROW('Sanitation Data'!I17))),'Data Summary'!DJ23="Yes"),100-OFFSET('Sanitation Data'!$I$4,0,10*ROW('Sanitation Data'!I17)),NA())</f>
        <v>#N/A</v>
      </c>
      <c r="AV23" s="528" t="e">
        <f ca="1">+IF(AND(ISNUMBER(OFFSET('Sanitation Data'!$I$6,0,10*ROW('Sanitation Data'!I17))),'Data Summary'!DK23="Yes"),OFFSET('Sanitation Data'!$I$6,0,10*ROW('Sanitation Data'!I17)),NA())</f>
        <v>#N/A</v>
      </c>
      <c r="AW23" s="528" t="e">
        <f ca="1">+IF(AND(ISNUMBER(OFFSET('Sanitation Data'!$I$10,0,10*ROW('Sanitation Data'!I17))),'Data Summary'!DL23="Yes"),OFFSET('Sanitation Data'!$I$10,0,10*ROW('Sanitation Data'!I17)),NA())</f>
        <v>#N/A</v>
      </c>
      <c r="AX23" s="528" t="e">
        <f ca="1">+IF(AND(ISNUMBER(OFFSET('Sanitation Data'!$I$11,0,10*ROW('Sanitation Data'!I17))),'Data Summary'!DM23="Yes"),OFFSET('Sanitation Data'!$I$11,0,10*ROW('Sanitation Data'!I17)),NA())</f>
        <v>#N/A</v>
      </c>
      <c r="AY23" s="528" t="e">
        <f ca="1">+IF(AND(ISNUMBER(OFFSET('Sanitation Data'!$I$12,0,10*ROW('Sanitation Data'!I17))),'Data Summary'!DN23="Yes"),OFFSET('Sanitation Data'!$I$12,0,10*ROW('Sanitation Data'!I17)),NA())</f>
        <v>#N/A</v>
      </c>
      <c r="AZ23" s="529" t="e">
        <f ca="1">+IF(AND(ISNUMBER(OFFSET('Hygiene Data'!$D$5,0,10*ROW('Hygiene Data'!D17))),'Data Summary'!DO23="Yes"),OFFSET('Hygiene Data'!$D$5,0,10*ROW('Hygiene Data'!D17)),NA())</f>
        <v>#N/A</v>
      </c>
      <c r="BA23" s="529" t="e">
        <f ca="1">+IF(AND(ISNUMBER(OFFSET('Hygiene Data'!$D$7,0,10*ROW('Hygiene Data'!D17))),'Data Summary'!DP23="Yes"),OFFSET('Hygiene Data'!$D$7,0,10*ROW('Hygiene Data'!D17)),NA())</f>
        <v>#N/A</v>
      </c>
      <c r="BB23" s="529" t="e">
        <f ca="1">+IF(AND(ISNUMBER(OFFSET('Hygiene Data'!$D$9,0,10*ROW('Hygiene Data'!D17))),'Data Summary'!DQ23="Yes"),OFFSET('Hygiene Data'!$D$9,0,10*ROW('Hygiene Data'!D17)),NA())</f>
        <v>#N/A</v>
      </c>
      <c r="BC23" s="529" t="e">
        <f ca="1">+IF(AND(ISNUMBER(OFFSET('Hygiene Data'!$E$5,0,10*ROW('Hygiene Data'!E17))),'Data Summary'!DR23="Yes"),OFFSET('Hygiene Data'!$E$5,0,10*ROW('Hygiene Data'!E17)),NA())</f>
        <v>#N/A</v>
      </c>
      <c r="BD23" s="529" t="e">
        <f ca="1">+IF(AND(ISNUMBER(OFFSET('Hygiene Data'!$E$7,0,10*ROW('Hygiene Data'!E17))),'Data Summary'!DS23="Yes"),OFFSET('Hygiene Data'!$E$7,0,10*ROW('Hygiene Data'!E17)),NA())</f>
        <v>#N/A</v>
      </c>
      <c r="BE23" s="529" t="e">
        <f ca="1">+IF(AND(ISNUMBER(OFFSET('Hygiene Data'!$E$9,0,10*ROW('Hygiene Data'!E17))),'Data Summary'!DT23="Yes"),OFFSET('Hygiene Data'!$E$9,0,10*ROW('Hygiene Data'!E17)),NA())</f>
        <v>#N/A</v>
      </c>
      <c r="BF23" s="529" t="e">
        <f ca="1">+IF(AND(ISNUMBER(OFFSET('Hygiene Data'!$F$5,0,10*ROW('Hygiene Data'!F17))),'Data Summary'!DU23="Yes"),OFFSET('Hygiene Data'!$F$5,0,10*ROW('Hygiene Data'!F17)),NA())</f>
        <v>#N/A</v>
      </c>
      <c r="BG23" s="529" t="e">
        <f ca="1">+IF(AND(ISNUMBER(OFFSET('Hygiene Data'!$F$7,0,10*ROW('Hygiene Data'!F17))),'Data Summary'!DV23="Yes"),OFFSET('Hygiene Data'!$F$7,0,10*ROW('Hygiene Data'!F17)),NA())</f>
        <v>#N/A</v>
      </c>
      <c r="BH23" s="529" t="e">
        <f ca="1">+IF(AND(ISNUMBER(OFFSET('Hygiene Data'!$F$9,0,10*ROW('Hygiene Data'!F17))),'Data Summary'!DW23="Yes"),OFFSET('Hygiene Data'!$F$9,0,10*ROW('Hygiene Data'!F17)),NA())</f>
        <v>#N/A</v>
      </c>
      <c r="BI23" s="529" t="e">
        <f ca="1">+IF(AND(ISNUMBER(OFFSET('Hygiene Data'!$G$5,0,10*ROW('Hygiene Data'!G17))),'Data Summary'!DX23="Yes"),OFFSET('Hygiene Data'!$G$5,0,10*ROW('Hygiene Data'!G17)),NA())</f>
        <v>#N/A</v>
      </c>
      <c r="BJ23" s="529" t="e">
        <f ca="1">+IF(AND(ISNUMBER(OFFSET('Hygiene Data'!$G$7,0,10*ROW('Hygiene Data'!G17))),'Data Summary'!DY23="Yes"),OFFSET('Hygiene Data'!$G$7,0,10*ROW('Hygiene Data'!G17)),NA())</f>
        <v>#N/A</v>
      </c>
      <c r="BK23" s="529" t="e">
        <f ca="1">+IF(AND(ISNUMBER(OFFSET('Hygiene Data'!$G$9,0,10*ROW('Hygiene Data'!G17))),'Data Summary'!DZ23="Yes"),OFFSET('Hygiene Data'!$G$9,0,10*ROW('Hygiene Data'!G17)),NA())</f>
        <v>#N/A</v>
      </c>
      <c r="BL23" s="529" t="e">
        <f ca="1">+IF(AND(ISNUMBER(OFFSET('Hygiene Data'!$H$5,0,10*ROW('Hygiene Data'!H17))),'Data Summary'!EA23="Yes"),OFFSET('Hygiene Data'!$H$5,0,10*ROW('Hygiene Data'!H17)),NA())</f>
        <v>#N/A</v>
      </c>
      <c r="BM23" s="529" t="e">
        <f ca="1">+IF(AND(ISNUMBER(OFFSET('Hygiene Data'!$H$7,0,10*ROW('Hygiene Data'!H17))),'Data Summary'!EB23="Yes"),OFFSET('Hygiene Data'!$H$7,0,10*ROW('Hygiene Data'!H17)),NA())</f>
        <v>#N/A</v>
      </c>
      <c r="BN23" s="529" t="e">
        <f ca="1">+IF(AND(ISNUMBER(OFFSET('Hygiene Data'!$H$9,0,10*ROW('Hygiene Data'!H17))),'Data Summary'!EC23="Yes"),OFFSET('Hygiene Data'!$H$9,0,10*ROW('Hygiene Data'!H17)),NA())</f>
        <v>#N/A</v>
      </c>
      <c r="BO23" s="529" t="e">
        <f ca="1">+IF(AND(ISNUMBER(OFFSET('Hygiene Data'!$I$5,0,10*ROW('Hygiene Data'!I17))),'Data Summary'!ED23="Yes"),OFFSET('Hygiene Data'!$I$5,0,10*ROW('Hygiene Data'!I17)),NA())</f>
        <v>#N/A</v>
      </c>
      <c r="BP23" s="529" t="e">
        <f ca="1">+IF(AND(ISNUMBER(OFFSET('Hygiene Data'!$I$7,0,10*ROW('Hygiene Data'!I17))),'Data Summary'!EE23="Yes"),OFFSET('Hygiene Data'!$I$7,0,10*ROW('Hygiene Data'!I17)),NA())</f>
        <v>#N/A</v>
      </c>
      <c r="BQ23" s="529" t="e">
        <f ca="1">+IF(AND(ISNUMBER(OFFSET('Hygiene Data'!$I$9,0,10*ROW('Hygiene Data'!I17))),'Data Summary'!EF23="Yes"),OFFSET('Hygiene Data'!$I$9,0,10*ROW('Hygiene Data'!I17)),NA())</f>
        <v>#N/A</v>
      </c>
    </row>
    <row r="24" spans="1:69" x14ac:dyDescent="0.25">
      <c r="A24" s="525" t="e">
        <f ca="1">+RIGHT('Data Summary'!A24,LEN('Data Summary'!A24)-9)</f>
        <v>#VALUE!</v>
      </c>
      <c r="B24" s="499" t="str">
        <f ca="1">+IF(ISTEXT('Data Summary'!B24),'Data Summary'!B24,"")</f>
        <v/>
      </c>
      <c r="C24" s="526" t="e">
        <f ca="1">+VALUE('Data Summary'!C24)</f>
        <v>#VALUE!</v>
      </c>
      <c r="D24" s="527" t="e">
        <f ca="1">+IF(AND(ISNUMBER(OFFSET('Water Data'!$D$4,0,10*ROW('Water Data'!D18))),'Data Summary'!BS24="Yes"),100-OFFSET('Water Data'!$D$4,0,10*ROW('Water Data'!D18)),NA())</f>
        <v>#N/A</v>
      </c>
      <c r="E24" s="527" t="e">
        <f ca="1">+IF(AND(ISNUMBER(OFFSET('Water Data'!$D$6,0,10*ROW('Water Data'!D18))),'Data Summary'!BT24="Yes"),OFFSET('Water Data'!$D$6,0,10*ROW('Water Data'!D18)),NA())</f>
        <v>#N/A</v>
      </c>
      <c r="F24" s="527" t="e">
        <f ca="1">+IF(AND(ISNUMBER(OFFSET('Water Data'!$D$9,0,10*ROW('Water Data'!D18))),'Data Summary'!BU24="Yes"),OFFSET('Water Data'!$D$9,0,10*ROW('Water Data'!D18)),NA())</f>
        <v>#N/A</v>
      </c>
      <c r="G24" s="527" t="e">
        <f ca="1">+IF(AND(ISNUMBER(OFFSET('Water Data'!$E$4,0,10*ROW('Water Data'!E18))),'Data Summary'!BV24="Yes"),100-OFFSET('Water Data'!$E$4,0,10*ROW('Water Data'!E18)),NA())</f>
        <v>#N/A</v>
      </c>
      <c r="H24" s="527" t="e">
        <f ca="1">+IF(AND(ISNUMBER(OFFSET('Water Data'!$E$6,0,10*ROW('Water Data'!E18))),'Data Summary'!BW24="Yes"),OFFSET('Water Data'!$E$6,0,10*ROW('Water Data'!E18)),NA())</f>
        <v>#N/A</v>
      </c>
      <c r="I24" s="527" t="e">
        <f ca="1">+IF(AND(ISNUMBER(OFFSET('Water Data'!$E$9,0,10*ROW('Water Data'!E18))),'Data Summary'!BX24="Yes"),OFFSET('Water Data'!$E$9,0,10*ROW('Water Data'!E18)),NA())</f>
        <v>#N/A</v>
      </c>
      <c r="J24" s="527" t="e">
        <f ca="1">+IF(AND(ISNUMBER(OFFSET('Water Data'!$F$4,0,10*ROW('Water Data'!F18))),'Data Summary'!BY24="Yes"),100-OFFSET('Water Data'!$F$4,0,10*ROW('Water Data'!F18)),NA())</f>
        <v>#N/A</v>
      </c>
      <c r="K24" s="527" t="e">
        <f ca="1">+IF(AND(ISNUMBER(OFFSET('Water Data'!$F$6,0,10*ROW('Water Data'!F18))),'Data Summary'!BZ24="Yes"),OFFSET('Water Data'!$F$6,0,10*ROW('Water Data'!F18)),NA())</f>
        <v>#N/A</v>
      </c>
      <c r="L24" s="527" t="e">
        <f ca="1">+IF(AND(ISNUMBER(OFFSET('Water Data'!$F$9,0,10*ROW('Water Data'!F18))),'Data Summary'!CA24="Yes"),OFFSET('Water Data'!$F$9,0,10*ROW('Water Data'!F18)),NA())</f>
        <v>#N/A</v>
      </c>
      <c r="M24" s="527" t="e">
        <f ca="1">+IF(AND(ISNUMBER(OFFSET('Water Data'!$G$4,0,10*ROW('Water Data'!G18))),'Data Summary'!CB24="Yes"),100-OFFSET('Water Data'!$G$4,0,10*ROW('Water Data'!G18)),NA())</f>
        <v>#N/A</v>
      </c>
      <c r="N24" s="527" t="e">
        <f ca="1">+IF(AND(ISNUMBER(OFFSET('Water Data'!$G$6,0,10*ROW('Water Data'!G18))),'Data Summary'!CC24="Yes"),OFFSET('Water Data'!$G$6,0,10*ROW('Water Data'!G18)),NA())</f>
        <v>#N/A</v>
      </c>
      <c r="O24" s="527" t="e">
        <f ca="1">+IF(AND(ISNUMBER(OFFSET('Water Data'!$G$9,0,10*ROW('Water Data'!G18))),'Data Summary'!CD24="Yes"),OFFSET('Water Data'!$G$9,0,10*ROW('Water Data'!G18)),NA())</f>
        <v>#N/A</v>
      </c>
      <c r="P24" s="527" t="e">
        <f ca="1">+IF(AND(ISNUMBER(OFFSET('Water Data'!$H$4,0,10*ROW('Water Data'!H18))),'Data Summary'!CE24="Yes"),100-OFFSET('Water Data'!$H$4,0,10*ROW('Water Data'!H18)),NA())</f>
        <v>#N/A</v>
      </c>
      <c r="Q24" s="527" t="e">
        <f ca="1">+IF(AND(ISNUMBER(OFFSET('Water Data'!$H$6,0,10*ROW('Water Data'!H18))),'Data Summary'!CF24="Yes"),OFFSET('Water Data'!$H$6,0,10*ROW('Water Data'!H18)),NA())</f>
        <v>#N/A</v>
      </c>
      <c r="R24" s="527" t="e">
        <f ca="1">+IF(AND(ISNUMBER(OFFSET('Water Data'!$H$9,0,10*ROW('Water Data'!H18))),'Data Summary'!CG24="Yes"),OFFSET('Water Data'!$H$9,0,10*ROW('Water Data'!H18)),NA())</f>
        <v>#N/A</v>
      </c>
      <c r="S24" s="527" t="e">
        <f ca="1">+IF(AND(ISNUMBER(OFFSET('Water Data'!$I$4,0,10*ROW('Water Data'!I18))),'Data Summary'!CH24="Yes"),100-OFFSET('Water Data'!$I$4,0,10*ROW('Water Data'!I18)),NA())</f>
        <v>#N/A</v>
      </c>
      <c r="T24" s="527" t="e">
        <f ca="1">+IF(AND(ISNUMBER(OFFSET('Water Data'!$I$6,0,10*ROW('Water Data'!I18))),'Data Summary'!CI24="Yes"),OFFSET('Water Data'!$I$6,0,10*ROW('Water Data'!I18)),NA())</f>
        <v>#N/A</v>
      </c>
      <c r="U24" s="527" t="e">
        <f ca="1">+IF(AND(ISNUMBER(OFFSET('Water Data'!$I$9,0,10*ROW('Water Data'!I18))),'Data Summary'!CJ24="Yes"),OFFSET('Water Data'!$I$9,0,10*ROW('Water Data'!I18)),NA())</f>
        <v>#N/A</v>
      </c>
      <c r="V24" s="528" t="e">
        <f ca="1">+IF(AND(ISNUMBER(OFFSET('Sanitation Data'!$D$4,0,10*ROW('Sanitation Data'!D18))),'Data Summary'!CK24="Yes"),100-OFFSET('Sanitation Data'!$D$4,0,10*ROW('Sanitation Data'!D18)),NA())</f>
        <v>#N/A</v>
      </c>
      <c r="W24" s="528" t="e">
        <f ca="1">+IF(AND(ISNUMBER(OFFSET('Sanitation Data'!$D$6,0,10*ROW('Sanitation Data'!D18))),'Data Summary'!CL24="Yes"),OFFSET('Sanitation Data'!$D$6,0,10*ROW('Sanitation Data'!D18)),NA())</f>
        <v>#N/A</v>
      </c>
      <c r="X24" s="528" t="e">
        <f ca="1">+IF(AND(ISNUMBER(OFFSET('Sanitation Data'!$D$10,0,10*ROW('Sanitation Data'!D18))),'Data Summary'!CM24="Yes"),OFFSET('Sanitation Data'!$D$10,0,10*ROW('Sanitation Data'!D18)),NA())</f>
        <v>#N/A</v>
      </c>
      <c r="Y24" s="528" t="e">
        <f ca="1">+IF(AND(ISNUMBER(OFFSET('Sanitation Data'!$D$11,0,10*ROW('Sanitation Data'!D18))),'Data Summary'!CN24="Yes"),OFFSET('Sanitation Data'!$D$11,0,10*ROW('Sanitation Data'!D18)),NA())</f>
        <v>#N/A</v>
      </c>
      <c r="Z24" s="528" t="e">
        <f ca="1">+IF(AND(ISNUMBER(OFFSET('Sanitation Data'!$D$12,0,10*ROW('Sanitation Data'!D18))),'Data Summary'!CO24="Yes"),OFFSET('Sanitation Data'!$D$12,0,10*ROW('Sanitation Data'!D18)),NA())</f>
        <v>#N/A</v>
      </c>
      <c r="AA24" s="528" t="e">
        <f ca="1">+IF(AND(ISNUMBER(OFFSET('Sanitation Data'!$E$4,0,10*ROW('Sanitation Data'!E18))),'Data Summary'!CP24="Yes"),100-OFFSET('Sanitation Data'!$E$4,0,10*ROW('Sanitation Data'!E18)),NA())</f>
        <v>#N/A</v>
      </c>
      <c r="AB24" s="528" t="e">
        <f ca="1">+IF(AND(ISNUMBER(OFFSET('Sanitation Data'!$E$6,0,10*ROW('Sanitation Data'!E18))),'Data Summary'!CQ24="Yes"),OFFSET('Sanitation Data'!$E$6,0,10*ROW('Sanitation Data'!E18)),NA())</f>
        <v>#N/A</v>
      </c>
      <c r="AC24" s="528" t="e">
        <f ca="1">+IF(AND(ISNUMBER(OFFSET('Sanitation Data'!$E$10,0,10*ROW('Sanitation Data'!E18))),'Data Summary'!CR24="Yes"),OFFSET('Sanitation Data'!$E$10,0,10*ROW('Sanitation Data'!E18)),NA())</f>
        <v>#N/A</v>
      </c>
      <c r="AD24" s="528" t="e">
        <f ca="1">+IF(AND(ISNUMBER(OFFSET('Sanitation Data'!$E$11,0,10*ROW('Sanitation Data'!E18))),'Data Summary'!CS24="Yes"),OFFSET('Sanitation Data'!$E$11,0,10*ROW('Sanitation Data'!E18)),NA())</f>
        <v>#N/A</v>
      </c>
      <c r="AE24" s="528" t="e">
        <f ca="1">+IF(AND(ISNUMBER(OFFSET('Sanitation Data'!$E$12,0,10*ROW('Sanitation Data'!E18))),'Data Summary'!CT24="Yes"),OFFSET('Sanitation Data'!$E$12,0,10*ROW('Sanitation Data'!E18)),NA())</f>
        <v>#N/A</v>
      </c>
      <c r="AF24" s="528" t="e">
        <f ca="1">+IF(AND(ISNUMBER(OFFSET('Sanitation Data'!$F$4,0,10*ROW('Sanitation Data'!F18))),'Data Summary'!CU24="Yes"),100-OFFSET('Sanitation Data'!$F$4,0,10*ROW('Sanitation Data'!F18)),NA())</f>
        <v>#N/A</v>
      </c>
      <c r="AG24" s="528" t="e">
        <f ca="1">+IF(AND(ISNUMBER(OFFSET('Sanitation Data'!$F$6,0,10*ROW('Sanitation Data'!F18))),'Data Summary'!CV24="Yes"),OFFSET('Sanitation Data'!$F$6,0,10*ROW('Sanitation Data'!F18)),NA())</f>
        <v>#N/A</v>
      </c>
      <c r="AH24" s="528" t="e">
        <f ca="1">+IF(AND(ISNUMBER(OFFSET('Sanitation Data'!$F$10,0,10*ROW('Sanitation Data'!F18))),'Data Summary'!CW24="Yes"),OFFSET('Sanitation Data'!$F$10,0,10*ROW('Sanitation Data'!F18)),NA())</f>
        <v>#N/A</v>
      </c>
      <c r="AI24" s="528" t="e">
        <f ca="1">+IF(AND(ISNUMBER(OFFSET('Sanitation Data'!$F$11,0,10*ROW('Sanitation Data'!F18))),'Data Summary'!CX24="Yes"),OFFSET('Sanitation Data'!$F$11,0,10*ROW('Sanitation Data'!F18)),NA())</f>
        <v>#N/A</v>
      </c>
      <c r="AJ24" s="528" t="e">
        <f ca="1">+IF(AND(ISNUMBER(OFFSET('Sanitation Data'!$F$12,0,10*ROW('Sanitation Data'!F18))),'Data Summary'!CY24="Yes"),OFFSET('Sanitation Data'!$F$12,0,10*ROW('Sanitation Data'!F18)),NA())</f>
        <v>#N/A</v>
      </c>
      <c r="AK24" s="528" t="e">
        <f ca="1">+IF(AND(ISNUMBER(OFFSET('Sanitation Data'!$G$4,0,10*ROW('Sanitation Data'!G18))),'Data Summary'!CZ24="Yes"),100-OFFSET('Sanitation Data'!$G$4,0,10*ROW('Sanitation Data'!G18)),NA())</f>
        <v>#N/A</v>
      </c>
      <c r="AL24" s="528" t="e">
        <f ca="1">+IF(AND(ISNUMBER(OFFSET('Sanitation Data'!$G$6,0,10*ROW('Sanitation Data'!G18))),'Data Summary'!DA24="Yes"),OFFSET('Sanitation Data'!$G$6,0,10*ROW('Sanitation Data'!G18)),NA())</f>
        <v>#N/A</v>
      </c>
      <c r="AM24" s="528" t="e">
        <f ca="1">+IF(AND(ISNUMBER(OFFSET('Sanitation Data'!$G$10,0,10*ROW('Sanitation Data'!G18))),'Data Summary'!DB24="Yes"),OFFSET('Sanitation Data'!$G$10,0,10*ROW('Sanitation Data'!G18)),NA())</f>
        <v>#N/A</v>
      </c>
      <c r="AN24" s="528" t="e">
        <f ca="1">+IF(AND(ISNUMBER(OFFSET('Sanitation Data'!$G$11,0,10*ROW('Sanitation Data'!G18))),'Data Summary'!DC24="Yes"),OFFSET('Sanitation Data'!$G$11,0,10*ROW('Sanitation Data'!G18)),NA())</f>
        <v>#N/A</v>
      </c>
      <c r="AO24" s="528" t="e">
        <f ca="1">+IF(AND(ISNUMBER(OFFSET('Sanitation Data'!$G$12,0,10*ROW('Sanitation Data'!G18))),'Data Summary'!DD24="Yes"),OFFSET('Sanitation Data'!$G$12,0,10*ROW('Sanitation Data'!G18)),NA())</f>
        <v>#N/A</v>
      </c>
      <c r="AP24" s="528" t="e">
        <f ca="1">+IF(AND(ISNUMBER(OFFSET('Sanitation Data'!$H$4,0,10*ROW('Sanitation Data'!H18))),'Data Summary'!DE24="Yes"),100-OFFSET('Sanitation Data'!$H$4,0,10*ROW('Sanitation Data'!H18)),NA())</f>
        <v>#N/A</v>
      </c>
      <c r="AQ24" s="528" t="e">
        <f ca="1">+IF(AND(ISNUMBER(OFFSET('Sanitation Data'!$H$6,0,10*ROW('Sanitation Data'!H18))),'Data Summary'!DF24="Yes"),OFFSET('Sanitation Data'!$H$6,0,10*ROW('Sanitation Data'!H18)),NA())</f>
        <v>#N/A</v>
      </c>
      <c r="AR24" s="528" t="e">
        <f ca="1">+IF(AND(ISNUMBER(OFFSET('Sanitation Data'!$H$10,0,10*ROW('Sanitation Data'!H18))),'Data Summary'!DG24="Yes"),OFFSET('Sanitation Data'!$H$10,0,10*ROW('Sanitation Data'!H18)),NA())</f>
        <v>#N/A</v>
      </c>
      <c r="AS24" s="528" t="e">
        <f ca="1">+IF(AND(ISNUMBER(OFFSET('Sanitation Data'!$H$11,0,10*ROW('Sanitation Data'!H18))),'Data Summary'!DH24="Yes"),OFFSET('Sanitation Data'!$H$11,0,10*ROW('Sanitation Data'!H18)),NA())</f>
        <v>#N/A</v>
      </c>
      <c r="AT24" s="528" t="e">
        <f ca="1">+IF(AND(ISNUMBER(OFFSET('Sanitation Data'!$H$12,0,10*ROW('Sanitation Data'!H18))),'Data Summary'!DI24="Yes"),OFFSET('Sanitation Data'!$H$12,0,10*ROW('Sanitation Data'!H18)),NA())</f>
        <v>#N/A</v>
      </c>
      <c r="AU24" s="528" t="e">
        <f ca="1">+IF(AND(ISNUMBER(OFFSET('Sanitation Data'!$I$4,0,10*ROW('Sanitation Data'!I18))),'Data Summary'!DJ24="Yes"),100-OFFSET('Sanitation Data'!$I$4,0,10*ROW('Sanitation Data'!I18)),NA())</f>
        <v>#N/A</v>
      </c>
      <c r="AV24" s="528" t="e">
        <f ca="1">+IF(AND(ISNUMBER(OFFSET('Sanitation Data'!$I$6,0,10*ROW('Sanitation Data'!I18))),'Data Summary'!DK24="Yes"),OFFSET('Sanitation Data'!$I$6,0,10*ROW('Sanitation Data'!I18)),NA())</f>
        <v>#N/A</v>
      </c>
      <c r="AW24" s="528" t="e">
        <f ca="1">+IF(AND(ISNUMBER(OFFSET('Sanitation Data'!$I$10,0,10*ROW('Sanitation Data'!I18))),'Data Summary'!DL24="Yes"),OFFSET('Sanitation Data'!$I$10,0,10*ROW('Sanitation Data'!I18)),NA())</f>
        <v>#N/A</v>
      </c>
      <c r="AX24" s="528" t="e">
        <f ca="1">+IF(AND(ISNUMBER(OFFSET('Sanitation Data'!$I$11,0,10*ROW('Sanitation Data'!I18))),'Data Summary'!DM24="Yes"),OFFSET('Sanitation Data'!$I$11,0,10*ROW('Sanitation Data'!I18)),NA())</f>
        <v>#N/A</v>
      </c>
      <c r="AY24" s="528" t="e">
        <f ca="1">+IF(AND(ISNUMBER(OFFSET('Sanitation Data'!$I$12,0,10*ROW('Sanitation Data'!I18))),'Data Summary'!DN24="Yes"),OFFSET('Sanitation Data'!$I$12,0,10*ROW('Sanitation Data'!I18)),NA())</f>
        <v>#N/A</v>
      </c>
      <c r="AZ24" s="529" t="e">
        <f ca="1">+IF(AND(ISNUMBER(OFFSET('Hygiene Data'!$D$5,0,10*ROW('Hygiene Data'!D18))),'Data Summary'!DO24="Yes"),OFFSET('Hygiene Data'!$D$5,0,10*ROW('Hygiene Data'!D18)),NA())</f>
        <v>#N/A</v>
      </c>
      <c r="BA24" s="529" t="e">
        <f ca="1">+IF(AND(ISNUMBER(OFFSET('Hygiene Data'!$D$7,0,10*ROW('Hygiene Data'!D18))),'Data Summary'!DP24="Yes"),OFFSET('Hygiene Data'!$D$7,0,10*ROW('Hygiene Data'!D18)),NA())</f>
        <v>#N/A</v>
      </c>
      <c r="BB24" s="529" t="e">
        <f ca="1">+IF(AND(ISNUMBER(OFFSET('Hygiene Data'!$D$9,0,10*ROW('Hygiene Data'!D18))),'Data Summary'!DQ24="Yes"),OFFSET('Hygiene Data'!$D$9,0,10*ROW('Hygiene Data'!D18)),NA())</f>
        <v>#N/A</v>
      </c>
      <c r="BC24" s="529" t="e">
        <f ca="1">+IF(AND(ISNUMBER(OFFSET('Hygiene Data'!$E$5,0,10*ROW('Hygiene Data'!E18))),'Data Summary'!DR24="Yes"),OFFSET('Hygiene Data'!$E$5,0,10*ROW('Hygiene Data'!E18)),NA())</f>
        <v>#N/A</v>
      </c>
      <c r="BD24" s="529" t="e">
        <f ca="1">+IF(AND(ISNUMBER(OFFSET('Hygiene Data'!$E$7,0,10*ROW('Hygiene Data'!E18))),'Data Summary'!DS24="Yes"),OFFSET('Hygiene Data'!$E$7,0,10*ROW('Hygiene Data'!E18)),NA())</f>
        <v>#N/A</v>
      </c>
      <c r="BE24" s="529" t="e">
        <f ca="1">+IF(AND(ISNUMBER(OFFSET('Hygiene Data'!$E$9,0,10*ROW('Hygiene Data'!E18))),'Data Summary'!DT24="Yes"),OFFSET('Hygiene Data'!$E$9,0,10*ROW('Hygiene Data'!E18)),NA())</f>
        <v>#N/A</v>
      </c>
      <c r="BF24" s="529" t="e">
        <f ca="1">+IF(AND(ISNUMBER(OFFSET('Hygiene Data'!$F$5,0,10*ROW('Hygiene Data'!F18))),'Data Summary'!DU24="Yes"),OFFSET('Hygiene Data'!$F$5,0,10*ROW('Hygiene Data'!F18)),NA())</f>
        <v>#N/A</v>
      </c>
      <c r="BG24" s="529" t="e">
        <f ca="1">+IF(AND(ISNUMBER(OFFSET('Hygiene Data'!$F$7,0,10*ROW('Hygiene Data'!F18))),'Data Summary'!DV24="Yes"),OFFSET('Hygiene Data'!$F$7,0,10*ROW('Hygiene Data'!F18)),NA())</f>
        <v>#N/A</v>
      </c>
      <c r="BH24" s="529" t="e">
        <f ca="1">+IF(AND(ISNUMBER(OFFSET('Hygiene Data'!$F$9,0,10*ROW('Hygiene Data'!F18))),'Data Summary'!DW24="Yes"),OFFSET('Hygiene Data'!$F$9,0,10*ROW('Hygiene Data'!F18)),NA())</f>
        <v>#N/A</v>
      </c>
      <c r="BI24" s="529" t="e">
        <f ca="1">+IF(AND(ISNUMBER(OFFSET('Hygiene Data'!$G$5,0,10*ROW('Hygiene Data'!G18))),'Data Summary'!DX24="Yes"),OFFSET('Hygiene Data'!$G$5,0,10*ROW('Hygiene Data'!G18)),NA())</f>
        <v>#N/A</v>
      </c>
      <c r="BJ24" s="529" t="e">
        <f ca="1">+IF(AND(ISNUMBER(OFFSET('Hygiene Data'!$G$7,0,10*ROW('Hygiene Data'!G18))),'Data Summary'!DY24="Yes"),OFFSET('Hygiene Data'!$G$7,0,10*ROW('Hygiene Data'!G18)),NA())</f>
        <v>#N/A</v>
      </c>
      <c r="BK24" s="529" t="e">
        <f ca="1">+IF(AND(ISNUMBER(OFFSET('Hygiene Data'!$G$9,0,10*ROW('Hygiene Data'!G18))),'Data Summary'!DZ24="Yes"),OFFSET('Hygiene Data'!$G$9,0,10*ROW('Hygiene Data'!G18)),NA())</f>
        <v>#N/A</v>
      </c>
      <c r="BL24" s="529" t="e">
        <f ca="1">+IF(AND(ISNUMBER(OFFSET('Hygiene Data'!$H$5,0,10*ROW('Hygiene Data'!H18))),'Data Summary'!EA24="Yes"),OFFSET('Hygiene Data'!$H$5,0,10*ROW('Hygiene Data'!H18)),NA())</f>
        <v>#N/A</v>
      </c>
      <c r="BM24" s="529" t="e">
        <f ca="1">+IF(AND(ISNUMBER(OFFSET('Hygiene Data'!$H$7,0,10*ROW('Hygiene Data'!H18))),'Data Summary'!EB24="Yes"),OFFSET('Hygiene Data'!$H$7,0,10*ROW('Hygiene Data'!H18)),NA())</f>
        <v>#N/A</v>
      </c>
      <c r="BN24" s="529" t="e">
        <f ca="1">+IF(AND(ISNUMBER(OFFSET('Hygiene Data'!$H$9,0,10*ROW('Hygiene Data'!H18))),'Data Summary'!EC24="Yes"),OFFSET('Hygiene Data'!$H$9,0,10*ROW('Hygiene Data'!H18)),NA())</f>
        <v>#N/A</v>
      </c>
      <c r="BO24" s="529" t="e">
        <f ca="1">+IF(AND(ISNUMBER(OFFSET('Hygiene Data'!$I$5,0,10*ROW('Hygiene Data'!I18))),'Data Summary'!ED24="Yes"),OFFSET('Hygiene Data'!$I$5,0,10*ROW('Hygiene Data'!I18)),NA())</f>
        <v>#N/A</v>
      </c>
      <c r="BP24" s="529" t="e">
        <f ca="1">+IF(AND(ISNUMBER(OFFSET('Hygiene Data'!$I$7,0,10*ROW('Hygiene Data'!I18))),'Data Summary'!EE24="Yes"),OFFSET('Hygiene Data'!$I$7,0,10*ROW('Hygiene Data'!I18)),NA())</f>
        <v>#N/A</v>
      </c>
      <c r="BQ24" s="529" t="e">
        <f ca="1">+IF(AND(ISNUMBER(OFFSET('Hygiene Data'!$I$9,0,10*ROW('Hygiene Data'!I18))),'Data Summary'!EF24="Yes"),OFFSET('Hygiene Data'!$I$9,0,10*ROW('Hygiene Data'!I18)),NA())</f>
        <v>#N/A</v>
      </c>
    </row>
    <row r="25" spans="1:69" x14ac:dyDescent="0.25">
      <c r="A25" s="525" t="e">
        <f ca="1">+RIGHT('Data Summary'!A25,LEN('Data Summary'!A25)-9)</f>
        <v>#VALUE!</v>
      </c>
      <c r="B25" s="499" t="str">
        <f ca="1">+IF(ISTEXT('Data Summary'!B25),'Data Summary'!B25,"")</f>
        <v/>
      </c>
      <c r="C25" s="526" t="e">
        <f ca="1">+VALUE('Data Summary'!C25)</f>
        <v>#VALUE!</v>
      </c>
      <c r="D25" s="527" t="e">
        <f ca="1">+IF(AND(ISNUMBER(OFFSET('Water Data'!$D$4,0,10*ROW('Water Data'!D19))),'Data Summary'!BS25="Yes"),100-OFFSET('Water Data'!$D$4,0,10*ROW('Water Data'!D19)),NA())</f>
        <v>#N/A</v>
      </c>
      <c r="E25" s="527" t="e">
        <f ca="1">+IF(AND(ISNUMBER(OFFSET('Water Data'!$D$6,0,10*ROW('Water Data'!D19))),'Data Summary'!BT25="Yes"),OFFSET('Water Data'!$D$6,0,10*ROW('Water Data'!D19)),NA())</f>
        <v>#N/A</v>
      </c>
      <c r="F25" s="527" t="e">
        <f ca="1">+IF(AND(ISNUMBER(OFFSET('Water Data'!$D$9,0,10*ROW('Water Data'!D19))),'Data Summary'!BU25="Yes"),OFFSET('Water Data'!$D$9,0,10*ROW('Water Data'!D19)),NA())</f>
        <v>#N/A</v>
      </c>
      <c r="G25" s="527" t="e">
        <f ca="1">+IF(AND(ISNUMBER(OFFSET('Water Data'!$E$4,0,10*ROW('Water Data'!E19))),'Data Summary'!BV25="Yes"),100-OFFSET('Water Data'!$E$4,0,10*ROW('Water Data'!E19)),NA())</f>
        <v>#N/A</v>
      </c>
      <c r="H25" s="527" t="e">
        <f ca="1">+IF(AND(ISNUMBER(OFFSET('Water Data'!$E$6,0,10*ROW('Water Data'!E19))),'Data Summary'!BW25="Yes"),OFFSET('Water Data'!$E$6,0,10*ROW('Water Data'!E19)),NA())</f>
        <v>#N/A</v>
      </c>
      <c r="I25" s="527" t="e">
        <f ca="1">+IF(AND(ISNUMBER(OFFSET('Water Data'!$E$9,0,10*ROW('Water Data'!E19))),'Data Summary'!BX25="Yes"),OFFSET('Water Data'!$E$9,0,10*ROW('Water Data'!E19)),NA())</f>
        <v>#N/A</v>
      </c>
      <c r="J25" s="527" t="e">
        <f ca="1">+IF(AND(ISNUMBER(OFFSET('Water Data'!$F$4,0,10*ROW('Water Data'!F19))),'Data Summary'!BY25="Yes"),100-OFFSET('Water Data'!$F$4,0,10*ROW('Water Data'!F19)),NA())</f>
        <v>#N/A</v>
      </c>
      <c r="K25" s="527" t="e">
        <f ca="1">+IF(AND(ISNUMBER(OFFSET('Water Data'!$F$6,0,10*ROW('Water Data'!F19))),'Data Summary'!BZ25="Yes"),OFFSET('Water Data'!$F$6,0,10*ROW('Water Data'!F19)),NA())</f>
        <v>#N/A</v>
      </c>
      <c r="L25" s="527" t="e">
        <f ca="1">+IF(AND(ISNUMBER(OFFSET('Water Data'!$F$9,0,10*ROW('Water Data'!F19))),'Data Summary'!CA25="Yes"),OFFSET('Water Data'!$F$9,0,10*ROW('Water Data'!F19)),NA())</f>
        <v>#N/A</v>
      </c>
      <c r="M25" s="527" t="e">
        <f ca="1">+IF(AND(ISNUMBER(OFFSET('Water Data'!$G$4,0,10*ROW('Water Data'!G19))),'Data Summary'!CB25="Yes"),100-OFFSET('Water Data'!$G$4,0,10*ROW('Water Data'!G19)),NA())</f>
        <v>#N/A</v>
      </c>
      <c r="N25" s="527" t="e">
        <f ca="1">+IF(AND(ISNUMBER(OFFSET('Water Data'!$G$6,0,10*ROW('Water Data'!G19))),'Data Summary'!CC25="Yes"),OFFSET('Water Data'!$G$6,0,10*ROW('Water Data'!G19)),NA())</f>
        <v>#N/A</v>
      </c>
      <c r="O25" s="527" t="e">
        <f ca="1">+IF(AND(ISNUMBER(OFFSET('Water Data'!$G$9,0,10*ROW('Water Data'!G19))),'Data Summary'!CD25="Yes"),OFFSET('Water Data'!$G$9,0,10*ROW('Water Data'!G19)),NA())</f>
        <v>#N/A</v>
      </c>
      <c r="P25" s="527" t="e">
        <f ca="1">+IF(AND(ISNUMBER(OFFSET('Water Data'!$H$4,0,10*ROW('Water Data'!H19))),'Data Summary'!CE25="Yes"),100-OFFSET('Water Data'!$H$4,0,10*ROW('Water Data'!H19)),NA())</f>
        <v>#N/A</v>
      </c>
      <c r="Q25" s="527" t="e">
        <f ca="1">+IF(AND(ISNUMBER(OFFSET('Water Data'!$H$6,0,10*ROW('Water Data'!H19))),'Data Summary'!CF25="Yes"),OFFSET('Water Data'!$H$6,0,10*ROW('Water Data'!H19)),NA())</f>
        <v>#N/A</v>
      </c>
      <c r="R25" s="527" t="e">
        <f ca="1">+IF(AND(ISNUMBER(OFFSET('Water Data'!$H$9,0,10*ROW('Water Data'!H19))),'Data Summary'!CG25="Yes"),OFFSET('Water Data'!$H$9,0,10*ROW('Water Data'!H19)),NA())</f>
        <v>#N/A</v>
      </c>
      <c r="S25" s="527" t="e">
        <f ca="1">+IF(AND(ISNUMBER(OFFSET('Water Data'!$I$4,0,10*ROW('Water Data'!I19))),'Data Summary'!CH25="Yes"),100-OFFSET('Water Data'!$I$4,0,10*ROW('Water Data'!I19)),NA())</f>
        <v>#N/A</v>
      </c>
      <c r="T25" s="527" t="e">
        <f ca="1">+IF(AND(ISNUMBER(OFFSET('Water Data'!$I$6,0,10*ROW('Water Data'!I19))),'Data Summary'!CI25="Yes"),OFFSET('Water Data'!$I$6,0,10*ROW('Water Data'!I19)),NA())</f>
        <v>#N/A</v>
      </c>
      <c r="U25" s="527" t="e">
        <f ca="1">+IF(AND(ISNUMBER(OFFSET('Water Data'!$I$9,0,10*ROW('Water Data'!I19))),'Data Summary'!CJ25="Yes"),OFFSET('Water Data'!$I$9,0,10*ROW('Water Data'!I19)),NA())</f>
        <v>#N/A</v>
      </c>
      <c r="V25" s="528" t="e">
        <f ca="1">+IF(AND(ISNUMBER(OFFSET('Sanitation Data'!$D$4,0,10*ROW('Sanitation Data'!D19))),'Data Summary'!CK25="Yes"),100-OFFSET('Sanitation Data'!$D$4,0,10*ROW('Sanitation Data'!D19)),NA())</f>
        <v>#N/A</v>
      </c>
      <c r="W25" s="528" t="e">
        <f ca="1">+IF(AND(ISNUMBER(OFFSET('Sanitation Data'!$D$6,0,10*ROW('Sanitation Data'!D19))),'Data Summary'!CL25="Yes"),OFFSET('Sanitation Data'!$D$6,0,10*ROW('Sanitation Data'!D19)),NA())</f>
        <v>#N/A</v>
      </c>
      <c r="X25" s="528" t="e">
        <f ca="1">+IF(AND(ISNUMBER(OFFSET('Sanitation Data'!$D$10,0,10*ROW('Sanitation Data'!D19))),'Data Summary'!CM25="Yes"),OFFSET('Sanitation Data'!$D$10,0,10*ROW('Sanitation Data'!D19)),NA())</f>
        <v>#N/A</v>
      </c>
      <c r="Y25" s="528" t="e">
        <f ca="1">+IF(AND(ISNUMBER(OFFSET('Sanitation Data'!$D$11,0,10*ROW('Sanitation Data'!D19))),'Data Summary'!CN25="Yes"),OFFSET('Sanitation Data'!$D$11,0,10*ROW('Sanitation Data'!D19)),NA())</f>
        <v>#N/A</v>
      </c>
      <c r="Z25" s="528" t="e">
        <f ca="1">+IF(AND(ISNUMBER(OFFSET('Sanitation Data'!$D$12,0,10*ROW('Sanitation Data'!D19))),'Data Summary'!CO25="Yes"),OFFSET('Sanitation Data'!$D$12,0,10*ROW('Sanitation Data'!D19)),NA())</f>
        <v>#N/A</v>
      </c>
      <c r="AA25" s="528" t="e">
        <f ca="1">+IF(AND(ISNUMBER(OFFSET('Sanitation Data'!$E$4,0,10*ROW('Sanitation Data'!E19))),'Data Summary'!CP25="Yes"),100-OFFSET('Sanitation Data'!$E$4,0,10*ROW('Sanitation Data'!E19)),NA())</f>
        <v>#N/A</v>
      </c>
      <c r="AB25" s="528" t="e">
        <f ca="1">+IF(AND(ISNUMBER(OFFSET('Sanitation Data'!$E$6,0,10*ROW('Sanitation Data'!E19))),'Data Summary'!CQ25="Yes"),OFFSET('Sanitation Data'!$E$6,0,10*ROW('Sanitation Data'!E19)),NA())</f>
        <v>#N/A</v>
      </c>
      <c r="AC25" s="528" t="e">
        <f ca="1">+IF(AND(ISNUMBER(OFFSET('Sanitation Data'!$E$10,0,10*ROW('Sanitation Data'!E19))),'Data Summary'!CR25="Yes"),OFFSET('Sanitation Data'!$E$10,0,10*ROW('Sanitation Data'!E19)),NA())</f>
        <v>#N/A</v>
      </c>
      <c r="AD25" s="528" t="e">
        <f ca="1">+IF(AND(ISNUMBER(OFFSET('Sanitation Data'!$E$11,0,10*ROW('Sanitation Data'!E19))),'Data Summary'!CS25="Yes"),OFFSET('Sanitation Data'!$E$11,0,10*ROW('Sanitation Data'!E19)),NA())</f>
        <v>#N/A</v>
      </c>
      <c r="AE25" s="528" t="e">
        <f ca="1">+IF(AND(ISNUMBER(OFFSET('Sanitation Data'!$E$12,0,10*ROW('Sanitation Data'!E19))),'Data Summary'!CT25="Yes"),OFFSET('Sanitation Data'!$E$12,0,10*ROW('Sanitation Data'!E19)),NA())</f>
        <v>#N/A</v>
      </c>
      <c r="AF25" s="528" t="e">
        <f ca="1">+IF(AND(ISNUMBER(OFFSET('Sanitation Data'!$F$4,0,10*ROW('Sanitation Data'!F19))),'Data Summary'!CU25="Yes"),100-OFFSET('Sanitation Data'!$F$4,0,10*ROW('Sanitation Data'!F19)),NA())</f>
        <v>#N/A</v>
      </c>
      <c r="AG25" s="528" t="e">
        <f ca="1">+IF(AND(ISNUMBER(OFFSET('Sanitation Data'!$F$6,0,10*ROW('Sanitation Data'!F19))),'Data Summary'!CV25="Yes"),OFFSET('Sanitation Data'!$F$6,0,10*ROW('Sanitation Data'!F19)),NA())</f>
        <v>#N/A</v>
      </c>
      <c r="AH25" s="528" t="e">
        <f ca="1">+IF(AND(ISNUMBER(OFFSET('Sanitation Data'!$F$10,0,10*ROW('Sanitation Data'!F19))),'Data Summary'!CW25="Yes"),OFFSET('Sanitation Data'!$F$10,0,10*ROW('Sanitation Data'!F19)),NA())</f>
        <v>#N/A</v>
      </c>
      <c r="AI25" s="528" t="e">
        <f ca="1">+IF(AND(ISNUMBER(OFFSET('Sanitation Data'!$F$11,0,10*ROW('Sanitation Data'!F19))),'Data Summary'!CX25="Yes"),OFFSET('Sanitation Data'!$F$11,0,10*ROW('Sanitation Data'!F19)),NA())</f>
        <v>#N/A</v>
      </c>
      <c r="AJ25" s="528" t="e">
        <f ca="1">+IF(AND(ISNUMBER(OFFSET('Sanitation Data'!$F$12,0,10*ROW('Sanitation Data'!F19))),'Data Summary'!CY25="Yes"),OFFSET('Sanitation Data'!$F$12,0,10*ROW('Sanitation Data'!F19)),NA())</f>
        <v>#N/A</v>
      </c>
      <c r="AK25" s="528" t="e">
        <f ca="1">+IF(AND(ISNUMBER(OFFSET('Sanitation Data'!$G$4,0,10*ROW('Sanitation Data'!G19))),'Data Summary'!CZ25="Yes"),100-OFFSET('Sanitation Data'!$G$4,0,10*ROW('Sanitation Data'!G19)),NA())</f>
        <v>#N/A</v>
      </c>
      <c r="AL25" s="528" t="e">
        <f ca="1">+IF(AND(ISNUMBER(OFFSET('Sanitation Data'!$G$6,0,10*ROW('Sanitation Data'!G19))),'Data Summary'!DA25="Yes"),OFFSET('Sanitation Data'!$G$6,0,10*ROW('Sanitation Data'!G19)),NA())</f>
        <v>#N/A</v>
      </c>
      <c r="AM25" s="528" t="e">
        <f ca="1">+IF(AND(ISNUMBER(OFFSET('Sanitation Data'!$G$10,0,10*ROW('Sanitation Data'!G19))),'Data Summary'!DB25="Yes"),OFFSET('Sanitation Data'!$G$10,0,10*ROW('Sanitation Data'!G19)),NA())</f>
        <v>#N/A</v>
      </c>
      <c r="AN25" s="528" t="e">
        <f ca="1">+IF(AND(ISNUMBER(OFFSET('Sanitation Data'!$G$11,0,10*ROW('Sanitation Data'!G19))),'Data Summary'!DC25="Yes"),OFFSET('Sanitation Data'!$G$11,0,10*ROW('Sanitation Data'!G19)),NA())</f>
        <v>#N/A</v>
      </c>
      <c r="AO25" s="528" t="e">
        <f ca="1">+IF(AND(ISNUMBER(OFFSET('Sanitation Data'!$G$12,0,10*ROW('Sanitation Data'!G19))),'Data Summary'!DD25="Yes"),OFFSET('Sanitation Data'!$G$12,0,10*ROW('Sanitation Data'!G19)),NA())</f>
        <v>#N/A</v>
      </c>
      <c r="AP25" s="528" t="e">
        <f ca="1">+IF(AND(ISNUMBER(OFFSET('Sanitation Data'!$H$4,0,10*ROW('Sanitation Data'!H19))),'Data Summary'!DE25="Yes"),100-OFFSET('Sanitation Data'!$H$4,0,10*ROW('Sanitation Data'!H19)),NA())</f>
        <v>#N/A</v>
      </c>
      <c r="AQ25" s="528" t="e">
        <f ca="1">+IF(AND(ISNUMBER(OFFSET('Sanitation Data'!$H$6,0,10*ROW('Sanitation Data'!H19))),'Data Summary'!DF25="Yes"),OFFSET('Sanitation Data'!$H$6,0,10*ROW('Sanitation Data'!H19)),NA())</f>
        <v>#N/A</v>
      </c>
      <c r="AR25" s="528" t="e">
        <f ca="1">+IF(AND(ISNUMBER(OFFSET('Sanitation Data'!$H$10,0,10*ROW('Sanitation Data'!H19))),'Data Summary'!DG25="Yes"),OFFSET('Sanitation Data'!$H$10,0,10*ROW('Sanitation Data'!H19)),NA())</f>
        <v>#N/A</v>
      </c>
      <c r="AS25" s="528" t="e">
        <f ca="1">+IF(AND(ISNUMBER(OFFSET('Sanitation Data'!$H$11,0,10*ROW('Sanitation Data'!H19))),'Data Summary'!DH25="Yes"),OFFSET('Sanitation Data'!$H$11,0,10*ROW('Sanitation Data'!H19)),NA())</f>
        <v>#N/A</v>
      </c>
      <c r="AT25" s="528" t="e">
        <f ca="1">+IF(AND(ISNUMBER(OFFSET('Sanitation Data'!$H$12,0,10*ROW('Sanitation Data'!H19))),'Data Summary'!DI25="Yes"),OFFSET('Sanitation Data'!$H$12,0,10*ROW('Sanitation Data'!H19)),NA())</f>
        <v>#N/A</v>
      </c>
      <c r="AU25" s="528" t="e">
        <f ca="1">+IF(AND(ISNUMBER(OFFSET('Sanitation Data'!$I$4,0,10*ROW('Sanitation Data'!I19))),'Data Summary'!DJ25="Yes"),100-OFFSET('Sanitation Data'!$I$4,0,10*ROW('Sanitation Data'!I19)),NA())</f>
        <v>#N/A</v>
      </c>
      <c r="AV25" s="528" t="e">
        <f ca="1">+IF(AND(ISNUMBER(OFFSET('Sanitation Data'!$I$6,0,10*ROW('Sanitation Data'!I19))),'Data Summary'!DK25="Yes"),OFFSET('Sanitation Data'!$I$6,0,10*ROW('Sanitation Data'!I19)),NA())</f>
        <v>#N/A</v>
      </c>
      <c r="AW25" s="528" t="e">
        <f ca="1">+IF(AND(ISNUMBER(OFFSET('Sanitation Data'!$I$10,0,10*ROW('Sanitation Data'!I19))),'Data Summary'!DL25="Yes"),OFFSET('Sanitation Data'!$I$10,0,10*ROW('Sanitation Data'!I19)),NA())</f>
        <v>#N/A</v>
      </c>
      <c r="AX25" s="528" t="e">
        <f ca="1">+IF(AND(ISNUMBER(OFFSET('Sanitation Data'!$I$11,0,10*ROW('Sanitation Data'!I19))),'Data Summary'!DM25="Yes"),OFFSET('Sanitation Data'!$I$11,0,10*ROW('Sanitation Data'!I19)),NA())</f>
        <v>#N/A</v>
      </c>
      <c r="AY25" s="528" t="e">
        <f ca="1">+IF(AND(ISNUMBER(OFFSET('Sanitation Data'!$I$12,0,10*ROW('Sanitation Data'!I19))),'Data Summary'!DN25="Yes"),OFFSET('Sanitation Data'!$I$12,0,10*ROW('Sanitation Data'!I19)),NA())</f>
        <v>#N/A</v>
      </c>
      <c r="AZ25" s="529" t="e">
        <f ca="1">+IF(AND(ISNUMBER(OFFSET('Hygiene Data'!$D$5,0,10*ROW('Hygiene Data'!D19))),'Data Summary'!DO25="Yes"),OFFSET('Hygiene Data'!$D$5,0,10*ROW('Hygiene Data'!D19)),NA())</f>
        <v>#N/A</v>
      </c>
      <c r="BA25" s="529" t="e">
        <f ca="1">+IF(AND(ISNUMBER(OFFSET('Hygiene Data'!$D$7,0,10*ROW('Hygiene Data'!D19))),'Data Summary'!DP25="Yes"),OFFSET('Hygiene Data'!$D$7,0,10*ROW('Hygiene Data'!D19)),NA())</f>
        <v>#N/A</v>
      </c>
      <c r="BB25" s="529" t="e">
        <f ca="1">+IF(AND(ISNUMBER(OFFSET('Hygiene Data'!$D$9,0,10*ROW('Hygiene Data'!D19))),'Data Summary'!DQ25="Yes"),OFFSET('Hygiene Data'!$D$9,0,10*ROW('Hygiene Data'!D19)),NA())</f>
        <v>#N/A</v>
      </c>
      <c r="BC25" s="529" t="e">
        <f ca="1">+IF(AND(ISNUMBER(OFFSET('Hygiene Data'!$E$5,0,10*ROW('Hygiene Data'!E19))),'Data Summary'!DR25="Yes"),OFFSET('Hygiene Data'!$E$5,0,10*ROW('Hygiene Data'!E19)),NA())</f>
        <v>#N/A</v>
      </c>
      <c r="BD25" s="529" t="e">
        <f ca="1">+IF(AND(ISNUMBER(OFFSET('Hygiene Data'!$E$7,0,10*ROW('Hygiene Data'!E19))),'Data Summary'!DS25="Yes"),OFFSET('Hygiene Data'!$E$7,0,10*ROW('Hygiene Data'!E19)),NA())</f>
        <v>#N/A</v>
      </c>
      <c r="BE25" s="529" t="e">
        <f ca="1">+IF(AND(ISNUMBER(OFFSET('Hygiene Data'!$E$9,0,10*ROW('Hygiene Data'!E19))),'Data Summary'!DT25="Yes"),OFFSET('Hygiene Data'!$E$9,0,10*ROW('Hygiene Data'!E19)),NA())</f>
        <v>#N/A</v>
      </c>
      <c r="BF25" s="529" t="e">
        <f ca="1">+IF(AND(ISNUMBER(OFFSET('Hygiene Data'!$F$5,0,10*ROW('Hygiene Data'!F19))),'Data Summary'!DU25="Yes"),OFFSET('Hygiene Data'!$F$5,0,10*ROW('Hygiene Data'!F19)),NA())</f>
        <v>#N/A</v>
      </c>
      <c r="BG25" s="529" t="e">
        <f ca="1">+IF(AND(ISNUMBER(OFFSET('Hygiene Data'!$F$7,0,10*ROW('Hygiene Data'!F19))),'Data Summary'!DV25="Yes"),OFFSET('Hygiene Data'!$F$7,0,10*ROW('Hygiene Data'!F19)),NA())</f>
        <v>#N/A</v>
      </c>
      <c r="BH25" s="529" t="e">
        <f ca="1">+IF(AND(ISNUMBER(OFFSET('Hygiene Data'!$F$9,0,10*ROW('Hygiene Data'!F19))),'Data Summary'!DW25="Yes"),OFFSET('Hygiene Data'!$F$9,0,10*ROW('Hygiene Data'!F19)),NA())</f>
        <v>#N/A</v>
      </c>
      <c r="BI25" s="529" t="e">
        <f ca="1">+IF(AND(ISNUMBER(OFFSET('Hygiene Data'!$G$5,0,10*ROW('Hygiene Data'!G19))),'Data Summary'!DX25="Yes"),OFFSET('Hygiene Data'!$G$5,0,10*ROW('Hygiene Data'!G19)),NA())</f>
        <v>#N/A</v>
      </c>
      <c r="BJ25" s="529" t="e">
        <f ca="1">+IF(AND(ISNUMBER(OFFSET('Hygiene Data'!$G$7,0,10*ROW('Hygiene Data'!G19))),'Data Summary'!DY25="Yes"),OFFSET('Hygiene Data'!$G$7,0,10*ROW('Hygiene Data'!G19)),NA())</f>
        <v>#N/A</v>
      </c>
      <c r="BK25" s="529" t="e">
        <f ca="1">+IF(AND(ISNUMBER(OFFSET('Hygiene Data'!$G$9,0,10*ROW('Hygiene Data'!G19))),'Data Summary'!DZ25="Yes"),OFFSET('Hygiene Data'!$G$9,0,10*ROW('Hygiene Data'!G19)),NA())</f>
        <v>#N/A</v>
      </c>
      <c r="BL25" s="529" t="e">
        <f ca="1">+IF(AND(ISNUMBER(OFFSET('Hygiene Data'!$H$5,0,10*ROW('Hygiene Data'!H19))),'Data Summary'!EA25="Yes"),OFFSET('Hygiene Data'!$H$5,0,10*ROW('Hygiene Data'!H19)),NA())</f>
        <v>#N/A</v>
      </c>
      <c r="BM25" s="529" t="e">
        <f ca="1">+IF(AND(ISNUMBER(OFFSET('Hygiene Data'!$H$7,0,10*ROW('Hygiene Data'!H19))),'Data Summary'!EB25="Yes"),OFFSET('Hygiene Data'!$H$7,0,10*ROW('Hygiene Data'!H19)),NA())</f>
        <v>#N/A</v>
      </c>
      <c r="BN25" s="529" t="e">
        <f ca="1">+IF(AND(ISNUMBER(OFFSET('Hygiene Data'!$H$9,0,10*ROW('Hygiene Data'!H19))),'Data Summary'!EC25="Yes"),OFFSET('Hygiene Data'!$H$9,0,10*ROW('Hygiene Data'!H19)),NA())</f>
        <v>#N/A</v>
      </c>
      <c r="BO25" s="529" t="e">
        <f ca="1">+IF(AND(ISNUMBER(OFFSET('Hygiene Data'!$I$5,0,10*ROW('Hygiene Data'!I19))),'Data Summary'!ED25="Yes"),OFFSET('Hygiene Data'!$I$5,0,10*ROW('Hygiene Data'!I19)),NA())</f>
        <v>#N/A</v>
      </c>
      <c r="BP25" s="529" t="e">
        <f ca="1">+IF(AND(ISNUMBER(OFFSET('Hygiene Data'!$I$7,0,10*ROW('Hygiene Data'!I19))),'Data Summary'!EE25="Yes"),OFFSET('Hygiene Data'!$I$7,0,10*ROW('Hygiene Data'!I19)),NA())</f>
        <v>#N/A</v>
      </c>
      <c r="BQ25" s="529" t="e">
        <f ca="1">+IF(AND(ISNUMBER(OFFSET('Hygiene Data'!$I$9,0,10*ROW('Hygiene Data'!I19))),'Data Summary'!EF25="Yes"),OFFSET('Hygiene Data'!$I$9,0,10*ROW('Hygiene Data'!I19)),NA())</f>
        <v>#N/A</v>
      </c>
    </row>
    <row r="26" spans="1:69" x14ac:dyDescent="0.25">
      <c r="A26" s="525" t="e">
        <f ca="1">+RIGHT('Data Summary'!A26,LEN('Data Summary'!A26)-9)</f>
        <v>#VALUE!</v>
      </c>
      <c r="B26" s="499" t="str">
        <f ca="1">+IF(ISTEXT('Data Summary'!B26),'Data Summary'!B26,"")</f>
        <v/>
      </c>
      <c r="C26" s="526" t="e">
        <f ca="1">+VALUE('Data Summary'!C26)</f>
        <v>#VALUE!</v>
      </c>
      <c r="D26" s="527" t="e">
        <f ca="1">+IF(AND(ISNUMBER(OFFSET('Water Data'!$D$4,0,10*ROW('Water Data'!D20))),'Data Summary'!BS26="Yes"),100-OFFSET('Water Data'!$D$4,0,10*ROW('Water Data'!D20)),NA())</f>
        <v>#N/A</v>
      </c>
      <c r="E26" s="527" t="e">
        <f ca="1">+IF(AND(ISNUMBER(OFFSET('Water Data'!$D$6,0,10*ROW('Water Data'!D20))),'Data Summary'!BT26="Yes"),OFFSET('Water Data'!$D$6,0,10*ROW('Water Data'!D20)),NA())</f>
        <v>#N/A</v>
      </c>
      <c r="F26" s="527" t="e">
        <f ca="1">+IF(AND(ISNUMBER(OFFSET('Water Data'!$D$9,0,10*ROW('Water Data'!D20))),'Data Summary'!BU26="Yes"),OFFSET('Water Data'!$D$9,0,10*ROW('Water Data'!D20)),NA())</f>
        <v>#N/A</v>
      </c>
      <c r="G26" s="527" t="e">
        <f ca="1">+IF(AND(ISNUMBER(OFFSET('Water Data'!$E$4,0,10*ROW('Water Data'!E20))),'Data Summary'!BV26="Yes"),100-OFFSET('Water Data'!$E$4,0,10*ROW('Water Data'!E20)),NA())</f>
        <v>#N/A</v>
      </c>
      <c r="H26" s="527" t="e">
        <f ca="1">+IF(AND(ISNUMBER(OFFSET('Water Data'!$E$6,0,10*ROW('Water Data'!E20))),'Data Summary'!BW26="Yes"),OFFSET('Water Data'!$E$6,0,10*ROW('Water Data'!E20)),NA())</f>
        <v>#N/A</v>
      </c>
      <c r="I26" s="527" t="e">
        <f ca="1">+IF(AND(ISNUMBER(OFFSET('Water Data'!$E$9,0,10*ROW('Water Data'!E20))),'Data Summary'!BX26="Yes"),OFFSET('Water Data'!$E$9,0,10*ROW('Water Data'!E20)),NA())</f>
        <v>#N/A</v>
      </c>
      <c r="J26" s="527" t="e">
        <f ca="1">+IF(AND(ISNUMBER(OFFSET('Water Data'!$F$4,0,10*ROW('Water Data'!F20))),'Data Summary'!BY26="Yes"),100-OFFSET('Water Data'!$F$4,0,10*ROW('Water Data'!F20)),NA())</f>
        <v>#N/A</v>
      </c>
      <c r="K26" s="527" t="e">
        <f ca="1">+IF(AND(ISNUMBER(OFFSET('Water Data'!$F$6,0,10*ROW('Water Data'!F20))),'Data Summary'!BZ26="Yes"),OFFSET('Water Data'!$F$6,0,10*ROW('Water Data'!F20)),NA())</f>
        <v>#N/A</v>
      </c>
      <c r="L26" s="527" t="e">
        <f ca="1">+IF(AND(ISNUMBER(OFFSET('Water Data'!$F$9,0,10*ROW('Water Data'!F20))),'Data Summary'!CA26="Yes"),OFFSET('Water Data'!$F$9,0,10*ROW('Water Data'!F20)),NA())</f>
        <v>#N/A</v>
      </c>
      <c r="M26" s="527" t="e">
        <f ca="1">+IF(AND(ISNUMBER(OFFSET('Water Data'!$G$4,0,10*ROW('Water Data'!G20))),'Data Summary'!CB26="Yes"),100-OFFSET('Water Data'!$G$4,0,10*ROW('Water Data'!G20)),NA())</f>
        <v>#N/A</v>
      </c>
      <c r="N26" s="527" t="e">
        <f ca="1">+IF(AND(ISNUMBER(OFFSET('Water Data'!$G$6,0,10*ROW('Water Data'!G20))),'Data Summary'!CC26="Yes"),OFFSET('Water Data'!$G$6,0,10*ROW('Water Data'!G20)),NA())</f>
        <v>#N/A</v>
      </c>
      <c r="O26" s="527" t="e">
        <f ca="1">+IF(AND(ISNUMBER(OFFSET('Water Data'!$G$9,0,10*ROW('Water Data'!G20))),'Data Summary'!CD26="Yes"),OFFSET('Water Data'!$G$9,0,10*ROW('Water Data'!G20)),NA())</f>
        <v>#N/A</v>
      </c>
      <c r="P26" s="527" t="e">
        <f ca="1">+IF(AND(ISNUMBER(OFFSET('Water Data'!$H$4,0,10*ROW('Water Data'!H20))),'Data Summary'!CE26="Yes"),100-OFFSET('Water Data'!$H$4,0,10*ROW('Water Data'!H20)),NA())</f>
        <v>#N/A</v>
      </c>
      <c r="Q26" s="527" t="e">
        <f ca="1">+IF(AND(ISNUMBER(OFFSET('Water Data'!$H$6,0,10*ROW('Water Data'!H20))),'Data Summary'!CF26="Yes"),OFFSET('Water Data'!$H$6,0,10*ROW('Water Data'!H20)),NA())</f>
        <v>#N/A</v>
      </c>
      <c r="R26" s="527" t="e">
        <f ca="1">+IF(AND(ISNUMBER(OFFSET('Water Data'!$H$9,0,10*ROW('Water Data'!H20))),'Data Summary'!CG26="Yes"),OFFSET('Water Data'!$H$9,0,10*ROW('Water Data'!H20)),NA())</f>
        <v>#N/A</v>
      </c>
      <c r="S26" s="527" t="e">
        <f ca="1">+IF(AND(ISNUMBER(OFFSET('Water Data'!$I$4,0,10*ROW('Water Data'!I20))),'Data Summary'!CH26="Yes"),100-OFFSET('Water Data'!$I$4,0,10*ROW('Water Data'!I20)),NA())</f>
        <v>#N/A</v>
      </c>
      <c r="T26" s="527" t="e">
        <f ca="1">+IF(AND(ISNUMBER(OFFSET('Water Data'!$I$6,0,10*ROW('Water Data'!I20))),'Data Summary'!CI26="Yes"),OFFSET('Water Data'!$I$6,0,10*ROW('Water Data'!I20)),NA())</f>
        <v>#N/A</v>
      </c>
      <c r="U26" s="527" t="e">
        <f ca="1">+IF(AND(ISNUMBER(OFFSET('Water Data'!$I$9,0,10*ROW('Water Data'!I20))),'Data Summary'!CJ26="Yes"),OFFSET('Water Data'!$I$9,0,10*ROW('Water Data'!I20)),NA())</f>
        <v>#N/A</v>
      </c>
      <c r="V26" s="528" t="e">
        <f ca="1">+IF(AND(ISNUMBER(OFFSET('Sanitation Data'!$D$4,0,10*ROW('Sanitation Data'!D20))),'Data Summary'!CK26="Yes"),100-OFFSET('Sanitation Data'!$D$4,0,10*ROW('Sanitation Data'!D20)),NA())</f>
        <v>#N/A</v>
      </c>
      <c r="W26" s="528" t="e">
        <f ca="1">+IF(AND(ISNUMBER(OFFSET('Sanitation Data'!$D$6,0,10*ROW('Sanitation Data'!D20))),'Data Summary'!CL26="Yes"),OFFSET('Sanitation Data'!$D$6,0,10*ROW('Sanitation Data'!D20)),NA())</f>
        <v>#N/A</v>
      </c>
      <c r="X26" s="528" t="e">
        <f ca="1">+IF(AND(ISNUMBER(OFFSET('Sanitation Data'!$D$10,0,10*ROW('Sanitation Data'!D20))),'Data Summary'!CM26="Yes"),OFFSET('Sanitation Data'!$D$10,0,10*ROW('Sanitation Data'!D20)),NA())</f>
        <v>#N/A</v>
      </c>
      <c r="Y26" s="528" t="e">
        <f ca="1">+IF(AND(ISNUMBER(OFFSET('Sanitation Data'!$D$11,0,10*ROW('Sanitation Data'!D20))),'Data Summary'!CN26="Yes"),OFFSET('Sanitation Data'!$D$11,0,10*ROW('Sanitation Data'!D20)),NA())</f>
        <v>#N/A</v>
      </c>
      <c r="Z26" s="528" t="e">
        <f ca="1">+IF(AND(ISNUMBER(OFFSET('Sanitation Data'!$D$12,0,10*ROW('Sanitation Data'!D20))),'Data Summary'!CO26="Yes"),OFFSET('Sanitation Data'!$D$12,0,10*ROW('Sanitation Data'!D20)),NA())</f>
        <v>#N/A</v>
      </c>
      <c r="AA26" s="528" t="e">
        <f ca="1">+IF(AND(ISNUMBER(OFFSET('Sanitation Data'!$E$4,0,10*ROW('Sanitation Data'!E20))),'Data Summary'!CP26="Yes"),100-OFFSET('Sanitation Data'!$E$4,0,10*ROW('Sanitation Data'!E20)),NA())</f>
        <v>#N/A</v>
      </c>
      <c r="AB26" s="528" t="e">
        <f ca="1">+IF(AND(ISNUMBER(OFFSET('Sanitation Data'!$E$6,0,10*ROW('Sanitation Data'!E20))),'Data Summary'!CQ26="Yes"),OFFSET('Sanitation Data'!$E$6,0,10*ROW('Sanitation Data'!E20)),NA())</f>
        <v>#N/A</v>
      </c>
      <c r="AC26" s="528" t="e">
        <f ca="1">+IF(AND(ISNUMBER(OFFSET('Sanitation Data'!$E$10,0,10*ROW('Sanitation Data'!E20))),'Data Summary'!CR26="Yes"),OFFSET('Sanitation Data'!$E$10,0,10*ROW('Sanitation Data'!E20)),NA())</f>
        <v>#N/A</v>
      </c>
      <c r="AD26" s="528" t="e">
        <f ca="1">+IF(AND(ISNUMBER(OFFSET('Sanitation Data'!$E$11,0,10*ROW('Sanitation Data'!E20))),'Data Summary'!CS26="Yes"),OFFSET('Sanitation Data'!$E$11,0,10*ROW('Sanitation Data'!E20)),NA())</f>
        <v>#N/A</v>
      </c>
      <c r="AE26" s="528" t="e">
        <f ca="1">+IF(AND(ISNUMBER(OFFSET('Sanitation Data'!$E$12,0,10*ROW('Sanitation Data'!E20))),'Data Summary'!CT26="Yes"),OFFSET('Sanitation Data'!$E$12,0,10*ROW('Sanitation Data'!E20)),NA())</f>
        <v>#N/A</v>
      </c>
      <c r="AF26" s="528" t="e">
        <f ca="1">+IF(AND(ISNUMBER(OFFSET('Sanitation Data'!$F$4,0,10*ROW('Sanitation Data'!F20))),'Data Summary'!CU26="Yes"),100-OFFSET('Sanitation Data'!$F$4,0,10*ROW('Sanitation Data'!F20)),NA())</f>
        <v>#N/A</v>
      </c>
      <c r="AG26" s="528" t="e">
        <f ca="1">+IF(AND(ISNUMBER(OFFSET('Sanitation Data'!$F$6,0,10*ROW('Sanitation Data'!F20))),'Data Summary'!CV26="Yes"),OFFSET('Sanitation Data'!$F$6,0,10*ROW('Sanitation Data'!F20)),NA())</f>
        <v>#N/A</v>
      </c>
      <c r="AH26" s="528" t="e">
        <f ca="1">+IF(AND(ISNUMBER(OFFSET('Sanitation Data'!$F$10,0,10*ROW('Sanitation Data'!F20))),'Data Summary'!CW26="Yes"),OFFSET('Sanitation Data'!$F$10,0,10*ROW('Sanitation Data'!F20)),NA())</f>
        <v>#N/A</v>
      </c>
      <c r="AI26" s="528" t="e">
        <f ca="1">+IF(AND(ISNUMBER(OFFSET('Sanitation Data'!$F$11,0,10*ROW('Sanitation Data'!F20))),'Data Summary'!CX26="Yes"),OFFSET('Sanitation Data'!$F$11,0,10*ROW('Sanitation Data'!F20)),NA())</f>
        <v>#N/A</v>
      </c>
      <c r="AJ26" s="528" t="e">
        <f ca="1">+IF(AND(ISNUMBER(OFFSET('Sanitation Data'!$F$12,0,10*ROW('Sanitation Data'!F20))),'Data Summary'!CY26="Yes"),OFFSET('Sanitation Data'!$F$12,0,10*ROW('Sanitation Data'!F20)),NA())</f>
        <v>#N/A</v>
      </c>
      <c r="AK26" s="528" t="e">
        <f ca="1">+IF(AND(ISNUMBER(OFFSET('Sanitation Data'!$G$4,0,10*ROW('Sanitation Data'!G20))),'Data Summary'!CZ26="Yes"),100-OFFSET('Sanitation Data'!$G$4,0,10*ROW('Sanitation Data'!G20)),NA())</f>
        <v>#N/A</v>
      </c>
      <c r="AL26" s="528" t="e">
        <f ca="1">+IF(AND(ISNUMBER(OFFSET('Sanitation Data'!$G$6,0,10*ROW('Sanitation Data'!G20))),'Data Summary'!DA26="Yes"),OFFSET('Sanitation Data'!$G$6,0,10*ROW('Sanitation Data'!G20)),NA())</f>
        <v>#N/A</v>
      </c>
      <c r="AM26" s="528" t="e">
        <f ca="1">+IF(AND(ISNUMBER(OFFSET('Sanitation Data'!$G$10,0,10*ROW('Sanitation Data'!G20))),'Data Summary'!DB26="Yes"),OFFSET('Sanitation Data'!$G$10,0,10*ROW('Sanitation Data'!G20)),NA())</f>
        <v>#N/A</v>
      </c>
      <c r="AN26" s="528" t="e">
        <f ca="1">+IF(AND(ISNUMBER(OFFSET('Sanitation Data'!$G$11,0,10*ROW('Sanitation Data'!G20))),'Data Summary'!DC26="Yes"),OFFSET('Sanitation Data'!$G$11,0,10*ROW('Sanitation Data'!G20)),NA())</f>
        <v>#N/A</v>
      </c>
      <c r="AO26" s="528" t="e">
        <f ca="1">+IF(AND(ISNUMBER(OFFSET('Sanitation Data'!$G$12,0,10*ROW('Sanitation Data'!G20))),'Data Summary'!DD26="Yes"),OFFSET('Sanitation Data'!$G$12,0,10*ROW('Sanitation Data'!G20)),NA())</f>
        <v>#N/A</v>
      </c>
      <c r="AP26" s="528" t="e">
        <f ca="1">+IF(AND(ISNUMBER(OFFSET('Sanitation Data'!$H$4,0,10*ROW('Sanitation Data'!H20))),'Data Summary'!DE26="Yes"),100-OFFSET('Sanitation Data'!$H$4,0,10*ROW('Sanitation Data'!H20)),NA())</f>
        <v>#N/A</v>
      </c>
      <c r="AQ26" s="528" t="e">
        <f ca="1">+IF(AND(ISNUMBER(OFFSET('Sanitation Data'!$H$6,0,10*ROW('Sanitation Data'!H20))),'Data Summary'!DF26="Yes"),OFFSET('Sanitation Data'!$H$6,0,10*ROW('Sanitation Data'!H20)),NA())</f>
        <v>#N/A</v>
      </c>
      <c r="AR26" s="528" t="e">
        <f ca="1">+IF(AND(ISNUMBER(OFFSET('Sanitation Data'!$H$10,0,10*ROW('Sanitation Data'!H20))),'Data Summary'!DG26="Yes"),OFFSET('Sanitation Data'!$H$10,0,10*ROW('Sanitation Data'!H20)),NA())</f>
        <v>#N/A</v>
      </c>
      <c r="AS26" s="528" t="e">
        <f ca="1">+IF(AND(ISNUMBER(OFFSET('Sanitation Data'!$H$11,0,10*ROW('Sanitation Data'!H20))),'Data Summary'!DH26="Yes"),OFFSET('Sanitation Data'!$H$11,0,10*ROW('Sanitation Data'!H20)),NA())</f>
        <v>#N/A</v>
      </c>
      <c r="AT26" s="528" t="e">
        <f ca="1">+IF(AND(ISNUMBER(OFFSET('Sanitation Data'!$H$12,0,10*ROW('Sanitation Data'!H20))),'Data Summary'!DI26="Yes"),OFFSET('Sanitation Data'!$H$12,0,10*ROW('Sanitation Data'!H20)),NA())</f>
        <v>#N/A</v>
      </c>
      <c r="AU26" s="528" t="e">
        <f ca="1">+IF(AND(ISNUMBER(OFFSET('Sanitation Data'!$I$4,0,10*ROW('Sanitation Data'!I20))),'Data Summary'!DJ26="Yes"),100-OFFSET('Sanitation Data'!$I$4,0,10*ROW('Sanitation Data'!I20)),NA())</f>
        <v>#N/A</v>
      </c>
      <c r="AV26" s="528" t="e">
        <f ca="1">+IF(AND(ISNUMBER(OFFSET('Sanitation Data'!$I$6,0,10*ROW('Sanitation Data'!I20))),'Data Summary'!DK26="Yes"),OFFSET('Sanitation Data'!$I$6,0,10*ROW('Sanitation Data'!I20)),NA())</f>
        <v>#N/A</v>
      </c>
      <c r="AW26" s="528" t="e">
        <f ca="1">+IF(AND(ISNUMBER(OFFSET('Sanitation Data'!$I$10,0,10*ROW('Sanitation Data'!I20))),'Data Summary'!DL26="Yes"),OFFSET('Sanitation Data'!$I$10,0,10*ROW('Sanitation Data'!I20)),NA())</f>
        <v>#N/A</v>
      </c>
      <c r="AX26" s="528" t="e">
        <f ca="1">+IF(AND(ISNUMBER(OFFSET('Sanitation Data'!$I$11,0,10*ROW('Sanitation Data'!I20))),'Data Summary'!DM26="Yes"),OFFSET('Sanitation Data'!$I$11,0,10*ROW('Sanitation Data'!I20)),NA())</f>
        <v>#N/A</v>
      </c>
      <c r="AY26" s="528" t="e">
        <f ca="1">+IF(AND(ISNUMBER(OFFSET('Sanitation Data'!$I$12,0,10*ROW('Sanitation Data'!I20))),'Data Summary'!DN26="Yes"),OFFSET('Sanitation Data'!$I$12,0,10*ROW('Sanitation Data'!I20)),NA())</f>
        <v>#N/A</v>
      </c>
      <c r="AZ26" s="529" t="e">
        <f ca="1">+IF(AND(ISNUMBER(OFFSET('Hygiene Data'!$D$5,0,10*ROW('Hygiene Data'!D20))),'Data Summary'!DO26="Yes"),OFFSET('Hygiene Data'!$D$5,0,10*ROW('Hygiene Data'!D20)),NA())</f>
        <v>#N/A</v>
      </c>
      <c r="BA26" s="529" t="e">
        <f ca="1">+IF(AND(ISNUMBER(OFFSET('Hygiene Data'!$D$7,0,10*ROW('Hygiene Data'!D20))),'Data Summary'!DP26="Yes"),OFFSET('Hygiene Data'!$D$7,0,10*ROW('Hygiene Data'!D20)),NA())</f>
        <v>#N/A</v>
      </c>
      <c r="BB26" s="529" t="e">
        <f ca="1">+IF(AND(ISNUMBER(OFFSET('Hygiene Data'!$D$9,0,10*ROW('Hygiene Data'!D20))),'Data Summary'!DQ26="Yes"),OFFSET('Hygiene Data'!$D$9,0,10*ROW('Hygiene Data'!D20)),NA())</f>
        <v>#N/A</v>
      </c>
      <c r="BC26" s="529" t="e">
        <f ca="1">+IF(AND(ISNUMBER(OFFSET('Hygiene Data'!$E$5,0,10*ROW('Hygiene Data'!E20))),'Data Summary'!DR26="Yes"),OFFSET('Hygiene Data'!$E$5,0,10*ROW('Hygiene Data'!E20)),NA())</f>
        <v>#N/A</v>
      </c>
      <c r="BD26" s="529" t="e">
        <f ca="1">+IF(AND(ISNUMBER(OFFSET('Hygiene Data'!$E$7,0,10*ROW('Hygiene Data'!E20))),'Data Summary'!DS26="Yes"),OFFSET('Hygiene Data'!$E$7,0,10*ROW('Hygiene Data'!E20)),NA())</f>
        <v>#N/A</v>
      </c>
      <c r="BE26" s="529" t="e">
        <f ca="1">+IF(AND(ISNUMBER(OFFSET('Hygiene Data'!$E$9,0,10*ROW('Hygiene Data'!E20))),'Data Summary'!DT26="Yes"),OFFSET('Hygiene Data'!$E$9,0,10*ROW('Hygiene Data'!E20)),NA())</f>
        <v>#N/A</v>
      </c>
      <c r="BF26" s="529" t="e">
        <f ca="1">+IF(AND(ISNUMBER(OFFSET('Hygiene Data'!$F$5,0,10*ROW('Hygiene Data'!F20))),'Data Summary'!DU26="Yes"),OFFSET('Hygiene Data'!$F$5,0,10*ROW('Hygiene Data'!F20)),NA())</f>
        <v>#N/A</v>
      </c>
      <c r="BG26" s="529" t="e">
        <f ca="1">+IF(AND(ISNUMBER(OFFSET('Hygiene Data'!$F$7,0,10*ROW('Hygiene Data'!F20))),'Data Summary'!DV26="Yes"),OFFSET('Hygiene Data'!$F$7,0,10*ROW('Hygiene Data'!F20)),NA())</f>
        <v>#N/A</v>
      </c>
      <c r="BH26" s="529" t="e">
        <f ca="1">+IF(AND(ISNUMBER(OFFSET('Hygiene Data'!$F$9,0,10*ROW('Hygiene Data'!F20))),'Data Summary'!DW26="Yes"),OFFSET('Hygiene Data'!$F$9,0,10*ROW('Hygiene Data'!F20)),NA())</f>
        <v>#N/A</v>
      </c>
      <c r="BI26" s="529" t="e">
        <f ca="1">+IF(AND(ISNUMBER(OFFSET('Hygiene Data'!$G$5,0,10*ROW('Hygiene Data'!G20))),'Data Summary'!DX26="Yes"),OFFSET('Hygiene Data'!$G$5,0,10*ROW('Hygiene Data'!G20)),NA())</f>
        <v>#N/A</v>
      </c>
      <c r="BJ26" s="529" t="e">
        <f ca="1">+IF(AND(ISNUMBER(OFFSET('Hygiene Data'!$G$7,0,10*ROW('Hygiene Data'!G20))),'Data Summary'!DY26="Yes"),OFFSET('Hygiene Data'!$G$7,0,10*ROW('Hygiene Data'!G20)),NA())</f>
        <v>#N/A</v>
      </c>
      <c r="BK26" s="529" t="e">
        <f ca="1">+IF(AND(ISNUMBER(OFFSET('Hygiene Data'!$G$9,0,10*ROW('Hygiene Data'!G20))),'Data Summary'!DZ26="Yes"),OFFSET('Hygiene Data'!$G$9,0,10*ROW('Hygiene Data'!G20)),NA())</f>
        <v>#N/A</v>
      </c>
      <c r="BL26" s="529" t="e">
        <f ca="1">+IF(AND(ISNUMBER(OFFSET('Hygiene Data'!$H$5,0,10*ROW('Hygiene Data'!H20))),'Data Summary'!EA26="Yes"),OFFSET('Hygiene Data'!$H$5,0,10*ROW('Hygiene Data'!H20)),NA())</f>
        <v>#N/A</v>
      </c>
      <c r="BM26" s="529" t="e">
        <f ca="1">+IF(AND(ISNUMBER(OFFSET('Hygiene Data'!$H$7,0,10*ROW('Hygiene Data'!H20))),'Data Summary'!EB26="Yes"),OFFSET('Hygiene Data'!$H$7,0,10*ROW('Hygiene Data'!H20)),NA())</f>
        <v>#N/A</v>
      </c>
      <c r="BN26" s="529" t="e">
        <f ca="1">+IF(AND(ISNUMBER(OFFSET('Hygiene Data'!$H$9,0,10*ROW('Hygiene Data'!H20))),'Data Summary'!EC26="Yes"),OFFSET('Hygiene Data'!$H$9,0,10*ROW('Hygiene Data'!H20)),NA())</f>
        <v>#N/A</v>
      </c>
      <c r="BO26" s="529" t="e">
        <f ca="1">+IF(AND(ISNUMBER(OFFSET('Hygiene Data'!$I$5,0,10*ROW('Hygiene Data'!I20))),'Data Summary'!ED26="Yes"),OFFSET('Hygiene Data'!$I$5,0,10*ROW('Hygiene Data'!I20)),NA())</f>
        <v>#N/A</v>
      </c>
      <c r="BP26" s="529" t="e">
        <f ca="1">+IF(AND(ISNUMBER(OFFSET('Hygiene Data'!$I$7,0,10*ROW('Hygiene Data'!I20))),'Data Summary'!EE26="Yes"),OFFSET('Hygiene Data'!$I$7,0,10*ROW('Hygiene Data'!I20)),NA())</f>
        <v>#N/A</v>
      </c>
      <c r="BQ26" s="529" t="e">
        <f ca="1">+IF(AND(ISNUMBER(OFFSET('Hygiene Data'!$I$9,0,10*ROW('Hygiene Data'!I20))),'Data Summary'!EF26="Yes"),OFFSET('Hygiene Data'!$I$9,0,10*ROW('Hygiene Data'!I20)),NA())</f>
        <v>#N/A</v>
      </c>
    </row>
    <row r="27" spans="1:69" x14ac:dyDescent="0.25">
      <c r="A27" s="525" t="e">
        <f ca="1">+RIGHT('Data Summary'!A27,LEN('Data Summary'!A27)-9)</f>
        <v>#VALUE!</v>
      </c>
      <c r="B27" s="499" t="str">
        <f ca="1">+IF(ISTEXT('Data Summary'!B27),'Data Summary'!B27,"")</f>
        <v/>
      </c>
      <c r="C27" s="526" t="e">
        <f ca="1">+VALUE('Data Summary'!C27)</f>
        <v>#VALUE!</v>
      </c>
      <c r="D27" s="527" t="e">
        <f ca="1">+IF(AND(ISNUMBER(OFFSET('Water Data'!$D$4,0,10*ROW('Water Data'!D21))),'Data Summary'!BS27="Yes"),100-OFFSET('Water Data'!$D$4,0,10*ROW('Water Data'!D21)),NA())</f>
        <v>#N/A</v>
      </c>
      <c r="E27" s="527" t="e">
        <f ca="1">+IF(AND(ISNUMBER(OFFSET('Water Data'!$D$6,0,10*ROW('Water Data'!D21))),'Data Summary'!BT27="Yes"),OFFSET('Water Data'!$D$6,0,10*ROW('Water Data'!D21)),NA())</f>
        <v>#N/A</v>
      </c>
      <c r="F27" s="527" t="e">
        <f ca="1">+IF(AND(ISNUMBER(OFFSET('Water Data'!$D$9,0,10*ROW('Water Data'!D21))),'Data Summary'!BU27="Yes"),OFFSET('Water Data'!$D$9,0,10*ROW('Water Data'!D21)),NA())</f>
        <v>#N/A</v>
      </c>
      <c r="G27" s="527" t="e">
        <f ca="1">+IF(AND(ISNUMBER(OFFSET('Water Data'!$E$4,0,10*ROW('Water Data'!E21))),'Data Summary'!BV27="Yes"),100-OFFSET('Water Data'!$E$4,0,10*ROW('Water Data'!E21)),NA())</f>
        <v>#N/A</v>
      </c>
      <c r="H27" s="527" t="e">
        <f ca="1">+IF(AND(ISNUMBER(OFFSET('Water Data'!$E$6,0,10*ROW('Water Data'!E21))),'Data Summary'!BW27="Yes"),OFFSET('Water Data'!$E$6,0,10*ROW('Water Data'!E21)),NA())</f>
        <v>#N/A</v>
      </c>
      <c r="I27" s="527" t="e">
        <f ca="1">+IF(AND(ISNUMBER(OFFSET('Water Data'!$E$9,0,10*ROW('Water Data'!E21))),'Data Summary'!BX27="Yes"),OFFSET('Water Data'!$E$9,0,10*ROW('Water Data'!E21)),NA())</f>
        <v>#N/A</v>
      </c>
      <c r="J27" s="527" t="e">
        <f ca="1">+IF(AND(ISNUMBER(OFFSET('Water Data'!$F$4,0,10*ROW('Water Data'!F21))),'Data Summary'!BY27="Yes"),100-OFFSET('Water Data'!$F$4,0,10*ROW('Water Data'!F21)),NA())</f>
        <v>#N/A</v>
      </c>
      <c r="K27" s="527" t="e">
        <f ca="1">+IF(AND(ISNUMBER(OFFSET('Water Data'!$F$6,0,10*ROW('Water Data'!F21))),'Data Summary'!BZ27="Yes"),OFFSET('Water Data'!$F$6,0,10*ROW('Water Data'!F21)),NA())</f>
        <v>#N/A</v>
      </c>
      <c r="L27" s="527" t="e">
        <f ca="1">+IF(AND(ISNUMBER(OFFSET('Water Data'!$F$9,0,10*ROW('Water Data'!F21))),'Data Summary'!CA27="Yes"),OFFSET('Water Data'!$F$9,0,10*ROW('Water Data'!F21)),NA())</f>
        <v>#N/A</v>
      </c>
      <c r="M27" s="527" t="e">
        <f ca="1">+IF(AND(ISNUMBER(OFFSET('Water Data'!$G$4,0,10*ROW('Water Data'!G21))),'Data Summary'!CB27="Yes"),100-OFFSET('Water Data'!$G$4,0,10*ROW('Water Data'!G21)),NA())</f>
        <v>#N/A</v>
      </c>
      <c r="N27" s="527" t="e">
        <f ca="1">+IF(AND(ISNUMBER(OFFSET('Water Data'!$G$6,0,10*ROW('Water Data'!G21))),'Data Summary'!CC27="Yes"),OFFSET('Water Data'!$G$6,0,10*ROW('Water Data'!G21)),NA())</f>
        <v>#N/A</v>
      </c>
      <c r="O27" s="527" t="e">
        <f ca="1">+IF(AND(ISNUMBER(OFFSET('Water Data'!$G$9,0,10*ROW('Water Data'!G21))),'Data Summary'!CD27="Yes"),OFFSET('Water Data'!$G$9,0,10*ROW('Water Data'!G21)),NA())</f>
        <v>#N/A</v>
      </c>
      <c r="P27" s="527" t="e">
        <f ca="1">+IF(AND(ISNUMBER(OFFSET('Water Data'!$H$4,0,10*ROW('Water Data'!H21))),'Data Summary'!CE27="Yes"),100-OFFSET('Water Data'!$H$4,0,10*ROW('Water Data'!H21)),NA())</f>
        <v>#N/A</v>
      </c>
      <c r="Q27" s="527" t="e">
        <f ca="1">+IF(AND(ISNUMBER(OFFSET('Water Data'!$H$6,0,10*ROW('Water Data'!H21))),'Data Summary'!CF27="Yes"),OFFSET('Water Data'!$H$6,0,10*ROW('Water Data'!H21)),NA())</f>
        <v>#N/A</v>
      </c>
      <c r="R27" s="527" t="e">
        <f ca="1">+IF(AND(ISNUMBER(OFFSET('Water Data'!$H$9,0,10*ROW('Water Data'!H21))),'Data Summary'!CG27="Yes"),OFFSET('Water Data'!$H$9,0,10*ROW('Water Data'!H21)),NA())</f>
        <v>#N/A</v>
      </c>
      <c r="S27" s="527" t="e">
        <f ca="1">+IF(AND(ISNUMBER(OFFSET('Water Data'!$I$4,0,10*ROW('Water Data'!I21))),'Data Summary'!CH27="Yes"),100-OFFSET('Water Data'!$I$4,0,10*ROW('Water Data'!I21)),NA())</f>
        <v>#N/A</v>
      </c>
      <c r="T27" s="527" t="e">
        <f ca="1">+IF(AND(ISNUMBER(OFFSET('Water Data'!$I$6,0,10*ROW('Water Data'!I21))),'Data Summary'!CI27="Yes"),OFFSET('Water Data'!$I$6,0,10*ROW('Water Data'!I21)),NA())</f>
        <v>#N/A</v>
      </c>
      <c r="U27" s="527" t="e">
        <f ca="1">+IF(AND(ISNUMBER(OFFSET('Water Data'!$I$9,0,10*ROW('Water Data'!I21))),'Data Summary'!CJ27="Yes"),OFFSET('Water Data'!$I$9,0,10*ROW('Water Data'!I21)),NA())</f>
        <v>#N/A</v>
      </c>
      <c r="V27" s="528" t="e">
        <f ca="1">+IF(AND(ISNUMBER(OFFSET('Sanitation Data'!$D$4,0,10*ROW('Sanitation Data'!D21))),'Data Summary'!CK27="Yes"),100-OFFSET('Sanitation Data'!$D$4,0,10*ROW('Sanitation Data'!D21)),NA())</f>
        <v>#N/A</v>
      </c>
      <c r="W27" s="528" t="e">
        <f ca="1">+IF(AND(ISNUMBER(OFFSET('Sanitation Data'!$D$6,0,10*ROW('Sanitation Data'!D21))),'Data Summary'!CL27="Yes"),OFFSET('Sanitation Data'!$D$6,0,10*ROW('Sanitation Data'!D21)),NA())</f>
        <v>#N/A</v>
      </c>
      <c r="X27" s="528" t="e">
        <f ca="1">+IF(AND(ISNUMBER(OFFSET('Sanitation Data'!$D$10,0,10*ROW('Sanitation Data'!D21))),'Data Summary'!CM27="Yes"),OFFSET('Sanitation Data'!$D$10,0,10*ROW('Sanitation Data'!D21)),NA())</f>
        <v>#N/A</v>
      </c>
      <c r="Y27" s="528" t="e">
        <f ca="1">+IF(AND(ISNUMBER(OFFSET('Sanitation Data'!$D$11,0,10*ROW('Sanitation Data'!D21))),'Data Summary'!CN27="Yes"),OFFSET('Sanitation Data'!$D$11,0,10*ROW('Sanitation Data'!D21)),NA())</f>
        <v>#N/A</v>
      </c>
      <c r="Z27" s="528" t="e">
        <f ca="1">+IF(AND(ISNUMBER(OFFSET('Sanitation Data'!$D$12,0,10*ROW('Sanitation Data'!D21))),'Data Summary'!CO27="Yes"),OFFSET('Sanitation Data'!$D$12,0,10*ROW('Sanitation Data'!D21)),NA())</f>
        <v>#N/A</v>
      </c>
      <c r="AA27" s="528" t="e">
        <f ca="1">+IF(AND(ISNUMBER(OFFSET('Sanitation Data'!$E$4,0,10*ROW('Sanitation Data'!E21))),'Data Summary'!CP27="Yes"),100-OFFSET('Sanitation Data'!$E$4,0,10*ROW('Sanitation Data'!E21)),NA())</f>
        <v>#N/A</v>
      </c>
      <c r="AB27" s="528" t="e">
        <f ca="1">+IF(AND(ISNUMBER(OFFSET('Sanitation Data'!$E$6,0,10*ROW('Sanitation Data'!E21))),'Data Summary'!CQ27="Yes"),OFFSET('Sanitation Data'!$E$6,0,10*ROW('Sanitation Data'!E21)),NA())</f>
        <v>#N/A</v>
      </c>
      <c r="AC27" s="528" t="e">
        <f ca="1">+IF(AND(ISNUMBER(OFFSET('Sanitation Data'!$E$10,0,10*ROW('Sanitation Data'!E21))),'Data Summary'!CR27="Yes"),OFFSET('Sanitation Data'!$E$10,0,10*ROW('Sanitation Data'!E21)),NA())</f>
        <v>#N/A</v>
      </c>
      <c r="AD27" s="528" t="e">
        <f ca="1">+IF(AND(ISNUMBER(OFFSET('Sanitation Data'!$E$11,0,10*ROW('Sanitation Data'!E21))),'Data Summary'!CS27="Yes"),OFFSET('Sanitation Data'!$E$11,0,10*ROW('Sanitation Data'!E21)),NA())</f>
        <v>#N/A</v>
      </c>
      <c r="AE27" s="528" t="e">
        <f ca="1">+IF(AND(ISNUMBER(OFFSET('Sanitation Data'!$E$12,0,10*ROW('Sanitation Data'!E21))),'Data Summary'!CT27="Yes"),OFFSET('Sanitation Data'!$E$12,0,10*ROW('Sanitation Data'!E21)),NA())</f>
        <v>#N/A</v>
      </c>
      <c r="AF27" s="528" t="e">
        <f ca="1">+IF(AND(ISNUMBER(OFFSET('Sanitation Data'!$F$4,0,10*ROW('Sanitation Data'!F21))),'Data Summary'!CU27="Yes"),100-OFFSET('Sanitation Data'!$F$4,0,10*ROW('Sanitation Data'!F21)),NA())</f>
        <v>#N/A</v>
      </c>
      <c r="AG27" s="528" t="e">
        <f ca="1">+IF(AND(ISNUMBER(OFFSET('Sanitation Data'!$F$6,0,10*ROW('Sanitation Data'!F21))),'Data Summary'!CV27="Yes"),OFFSET('Sanitation Data'!$F$6,0,10*ROW('Sanitation Data'!F21)),NA())</f>
        <v>#N/A</v>
      </c>
      <c r="AH27" s="528" t="e">
        <f ca="1">+IF(AND(ISNUMBER(OFFSET('Sanitation Data'!$F$10,0,10*ROW('Sanitation Data'!F21))),'Data Summary'!CW27="Yes"),OFFSET('Sanitation Data'!$F$10,0,10*ROW('Sanitation Data'!F21)),NA())</f>
        <v>#N/A</v>
      </c>
      <c r="AI27" s="528" t="e">
        <f ca="1">+IF(AND(ISNUMBER(OFFSET('Sanitation Data'!$F$11,0,10*ROW('Sanitation Data'!F21))),'Data Summary'!CX27="Yes"),OFFSET('Sanitation Data'!$F$11,0,10*ROW('Sanitation Data'!F21)),NA())</f>
        <v>#N/A</v>
      </c>
      <c r="AJ27" s="528" t="e">
        <f ca="1">+IF(AND(ISNUMBER(OFFSET('Sanitation Data'!$F$12,0,10*ROW('Sanitation Data'!F21))),'Data Summary'!CY27="Yes"),OFFSET('Sanitation Data'!$F$12,0,10*ROW('Sanitation Data'!F21)),NA())</f>
        <v>#N/A</v>
      </c>
      <c r="AK27" s="528" t="e">
        <f ca="1">+IF(AND(ISNUMBER(OFFSET('Sanitation Data'!$G$4,0,10*ROW('Sanitation Data'!G21))),'Data Summary'!CZ27="Yes"),100-OFFSET('Sanitation Data'!$G$4,0,10*ROW('Sanitation Data'!G21)),NA())</f>
        <v>#N/A</v>
      </c>
      <c r="AL27" s="528" t="e">
        <f ca="1">+IF(AND(ISNUMBER(OFFSET('Sanitation Data'!$G$6,0,10*ROW('Sanitation Data'!G21))),'Data Summary'!DA27="Yes"),OFFSET('Sanitation Data'!$G$6,0,10*ROW('Sanitation Data'!G21)),NA())</f>
        <v>#N/A</v>
      </c>
      <c r="AM27" s="528" t="e">
        <f ca="1">+IF(AND(ISNUMBER(OFFSET('Sanitation Data'!$G$10,0,10*ROW('Sanitation Data'!G21))),'Data Summary'!DB27="Yes"),OFFSET('Sanitation Data'!$G$10,0,10*ROW('Sanitation Data'!G21)),NA())</f>
        <v>#N/A</v>
      </c>
      <c r="AN27" s="528" t="e">
        <f ca="1">+IF(AND(ISNUMBER(OFFSET('Sanitation Data'!$G$11,0,10*ROW('Sanitation Data'!G21))),'Data Summary'!DC27="Yes"),OFFSET('Sanitation Data'!$G$11,0,10*ROW('Sanitation Data'!G21)),NA())</f>
        <v>#N/A</v>
      </c>
      <c r="AO27" s="528" t="e">
        <f ca="1">+IF(AND(ISNUMBER(OFFSET('Sanitation Data'!$G$12,0,10*ROW('Sanitation Data'!G21))),'Data Summary'!DD27="Yes"),OFFSET('Sanitation Data'!$G$12,0,10*ROW('Sanitation Data'!G21)),NA())</f>
        <v>#N/A</v>
      </c>
      <c r="AP27" s="528" t="e">
        <f ca="1">+IF(AND(ISNUMBER(OFFSET('Sanitation Data'!$H$4,0,10*ROW('Sanitation Data'!H21))),'Data Summary'!DE27="Yes"),100-OFFSET('Sanitation Data'!$H$4,0,10*ROW('Sanitation Data'!H21)),NA())</f>
        <v>#N/A</v>
      </c>
      <c r="AQ27" s="528" t="e">
        <f ca="1">+IF(AND(ISNUMBER(OFFSET('Sanitation Data'!$H$6,0,10*ROW('Sanitation Data'!H21))),'Data Summary'!DF27="Yes"),OFFSET('Sanitation Data'!$H$6,0,10*ROW('Sanitation Data'!H21)),NA())</f>
        <v>#N/A</v>
      </c>
      <c r="AR27" s="528" t="e">
        <f ca="1">+IF(AND(ISNUMBER(OFFSET('Sanitation Data'!$H$10,0,10*ROW('Sanitation Data'!H21))),'Data Summary'!DG27="Yes"),OFFSET('Sanitation Data'!$H$10,0,10*ROW('Sanitation Data'!H21)),NA())</f>
        <v>#N/A</v>
      </c>
      <c r="AS27" s="528" t="e">
        <f ca="1">+IF(AND(ISNUMBER(OFFSET('Sanitation Data'!$H$11,0,10*ROW('Sanitation Data'!H21))),'Data Summary'!DH27="Yes"),OFFSET('Sanitation Data'!$H$11,0,10*ROW('Sanitation Data'!H21)),NA())</f>
        <v>#N/A</v>
      </c>
      <c r="AT27" s="528" t="e">
        <f ca="1">+IF(AND(ISNUMBER(OFFSET('Sanitation Data'!$H$12,0,10*ROW('Sanitation Data'!H21))),'Data Summary'!DI27="Yes"),OFFSET('Sanitation Data'!$H$12,0,10*ROW('Sanitation Data'!H21)),NA())</f>
        <v>#N/A</v>
      </c>
      <c r="AU27" s="528" t="e">
        <f ca="1">+IF(AND(ISNUMBER(OFFSET('Sanitation Data'!$I$4,0,10*ROW('Sanitation Data'!I21))),'Data Summary'!DJ27="Yes"),100-OFFSET('Sanitation Data'!$I$4,0,10*ROW('Sanitation Data'!I21)),NA())</f>
        <v>#N/A</v>
      </c>
      <c r="AV27" s="528" t="e">
        <f ca="1">+IF(AND(ISNUMBER(OFFSET('Sanitation Data'!$I$6,0,10*ROW('Sanitation Data'!I21))),'Data Summary'!DK27="Yes"),OFFSET('Sanitation Data'!$I$6,0,10*ROW('Sanitation Data'!I21)),NA())</f>
        <v>#N/A</v>
      </c>
      <c r="AW27" s="528" t="e">
        <f ca="1">+IF(AND(ISNUMBER(OFFSET('Sanitation Data'!$I$10,0,10*ROW('Sanitation Data'!I21))),'Data Summary'!DL27="Yes"),OFFSET('Sanitation Data'!$I$10,0,10*ROW('Sanitation Data'!I21)),NA())</f>
        <v>#N/A</v>
      </c>
      <c r="AX27" s="528" t="e">
        <f ca="1">+IF(AND(ISNUMBER(OFFSET('Sanitation Data'!$I$11,0,10*ROW('Sanitation Data'!I21))),'Data Summary'!DM27="Yes"),OFFSET('Sanitation Data'!$I$11,0,10*ROW('Sanitation Data'!I21)),NA())</f>
        <v>#N/A</v>
      </c>
      <c r="AY27" s="528" t="e">
        <f ca="1">+IF(AND(ISNUMBER(OFFSET('Sanitation Data'!$I$12,0,10*ROW('Sanitation Data'!I21))),'Data Summary'!DN27="Yes"),OFFSET('Sanitation Data'!$I$12,0,10*ROW('Sanitation Data'!I21)),NA())</f>
        <v>#N/A</v>
      </c>
      <c r="AZ27" s="529" t="e">
        <f ca="1">+IF(AND(ISNUMBER(OFFSET('Hygiene Data'!$D$5,0,10*ROW('Hygiene Data'!D21))),'Data Summary'!DO27="Yes"),OFFSET('Hygiene Data'!$D$5,0,10*ROW('Hygiene Data'!D21)),NA())</f>
        <v>#N/A</v>
      </c>
      <c r="BA27" s="529" t="e">
        <f ca="1">+IF(AND(ISNUMBER(OFFSET('Hygiene Data'!$D$7,0,10*ROW('Hygiene Data'!D21))),'Data Summary'!DP27="Yes"),OFFSET('Hygiene Data'!$D$7,0,10*ROW('Hygiene Data'!D21)),NA())</f>
        <v>#N/A</v>
      </c>
      <c r="BB27" s="529" t="e">
        <f ca="1">+IF(AND(ISNUMBER(OFFSET('Hygiene Data'!$D$9,0,10*ROW('Hygiene Data'!D21))),'Data Summary'!DQ27="Yes"),OFFSET('Hygiene Data'!$D$9,0,10*ROW('Hygiene Data'!D21)),NA())</f>
        <v>#N/A</v>
      </c>
      <c r="BC27" s="529" t="e">
        <f ca="1">+IF(AND(ISNUMBER(OFFSET('Hygiene Data'!$E$5,0,10*ROW('Hygiene Data'!E21))),'Data Summary'!DR27="Yes"),OFFSET('Hygiene Data'!$E$5,0,10*ROW('Hygiene Data'!E21)),NA())</f>
        <v>#N/A</v>
      </c>
      <c r="BD27" s="529" t="e">
        <f ca="1">+IF(AND(ISNUMBER(OFFSET('Hygiene Data'!$E$7,0,10*ROW('Hygiene Data'!E21))),'Data Summary'!DS27="Yes"),OFFSET('Hygiene Data'!$E$7,0,10*ROW('Hygiene Data'!E21)),NA())</f>
        <v>#N/A</v>
      </c>
      <c r="BE27" s="529" t="e">
        <f ca="1">+IF(AND(ISNUMBER(OFFSET('Hygiene Data'!$E$9,0,10*ROW('Hygiene Data'!E21))),'Data Summary'!DT27="Yes"),OFFSET('Hygiene Data'!$E$9,0,10*ROW('Hygiene Data'!E21)),NA())</f>
        <v>#N/A</v>
      </c>
      <c r="BF27" s="529" t="e">
        <f ca="1">+IF(AND(ISNUMBER(OFFSET('Hygiene Data'!$F$5,0,10*ROW('Hygiene Data'!F21))),'Data Summary'!DU27="Yes"),OFFSET('Hygiene Data'!$F$5,0,10*ROW('Hygiene Data'!F21)),NA())</f>
        <v>#N/A</v>
      </c>
      <c r="BG27" s="529" t="e">
        <f ca="1">+IF(AND(ISNUMBER(OFFSET('Hygiene Data'!$F$7,0,10*ROW('Hygiene Data'!F21))),'Data Summary'!DV27="Yes"),OFFSET('Hygiene Data'!$F$7,0,10*ROW('Hygiene Data'!F21)),NA())</f>
        <v>#N/A</v>
      </c>
      <c r="BH27" s="529" t="e">
        <f ca="1">+IF(AND(ISNUMBER(OFFSET('Hygiene Data'!$F$9,0,10*ROW('Hygiene Data'!F21))),'Data Summary'!DW27="Yes"),OFFSET('Hygiene Data'!$F$9,0,10*ROW('Hygiene Data'!F21)),NA())</f>
        <v>#N/A</v>
      </c>
      <c r="BI27" s="529" t="e">
        <f ca="1">+IF(AND(ISNUMBER(OFFSET('Hygiene Data'!$G$5,0,10*ROW('Hygiene Data'!G21))),'Data Summary'!DX27="Yes"),OFFSET('Hygiene Data'!$G$5,0,10*ROW('Hygiene Data'!G21)),NA())</f>
        <v>#N/A</v>
      </c>
      <c r="BJ27" s="529" t="e">
        <f ca="1">+IF(AND(ISNUMBER(OFFSET('Hygiene Data'!$G$7,0,10*ROW('Hygiene Data'!G21))),'Data Summary'!DY27="Yes"),OFFSET('Hygiene Data'!$G$7,0,10*ROW('Hygiene Data'!G21)),NA())</f>
        <v>#N/A</v>
      </c>
      <c r="BK27" s="529" t="e">
        <f ca="1">+IF(AND(ISNUMBER(OFFSET('Hygiene Data'!$G$9,0,10*ROW('Hygiene Data'!G21))),'Data Summary'!DZ27="Yes"),OFFSET('Hygiene Data'!$G$9,0,10*ROW('Hygiene Data'!G21)),NA())</f>
        <v>#N/A</v>
      </c>
      <c r="BL27" s="529" t="e">
        <f ca="1">+IF(AND(ISNUMBER(OFFSET('Hygiene Data'!$H$5,0,10*ROW('Hygiene Data'!H21))),'Data Summary'!EA27="Yes"),OFFSET('Hygiene Data'!$H$5,0,10*ROW('Hygiene Data'!H21)),NA())</f>
        <v>#N/A</v>
      </c>
      <c r="BM27" s="529" t="e">
        <f ca="1">+IF(AND(ISNUMBER(OFFSET('Hygiene Data'!$H$7,0,10*ROW('Hygiene Data'!H21))),'Data Summary'!EB27="Yes"),OFFSET('Hygiene Data'!$H$7,0,10*ROW('Hygiene Data'!H21)),NA())</f>
        <v>#N/A</v>
      </c>
      <c r="BN27" s="529" t="e">
        <f ca="1">+IF(AND(ISNUMBER(OFFSET('Hygiene Data'!$H$9,0,10*ROW('Hygiene Data'!H21))),'Data Summary'!EC27="Yes"),OFFSET('Hygiene Data'!$H$9,0,10*ROW('Hygiene Data'!H21)),NA())</f>
        <v>#N/A</v>
      </c>
      <c r="BO27" s="529" t="e">
        <f ca="1">+IF(AND(ISNUMBER(OFFSET('Hygiene Data'!$I$5,0,10*ROW('Hygiene Data'!I21))),'Data Summary'!ED27="Yes"),OFFSET('Hygiene Data'!$I$5,0,10*ROW('Hygiene Data'!I21)),NA())</f>
        <v>#N/A</v>
      </c>
      <c r="BP27" s="529" t="e">
        <f ca="1">+IF(AND(ISNUMBER(OFFSET('Hygiene Data'!$I$7,0,10*ROW('Hygiene Data'!I21))),'Data Summary'!EE27="Yes"),OFFSET('Hygiene Data'!$I$7,0,10*ROW('Hygiene Data'!I21)),NA())</f>
        <v>#N/A</v>
      </c>
      <c r="BQ27" s="529" t="e">
        <f ca="1">+IF(AND(ISNUMBER(OFFSET('Hygiene Data'!$I$9,0,10*ROW('Hygiene Data'!I21))),'Data Summary'!EF27="Yes"),OFFSET('Hygiene Data'!$I$9,0,10*ROW('Hygiene Data'!I21)),NA())</f>
        <v>#N/A</v>
      </c>
    </row>
    <row r="28" spans="1:69" x14ac:dyDescent="0.25">
      <c r="A28" s="525" t="e">
        <f ca="1">+RIGHT('Data Summary'!A28,LEN('Data Summary'!A28)-9)</f>
        <v>#VALUE!</v>
      </c>
      <c r="B28" s="499" t="str">
        <f ca="1">+IF(ISTEXT('Data Summary'!B28),'Data Summary'!B28,"")</f>
        <v/>
      </c>
      <c r="C28" s="526" t="e">
        <f ca="1">+VALUE('Data Summary'!C28)</f>
        <v>#VALUE!</v>
      </c>
      <c r="D28" s="527" t="e">
        <f ca="1">+IF(AND(ISNUMBER(OFFSET('Water Data'!$D$4,0,10*ROW('Water Data'!D22))),'Data Summary'!BS28="Yes"),100-OFFSET('Water Data'!$D$4,0,10*ROW('Water Data'!D22)),NA())</f>
        <v>#N/A</v>
      </c>
      <c r="E28" s="527" t="e">
        <f ca="1">+IF(AND(ISNUMBER(OFFSET('Water Data'!$D$6,0,10*ROW('Water Data'!D22))),'Data Summary'!BT28="Yes"),OFFSET('Water Data'!$D$6,0,10*ROW('Water Data'!D22)),NA())</f>
        <v>#N/A</v>
      </c>
      <c r="F28" s="527" t="e">
        <f ca="1">+IF(AND(ISNUMBER(OFFSET('Water Data'!$D$9,0,10*ROW('Water Data'!D22))),'Data Summary'!BU28="Yes"),OFFSET('Water Data'!$D$9,0,10*ROW('Water Data'!D22)),NA())</f>
        <v>#N/A</v>
      </c>
      <c r="G28" s="527" t="e">
        <f ca="1">+IF(AND(ISNUMBER(OFFSET('Water Data'!$E$4,0,10*ROW('Water Data'!E22))),'Data Summary'!BV28="Yes"),100-OFFSET('Water Data'!$E$4,0,10*ROW('Water Data'!E22)),NA())</f>
        <v>#N/A</v>
      </c>
      <c r="H28" s="527" t="e">
        <f ca="1">+IF(AND(ISNUMBER(OFFSET('Water Data'!$E$6,0,10*ROW('Water Data'!E22))),'Data Summary'!BW28="Yes"),OFFSET('Water Data'!$E$6,0,10*ROW('Water Data'!E22)),NA())</f>
        <v>#N/A</v>
      </c>
      <c r="I28" s="527" t="e">
        <f ca="1">+IF(AND(ISNUMBER(OFFSET('Water Data'!$E$9,0,10*ROW('Water Data'!E22))),'Data Summary'!BX28="Yes"),OFFSET('Water Data'!$E$9,0,10*ROW('Water Data'!E22)),NA())</f>
        <v>#N/A</v>
      </c>
      <c r="J28" s="527" t="e">
        <f ca="1">+IF(AND(ISNUMBER(OFFSET('Water Data'!$F$4,0,10*ROW('Water Data'!F22))),'Data Summary'!BY28="Yes"),100-OFFSET('Water Data'!$F$4,0,10*ROW('Water Data'!F22)),NA())</f>
        <v>#N/A</v>
      </c>
      <c r="K28" s="527" t="e">
        <f ca="1">+IF(AND(ISNUMBER(OFFSET('Water Data'!$F$6,0,10*ROW('Water Data'!F22))),'Data Summary'!BZ28="Yes"),OFFSET('Water Data'!$F$6,0,10*ROW('Water Data'!F22)),NA())</f>
        <v>#N/A</v>
      </c>
      <c r="L28" s="527" t="e">
        <f ca="1">+IF(AND(ISNUMBER(OFFSET('Water Data'!$F$9,0,10*ROW('Water Data'!F22))),'Data Summary'!CA28="Yes"),OFFSET('Water Data'!$F$9,0,10*ROW('Water Data'!F22)),NA())</f>
        <v>#N/A</v>
      </c>
      <c r="M28" s="527" t="e">
        <f ca="1">+IF(AND(ISNUMBER(OFFSET('Water Data'!$G$4,0,10*ROW('Water Data'!G22))),'Data Summary'!CB28="Yes"),100-OFFSET('Water Data'!$G$4,0,10*ROW('Water Data'!G22)),NA())</f>
        <v>#N/A</v>
      </c>
      <c r="N28" s="527" t="e">
        <f ca="1">+IF(AND(ISNUMBER(OFFSET('Water Data'!$G$6,0,10*ROW('Water Data'!G22))),'Data Summary'!CC28="Yes"),OFFSET('Water Data'!$G$6,0,10*ROW('Water Data'!G22)),NA())</f>
        <v>#N/A</v>
      </c>
      <c r="O28" s="527" t="e">
        <f ca="1">+IF(AND(ISNUMBER(OFFSET('Water Data'!$G$9,0,10*ROW('Water Data'!G22))),'Data Summary'!CD28="Yes"),OFFSET('Water Data'!$G$9,0,10*ROW('Water Data'!G22)),NA())</f>
        <v>#N/A</v>
      </c>
      <c r="P28" s="527" t="e">
        <f ca="1">+IF(AND(ISNUMBER(OFFSET('Water Data'!$H$4,0,10*ROW('Water Data'!H22))),'Data Summary'!CE28="Yes"),100-OFFSET('Water Data'!$H$4,0,10*ROW('Water Data'!H22)),NA())</f>
        <v>#N/A</v>
      </c>
      <c r="Q28" s="527" t="e">
        <f ca="1">+IF(AND(ISNUMBER(OFFSET('Water Data'!$H$6,0,10*ROW('Water Data'!H22))),'Data Summary'!CF28="Yes"),OFFSET('Water Data'!$H$6,0,10*ROW('Water Data'!H22)),NA())</f>
        <v>#N/A</v>
      </c>
      <c r="R28" s="527" t="e">
        <f ca="1">+IF(AND(ISNUMBER(OFFSET('Water Data'!$H$9,0,10*ROW('Water Data'!H22))),'Data Summary'!CG28="Yes"),OFFSET('Water Data'!$H$9,0,10*ROW('Water Data'!H22)),NA())</f>
        <v>#N/A</v>
      </c>
      <c r="S28" s="527" t="e">
        <f ca="1">+IF(AND(ISNUMBER(OFFSET('Water Data'!$I$4,0,10*ROW('Water Data'!I22))),'Data Summary'!CH28="Yes"),100-OFFSET('Water Data'!$I$4,0,10*ROW('Water Data'!I22)),NA())</f>
        <v>#N/A</v>
      </c>
      <c r="T28" s="527" t="e">
        <f ca="1">+IF(AND(ISNUMBER(OFFSET('Water Data'!$I$6,0,10*ROW('Water Data'!I22))),'Data Summary'!CI28="Yes"),OFFSET('Water Data'!$I$6,0,10*ROW('Water Data'!I22)),NA())</f>
        <v>#N/A</v>
      </c>
      <c r="U28" s="527" t="e">
        <f ca="1">+IF(AND(ISNUMBER(OFFSET('Water Data'!$I$9,0,10*ROW('Water Data'!I22))),'Data Summary'!CJ28="Yes"),OFFSET('Water Data'!$I$9,0,10*ROW('Water Data'!I22)),NA())</f>
        <v>#N/A</v>
      </c>
      <c r="V28" s="528" t="e">
        <f ca="1">+IF(AND(ISNUMBER(OFFSET('Sanitation Data'!$D$4,0,10*ROW('Sanitation Data'!D22))),'Data Summary'!CK28="Yes"),100-OFFSET('Sanitation Data'!$D$4,0,10*ROW('Sanitation Data'!D22)),NA())</f>
        <v>#N/A</v>
      </c>
      <c r="W28" s="528" t="e">
        <f ca="1">+IF(AND(ISNUMBER(OFFSET('Sanitation Data'!$D$6,0,10*ROW('Sanitation Data'!D22))),'Data Summary'!CL28="Yes"),OFFSET('Sanitation Data'!$D$6,0,10*ROW('Sanitation Data'!D22)),NA())</f>
        <v>#N/A</v>
      </c>
      <c r="X28" s="528" t="e">
        <f ca="1">+IF(AND(ISNUMBER(OFFSET('Sanitation Data'!$D$10,0,10*ROW('Sanitation Data'!D22))),'Data Summary'!CM28="Yes"),OFFSET('Sanitation Data'!$D$10,0,10*ROW('Sanitation Data'!D22)),NA())</f>
        <v>#N/A</v>
      </c>
      <c r="Y28" s="528" t="e">
        <f ca="1">+IF(AND(ISNUMBER(OFFSET('Sanitation Data'!$D$11,0,10*ROW('Sanitation Data'!D22))),'Data Summary'!CN28="Yes"),OFFSET('Sanitation Data'!$D$11,0,10*ROW('Sanitation Data'!D22)),NA())</f>
        <v>#N/A</v>
      </c>
      <c r="Z28" s="528" t="e">
        <f ca="1">+IF(AND(ISNUMBER(OFFSET('Sanitation Data'!$D$12,0,10*ROW('Sanitation Data'!D22))),'Data Summary'!CO28="Yes"),OFFSET('Sanitation Data'!$D$12,0,10*ROW('Sanitation Data'!D22)),NA())</f>
        <v>#N/A</v>
      </c>
      <c r="AA28" s="528" t="e">
        <f ca="1">+IF(AND(ISNUMBER(OFFSET('Sanitation Data'!$E$4,0,10*ROW('Sanitation Data'!E22))),'Data Summary'!CP28="Yes"),100-OFFSET('Sanitation Data'!$E$4,0,10*ROW('Sanitation Data'!E22)),NA())</f>
        <v>#N/A</v>
      </c>
      <c r="AB28" s="528" t="e">
        <f ca="1">+IF(AND(ISNUMBER(OFFSET('Sanitation Data'!$E$6,0,10*ROW('Sanitation Data'!E22))),'Data Summary'!CQ28="Yes"),OFFSET('Sanitation Data'!$E$6,0,10*ROW('Sanitation Data'!E22)),NA())</f>
        <v>#N/A</v>
      </c>
      <c r="AC28" s="528" t="e">
        <f ca="1">+IF(AND(ISNUMBER(OFFSET('Sanitation Data'!$E$10,0,10*ROW('Sanitation Data'!E22))),'Data Summary'!CR28="Yes"),OFFSET('Sanitation Data'!$E$10,0,10*ROW('Sanitation Data'!E22)),NA())</f>
        <v>#N/A</v>
      </c>
      <c r="AD28" s="528" t="e">
        <f ca="1">+IF(AND(ISNUMBER(OFFSET('Sanitation Data'!$E$11,0,10*ROW('Sanitation Data'!E22))),'Data Summary'!CS28="Yes"),OFFSET('Sanitation Data'!$E$11,0,10*ROW('Sanitation Data'!E22)),NA())</f>
        <v>#N/A</v>
      </c>
      <c r="AE28" s="528" t="e">
        <f ca="1">+IF(AND(ISNUMBER(OFFSET('Sanitation Data'!$E$12,0,10*ROW('Sanitation Data'!E22))),'Data Summary'!CT28="Yes"),OFFSET('Sanitation Data'!$E$12,0,10*ROW('Sanitation Data'!E22)),NA())</f>
        <v>#N/A</v>
      </c>
      <c r="AF28" s="528" t="e">
        <f ca="1">+IF(AND(ISNUMBER(OFFSET('Sanitation Data'!$F$4,0,10*ROW('Sanitation Data'!F22))),'Data Summary'!CU28="Yes"),100-OFFSET('Sanitation Data'!$F$4,0,10*ROW('Sanitation Data'!F22)),NA())</f>
        <v>#N/A</v>
      </c>
      <c r="AG28" s="528" t="e">
        <f ca="1">+IF(AND(ISNUMBER(OFFSET('Sanitation Data'!$F$6,0,10*ROW('Sanitation Data'!F22))),'Data Summary'!CV28="Yes"),OFFSET('Sanitation Data'!$F$6,0,10*ROW('Sanitation Data'!F22)),NA())</f>
        <v>#N/A</v>
      </c>
      <c r="AH28" s="528" t="e">
        <f ca="1">+IF(AND(ISNUMBER(OFFSET('Sanitation Data'!$F$10,0,10*ROW('Sanitation Data'!F22))),'Data Summary'!CW28="Yes"),OFFSET('Sanitation Data'!$F$10,0,10*ROW('Sanitation Data'!F22)),NA())</f>
        <v>#N/A</v>
      </c>
      <c r="AI28" s="528" t="e">
        <f ca="1">+IF(AND(ISNUMBER(OFFSET('Sanitation Data'!$F$11,0,10*ROW('Sanitation Data'!F22))),'Data Summary'!CX28="Yes"),OFFSET('Sanitation Data'!$F$11,0,10*ROW('Sanitation Data'!F22)),NA())</f>
        <v>#N/A</v>
      </c>
      <c r="AJ28" s="528" t="e">
        <f ca="1">+IF(AND(ISNUMBER(OFFSET('Sanitation Data'!$F$12,0,10*ROW('Sanitation Data'!F22))),'Data Summary'!CY28="Yes"),OFFSET('Sanitation Data'!$F$12,0,10*ROW('Sanitation Data'!F22)),NA())</f>
        <v>#N/A</v>
      </c>
      <c r="AK28" s="528" t="e">
        <f ca="1">+IF(AND(ISNUMBER(OFFSET('Sanitation Data'!$G$4,0,10*ROW('Sanitation Data'!G22))),'Data Summary'!CZ28="Yes"),100-OFFSET('Sanitation Data'!$G$4,0,10*ROW('Sanitation Data'!G22)),NA())</f>
        <v>#N/A</v>
      </c>
      <c r="AL28" s="528" t="e">
        <f ca="1">+IF(AND(ISNUMBER(OFFSET('Sanitation Data'!$G$6,0,10*ROW('Sanitation Data'!G22))),'Data Summary'!DA28="Yes"),OFFSET('Sanitation Data'!$G$6,0,10*ROW('Sanitation Data'!G22)),NA())</f>
        <v>#N/A</v>
      </c>
      <c r="AM28" s="528" t="e">
        <f ca="1">+IF(AND(ISNUMBER(OFFSET('Sanitation Data'!$G$10,0,10*ROW('Sanitation Data'!G22))),'Data Summary'!DB28="Yes"),OFFSET('Sanitation Data'!$G$10,0,10*ROW('Sanitation Data'!G22)),NA())</f>
        <v>#N/A</v>
      </c>
      <c r="AN28" s="528" t="e">
        <f ca="1">+IF(AND(ISNUMBER(OFFSET('Sanitation Data'!$G$11,0,10*ROW('Sanitation Data'!G22))),'Data Summary'!DC28="Yes"),OFFSET('Sanitation Data'!$G$11,0,10*ROW('Sanitation Data'!G22)),NA())</f>
        <v>#N/A</v>
      </c>
      <c r="AO28" s="528" t="e">
        <f ca="1">+IF(AND(ISNUMBER(OFFSET('Sanitation Data'!$G$12,0,10*ROW('Sanitation Data'!G22))),'Data Summary'!DD28="Yes"),OFFSET('Sanitation Data'!$G$12,0,10*ROW('Sanitation Data'!G22)),NA())</f>
        <v>#N/A</v>
      </c>
      <c r="AP28" s="528" t="e">
        <f ca="1">+IF(AND(ISNUMBER(OFFSET('Sanitation Data'!$H$4,0,10*ROW('Sanitation Data'!H22))),'Data Summary'!DE28="Yes"),100-OFFSET('Sanitation Data'!$H$4,0,10*ROW('Sanitation Data'!H22)),NA())</f>
        <v>#N/A</v>
      </c>
      <c r="AQ28" s="528" t="e">
        <f ca="1">+IF(AND(ISNUMBER(OFFSET('Sanitation Data'!$H$6,0,10*ROW('Sanitation Data'!H22))),'Data Summary'!DF28="Yes"),OFFSET('Sanitation Data'!$H$6,0,10*ROW('Sanitation Data'!H22)),NA())</f>
        <v>#N/A</v>
      </c>
      <c r="AR28" s="528" t="e">
        <f ca="1">+IF(AND(ISNUMBER(OFFSET('Sanitation Data'!$H$10,0,10*ROW('Sanitation Data'!H22))),'Data Summary'!DG28="Yes"),OFFSET('Sanitation Data'!$H$10,0,10*ROW('Sanitation Data'!H22)),NA())</f>
        <v>#N/A</v>
      </c>
      <c r="AS28" s="528" t="e">
        <f ca="1">+IF(AND(ISNUMBER(OFFSET('Sanitation Data'!$H$11,0,10*ROW('Sanitation Data'!H22))),'Data Summary'!DH28="Yes"),OFFSET('Sanitation Data'!$H$11,0,10*ROW('Sanitation Data'!H22)),NA())</f>
        <v>#N/A</v>
      </c>
      <c r="AT28" s="528" t="e">
        <f ca="1">+IF(AND(ISNUMBER(OFFSET('Sanitation Data'!$H$12,0,10*ROW('Sanitation Data'!H22))),'Data Summary'!DI28="Yes"),OFFSET('Sanitation Data'!$H$12,0,10*ROW('Sanitation Data'!H22)),NA())</f>
        <v>#N/A</v>
      </c>
      <c r="AU28" s="528" t="e">
        <f ca="1">+IF(AND(ISNUMBER(OFFSET('Sanitation Data'!$I$4,0,10*ROW('Sanitation Data'!I22))),'Data Summary'!DJ28="Yes"),100-OFFSET('Sanitation Data'!$I$4,0,10*ROW('Sanitation Data'!I22)),NA())</f>
        <v>#N/A</v>
      </c>
      <c r="AV28" s="528" t="e">
        <f ca="1">+IF(AND(ISNUMBER(OFFSET('Sanitation Data'!$I$6,0,10*ROW('Sanitation Data'!I22))),'Data Summary'!DK28="Yes"),OFFSET('Sanitation Data'!$I$6,0,10*ROW('Sanitation Data'!I22)),NA())</f>
        <v>#N/A</v>
      </c>
      <c r="AW28" s="528" t="e">
        <f ca="1">+IF(AND(ISNUMBER(OFFSET('Sanitation Data'!$I$10,0,10*ROW('Sanitation Data'!I22))),'Data Summary'!DL28="Yes"),OFFSET('Sanitation Data'!$I$10,0,10*ROW('Sanitation Data'!I22)),NA())</f>
        <v>#N/A</v>
      </c>
      <c r="AX28" s="528" t="e">
        <f ca="1">+IF(AND(ISNUMBER(OFFSET('Sanitation Data'!$I$11,0,10*ROW('Sanitation Data'!I22))),'Data Summary'!DM28="Yes"),OFFSET('Sanitation Data'!$I$11,0,10*ROW('Sanitation Data'!I22)),NA())</f>
        <v>#N/A</v>
      </c>
      <c r="AY28" s="528" t="e">
        <f ca="1">+IF(AND(ISNUMBER(OFFSET('Sanitation Data'!$I$12,0,10*ROW('Sanitation Data'!I22))),'Data Summary'!DN28="Yes"),OFFSET('Sanitation Data'!$I$12,0,10*ROW('Sanitation Data'!I22)),NA())</f>
        <v>#N/A</v>
      </c>
      <c r="AZ28" s="529" t="e">
        <f ca="1">+IF(AND(ISNUMBER(OFFSET('Hygiene Data'!$D$5,0,10*ROW('Hygiene Data'!D22))),'Data Summary'!DO28="Yes"),OFFSET('Hygiene Data'!$D$5,0,10*ROW('Hygiene Data'!D22)),NA())</f>
        <v>#N/A</v>
      </c>
      <c r="BA28" s="529" t="e">
        <f ca="1">+IF(AND(ISNUMBER(OFFSET('Hygiene Data'!$D$7,0,10*ROW('Hygiene Data'!D22))),'Data Summary'!DP28="Yes"),OFFSET('Hygiene Data'!$D$7,0,10*ROW('Hygiene Data'!D22)),NA())</f>
        <v>#N/A</v>
      </c>
      <c r="BB28" s="529" t="e">
        <f ca="1">+IF(AND(ISNUMBER(OFFSET('Hygiene Data'!$D$9,0,10*ROW('Hygiene Data'!D22))),'Data Summary'!DQ28="Yes"),OFFSET('Hygiene Data'!$D$9,0,10*ROW('Hygiene Data'!D22)),NA())</f>
        <v>#N/A</v>
      </c>
      <c r="BC28" s="529" t="e">
        <f ca="1">+IF(AND(ISNUMBER(OFFSET('Hygiene Data'!$E$5,0,10*ROW('Hygiene Data'!E22))),'Data Summary'!DR28="Yes"),OFFSET('Hygiene Data'!$E$5,0,10*ROW('Hygiene Data'!E22)),NA())</f>
        <v>#N/A</v>
      </c>
      <c r="BD28" s="529" t="e">
        <f ca="1">+IF(AND(ISNUMBER(OFFSET('Hygiene Data'!$E$7,0,10*ROW('Hygiene Data'!E22))),'Data Summary'!DS28="Yes"),OFFSET('Hygiene Data'!$E$7,0,10*ROW('Hygiene Data'!E22)),NA())</f>
        <v>#N/A</v>
      </c>
      <c r="BE28" s="529" t="e">
        <f ca="1">+IF(AND(ISNUMBER(OFFSET('Hygiene Data'!$E$9,0,10*ROW('Hygiene Data'!E22))),'Data Summary'!DT28="Yes"),OFFSET('Hygiene Data'!$E$9,0,10*ROW('Hygiene Data'!E22)),NA())</f>
        <v>#N/A</v>
      </c>
      <c r="BF28" s="529" t="e">
        <f ca="1">+IF(AND(ISNUMBER(OFFSET('Hygiene Data'!$F$5,0,10*ROW('Hygiene Data'!F22))),'Data Summary'!DU28="Yes"),OFFSET('Hygiene Data'!$F$5,0,10*ROW('Hygiene Data'!F22)),NA())</f>
        <v>#N/A</v>
      </c>
      <c r="BG28" s="529" t="e">
        <f ca="1">+IF(AND(ISNUMBER(OFFSET('Hygiene Data'!$F$7,0,10*ROW('Hygiene Data'!F22))),'Data Summary'!DV28="Yes"),OFFSET('Hygiene Data'!$F$7,0,10*ROW('Hygiene Data'!F22)),NA())</f>
        <v>#N/A</v>
      </c>
      <c r="BH28" s="529" t="e">
        <f ca="1">+IF(AND(ISNUMBER(OFFSET('Hygiene Data'!$F$9,0,10*ROW('Hygiene Data'!F22))),'Data Summary'!DW28="Yes"),OFFSET('Hygiene Data'!$F$9,0,10*ROW('Hygiene Data'!F22)),NA())</f>
        <v>#N/A</v>
      </c>
      <c r="BI28" s="529" t="e">
        <f ca="1">+IF(AND(ISNUMBER(OFFSET('Hygiene Data'!$G$5,0,10*ROW('Hygiene Data'!G22))),'Data Summary'!DX28="Yes"),OFFSET('Hygiene Data'!$G$5,0,10*ROW('Hygiene Data'!G22)),NA())</f>
        <v>#N/A</v>
      </c>
      <c r="BJ28" s="529" t="e">
        <f ca="1">+IF(AND(ISNUMBER(OFFSET('Hygiene Data'!$G$7,0,10*ROW('Hygiene Data'!G22))),'Data Summary'!DY28="Yes"),OFFSET('Hygiene Data'!$G$7,0,10*ROW('Hygiene Data'!G22)),NA())</f>
        <v>#N/A</v>
      </c>
      <c r="BK28" s="529" t="e">
        <f ca="1">+IF(AND(ISNUMBER(OFFSET('Hygiene Data'!$G$9,0,10*ROW('Hygiene Data'!G22))),'Data Summary'!DZ28="Yes"),OFFSET('Hygiene Data'!$G$9,0,10*ROW('Hygiene Data'!G22)),NA())</f>
        <v>#N/A</v>
      </c>
      <c r="BL28" s="529" t="e">
        <f ca="1">+IF(AND(ISNUMBER(OFFSET('Hygiene Data'!$H$5,0,10*ROW('Hygiene Data'!H22))),'Data Summary'!EA28="Yes"),OFFSET('Hygiene Data'!$H$5,0,10*ROW('Hygiene Data'!H22)),NA())</f>
        <v>#N/A</v>
      </c>
      <c r="BM28" s="529" t="e">
        <f ca="1">+IF(AND(ISNUMBER(OFFSET('Hygiene Data'!$H$7,0,10*ROW('Hygiene Data'!H22))),'Data Summary'!EB28="Yes"),OFFSET('Hygiene Data'!$H$7,0,10*ROW('Hygiene Data'!H22)),NA())</f>
        <v>#N/A</v>
      </c>
      <c r="BN28" s="529" t="e">
        <f ca="1">+IF(AND(ISNUMBER(OFFSET('Hygiene Data'!$H$9,0,10*ROW('Hygiene Data'!H22))),'Data Summary'!EC28="Yes"),OFFSET('Hygiene Data'!$H$9,0,10*ROW('Hygiene Data'!H22)),NA())</f>
        <v>#N/A</v>
      </c>
      <c r="BO28" s="529" t="e">
        <f ca="1">+IF(AND(ISNUMBER(OFFSET('Hygiene Data'!$I$5,0,10*ROW('Hygiene Data'!I22))),'Data Summary'!ED28="Yes"),OFFSET('Hygiene Data'!$I$5,0,10*ROW('Hygiene Data'!I22)),NA())</f>
        <v>#N/A</v>
      </c>
      <c r="BP28" s="529" t="e">
        <f ca="1">+IF(AND(ISNUMBER(OFFSET('Hygiene Data'!$I$7,0,10*ROW('Hygiene Data'!I22))),'Data Summary'!EE28="Yes"),OFFSET('Hygiene Data'!$I$7,0,10*ROW('Hygiene Data'!I22)),NA())</f>
        <v>#N/A</v>
      </c>
      <c r="BQ28" s="529" t="e">
        <f ca="1">+IF(AND(ISNUMBER(OFFSET('Hygiene Data'!$I$9,0,10*ROW('Hygiene Data'!I22))),'Data Summary'!EF28="Yes"),OFFSET('Hygiene Data'!$I$9,0,10*ROW('Hygiene Data'!I22)),NA())</f>
        <v>#N/A</v>
      </c>
    </row>
    <row r="29" spans="1:69" x14ac:dyDescent="0.25">
      <c r="A29" s="525" t="e">
        <f ca="1">+RIGHT('Data Summary'!A29,LEN('Data Summary'!A29)-9)</f>
        <v>#VALUE!</v>
      </c>
      <c r="B29" s="499" t="str">
        <f ca="1">+IF(ISTEXT('Data Summary'!B29),'Data Summary'!B29,"")</f>
        <v/>
      </c>
      <c r="C29" s="526" t="e">
        <f ca="1">+VALUE('Data Summary'!C29)</f>
        <v>#VALUE!</v>
      </c>
      <c r="D29" s="527" t="e">
        <f ca="1">+IF(AND(ISNUMBER(OFFSET('Water Data'!$D$4,0,10*ROW('Water Data'!D23))),'Data Summary'!BS29="Yes"),100-OFFSET('Water Data'!$D$4,0,10*ROW('Water Data'!D23)),NA())</f>
        <v>#N/A</v>
      </c>
      <c r="E29" s="527" t="e">
        <f ca="1">+IF(AND(ISNUMBER(OFFSET('Water Data'!$D$6,0,10*ROW('Water Data'!D23))),'Data Summary'!BT29="Yes"),OFFSET('Water Data'!$D$6,0,10*ROW('Water Data'!D23)),NA())</f>
        <v>#N/A</v>
      </c>
      <c r="F29" s="527" t="e">
        <f ca="1">+IF(AND(ISNUMBER(OFFSET('Water Data'!$D$9,0,10*ROW('Water Data'!D23))),'Data Summary'!BU29="Yes"),OFFSET('Water Data'!$D$9,0,10*ROW('Water Data'!D23)),NA())</f>
        <v>#N/A</v>
      </c>
      <c r="G29" s="527" t="e">
        <f ca="1">+IF(AND(ISNUMBER(OFFSET('Water Data'!$E$4,0,10*ROW('Water Data'!E23))),'Data Summary'!BV29="Yes"),100-OFFSET('Water Data'!$E$4,0,10*ROW('Water Data'!E23)),NA())</f>
        <v>#N/A</v>
      </c>
      <c r="H29" s="527" t="e">
        <f ca="1">+IF(AND(ISNUMBER(OFFSET('Water Data'!$E$6,0,10*ROW('Water Data'!E23))),'Data Summary'!BW29="Yes"),OFFSET('Water Data'!$E$6,0,10*ROW('Water Data'!E23)),NA())</f>
        <v>#N/A</v>
      </c>
      <c r="I29" s="527" t="e">
        <f ca="1">+IF(AND(ISNUMBER(OFFSET('Water Data'!$E$9,0,10*ROW('Water Data'!E23))),'Data Summary'!BX29="Yes"),OFFSET('Water Data'!$E$9,0,10*ROW('Water Data'!E23)),NA())</f>
        <v>#N/A</v>
      </c>
      <c r="J29" s="527" t="e">
        <f ca="1">+IF(AND(ISNUMBER(OFFSET('Water Data'!$F$4,0,10*ROW('Water Data'!F23))),'Data Summary'!BY29="Yes"),100-OFFSET('Water Data'!$F$4,0,10*ROW('Water Data'!F23)),NA())</f>
        <v>#N/A</v>
      </c>
      <c r="K29" s="527" t="e">
        <f ca="1">+IF(AND(ISNUMBER(OFFSET('Water Data'!$F$6,0,10*ROW('Water Data'!F23))),'Data Summary'!BZ29="Yes"),OFFSET('Water Data'!$F$6,0,10*ROW('Water Data'!F23)),NA())</f>
        <v>#N/A</v>
      </c>
      <c r="L29" s="527" t="e">
        <f ca="1">+IF(AND(ISNUMBER(OFFSET('Water Data'!$F$9,0,10*ROW('Water Data'!F23))),'Data Summary'!CA29="Yes"),OFFSET('Water Data'!$F$9,0,10*ROW('Water Data'!F23)),NA())</f>
        <v>#N/A</v>
      </c>
      <c r="M29" s="527" t="e">
        <f ca="1">+IF(AND(ISNUMBER(OFFSET('Water Data'!$G$4,0,10*ROW('Water Data'!G23))),'Data Summary'!CB29="Yes"),100-OFFSET('Water Data'!$G$4,0,10*ROW('Water Data'!G23)),NA())</f>
        <v>#N/A</v>
      </c>
      <c r="N29" s="527" t="e">
        <f ca="1">+IF(AND(ISNUMBER(OFFSET('Water Data'!$G$6,0,10*ROW('Water Data'!G23))),'Data Summary'!CC29="Yes"),OFFSET('Water Data'!$G$6,0,10*ROW('Water Data'!G23)),NA())</f>
        <v>#N/A</v>
      </c>
      <c r="O29" s="527" t="e">
        <f ca="1">+IF(AND(ISNUMBER(OFFSET('Water Data'!$G$9,0,10*ROW('Water Data'!G23))),'Data Summary'!CD29="Yes"),OFFSET('Water Data'!$G$9,0,10*ROW('Water Data'!G23)),NA())</f>
        <v>#N/A</v>
      </c>
      <c r="P29" s="527" t="e">
        <f ca="1">+IF(AND(ISNUMBER(OFFSET('Water Data'!$H$4,0,10*ROW('Water Data'!H23))),'Data Summary'!CE29="Yes"),100-OFFSET('Water Data'!$H$4,0,10*ROW('Water Data'!H23)),NA())</f>
        <v>#N/A</v>
      </c>
      <c r="Q29" s="527" t="e">
        <f ca="1">+IF(AND(ISNUMBER(OFFSET('Water Data'!$H$6,0,10*ROW('Water Data'!H23))),'Data Summary'!CF29="Yes"),OFFSET('Water Data'!$H$6,0,10*ROW('Water Data'!H23)),NA())</f>
        <v>#N/A</v>
      </c>
      <c r="R29" s="527" t="e">
        <f ca="1">+IF(AND(ISNUMBER(OFFSET('Water Data'!$H$9,0,10*ROW('Water Data'!H23))),'Data Summary'!CG29="Yes"),OFFSET('Water Data'!$H$9,0,10*ROW('Water Data'!H23)),NA())</f>
        <v>#N/A</v>
      </c>
      <c r="S29" s="527" t="e">
        <f ca="1">+IF(AND(ISNUMBER(OFFSET('Water Data'!$I$4,0,10*ROW('Water Data'!I23))),'Data Summary'!CH29="Yes"),100-OFFSET('Water Data'!$I$4,0,10*ROW('Water Data'!I23)),NA())</f>
        <v>#N/A</v>
      </c>
      <c r="T29" s="527" t="e">
        <f ca="1">+IF(AND(ISNUMBER(OFFSET('Water Data'!$I$6,0,10*ROW('Water Data'!I23))),'Data Summary'!CI29="Yes"),OFFSET('Water Data'!$I$6,0,10*ROW('Water Data'!I23)),NA())</f>
        <v>#N/A</v>
      </c>
      <c r="U29" s="527" t="e">
        <f ca="1">+IF(AND(ISNUMBER(OFFSET('Water Data'!$I$9,0,10*ROW('Water Data'!I23))),'Data Summary'!CJ29="Yes"),OFFSET('Water Data'!$I$9,0,10*ROW('Water Data'!I23)),NA())</f>
        <v>#N/A</v>
      </c>
      <c r="V29" s="528" t="e">
        <f ca="1">+IF(AND(ISNUMBER(OFFSET('Sanitation Data'!$D$4,0,10*ROW('Sanitation Data'!D23))),'Data Summary'!CK29="Yes"),100-OFFSET('Sanitation Data'!$D$4,0,10*ROW('Sanitation Data'!D23)),NA())</f>
        <v>#N/A</v>
      </c>
      <c r="W29" s="528" t="e">
        <f ca="1">+IF(AND(ISNUMBER(OFFSET('Sanitation Data'!$D$6,0,10*ROW('Sanitation Data'!D23))),'Data Summary'!CL29="Yes"),OFFSET('Sanitation Data'!$D$6,0,10*ROW('Sanitation Data'!D23)),NA())</f>
        <v>#N/A</v>
      </c>
      <c r="X29" s="528" t="e">
        <f ca="1">+IF(AND(ISNUMBER(OFFSET('Sanitation Data'!$D$10,0,10*ROW('Sanitation Data'!D23))),'Data Summary'!CM29="Yes"),OFFSET('Sanitation Data'!$D$10,0,10*ROW('Sanitation Data'!D23)),NA())</f>
        <v>#N/A</v>
      </c>
      <c r="Y29" s="528" t="e">
        <f ca="1">+IF(AND(ISNUMBER(OFFSET('Sanitation Data'!$D$11,0,10*ROW('Sanitation Data'!D23))),'Data Summary'!CN29="Yes"),OFFSET('Sanitation Data'!$D$11,0,10*ROW('Sanitation Data'!D23)),NA())</f>
        <v>#N/A</v>
      </c>
      <c r="Z29" s="528" t="e">
        <f ca="1">+IF(AND(ISNUMBER(OFFSET('Sanitation Data'!$D$12,0,10*ROW('Sanitation Data'!D23))),'Data Summary'!CO29="Yes"),OFFSET('Sanitation Data'!$D$12,0,10*ROW('Sanitation Data'!D23)),NA())</f>
        <v>#N/A</v>
      </c>
      <c r="AA29" s="528" t="e">
        <f ca="1">+IF(AND(ISNUMBER(OFFSET('Sanitation Data'!$E$4,0,10*ROW('Sanitation Data'!E23))),'Data Summary'!CP29="Yes"),100-OFFSET('Sanitation Data'!$E$4,0,10*ROW('Sanitation Data'!E23)),NA())</f>
        <v>#N/A</v>
      </c>
      <c r="AB29" s="528" t="e">
        <f ca="1">+IF(AND(ISNUMBER(OFFSET('Sanitation Data'!$E$6,0,10*ROW('Sanitation Data'!E23))),'Data Summary'!CQ29="Yes"),OFFSET('Sanitation Data'!$E$6,0,10*ROW('Sanitation Data'!E23)),NA())</f>
        <v>#N/A</v>
      </c>
      <c r="AC29" s="528" t="e">
        <f ca="1">+IF(AND(ISNUMBER(OFFSET('Sanitation Data'!$E$10,0,10*ROW('Sanitation Data'!E23))),'Data Summary'!CR29="Yes"),OFFSET('Sanitation Data'!$E$10,0,10*ROW('Sanitation Data'!E23)),NA())</f>
        <v>#N/A</v>
      </c>
      <c r="AD29" s="528" t="e">
        <f ca="1">+IF(AND(ISNUMBER(OFFSET('Sanitation Data'!$E$11,0,10*ROW('Sanitation Data'!E23))),'Data Summary'!CS29="Yes"),OFFSET('Sanitation Data'!$E$11,0,10*ROW('Sanitation Data'!E23)),NA())</f>
        <v>#N/A</v>
      </c>
      <c r="AE29" s="528" t="e">
        <f ca="1">+IF(AND(ISNUMBER(OFFSET('Sanitation Data'!$E$12,0,10*ROW('Sanitation Data'!E23))),'Data Summary'!CT29="Yes"),OFFSET('Sanitation Data'!$E$12,0,10*ROW('Sanitation Data'!E23)),NA())</f>
        <v>#N/A</v>
      </c>
      <c r="AF29" s="528" t="e">
        <f ca="1">+IF(AND(ISNUMBER(OFFSET('Sanitation Data'!$F$4,0,10*ROW('Sanitation Data'!F23))),'Data Summary'!CU29="Yes"),100-OFFSET('Sanitation Data'!$F$4,0,10*ROW('Sanitation Data'!F23)),NA())</f>
        <v>#N/A</v>
      </c>
      <c r="AG29" s="528" t="e">
        <f ca="1">+IF(AND(ISNUMBER(OFFSET('Sanitation Data'!$F$6,0,10*ROW('Sanitation Data'!F23))),'Data Summary'!CV29="Yes"),OFFSET('Sanitation Data'!$F$6,0,10*ROW('Sanitation Data'!F23)),NA())</f>
        <v>#N/A</v>
      </c>
      <c r="AH29" s="528" t="e">
        <f ca="1">+IF(AND(ISNUMBER(OFFSET('Sanitation Data'!$F$10,0,10*ROW('Sanitation Data'!F23))),'Data Summary'!CW29="Yes"),OFFSET('Sanitation Data'!$F$10,0,10*ROW('Sanitation Data'!F23)),NA())</f>
        <v>#N/A</v>
      </c>
      <c r="AI29" s="528" t="e">
        <f ca="1">+IF(AND(ISNUMBER(OFFSET('Sanitation Data'!$F$11,0,10*ROW('Sanitation Data'!F23))),'Data Summary'!CX29="Yes"),OFFSET('Sanitation Data'!$F$11,0,10*ROW('Sanitation Data'!F23)),NA())</f>
        <v>#N/A</v>
      </c>
      <c r="AJ29" s="528" t="e">
        <f ca="1">+IF(AND(ISNUMBER(OFFSET('Sanitation Data'!$F$12,0,10*ROW('Sanitation Data'!F23))),'Data Summary'!CY29="Yes"),OFFSET('Sanitation Data'!$F$12,0,10*ROW('Sanitation Data'!F23)),NA())</f>
        <v>#N/A</v>
      </c>
      <c r="AK29" s="528" t="e">
        <f ca="1">+IF(AND(ISNUMBER(OFFSET('Sanitation Data'!$G$4,0,10*ROW('Sanitation Data'!G23))),'Data Summary'!CZ29="Yes"),100-OFFSET('Sanitation Data'!$G$4,0,10*ROW('Sanitation Data'!G23)),NA())</f>
        <v>#N/A</v>
      </c>
      <c r="AL29" s="528" t="e">
        <f ca="1">+IF(AND(ISNUMBER(OFFSET('Sanitation Data'!$G$6,0,10*ROW('Sanitation Data'!G23))),'Data Summary'!DA29="Yes"),OFFSET('Sanitation Data'!$G$6,0,10*ROW('Sanitation Data'!G23)),NA())</f>
        <v>#N/A</v>
      </c>
      <c r="AM29" s="528" t="e">
        <f ca="1">+IF(AND(ISNUMBER(OFFSET('Sanitation Data'!$G$10,0,10*ROW('Sanitation Data'!G23))),'Data Summary'!DB29="Yes"),OFFSET('Sanitation Data'!$G$10,0,10*ROW('Sanitation Data'!G23)),NA())</f>
        <v>#N/A</v>
      </c>
      <c r="AN29" s="528" t="e">
        <f ca="1">+IF(AND(ISNUMBER(OFFSET('Sanitation Data'!$G$11,0,10*ROW('Sanitation Data'!G23))),'Data Summary'!DC29="Yes"),OFFSET('Sanitation Data'!$G$11,0,10*ROW('Sanitation Data'!G23)),NA())</f>
        <v>#N/A</v>
      </c>
      <c r="AO29" s="528" t="e">
        <f ca="1">+IF(AND(ISNUMBER(OFFSET('Sanitation Data'!$G$12,0,10*ROW('Sanitation Data'!G23))),'Data Summary'!DD29="Yes"),OFFSET('Sanitation Data'!$G$12,0,10*ROW('Sanitation Data'!G23)),NA())</f>
        <v>#N/A</v>
      </c>
      <c r="AP29" s="528" t="e">
        <f ca="1">+IF(AND(ISNUMBER(OFFSET('Sanitation Data'!$H$4,0,10*ROW('Sanitation Data'!H23))),'Data Summary'!DE29="Yes"),100-OFFSET('Sanitation Data'!$H$4,0,10*ROW('Sanitation Data'!H23)),NA())</f>
        <v>#N/A</v>
      </c>
      <c r="AQ29" s="528" t="e">
        <f ca="1">+IF(AND(ISNUMBER(OFFSET('Sanitation Data'!$H$6,0,10*ROW('Sanitation Data'!H23))),'Data Summary'!DF29="Yes"),OFFSET('Sanitation Data'!$H$6,0,10*ROW('Sanitation Data'!H23)),NA())</f>
        <v>#N/A</v>
      </c>
      <c r="AR29" s="528" t="e">
        <f ca="1">+IF(AND(ISNUMBER(OFFSET('Sanitation Data'!$H$10,0,10*ROW('Sanitation Data'!H23))),'Data Summary'!DG29="Yes"),OFFSET('Sanitation Data'!$H$10,0,10*ROW('Sanitation Data'!H23)),NA())</f>
        <v>#N/A</v>
      </c>
      <c r="AS29" s="528" t="e">
        <f ca="1">+IF(AND(ISNUMBER(OFFSET('Sanitation Data'!$H$11,0,10*ROW('Sanitation Data'!H23))),'Data Summary'!DH29="Yes"),OFFSET('Sanitation Data'!$H$11,0,10*ROW('Sanitation Data'!H23)),NA())</f>
        <v>#N/A</v>
      </c>
      <c r="AT29" s="528" t="e">
        <f ca="1">+IF(AND(ISNUMBER(OFFSET('Sanitation Data'!$H$12,0,10*ROW('Sanitation Data'!H23))),'Data Summary'!DI29="Yes"),OFFSET('Sanitation Data'!$H$12,0,10*ROW('Sanitation Data'!H23)),NA())</f>
        <v>#N/A</v>
      </c>
      <c r="AU29" s="528" t="e">
        <f ca="1">+IF(AND(ISNUMBER(OFFSET('Sanitation Data'!$I$4,0,10*ROW('Sanitation Data'!I23))),'Data Summary'!DJ29="Yes"),100-OFFSET('Sanitation Data'!$I$4,0,10*ROW('Sanitation Data'!I23)),NA())</f>
        <v>#N/A</v>
      </c>
      <c r="AV29" s="528" t="e">
        <f ca="1">+IF(AND(ISNUMBER(OFFSET('Sanitation Data'!$I$6,0,10*ROW('Sanitation Data'!I23))),'Data Summary'!DK29="Yes"),OFFSET('Sanitation Data'!$I$6,0,10*ROW('Sanitation Data'!I23)),NA())</f>
        <v>#N/A</v>
      </c>
      <c r="AW29" s="528" t="e">
        <f ca="1">+IF(AND(ISNUMBER(OFFSET('Sanitation Data'!$I$10,0,10*ROW('Sanitation Data'!I23))),'Data Summary'!DL29="Yes"),OFFSET('Sanitation Data'!$I$10,0,10*ROW('Sanitation Data'!I23)),NA())</f>
        <v>#N/A</v>
      </c>
      <c r="AX29" s="528" t="e">
        <f ca="1">+IF(AND(ISNUMBER(OFFSET('Sanitation Data'!$I$11,0,10*ROW('Sanitation Data'!I23))),'Data Summary'!DM29="Yes"),OFFSET('Sanitation Data'!$I$11,0,10*ROW('Sanitation Data'!I23)),NA())</f>
        <v>#N/A</v>
      </c>
      <c r="AY29" s="528" t="e">
        <f ca="1">+IF(AND(ISNUMBER(OFFSET('Sanitation Data'!$I$12,0,10*ROW('Sanitation Data'!I23))),'Data Summary'!DN29="Yes"),OFFSET('Sanitation Data'!$I$12,0,10*ROW('Sanitation Data'!I23)),NA())</f>
        <v>#N/A</v>
      </c>
      <c r="AZ29" s="529" t="e">
        <f ca="1">+IF(AND(ISNUMBER(OFFSET('Hygiene Data'!$D$5,0,10*ROW('Hygiene Data'!D23))),'Data Summary'!DO29="Yes"),OFFSET('Hygiene Data'!$D$5,0,10*ROW('Hygiene Data'!D23)),NA())</f>
        <v>#N/A</v>
      </c>
      <c r="BA29" s="529" t="e">
        <f ca="1">+IF(AND(ISNUMBER(OFFSET('Hygiene Data'!$D$7,0,10*ROW('Hygiene Data'!D23))),'Data Summary'!DP29="Yes"),OFFSET('Hygiene Data'!$D$7,0,10*ROW('Hygiene Data'!D23)),NA())</f>
        <v>#N/A</v>
      </c>
      <c r="BB29" s="529" t="e">
        <f ca="1">+IF(AND(ISNUMBER(OFFSET('Hygiene Data'!$D$9,0,10*ROW('Hygiene Data'!D23))),'Data Summary'!DQ29="Yes"),OFFSET('Hygiene Data'!$D$9,0,10*ROW('Hygiene Data'!D23)),NA())</f>
        <v>#N/A</v>
      </c>
      <c r="BC29" s="529" t="e">
        <f ca="1">+IF(AND(ISNUMBER(OFFSET('Hygiene Data'!$E$5,0,10*ROW('Hygiene Data'!E23))),'Data Summary'!DR29="Yes"),OFFSET('Hygiene Data'!$E$5,0,10*ROW('Hygiene Data'!E23)),NA())</f>
        <v>#N/A</v>
      </c>
      <c r="BD29" s="529" t="e">
        <f ca="1">+IF(AND(ISNUMBER(OFFSET('Hygiene Data'!$E$7,0,10*ROW('Hygiene Data'!E23))),'Data Summary'!DS29="Yes"),OFFSET('Hygiene Data'!$E$7,0,10*ROW('Hygiene Data'!E23)),NA())</f>
        <v>#N/A</v>
      </c>
      <c r="BE29" s="529" t="e">
        <f ca="1">+IF(AND(ISNUMBER(OFFSET('Hygiene Data'!$E$9,0,10*ROW('Hygiene Data'!E23))),'Data Summary'!DT29="Yes"),OFFSET('Hygiene Data'!$E$9,0,10*ROW('Hygiene Data'!E23)),NA())</f>
        <v>#N/A</v>
      </c>
      <c r="BF29" s="529" t="e">
        <f ca="1">+IF(AND(ISNUMBER(OFFSET('Hygiene Data'!$F$5,0,10*ROW('Hygiene Data'!F23))),'Data Summary'!DU29="Yes"),OFFSET('Hygiene Data'!$F$5,0,10*ROW('Hygiene Data'!F23)),NA())</f>
        <v>#N/A</v>
      </c>
      <c r="BG29" s="529" t="e">
        <f ca="1">+IF(AND(ISNUMBER(OFFSET('Hygiene Data'!$F$7,0,10*ROW('Hygiene Data'!F23))),'Data Summary'!DV29="Yes"),OFFSET('Hygiene Data'!$F$7,0,10*ROW('Hygiene Data'!F23)),NA())</f>
        <v>#N/A</v>
      </c>
      <c r="BH29" s="529" t="e">
        <f ca="1">+IF(AND(ISNUMBER(OFFSET('Hygiene Data'!$F$9,0,10*ROW('Hygiene Data'!F23))),'Data Summary'!DW29="Yes"),OFFSET('Hygiene Data'!$F$9,0,10*ROW('Hygiene Data'!F23)),NA())</f>
        <v>#N/A</v>
      </c>
      <c r="BI29" s="529" t="e">
        <f ca="1">+IF(AND(ISNUMBER(OFFSET('Hygiene Data'!$G$5,0,10*ROW('Hygiene Data'!G23))),'Data Summary'!DX29="Yes"),OFFSET('Hygiene Data'!$G$5,0,10*ROW('Hygiene Data'!G23)),NA())</f>
        <v>#N/A</v>
      </c>
      <c r="BJ29" s="529" t="e">
        <f ca="1">+IF(AND(ISNUMBER(OFFSET('Hygiene Data'!$G$7,0,10*ROW('Hygiene Data'!G23))),'Data Summary'!DY29="Yes"),OFFSET('Hygiene Data'!$G$7,0,10*ROW('Hygiene Data'!G23)),NA())</f>
        <v>#N/A</v>
      </c>
      <c r="BK29" s="529" t="e">
        <f ca="1">+IF(AND(ISNUMBER(OFFSET('Hygiene Data'!$G$9,0,10*ROW('Hygiene Data'!G23))),'Data Summary'!DZ29="Yes"),OFFSET('Hygiene Data'!$G$9,0,10*ROW('Hygiene Data'!G23)),NA())</f>
        <v>#N/A</v>
      </c>
      <c r="BL29" s="529" t="e">
        <f ca="1">+IF(AND(ISNUMBER(OFFSET('Hygiene Data'!$H$5,0,10*ROW('Hygiene Data'!H23))),'Data Summary'!EA29="Yes"),OFFSET('Hygiene Data'!$H$5,0,10*ROW('Hygiene Data'!H23)),NA())</f>
        <v>#N/A</v>
      </c>
      <c r="BM29" s="529" t="e">
        <f ca="1">+IF(AND(ISNUMBER(OFFSET('Hygiene Data'!$H$7,0,10*ROW('Hygiene Data'!H23))),'Data Summary'!EB29="Yes"),OFFSET('Hygiene Data'!$H$7,0,10*ROW('Hygiene Data'!H23)),NA())</f>
        <v>#N/A</v>
      </c>
      <c r="BN29" s="529" t="e">
        <f ca="1">+IF(AND(ISNUMBER(OFFSET('Hygiene Data'!$H$9,0,10*ROW('Hygiene Data'!H23))),'Data Summary'!EC29="Yes"),OFFSET('Hygiene Data'!$H$9,0,10*ROW('Hygiene Data'!H23)),NA())</f>
        <v>#N/A</v>
      </c>
      <c r="BO29" s="529" t="e">
        <f ca="1">+IF(AND(ISNUMBER(OFFSET('Hygiene Data'!$I$5,0,10*ROW('Hygiene Data'!I23))),'Data Summary'!ED29="Yes"),OFFSET('Hygiene Data'!$I$5,0,10*ROW('Hygiene Data'!I23)),NA())</f>
        <v>#N/A</v>
      </c>
      <c r="BP29" s="529" t="e">
        <f ca="1">+IF(AND(ISNUMBER(OFFSET('Hygiene Data'!$I$7,0,10*ROW('Hygiene Data'!I23))),'Data Summary'!EE29="Yes"),OFFSET('Hygiene Data'!$I$7,0,10*ROW('Hygiene Data'!I23)),NA())</f>
        <v>#N/A</v>
      </c>
      <c r="BQ29" s="529" t="e">
        <f ca="1">+IF(AND(ISNUMBER(OFFSET('Hygiene Data'!$I$9,0,10*ROW('Hygiene Data'!I23))),'Data Summary'!EF29="Yes"),OFFSET('Hygiene Data'!$I$9,0,10*ROW('Hygiene Data'!I23)),NA())</f>
        <v>#N/A</v>
      </c>
    </row>
    <row r="30" spans="1:69" x14ac:dyDescent="0.25">
      <c r="A30" s="525" t="e">
        <f ca="1">+RIGHT('Data Summary'!A30,LEN('Data Summary'!A30)-9)</f>
        <v>#VALUE!</v>
      </c>
      <c r="B30" s="499" t="str">
        <f ca="1">+IF(ISTEXT('Data Summary'!B30),'Data Summary'!B30,"")</f>
        <v/>
      </c>
      <c r="C30" s="526" t="e">
        <f ca="1">+VALUE('Data Summary'!C30)</f>
        <v>#VALUE!</v>
      </c>
      <c r="D30" s="527" t="e">
        <f ca="1">+IF(AND(ISNUMBER(OFFSET('Water Data'!$D$4,0,10*ROW('Water Data'!D24))),'Data Summary'!BS30="Yes"),100-OFFSET('Water Data'!$D$4,0,10*ROW('Water Data'!D24)),NA())</f>
        <v>#N/A</v>
      </c>
      <c r="E30" s="527" t="e">
        <f ca="1">+IF(AND(ISNUMBER(OFFSET('Water Data'!$D$6,0,10*ROW('Water Data'!D24))),'Data Summary'!BT30="Yes"),OFFSET('Water Data'!$D$6,0,10*ROW('Water Data'!D24)),NA())</f>
        <v>#N/A</v>
      </c>
      <c r="F30" s="527" t="e">
        <f ca="1">+IF(AND(ISNUMBER(OFFSET('Water Data'!$D$9,0,10*ROW('Water Data'!D24))),'Data Summary'!BU30="Yes"),OFFSET('Water Data'!$D$9,0,10*ROW('Water Data'!D24)),NA())</f>
        <v>#N/A</v>
      </c>
      <c r="G30" s="527" t="e">
        <f ca="1">+IF(AND(ISNUMBER(OFFSET('Water Data'!$E$4,0,10*ROW('Water Data'!E24))),'Data Summary'!BV30="Yes"),100-OFFSET('Water Data'!$E$4,0,10*ROW('Water Data'!E24)),NA())</f>
        <v>#N/A</v>
      </c>
      <c r="H30" s="527" t="e">
        <f ca="1">+IF(AND(ISNUMBER(OFFSET('Water Data'!$E$6,0,10*ROW('Water Data'!E24))),'Data Summary'!BW30="Yes"),OFFSET('Water Data'!$E$6,0,10*ROW('Water Data'!E24)),NA())</f>
        <v>#N/A</v>
      </c>
      <c r="I30" s="527" t="e">
        <f ca="1">+IF(AND(ISNUMBER(OFFSET('Water Data'!$E$9,0,10*ROW('Water Data'!E24))),'Data Summary'!BX30="Yes"),OFFSET('Water Data'!$E$9,0,10*ROW('Water Data'!E24)),NA())</f>
        <v>#N/A</v>
      </c>
      <c r="J30" s="527" t="e">
        <f ca="1">+IF(AND(ISNUMBER(OFFSET('Water Data'!$F$4,0,10*ROW('Water Data'!F24))),'Data Summary'!BY30="Yes"),100-OFFSET('Water Data'!$F$4,0,10*ROW('Water Data'!F24)),NA())</f>
        <v>#N/A</v>
      </c>
      <c r="K30" s="527" t="e">
        <f ca="1">+IF(AND(ISNUMBER(OFFSET('Water Data'!$F$6,0,10*ROW('Water Data'!F24))),'Data Summary'!BZ30="Yes"),OFFSET('Water Data'!$F$6,0,10*ROW('Water Data'!F24)),NA())</f>
        <v>#N/A</v>
      </c>
      <c r="L30" s="527" t="e">
        <f ca="1">+IF(AND(ISNUMBER(OFFSET('Water Data'!$F$9,0,10*ROW('Water Data'!F24))),'Data Summary'!CA30="Yes"),OFFSET('Water Data'!$F$9,0,10*ROW('Water Data'!F24)),NA())</f>
        <v>#N/A</v>
      </c>
      <c r="M30" s="527" t="e">
        <f ca="1">+IF(AND(ISNUMBER(OFFSET('Water Data'!$G$4,0,10*ROW('Water Data'!G24))),'Data Summary'!CB30="Yes"),100-OFFSET('Water Data'!$G$4,0,10*ROW('Water Data'!G24)),NA())</f>
        <v>#N/A</v>
      </c>
      <c r="N30" s="527" t="e">
        <f ca="1">+IF(AND(ISNUMBER(OFFSET('Water Data'!$G$6,0,10*ROW('Water Data'!G24))),'Data Summary'!CC30="Yes"),OFFSET('Water Data'!$G$6,0,10*ROW('Water Data'!G24)),NA())</f>
        <v>#N/A</v>
      </c>
      <c r="O30" s="527" t="e">
        <f ca="1">+IF(AND(ISNUMBER(OFFSET('Water Data'!$G$9,0,10*ROW('Water Data'!G24))),'Data Summary'!CD30="Yes"),OFFSET('Water Data'!$G$9,0,10*ROW('Water Data'!G24)),NA())</f>
        <v>#N/A</v>
      </c>
      <c r="P30" s="527" t="e">
        <f ca="1">+IF(AND(ISNUMBER(OFFSET('Water Data'!$H$4,0,10*ROW('Water Data'!H24))),'Data Summary'!CE30="Yes"),100-OFFSET('Water Data'!$H$4,0,10*ROW('Water Data'!H24)),NA())</f>
        <v>#N/A</v>
      </c>
      <c r="Q30" s="527" t="e">
        <f ca="1">+IF(AND(ISNUMBER(OFFSET('Water Data'!$H$6,0,10*ROW('Water Data'!H24))),'Data Summary'!CF30="Yes"),OFFSET('Water Data'!$H$6,0,10*ROW('Water Data'!H24)),NA())</f>
        <v>#N/A</v>
      </c>
      <c r="R30" s="527" t="e">
        <f ca="1">+IF(AND(ISNUMBER(OFFSET('Water Data'!$H$9,0,10*ROW('Water Data'!H24))),'Data Summary'!CG30="Yes"),OFFSET('Water Data'!$H$9,0,10*ROW('Water Data'!H24)),NA())</f>
        <v>#N/A</v>
      </c>
      <c r="S30" s="527" t="e">
        <f ca="1">+IF(AND(ISNUMBER(OFFSET('Water Data'!$I$4,0,10*ROW('Water Data'!I24))),'Data Summary'!CH30="Yes"),100-OFFSET('Water Data'!$I$4,0,10*ROW('Water Data'!I24)),NA())</f>
        <v>#N/A</v>
      </c>
      <c r="T30" s="527" t="e">
        <f ca="1">+IF(AND(ISNUMBER(OFFSET('Water Data'!$I$6,0,10*ROW('Water Data'!I24))),'Data Summary'!CI30="Yes"),OFFSET('Water Data'!$I$6,0,10*ROW('Water Data'!I24)),NA())</f>
        <v>#N/A</v>
      </c>
      <c r="U30" s="527" t="e">
        <f ca="1">+IF(AND(ISNUMBER(OFFSET('Water Data'!$I$9,0,10*ROW('Water Data'!I24))),'Data Summary'!CJ30="Yes"),OFFSET('Water Data'!$I$9,0,10*ROW('Water Data'!I24)),NA())</f>
        <v>#N/A</v>
      </c>
      <c r="V30" s="528" t="e">
        <f ca="1">+IF(AND(ISNUMBER(OFFSET('Sanitation Data'!$D$4,0,10*ROW('Sanitation Data'!D24))),'Data Summary'!CK30="Yes"),100-OFFSET('Sanitation Data'!$D$4,0,10*ROW('Sanitation Data'!D24)),NA())</f>
        <v>#N/A</v>
      </c>
      <c r="W30" s="528" t="e">
        <f ca="1">+IF(AND(ISNUMBER(OFFSET('Sanitation Data'!$D$6,0,10*ROW('Sanitation Data'!D24))),'Data Summary'!CL30="Yes"),OFFSET('Sanitation Data'!$D$6,0,10*ROW('Sanitation Data'!D24)),NA())</f>
        <v>#N/A</v>
      </c>
      <c r="X30" s="528" t="e">
        <f ca="1">+IF(AND(ISNUMBER(OFFSET('Sanitation Data'!$D$10,0,10*ROW('Sanitation Data'!D24))),'Data Summary'!CM30="Yes"),OFFSET('Sanitation Data'!$D$10,0,10*ROW('Sanitation Data'!D24)),NA())</f>
        <v>#N/A</v>
      </c>
      <c r="Y30" s="528" t="e">
        <f ca="1">+IF(AND(ISNUMBER(OFFSET('Sanitation Data'!$D$11,0,10*ROW('Sanitation Data'!D24))),'Data Summary'!CN30="Yes"),OFFSET('Sanitation Data'!$D$11,0,10*ROW('Sanitation Data'!D24)),NA())</f>
        <v>#N/A</v>
      </c>
      <c r="Z30" s="528" t="e">
        <f ca="1">+IF(AND(ISNUMBER(OFFSET('Sanitation Data'!$D$12,0,10*ROW('Sanitation Data'!D24))),'Data Summary'!CO30="Yes"),OFFSET('Sanitation Data'!$D$12,0,10*ROW('Sanitation Data'!D24)),NA())</f>
        <v>#N/A</v>
      </c>
      <c r="AA30" s="528" t="e">
        <f ca="1">+IF(AND(ISNUMBER(OFFSET('Sanitation Data'!$E$4,0,10*ROW('Sanitation Data'!E24))),'Data Summary'!CP30="Yes"),100-OFFSET('Sanitation Data'!$E$4,0,10*ROW('Sanitation Data'!E24)),NA())</f>
        <v>#N/A</v>
      </c>
      <c r="AB30" s="528" t="e">
        <f ca="1">+IF(AND(ISNUMBER(OFFSET('Sanitation Data'!$E$6,0,10*ROW('Sanitation Data'!E24))),'Data Summary'!CQ30="Yes"),OFFSET('Sanitation Data'!$E$6,0,10*ROW('Sanitation Data'!E24)),NA())</f>
        <v>#N/A</v>
      </c>
      <c r="AC30" s="528" t="e">
        <f ca="1">+IF(AND(ISNUMBER(OFFSET('Sanitation Data'!$E$10,0,10*ROW('Sanitation Data'!E24))),'Data Summary'!CR30="Yes"),OFFSET('Sanitation Data'!$E$10,0,10*ROW('Sanitation Data'!E24)),NA())</f>
        <v>#N/A</v>
      </c>
      <c r="AD30" s="528" t="e">
        <f ca="1">+IF(AND(ISNUMBER(OFFSET('Sanitation Data'!$E$11,0,10*ROW('Sanitation Data'!E24))),'Data Summary'!CS30="Yes"),OFFSET('Sanitation Data'!$E$11,0,10*ROW('Sanitation Data'!E24)),NA())</f>
        <v>#N/A</v>
      </c>
      <c r="AE30" s="528" t="e">
        <f ca="1">+IF(AND(ISNUMBER(OFFSET('Sanitation Data'!$E$12,0,10*ROW('Sanitation Data'!E24))),'Data Summary'!CT30="Yes"),OFFSET('Sanitation Data'!$E$12,0,10*ROW('Sanitation Data'!E24)),NA())</f>
        <v>#N/A</v>
      </c>
      <c r="AF30" s="528" t="e">
        <f ca="1">+IF(AND(ISNUMBER(OFFSET('Sanitation Data'!$F$4,0,10*ROW('Sanitation Data'!F24))),'Data Summary'!CU30="Yes"),100-OFFSET('Sanitation Data'!$F$4,0,10*ROW('Sanitation Data'!F24)),NA())</f>
        <v>#N/A</v>
      </c>
      <c r="AG30" s="528" t="e">
        <f ca="1">+IF(AND(ISNUMBER(OFFSET('Sanitation Data'!$F$6,0,10*ROW('Sanitation Data'!F24))),'Data Summary'!CV30="Yes"),OFFSET('Sanitation Data'!$F$6,0,10*ROW('Sanitation Data'!F24)),NA())</f>
        <v>#N/A</v>
      </c>
      <c r="AH30" s="528" t="e">
        <f ca="1">+IF(AND(ISNUMBER(OFFSET('Sanitation Data'!$F$10,0,10*ROW('Sanitation Data'!F24))),'Data Summary'!CW30="Yes"),OFFSET('Sanitation Data'!$F$10,0,10*ROW('Sanitation Data'!F24)),NA())</f>
        <v>#N/A</v>
      </c>
      <c r="AI30" s="528" t="e">
        <f ca="1">+IF(AND(ISNUMBER(OFFSET('Sanitation Data'!$F$11,0,10*ROW('Sanitation Data'!F24))),'Data Summary'!CX30="Yes"),OFFSET('Sanitation Data'!$F$11,0,10*ROW('Sanitation Data'!F24)),NA())</f>
        <v>#N/A</v>
      </c>
      <c r="AJ30" s="528" t="e">
        <f ca="1">+IF(AND(ISNUMBER(OFFSET('Sanitation Data'!$F$12,0,10*ROW('Sanitation Data'!F24))),'Data Summary'!CY30="Yes"),OFFSET('Sanitation Data'!$F$12,0,10*ROW('Sanitation Data'!F24)),NA())</f>
        <v>#N/A</v>
      </c>
      <c r="AK30" s="528" t="e">
        <f ca="1">+IF(AND(ISNUMBER(OFFSET('Sanitation Data'!$G$4,0,10*ROW('Sanitation Data'!G24))),'Data Summary'!CZ30="Yes"),100-OFFSET('Sanitation Data'!$G$4,0,10*ROW('Sanitation Data'!G24)),NA())</f>
        <v>#N/A</v>
      </c>
      <c r="AL30" s="528" t="e">
        <f ca="1">+IF(AND(ISNUMBER(OFFSET('Sanitation Data'!$G$6,0,10*ROW('Sanitation Data'!G24))),'Data Summary'!DA30="Yes"),OFFSET('Sanitation Data'!$G$6,0,10*ROW('Sanitation Data'!G24)),NA())</f>
        <v>#N/A</v>
      </c>
      <c r="AM30" s="528" t="e">
        <f ca="1">+IF(AND(ISNUMBER(OFFSET('Sanitation Data'!$G$10,0,10*ROW('Sanitation Data'!G24))),'Data Summary'!DB30="Yes"),OFFSET('Sanitation Data'!$G$10,0,10*ROW('Sanitation Data'!G24)),NA())</f>
        <v>#N/A</v>
      </c>
      <c r="AN30" s="528" t="e">
        <f ca="1">+IF(AND(ISNUMBER(OFFSET('Sanitation Data'!$G$11,0,10*ROW('Sanitation Data'!G24))),'Data Summary'!DC30="Yes"),OFFSET('Sanitation Data'!$G$11,0,10*ROW('Sanitation Data'!G24)),NA())</f>
        <v>#N/A</v>
      </c>
      <c r="AO30" s="528" t="e">
        <f ca="1">+IF(AND(ISNUMBER(OFFSET('Sanitation Data'!$G$12,0,10*ROW('Sanitation Data'!G24))),'Data Summary'!DD30="Yes"),OFFSET('Sanitation Data'!$G$12,0,10*ROW('Sanitation Data'!G24)),NA())</f>
        <v>#N/A</v>
      </c>
      <c r="AP30" s="528" t="e">
        <f ca="1">+IF(AND(ISNUMBER(OFFSET('Sanitation Data'!$H$4,0,10*ROW('Sanitation Data'!H24))),'Data Summary'!DE30="Yes"),100-OFFSET('Sanitation Data'!$H$4,0,10*ROW('Sanitation Data'!H24)),NA())</f>
        <v>#N/A</v>
      </c>
      <c r="AQ30" s="528" t="e">
        <f ca="1">+IF(AND(ISNUMBER(OFFSET('Sanitation Data'!$H$6,0,10*ROW('Sanitation Data'!H24))),'Data Summary'!DF30="Yes"),OFFSET('Sanitation Data'!$H$6,0,10*ROW('Sanitation Data'!H24)),NA())</f>
        <v>#N/A</v>
      </c>
      <c r="AR30" s="528" t="e">
        <f ca="1">+IF(AND(ISNUMBER(OFFSET('Sanitation Data'!$H$10,0,10*ROW('Sanitation Data'!H24))),'Data Summary'!DG30="Yes"),OFFSET('Sanitation Data'!$H$10,0,10*ROW('Sanitation Data'!H24)),NA())</f>
        <v>#N/A</v>
      </c>
      <c r="AS30" s="528" t="e">
        <f ca="1">+IF(AND(ISNUMBER(OFFSET('Sanitation Data'!$H$11,0,10*ROW('Sanitation Data'!H24))),'Data Summary'!DH30="Yes"),OFFSET('Sanitation Data'!$H$11,0,10*ROW('Sanitation Data'!H24)),NA())</f>
        <v>#N/A</v>
      </c>
      <c r="AT30" s="528" t="e">
        <f ca="1">+IF(AND(ISNUMBER(OFFSET('Sanitation Data'!$H$12,0,10*ROW('Sanitation Data'!H24))),'Data Summary'!DI30="Yes"),OFFSET('Sanitation Data'!$H$12,0,10*ROW('Sanitation Data'!H24)),NA())</f>
        <v>#N/A</v>
      </c>
      <c r="AU30" s="528" t="e">
        <f ca="1">+IF(AND(ISNUMBER(OFFSET('Sanitation Data'!$I$4,0,10*ROW('Sanitation Data'!I24))),'Data Summary'!DJ30="Yes"),100-OFFSET('Sanitation Data'!$I$4,0,10*ROW('Sanitation Data'!I24)),NA())</f>
        <v>#N/A</v>
      </c>
      <c r="AV30" s="528" t="e">
        <f ca="1">+IF(AND(ISNUMBER(OFFSET('Sanitation Data'!$I$6,0,10*ROW('Sanitation Data'!I24))),'Data Summary'!DK30="Yes"),OFFSET('Sanitation Data'!$I$6,0,10*ROW('Sanitation Data'!I24)),NA())</f>
        <v>#N/A</v>
      </c>
      <c r="AW30" s="528" t="e">
        <f ca="1">+IF(AND(ISNUMBER(OFFSET('Sanitation Data'!$I$10,0,10*ROW('Sanitation Data'!I24))),'Data Summary'!DL30="Yes"),OFFSET('Sanitation Data'!$I$10,0,10*ROW('Sanitation Data'!I24)),NA())</f>
        <v>#N/A</v>
      </c>
      <c r="AX30" s="528" t="e">
        <f ca="1">+IF(AND(ISNUMBER(OFFSET('Sanitation Data'!$I$11,0,10*ROW('Sanitation Data'!I24))),'Data Summary'!DM30="Yes"),OFFSET('Sanitation Data'!$I$11,0,10*ROW('Sanitation Data'!I24)),NA())</f>
        <v>#N/A</v>
      </c>
      <c r="AY30" s="528" t="e">
        <f ca="1">+IF(AND(ISNUMBER(OFFSET('Sanitation Data'!$I$12,0,10*ROW('Sanitation Data'!I24))),'Data Summary'!DN30="Yes"),OFFSET('Sanitation Data'!$I$12,0,10*ROW('Sanitation Data'!I24)),NA())</f>
        <v>#N/A</v>
      </c>
      <c r="AZ30" s="529" t="e">
        <f ca="1">+IF(AND(ISNUMBER(OFFSET('Hygiene Data'!$D$5,0,10*ROW('Hygiene Data'!D24))),'Data Summary'!DO30="Yes"),OFFSET('Hygiene Data'!$D$5,0,10*ROW('Hygiene Data'!D24)),NA())</f>
        <v>#N/A</v>
      </c>
      <c r="BA30" s="529" t="e">
        <f ca="1">+IF(AND(ISNUMBER(OFFSET('Hygiene Data'!$D$7,0,10*ROW('Hygiene Data'!D24))),'Data Summary'!DP30="Yes"),OFFSET('Hygiene Data'!$D$7,0,10*ROW('Hygiene Data'!D24)),NA())</f>
        <v>#N/A</v>
      </c>
      <c r="BB30" s="529" t="e">
        <f ca="1">+IF(AND(ISNUMBER(OFFSET('Hygiene Data'!$D$9,0,10*ROW('Hygiene Data'!D24))),'Data Summary'!DQ30="Yes"),OFFSET('Hygiene Data'!$D$9,0,10*ROW('Hygiene Data'!D24)),NA())</f>
        <v>#N/A</v>
      </c>
      <c r="BC30" s="529" t="e">
        <f ca="1">+IF(AND(ISNUMBER(OFFSET('Hygiene Data'!$E$5,0,10*ROW('Hygiene Data'!E24))),'Data Summary'!DR30="Yes"),OFFSET('Hygiene Data'!$E$5,0,10*ROW('Hygiene Data'!E24)),NA())</f>
        <v>#N/A</v>
      </c>
      <c r="BD30" s="529" t="e">
        <f ca="1">+IF(AND(ISNUMBER(OFFSET('Hygiene Data'!$E$7,0,10*ROW('Hygiene Data'!E24))),'Data Summary'!DS30="Yes"),OFFSET('Hygiene Data'!$E$7,0,10*ROW('Hygiene Data'!E24)),NA())</f>
        <v>#N/A</v>
      </c>
      <c r="BE30" s="529" t="e">
        <f ca="1">+IF(AND(ISNUMBER(OFFSET('Hygiene Data'!$E$9,0,10*ROW('Hygiene Data'!E24))),'Data Summary'!DT30="Yes"),OFFSET('Hygiene Data'!$E$9,0,10*ROW('Hygiene Data'!E24)),NA())</f>
        <v>#N/A</v>
      </c>
      <c r="BF30" s="529" t="e">
        <f ca="1">+IF(AND(ISNUMBER(OFFSET('Hygiene Data'!$F$5,0,10*ROW('Hygiene Data'!F24))),'Data Summary'!DU30="Yes"),OFFSET('Hygiene Data'!$F$5,0,10*ROW('Hygiene Data'!F24)),NA())</f>
        <v>#N/A</v>
      </c>
      <c r="BG30" s="529" t="e">
        <f ca="1">+IF(AND(ISNUMBER(OFFSET('Hygiene Data'!$F$7,0,10*ROW('Hygiene Data'!F24))),'Data Summary'!DV30="Yes"),OFFSET('Hygiene Data'!$F$7,0,10*ROW('Hygiene Data'!F24)),NA())</f>
        <v>#N/A</v>
      </c>
      <c r="BH30" s="529" t="e">
        <f ca="1">+IF(AND(ISNUMBER(OFFSET('Hygiene Data'!$F$9,0,10*ROW('Hygiene Data'!F24))),'Data Summary'!DW30="Yes"),OFFSET('Hygiene Data'!$F$9,0,10*ROW('Hygiene Data'!F24)),NA())</f>
        <v>#N/A</v>
      </c>
      <c r="BI30" s="529" t="e">
        <f ca="1">+IF(AND(ISNUMBER(OFFSET('Hygiene Data'!$G$5,0,10*ROW('Hygiene Data'!G24))),'Data Summary'!DX30="Yes"),OFFSET('Hygiene Data'!$G$5,0,10*ROW('Hygiene Data'!G24)),NA())</f>
        <v>#N/A</v>
      </c>
      <c r="BJ30" s="529" t="e">
        <f ca="1">+IF(AND(ISNUMBER(OFFSET('Hygiene Data'!$G$7,0,10*ROW('Hygiene Data'!G24))),'Data Summary'!DY30="Yes"),OFFSET('Hygiene Data'!$G$7,0,10*ROW('Hygiene Data'!G24)),NA())</f>
        <v>#N/A</v>
      </c>
      <c r="BK30" s="529" t="e">
        <f ca="1">+IF(AND(ISNUMBER(OFFSET('Hygiene Data'!$G$9,0,10*ROW('Hygiene Data'!G24))),'Data Summary'!DZ30="Yes"),OFFSET('Hygiene Data'!$G$9,0,10*ROW('Hygiene Data'!G24)),NA())</f>
        <v>#N/A</v>
      </c>
      <c r="BL30" s="529" t="e">
        <f ca="1">+IF(AND(ISNUMBER(OFFSET('Hygiene Data'!$H$5,0,10*ROW('Hygiene Data'!H24))),'Data Summary'!EA30="Yes"),OFFSET('Hygiene Data'!$H$5,0,10*ROW('Hygiene Data'!H24)),NA())</f>
        <v>#N/A</v>
      </c>
      <c r="BM30" s="529" t="e">
        <f ca="1">+IF(AND(ISNUMBER(OFFSET('Hygiene Data'!$H$7,0,10*ROW('Hygiene Data'!H24))),'Data Summary'!EB30="Yes"),OFFSET('Hygiene Data'!$H$7,0,10*ROW('Hygiene Data'!H24)),NA())</f>
        <v>#N/A</v>
      </c>
      <c r="BN30" s="529" t="e">
        <f ca="1">+IF(AND(ISNUMBER(OFFSET('Hygiene Data'!$H$9,0,10*ROW('Hygiene Data'!H24))),'Data Summary'!EC30="Yes"),OFFSET('Hygiene Data'!$H$9,0,10*ROW('Hygiene Data'!H24)),NA())</f>
        <v>#N/A</v>
      </c>
      <c r="BO30" s="529" t="e">
        <f ca="1">+IF(AND(ISNUMBER(OFFSET('Hygiene Data'!$I$5,0,10*ROW('Hygiene Data'!I24))),'Data Summary'!ED30="Yes"),OFFSET('Hygiene Data'!$I$5,0,10*ROW('Hygiene Data'!I24)),NA())</f>
        <v>#N/A</v>
      </c>
      <c r="BP30" s="529" t="e">
        <f ca="1">+IF(AND(ISNUMBER(OFFSET('Hygiene Data'!$I$7,0,10*ROW('Hygiene Data'!I24))),'Data Summary'!EE30="Yes"),OFFSET('Hygiene Data'!$I$7,0,10*ROW('Hygiene Data'!I24)),NA())</f>
        <v>#N/A</v>
      </c>
      <c r="BQ30" s="529" t="e">
        <f ca="1">+IF(AND(ISNUMBER(OFFSET('Hygiene Data'!$I$9,0,10*ROW('Hygiene Data'!I24))),'Data Summary'!EF30="Yes"),OFFSET('Hygiene Data'!$I$9,0,10*ROW('Hygiene Data'!I24)),NA())</f>
        <v>#N/A</v>
      </c>
    </row>
    <row r="31" spans="1:69" x14ac:dyDescent="0.25">
      <c r="A31" s="525" t="e">
        <f ca="1">+RIGHT('Data Summary'!A31,LEN('Data Summary'!A31)-9)</f>
        <v>#VALUE!</v>
      </c>
      <c r="B31" s="499" t="str">
        <f ca="1">+IF(ISTEXT('Data Summary'!B31),'Data Summary'!B31,"")</f>
        <v/>
      </c>
      <c r="C31" s="526" t="e">
        <f ca="1">+VALUE('Data Summary'!C31)</f>
        <v>#VALUE!</v>
      </c>
      <c r="D31" s="527" t="e">
        <f ca="1">+IF(AND(ISNUMBER(OFFSET('Water Data'!$D$4,0,10*ROW('Water Data'!D25))),'Data Summary'!BS31="Yes"),100-OFFSET('Water Data'!$D$4,0,10*ROW('Water Data'!D25)),NA())</f>
        <v>#N/A</v>
      </c>
      <c r="E31" s="527" t="e">
        <f ca="1">+IF(AND(ISNUMBER(OFFSET('Water Data'!$D$6,0,10*ROW('Water Data'!D25))),'Data Summary'!BT31="Yes"),OFFSET('Water Data'!$D$6,0,10*ROW('Water Data'!D25)),NA())</f>
        <v>#N/A</v>
      </c>
      <c r="F31" s="527" t="e">
        <f ca="1">+IF(AND(ISNUMBER(OFFSET('Water Data'!$D$9,0,10*ROW('Water Data'!D25))),'Data Summary'!BU31="Yes"),OFFSET('Water Data'!$D$9,0,10*ROW('Water Data'!D25)),NA())</f>
        <v>#N/A</v>
      </c>
      <c r="G31" s="527" t="e">
        <f ca="1">+IF(AND(ISNUMBER(OFFSET('Water Data'!$E$4,0,10*ROW('Water Data'!E25))),'Data Summary'!BV31="Yes"),100-OFFSET('Water Data'!$E$4,0,10*ROW('Water Data'!E25)),NA())</f>
        <v>#N/A</v>
      </c>
      <c r="H31" s="527" t="e">
        <f ca="1">+IF(AND(ISNUMBER(OFFSET('Water Data'!$E$6,0,10*ROW('Water Data'!E25))),'Data Summary'!BW31="Yes"),OFFSET('Water Data'!$E$6,0,10*ROW('Water Data'!E25)),NA())</f>
        <v>#N/A</v>
      </c>
      <c r="I31" s="527" t="e">
        <f ca="1">+IF(AND(ISNUMBER(OFFSET('Water Data'!$E$9,0,10*ROW('Water Data'!E25))),'Data Summary'!BX31="Yes"),OFFSET('Water Data'!$E$9,0,10*ROW('Water Data'!E25)),NA())</f>
        <v>#N/A</v>
      </c>
      <c r="J31" s="527" t="e">
        <f ca="1">+IF(AND(ISNUMBER(OFFSET('Water Data'!$F$4,0,10*ROW('Water Data'!F25))),'Data Summary'!BY31="Yes"),100-OFFSET('Water Data'!$F$4,0,10*ROW('Water Data'!F25)),NA())</f>
        <v>#N/A</v>
      </c>
      <c r="K31" s="527" t="e">
        <f ca="1">+IF(AND(ISNUMBER(OFFSET('Water Data'!$F$6,0,10*ROW('Water Data'!F25))),'Data Summary'!BZ31="Yes"),OFFSET('Water Data'!$F$6,0,10*ROW('Water Data'!F25)),NA())</f>
        <v>#N/A</v>
      </c>
      <c r="L31" s="527" t="e">
        <f ca="1">+IF(AND(ISNUMBER(OFFSET('Water Data'!$F$9,0,10*ROW('Water Data'!F25))),'Data Summary'!CA31="Yes"),OFFSET('Water Data'!$F$9,0,10*ROW('Water Data'!F25)),NA())</f>
        <v>#N/A</v>
      </c>
      <c r="M31" s="527" t="e">
        <f ca="1">+IF(AND(ISNUMBER(OFFSET('Water Data'!$G$4,0,10*ROW('Water Data'!G25))),'Data Summary'!CB31="Yes"),100-OFFSET('Water Data'!$G$4,0,10*ROW('Water Data'!G25)),NA())</f>
        <v>#N/A</v>
      </c>
      <c r="N31" s="527" t="e">
        <f ca="1">+IF(AND(ISNUMBER(OFFSET('Water Data'!$G$6,0,10*ROW('Water Data'!G25))),'Data Summary'!CC31="Yes"),OFFSET('Water Data'!$G$6,0,10*ROW('Water Data'!G25)),NA())</f>
        <v>#N/A</v>
      </c>
      <c r="O31" s="527" t="e">
        <f ca="1">+IF(AND(ISNUMBER(OFFSET('Water Data'!$G$9,0,10*ROW('Water Data'!G25))),'Data Summary'!CD31="Yes"),OFFSET('Water Data'!$G$9,0,10*ROW('Water Data'!G25)),NA())</f>
        <v>#N/A</v>
      </c>
      <c r="P31" s="527" t="e">
        <f ca="1">+IF(AND(ISNUMBER(OFFSET('Water Data'!$H$4,0,10*ROW('Water Data'!H25))),'Data Summary'!CE31="Yes"),100-OFFSET('Water Data'!$H$4,0,10*ROW('Water Data'!H25)),NA())</f>
        <v>#N/A</v>
      </c>
      <c r="Q31" s="527" t="e">
        <f ca="1">+IF(AND(ISNUMBER(OFFSET('Water Data'!$H$6,0,10*ROW('Water Data'!H25))),'Data Summary'!CF31="Yes"),OFFSET('Water Data'!$H$6,0,10*ROW('Water Data'!H25)),NA())</f>
        <v>#N/A</v>
      </c>
      <c r="R31" s="527" t="e">
        <f ca="1">+IF(AND(ISNUMBER(OFFSET('Water Data'!$H$9,0,10*ROW('Water Data'!H25))),'Data Summary'!CG31="Yes"),OFFSET('Water Data'!$H$9,0,10*ROW('Water Data'!H25)),NA())</f>
        <v>#N/A</v>
      </c>
      <c r="S31" s="527" t="e">
        <f ca="1">+IF(AND(ISNUMBER(OFFSET('Water Data'!$I$4,0,10*ROW('Water Data'!I25))),'Data Summary'!CH31="Yes"),100-OFFSET('Water Data'!$I$4,0,10*ROW('Water Data'!I25)),NA())</f>
        <v>#N/A</v>
      </c>
      <c r="T31" s="527" t="e">
        <f ca="1">+IF(AND(ISNUMBER(OFFSET('Water Data'!$I$6,0,10*ROW('Water Data'!I25))),'Data Summary'!CI31="Yes"),OFFSET('Water Data'!$I$6,0,10*ROW('Water Data'!I25)),NA())</f>
        <v>#N/A</v>
      </c>
      <c r="U31" s="527" t="e">
        <f ca="1">+IF(AND(ISNUMBER(OFFSET('Water Data'!$I$9,0,10*ROW('Water Data'!I25))),'Data Summary'!CJ31="Yes"),OFFSET('Water Data'!$I$9,0,10*ROW('Water Data'!I25)),NA())</f>
        <v>#N/A</v>
      </c>
      <c r="V31" s="528" t="e">
        <f ca="1">+IF(AND(ISNUMBER(OFFSET('Sanitation Data'!$D$4,0,10*ROW('Sanitation Data'!D25))),'Data Summary'!CK31="Yes"),100-OFFSET('Sanitation Data'!$D$4,0,10*ROW('Sanitation Data'!D25)),NA())</f>
        <v>#N/A</v>
      </c>
      <c r="W31" s="528" t="e">
        <f ca="1">+IF(AND(ISNUMBER(OFFSET('Sanitation Data'!$D$6,0,10*ROW('Sanitation Data'!D25))),'Data Summary'!CL31="Yes"),OFFSET('Sanitation Data'!$D$6,0,10*ROW('Sanitation Data'!D25)),NA())</f>
        <v>#N/A</v>
      </c>
      <c r="X31" s="528" t="e">
        <f ca="1">+IF(AND(ISNUMBER(OFFSET('Sanitation Data'!$D$10,0,10*ROW('Sanitation Data'!D25))),'Data Summary'!CM31="Yes"),OFFSET('Sanitation Data'!$D$10,0,10*ROW('Sanitation Data'!D25)),NA())</f>
        <v>#N/A</v>
      </c>
      <c r="Y31" s="528" t="e">
        <f ca="1">+IF(AND(ISNUMBER(OFFSET('Sanitation Data'!$D$11,0,10*ROW('Sanitation Data'!D25))),'Data Summary'!CN31="Yes"),OFFSET('Sanitation Data'!$D$11,0,10*ROW('Sanitation Data'!D25)),NA())</f>
        <v>#N/A</v>
      </c>
      <c r="Z31" s="528" t="e">
        <f ca="1">+IF(AND(ISNUMBER(OFFSET('Sanitation Data'!$D$12,0,10*ROW('Sanitation Data'!D25))),'Data Summary'!CO31="Yes"),OFFSET('Sanitation Data'!$D$12,0,10*ROW('Sanitation Data'!D25)),NA())</f>
        <v>#N/A</v>
      </c>
      <c r="AA31" s="528" t="e">
        <f ca="1">+IF(AND(ISNUMBER(OFFSET('Sanitation Data'!$E$4,0,10*ROW('Sanitation Data'!E25))),'Data Summary'!CP31="Yes"),100-OFFSET('Sanitation Data'!$E$4,0,10*ROW('Sanitation Data'!E25)),NA())</f>
        <v>#N/A</v>
      </c>
      <c r="AB31" s="528" t="e">
        <f ca="1">+IF(AND(ISNUMBER(OFFSET('Sanitation Data'!$E$6,0,10*ROW('Sanitation Data'!E25))),'Data Summary'!CQ31="Yes"),OFFSET('Sanitation Data'!$E$6,0,10*ROW('Sanitation Data'!E25)),NA())</f>
        <v>#N/A</v>
      </c>
      <c r="AC31" s="528" t="e">
        <f ca="1">+IF(AND(ISNUMBER(OFFSET('Sanitation Data'!$E$10,0,10*ROW('Sanitation Data'!E25))),'Data Summary'!CR31="Yes"),OFFSET('Sanitation Data'!$E$10,0,10*ROW('Sanitation Data'!E25)),NA())</f>
        <v>#N/A</v>
      </c>
      <c r="AD31" s="528" t="e">
        <f ca="1">+IF(AND(ISNUMBER(OFFSET('Sanitation Data'!$E$11,0,10*ROW('Sanitation Data'!E25))),'Data Summary'!CS31="Yes"),OFFSET('Sanitation Data'!$E$11,0,10*ROW('Sanitation Data'!E25)),NA())</f>
        <v>#N/A</v>
      </c>
      <c r="AE31" s="528" t="e">
        <f ca="1">+IF(AND(ISNUMBER(OFFSET('Sanitation Data'!$E$12,0,10*ROW('Sanitation Data'!E25))),'Data Summary'!CT31="Yes"),OFFSET('Sanitation Data'!$E$12,0,10*ROW('Sanitation Data'!E25)),NA())</f>
        <v>#N/A</v>
      </c>
      <c r="AF31" s="528" t="e">
        <f ca="1">+IF(AND(ISNUMBER(OFFSET('Sanitation Data'!$F$4,0,10*ROW('Sanitation Data'!F25))),'Data Summary'!CU31="Yes"),100-OFFSET('Sanitation Data'!$F$4,0,10*ROW('Sanitation Data'!F25)),NA())</f>
        <v>#N/A</v>
      </c>
      <c r="AG31" s="528" t="e">
        <f ca="1">+IF(AND(ISNUMBER(OFFSET('Sanitation Data'!$F$6,0,10*ROW('Sanitation Data'!F25))),'Data Summary'!CV31="Yes"),OFFSET('Sanitation Data'!$F$6,0,10*ROW('Sanitation Data'!F25)),NA())</f>
        <v>#N/A</v>
      </c>
      <c r="AH31" s="528" t="e">
        <f ca="1">+IF(AND(ISNUMBER(OFFSET('Sanitation Data'!$F$10,0,10*ROW('Sanitation Data'!F25))),'Data Summary'!CW31="Yes"),OFFSET('Sanitation Data'!$F$10,0,10*ROW('Sanitation Data'!F25)),NA())</f>
        <v>#N/A</v>
      </c>
      <c r="AI31" s="528" t="e">
        <f ca="1">+IF(AND(ISNUMBER(OFFSET('Sanitation Data'!$F$11,0,10*ROW('Sanitation Data'!F25))),'Data Summary'!CX31="Yes"),OFFSET('Sanitation Data'!$F$11,0,10*ROW('Sanitation Data'!F25)),NA())</f>
        <v>#N/A</v>
      </c>
      <c r="AJ31" s="528" t="e">
        <f ca="1">+IF(AND(ISNUMBER(OFFSET('Sanitation Data'!$F$12,0,10*ROW('Sanitation Data'!F25))),'Data Summary'!CY31="Yes"),OFFSET('Sanitation Data'!$F$12,0,10*ROW('Sanitation Data'!F25)),NA())</f>
        <v>#N/A</v>
      </c>
      <c r="AK31" s="528" t="e">
        <f ca="1">+IF(AND(ISNUMBER(OFFSET('Sanitation Data'!$G$4,0,10*ROW('Sanitation Data'!G25))),'Data Summary'!CZ31="Yes"),100-OFFSET('Sanitation Data'!$G$4,0,10*ROW('Sanitation Data'!G25)),NA())</f>
        <v>#N/A</v>
      </c>
      <c r="AL31" s="528" t="e">
        <f ca="1">+IF(AND(ISNUMBER(OFFSET('Sanitation Data'!$G$6,0,10*ROW('Sanitation Data'!G25))),'Data Summary'!DA31="Yes"),OFFSET('Sanitation Data'!$G$6,0,10*ROW('Sanitation Data'!G25)),NA())</f>
        <v>#N/A</v>
      </c>
      <c r="AM31" s="528" t="e">
        <f ca="1">+IF(AND(ISNUMBER(OFFSET('Sanitation Data'!$G$10,0,10*ROW('Sanitation Data'!G25))),'Data Summary'!DB31="Yes"),OFFSET('Sanitation Data'!$G$10,0,10*ROW('Sanitation Data'!G25)),NA())</f>
        <v>#N/A</v>
      </c>
      <c r="AN31" s="528" t="e">
        <f ca="1">+IF(AND(ISNUMBER(OFFSET('Sanitation Data'!$G$11,0,10*ROW('Sanitation Data'!G25))),'Data Summary'!DC31="Yes"),OFFSET('Sanitation Data'!$G$11,0,10*ROW('Sanitation Data'!G25)),NA())</f>
        <v>#N/A</v>
      </c>
      <c r="AO31" s="528" t="e">
        <f ca="1">+IF(AND(ISNUMBER(OFFSET('Sanitation Data'!$G$12,0,10*ROW('Sanitation Data'!G25))),'Data Summary'!DD31="Yes"),OFFSET('Sanitation Data'!$G$12,0,10*ROW('Sanitation Data'!G25)),NA())</f>
        <v>#N/A</v>
      </c>
      <c r="AP31" s="528" t="e">
        <f ca="1">+IF(AND(ISNUMBER(OFFSET('Sanitation Data'!$H$4,0,10*ROW('Sanitation Data'!H25))),'Data Summary'!DE31="Yes"),100-OFFSET('Sanitation Data'!$H$4,0,10*ROW('Sanitation Data'!H25)),NA())</f>
        <v>#N/A</v>
      </c>
      <c r="AQ31" s="528" t="e">
        <f ca="1">+IF(AND(ISNUMBER(OFFSET('Sanitation Data'!$H$6,0,10*ROW('Sanitation Data'!H25))),'Data Summary'!DF31="Yes"),OFFSET('Sanitation Data'!$H$6,0,10*ROW('Sanitation Data'!H25)),NA())</f>
        <v>#N/A</v>
      </c>
      <c r="AR31" s="528" t="e">
        <f ca="1">+IF(AND(ISNUMBER(OFFSET('Sanitation Data'!$H$10,0,10*ROW('Sanitation Data'!H25))),'Data Summary'!DG31="Yes"),OFFSET('Sanitation Data'!$H$10,0,10*ROW('Sanitation Data'!H25)),NA())</f>
        <v>#N/A</v>
      </c>
      <c r="AS31" s="528" t="e">
        <f ca="1">+IF(AND(ISNUMBER(OFFSET('Sanitation Data'!$H$11,0,10*ROW('Sanitation Data'!H25))),'Data Summary'!DH31="Yes"),OFFSET('Sanitation Data'!$H$11,0,10*ROW('Sanitation Data'!H25)),NA())</f>
        <v>#N/A</v>
      </c>
      <c r="AT31" s="528" t="e">
        <f ca="1">+IF(AND(ISNUMBER(OFFSET('Sanitation Data'!$H$12,0,10*ROW('Sanitation Data'!H25))),'Data Summary'!DI31="Yes"),OFFSET('Sanitation Data'!$H$12,0,10*ROW('Sanitation Data'!H25)),NA())</f>
        <v>#N/A</v>
      </c>
      <c r="AU31" s="528" t="e">
        <f ca="1">+IF(AND(ISNUMBER(OFFSET('Sanitation Data'!$I$4,0,10*ROW('Sanitation Data'!I25))),'Data Summary'!DJ31="Yes"),100-OFFSET('Sanitation Data'!$I$4,0,10*ROW('Sanitation Data'!I25)),NA())</f>
        <v>#N/A</v>
      </c>
      <c r="AV31" s="528" t="e">
        <f ca="1">+IF(AND(ISNUMBER(OFFSET('Sanitation Data'!$I$6,0,10*ROW('Sanitation Data'!I25))),'Data Summary'!DK31="Yes"),OFFSET('Sanitation Data'!$I$6,0,10*ROW('Sanitation Data'!I25)),NA())</f>
        <v>#N/A</v>
      </c>
      <c r="AW31" s="528" t="e">
        <f ca="1">+IF(AND(ISNUMBER(OFFSET('Sanitation Data'!$I$10,0,10*ROW('Sanitation Data'!I25))),'Data Summary'!DL31="Yes"),OFFSET('Sanitation Data'!$I$10,0,10*ROW('Sanitation Data'!I25)),NA())</f>
        <v>#N/A</v>
      </c>
      <c r="AX31" s="528" t="e">
        <f ca="1">+IF(AND(ISNUMBER(OFFSET('Sanitation Data'!$I$11,0,10*ROW('Sanitation Data'!I25))),'Data Summary'!DM31="Yes"),OFFSET('Sanitation Data'!$I$11,0,10*ROW('Sanitation Data'!I25)),NA())</f>
        <v>#N/A</v>
      </c>
      <c r="AY31" s="528" t="e">
        <f ca="1">+IF(AND(ISNUMBER(OFFSET('Sanitation Data'!$I$12,0,10*ROW('Sanitation Data'!I25))),'Data Summary'!DN31="Yes"),OFFSET('Sanitation Data'!$I$12,0,10*ROW('Sanitation Data'!I25)),NA())</f>
        <v>#N/A</v>
      </c>
      <c r="AZ31" s="529" t="e">
        <f ca="1">+IF(AND(ISNUMBER(OFFSET('Hygiene Data'!$D$5,0,10*ROW('Hygiene Data'!D25))),'Data Summary'!DO31="Yes"),OFFSET('Hygiene Data'!$D$5,0,10*ROW('Hygiene Data'!D25)),NA())</f>
        <v>#N/A</v>
      </c>
      <c r="BA31" s="529" t="e">
        <f ca="1">+IF(AND(ISNUMBER(OFFSET('Hygiene Data'!$D$7,0,10*ROW('Hygiene Data'!D25))),'Data Summary'!DP31="Yes"),OFFSET('Hygiene Data'!$D$7,0,10*ROW('Hygiene Data'!D25)),NA())</f>
        <v>#N/A</v>
      </c>
      <c r="BB31" s="529" t="e">
        <f ca="1">+IF(AND(ISNUMBER(OFFSET('Hygiene Data'!$D$9,0,10*ROW('Hygiene Data'!D25))),'Data Summary'!DQ31="Yes"),OFFSET('Hygiene Data'!$D$9,0,10*ROW('Hygiene Data'!D25)),NA())</f>
        <v>#N/A</v>
      </c>
      <c r="BC31" s="529" t="e">
        <f ca="1">+IF(AND(ISNUMBER(OFFSET('Hygiene Data'!$E$5,0,10*ROW('Hygiene Data'!E25))),'Data Summary'!DR31="Yes"),OFFSET('Hygiene Data'!$E$5,0,10*ROW('Hygiene Data'!E25)),NA())</f>
        <v>#N/A</v>
      </c>
      <c r="BD31" s="529" t="e">
        <f ca="1">+IF(AND(ISNUMBER(OFFSET('Hygiene Data'!$E$7,0,10*ROW('Hygiene Data'!E25))),'Data Summary'!DS31="Yes"),OFFSET('Hygiene Data'!$E$7,0,10*ROW('Hygiene Data'!E25)),NA())</f>
        <v>#N/A</v>
      </c>
      <c r="BE31" s="529" t="e">
        <f ca="1">+IF(AND(ISNUMBER(OFFSET('Hygiene Data'!$E$9,0,10*ROW('Hygiene Data'!E25))),'Data Summary'!DT31="Yes"),OFFSET('Hygiene Data'!$E$9,0,10*ROW('Hygiene Data'!E25)),NA())</f>
        <v>#N/A</v>
      </c>
      <c r="BF31" s="529" t="e">
        <f ca="1">+IF(AND(ISNUMBER(OFFSET('Hygiene Data'!$F$5,0,10*ROW('Hygiene Data'!F25))),'Data Summary'!DU31="Yes"),OFFSET('Hygiene Data'!$F$5,0,10*ROW('Hygiene Data'!F25)),NA())</f>
        <v>#N/A</v>
      </c>
      <c r="BG31" s="529" t="e">
        <f ca="1">+IF(AND(ISNUMBER(OFFSET('Hygiene Data'!$F$7,0,10*ROW('Hygiene Data'!F25))),'Data Summary'!DV31="Yes"),OFFSET('Hygiene Data'!$F$7,0,10*ROW('Hygiene Data'!F25)),NA())</f>
        <v>#N/A</v>
      </c>
      <c r="BH31" s="529" t="e">
        <f ca="1">+IF(AND(ISNUMBER(OFFSET('Hygiene Data'!$F$9,0,10*ROW('Hygiene Data'!F25))),'Data Summary'!DW31="Yes"),OFFSET('Hygiene Data'!$F$9,0,10*ROW('Hygiene Data'!F25)),NA())</f>
        <v>#N/A</v>
      </c>
      <c r="BI31" s="529" t="e">
        <f ca="1">+IF(AND(ISNUMBER(OFFSET('Hygiene Data'!$G$5,0,10*ROW('Hygiene Data'!G25))),'Data Summary'!DX31="Yes"),OFFSET('Hygiene Data'!$G$5,0,10*ROW('Hygiene Data'!G25)),NA())</f>
        <v>#N/A</v>
      </c>
      <c r="BJ31" s="529" t="e">
        <f ca="1">+IF(AND(ISNUMBER(OFFSET('Hygiene Data'!$G$7,0,10*ROW('Hygiene Data'!G25))),'Data Summary'!DY31="Yes"),OFFSET('Hygiene Data'!$G$7,0,10*ROW('Hygiene Data'!G25)),NA())</f>
        <v>#N/A</v>
      </c>
      <c r="BK31" s="529" t="e">
        <f ca="1">+IF(AND(ISNUMBER(OFFSET('Hygiene Data'!$G$9,0,10*ROW('Hygiene Data'!G25))),'Data Summary'!DZ31="Yes"),OFFSET('Hygiene Data'!$G$9,0,10*ROW('Hygiene Data'!G25)),NA())</f>
        <v>#N/A</v>
      </c>
      <c r="BL31" s="529" t="e">
        <f ca="1">+IF(AND(ISNUMBER(OFFSET('Hygiene Data'!$H$5,0,10*ROW('Hygiene Data'!H25))),'Data Summary'!EA31="Yes"),OFFSET('Hygiene Data'!$H$5,0,10*ROW('Hygiene Data'!H25)),NA())</f>
        <v>#N/A</v>
      </c>
      <c r="BM31" s="529" t="e">
        <f ca="1">+IF(AND(ISNUMBER(OFFSET('Hygiene Data'!$H$7,0,10*ROW('Hygiene Data'!H25))),'Data Summary'!EB31="Yes"),OFFSET('Hygiene Data'!$H$7,0,10*ROW('Hygiene Data'!H25)),NA())</f>
        <v>#N/A</v>
      </c>
      <c r="BN31" s="529" t="e">
        <f ca="1">+IF(AND(ISNUMBER(OFFSET('Hygiene Data'!$H$9,0,10*ROW('Hygiene Data'!H25))),'Data Summary'!EC31="Yes"),OFFSET('Hygiene Data'!$H$9,0,10*ROW('Hygiene Data'!H25)),NA())</f>
        <v>#N/A</v>
      </c>
      <c r="BO31" s="529" t="e">
        <f ca="1">+IF(AND(ISNUMBER(OFFSET('Hygiene Data'!$I$5,0,10*ROW('Hygiene Data'!I25))),'Data Summary'!ED31="Yes"),OFFSET('Hygiene Data'!$I$5,0,10*ROW('Hygiene Data'!I25)),NA())</f>
        <v>#N/A</v>
      </c>
      <c r="BP31" s="529" t="e">
        <f ca="1">+IF(AND(ISNUMBER(OFFSET('Hygiene Data'!$I$7,0,10*ROW('Hygiene Data'!I25))),'Data Summary'!EE31="Yes"),OFFSET('Hygiene Data'!$I$7,0,10*ROW('Hygiene Data'!I25)),NA())</f>
        <v>#N/A</v>
      </c>
      <c r="BQ31" s="529" t="e">
        <f ca="1">+IF(AND(ISNUMBER(OFFSET('Hygiene Data'!$I$9,0,10*ROW('Hygiene Data'!I25))),'Data Summary'!EF31="Yes"),OFFSET('Hygiene Data'!$I$9,0,10*ROW('Hygiene Data'!I25)),NA())</f>
        <v>#N/A</v>
      </c>
    </row>
    <row r="32" spans="1:69" x14ac:dyDescent="0.25">
      <c r="A32" s="525" t="e">
        <f ca="1">+RIGHT('Data Summary'!A32,LEN('Data Summary'!A32)-9)</f>
        <v>#VALUE!</v>
      </c>
      <c r="B32" s="499" t="str">
        <f ca="1">+IF(ISTEXT('Data Summary'!B32),'Data Summary'!B32,"")</f>
        <v/>
      </c>
      <c r="C32" s="526" t="e">
        <f ca="1">+VALUE('Data Summary'!C32)</f>
        <v>#VALUE!</v>
      </c>
      <c r="D32" s="527" t="e">
        <f ca="1">+IF(AND(ISNUMBER(OFFSET('Water Data'!$D$4,0,10*ROW('Water Data'!D26))),'Data Summary'!BS32="Yes"),100-OFFSET('Water Data'!$D$4,0,10*ROW('Water Data'!D26)),NA())</f>
        <v>#N/A</v>
      </c>
      <c r="E32" s="527" t="e">
        <f ca="1">+IF(AND(ISNUMBER(OFFSET('Water Data'!$D$6,0,10*ROW('Water Data'!D26))),'Data Summary'!BT32="Yes"),OFFSET('Water Data'!$D$6,0,10*ROW('Water Data'!D26)),NA())</f>
        <v>#N/A</v>
      </c>
      <c r="F32" s="527" t="e">
        <f ca="1">+IF(AND(ISNUMBER(OFFSET('Water Data'!$D$9,0,10*ROW('Water Data'!D26))),'Data Summary'!BU32="Yes"),OFFSET('Water Data'!$D$9,0,10*ROW('Water Data'!D26)),NA())</f>
        <v>#N/A</v>
      </c>
      <c r="G32" s="527" t="e">
        <f ca="1">+IF(AND(ISNUMBER(OFFSET('Water Data'!$E$4,0,10*ROW('Water Data'!E26))),'Data Summary'!BV32="Yes"),100-OFFSET('Water Data'!$E$4,0,10*ROW('Water Data'!E26)),NA())</f>
        <v>#N/A</v>
      </c>
      <c r="H32" s="527" t="e">
        <f ca="1">+IF(AND(ISNUMBER(OFFSET('Water Data'!$E$6,0,10*ROW('Water Data'!E26))),'Data Summary'!BW32="Yes"),OFFSET('Water Data'!$E$6,0,10*ROW('Water Data'!E26)),NA())</f>
        <v>#N/A</v>
      </c>
      <c r="I32" s="527" t="e">
        <f ca="1">+IF(AND(ISNUMBER(OFFSET('Water Data'!$E$9,0,10*ROW('Water Data'!E26))),'Data Summary'!BX32="Yes"),OFFSET('Water Data'!$E$9,0,10*ROW('Water Data'!E26)),NA())</f>
        <v>#N/A</v>
      </c>
      <c r="J32" s="527" t="e">
        <f ca="1">+IF(AND(ISNUMBER(OFFSET('Water Data'!$F$4,0,10*ROW('Water Data'!F26))),'Data Summary'!BY32="Yes"),100-OFFSET('Water Data'!$F$4,0,10*ROW('Water Data'!F26)),NA())</f>
        <v>#N/A</v>
      </c>
      <c r="K32" s="527" t="e">
        <f ca="1">+IF(AND(ISNUMBER(OFFSET('Water Data'!$F$6,0,10*ROW('Water Data'!F26))),'Data Summary'!BZ32="Yes"),OFFSET('Water Data'!$F$6,0,10*ROW('Water Data'!F26)),NA())</f>
        <v>#N/A</v>
      </c>
      <c r="L32" s="527" t="e">
        <f ca="1">+IF(AND(ISNUMBER(OFFSET('Water Data'!$F$9,0,10*ROW('Water Data'!F26))),'Data Summary'!CA32="Yes"),OFFSET('Water Data'!$F$9,0,10*ROW('Water Data'!F26)),NA())</f>
        <v>#N/A</v>
      </c>
      <c r="M32" s="527" t="e">
        <f ca="1">+IF(AND(ISNUMBER(OFFSET('Water Data'!$G$4,0,10*ROW('Water Data'!G26))),'Data Summary'!CB32="Yes"),100-OFFSET('Water Data'!$G$4,0,10*ROW('Water Data'!G26)),NA())</f>
        <v>#N/A</v>
      </c>
      <c r="N32" s="527" t="e">
        <f ca="1">+IF(AND(ISNUMBER(OFFSET('Water Data'!$G$6,0,10*ROW('Water Data'!G26))),'Data Summary'!CC32="Yes"),OFFSET('Water Data'!$G$6,0,10*ROW('Water Data'!G26)),NA())</f>
        <v>#N/A</v>
      </c>
      <c r="O32" s="527" t="e">
        <f ca="1">+IF(AND(ISNUMBER(OFFSET('Water Data'!$G$9,0,10*ROW('Water Data'!G26))),'Data Summary'!CD32="Yes"),OFFSET('Water Data'!$G$9,0,10*ROW('Water Data'!G26)),NA())</f>
        <v>#N/A</v>
      </c>
      <c r="P32" s="527" t="e">
        <f ca="1">+IF(AND(ISNUMBER(OFFSET('Water Data'!$H$4,0,10*ROW('Water Data'!H26))),'Data Summary'!CE32="Yes"),100-OFFSET('Water Data'!$H$4,0,10*ROW('Water Data'!H26)),NA())</f>
        <v>#N/A</v>
      </c>
      <c r="Q32" s="527" t="e">
        <f ca="1">+IF(AND(ISNUMBER(OFFSET('Water Data'!$H$6,0,10*ROW('Water Data'!H26))),'Data Summary'!CF32="Yes"),OFFSET('Water Data'!$H$6,0,10*ROW('Water Data'!H26)),NA())</f>
        <v>#N/A</v>
      </c>
      <c r="R32" s="527" t="e">
        <f ca="1">+IF(AND(ISNUMBER(OFFSET('Water Data'!$H$9,0,10*ROW('Water Data'!H26))),'Data Summary'!CG32="Yes"),OFFSET('Water Data'!$H$9,0,10*ROW('Water Data'!H26)),NA())</f>
        <v>#N/A</v>
      </c>
      <c r="S32" s="527" t="e">
        <f ca="1">+IF(AND(ISNUMBER(OFFSET('Water Data'!$I$4,0,10*ROW('Water Data'!I26))),'Data Summary'!CH32="Yes"),100-OFFSET('Water Data'!$I$4,0,10*ROW('Water Data'!I26)),NA())</f>
        <v>#N/A</v>
      </c>
      <c r="T32" s="527" t="e">
        <f ca="1">+IF(AND(ISNUMBER(OFFSET('Water Data'!$I$6,0,10*ROW('Water Data'!I26))),'Data Summary'!CI32="Yes"),OFFSET('Water Data'!$I$6,0,10*ROW('Water Data'!I26)),NA())</f>
        <v>#N/A</v>
      </c>
      <c r="U32" s="527" t="e">
        <f ca="1">+IF(AND(ISNUMBER(OFFSET('Water Data'!$I$9,0,10*ROW('Water Data'!I26))),'Data Summary'!CJ32="Yes"),OFFSET('Water Data'!$I$9,0,10*ROW('Water Data'!I26)),NA())</f>
        <v>#N/A</v>
      </c>
      <c r="V32" s="528" t="e">
        <f ca="1">+IF(AND(ISNUMBER(OFFSET('Sanitation Data'!$D$4,0,10*ROW('Sanitation Data'!D26))),'Data Summary'!CK32="Yes"),100-OFFSET('Sanitation Data'!$D$4,0,10*ROW('Sanitation Data'!D26)),NA())</f>
        <v>#N/A</v>
      </c>
      <c r="W32" s="528" t="e">
        <f ca="1">+IF(AND(ISNUMBER(OFFSET('Sanitation Data'!$D$6,0,10*ROW('Sanitation Data'!D26))),'Data Summary'!CL32="Yes"),OFFSET('Sanitation Data'!$D$6,0,10*ROW('Sanitation Data'!D26)),NA())</f>
        <v>#N/A</v>
      </c>
      <c r="X32" s="528" t="e">
        <f ca="1">+IF(AND(ISNUMBER(OFFSET('Sanitation Data'!$D$10,0,10*ROW('Sanitation Data'!D26))),'Data Summary'!CM32="Yes"),OFFSET('Sanitation Data'!$D$10,0,10*ROW('Sanitation Data'!D26)),NA())</f>
        <v>#N/A</v>
      </c>
      <c r="Y32" s="528" t="e">
        <f ca="1">+IF(AND(ISNUMBER(OFFSET('Sanitation Data'!$D$11,0,10*ROW('Sanitation Data'!D26))),'Data Summary'!CN32="Yes"),OFFSET('Sanitation Data'!$D$11,0,10*ROW('Sanitation Data'!D26)),NA())</f>
        <v>#N/A</v>
      </c>
      <c r="Z32" s="528" t="e">
        <f ca="1">+IF(AND(ISNUMBER(OFFSET('Sanitation Data'!$D$12,0,10*ROW('Sanitation Data'!D26))),'Data Summary'!CO32="Yes"),OFFSET('Sanitation Data'!$D$12,0,10*ROW('Sanitation Data'!D26)),NA())</f>
        <v>#N/A</v>
      </c>
      <c r="AA32" s="528" t="e">
        <f ca="1">+IF(AND(ISNUMBER(OFFSET('Sanitation Data'!$E$4,0,10*ROW('Sanitation Data'!E26))),'Data Summary'!CP32="Yes"),100-OFFSET('Sanitation Data'!$E$4,0,10*ROW('Sanitation Data'!E26)),NA())</f>
        <v>#N/A</v>
      </c>
      <c r="AB32" s="528" t="e">
        <f ca="1">+IF(AND(ISNUMBER(OFFSET('Sanitation Data'!$E$6,0,10*ROW('Sanitation Data'!E26))),'Data Summary'!CQ32="Yes"),OFFSET('Sanitation Data'!$E$6,0,10*ROW('Sanitation Data'!E26)),NA())</f>
        <v>#N/A</v>
      </c>
      <c r="AC32" s="528" t="e">
        <f ca="1">+IF(AND(ISNUMBER(OFFSET('Sanitation Data'!$E$10,0,10*ROW('Sanitation Data'!E26))),'Data Summary'!CR32="Yes"),OFFSET('Sanitation Data'!$E$10,0,10*ROW('Sanitation Data'!E26)),NA())</f>
        <v>#N/A</v>
      </c>
      <c r="AD32" s="528" t="e">
        <f ca="1">+IF(AND(ISNUMBER(OFFSET('Sanitation Data'!$E$11,0,10*ROW('Sanitation Data'!E26))),'Data Summary'!CS32="Yes"),OFFSET('Sanitation Data'!$E$11,0,10*ROW('Sanitation Data'!E26)),NA())</f>
        <v>#N/A</v>
      </c>
      <c r="AE32" s="528" t="e">
        <f ca="1">+IF(AND(ISNUMBER(OFFSET('Sanitation Data'!$E$12,0,10*ROW('Sanitation Data'!E26))),'Data Summary'!CT32="Yes"),OFFSET('Sanitation Data'!$E$12,0,10*ROW('Sanitation Data'!E26)),NA())</f>
        <v>#N/A</v>
      </c>
      <c r="AF32" s="528" t="e">
        <f ca="1">+IF(AND(ISNUMBER(OFFSET('Sanitation Data'!$F$4,0,10*ROW('Sanitation Data'!F26))),'Data Summary'!CU32="Yes"),100-OFFSET('Sanitation Data'!$F$4,0,10*ROW('Sanitation Data'!F26)),NA())</f>
        <v>#N/A</v>
      </c>
      <c r="AG32" s="528" t="e">
        <f ca="1">+IF(AND(ISNUMBER(OFFSET('Sanitation Data'!$F$6,0,10*ROW('Sanitation Data'!F26))),'Data Summary'!CV32="Yes"),OFFSET('Sanitation Data'!$F$6,0,10*ROW('Sanitation Data'!F26)),NA())</f>
        <v>#N/A</v>
      </c>
      <c r="AH32" s="528" t="e">
        <f ca="1">+IF(AND(ISNUMBER(OFFSET('Sanitation Data'!$F$10,0,10*ROW('Sanitation Data'!F26))),'Data Summary'!CW32="Yes"),OFFSET('Sanitation Data'!$F$10,0,10*ROW('Sanitation Data'!F26)),NA())</f>
        <v>#N/A</v>
      </c>
      <c r="AI32" s="528" t="e">
        <f ca="1">+IF(AND(ISNUMBER(OFFSET('Sanitation Data'!$F$11,0,10*ROW('Sanitation Data'!F26))),'Data Summary'!CX32="Yes"),OFFSET('Sanitation Data'!$F$11,0,10*ROW('Sanitation Data'!F26)),NA())</f>
        <v>#N/A</v>
      </c>
      <c r="AJ32" s="528" t="e">
        <f ca="1">+IF(AND(ISNUMBER(OFFSET('Sanitation Data'!$F$12,0,10*ROW('Sanitation Data'!F26))),'Data Summary'!CY32="Yes"),OFFSET('Sanitation Data'!$F$12,0,10*ROW('Sanitation Data'!F26)),NA())</f>
        <v>#N/A</v>
      </c>
      <c r="AK32" s="528" t="e">
        <f ca="1">+IF(AND(ISNUMBER(OFFSET('Sanitation Data'!$G$4,0,10*ROW('Sanitation Data'!G26))),'Data Summary'!CZ32="Yes"),100-OFFSET('Sanitation Data'!$G$4,0,10*ROW('Sanitation Data'!G26)),NA())</f>
        <v>#N/A</v>
      </c>
      <c r="AL32" s="528" t="e">
        <f ca="1">+IF(AND(ISNUMBER(OFFSET('Sanitation Data'!$G$6,0,10*ROW('Sanitation Data'!G26))),'Data Summary'!DA32="Yes"),OFFSET('Sanitation Data'!$G$6,0,10*ROW('Sanitation Data'!G26)),NA())</f>
        <v>#N/A</v>
      </c>
      <c r="AM32" s="528" t="e">
        <f ca="1">+IF(AND(ISNUMBER(OFFSET('Sanitation Data'!$G$10,0,10*ROW('Sanitation Data'!G26))),'Data Summary'!DB32="Yes"),OFFSET('Sanitation Data'!$G$10,0,10*ROW('Sanitation Data'!G26)),NA())</f>
        <v>#N/A</v>
      </c>
      <c r="AN32" s="528" t="e">
        <f ca="1">+IF(AND(ISNUMBER(OFFSET('Sanitation Data'!$G$11,0,10*ROW('Sanitation Data'!G26))),'Data Summary'!DC32="Yes"),OFFSET('Sanitation Data'!$G$11,0,10*ROW('Sanitation Data'!G26)),NA())</f>
        <v>#N/A</v>
      </c>
      <c r="AO32" s="528" t="e">
        <f ca="1">+IF(AND(ISNUMBER(OFFSET('Sanitation Data'!$G$12,0,10*ROW('Sanitation Data'!G26))),'Data Summary'!DD32="Yes"),OFFSET('Sanitation Data'!$G$12,0,10*ROW('Sanitation Data'!G26)),NA())</f>
        <v>#N/A</v>
      </c>
      <c r="AP32" s="528" t="e">
        <f ca="1">+IF(AND(ISNUMBER(OFFSET('Sanitation Data'!$H$4,0,10*ROW('Sanitation Data'!H26))),'Data Summary'!DE32="Yes"),100-OFFSET('Sanitation Data'!$H$4,0,10*ROW('Sanitation Data'!H26)),NA())</f>
        <v>#N/A</v>
      </c>
      <c r="AQ32" s="528" t="e">
        <f ca="1">+IF(AND(ISNUMBER(OFFSET('Sanitation Data'!$H$6,0,10*ROW('Sanitation Data'!H26))),'Data Summary'!DF32="Yes"),OFFSET('Sanitation Data'!$H$6,0,10*ROW('Sanitation Data'!H26)),NA())</f>
        <v>#N/A</v>
      </c>
      <c r="AR32" s="528" t="e">
        <f ca="1">+IF(AND(ISNUMBER(OFFSET('Sanitation Data'!$H$10,0,10*ROW('Sanitation Data'!H26))),'Data Summary'!DG32="Yes"),OFFSET('Sanitation Data'!$H$10,0,10*ROW('Sanitation Data'!H26)),NA())</f>
        <v>#N/A</v>
      </c>
      <c r="AS32" s="528" t="e">
        <f ca="1">+IF(AND(ISNUMBER(OFFSET('Sanitation Data'!$H$11,0,10*ROW('Sanitation Data'!H26))),'Data Summary'!DH32="Yes"),OFFSET('Sanitation Data'!$H$11,0,10*ROW('Sanitation Data'!H26)),NA())</f>
        <v>#N/A</v>
      </c>
      <c r="AT32" s="528" t="e">
        <f ca="1">+IF(AND(ISNUMBER(OFFSET('Sanitation Data'!$H$12,0,10*ROW('Sanitation Data'!H26))),'Data Summary'!DI32="Yes"),OFFSET('Sanitation Data'!$H$12,0,10*ROW('Sanitation Data'!H26)),NA())</f>
        <v>#N/A</v>
      </c>
      <c r="AU32" s="528" t="e">
        <f ca="1">+IF(AND(ISNUMBER(OFFSET('Sanitation Data'!$I$4,0,10*ROW('Sanitation Data'!I26))),'Data Summary'!DJ32="Yes"),100-OFFSET('Sanitation Data'!$I$4,0,10*ROW('Sanitation Data'!I26)),NA())</f>
        <v>#N/A</v>
      </c>
      <c r="AV32" s="528" t="e">
        <f ca="1">+IF(AND(ISNUMBER(OFFSET('Sanitation Data'!$I$6,0,10*ROW('Sanitation Data'!I26))),'Data Summary'!DK32="Yes"),OFFSET('Sanitation Data'!$I$6,0,10*ROW('Sanitation Data'!I26)),NA())</f>
        <v>#N/A</v>
      </c>
      <c r="AW32" s="528" t="e">
        <f ca="1">+IF(AND(ISNUMBER(OFFSET('Sanitation Data'!$I$10,0,10*ROW('Sanitation Data'!I26))),'Data Summary'!DL32="Yes"),OFFSET('Sanitation Data'!$I$10,0,10*ROW('Sanitation Data'!I26)),NA())</f>
        <v>#N/A</v>
      </c>
      <c r="AX32" s="528" t="e">
        <f ca="1">+IF(AND(ISNUMBER(OFFSET('Sanitation Data'!$I$11,0,10*ROW('Sanitation Data'!I26))),'Data Summary'!DM32="Yes"),OFFSET('Sanitation Data'!$I$11,0,10*ROW('Sanitation Data'!I26)),NA())</f>
        <v>#N/A</v>
      </c>
      <c r="AY32" s="528" t="e">
        <f ca="1">+IF(AND(ISNUMBER(OFFSET('Sanitation Data'!$I$12,0,10*ROW('Sanitation Data'!I26))),'Data Summary'!DN32="Yes"),OFFSET('Sanitation Data'!$I$12,0,10*ROW('Sanitation Data'!I26)),NA())</f>
        <v>#N/A</v>
      </c>
      <c r="AZ32" s="529" t="e">
        <f ca="1">+IF(AND(ISNUMBER(OFFSET('Hygiene Data'!$D$5,0,10*ROW('Hygiene Data'!D26))),'Data Summary'!DO32="Yes"),OFFSET('Hygiene Data'!$D$5,0,10*ROW('Hygiene Data'!D26)),NA())</f>
        <v>#N/A</v>
      </c>
      <c r="BA32" s="529" t="e">
        <f ca="1">+IF(AND(ISNUMBER(OFFSET('Hygiene Data'!$D$7,0,10*ROW('Hygiene Data'!D26))),'Data Summary'!DP32="Yes"),OFFSET('Hygiene Data'!$D$7,0,10*ROW('Hygiene Data'!D26)),NA())</f>
        <v>#N/A</v>
      </c>
      <c r="BB32" s="529" t="e">
        <f ca="1">+IF(AND(ISNUMBER(OFFSET('Hygiene Data'!$D$9,0,10*ROW('Hygiene Data'!D26))),'Data Summary'!DQ32="Yes"),OFFSET('Hygiene Data'!$D$9,0,10*ROW('Hygiene Data'!D26)),NA())</f>
        <v>#N/A</v>
      </c>
      <c r="BC32" s="529" t="e">
        <f ca="1">+IF(AND(ISNUMBER(OFFSET('Hygiene Data'!$E$5,0,10*ROW('Hygiene Data'!E26))),'Data Summary'!DR32="Yes"),OFFSET('Hygiene Data'!$E$5,0,10*ROW('Hygiene Data'!E26)),NA())</f>
        <v>#N/A</v>
      </c>
      <c r="BD32" s="529" t="e">
        <f ca="1">+IF(AND(ISNUMBER(OFFSET('Hygiene Data'!$E$7,0,10*ROW('Hygiene Data'!E26))),'Data Summary'!DS32="Yes"),OFFSET('Hygiene Data'!$E$7,0,10*ROW('Hygiene Data'!E26)),NA())</f>
        <v>#N/A</v>
      </c>
      <c r="BE32" s="529" t="e">
        <f ca="1">+IF(AND(ISNUMBER(OFFSET('Hygiene Data'!$E$9,0,10*ROW('Hygiene Data'!E26))),'Data Summary'!DT32="Yes"),OFFSET('Hygiene Data'!$E$9,0,10*ROW('Hygiene Data'!E26)),NA())</f>
        <v>#N/A</v>
      </c>
      <c r="BF32" s="529" t="e">
        <f ca="1">+IF(AND(ISNUMBER(OFFSET('Hygiene Data'!$F$5,0,10*ROW('Hygiene Data'!F26))),'Data Summary'!DU32="Yes"),OFFSET('Hygiene Data'!$F$5,0,10*ROW('Hygiene Data'!F26)),NA())</f>
        <v>#N/A</v>
      </c>
      <c r="BG32" s="529" t="e">
        <f ca="1">+IF(AND(ISNUMBER(OFFSET('Hygiene Data'!$F$7,0,10*ROW('Hygiene Data'!F26))),'Data Summary'!DV32="Yes"),OFFSET('Hygiene Data'!$F$7,0,10*ROW('Hygiene Data'!F26)),NA())</f>
        <v>#N/A</v>
      </c>
      <c r="BH32" s="529" t="e">
        <f ca="1">+IF(AND(ISNUMBER(OFFSET('Hygiene Data'!$F$9,0,10*ROW('Hygiene Data'!F26))),'Data Summary'!DW32="Yes"),OFFSET('Hygiene Data'!$F$9,0,10*ROW('Hygiene Data'!F26)),NA())</f>
        <v>#N/A</v>
      </c>
      <c r="BI32" s="529" t="e">
        <f ca="1">+IF(AND(ISNUMBER(OFFSET('Hygiene Data'!$G$5,0,10*ROW('Hygiene Data'!G26))),'Data Summary'!DX32="Yes"),OFFSET('Hygiene Data'!$G$5,0,10*ROW('Hygiene Data'!G26)),NA())</f>
        <v>#N/A</v>
      </c>
      <c r="BJ32" s="529" t="e">
        <f ca="1">+IF(AND(ISNUMBER(OFFSET('Hygiene Data'!$G$7,0,10*ROW('Hygiene Data'!G26))),'Data Summary'!DY32="Yes"),OFFSET('Hygiene Data'!$G$7,0,10*ROW('Hygiene Data'!G26)),NA())</f>
        <v>#N/A</v>
      </c>
      <c r="BK32" s="529" t="e">
        <f ca="1">+IF(AND(ISNUMBER(OFFSET('Hygiene Data'!$G$9,0,10*ROW('Hygiene Data'!G26))),'Data Summary'!DZ32="Yes"),OFFSET('Hygiene Data'!$G$9,0,10*ROW('Hygiene Data'!G26)),NA())</f>
        <v>#N/A</v>
      </c>
      <c r="BL32" s="529" t="e">
        <f ca="1">+IF(AND(ISNUMBER(OFFSET('Hygiene Data'!$H$5,0,10*ROW('Hygiene Data'!H26))),'Data Summary'!EA32="Yes"),OFFSET('Hygiene Data'!$H$5,0,10*ROW('Hygiene Data'!H26)),NA())</f>
        <v>#N/A</v>
      </c>
      <c r="BM32" s="529" t="e">
        <f ca="1">+IF(AND(ISNUMBER(OFFSET('Hygiene Data'!$H$7,0,10*ROW('Hygiene Data'!H26))),'Data Summary'!EB32="Yes"),OFFSET('Hygiene Data'!$H$7,0,10*ROW('Hygiene Data'!H26)),NA())</f>
        <v>#N/A</v>
      </c>
      <c r="BN32" s="529" t="e">
        <f ca="1">+IF(AND(ISNUMBER(OFFSET('Hygiene Data'!$H$9,0,10*ROW('Hygiene Data'!H26))),'Data Summary'!EC32="Yes"),OFFSET('Hygiene Data'!$H$9,0,10*ROW('Hygiene Data'!H26)),NA())</f>
        <v>#N/A</v>
      </c>
      <c r="BO32" s="529" t="e">
        <f ca="1">+IF(AND(ISNUMBER(OFFSET('Hygiene Data'!$I$5,0,10*ROW('Hygiene Data'!I26))),'Data Summary'!ED32="Yes"),OFFSET('Hygiene Data'!$I$5,0,10*ROW('Hygiene Data'!I26)),NA())</f>
        <v>#N/A</v>
      </c>
      <c r="BP32" s="529" t="e">
        <f ca="1">+IF(AND(ISNUMBER(OFFSET('Hygiene Data'!$I$7,0,10*ROW('Hygiene Data'!I26))),'Data Summary'!EE32="Yes"),OFFSET('Hygiene Data'!$I$7,0,10*ROW('Hygiene Data'!I26)),NA())</f>
        <v>#N/A</v>
      </c>
      <c r="BQ32" s="529" t="e">
        <f ca="1">+IF(AND(ISNUMBER(OFFSET('Hygiene Data'!$I$9,0,10*ROW('Hygiene Data'!I26))),'Data Summary'!EF32="Yes"),OFFSET('Hygiene Data'!$I$9,0,10*ROW('Hygiene Data'!I26)),NA())</f>
        <v>#N/A</v>
      </c>
    </row>
    <row r="33" spans="1:69" x14ac:dyDescent="0.25">
      <c r="A33" s="525" t="e">
        <f ca="1">+RIGHT('Data Summary'!A33,LEN('Data Summary'!A33)-9)</f>
        <v>#VALUE!</v>
      </c>
      <c r="B33" s="499" t="str">
        <f ca="1">+IF(ISTEXT('Data Summary'!B33),'Data Summary'!B33,"")</f>
        <v/>
      </c>
      <c r="C33" s="526" t="e">
        <f ca="1">+VALUE('Data Summary'!C33)</f>
        <v>#VALUE!</v>
      </c>
      <c r="D33" s="527" t="e">
        <f ca="1">+IF(AND(ISNUMBER(OFFSET('Water Data'!$D$4,0,10*ROW('Water Data'!D27))),'Data Summary'!BS33="Yes"),100-OFFSET('Water Data'!$D$4,0,10*ROW('Water Data'!D27)),NA())</f>
        <v>#N/A</v>
      </c>
      <c r="E33" s="527" t="e">
        <f ca="1">+IF(AND(ISNUMBER(OFFSET('Water Data'!$D$6,0,10*ROW('Water Data'!D27))),'Data Summary'!BT33="Yes"),OFFSET('Water Data'!$D$6,0,10*ROW('Water Data'!D27)),NA())</f>
        <v>#N/A</v>
      </c>
      <c r="F33" s="527" t="e">
        <f ca="1">+IF(AND(ISNUMBER(OFFSET('Water Data'!$D$9,0,10*ROW('Water Data'!D27))),'Data Summary'!BU33="Yes"),OFFSET('Water Data'!$D$9,0,10*ROW('Water Data'!D27)),NA())</f>
        <v>#N/A</v>
      </c>
      <c r="G33" s="527" t="e">
        <f ca="1">+IF(AND(ISNUMBER(OFFSET('Water Data'!$E$4,0,10*ROW('Water Data'!E27))),'Data Summary'!BV33="Yes"),100-OFFSET('Water Data'!$E$4,0,10*ROW('Water Data'!E27)),NA())</f>
        <v>#N/A</v>
      </c>
      <c r="H33" s="527" t="e">
        <f ca="1">+IF(AND(ISNUMBER(OFFSET('Water Data'!$E$6,0,10*ROW('Water Data'!E27))),'Data Summary'!BW33="Yes"),OFFSET('Water Data'!$E$6,0,10*ROW('Water Data'!E27)),NA())</f>
        <v>#N/A</v>
      </c>
      <c r="I33" s="527" t="e">
        <f ca="1">+IF(AND(ISNUMBER(OFFSET('Water Data'!$E$9,0,10*ROW('Water Data'!E27))),'Data Summary'!BX33="Yes"),OFFSET('Water Data'!$E$9,0,10*ROW('Water Data'!E27)),NA())</f>
        <v>#N/A</v>
      </c>
      <c r="J33" s="527" t="e">
        <f ca="1">+IF(AND(ISNUMBER(OFFSET('Water Data'!$F$4,0,10*ROW('Water Data'!F27))),'Data Summary'!BY33="Yes"),100-OFFSET('Water Data'!$F$4,0,10*ROW('Water Data'!F27)),NA())</f>
        <v>#N/A</v>
      </c>
      <c r="K33" s="527" t="e">
        <f ca="1">+IF(AND(ISNUMBER(OFFSET('Water Data'!$F$6,0,10*ROW('Water Data'!F27))),'Data Summary'!BZ33="Yes"),OFFSET('Water Data'!$F$6,0,10*ROW('Water Data'!F27)),NA())</f>
        <v>#N/A</v>
      </c>
      <c r="L33" s="527" t="e">
        <f ca="1">+IF(AND(ISNUMBER(OFFSET('Water Data'!$F$9,0,10*ROW('Water Data'!F27))),'Data Summary'!CA33="Yes"),OFFSET('Water Data'!$F$9,0,10*ROW('Water Data'!F27)),NA())</f>
        <v>#N/A</v>
      </c>
      <c r="M33" s="527" t="e">
        <f ca="1">+IF(AND(ISNUMBER(OFFSET('Water Data'!$G$4,0,10*ROW('Water Data'!G27))),'Data Summary'!CB33="Yes"),100-OFFSET('Water Data'!$G$4,0,10*ROW('Water Data'!G27)),NA())</f>
        <v>#N/A</v>
      </c>
      <c r="N33" s="527" t="e">
        <f ca="1">+IF(AND(ISNUMBER(OFFSET('Water Data'!$G$6,0,10*ROW('Water Data'!G27))),'Data Summary'!CC33="Yes"),OFFSET('Water Data'!$G$6,0,10*ROW('Water Data'!G27)),NA())</f>
        <v>#N/A</v>
      </c>
      <c r="O33" s="527" t="e">
        <f ca="1">+IF(AND(ISNUMBER(OFFSET('Water Data'!$G$9,0,10*ROW('Water Data'!G27))),'Data Summary'!CD33="Yes"),OFFSET('Water Data'!$G$9,0,10*ROW('Water Data'!G27)),NA())</f>
        <v>#N/A</v>
      </c>
      <c r="P33" s="527" t="e">
        <f ca="1">+IF(AND(ISNUMBER(OFFSET('Water Data'!$H$4,0,10*ROW('Water Data'!H27))),'Data Summary'!CE33="Yes"),100-OFFSET('Water Data'!$H$4,0,10*ROW('Water Data'!H27)),NA())</f>
        <v>#N/A</v>
      </c>
      <c r="Q33" s="527" t="e">
        <f ca="1">+IF(AND(ISNUMBER(OFFSET('Water Data'!$H$6,0,10*ROW('Water Data'!H27))),'Data Summary'!CF33="Yes"),OFFSET('Water Data'!$H$6,0,10*ROW('Water Data'!H27)),NA())</f>
        <v>#N/A</v>
      </c>
      <c r="R33" s="527" t="e">
        <f ca="1">+IF(AND(ISNUMBER(OFFSET('Water Data'!$H$9,0,10*ROW('Water Data'!H27))),'Data Summary'!CG33="Yes"),OFFSET('Water Data'!$H$9,0,10*ROW('Water Data'!H27)),NA())</f>
        <v>#N/A</v>
      </c>
      <c r="S33" s="527" t="e">
        <f ca="1">+IF(AND(ISNUMBER(OFFSET('Water Data'!$I$4,0,10*ROW('Water Data'!I27))),'Data Summary'!CH33="Yes"),100-OFFSET('Water Data'!$I$4,0,10*ROW('Water Data'!I27)),NA())</f>
        <v>#N/A</v>
      </c>
      <c r="T33" s="527" t="e">
        <f ca="1">+IF(AND(ISNUMBER(OFFSET('Water Data'!$I$6,0,10*ROW('Water Data'!I27))),'Data Summary'!CI33="Yes"),OFFSET('Water Data'!$I$6,0,10*ROW('Water Data'!I27)),NA())</f>
        <v>#N/A</v>
      </c>
      <c r="U33" s="527" t="e">
        <f ca="1">+IF(AND(ISNUMBER(OFFSET('Water Data'!$I$9,0,10*ROW('Water Data'!I27))),'Data Summary'!CJ33="Yes"),OFFSET('Water Data'!$I$9,0,10*ROW('Water Data'!I27)),NA())</f>
        <v>#N/A</v>
      </c>
      <c r="V33" s="528" t="e">
        <f ca="1">+IF(AND(ISNUMBER(OFFSET('Sanitation Data'!$D$4,0,10*ROW('Sanitation Data'!D27))),'Data Summary'!CK33="Yes"),100-OFFSET('Sanitation Data'!$D$4,0,10*ROW('Sanitation Data'!D27)),NA())</f>
        <v>#N/A</v>
      </c>
      <c r="W33" s="528" t="e">
        <f ca="1">+IF(AND(ISNUMBER(OFFSET('Sanitation Data'!$D$6,0,10*ROW('Sanitation Data'!D27))),'Data Summary'!CL33="Yes"),OFFSET('Sanitation Data'!$D$6,0,10*ROW('Sanitation Data'!D27)),NA())</f>
        <v>#N/A</v>
      </c>
      <c r="X33" s="528" t="e">
        <f ca="1">+IF(AND(ISNUMBER(OFFSET('Sanitation Data'!$D$10,0,10*ROW('Sanitation Data'!D27))),'Data Summary'!CM33="Yes"),OFFSET('Sanitation Data'!$D$10,0,10*ROW('Sanitation Data'!D27)),NA())</f>
        <v>#N/A</v>
      </c>
      <c r="Y33" s="528" t="e">
        <f ca="1">+IF(AND(ISNUMBER(OFFSET('Sanitation Data'!$D$11,0,10*ROW('Sanitation Data'!D27))),'Data Summary'!CN33="Yes"),OFFSET('Sanitation Data'!$D$11,0,10*ROW('Sanitation Data'!D27)),NA())</f>
        <v>#N/A</v>
      </c>
      <c r="Z33" s="528" t="e">
        <f ca="1">+IF(AND(ISNUMBER(OFFSET('Sanitation Data'!$D$12,0,10*ROW('Sanitation Data'!D27))),'Data Summary'!CO33="Yes"),OFFSET('Sanitation Data'!$D$12,0,10*ROW('Sanitation Data'!D27)),NA())</f>
        <v>#N/A</v>
      </c>
      <c r="AA33" s="528" t="e">
        <f ca="1">+IF(AND(ISNUMBER(OFFSET('Sanitation Data'!$E$4,0,10*ROW('Sanitation Data'!E27))),'Data Summary'!CP33="Yes"),100-OFFSET('Sanitation Data'!$E$4,0,10*ROW('Sanitation Data'!E27)),NA())</f>
        <v>#N/A</v>
      </c>
      <c r="AB33" s="528" t="e">
        <f ca="1">+IF(AND(ISNUMBER(OFFSET('Sanitation Data'!$E$6,0,10*ROW('Sanitation Data'!E27))),'Data Summary'!CQ33="Yes"),OFFSET('Sanitation Data'!$E$6,0,10*ROW('Sanitation Data'!E27)),NA())</f>
        <v>#N/A</v>
      </c>
      <c r="AC33" s="528" t="e">
        <f ca="1">+IF(AND(ISNUMBER(OFFSET('Sanitation Data'!$E$10,0,10*ROW('Sanitation Data'!E27))),'Data Summary'!CR33="Yes"),OFFSET('Sanitation Data'!$E$10,0,10*ROW('Sanitation Data'!E27)),NA())</f>
        <v>#N/A</v>
      </c>
      <c r="AD33" s="528" t="e">
        <f ca="1">+IF(AND(ISNUMBER(OFFSET('Sanitation Data'!$E$11,0,10*ROW('Sanitation Data'!E27))),'Data Summary'!CS33="Yes"),OFFSET('Sanitation Data'!$E$11,0,10*ROW('Sanitation Data'!E27)),NA())</f>
        <v>#N/A</v>
      </c>
      <c r="AE33" s="528" t="e">
        <f ca="1">+IF(AND(ISNUMBER(OFFSET('Sanitation Data'!$E$12,0,10*ROW('Sanitation Data'!E27))),'Data Summary'!CT33="Yes"),OFFSET('Sanitation Data'!$E$12,0,10*ROW('Sanitation Data'!E27)),NA())</f>
        <v>#N/A</v>
      </c>
      <c r="AF33" s="528" t="e">
        <f ca="1">+IF(AND(ISNUMBER(OFFSET('Sanitation Data'!$F$4,0,10*ROW('Sanitation Data'!F27))),'Data Summary'!CU33="Yes"),100-OFFSET('Sanitation Data'!$F$4,0,10*ROW('Sanitation Data'!F27)),NA())</f>
        <v>#N/A</v>
      </c>
      <c r="AG33" s="528" t="e">
        <f ca="1">+IF(AND(ISNUMBER(OFFSET('Sanitation Data'!$F$6,0,10*ROW('Sanitation Data'!F27))),'Data Summary'!CV33="Yes"),OFFSET('Sanitation Data'!$F$6,0,10*ROW('Sanitation Data'!F27)),NA())</f>
        <v>#N/A</v>
      </c>
      <c r="AH33" s="528" t="e">
        <f ca="1">+IF(AND(ISNUMBER(OFFSET('Sanitation Data'!$F$10,0,10*ROW('Sanitation Data'!F27))),'Data Summary'!CW33="Yes"),OFFSET('Sanitation Data'!$F$10,0,10*ROW('Sanitation Data'!F27)),NA())</f>
        <v>#N/A</v>
      </c>
      <c r="AI33" s="528" t="e">
        <f ca="1">+IF(AND(ISNUMBER(OFFSET('Sanitation Data'!$F$11,0,10*ROW('Sanitation Data'!F27))),'Data Summary'!CX33="Yes"),OFFSET('Sanitation Data'!$F$11,0,10*ROW('Sanitation Data'!F27)),NA())</f>
        <v>#N/A</v>
      </c>
      <c r="AJ33" s="528" t="e">
        <f ca="1">+IF(AND(ISNUMBER(OFFSET('Sanitation Data'!$F$12,0,10*ROW('Sanitation Data'!F27))),'Data Summary'!CY33="Yes"),OFFSET('Sanitation Data'!$F$12,0,10*ROW('Sanitation Data'!F27)),NA())</f>
        <v>#N/A</v>
      </c>
      <c r="AK33" s="528" t="e">
        <f ca="1">+IF(AND(ISNUMBER(OFFSET('Sanitation Data'!$G$4,0,10*ROW('Sanitation Data'!G27))),'Data Summary'!CZ33="Yes"),100-OFFSET('Sanitation Data'!$G$4,0,10*ROW('Sanitation Data'!G27)),NA())</f>
        <v>#N/A</v>
      </c>
      <c r="AL33" s="528" t="e">
        <f ca="1">+IF(AND(ISNUMBER(OFFSET('Sanitation Data'!$G$6,0,10*ROW('Sanitation Data'!G27))),'Data Summary'!DA33="Yes"),OFFSET('Sanitation Data'!$G$6,0,10*ROW('Sanitation Data'!G27)),NA())</f>
        <v>#N/A</v>
      </c>
      <c r="AM33" s="528" t="e">
        <f ca="1">+IF(AND(ISNUMBER(OFFSET('Sanitation Data'!$G$10,0,10*ROW('Sanitation Data'!G27))),'Data Summary'!DB33="Yes"),OFFSET('Sanitation Data'!$G$10,0,10*ROW('Sanitation Data'!G27)),NA())</f>
        <v>#N/A</v>
      </c>
      <c r="AN33" s="528" t="e">
        <f ca="1">+IF(AND(ISNUMBER(OFFSET('Sanitation Data'!$G$11,0,10*ROW('Sanitation Data'!G27))),'Data Summary'!DC33="Yes"),OFFSET('Sanitation Data'!$G$11,0,10*ROW('Sanitation Data'!G27)),NA())</f>
        <v>#N/A</v>
      </c>
      <c r="AO33" s="528" t="e">
        <f ca="1">+IF(AND(ISNUMBER(OFFSET('Sanitation Data'!$G$12,0,10*ROW('Sanitation Data'!G27))),'Data Summary'!DD33="Yes"),OFFSET('Sanitation Data'!$G$12,0,10*ROW('Sanitation Data'!G27)),NA())</f>
        <v>#N/A</v>
      </c>
      <c r="AP33" s="528" t="e">
        <f ca="1">+IF(AND(ISNUMBER(OFFSET('Sanitation Data'!$H$4,0,10*ROW('Sanitation Data'!H27))),'Data Summary'!DE33="Yes"),100-OFFSET('Sanitation Data'!$H$4,0,10*ROW('Sanitation Data'!H27)),NA())</f>
        <v>#N/A</v>
      </c>
      <c r="AQ33" s="528" t="e">
        <f ca="1">+IF(AND(ISNUMBER(OFFSET('Sanitation Data'!$H$6,0,10*ROW('Sanitation Data'!H27))),'Data Summary'!DF33="Yes"),OFFSET('Sanitation Data'!$H$6,0,10*ROW('Sanitation Data'!H27)),NA())</f>
        <v>#N/A</v>
      </c>
      <c r="AR33" s="528" t="e">
        <f ca="1">+IF(AND(ISNUMBER(OFFSET('Sanitation Data'!$H$10,0,10*ROW('Sanitation Data'!H27))),'Data Summary'!DG33="Yes"),OFFSET('Sanitation Data'!$H$10,0,10*ROW('Sanitation Data'!H27)),NA())</f>
        <v>#N/A</v>
      </c>
      <c r="AS33" s="528" t="e">
        <f ca="1">+IF(AND(ISNUMBER(OFFSET('Sanitation Data'!$H$11,0,10*ROW('Sanitation Data'!H27))),'Data Summary'!DH33="Yes"),OFFSET('Sanitation Data'!$H$11,0,10*ROW('Sanitation Data'!H27)),NA())</f>
        <v>#N/A</v>
      </c>
      <c r="AT33" s="528" t="e">
        <f ca="1">+IF(AND(ISNUMBER(OFFSET('Sanitation Data'!$H$12,0,10*ROW('Sanitation Data'!H27))),'Data Summary'!DI33="Yes"),OFFSET('Sanitation Data'!$H$12,0,10*ROW('Sanitation Data'!H27)),NA())</f>
        <v>#N/A</v>
      </c>
      <c r="AU33" s="528" t="e">
        <f ca="1">+IF(AND(ISNUMBER(OFFSET('Sanitation Data'!$I$4,0,10*ROW('Sanitation Data'!I27))),'Data Summary'!DJ33="Yes"),100-OFFSET('Sanitation Data'!$I$4,0,10*ROW('Sanitation Data'!I27)),NA())</f>
        <v>#N/A</v>
      </c>
      <c r="AV33" s="528" t="e">
        <f ca="1">+IF(AND(ISNUMBER(OFFSET('Sanitation Data'!$I$6,0,10*ROW('Sanitation Data'!I27))),'Data Summary'!DK33="Yes"),OFFSET('Sanitation Data'!$I$6,0,10*ROW('Sanitation Data'!I27)),NA())</f>
        <v>#N/A</v>
      </c>
      <c r="AW33" s="528" t="e">
        <f ca="1">+IF(AND(ISNUMBER(OFFSET('Sanitation Data'!$I$10,0,10*ROW('Sanitation Data'!I27))),'Data Summary'!DL33="Yes"),OFFSET('Sanitation Data'!$I$10,0,10*ROW('Sanitation Data'!I27)),NA())</f>
        <v>#N/A</v>
      </c>
      <c r="AX33" s="528" t="e">
        <f ca="1">+IF(AND(ISNUMBER(OFFSET('Sanitation Data'!$I$11,0,10*ROW('Sanitation Data'!I27))),'Data Summary'!DM33="Yes"),OFFSET('Sanitation Data'!$I$11,0,10*ROW('Sanitation Data'!I27)),NA())</f>
        <v>#N/A</v>
      </c>
      <c r="AY33" s="528" t="e">
        <f ca="1">+IF(AND(ISNUMBER(OFFSET('Sanitation Data'!$I$12,0,10*ROW('Sanitation Data'!I27))),'Data Summary'!DN33="Yes"),OFFSET('Sanitation Data'!$I$12,0,10*ROW('Sanitation Data'!I27)),NA())</f>
        <v>#N/A</v>
      </c>
      <c r="AZ33" s="529" t="e">
        <f ca="1">+IF(AND(ISNUMBER(OFFSET('Hygiene Data'!$D$5,0,10*ROW('Hygiene Data'!D27))),'Data Summary'!DO33="Yes"),OFFSET('Hygiene Data'!$D$5,0,10*ROW('Hygiene Data'!D27)),NA())</f>
        <v>#N/A</v>
      </c>
      <c r="BA33" s="529" t="e">
        <f ca="1">+IF(AND(ISNUMBER(OFFSET('Hygiene Data'!$D$7,0,10*ROW('Hygiene Data'!D27))),'Data Summary'!DP33="Yes"),OFFSET('Hygiene Data'!$D$7,0,10*ROW('Hygiene Data'!D27)),NA())</f>
        <v>#N/A</v>
      </c>
      <c r="BB33" s="529" t="e">
        <f ca="1">+IF(AND(ISNUMBER(OFFSET('Hygiene Data'!$D$9,0,10*ROW('Hygiene Data'!D27))),'Data Summary'!DQ33="Yes"),OFFSET('Hygiene Data'!$D$9,0,10*ROW('Hygiene Data'!D27)),NA())</f>
        <v>#N/A</v>
      </c>
      <c r="BC33" s="529" t="e">
        <f ca="1">+IF(AND(ISNUMBER(OFFSET('Hygiene Data'!$E$5,0,10*ROW('Hygiene Data'!E27))),'Data Summary'!DR33="Yes"),OFFSET('Hygiene Data'!$E$5,0,10*ROW('Hygiene Data'!E27)),NA())</f>
        <v>#N/A</v>
      </c>
      <c r="BD33" s="529" t="e">
        <f ca="1">+IF(AND(ISNUMBER(OFFSET('Hygiene Data'!$E$7,0,10*ROW('Hygiene Data'!E27))),'Data Summary'!DS33="Yes"),OFFSET('Hygiene Data'!$E$7,0,10*ROW('Hygiene Data'!E27)),NA())</f>
        <v>#N/A</v>
      </c>
      <c r="BE33" s="529" t="e">
        <f ca="1">+IF(AND(ISNUMBER(OFFSET('Hygiene Data'!$E$9,0,10*ROW('Hygiene Data'!E27))),'Data Summary'!DT33="Yes"),OFFSET('Hygiene Data'!$E$9,0,10*ROW('Hygiene Data'!E27)),NA())</f>
        <v>#N/A</v>
      </c>
      <c r="BF33" s="529" t="e">
        <f ca="1">+IF(AND(ISNUMBER(OFFSET('Hygiene Data'!$F$5,0,10*ROW('Hygiene Data'!F27))),'Data Summary'!DU33="Yes"),OFFSET('Hygiene Data'!$F$5,0,10*ROW('Hygiene Data'!F27)),NA())</f>
        <v>#N/A</v>
      </c>
      <c r="BG33" s="529" t="e">
        <f ca="1">+IF(AND(ISNUMBER(OFFSET('Hygiene Data'!$F$7,0,10*ROW('Hygiene Data'!F27))),'Data Summary'!DV33="Yes"),OFFSET('Hygiene Data'!$F$7,0,10*ROW('Hygiene Data'!F27)),NA())</f>
        <v>#N/A</v>
      </c>
      <c r="BH33" s="529" t="e">
        <f ca="1">+IF(AND(ISNUMBER(OFFSET('Hygiene Data'!$F$9,0,10*ROW('Hygiene Data'!F27))),'Data Summary'!DW33="Yes"),OFFSET('Hygiene Data'!$F$9,0,10*ROW('Hygiene Data'!F27)),NA())</f>
        <v>#N/A</v>
      </c>
      <c r="BI33" s="529" t="e">
        <f ca="1">+IF(AND(ISNUMBER(OFFSET('Hygiene Data'!$G$5,0,10*ROW('Hygiene Data'!G27))),'Data Summary'!DX33="Yes"),OFFSET('Hygiene Data'!$G$5,0,10*ROW('Hygiene Data'!G27)),NA())</f>
        <v>#N/A</v>
      </c>
      <c r="BJ33" s="529" t="e">
        <f ca="1">+IF(AND(ISNUMBER(OFFSET('Hygiene Data'!$G$7,0,10*ROW('Hygiene Data'!G27))),'Data Summary'!DY33="Yes"),OFFSET('Hygiene Data'!$G$7,0,10*ROW('Hygiene Data'!G27)),NA())</f>
        <v>#N/A</v>
      </c>
      <c r="BK33" s="529" t="e">
        <f ca="1">+IF(AND(ISNUMBER(OFFSET('Hygiene Data'!$G$9,0,10*ROW('Hygiene Data'!G27))),'Data Summary'!DZ33="Yes"),OFFSET('Hygiene Data'!$G$9,0,10*ROW('Hygiene Data'!G27)),NA())</f>
        <v>#N/A</v>
      </c>
      <c r="BL33" s="529" t="e">
        <f ca="1">+IF(AND(ISNUMBER(OFFSET('Hygiene Data'!$H$5,0,10*ROW('Hygiene Data'!H27))),'Data Summary'!EA33="Yes"),OFFSET('Hygiene Data'!$H$5,0,10*ROW('Hygiene Data'!H27)),NA())</f>
        <v>#N/A</v>
      </c>
      <c r="BM33" s="529" t="e">
        <f ca="1">+IF(AND(ISNUMBER(OFFSET('Hygiene Data'!$H$7,0,10*ROW('Hygiene Data'!H27))),'Data Summary'!EB33="Yes"),OFFSET('Hygiene Data'!$H$7,0,10*ROW('Hygiene Data'!H27)),NA())</f>
        <v>#N/A</v>
      </c>
      <c r="BN33" s="529" t="e">
        <f ca="1">+IF(AND(ISNUMBER(OFFSET('Hygiene Data'!$H$9,0,10*ROW('Hygiene Data'!H27))),'Data Summary'!EC33="Yes"),OFFSET('Hygiene Data'!$H$9,0,10*ROW('Hygiene Data'!H27)),NA())</f>
        <v>#N/A</v>
      </c>
      <c r="BO33" s="529" t="e">
        <f ca="1">+IF(AND(ISNUMBER(OFFSET('Hygiene Data'!$I$5,0,10*ROW('Hygiene Data'!I27))),'Data Summary'!ED33="Yes"),OFFSET('Hygiene Data'!$I$5,0,10*ROW('Hygiene Data'!I27)),NA())</f>
        <v>#N/A</v>
      </c>
      <c r="BP33" s="529" t="e">
        <f ca="1">+IF(AND(ISNUMBER(OFFSET('Hygiene Data'!$I$7,0,10*ROW('Hygiene Data'!I27))),'Data Summary'!EE33="Yes"),OFFSET('Hygiene Data'!$I$7,0,10*ROW('Hygiene Data'!I27)),NA())</f>
        <v>#N/A</v>
      </c>
      <c r="BQ33" s="529" t="e">
        <f ca="1">+IF(AND(ISNUMBER(OFFSET('Hygiene Data'!$I$9,0,10*ROW('Hygiene Data'!I27))),'Data Summary'!EF33="Yes"),OFFSET('Hygiene Data'!$I$9,0,10*ROW('Hygiene Data'!I27)),NA())</f>
        <v>#N/A</v>
      </c>
    </row>
    <row r="34" spans="1:69" x14ac:dyDescent="0.25">
      <c r="A34" s="525" t="e">
        <f ca="1">+RIGHT('Data Summary'!A34,LEN('Data Summary'!A34)-9)</f>
        <v>#VALUE!</v>
      </c>
      <c r="B34" s="499" t="str">
        <f ca="1">+IF(ISTEXT('Data Summary'!B34),'Data Summary'!B34,"")</f>
        <v/>
      </c>
      <c r="C34" s="526" t="e">
        <f ca="1">+VALUE('Data Summary'!C34)</f>
        <v>#VALUE!</v>
      </c>
      <c r="D34" s="527" t="e">
        <f ca="1">+IF(AND(ISNUMBER(OFFSET('Water Data'!$D$4,0,10*ROW('Water Data'!D28))),'Data Summary'!BS34="Yes"),100-OFFSET('Water Data'!$D$4,0,10*ROW('Water Data'!D28)),NA())</f>
        <v>#N/A</v>
      </c>
      <c r="E34" s="527" t="e">
        <f ca="1">+IF(AND(ISNUMBER(OFFSET('Water Data'!$D$6,0,10*ROW('Water Data'!D28))),'Data Summary'!BT34="Yes"),OFFSET('Water Data'!$D$6,0,10*ROW('Water Data'!D28)),NA())</f>
        <v>#N/A</v>
      </c>
      <c r="F34" s="527" t="e">
        <f ca="1">+IF(AND(ISNUMBER(OFFSET('Water Data'!$D$9,0,10*ROW('Water Data'!D28))),'Data Summary'!BU34="Yes"),OFFSET('Water Data'!$D$9,0,10*ROW('Water Data'!D28)),NA())</f>
        <v>#N/A</v>
      </c>
      <c r="G34" s="527" t="e">
        <f ca="1">+IF(AND(ISNUMBER(OFFSET('Water Data'!$E$4,0,10*ROW('Water Data'!E28))),'Data Summary'!BV34="Yes"),100-OFFSET('Water Data'!$E$4,0,10*ROW('Water Data'!E28)),NA())</f>
        <v>#N/A</v>
      </c>
      <c r="H34" s="527" t="e">
        <f ca="1">+IF(AND(ISNUMBER(OFFSET('Water Data'!$E$6,0,10*ROW('Water Data'!E28))),'Data Summary'!BW34="Yes"),OFFSET('Water Data'!$E$6,0,10*ROW('Water Data'!E28)),NA())</f>
        <v>#N/A</v>
      </c>
      <c r="I34" s="527" t="e">
        <f ca="1">+IF(AND(ISNUMBER(OFFSET('Water Data'!$E$9,0,10*ROW('Water Data'!E28))),'Data Summary'!BX34="Yes"),OFFSET('Water Data'!$E$9,0,10*ROW('Water Data'!E28)),NA())</f>
        <v>#N/A</v>
      </c>
      <c r="J34" s="527" t="e">
        <f ca="1">+IF(AND(ISNUMBER(OFFSET('Water Data'!$F$4,0,10*ROW('Water Data'!F28))),'Data Summary'!BY34="Yes"),100-OFFSET('Water Data'!$F$4,0,10*ROW('Water Data'!F28)),NA())</f>
        <v>#N/A</v>
      </c>
      <c r="K34" s="527" t="e">
        <f ca="1">+IF(AND(ISNUMBER(OFFSET('Water Data'!$F$6,0,10*ROW('Water Data'!F28))),'Data Summary'!BZ34="Yes"),OFFSET('Water Data'!$F$6,0,10*ROW('Water Data'!F28)),NA())</f>
        <v>#N/A</v>
      </c>
      <c r="L34" s="527" t="e">
        <f ca="1">+IF(AND(ISNUMBER(OFFSET('Water Data'!$F$9,0,10*ROW('Water Data'!F28))),'Data Summary'!CA34="Yes"),OFFSET('Water Data'!$F$9,0,10*ROW('Water Data'!F28)),NA())</f>
        <v>#N/A</v>
      </c>
      <c r="M34" s="527" t="e">
        <f ca="1">+IF(AND(ISNUMBER(OFFSET('Water Data'!$G$4,0,10*ROW('Water Data'!G28))),'Data Summary'!CB34="Yes"),100-OFFSET('Water Data'!$G$4,0,10*ROW('Water Data'!G28)),NA())</f>
        <v>#N/A</v>
      </c>
      <c r="N34" s="527" t="e">
        <f ca="1">+IF(AND(ISNUMBER(OFFSET('Water Data'!$G$6,0,10*ROW('Water Data'!G28))),'Data Summary'!CC34="Yes"),OFFSET('Water Data'!$G$6,0,10*ROW('Water Data'!G28)),NA())</f>
        <v>#N/A</v>
      </c>
      <c r="O34" s="527" t="e">
        <f ca="1">+IF(AND(ISNUMBER(OFFSET('Water Data'!$G$9,0,10*ROW('Water Data'!G28))),'Data Summary'!CD34="Yes"),OFFSET('Water Data'!$G$9,0,10*ROW('Water Data'!G28)),NA())</f>
        <v>#N/A</v>
      </c>
      <c r="P34" s="527" t="e">
        <f ca="1">+IF(AND(ISNUMBER(OFFSET('Water Data'!$H$4,0,10*ROW('Water Data'!H28))),'Data Summary'!CE34="Yes"),100-OFFSET('Water Data'!$H$4,0,10*ROW('Water Data'!H28)),NA())</f>
        <v>#N/A</v>
      </c>
      <c r="Q34" s="527" t="e">
        <f ca="1">+IF(AND(ISNUMBER(OFFSET('Water Data'!$H$6,0,10*ROW('Water Data'!H28))),'Data Summary'!CF34="Yes"),OFFSET('Water Data'!$H$6,0,10*ROW('Water Data'!H28)),NA())</f>
        <v>#N/A</v>
      </c>
      <c r="R34" s="527" t="e">
        <f ca="1">+IF(AND(ISNUMBER(OFFSET('Water Data'!$H$9,0,10*ROW('Water Data'!H28))),'Data Summary'!CG34="Yes"),OFFSET('Water Data'!$H$9,0,10*ROW('Water Data'!H28)),NA())</f>
        <v>#N/A</v>
      </c>
      <c r="S34" s="527" t="e">
        <f ca="1">+IF(AND(ISNUMBER(OFFSET('Water Data'!$I$4,0,10*ROW('Water Data'!I28))),'Data Summary'!CH34="Yes"),100-OFFSET('Water Data'!$I$4,0,10*ROW('Water Data'!I28)),NA())</f>
        <v>#N/A</v>
      </c>
      <c r="T34" s="527" t="e">
        <f ca="1">+IF(AND(ISNUMBER(OFFSET('Water Data'!$I$6,0,10*ROW('Water Data'!I28))),'Data Summary'!CI34="Yes"),OFFSET('Water Data'!$I$6,0,10*ROW('Water Data'!I28)),NA())</f>
        <v>#N/A</v>
      </c>
      <c r="U34" s="527" t="e">
        <f ca="1">+IF(AND(ISNUMBER(OFFSET('Water Data'!$I$9,0,10*ROW('Water Data'!I28))),'Data Summary'!CJ34="Yes"),OFFSET('Water Data'!$I$9,0,10*ROW('Water Data'!I28)),NA())</f>
        <v>#N/A</v>
      </c>
      <c r="V34" s="528" t="e">
        <f ca="1">+IF(AND(ISNUMBER(OFFSET('Sanitation Data'!$D$4,0,10*ROW('Sanitation Data'!D28))),'Data Summary'!CK34="Yes"),100-OFFSET('Sanitation Data'!$D$4,0,10*ROW('Sanitation Data'!D28)),NA())</f>
        <v>#N/A</v>
      </c>
      <c r="W34" s="528" t="e">
        <f ca="1">+IF(AND(ISNUMBER(OFFSET('Sanitation Data'!$D$6,0,10*ROW('Sanitation Data'!D28))),'Data Summary'!CL34="Yes"),OFFSET('Sanitation Data'!$D$6,0,10*ROW('Sanitation Data'!D28)),NA())</f>
        <v>#N/A</v>
      </c>
      <c r="X34" s="528" t="e">
        <f ca="1">+IF(AND(ISNUMBER(OFFSET('Sanitation Data'!$D$10,0,10*ROW('Sanitation Data'!D28))),'Data Summary'!CM34="Yes"),OFFSET('Sanitation Data'!$D$10,0,10*ROW('Sanitation Data'!D28)),NA())</f>
        <v>#N/A</v>
      </c>
      <c r="Y34" s="528" t="e">
        <f ca="1">+IF(AND(ISNUMBER(OFFSET('Sanitation Data'!$D$11,0,10*ROW('Sanitation Data'!D28))),'Data Summary'!CN34="Yes"),OFFSET('Sanitation Data'!$D$11,0,10*ROW('Sanitation Data'!D28)),NA())</f>
        <v>#N/A</v>
      </c>
      <c r="Z34" s="528" t="e">
        <f ca="1">+IF(AND(ISNUMBER(OFFSET('Sanitation Data'!$D$12,0,10*ROW('Sanitation Data'!D28))),'Data Summary'!CO34="Yes"),OFFSET('Sanitation Data'!$D$12,0,10*ROW('Sanitation Data'!D28)),NA())</f>
        <v>#N/A</v>
      </c>
      <c r="AA34" s="528" t="e">
        <f ca="1">+IF(AND(ISNUMBER(OFFSET('Sanitation Data'!$E$4,0,10*ROW('Sanitation Data'!E28))),'Data Summary'!CP34="Yes"),100-OFFSET('Sanitation Data'!$E$4,0,10*ROW('Sanitation Data'!E28)),NA())</f>
        <v>#N/A</v>
      </c>
      <c r="AB34" s="528" t="e">
        <f ca="1">+IF(AND(ISNUMBER(OFFSET('Sanitation Data'!$E$6,0,10*ROW('Sanitation Data'!E28))),'Data Summary'!CQ34="Yes"),OFFSET('Sanitation Data'!$E$6,0,10*ROW('Sanitation Data'!E28)),NA())</f>
        <v>#N/A</v>
      </c>
      <c r="AC34" s="528" t="e">
        <f ca="1">+IF(AND(ISNUMBER(OFFSET('Sanitation Data'!$E$10,0,10*ROW('Sanitation Data'!E28))),'Data Summary'!CR34="Yes"),OFFSET('Sanitation Data'!$E$10,0,10*ROW('Sanitation Data'!E28)),NA())</f>
        <v>#N/A</v>
      </c>
      <c r="AD34" s="528" t="e">
        <f ca="1">+IF(AND(ISNUMBER(OFFSET('Sanitation Data'!$E$11,0,10*ROW('Sanitation Data'!E28))),'Data Summary'!CS34="Yes"),OFFSET('Sanitation Data'!$E$11,0,10*ROW('Sanitation Data'!E28)),NA())</f>
        <v>#N/A</v>
      </c>
      <c r="AE34" s="528" t="e">
        <f ca="1">+IF(AND(ISNUMBER(OFFSET('Sanitation Data'!$E$12,0,10*ROW('Sanitation Data'!E28))),'Data Summary'!CT34="Yes"),OFFSET('Sanitation Data'!$E$12,0,10*ROW('Sanitation Data'!E28)),NA())</f>
        <v>#N/A</v>
      </c>
      <c r="AF34" s="528" t="e">
        <f ca="1">+IF(AND(ISNUMBER(OFFSET('Sanitation Data'!$F$4,0,10*ROW('Sanitation Data'!F28))),'Data Summary'!CU34="Yes"),100-OFFSET('Sanitation Data'!$F$4,0,10*ROW('Sanitation Data'!F28)),NA())</f>
        <v>#N/A</v>
      </c>
      <c r="AG34" s="528" t="e">
        <f ca="1">+IF(AND(ISNUMBER(OFFSET('Sanitation Data'!$F$6,0,10*ROW('Sanitation Data'!F28))),'Data Summary'!CV34="Yes"),OFFSET('Sanitation Data'!$F$6,0,10*ROW('Sanitation Data'!F28)),NA())</f>
        <v>#N/A</v>
      </c>
      <c r="AH34" s="528" t="e">
        <f ca="1">+IF(AND(ISNUMBER(OFFSET('Sanitation Data'!$F$10,0,10*ROW('Sanitation Data'!F28))),'Data Summary'!CW34="Yes"),OFFSET('Sanitation Data'!$F$10,0,10*ROW('Sanitation Data'!F28)),NA())</f>
        <v>#N/A</v>
      </c>
      <c r="AI34" s="528" t="e">
        <f ca="1">+IF(AND(ISNUMBER(OFFSET('Sanitation Data'!$F$11,0,10*ROW('Sanitation Data'!F28))),'Data Summary'!CX34="Yes"),OFFSET('Sanitation Data'!$F$11,0,10*ROW('Sanitation Data'!F28)),NA())</f>
        <v>#N/A</v>
      </c>
      <c r="AJ34" s="528" t="e">
        <f ca="1">+IF(AND(ISNUMBER(OFFSET('Sanitation Data'!$F$12,0,10*ROW('Sanitation Data'!F28))),'Data Summary'!CY34="Yes"),OFFSET('Sanitation Data'!$F$12,0,10*ROW('Sanitation Data'!F28)),NA())</f>
        <v>#N/A</v>
      </c>
      <c r="AK34" s="528" t="e">
        <f ca="1">+IF(AND(ISNUMBER(OFFSET('Sanitation Data'!$G$4,0,10*ROW('Sanitation Data'!G28))),'Data Summary'!CZ34="Yes"),100-OFFSET('Sanitation Data'!$G$4,0,10*ROW('Sanitation Data'!G28)),NA())</f>
        <v>#N/A</v>
      </c>
      <c r="AL34" s="528" t="e">
        <f ca="1">+IF(AND(ISNUMBER(OFFSET('Sanitation Data'!$G$6,0,10*ROW('Sanitation Data'!G28))),'Data Summary'!DA34="Yes"),OFFSET('Sanitation Data'!$G$6,0,10*ROW('Sanitation Data'!G28)),NA())</f>
        <v>#N/A</v>
      </c>
      <c r="AM34" s="528" t="e">
        <f ca="1">+IF(AND(ISNUMBER(OFFSET('Sanitation Data'!$G$10,0,10*ROW('Sanitation Data'!G28))),'Data Summary'!DB34="Yes"),OFFSET('Sanitation Data'!$G$10,0,10*ROW('Sanitation Data'!G28)),NA())</f>
        <v>#N/A</v>
      </c>
      <c r="AN34" s="528" t="e">
        <f ca="1">+IF(AND(ISNUMBER(OFFSET('Sanitation Data'!$G$11,0,10*ROW('Sanitation Data'!G28))),'Data Summary'!DC34="Yes"),OFFSET('Sanitation Data'!$G$11,0,10*ROW('Sanitation Data'!G28)),NA())</f>
        <v>#N/A</v>
      </c>
      <c r="AO34" s="528" t="e">
        <f ca="1">+IF(AND(ISNUMBER(OFFSET('Sanitation Data'!$G$12,0,10*ROW('Sanitation Data'!G28))),'Data Summary'!DD34="Yes"),OFFSET('Sanitation Data'!$G$12,0,10*ROW('Sanitation Data'!G28)),NA())</f>
        <v>#N/A</v>
      </c>
      <c r="AP34" s="528" t="e">
        <f ca="1">+IF(AND(ISNUMBER(OFFSET('Sanitation Data'!$H$4,0,10*ROW('Sanitation Data'!H28))),'Data Summary'!DE34="Yes"),100-OFFSET('Sanitation Data'!$H$4,0,10*ROW('Sanitation Data'!H28)),NA())</f>
        <v>#N/A</v>
      </c>
      <c r="AQ34" s="528" t="e">
        <f ca="1">+IF(AND(ISNUMBER(OFFSET('Sanitation Data'!$H$6,0,10*ROW('Sanitation Data'!H28))),'Data Summary'!DF34="Yes"),OFFSET('Sanitation Data'!$H$6,0,10*ROW('Sanitation Data'!H28)),NA())</f>
        <v>#N/A</v>
      </c>
      <c r="AR34" s="528" t="e">
        <f ca="1">+IF(AND(ISNUMBER(OFFSET('Sanitation Data'!$H$10,0,10*ROW('Sanitation Data'!H28))),'Data Summary'!DG34="Yes"),OFFSET('Sanitation Data'!$H$10,0,10*ROW('Sanitation Data'!H28)),NA())</f>
        <v>#N/A</v>
      </c>
      <c r="AS34" s="528" t="e">
        <f ca="1">+IF(AND(ISNUMBER(OFFSET('Sanitation Data'!$H$11,0,10*ROW('Sanitation Data'!H28))),'Data Summary'!DH34="Yes"),OFFSET('Sanitation Data'!$H$11,0,10*ROW('Sanitation Data'!H28)),NA())</f>
        <v>#N/A</v>
      </c>
      <c r="AT34" s="528" t="e">
        <f ca="1">+IF(AND(ISNUMBER(OFFSET('Sanitation Data'!$H$12,0,10*ROW('Sanitation Data'!H28))),'Data Summary'!DI34="Yes"),OFFSET('Sanitation Data'!$H$12,0,10*ROW('Sanitation Data'!H28)),NA())</f>
        <v>#N/A</v>
      </c>
      <c r="AU34" s="528" t="e">
        <f ca="1">+IF(AND(ISNUMBER(OFFSET('Sanitation Data'!$I$4,0,10*ROW('Sanitation Data'!I28))),'Data Summary'!DJ34="Yes"),100-OFFSET('Sanitation Data'!$I$4,0,10*ROW('Sanitation Data'!I28)),NA())</f>
        <v>#N/A</v>
      </c>
      <c r="AV34" s="528" t="e">
        <f ca="1">+IF(AND(ISNUMBER(OFFSET('Sanitation Data'!$I$6,0,10*ROW('Sanitation Data'!I28))),'Data Summary'!DK34="Yes"),OFFSET('Sanitation Data'!$I$6,0,10*ROW('Sanitation Data'!I28)),NA())</f>
        <v>#N/A</v>
      </c>
      <c r="AW34" s="528" t="e">
        <f ca="1">+IF(AND(ISNUMBER(OFFSET('Sanitation Data'!$I$10,0,10*ROW('Sanitation Data'!I28))),'Data Summary'!DL34="Yes"),OFFSET('Sanitation Data'!$I$10,0,10*ROW('Sanitation Data'!I28)),NA())</f>
        <v>#N/A</v>
      </c>
      <c r="AX34" s="528" t="e">
        <f ca="1">+IF(AND(ISNUMBER(OFFSET('Sanitation Data'!$I$11,0,10*ROW('Sanitation Data'!I28))),'Data Summary'!DM34="Yes"),OFFSET('Sanitation Data'!$I$11,0,10*ROW('Sanitation Data'!I28)),NA())</f>
        <v>#N/A</v>
      </c>
      <c r="AY34" s="528" t="e">
        <f ca="1">+IF(AND(ISNUMBER(OFFSET('Sanitation Data'!$I$12,0,10*ROW('Sanitation Data'!I28))),'Data Summary'!DN34="Yes"),OFFSET('Sanitation Data'!$I$12,0,10*ROW('Sanitation Data'!I28)),NA())</f>
        <v>#N/A</v>
      </c>
      <c r="AZ34" s="529" t="e">
        <f ca="1">+IF(AND(ISNUMBER(OFFSET('Hygiene Data'!$D$5,0,10*ROW('Hygiene Data'!D28))),'Data Summary'!DO34="Yes"),OFFSET('Hygiene Data'!$D$5,0,10*ROW('Hygiene Data'!D28)),NA())</f>
        <v>#N/A</v>
      </c>
      <c r="BA34" s="529" t="e">
        <f ca="1">+IF(AND(ISNUMBER(OFFSET('Hygiene Data'!$D$7,0,10*ROW('Hygiene Data'!D28))),'Data Summary'!DP34="Yes"),OFFSET('Hygiene Data'!$D$7,0,10*ROW('Hygiene Data'!D28)),NA())</f>
        <v>#N/A</v>
      </c>
      <c r="BB34" s="529" t="e">
        <f ca="1">+IF(AND(ISNUMBER(OFFSET('Hygiene Data'!$D$9,0,10*ROW('Hygiene Data'!D28))),'Data Summary'!DQ34="Yes"),OFFSET('Hygiene Data'!$D$9,0,10*ROW('Hygiene Data'!D28)),NA())</f>
        <v>#N/A</v>
      </c>
      <c r="BC34" s="529" t="e">
        <f ca="1">+IF(AND(ISNUMBER(OFFSET('Hygiene Data'!$E$5,0,10*ROW('Hygiene Data'!E28))),'Data Summary'!DR34="Yes"),OFFSET('Hygiene Data'!$E$5,0,10*ROW('Hygiene Data'!E28)),NA())</f>
        <v>#N/A</v>
      </c>
      <c r="BD34" s="529" t="e">
        <f ca="1">+IF(AND(ISNUMBER(OFFSET('Hygiene Data'!$E$7,0,10*ROW('Hygiene Data'!E28))),'Data Summary'!DS34="Yes"),OFFSET('Hygiene Data'!$E$7,0,10*ROW('Hygiene Data'!E28)),NA())</f>
        <v>#N/A</v>
      </c>
      <c r="BE34" s="529" t="e">
        <f ca="1">+IF(AND(ISNUMBER(OFFSET('Hygiene Data'!$E$9,0,10*ROW('Hygiene Data'!E28))),'Data Summary'!DT34="Yes"),OFFSET('Hygiene Data'!$E$9,0,10*ROW('Hygiene Data'!E28)),NA())</f>
        <v>#N/A</v>
      </c>
      <c r="BF34" s="529" t="e">
        <f ca="1">+IF(AND(ISNUMBER(OFFSET('Hygiene Data'!$F$5,0,10*ROW('Hygiene Data'!F28))),'Data Summary'!DU34="Yes"),OFFSET('Hygiene Data'!$F$5,0,10*ROW('Hygiene Data'!F28)),NA())</f>
        <v>#N/A</v>
      </c>
      <c r="BG34" s="529" t="e">
        <f ca="1">+IF(AND(ISNUMBER(OFFSET('Hygiene Data'!$F$7,0,10*ROW('Hygiene Data'!F28))),'Data Summary'!DV34="Yes"),OFFSET('Hygiene Data'!$F$7,0,10*ROW('Hygiene Data'!F28)),NA())</f>
        <v>#N/A</v>
      </c>
      <c r="BH34" s="529" t="e">
        <f ca="1">+IF(AND(ISNUMBER(OFFSET('Hygiene Data'!$F$9,0,10*ROW('Hygiene Data'!F28))),'Data Summary'!DW34="Yes"),OFFSET('Hygiene Data'!$F$9,0,10*ROW('Hygiene Data'!F28)),NA())</f>
        <v>#N/A</v>
      </c>
      <c r="BI34" s="529" t="e">
        <f ca="1">+IF(AND(ISNUMBER(OFFSET('Hygiene Data'!$G$5,0,10*ROW('Hygiene Data'!G28))),'Data Summary'!DX34="Yes"),OFFSET('Hygiene Data'!$G$5,0,10*ROW('Hygiene Data'!G28)),NA())</f>
        <v>#N/A</v>
      </c>
      <c r="BJ34" s="529" t="e">
        <f ca="1">+IF(AND(ISNUMBER(OFFSET('Hygiene Data'!$G$7,0,10*ROW('Hygiene Data'!G28))),'Data Summary'!DY34="Yes"),OFFSET('Hygiene Data'!$G$7,0,10*ROW('Hygiene Data'!G28)),NA())</f>
        <v>#N/A</v>
      </c>
      <c r="BK34" s="529" t="e">
        <f ca="1">+IF(AND(ISNUMBER(OFFSET('Hygiene Data'!$G$9,0,10*ROW('Hygiene Data'!G28))),'Data Summary'!DZ34="Yes"),OFFSET('Hygiene Data'!$G$9,0,10*ROW('Hygiene Data'!G28)),NA())</f>
        <v>#N/A</v>
      </c>
      <c r="BL34" s="529" t="e">
        <f ca="1">+IF(AND(ISNUMBER(OFFSET('Hygiene Data'!$H$5,0,10*ROW('Hygiene Data'!H28))),'Data Summary'!EA34="Yes"),OFFSET('Hygiene Data'!$H$5,0,10*ROW('Hygiene Data'!H28)),NA())</f>
        <v>#N/A</v>
      </c>
      <c r="BM34" s="529" t="e">
        <f ca="1">+IF(AND(ISNUMBER(OFFSET('Hygiene Data'!$H$7,0,10*ROW('Hygiene Data'!H28))),'Data Summary'!EB34="Yes"),OFFSET('Hygiene Data'!$H$7,0,10*ROW('Hygiene Data'!H28)),NA())</f>
        <v>#N/A</v>
      </c>
      <c r="BN34" s="529" t="e">
        <f ca="1">+IF(AND(ISNUMBER(OFFSET('Hygiene Data'!$H$9,0,10*ROW('Hygiene Data'!H28))),'Data Summary'!EC34="Yes"),OFFSET('Hygiene Data'!$H$9,0,10*ROW('Hygiene Data'!H28)),NA())</f>
        <v>#N/A</v>
      </c>
      <c r="BO34" s="529" t="e">
        <f ca="1">+IF(AND(ISNUMBER(OFFSET('Hygiene Data'!$I$5,0,10*ROW('Hygiene Data'!I28))),'Data Summary'!ED34="Yes"),OFFSET('Hygiene Data'!$I$5,0,10*ROW('Hygiene Data'!I28)),NA())</f>
        <v>#N/A</v>
      </c>
      <c r="BP34" s="529" t="e">
        <f ca="1">+IF(AND(ISNUMBER(OFFSET('Hygiene Data'!$I$7,0,10*ROW('Hygiene Data'!I28))),'Data Summary'!EE34="Yes"),OFFSET('Hygiene Data'!$I$7,0,10*ROW('Hygiene Data'!I28)),NA())</f>
        <v>#N/A</v>
      </c>
      <c r="BQ34" s="529" t="e">
        <f ca="1">+IF(AND(ISNUMBER(OFFSET('Hygiene Data'!$I$9,0,10*ROW('Hygiene Data'!I28))),'Data Summary'!EF34="Yes"),OFFSET('Hygiene Data'!$I$9,0,10*ROW('Hygiene Data'!I28)),NA())</f>
        <v>#N/A</v>
      </c>
    </row>
    <row r="35" spans="1:69" x14ac:dyDescent="0.25">
      <c r="A35" s="525" t="e">
        <f ca="1">+RIGHT('Data Summary'!A35,LEN('Data Summary'!A35)-9)</f>
        <v>#VALUE!</v>
      </c>
      <c r="B35" s="499" t="str">
        <f ca="1">+IF(ISTEXT('Data Summary'!B35),'Data Summary'!B35,"")</f>
        <v/>
      </c>
      <c r="C35" s="526" t="e">
        <f ca="1">+VALUE('Data Summary'!C35)</f>
        <v>#VALUE!</v>
      </c>
      <c r="D35" s="527" t="e">
        <f ca="1">+IF(AND(ISNUMBER(OFFSET('Water Data'!$D$4,0,10*ROW('Water Data'!D29))),'Data Summary'!BS35="Yes"),100-OFFSET('Water Data'!$D$4,0,10*ROW('Water Data'!D29)),NA())</f>
        <v>#N/A</v>
      </c>
      <c r="E35" s="527" t="e">
        <f ca="1">+IF(AND(ISNUMBER(OFFSET('Water Data'!$D$6,0,10*ROW('Water Data'!D29))),'Data Summary'!BT35="Yes"),OFFSET('Water Data'!$D$6,0,10*ROW('Water Data'!D29)),NA())</f>
        <v>#N/A</v>
      </c>
      <c r="F35" s="527" t="e">
        <f ca="1">+IF(AND(ISNUMBER(OFFSET('Water Data'!$D$9,0,10*ROW('Water Data'!D29))),'Data Summary'!BU35="Yes"),OFFSET('Water Data'!$D$9,0,10*ROW('Water Data'!D29)),NA())</f>
        <v>#N/A</v>
      </c>
      <c r="G35" s="527" t="e">
        <f ca="1">+IF(AND(ISNUMBER(OFFSET('Water Data'!$E$4,0,10*ROW('Water Data'!E29))),'Data Summary'!BV35="Yes"),100-OFFSET('Water Data'!$E$4,0,10*ROW('Water Data'!E29)),NA())</f>
        <v>#N/A</v>
      </c>
      <c r="H35" s="527" t="e">
        <f ca="1">+IF(AND(ISNUMBER(OFFSET('Water Data'!$E$6,0,10*ROW('Water Data'!E29))),'Data Summary'!BW35="Yes"),OFFSET('Water Data'!$E$6,0,10*ROW('Water Data'!E29)),NA())</f>
        <v>#N/A</v>
      </c>
      <c r="I35" s="527" t="e">
        <f ca="1">+IF(AND(ISNUMBER(OFFSET('Water Data'!$E$9,0,10*ROW('Water Data'!E29))),'Data Summary'!BX35="Yes"),OFFSET('Water Data'!$E$9,0,10*ROW('Water Data'!E29)),NA())</f>
        <v>#N/A</v>
      </c>
      <c r="J35" s="527" t="e">
        <f ca="1">+IF(AND(ISNUMBER(OFFSET('Water Data'!$F$4,0,10*ROW('Water Data'!F29))),'Data Summary'!BY35="Yes"),100-OFFSET('Water Data'!$F$4,0,10*ROW('Water Data'!F29)),NA())</f>
        <v>#N/A</v>
      </c>
      <c r="K35" s="527" t="e">
        <f ca="1">+IF(AND(ISNUMBER(OFFSET('Water Data'!$F$6,0,10*ROW('Water Data'!F29))),'Data Summary'!BZ35="Yes"),OFFSET('Water Data'!$F$6,0,10*ROW('Water Data'!F29)),NA())</f>
        <v>#N/A</v>
      </c>
      <c r="L35" s="527" t="e">
        <f ca="1">+IF(AND(ISNUMBER(OFFSET('Water Data'!$F$9,0,10*ROW('Water Data'!F29))),'Data Summary'!CA35="Yes"),OFFSET('Water Data'!$F$9,0,10*ROW('Water Data'!F29)),NA())</f>
        <v>#N/A</v>
      </c>
      <c r="M35" s="527" t="e">
        <f ca="1">+IF(AND(ISNUMBER(OFFSET('Water Data'!$G$4,0,10*ROW('Water Data'!G29))),'Data Summary'!CB35="Yes"),100-OFFSET('Water Data'!$G$4,0,10*ROW('Water Data'!G29)),NA())</f>
        <v>#N/A</v>
      </c>
      <c r="N35" s="527" t="e">
        <f ca="1">+IF(AND(ISNUMBER(OFFSET('Water Data'!$G$6,0,10*ROW('Water Data'!G29))),'Data Summary'!CC35="Yes"),OFFSET('Water Data'!$G$6,0,10*ROW('Water Data'!G29)),NA())</f>
        <v>#N/A</v>
      </c>
      <c r="O35" s="527" t="e">
        <f ca="1">+IF(AND(ISNUMBER(OFFSET('Water Data'!$G$9,0,10*ROW('Water Data'!G29))),'Data Summary'!CD35="Yes"),OFFSET('Water Data'!$G$9,0,10*ROW('Water Data'!G29)),NA())</f>
        <v>#N/A</v>
      </c>
      <c r="P35" s="527" t="e">
        <f ca="1">+IF(AND(ISNUMBER(OFFSET('Water Data'!$H$4,0,10*ROW('Water Data'!H29))),'Data Summary'!CE35="Yes"),100-OFFSET('Water Data'!$H$4,0,10*ROW('Water Data'!H29)),NA())</f>
        <v>#N/A</v>
      </c>
      <c r="Q35" s="527" t="e">
        <f ca="1">+IF(AND(ISNUMBER(OFFSET('Water Data'!$H$6,0,10*ROW('Water Data'!H29))),'Data Summary'!CF35="Yes"),OFFSET('Water Data'!$H$6,0,10*ROW('Water Data'!H29)),NA())</f>
        <v>#N/A</v>
      </c>
      <c r="R35" s="527" t="e">
        <f ca="1">+IF(AND(ISNUMBER(OFFSET('Water Data'!$H$9,0,10*ROW('Water Data'!H29))),'Data Summary'!CG35="Yes"),OFFSET('Water Data'!$H$9,0,10*ROW('Water Data'!H29)),NA())</f>
        <v>#N/A</v>
      </c>
      <c r="S35" s="527" t="e">
        <f ca="1">+IF(AND(ISNUMBER(OFFSET('Water Data'!$I$4,0,10*ROW('Water Data'!I29))),'Data Summary'!CH35="Yes"),100-OFFSET('Water Data'!$I$4,0,10*ROW('Water Data'!I29)),NA())</f>
        <v>#N/A</v>
      </c>
      <c r="T35" s="527" t="e">
        <f ca="1">+IF(AND(ISNUMBER(OFFSET('Water Data'!$I$6,0,10*ROW('Water Data'!I29))),'Data Summary'!CI35="Yes"),OFFSET('Water Data'!$I$6,0,10*ROW('Water Data'!I29)),NA())</f>
        <v>#N/A</v>
      </c>
      <c r="U35" s="527" t="e">
        <f ca="1">+IF(AND(ISNUMBER(OFFSET('Water Data'!$I$9,0,10*ROW('Water Data'!I29))),'Data Summary'!CJ35="Yes"),OFFSET('Water Data'!$I$9,0,10*ROW('Water Data'!I29)),NA())</f>
        <v>#N/A</v>
      </c>
      <c r="V35" s="528" t="e">
        <f ca="1">+IF(AND(ISNUMBER(OFFSET('Sanitation Data'!$D$4,0,10*ROW('Sanitation Data'!D29))),'Data Summary'!CK35="Yes"),100-OFFSET('Sanitation Data'!$D$4,0,10*ROW('Sanitation Data'!D29)),NA())</f>
        <v>#N/A</v>
      </c>
      <c r="W35" s="528" t="e">
        <f ca="1">+IF(AND(ISNUMBER(OFFSET('Sanitation Data'!$D$6,0,10*ROW('Sanitation Data'!D29))),'Data Summary'!CL35="Yes"),OFFSET('Sanitation Data'!$D$6,0,10*ROW('Sanitation Data'!D29)),NA())</f>
        <v>#N/A</v>
      </c>
      <c r="X35" s="528" t="e">
        <f ca="1">+IF(AND(ISNUMBER(OFFSET('Sanitation Data'!$D$10,0,10*ROW('Sanitation Data'!D29))),'Data Summary'!CM35="Yes"),OFFSET('Sanitation Data'!$D$10,0,10*ROW('Sanitation Data'!D29)),NA())</f>
        <v>#N/A</v>
      </c>
      <c r="Y35" s="528" t="e">
        <f ca="1">+IF(AND(ISNUMBER(OFFSET('Sanitation Data'!$D$11,0,10*ROW('Sanitation Data'!D29))),'Data Summary'!CN35="Yes"),OFFSET('Sanitation Data'!$D$11,0,10*ROW('Sanitation Data'!D29)),NA())</f>
        <v>#N/A</v>
      </c>
      <c r="Z35" s="528" t="e">
        <f ca="1">+IF(AND(ISNUMBER(OFFSET('Sanitation Data'!$D$12,0,10*ROW('Sanitation Data'!D29))),'Data Summary'!CO35="Yes"),OFFSET('Sanitation Data'!$D$12,0,10*ROW('Sanitation Data'!D29)),NA())</f>
        <v>#N/A</v>
      </c>
      <c r="AA35" s="528" t="e">
        <f ca="1">+IF(AND(ISNUMBER(OFFSET('Sanitation Data'!$E$4,0,10*ROW('Sanitation Data'!E29))),'Data Summary'!CP35="Yes"),100-OFFSET('Sanitation Data'!$E$4,0,10*ROW('Sanitation Data'!E29)),NA())</f>
        <v>#N/A</v>
      </c>
      <c r="AB35" s="528" t="e">
        <f ca="1">+IF(AND(ISNUMBER(OFFSET('Sanitation Data'!$E$6,0,10*ROW('Sanitation Data'!E29))),'Data Summary'!CQ35="Yes"),OFFSET('Sanitation Data'!$E$6,0,10*ROW('Sanitation Data'!E29)),NA())</f>
        <v>#N/A</v>
      </c>
      <c r="AC35" s="528" t="e">
        <f ca="1">+IF(AND(ISNUMBER(OFFSET('Sanitation Data'!$E$10,0,10*ROW('Sanitation Data'!E29))),'Data Summary'!CR35="Yes"),OFFSET('Sanitation Data'!$E$10,0,10*ROW('Sanitation Data'!E29)),NA())</f>
        <v>#N/A</v>
      </c>
      <c r="AD35" s="528" t="e">
        <f ca="1">+IF(AND(ISNUMBER(OFFSET('Sanitation Data'!$E$11,0,10*ROW('Sanitation Data'!E29))),'Data Summary'!CS35="Yes"),OFFSET('Sanitation Data'!$E$11,0,10*ROW('Sanitation Data'!E29)),NA())</f>
        <v>#N/A</v>
      </c>
      <c r="AE35" s="528" t="e">
        <f ca="1">+IF(AND(ISNUMBER(OFFSET('Sanitation Data'!$E$12,0,10*ROW('Sanitation Data'!E29))),'Data Summary'!CT35="Yes"),OFFSET('Sanitation Data'!$E$12,0,10*ROW('Sanitation Data'!E29)),NA())</f>
        <v>#N/A</v>
      </c>
      <c r="AF35" s="528" t="e">
        <f ca="1">+IF(AND(ISNUMBER(OFFSET('Sanitation Data'!$F$4,0,10*ROW('Sanitation Data'!F29))),'Data Summary'!CU35="Yes"),100-OFFSET('Sanitation Data'!$F$4,0,10*ROW('Sanitation Data'!F29)),NA())</f>
        <v>#N/A</v>
      </c>
      <c r="AG35" s="528" t="e">
        <f ca="1">+IF(AND(ISNUMBER(OFFSET('Sanitation Data'!$F$6,0,10*ROW('Sanitation Data'!F29))),'Data Summary'!CV35="Yes"),OFFSET('Sanitation Data'!$F$6,0,10*ROW('Sanitation Data'!F29)),NA())</f>
        <v>#N/A</v>
      </c>
      <c r="AH35" s="528" t="e">
        <f ca="1">+IF(AND(ISNUMBER(OFFSET('Sanitation Data'!$F$10,0,10*ROW('Sanitation Data'!F29))),'Data Summary'!CW35="Yes"),OFFSET('Sanitation Data'!$F$10,0,10*ROW('Sanitation Data'!F29)),NA())</f>
        <v>#N/A</v>
      </c>
      <c r="AI35" s="528" t="e">
        <f ca="1">+IF(AND(ISNUMBER(OFFSET('Sanitation Data'!$F$11,0,10*ROW('Sanitation Data'!F29))),'Data Summary'!CX35="Yes"),OFFSET('Sanitation Data'!$F$11,0,10*ROW('Sanitation Data'!F29)),NA())</f>
        <v>#N/A</v>
      </c>
      <c r="AJ35" s="528" t="e">
        <f ca="1">+IF(AND(ISNUMBER(OFFSET('Sanitation Data'!$F$12,0,10*ROW('Sanitation Data'!F29))),'Data Summary'!CY35="Yes"),OFFSET('Sanitation Data'!$F$12,0,10*ROW('Sanitation Data'!F29)),NA())</f>
        <v>#N/A</v>
      </c>
      <c r="AK35" s="528" t="e">
        <f ca="1">+IF(AND(ISNUMBER(OFFSET('Sanitation Data'!$G$4,0,10*ROW('Sanitation Data'!G29))),'Data Summary'!CZ35="Yes"),100-OFFSET('Sanitation Data'!$G$4,0,10*ROW('Sanitation Data'!G29)),NA())</f>
        <v>#N/A</v>
      </c>
      <c r="AL35" s="528" t="e">
        <f ca="1">+IF(AND(ISNUMBER(OFFSET('Sanitation Data'!$G$6,0,10*ROW('Sanitation Data'!G29))),'Data Summary'!DA35="Yes"),OFFSET('Sanitation Data'!$G$6,0,10*ROW('Sanitation Data'!G29)),NA())</f>
        <v>#N/A</v>
      </c>
      <c r="AM35" s="528" t="e">
        <f ca="1">+IF(AND(ISNUMBER(OFFSET('Sanitation Data'!$G$10,0,10*ROW('Sanitation Data'!G29))),'Data Summary'!DB35="Yes"),OFFSET('Sanitation Data'!$G$10,0,10*ROW('Sanitation Data'!G29)),NA())</f>
        <v>#N/A</v>
      </c>
      <c r="AN35" s="528" t="e">
        <f ca="1">+IF(AND(ISNUMBER(OFFSET('Sanitation Data'!$G$11,0,10*ROW('Sanitation Data'!G29))),'Data Summary'!DC35="Yes"),OFFSET('Sanitation Data'!$G$11,0,10*ROW('Sanitation Data'!G29)),NA())</f>
        <v>#N/A</v>
      </c>
      <c r="AO35" s="528" t="e">
        <f ca="1">+IF(AND(ISNUMBER(OFFSET('Sanitation Data'!$G$12,0,10*ROW('Sanitation Data'!G29))),'Data Summary'!DD35="Yes"),OFFSET('Sanitation Data'!$G$12,0,10*ROW('Sanitation Data'!G29)),NA())</f>
        <v>#N/A</v>
      </c>
      <c r="AP35" s="528" t="e">
        <f ca="1">+IF(AND(ISNUMBER(OFFSET('Sanitation Data'!$H$4,0,10*ROW('Sanitation Data'!H29))),'Data Summary'!DE35="Yes"),100-OFFSET('Sanitation Data'!$H$4,0,10*ROW('Sanitation Data'!H29)),NA())</f>
        <v>#N/A</v>
      </c>
      <c r="AQ35" s="528" t="e">
        <f ca="1">+IF(AND(ISNUMBER(OFFSET('Sanitation Data'!$H$6,0,10*ROW('Sanitation Data'!H29))),'Data Summary'!DF35="Yes"),OFFSET('Sanitation Data'!$H$6,0,10*ROW('Sanitation Data'!H29)),NA())</f>
        <v>#N/A</v>
      </c>
      <c r="AR35" s="528" t="e">
        <f ca="1">+IF(AND(ISNUMBER(OFFSET('Sanitation Data'!$H$10,0,10*ROW('Sanitation Data'!H29))),'Data Summary'!DG35="Yes"),OFFSET('Sanitation Data'!$H$10,0,10*ROW('Sanitation Data'!H29)),NA())</f>
        <v>#N/A</v>
      </c>
      <c r="AS35" s="528" t="e">
        <f ca="1">+IF(AND(ISNUMBER(OFFSET('Sanitation Data'!$H$11,0,10*ROW('Sanitation Data'!H29))),'Data Summary'!DH35="Yes"),OFFSET('Sanitation Data'!$H$11,0,10*ROW('Sanitation Data'!H29)),NA())</f>
        <v>#N/A</v>
      </c>
      <c r="AT35" s="528" t="e">
        <f ca="1">+IF(AND(ISNUMBER(OFFSET('Sanitation Data'!$H$12,0,10*ROW('Sanitation Data'!H29))),'Data Summary'!DI35="Yes"),OFFSET('Sanitation Data'!$H$12,0,10*ROW('Sanitation Data'!H29)),NA())</f>
        <v>#N/A</v>
      </c>
      <c r="AU35" s="528" t="e">
        <f ca="1">+IF(AND(ISNUMBER(OFFSET('Sanitation Data'!$I$4,0,10*ROW('Sanitation Data'!I29))),'Data Summary'!DJ35="Yes"),100-OFFSET('Sanitation Data'!$I$4,0,10*ROW('Sanitation Data'!I29)),NA())</f>
        <v>#N/A</v>
      </c>
      <c r="AV35" s="528" t="e">
        <f ca="1">+IF(AND(ISNUMBER(OFFSET('Sanitation Data'!$I$6,0,10*ROW('Sanitation Data'!I29))),'Data Summary'!DK35="Yes"),OFFSET('Sanitation Data'!$I$6,0,10*ROW('Sanitation Data'!I29)),NA())</f>
        <v>#N/A</v>
      </c>
      <c r="AW35" s="528" t="e">
        <f ca="1">+IF(AND(ISNUMBER(OFFSET('Sanitation Data'!$I$10,0,10*ROW('Sanitation Data'!I29))),'Data Summary'!DL35="Yes"),OFFSET('Sanitation Data'!$I$10,0,10*ROW('Sanitation Data'!I29)),NA())</f>
        <v>#N/A</v>
      </c>
      <c r="AX35" s="528" t="e">
        <f ca="1">+IF(AND(ISNUMBER(OFFSET('Sanitation Data'!$I$11,0,10*ROW('Sanitation Data'!I29))),'Data Summary'!DM35="Yes"),OFFSET('Sanitation Data'!$I$11,0,10*ROW('Sanitation Data'!I29)),NA())</f>
        <v>#N/A</v>
      </c>
      <c r="AY35" s="528" t="e">
        <f ca="1">+IF(AND(ISNUMBER(OFFSET('Sanitation Data'!$I$12,0,10*ROW('Sanitation Data'!I29))),'Data Summary'!DN35="Yes"),OFFSET('Sanitation Data'!$I$12,0,10*ROW('Sanitation Data'!I29)),NA())</f>
        <v>#N/A</v>
      </c>
      <c r="AZ35" s="529" t="e">
        <f ca="1">+IF(AND(ISNUMBER(OFFSET('Hygiene Data'!$D$5,0,10*ROW('Hygiene Data'!D29))),'Data Summary'!DO35="Yes"),OFFSET('Hygiene Data'!$D$5,0,10*ROW('Hygiene Data'!D29)),NA())</f>
        <v>#N/A</v>
      </c>
      <c r="BA35" s="529" t="e">
        <f ca="1">+IF(AND(ISNUMBER(OFFSET('Hygiene Data'!$D$7,0,10*ROW('Hygiene Data'!D29))),'Data Summary'!DP35="Yes"),OFFSET('Hygiene Data'!$D$7,0,10*ROW('Hygiene Data'!D29)),NA())</f>
        <v>#N/A</v>
      </c>
      <c r="BB35" s="529" t="e">
        <f ca="1">+IF(AND(ISNUMBER(OFFSET('Hygiene Data'!$D$9,0,10*ROW('Hygiene Data'!D29))),'Data Summary'!DQ35="Yes"),OFFSET('Hygiene Data'!$D$9,0,10*ROW('Hygiene Data'!D29)),NA())</f>
        <v>#N/A</v>
      </c>
      <c r="BC35" s="529" t="e">
        <f ca="1">+IF(AND(ISNUMBER(OFFSET('Hygiene Data'!$E$5,0,10*ROW('Hygiene Data'!E29))),'Data Summary'!DR35="Yes"),OFFSET('Hygiene Data'!$E$5,0,10*ROW('Hygiene Data'!E29)),NA())</f>
        <v>#N/A</v>
      </c>
      <c r="BD35" s="529" t="e">
        <f ca="1">+IF(AND(ISNUMBER(OFFSET('Hygiene Data'!$E$7,0,10*ROW('Hygiene Data'!E29))),'Data Summary'!DS35="Yes"),OFFSET('Hygiene Data'!$E$7,0,10*ROW('Hygiene Data'!E29)),NA())</f>
        <v>#N/A</v>
      </c>
      <c r="BE35" s="529" t="e">
        <f ca="1">+IF(AND(ISNUMBER(OFFSET('Hygiene Data'!$E$9,0,10*ROW('Hygiene Data'!E29))),'Data Summary'!DT35="Yes"),OFFSET('Hygiene Data'!$E$9,0,10*ROW('Hygiene Data'!E29)),NA())</f>
        <v>#N/A</v>
      </c>
      <c r="BF35" s="529" t="e">
        <f ca="1">+IF(AND(ISNUMBER(OFFSET('Hygiene Data'!$F$5,0,10*ROW('Hygiene Data'!F29))),'Data Summary'!DU35="Yes"),OFFSET('Hygiene Data'!$F$5,0,10*ROW('Hygiene Data'!F29)),NA())</f>
        <v>#N/A</v>
      </c>
      <c r="BG35" s="529" t="e">
        <f ca="1">+IF(AND(ISNUMBER(OFFSET('Hygiene Data'!$F$7,0,10*ROW('Hygiene Data'!F29))),'Data Summary'!DV35="Yes"),OFFSET('Hygiene Data'!$F$7,0,10*ROW('Hygiene Data'!F29)),NA())</f>
        <v>#N/A</v>
      </c>
      <c r="BH35" s="529" t="e">
        <f ca="1">+IF(AND(ISNUMBER(OFFSET('Hygiene Data'!$F$9,0,10*ROW('Hygiene Data'!F29))),'Data Summary'!DW35="Yes"),OFFSET('Hygiene Data'!$F$9,0,10*ROW('Hygiene Data'!F29)),NA())</f>
        <v>#N/A</v>
      </c>
      <c r="BI35" s="529" t="e">
        <f ca="1">+IF(AND(ISNUMBER(OFFSET('Hygiene Data'!$G$5,0,10*ROW('Hygiene Data'!G29))),'Data Summary'!DX35="Yes"),OFFSET('Hygiene Data'!$G$5,0,10*ROW('Hygiene Data'!G29)),NA())</f>
        <v>#N/A</v>
      </c>
      <c r="BJ35" s="529" t="e">
        <f ca="1">+IF(AND(ISNUMBER(OFFSET('Hygiene Data'!$G$7,0,10*ROW('Hygiene Data'!G29))),'Data Summary'!DY35="Yes"),OFFSET('Hygiene Data'!$G$7,0,10*ROW('Hygiene Data'!G29)),NA())</f>
        <v>#N/A</v>
      </c>
      <c r="BK35" s="529" t="e">
        <f ca="1">+IF(AND(ISNUMBER(OFFSET('Hygiene Data'!$G$9,0,10*ROW('Hygiene Data'!G29))),'Data Summary'!DZ35="Yes"),OFFSET('Hygiene Data'!$G$9,0,10*ROW('Hygiene Data'!G29)),NA())</f>
        <v>#N/A</v>
      </c>
      <c r="BL35" s="529" t="e">
        <f ca="1">+IF(AND(ISNUMBER(OFFSET('Hygiene Data'!$H$5,0,10*ROW('Hygiene Data'!H29))),'Data Summary'!EA35="Yes"),OFFSET('Hygiene Data'!$H$5,0,10*ROW('Hygiene Data'!H29)),NA())</f>
        <v>#N/A</v>
      </c>
      <c r="BM35" s="529" t="e">
        <f ca="1">+IF(AND(ISNUMBER(OFFSET('Hygiene Data'!$H$7,0,10*ROW('Hygiene Data'!H29))),'Data Summary'!EB35="Yes"),OFFSET('Hygiene Data'!$H$7,0,10*ROW('Hygiene Data'!H29)),NA())</f>
        <v>#N/A</v>
      </c>
      <c r="BN35" s="529" t="e">
        <f ca="1">+IF(AND(ISNUMBER(OFFSET('Hygiene Data'!$H$9,0,10*ROW('Hygiene Data'!H29))),'Data Summary'!EC35="Yes"),OFFSET('Hygiene Data'!$H$9,0,10*ROW('Hygiene Data'!H29)),NA())</f>
        <v>#N/A</v>
      </c>
      <c r="BO35" s="529" t="e">
        <f ca="1">+IF(AND(ISNUMBER(OFFSET('Hygiene Data'!$I$5,0,10*ROW('Hygiene Data'!I29))),'Data Summary'!ED35="Yes"),OFFSET('Hygiene Data'!$I$5,0,10*ROW('Hygiene Data'!I29)),NA())</f>
        <v>#N/A</v>
      </c>
      <c r="BP35" s="529" t="e">
        <f ca="1">+IF(AND(ISNUMBER(OFFSET('Hygiene Data'!$I$7,0,10*ROW('Hygiene Data'!I29))),'Data Summary'!EE35="Yes"),OFFSET('Hygiene Data'!$I$7,0,10*ROW('Hygiene Data'!I29)),NA())</f>
        <v>#N/A</v>
      </c>
      <c r="BQ35" s="529" t="e">
        <f ca="1">+IF(AND(ISNUMBER(OFFSET('Hygiene Data'!$I$9,0,10*ROW('Hygiene Data'!I29))),'Data Summary'!EF35="Yes"),OFFSET('Hygiene Data'!$I$9,0,10*ROW('Hygiene Data'!I29)),NA())</f>
        <v>#N/A</v>
      </c>
    </row>
    <row r="36" spans="1:69" x14ac:dyDescent="0.25">
      <c r="A36" s="525" t="e">
        <f ca="1">+RIGHT('Data Summary'!A36,LEN('Data Summary'!A36)-9)</f>
        <v>#VALUE!</v>
      </c>
      <c r="B36" s="499" t="str">
        <f ca="1">+IF(ISTEXT('Data Summary'!B36),'Data Summary'!B36,"")</f>
        <v/>
      </c>
      <c r="C36" s="526" t="e">
        <f ca="1">+VALUE('Data Summary'!C36)</f>
        <v>#VALUE!</v>
      </c>
      <c r="D36" s="527" t="e">
        <f ca="1">+IF(AND(ISNUMBER(OFFSET('Water Data'!$D$4,0,10*ROW('Water Data'!D30))),'Data Summary'!BS36="Yes"),100-OFFSET('Water Data'!$D$4,0,10*ROW('Water Data'!D30)),NA())</f>
        <v>#N/A</v>
      </c>
      <c r="E36" s="527" t="e">
        <f ca="1">+IF(AND(ISNUMBER(OFFSET('Water Data'!$D$6,0,10*ROW('Water Data'!D30))),'Data Summary'!BT36="Yes"),OFFSET('Water Data'!$D$6,0,10*ROW('Water Data'!D30)),NA())</f>
        <v>#N/A</v>
      </c>
      <c r="F36" s="527" t="e">
        <f ca="1">+IF(AND(ISNUMBER(OFFSET('Water Data'!$D$9,0,10*ROW('Water Data'!D30))),'Data Summary'!BU36="Yes"),OFFSET('Water Data'!$D$9,0,10*ROW('Water Data'!D30)),NA())</f>
        <v>#N/A</v>
      </c>
      <c r="G36" s="527" t="e">
        <f ca="1">+IF(AND(ISNUMBER(OFFSET('Water Data'!$E$4,0,10*ROW('Water Data'!E30))),'Data Summary'!BV36="Yes"),100-OFFSET('Water Data'!$E$4,0,10*ROW('Water Data'!E30)),NA())</f>
        <v>#N/A</v>
      </c>
      <c r="H36" s="527" t="e">
        <f ca="1">+IF(AND(ISNUMBER(OFFSET('Water Data'!$E$6,0,10*ROW('Water Data'!E30))),'Data Summary'!BW36="Yes"),OFFSET('Water Data'!$E$6,0,10*ROW('Water Data'!E30)),NA())</f>
        <v>#N/A</v>
      </c>
      <c r="I36" s="527" t="e">
        <f ca="1">+IF(AND(ISNUMBER(OFFSET('Water Data'!$E$9,0,10*ROW('Water Data'!E30))),'Data Summary'!BX36="Yes"),OFFSET('Water Data'!$E$9,0,10*ROW('Water Data'!E30)),NA())</f>
        <v>#N/A</v>
      </c>
      <c r="J36" s="527" t="e">
        <f ca="1">+IF(AND(ISNUMBER(OFFSET('Water Data'!$F$4,0,10*ROW('Water Data'!F30))),'Data Summary'!BY36="Yes"),100-OFFSET('Water Data'!$F$4,0,10*ROW('Water Data'!F30)),NA())</f>
        <v>#N/A</v>
      </c>
      <c r="K36" s="527" t="e">
        <f ca="1">+IF(AND(ISNUMBER(OFFSET('Water Data'!$F$6,0,10*ROW('Water Data'!F30))),'Data Summary'!BZ36="Yes"),OFFSET('Water Data'!$F$6,0,10*ROW('Water Data'!F30)),NA())</f>
        <v>#N/A</v>
      </c>
      <c r="L36" s="527" t="e">
        <f ca="1">+IF(AND(ISNUMBER(OFFSET('Water Data'!$F$9,0,10*ROW('Water Data'!F30))),'Data Summary'!CA36="Yes"),OFFSET('Water Data'!$F$9,0,10*ROW('Water Data'!F30)),NA())</f>
        <v>#N/A</v>
      </c>
      <c r="M36" s="527" t="e">
        <f ca="1">+IF(AND(ISNUMBER(OFFSET('Water Data'!$G$4,0,10*ROW('Water Data'!G30))),'Data Summary'!CB36="Yes"),100-OFFSET('Water Data'!$G$4,0,10*ROW('Water Data'!G30)),NA())</f>
        <v>#N/A</v>
      </c>
      <c r="N36" s="527" t="e">
        <f ca="1">+IF(AND(ISNUMBER(OFFSET('Water Data'!$G$6,0,10*ROW('Water Data'!G30))),'Data Summary'!CC36="Yes"),OFFSET('Water Data'!$G$6,0,10*ROW('Water Data'!G30)),NA())</f>
        <v>#N/A</v>
      </c>
      <c r="O36" s="527" t="e">
        <f ca="1">+IF(AND(ISNUMBER(OFFSET('Water Data'!$G$9,0,10*ROW('Water Data'!G30))),'Data Summary'!CD36="Yes"),OFFSET('Water Data'!$G$9,0,10*ROW('Water Data'!G30)),NA())</f>
        <v>#N/A</v>
      </c>
      <c r="P36" s="527" t="e">
        <f ca="1">+IF(AND(ISNUMBER(OFFSET('Water Data'!$H$4,0,10*ROW('Water Data'!H30))),'Data Summary'!CE36="Yes"),100-OFFSET('Water Data'!$H$4,0,10*ROW('Water Data'!H30)),NA())</f>
        <v>#N/A</v>
      </c>
      <c r="Q36" s="527" t="e">
        <f ca="1">+IF(AND(ISNUMBER(OFFSET('Water Data'!$H$6,0,10*ROW('Water Data'!H30))),'Data Summary'!CF36="Yes"),OFFSET('Water Data'!$H$6,0,10*ROW('Water Data'!H30)),NA())</f>
        <v>#N/A</v>
      </c>
      <c r="R36" s="527" t="e">
        <f ca="1">+IF(AND(ISNUMBER(OFFSET('Water Data'!$H$9,0,10*ROW('Water Data'!H30))),'Data Summary'!CG36="Yes"),OFFSET('Water Data'!$H$9,0,10*ROW('Water Data'!H30)),NA())</f>
        <v>#N/A</v>
      </c>
      <c r="S36" s="527" t="e">
        <f ca="1">+IF(AND(ISNUMBER(OFFSET('Water Data'!$I$4,0,10*ROW('Water Data'!I30))),'Data Summary'!CH36="Yes"),100-OFFSET('Water Data'!$I$4,0,10*ROW('Water Data'!I30)),NA())</f>
        <v>#N/A</v>
      </c>
      <c r="T36" s="527" t="e">
        <f ca="1">+IF(AND(ISNUMBER(OFFSET('Water Data'!$I$6,0,10*ROW('Water Data'!I30))),'Data Summary'!CI36="Yes"),OFFSET('Water Data'!$I$6,0,10*ROW('Water Data'!I30)),NA())</f>
        <v>#N/A</v>
      </c>
      <c r="U36" s="527" t="e">
        <f ca="1">+IF(AND(ISNUMBER(OFFSET('Water Data'!$I$9,0,10*ROW('Water Data'!I30))),'Data Summary'!CJ36="Yes"),OFFSET('Water Data'!$I$9,0,10*ROW('Water Data'!I30)),NA())</f>
        <v>#N/A</v>
      </c>
      <c r="V36" s="528" t="e">
        <f ca="1">+IF(AND(ISNUMBER(OFFSET('Sanitation Data'!$D$4,0,10*ROW('Sanitation Data'!D30))),'Data Summary'!CK36="Yes"),100-OFFSET('Sanitation Data'!$D$4,0,10*ROW('Sanitation Data'!D30)),NA())</f>
        <v>#N/A</v>
      </c>
      <c r="W36" s="528" t="e">
        <f ca="1">+IF(AND(ISNUMBER(OFFSET('Sanitation Data'!$D$6,0,10*ROW('Sanitation Data'!D30))),'Data Summary'!CL36="Yes"),OFFSET('Sanitation Data'!$D$6,0,10*ROW('Sanitation Data'!D30)),NA())</f>
        <v>#N/A</v>
      </c>
      <c r="X36" s="528" t="e">
        <f ca="1">+IF(AND(ISNUMBER(OFFSET('Sanitation Data'!$D$10,0,10*ROW('Sanitation Data'!D30))),'Data Summary'!CM36="Yes"),OFFSET('Sanitation Data'!$D$10,0,10*ROW('Sanitation Data'!D30)),NA())</f>
        <v>#N/A</v>
      </c>
      <c r="Y36" s="528" t="e">
        <f ca="1">+IF(AND(ISNUMBER(OFFSET('Sanitation Data'!$D$11,0,10*ROW('Sanitation Data'!D30))),'Data Summary'!CN36="Yes"),OFFSET('Sanitation Data'!$D$11,0,10*ROW('Sanitation Data'!D30)),NA())</f>
        <v>#N/A</v>
      </c>
      <c r="Z36" s="528" t="e">
        <f ca="1">+IF(AND(ISNUMBER(OFFSET('Sanitation Data'!$D$12,0,10*ROW('Sanitation Data'!D30))),'Data Summary'!CO36="Yes"),OFFSET('Sanitation Data'!$D$12,0,10*ROW('Sanitation Data'!D30)),NA())</f>
        <v>#N/A</v>
      </c>
      <c r="AA36" s="528" t="e">
        <f ca="1">+IF(AND(ISNUMBER(OFFSET('Sanitation Data'!$E$4,0,10*ROW('Sanitation Data'!E30))),'Data Summary'!CP36="Yes"),100-OFFSET('Sanitation Data'!$E$4,0,10*ROW('Sanitation Data'!E30)),NA())</f>
        <v>#N/A</v>
      </c>
      <c r="AB36" s="528" t="e">
        <f ca="1">+IF(AND(ISNUMBER(OFFSET('Sanitation Data'!$E$6,0,10*ROW('Sanitation Data'!E30))),'Data Summary'!CQ36="Yes"),OFFSET('Sanitation Data'!$E$6,0,10*ROW('Sanitation Data'!E30)),NA())</f>
        <v>#N/A</v>
      </c>
      <c r="AC36" s="528" t="e">
        <f ca="1">+IF(AND(ISNUMBER(OFFSET('Sanitation Data'!$E$10,0,10*ROW('Sanitation Data'!E30))),'Data Summary'!CR36="Yes"),OFFSET('Sanitation Data'!$E$10,0,10*ROW('Sanitation Data'!E30)),NA())</f>
        <v>#N/A</v>
      </c>
      <c r="AD36" s="528" t="e">
        <f ca="1">+IF(AND(ISNUMBER(OFFSET('Sanitation Data'!$E$11,0,10*ROW('Sanitation Data'!E30))),'Data Summary'!CS36="Yes"),OFFSET('Sanitation Data'!$E$11,0,10*ROW('Sanitation Data'!E30)),NA())</f>
        <v>#N/A</v>
      </c>
      <c r="AE36" s="528" t="e">
        <f ca="1">+IF(AND(ISNUMBER(OFFSET('Sanitation Data'!$E$12,0,10*ROW('Sanitation Data'!E30))),'Data Summary'!CT36="Yes"),OFFSET('Sanitation Data'!$E$12,0,10*ROW('Sanitation Data'!E30)),NA())</f>
        <v>#N/A</v>
      </c>
      <c r="AF36" s="528" t="e">
        <f ca="1">+IF(AND(ISNUMBER(OFFSET('Sanitation Data'!$F$4,0,10*ROW('Sanitation Data'!F30))),'Data Summary'!CU36="Yes"),100-OFFSET('Sanitation Data'!$F$4,0,10*ROW('Sanitation Data'!F30)),NA())</f>
        <v>#N/A</v>
      </c>
      <c r="AG36" s="528" t="e">
        <f ca="1">+IF(AND(ISNUMBER(OFFSET('Sanitation Data'!$F$6,0,10*ROW('Sanitation Data'!F30))),'Data Summary'!CV36="Yes"),OFFSET('Sanitation Data'!$F$6,0,10*ROW('Sanitation Data'!F30)),NA())</f>
        <v>#N/A</v>
      </c>
      <c r="AH36" s="528" t="e">
        <f ca="1">+IF(AND(ISNUMBER(OFFSET('Sanitation Data'!$F$10,0,10*ROW('Sanitation Data'!F30))),'Data Summary'!CW36="Yes"),OFFSET('Sanitation Data'!$F$10,0,10*ROW('Sanitation Data'!F30)),NA())</f>
        <v>#N/A</v>
      </c>
      <c r="AI36" s="528" t="e">
        <f ca="1">+IF(AND(ISNUMBER(OFFSET('Sanitation Data'!$F$11,0,10*ROW('Sanitation Data'!F30))),'Data Summary'!CX36="Yes"),OFFSET('Sanitation Data'!$F$11,0,10*ROW('Sanitation Data'!F30)),NA())</f>
        <v>#N/A</v>
      </c>
      <c r="AJ36" s="528" t="e">
        <f ca="1">+IF(AND(ISNUMBER(OFFSET('Sanitation Data'!$F$12,0,10*ROW('Sanitation Data'!F30))),'Data Summary'!CY36="Yes"),OFFSET('Sanitation Data'!$F$12,0,10*ROW('Sanitation Data'!F30)),NA())</f>
        <v>#N/A</v>
      </c>
      <c r="AK36" s="528" t="e">
        <f ca="1">+IF(AND(ISNUMBER(OFFSET('Sanitation Data'!$G$4,0,10*ROW('Sanitation Data'!G30))),'Data Summary'!CZ36="Yes"),100-OFFSET('Sanitation Data'!$G$4,0,10*ROW('Sanitation Data'!G30)),NA())</f>
        <v>#N/A</v>
      </c>
      <c r="AL36" s="528" t="e">
        <f ca="1">+IF(AND(ISNUMBER(OFFSET('Sanitation Data'!$G$6,0,10*ROW('Sanitation Data'!G30))),'Data Summary'!DA36="Yes"),OFFSET('Sanitation Data'!$G$6,0,10*ROW('Sanitation Data'!G30)),NA())</f>
        <v>#N/A</v>
      </c>
      <c r="AM36" s="528" t="e">
        <f ca="1">+IF(AND(ISNUMBER(OFFSET('Sanitation Data'!$G$10,0,10*ROW('Sanitation Data'!G30))),'Data Summary'!DB36="Yes"),OFFSET('Sanitation Data'!$G$10,0,10*ROW('Sanitation Data'!G30)),NA())</f>
        <v>#N/A</v>
      </c>
      <c r="AN36" s="528" t="e">
        <f ca="1">+IF(AND(ISNUMBER(OFFSET('Sanitation Data'!$G$11,0,10*ROW('Sanitation Data'!G30))),'Data Summary'!DC36="Yes"),OFFSET('Sanitation Data'!$G$11,0,10*ROW('Sanitation Data'!G30)),NA())</f>
        <v>#N/A</v>
      </c>
      <c r="AO36" s="528" t="e">
        <f ca="1">+IF(AND(ISNUMBER(OFFSET('Sanitation Data'!$G$12,0,10*ROW('Sanitation Data'!G30))),'Data Summary'!DD36="Yes"),OFFSET('Sanitation Data'!$G$12,0,10*ROW('Sanitation Data'!G30)),NA())</f>
        <v>#N/A</v>
      </c>
      <c r="AP36" s="528" t="e">
        <f ca="1">+IF(AND(ISNUMBER(OFFSET('Sanitation Data'!$H$4,0,10*ROW('Sanitation Data'!H30))),'Data Summary'!DE36="Yes"),100-OFFSET('Sanitation Data'!$H$4,0,10*ROW('Sanitation Data'!H30)),NA())</f>
        <v>#N/A</v>
      </c>
      <c r="AQ36" s="528" t="e">
        <f ca="1">+IF(AND(ISNUMBER(OFFSET('Sanitation Data'!$H$6,0,10*ROW('Sanitation Data'!H30))),'Data Summary'!DF36="Yes"),OFFSET('Sanitation Data'!$H$6,0,10*ROW('Sanitation Data'!H30)),NA())</f>
        <v>#N/A</v>
      </c>
      <c r="AR36" s="528" t="e">
        <f ca="1">+IF(AND(ISNUMBER(OFFSET('Sanitation Data'!$H$10,0,10*ROW('Sanitation Data'!H30))),'Data Summary'!DG36="Yes"),OFFSET('Sanitation Data'!$H$10,0,10*ROW('Sanitation Data'!H30)),NA())</f>
        <v>#N/A</v>
      </c>
      <c r="AS36" s="528" t="e">
        <f ca="1">+IF(AND(ISNUMBER(OFFSET('Sanitation Data'!$H$11,0,10*ROW('Sanitation Data'!H30))),'Data Summary'!DH36="Yes"),OFFSET('Sanitation Data'!$H$11,0,10*ROW('Sanitation Data'!H30)),NA())</f>
        <v>#N/A</v>
      </c>
      <c r="AT36" s="528" t="e">
        <f ca="1">+IF(AND(ISNUMBER(OFFSET('Sanitation Data'!$H$12,0,10*ROW('Sanitation Data'!H30))),'Data Summary'!DI36="Yes"),OFFSET('Sanitation Data'!$H$12,0,10*ROW('Sanitation Data'!H30)),NA())</f>
        <v>#N/A</v>
      </c>
      <c r="AU36" s="528" t="e">
        <f ca="1">+IF(AND(ISNUMBER(OFFSET('Sanitation Data'!$I$4,0,10*ROW('Sanitation Data'!I30))),'Data Summary'!DJ36="Yes"),100-OFFSET('Sanitation Data'!$I$4,0,10*ROW('Sanitation Data'!I30)),NA())</f>
        <v>#N/A</v>
      </c>
      <c r="AV36" s="528" t="e">
        <f ca="1">+IF(AND(ISNUMBER(OFFSET('Sanitation Data'!$I$6,0,10*ROW('Sanitation Data'!I30))),'Data Summary'!DK36="Yes"),OFFSET('Sanitation Data'!$I$6,0,10*ROW('Sanitation Data'!I30)),NA())</f>
        <v>#N/A</v>
      </c>
      <c r="AW36" s="528" t="e">
        <f ca="1">+IF(AND(ISNUMBER(OFFSET('Sanitation Data'!$I$10,0,10*ROW('Sanitation Data'!I30))),'Data Summary'!DL36="Yes"),OFFSET('Sanitation Data'!$I$10,0,10*ROW('Sanitation Data'!I30)),NA())</f>
        <v>#N/A</v>
      </c>
      <c r="AX36" s="528" t="e">
        <f ca="1">+IF(AND(ISNUMBER(OFFSET('Sanitation Data'!$I$11,0,10*ROW('Sanitation Data'!I30))),'Data Summary'!DM36="Yes"),OFFSET('Sanitation Data'!$I$11,0,10*ROW('Sanitation Data'!I30)),NA())</f>
        <v>#N/A</v>
      </c>
      <c r="AY36" s="528" t="e">
        <f ca="1">+IF(AND(ISNUMBER(OFFSET('Sanitation Data'!$I$12,0,10*ROW('Sanitation Data'!I30))),'Data Summary'!DN36="Yes"),OFFSET('Sanitation Data'!$I$12,0,10*ROW('Sanitation Data'!I30)),NA())</f>
        <v>#N/A</v>
      </c>
      <c r="AZ36" s="529" t="e">
        <f ca="1">+IF(AND(ISNUMBER(OFFSET('Hygiene Data'!$D$5,0,10*ROW('Hygiene Data'!D30))),'Data Summary'!DO36="Yes"),OFFSET('Hygiene Data'!$D$5,0,10*ROW('Hygiene Data'!D30)),NA())</f>
        <v>#N/A</v>
      </c>
      <c r="BA36" s="529" t="e">
        <f ca="1">+IF(AND(ISNUMBER(OFFSET('Hygiene Data'!$D$7,0,10*ROW('Hygiene Data'!D30))),'Data Summary'!DP36="Yes"),OFFSET('Hygiene Data'!$D$7,0,10*ROW('Hygiene Data'!D30)),NA())</f>
        <v>#N/A</v>
      </c>
      <c r="BB36" s="529" t="e">
        <f ca="1">+IF(AND(ISNUMBER(OFFSET('Hygiene Data'!$D$9,0,10*ROW('Hygiene Data'!D30))),'Data Summary'!DQ36="Yes"),OFFSET('Hygiene Data'!$D$9,0,10*ROW('Hygiene Data'!D30)),NA())</f>
        <v>#N/A</v>
      </c>
      <c r="BC36" s="529" t="e">
        <f ca="1">+IF(AND(ISNUMBER(OFFSET('Hygiene Data'!$E$5,0,10*ROW('Hygiene Data'!E30))),'Data Summary'!DR36="Yes"),OFFSET('Hygiene Data'!$E$5,0,10*ROW('Hygiene Data'!E30)),NA())</f>
        <v>#N/A</v>
      </c>
      <c r="BD36" s="529" t="e">
        <f ca="1">+IF(AND(ISNUMBER(OFFSET('Hygiene Data'!$E$7,0,10*ROW('Hygiene Data'!E30))),'Data Summary'!DS36="Yes"),OFFSET('Hygiene Data'!$E$7,0,10*ROW('Hygiene Data'!E30)),NA())</f>
        <v>#N/A</v>
      </c>
      <c r="BE36" s="529" t="e">
        <f ca="1">+IF(AND(ISNUMBER(OFFSET('Hygiene Data'!$E$9,0,10*ROW('Hygiene Data'!E30))),'Data Summary'!DT36="Yes"),OFFSET('Hygiene Data'!$E$9,0,10*ROW('Hygiene Data'!E30)),NA())</f>
        <v>#N/A</v>
      </c>
      <c r="BF36" s="529" t="e">
        <f ca="1">+IF(AND(ISNUMBER(OFFSET('Hygiene Data'!$F$5,0,10*ROW('Hygiene Data'!F30))),'Data Summary'!DU36="Yes"),OFFSET('Hygiene Data'!$F$5,0,10*ROW('Hygiene Data'!F30)),NA())</f>
        <v>#N/A</v>
      </c>
      <c r="BG36" s="529" t="e">
        <f ca="1">+IF(AND(ISNUMBER(OFFSET('Hygiene Data'!$F$7,0,10*ROW('Hygiene Data'!F30))),'Data Summary'!DV36="Yes"),OFFSET('Hygiene Data'!$F$7,0,10*ROW('Hygiene Data'!F30)),NA())</f>
        <v>#N/A</v>
      </c>
      <c r="BH36" s="529" t="e">
        <f ca="1">+IF(AND(ISNUMBER(OFFSET('Hygiene Data'!$F$9,0,10*ROW('Hygiene Data'!F30))),'Data Summary'!DW36="Yes"),OFFSET('Hygiene Data'!$F$9,0,10*ROW('Hygiene Data'!F30)),NA())</f>
        <v>#N/A</v>
      </c>
      <c r="BI36" s="529" t="e">
        <f ca="1">+IF(AND(ISNUMBER(OFFSET('Hygiene Data'!$G$5,0,10*ROW('Hygiene Data'!G30))),'Data Summary'!DX36="Yes"),OFFSET('Hygiene Data'!$G$5,0,10*ROW('Hygiene Data'!G30)),NA())</f>
        <v>#N/A</v>
      </c>
      <c r="BJ36" s="529" t="e">
        <f ca="1">+IF(AND(ISNUMBER(OFFSET('Hygiene Data'!$G$7,0,10*ROW('Hygiene Data'!G30))),'Data Summary'!DY36="Yes"),OFFSET('Hygiene Data'!$G$7,0,10*ROW('Hygiene Data'!G30)),NA())</f>
        <v>#N/A</v>
      </c>
      <c r="BK36" s="529" t="e">
        <f ca="1">+IF(AND(ISNUMBER(OFFSET('Hygiene Data'!$G$9,0,10*ROW('Hygiene Data'!G30))),'Data Summary'!DZ36="Yes"),OFFSET('Hygiene Data'!$G$9,0,10*ROW('Hygiene Data'!G30)),NA())</f>
        <v>#N/A</v>
      </c>
      <c r="BL36" s="529" t="e">
        <f ca="1">+IF(AND(ISNUMBER(OFFSET('Hygiene Data'!$H$5,0,10*ROW('Hygiene Data'!H30))),'Data Summary'!EA36="Yes"),OFFSET('Hygiene Data'!$H$5,0,10*ROW('Hygiene Data'!H30)),NA())</f>
        <v>#N/A</v>
      </c>
      <c r="BM36" s="529" t="e">
        <f ca="1">+IF(AND(ISNUMBER(OFFSET('Hygiene Data'!$H$7,0,10*ROW('Hygiene Data'!H30))),'Data Summary'!EB36="Yes"),OFFSET('Hygiene Data'!$H$7,0,10*ROW('Hygiene Data'!H30)),NA())</f>
        <v>#N/A</v>
      </c>
      <c r="BN36" s="529" t="e">
        <f ca="1">+IF(AND(ISNUMBER(OFFSET('Hygiene Data'!$H$9,0,10*ROW('Hygiene Data'!H30))),'Data Summary'!EC36="Yes"),OFFSET('Hygiene Data'!$H$9,0,10*ROW('Hygiene Data'!H30)),NA())</f>
        <v>#N/A</v>
      </c>
      <c r="BO36" s="529" t="e">
        <f ca="1">+IF(AND(ISNUMBER(OFFSET('Hygiene Data'!$I$5,0,10*ROW('Hygiene Data'!I30))),'Data Summary'!ED36="Yes"),OFFSET('Hygiene Data'!$I$5,0,10*ROW('Hygiene Data'!I30)),NA())</f>
        <v>#N/A</v>
      </c>
      <c r="BP36" s="529" t="e">
        <f ca="1">+IF(AND(ISNUMBER(OFFSET('Hygiene Data'!$I$7,0,10*ROW('Hygiene Data'!I30))),'Data Summary'!EE36="Yes"),OFFSET('Hygiene Data'!$I$7,0,10*ROW('Hygiene Data'!I30)),NA())</f>
        <v>#N/A</v>
      </c>
      <c r="BQ36" s="529" t="e">
        <f ca="1">+IF(AND(ISNUMBER(OFFSET('Hygiene Data'!$I$9,0,10*ROW('Hygiene Data'!I30))),'Data Summary'!EF36="Yes"),OFFSET('Hygiene Data'!$I$9,0,10*ROW('Hygiene Data'!I30)),NA())</f>
        <v>#N/A</v>
      </c>
    </row>
    <row r="37" spans="1:69" x14ac:dyDescent="0.25">
      <c r="A37" s="525" t="e">
        <f ca="1">+RIGHT('Data Summary'!A37,LEN('Data Summary'!A37)-9)</f>
        <v>#VALUE!</v>
      </c>
      <c r="B37" s="499" t="str">
        <f ca="1">+IF(ISTEXT('Data Summary'!B37),'Data Summary'!B37,"")</f>
        <v/>
      </c>
      <c r="C37" s="526" t="e">
        <f ca="1">+VALUE('Data Summary'!C37)</f>
        <v>#VALUE!</v>
      </c>
      <c r="D37" s="527" t="e">
        <f ca="1">+IF(AND(ISNUMBER(OFFSET('Water Data'!$D$4,0,10*ROW('Water Data'!D31))),'Data Summary'!BS37="Yes"),100-OFFSET('Water Data'!$D$4,0,10*ROW('Water Data'!D31)),NA())</f>
        <v>#N/A</v>
      </c>
      <c r="E37" s="527" t="e">
        <f ca="1">+IF(AND(ISNUMBER(OFFSET('Water Data'!$D$6,0,10*ROW('Water Data'!D31))),'Data Summary'!BT37="Yes"),OFFSET('Water Data'!$D$6,0,10*ROW('Water Data'!D31)),NA())</f>
        <v>#N/A</v>
      </c>
      <c r="F37" s="527" t="e">
        <f ca="1">+IF(AND(ISNUMBER(OFFSET('Water Data'!$D$9,0,10*ROW('Water Data'!D31))),'Data Summary'!BU37="Yes"),OFFSET('Water Data'!$D$9,0,10*ROW('Water Data'!D31)),NA())</f>
        <v>#N/A</v>
      </c>
      <c r="G37" s="527" t="e">
        <f ca="1">+IF(AND(ISNUMBER(OFFSET('Water Data'!$E$4,0,10*ROW('Water Data'!E31))),'Data Summary'!BV37="Yes"),100-OFFSET('Water Data'!$E$4,0,10*ROW('Water Data'!E31)),NA())</f>
        <v>#N/A</v>
      </c>
      <c r="H37" s="527" t="e">
        <f ca="1">+IF(AND(ISNUMBER(OFFSET('Water Data'!$E$6,0,10*ROW('Water Data'!E31))),'Data Summary'!BW37="Yes"),OFFSET('Water Data'!$E$6,0,10*ROW('Water Data'!E31)),NA())</f>
        <v>#N/A</v>
      </c>
      <c r="I37" s="527" t="e">
        <f ca="1">+IF(AND(ISNUMBER(OFFSET('Water Data'!$E$9,0,10*ROW('Water Data'!E31))),'Data Summary'!BX37="Yes"),OFFSET('Water Data'!$E$9,0,10*ROW('Water Data'!E31)),NA())</f>
        <v>#N/A</v>
      </c>
      <c r="J37" s="527" t="e">
        <f ca="1">+IF(AND(ISNUMBER(OFFSET('Water Data'!$F$4,0,10*ROW('Water Data'!F31))),'Data Summary'!BY37="Yes"),100-OFFSET('Water Data'!$F$4,0,10*ROW('Water Data'!F31)),NA())</f>
        <v>#N/A</v>
      </c>
      <c r="K37" s="527" t="e">
        <f ca="1">+IF(AND(ISNUMBER(OFFSET('Water Data'!$F$6,0,10*ROW('Water Data'!F31))),'Data Summary'!BZ37="Yes"),OFFSET('Water Data'!$F$6,0,10*ROW('Water Data'!F31)),NA())</f>
        <v>#N/A</v>
      </c>
      <c r="L37" s="527" t="e">
        <f ca="1">+IF(AND(ISNUMBER(OFFSET('Water Data'!$F$9,0,10*ROW('Water Data'!F31))),'Data Summary'!CA37="Yes"),OFFSET('Water Data'!$F$9,0,10*ROW('Water Data'!F31)),NA())</f>
        <v>#N/A</v>
      </c>
      <c r="M37" s="527" t="e">
        <f ca="1">+IF(AND(ISNUMBER(OFFSET('Water Data'!$G$4,0,10*ROW('Water Data'!G31))),'Data Summary'!CB37="Yes"),100-OFFSET('Water Data'!$G$4,0,10*ROW('Water Data'!G31)),NA())</f>
        <v>#N/A</v>
      </c>
      <c r="N37" s="527" t="e">
        <f ca="1">+IF(AND(ISNUMBER(OFFSET('Water Data'!$G$6,0,10*ROW('Water Data'!G31))),'Data Summary'!CC37="Yes"),OFFSET('Water Data'!$G$6,0,10*ROW('Water Data'!G31)),NA())</f>
        <v>#N/A</v>
      </c>
      <c r="O37" s="527" t="e">
        <f ca="1">+IF(AND(ISNUMBER(OFFSET('Water Data'!$G$9,0,10*ROW('Water Data'!G31))),'Data Summary'!CD37="Yes"),OFFSET('Water Data'!$G$9,0,10*ROW('Water Data'!G31)),NA())</f>
        <v>#N/A</v>
      </c>
      <c r="P37" s="527" t="e">
        <f ca="1">+IF(AND(ISNUMBER(OFFSET('Water Data'!$H$4,0,10*ROW('Water Data'!H31))),'Data Summary'!CE37="Yes"),100-OFFSET('Water Data'!$H$4,0,10*ROW('Water Data'!H31)),NA())</f>
        <v>#N/A</v>
      </c>
      <c r="Q37" s="527" t="e">
        <f ca="1">+IF(AND(ISNUMBER(OFFSET('Water Data'!$H$6,0,10*ROW('Water Data'!H31))),'Data Summary'!CF37="Yes"),OFFSET('Water Data'!$H$6,0,10*ROW('Water Data'!H31)),NA())</f>
        <v>#N/A</v>
      </c>
      <c r="R37" s="527" t="e">
        <f ca="1">+IF(AND(ISNUMBER(OFFSET('Water Data'!$H$9,0,10*ROW('Water Data'!H31))),'Data Summary'!CG37="Yes"),OFFSET('Water Data'!$H$9,0,10*ROW('Water Data'!H31)),NA())</f>
        <v>#N/A</v>
      </c>
      <c r="S37" s="527" t="e">
        <f ca="1">+IF(AND(ISNUMBER(OFFSET('Water Data'!$I$4,0,10*ROW('Water Data'!I31))),'Data Summary'!CH37="Yes"),100-OFFSET('Water Data'!$I$4,0,10*ROW('Water Data'!I31)),NA())</f>
        <v>#N/A</v>
      </c>
      <c r="T37" s="527" t="e">
        <f ca="1">+IF(AND(ISNUMBER(OFFSET('Water Data'!$I$6,0,10*ROW('Water Data'!I31))),'Data Summary'!CI37="Yes"),OFFSET('Water Data'!$I$6,0,10*ROW('Water Data'!I31)),NA())</f>
        <v>#N/A</v>
      </c>
      <c r="U37" s="527" t="e">
        <f ca="1">+IF(AND(ISNUMBER(OFFSET('Water Data'!$I$9,0,10*ROW('Water Data'!I31))),'Data Summary'!CJ37="Yes"),OFFSET('Water Data'!$I$9,0,10*ROW('Water Data'!I31)),NA())</f>
        <v>#N/A</v>
      </c>
      <c r="V37" s="528" t="e">
        <f ca="1">+IF(AND(ISNUMBER(OFFSET('Sanitation Data'!$D$4,0,10*ROW('Sanitation Data'!D31))),'Data Summary'!CK37="Yes"),100-OFFSET('Sanitation Data'!$D$4,0,10*ROW('Sanitation Data'!D31)),NA())</f>
        <v>#N/A</v>
      </c>
      <c r="W37" s="528" t="e">
        <f ca="1">+IF(AND(ISNUMBER(OFFSET('Sanitation Data'!$D$6,0,10*ROW('Sanitation Data'!D31))),'Data Summary'!CL37="Yes"),OFFSET('Sanitation Data'!$D$6,0,10*ROW('Sanitation Data'!D31)),NA())</f>
        <v>#N/A</v>
      </c>
      <c r="X37" s="528" t="e">
        <f ca="1">+IF(AND(ISNUMBER(OFFSET('Sanitation Data'!$D$10,0,10*ROW('Sanitation Data'!D31))),'Data Summary'!CM37="Yes"),OFFSET('Sanitation Data'!$D$10,0,10*ROW('Sanitation Data'!D31)),NA())</f>
        <v>#N/A</v>
      </c>
      <c r="Y37" s="528" t="e">
        <f ca="1">+IF(AND(ISNUMBER(OFFSET('Sanitation Data'!$D$11,0,10*ROW('Sanitation Data'!D31))),'Data Summary'!CN37="Yes"),OFFSET('Sanitation Data'!$D$11,0,10*ROW('Sanitation Data'!D31)),NA())</f>
        <v>#N/A</v>
      </c>
      <c r="Z37" s="528" t="e">
        <f ca="1">+IF(AND(ISNUMBER(OFFSET('Sanitation Data'!$D$12,0,10*ROW('Sanitation Data'!D31))),'Data Summary'!CO37="Yes"),OFFSET('Sanitation Data'!$D$12,0,10*ROW('Sanitation Data'!D31)),NA())</f>
        <v>#N/A</v>
      </c>
      <c r="AA37" s="528" t="e">
        <f ca="1">+IF(AND(ISNUMBER(OFFSET('Sanitation Data'!$E$4,0,10*ROW('Sanitation Data'!E31))),'Data Summary'!CP37="Yes"),100-OFFSET('Sanitation Data'!$E$4,0,10*ROW('Sanitation Data'!E31)),NA())</f>
        <v>#N/A</v>
      </c>
      <c r="AB37" s="528" t="e">
        <f ca="1">+IF(AND(ISNUMBER(OFFSET('Sanitation Data'!$E$6,0,10*ROW('Sanitation Data'!E31))),'Data Summary'!CQ37="Yes"),OFFSET('Sanitation Data'!$E$6,0,10*ROW('Sanitation Data'!E31)),NA())</f>
        <v>#N/A</v>
      </c>
      <c r="AC37" s="528" t="e">
        <f ca="1">+IF(AND(ISNUMBER(OFFSET('Sanitation Data'!$E$10,0,10*ROW('Sanitation Data'!E31))),'Data Summary'!CR37="Yes"),OFFSET('Sanitation Data'!$E$10,0,10*ROW('Sanitation Data'!E31)),NA())</f>
        <v>#N/A</v>
      </c>
      <c r="AD37" s="528" t="e">
        <f ca="1">+IF(AND(ISNUMBER(OFFSET('Sanitation Data'!$E$11,0,10*ROW('Sanitation Data'!E31))),'Data Summary'!CS37="Yes"),OFFSET('Sanitation Data'!$E$11,0,10*ROW('Sanitation Data'!E31)),NA())</f>
        <v>#N/A</v>
      </c>
      <c r="AE37" s="528" t="e">
        <f ca="1">+IF(AND(ISNUMBER(OFFSET('Sanitation Data'!$E$12,0,10*ROW('Sanitation Data'!E31))),'Data Summary'!CT37="Yes"),OFFSET('Sanitation Data'!$E$12,0,10*ROW('Sanitation Data'!E31)),NA())</f>
        <v>#N/A</v>
      </c>
      <c r="AF37" s="528" t="e">
        <f ca="1">+IF(AND(ISNUMBER(OFFSET('Sanitation Data'!$F$4,0,10*ROW('Sanitation Data'!F31))),'Data Summary'!CU37="Yes"),100-OFFSET('Sanitation Data'!$F$4,0,10*ROW('Sanitation Data'!F31)),NA())</f>
        <v>#N/A</v>
      </c>
      <c r="AG37" s="528" t="e">
        <f ca="1">+IF(AND(ISNUMBER(OFFSET('Sanitation Data'!$F$6,0,10*ROW('Sanitation Data'!F31))),'Data Summary'!CV37="Yes"),OFFSET('Sanitation Data'!$F$6,0,10*ROW('Sanitation Data'!F31)),NA())</f>
        <v>#N/A</v>
      </c>
      <c r="AH37" s="528" t="e">
        <f ca="1">+IF(AND(ISNUMBER(OFFSET('Sanitation Data'!$F$10,0,10*ROW('Sanitation Data'!F31))),'Data Summary'!CW37="Yes"),OFFSET('Sanitation Data'!$F$10,0,10*ROW('Sanitation Data'!F31)),NA())</f>
        <v>#N/A</v>
      </c>
      <c r="AI37" s="528" t="e">
        <f ca="1">+IF(AND(ISNUMBER(OFFSET('Sanitation Data'!$F$11,0,10*ROW('Sanitation Data'!F31))),'Data Summary'!CX37="Yes"),OFFSET('Sanitation Data'!$F$11,0,10*ROW('Sanitation Data'!F31)),NA())</f>
        <v>#N/A</v>
      </c>
      <c r="AJ37" s="528" t="e">
        <f ca="1">+IF(AND(ISNUMBER(OFFSET('Sanitation Data'!$F$12,0,10*ROW('Sanitation Data'!F31))),'Data Summary'!CY37="Yes"),OFFSET('Sanitation Data'!$F$12,0,10*ROW('Sanitation Data'!F31)),NA())</f>
        <v>#N/A</v>
      </c>
      <c r="AK37" s="528" t="e">
        <f ca="1">+IF(AND(ISNUMBER(OFFSET('Sanitation Data'!$G$4,0,10*ROW('Sanitation Data'!G31))),'Data Summary'!CZ37="Yes"),100-OFFSET('Sanitation Data'!$G$4,0,10*ROW('Sanitation Data'!G31)),NA())</f>
        <v>#N/A</v>
      </c>
      <c r="AL37" s="528" t="e">
        <f ca="1">+IF(AND(ISNUMBER(OFFSET('Sanitation Data'!$G$6,0,10*ROW('Sanitation Data'!G31))),'Data Summary'!DA37="Yes"),OFFSET('Sanitation Data'!$G$6,0,10*ROW('Sanitation Data'!G31)),NA())</f>
        <v>#N/A</v>
      </c>
      <c r="AM37" s="528" t="e">
        <f ca="1">+IF(AND(ISNUMBER(OFFSET('Sanitation Data'!$G$10,0,10*ROW('Sanitation Data'!G31))),'Data Summary'!DB37="Yes"),OFFSET('Sanitation Data'!$G$10,0,10*ROW('Sanitation Data'!G31)),NA())</f>
        <v>#N/A</v>
      </c>
      <c r="AN37" s="528" t="e">
        <f ca="1">+IF(AND(ISNUMBER(OFFSET('Sanitation Data'!$G$11,0,10*ROW('Sanitation Data'!G31))),'Data Summary'!DC37="Yes"),OFFSET('Sanitation Data'!$G$11,0,10*ROW('Sanitation Data'!G31)),NA())</f>
        <v>#N/A</v>
      </c>
      <c r="AO37" s="528" t="e">
        <f ca="1">+IF(AND(ISNUMBER(OFFSET('Sanitation Data'!$G$12,0,10*ROW('Sanitation Data'!G31))),'Data Summary'!DD37="Yes"),OFFSET('Sanitation Data'!$G$12,0,10*ROW('Sanitation Data'!G31)),NA())</f>
        <v>#N/A</v>
      </c>
      <c r="AP37" s="528" t="e">
        <f ca="1">+IF(AND(ISNUMBER(OFFSET('Sanitation Data'!$H$4,0,10*ROW('Sanitation Data'!H31))),'Data Summary'!DE37="Yes"),100-OFFSET('Sanitation Data'!$H$4,0,10*ROW('Sanitation Data'!H31)),NA())</f>
        <v>#N/A</v>
      </c>
      <c r="AQ37" s="528" t="e">
        <f ca="1">+IF(AND(ISNUMBER(OFFSET('Sanitation Data'!$H$6,0,10*ROW('Sanitation Data'!H31))),'Data Summary'!DF37="Yes"),OFFSET('Sanitation Data'!$H$6,0,10*ROW('Sanitation Data'!H31)),NA())</f>
        <v>#N/A</v>
      </c>
      <c r="AR37" s="528" t="e">
        <f ca="1">+IF(AND(ISNUMBER(OFFSET('Sanitation Data'!$H$10,0,10*ROW('Sanitation Data'!H31))),'Data Summary'!DG37="Yes"),OFFSET('Sanitation Data'!$H$10,0,10*ROW('Sanitation Data'!H31)),NA())</f>
        <v>#N/A</v>
      </c>
      <c r="AS37" s="528" t="e">
        <f ca="1">+IF(AND(ISNUMBER(OFFSET('Sanitation Data'!$H$11,0,10*ROW('Sanitation Data'!H31))),'Data Summary'!DH37="Yes"),OFFSET('Sanitation Data'!$H$11,0,10*ROW('Sanitation Data'!H31)),NA())</f>
        <v>#N/A</v>
      </c>
      <c r="AT37" s="528" t="e">
        <f ca="1">+IF(AND(ISNUMBER(OFFSET('Sanitation Data'!$H$12,0,10*ROW('Sanitation Data'!H31))),'Data Summary'!DI37="Yes"),OFFSET('Sanitation Data'!$H$12,0,10*ROW('Sanitation Data'!H31)),NA())</f>
        <v>#N/A</v>
      </c>
      <c r="AU37" s="528" t="e">
        <f ca="1">+IF(AND(ISNUMBER(OFFSET('Sanitation Data'!$I$4,0,10*ROW('Sanitation Data'!I31))),'Data Summary'!DJ37="Yes"),100-OFFSET('Sanitation Data'!$I$4,0,10*ROW('Sanitation Data'!I31)),NA())</f>
        <v>#N/A</v>
      </c>
      <c r="AV37" s="528" t="e">
        <f ca="1">+IF(AND(ISNUMBER(OFFSET('Sanitation Data'!$I$6,0,10*ROW('Sanitation Data'!I31))),'Data Summary'!DK37="Yes"),OFFSET('Sanitation Data'!$I$6,0,10*ROW('Sanitation Data'!I31)),NA())</f>
        <v>#N/A</v>
      </c>
      <c r="AW37" s="528" t="e">
        <f ca="1">+IF(AND(ISNUMBER(OFFSET('Sanitation Data'!$I$10,0,10*ROW('Sanitation Data'!I31))),'Data Summary'!DL37="Yes"),OFFSET('Sanitation Data'!$I$10,0,10*ROW('Sanitation Data'!I31)),NA())</f>
        <v>#N/A</v>
      </c>
      <c r="AX37" s="528" t="e">
        <f ca="1">+IF(AND(ISNUMBER(OFFSET('Sanitation Data'!$I$11,0,10*ROW('Sanitation Data'!I31))),'Data Summary'!DM37="Yes"),OFFSET('Sanitation Data'!$I$11,0,10*ROW('Sanitation Data'!I31)),NA())</f>
        <v>#N/A</v>
      </c>
      <c r="AY37" s="528" t="e">
        <f ca="1">+IF(AND(ISNUMBER(OFFSET('Sanitation Data'!$I$12,0,10*ROW('Sanitation Data'!I31))),'Data Summary'!DN37="Yes"),OFFSET('Sanitation Data'!$I$12,0,10*ROW('Sanitation Data'!I31)),NA())</f>
        <v>#N/A</v>
      </c>
      <c r="AZ37" s="529" t="e">
        <f ca="1">+IF(AND(ISNUMBER(OFFSET('Hygiene Data'!$D$5,0,10*ROW('Hygiene Data'!D31))),'Data Summary'!DO37="Yes"),OFFSET('Hygiene Data'!$D$5,0,10*ROW('Hygiene Data'!D31)),NA())</f>
        <v>#N/A</v>
      </c>
      <c r="BA37" s="529" t="e">
        <f ca="1">+IF(AND(ISNUMBER(OFFSET('Hygiene Data'!$D$7,0,10*ROW('Hygiene Data'!D31))),'Data Summary'!DP37="Yes"),OFFSET('Hygiene Data'!$D$7,0,10*ROW('Hygiene Data'!D31)),NA())</f>
        <v>#N/A</v>
      </c>
      <c r="BB37" s="529" t="e">
        <f ca="1">+IF(AND(ISNUMBER(OFFSET('Hygiene Data'!$D$9,0,10*ROW('Hygiene Data'!D31))),'Data Summary'!DQ37="Yes"),OFFSET('Hygiene Data'!$D$9,0,10*ROW('Hygiene Data'!D31)),NA())</f>
        <v>#N/A</v>
      </c>
      <c r="BC37" s="529" t="e">
        <f ca="1">+IF(AND(ISNUMBER(OFFSET('Hygiene Data'!$E$5,0,10*ROW('Hygiene Data'!E31))),'Data Summary'!DR37="Yes"),OFFSET('Hygiene Data'!$E$5,0,10*ROW('Hygiene Data'!E31)),NA())</f>
        <v>#N/A</v>
      </c>
      <c r="BD37" s="529" t="e">
        <f ca="1">+IF(AND(ISNUMBER(OFFSET('Hygiene Data'!$E$7,0,10*ROW('Hygiene Data'!E31))),'Data Summary'!DS37="Yes"),OFFSET('Hygiene Data'!$E$7,0,10*ROW('Hygiene Data'!E31)),NA())</f>
        <v>#N/A</v>
      </c>
      <c r="BE37" s="529" t="e">
        <f ca="1">+IF(AND(ISNUMBER(OFFSET('Hygiene Data'!$E$9,0,10*ROW('Hygiene Data'!E31))),'Data Summary'!DT37="Yes"),OFFSET('Hygiene Data'!$E$9,0,10*ROW('Hygiene Data'!E31)),NA())</f>
        <v>#N/A</v>
      </c>
      <c r="BF37" s="529" t="e">
        <f ca="1">+IF(AND(ISNUMBER(OFFSET('Hygiene Data'!$F$5,0,10*ROW('Hygiene Data'!F31))),'Data Summary'!DU37="Yes"),OFFSET('Hygiene Data'!$F$5,0,10*ROW('Hygiene Data'!F31)),NA())</f>
        <v>#N/A</v>
      </c>
      <c r="BG37" s="529" t="e">
        <f ca="1">+IF(AND(ISNUMBER(OFFSET('Hygiene Data'!$F$7,0,10*ROW('Hygiene Data'!F31))),'Data Summary'!DV37="Yes"),OFFSET('Hygiene Data'!$F$7,0,10*ROW('Hygiene Data'!F31)),NA())</f>
        <v>#N/A</v>
      </c>
      <c r="BH37" s="529" t="e">
        <f ca="1">+IF(AND(ISNUMBER(OFFSET('Hygiene Data'!$F$9,0,10*ROW('Hygiene Data'!F31))),'Data Summary'!DW37="Yes"),OFFSET('Hygiene Data'!$F$9,0,10*ROW('Hygiene Data'!F31)),NA())</f>
        <v>#N/A</v>
      </c>
      <c r="BI37" s="529" t="e">
        <f ca="1">+IF(AND(ISNUMBER(OFFSET('Hygiene Data'!$G$5,0,10*ROW('Hygiene Data'!G31))),'Data Summary'!DX37="Yes"),OFFSET('Hygiene Data'!$G$5,0,10*ROW('Hygiene Data'!G31)),NA())</f>
        <v>#N/A</v>
      </c>
      <c r="BJ37" s="529" t="e">
        <f ca="1">+IF(AND(ISNUMBER(OFFSET('Hygiene Data'!$G$7,0,10*ROW('Hygiene Data'!G31))),'Data Summary'!DY37="Yes"),OFFSET('Hygiene Data'!$G$7,0,10*ROW('Hygiene Data'!G31)),NA())</f>
        <v>#N/A</v>
      </c>
      <c r="BK37" s="529" t="e">
        <f ca="1">+IF(AND(ISNUMBER(OFFSET('Hygiene Data'!$G$9,0,10*ROW('Hygiene Data'!G31))),'Data Summary'!DZ37="Yes"),OFFSET('Hygiene Data'!$G$9,0,10*ROW('Hygiene Data'!G31)),NA())</f>
        <v>#N/A</v>
      </c>
      <c r="BL37" s="529" t="e">
        <f ca="1">+IF(AND(ISNUMBER(OFFSET('Hygiene Data'!$H$5,0,10*ROW('Hygiene Data'!H31))),'Data Summary'!EA37="Yes"),OFFSET('Hygiene Data'!$H$5,0,10*ROW('Hygiene Data'!H31)),NA())</f>
        <v>#N/A</v>
      </c>
      <c r="BM37" s="529" t="e">
        <f ca="1">+IF(AND(ISNUMBER(OFFSET('Hygiene Data'!$H$7,0,10*ROW('Hygiene Data'!H31))),'Data Summary'!EB37="Yes"),OFFSET('Hygiene Data'!$H$7,0,10*ROW('Hygiene Data'!H31)),NA())</f>
        <v>#N/A</v>
      </c>
      <c r="BN37" s="529" t="e">
        <f ca="1">+IF(AND(ISNUMBER(OFFSET('Hygiene Data'!$H$9,0,10*ROW('Hygiene Data'!H31))),'Data Summary'!EC37="Yes"),OFFSET('Hygiene Data'!$H$9,0,10*ROW('Hygiene Data'!H31)),NA())</f>
        <v>#N/A</v>
      </c>
      <c r="BO37" s="529" t="e">
        <f ca="1">+IF(AND(ISNUMBER(OFFSET('Hygiene Data'!$I$5,0,10*ROW('Hygiene Data'!I31))),'Data Summary'!ED37="Yes"),OFFSET('Hygiene Data'!$I$5,0,10*ROW('Hygiene Data'!I31)),NA())</f>
        <v>#N/A</v>
      </c>
      <c r="BP37" s="529" t="e">
        <f ca="1">+IF(AND(ISNUMBER(OFFSET('Hygiene Data'!$I$7,0,10*ROW('Hygiene Data'!I31))),'Data Summary'!EE37="Yes"),OFFSET('Hygiene Data'!$I$7,0,10*ROW('Hygiene Data'!I31)),NA())</f>
        <v>#N/A</v>
      </c>
      <c r="BQ37" s="529" t="e">
        <f ca="1">+IF(AND(ISNUMBER(OFFSET('Hygiene Data'!$I$9,0,10*ROW('Hygiene Data'!I31))),'Data Summary'!EF37="Yes"),OFFSET('Hygiene Data'!$I$9,0,10*ROW('Hygiene Data'!I31)),NA())</f>
        <v>#N/A</v>
      </c>
    </row>
    <row r="38" spans="1:69" x14ac:dyDescent="0.25">
      <c r="A38" s="525" t="e">
        <f ca="1">+RIGHT('Data Summary'!A38,LEN('Data Summary'!A38)-9)</f>
        <v>#VALUE!</v>
      </c>
      <c r="B38" s="499" t="str">
        <f ca="1">+IF(ISTEXT('Data Summary'!B38),'Data Summary'!B38,"")</f>
        <v/>
      </c>
      <c r="C38" s="526" t="e">
        <f ca="1">+VALUE('Data Summary'!C38)</f>
        <v>#VALUE!</v>
      </c>
      <c r="D38" s="527" t="e">
        <f ca="1">+IF(AND(ISNUMBER(OFFSET('Water Data'!$D$4,0,10*ROW('Water Data'!D32))),'Data Summary'!BS38="Yes"),100-OFFSET('Water Data'!$D$4,0,10*ROW('Water Data'!D32)),NA())</f>
        <v>#N/A</v>
      </c>
      <c r="E38" s="527" t="e">
        <f ca="1">+IF(AND(ISNUMBER(OFFSET('Water Data'!$D$6,0,10*ROW('Water Data'!D32))),'Data Summary'!BT38="Yes"),OFFSET('Water Data'!$D$6,0,10*ROW('Water Data'!D32)),NA())</f>
        <v>#N/A</v>
      </c>
      <c r="F38" s="527" t="e">
        <f ca="1">+IF(AND(ISNUMBER(OFFSET('Water Data'!$D$9,0,10*ROW('Water Data'!D32))),'Data Summary'!BU38="Yes"),OFFSET('Water Data'!$D$9,0,10*ROW('Water Data'!D32)),NA())</f>
        <v>#N/A</v>
      </c>
      <c r="G38" s="527" t="e">
        <f ca="1">+IF(AND(ISNUMBER(OFFSET('Water Data'!$E$4,0,10*ROW('Water Data'!E32))),'Data Summary'!BV38="Yes"),100-OFFSET('Water Data'!$E$4,0,10*ROW('Water Data'!E32)),NA())</f>
        <v>#N/A</v>
      </c>
      <c r="H38" s="527" t="e">
        <f ca="1">+IF(AND(ISNUMBER(OFFSET('Water Data'!$E$6,0,10*ROW('Water Data'!E32))),'Data Summary'!BW38="Yes"),OFFSET('Water Data'!$E$6,0,10*ROW('Water Data'!E32)),NA())</f>
        <v>#N/A</v>
      </c>
      <c r="I38" s="527" t="e">
        <f ca="1">+IF(AND(ISNUMBER(OFFSET('Water Data'!$E$9,0,10*ROW('Water Data'!E32))),'Data Summary'!BX38="Yes"),OFFSET('Water Data'!$E$9,0,10*ROW('Water Data'!E32)),NA())</f>
        <v>#N/A</v>
      </c>
      <c r="J38" s="527" t="e">
        <f ca="1">+IF(AND(ISNUMBER(OFFSET('Water Data'!$F$4,0,10*ROW('Water Data'!F32))),'Data Summary'!BY38="Yes"),100-OFFSET('Water Data'!$F$4,0,10*ROW('Water Data'!F32)),NA())</f>
        <v>#N/A</v>
      </c>
      <c r="K38" s="527" t="e">
        <f ca="1">+IF(AND(ISNUMBER(OFFSET('Water Data'!$F$6,0,10*ROW('Water Data'!F32))),'Data Summary'!BZ38="Yes"),OFFSET('Water Data'!$F$6,0,10*ROW('Water Data'!F32)),NA())</f>
        <v>#N/A</v>
      </c>
      <c r="L38" s="527" t="e">
        <f ca="1">+IF(AND(ISNUMBER(OFFSET('Water Data'!$F$9,0,10*ROW('Water Data'!F32))),'Data Summary'!CA38="Yes"),OFFSET('Water Data'!$F$9,0,10*ROW('Water Data'!F32)),NA())</f>
        <v>#N/A</v>
      </c>
      <c r="M38" s="527" t="e">
        <f ca="1">+IF(AND(ISNUMBER(OFFSET('Water Data'!$G$4,0,10*ROW('Water Data'!G32))),'Data Summary'!CB38="Yes"),100-OFFSET('Water Data'!$G$4,0,10*ROW('Water Data'!G32)),NA())</f>
        <v>#N/A</v>
      </c>
      <c r="N38" s="527" t="e">
        <f ca="1">+IF(AND(ISNUMBER(OFFSET('Water Data'!$G$6,0,10*ROW('Water Data'!G32))),'Data Summary'!CC38="Yes"),OFFSET('Water Data'!$G$6,0,10*ROW('Water Data'!G32)),NA())</f>
        <v>#N/A</v>
      </c>
      <c r="O38" s="527" t="e">
        <f ca="1">+IF(AND(ISNUMBER(OFFSET('Water Data'!$G$9,0,10*ROW('Water Data'!G32))),'Data Summary'!CD38="Yes"),OFFSET('Water Data'!$G$9,0,10*ROW('Water Data'!G32)),NA())</f>
        <v>#N/A</v>
      </c>
      <c r="P38" s="527" t="e">
        <f ca="1">+IF(AND(ISNUMBER(OFFSET('Water Data'!$H$4,0,10*ROW('Water Data'!H32))),'Data Summary'!CE38="Yes"),100-OFFSET('Water Data'!$H$4,0,10*ROW('Water Data'!H32)),NA())</f>
        <v>#N/A</v>
      </c>
      <c r="Q38" s="527" t="e">
        <f ca="1">+IF(AND(ISNUMBER(OFFSET('Water Data'!$H$6,0,10*ROW('Water Data'!H32))),'Data Summary'!CF38="Yes"),OFFSET('Water Data'!$H$6,0,10*ROW('Water Data'!H32)),NA())</f>
        <v>#N/A</v>
      </c>
      <c r="R38" s="527" t="e">
        <f ca="1">+IF(AND(ISNUMBER(OFFSET('Water Data'!$H$9,0,10*ROW('Water Data'!H32))),'Data Summary'!CG38="Yes"),OFFSET('Water Data'!$H$9,0,10*ROW('Water Data'!H32)),NA())</f>
        <v>#N/A</v>
      </c>
      <c r="S38" s="527" t="e">
        <f ca="1">+IF(AND(ISNUMBER(OFFSET('Water Data'!$I$4,0,10*ROW('Water Data'!I32))),'Data Summary'!CH38="Yes"),100-OFFSET('Water Data'!$I$4,0,10*ROW('Water Data'!I32)),NA())</f>
        <v>#N/A</v>
      </c>
      <c r="T38" s="527" t="e">
        <f ca="1">+IF(AND(ISNUMBER(OFFSET('Water Data'!$I$6,0,10*ROW('Water Data'!I32))),'Data Summary'!CI38="Yes"),OFFSET('Water Data'!$I$6,0,10*ROW('Water Data'!I32)),NA())</f>
        <v>#N/A</v>
      </c>
      <c r="U38" s="527" t="e">
        <f ca="1">+IF(AND(ISNUMBER(OFFSET('Water Data'!$I$9,0,10*ROW('Water Data'!I32))),'Data Summary'!CJ38="Yes"),OFFSET('Water Data'!$I$9,0,10*ROW('Water Data'!I32)),NA())</f>
        <v>#N/A</v>
      </c>
      <c r="V38" s="528" t="e">
        <f ca="1">+IF(AND(ISNUMBER(OFFSET('Sanitation Data'!$D$4,0,10*ROW('Sanitation Data'!D32))),'Data Summary'!CK38="Yes"),100-OFFSET('Sanitation Data'!$D$4,0,10*ROW('Sanitation Data'!D32)),NA())</f>
        <v>#N/A</v>
      </c>
      <c r="W38" s="528" t="e">
        <f ca="1">+IF(AND(ISNUMBER(OFFSET('Sanitation Data'!$D$6,0,10*ROW('Sanitation Data'!D32))),'Data Summary'!CL38="Yes"),OFFSET('Sanitation Data'!$D$6,0,10*ROW('Sanitation Data'!D32)),NA())</f>
        <v>#N/A</v>
      </c>
      <c r="X38" s="528" t="e">
        <f ca="1">+IF(AND(ISNUMBER(OFFSET('Sanitation Data'!$D$10,0,10*ROW('Sanitation Data'!D32))),'Data Summary'!CM38="Yes"),OFFSET('Sanitation Data'!$D$10,0,10*ROW('Sanitation Data'!D32)),NA())</f>
        <v>#N/A</v>
      </c>
      <c r="Y38" s="528" t="e">
        <f ca="1">+IF(AND(ISNUMBER(OFFSET('Sanitation Data'!$D$11,0,10*ROW('Sanitation Data'!D32))),'Data Summary'!CN38="Yes"),OFFSET('Sanitation Data'!$D$11,0,10*ROW('Sanitation Data'!D32)),NA())</f>
        <v>#N/A</v>
      </c>
      <c r="Z38" s="528" t="e">
        <f ca="1">+IF(AND(ISNUMBER(OFFSET('Sanitation Data'!$D$12,0,10*ROW('Sanitation Data'!D32))),'Data Summary'!CO38="Yes"),OFFSET('Sanitation Data'!$D$12,0,10*ROW('Sanitation Data'!D32)),NA())</f>
        <v>#N/A</v>
      </c>
      <c r="AA38" s="528" t="e">
        <f ca="1">+IF(AND(ISNUMBER(OFFSET('Sanitation Data'!$E$4,0,10*ROW('Sanitation Data'!E32))),'Data Summary'!CP38="Yes"),100-OFFSET('Sanitation Data'!$E$4,0,10*ROW('Sanitation Data'!E32)),NA())</f>
        <v>#N/A</v>
      </c>
      <c r="AB38" s="528" t="e">
        <f ca="1">+IF(AND(ISNUMBER(OFFSET('Sanitation Data'!$E$6,0,10*ROW('Sanitation Data'!E32))),'Data Summary'!CQ38="Yes"),OFFSET('Sanitation Data'!$E$6,0,10*ROW('Sanitation Data'!E32)),NA())</f>
        <v>#N/A</v>
      </c>
      <c r="AC38" s="528" t="e">
        <f ca="1">+IF(AND(ISNUMBER(OFFSET('Sanitation Data'!$E$10,0,10*ROW('Sanitation Data'!E32))),'Data Summary'!CR38="Yes"),OFFSET('Sanitation Data'!$E$10,0,10*ROW('Sanitation Data'!E32)),NA())</f>
        <v>#N/A</v>
      </c>
      <c r="AD38" s="528" t="e">
        <f ca="1">+IF(AND(ISNUMBER(OFFSET('Sanitation Data'!$E$11,0,10*ROW('Sanitation Data'!E32))),'Data Summary'!CS38="Yes"),OFFSET('Sanitation Data'!$E$11,0,10*ROW('Sanitation Data'!E32)),NA())</f>
        <v>#N/A</v>
      </c>
      <c r="AE38" s="528" t="e">
        <f ca="1">+IF(AND(ISNUMBER(OFFSET('Sanitation Data'!$E$12,0,10*ROW('Sanitation Data'!E32))),'Data Summary'!CT38="Yes"),OFFSET('Sanitation Data'!$E$12,0,10*ROW('Sanitation Data'!E32)),NA())</f>
        <v>#N/A</v>
      </c>
      <c r="AF38" s="528" t="e">
        <f ca="1">+IF(AND(ISNUMBER(OFFSET('Sanitation Data'!$F$4,0,10*ROW('Sanitation Data'!F32))),'Data Summary'!CU38="Yes"),100-OFFSET('Sanitation Data'!$F$4,0,10*ROW('Sanitation Data'!F32)),NA())</f>
        <v>#N/A</v>
      </c>
      <c r="AG38" s="528" t="e">
        <f ca="1">+IF(AND(ISNUMBER(OFFSET('Sanitation Data'!$F$6,0,10*ROW('Sanitation Data'!F32))),'Data Summary'!CV38="Yes"),OFFSET('Sanitation Data'!$F$6,0,10*ROW('Sanitation Data'!F32)),NA())</f>
        <v>#N/A</v>
      </c>
      <c r="AH38" s="528" t="e">
        <f ca="1">+IF(AND(ISNUMBER(OFFSET('Sanitation Data'!$F$10,0,10*ROW('Sanitation Data'!F32))),'Data Summary'!CW38="Yes"),OFFSET('Sanitation Data'!$F$10,0,10*ROW('Sanitation Data'!F32)),NA())</f>
        <v>#N/A</v>
      </c>
      <c r="AI38" s="528" t="e">
        <f ca="1">+IF(AND(ISNUMBER(OFFSET('Sanitation Data'!$F$11,0,10*ROW('Sanitation Data'!F32))),'Data Summary'!CX38="Yes"),OFFSET('Sanitation Data'!$F$11,0,10*ROW('Sanitation Data'!F32)),NA())</f>
        <v>#N/A</v>
      </c>
      <c r="AJ38" s="528" t="e">
        <f ca="1">+IF(AND(ISNUMBER(OFFSET('Sanitation Data'!$F$12,0,10*ROW('Sanitation Data'!F32))),'Data Summary'!CY38="Yes"),OFFSET('Sanitation Data'!$F$12,0,10*ROW('Sanitation Data'!F32)),NA())</f>
        <v>#N/A</v>
      </c>
      <c r="AK38" s="528" t="e">
        <f ca="1">+IF(AND(ISNUMBER(OFFSET('Sanitation Data'!$G$4,0,10*ROW('Sanitation Data'!G32))),'Data Summary'!CZ38="Yes"),100-OFFSET('Sanitation Data'!$G$4,0,10*ROW('Sanitation Data'!G32)),NA())</f>
        <v>#N/A</v>
      </c>
      <c r="AL38" s="528" t="e">
        <f ca="1">+IF(AND(ISNUMBER(OFFSET('Sanitation Data'!$G$6,0,10*ROW('Sanitation Data'!G32))),'Data Summary'!DA38="Yes"),OFFSET('Sanitation Data'!$G$6,0,10*ROW('Sanitation Data'!G32)),NA())</f>
        <v>#N/A</v>
      </c>
      <c r="AM38" s="528" t="e">
        <f ca="1">+IF(AND(ISNUMBER(OFFSET('Sanitation Data'!$G$10,0,10*ROW('Sanitation Data'!G32))),'Data Summary'!DB38="Yes"),OFFSET('Sanitation Data'!$G$10,0,10*ROW('Sanitation Data'!G32)),NA())</f>
        <v>#N/A</v>
      </c>
      <c r="AN38" s="528" t="e">
        <f ca="1">+IF(AND(ISNUMBER(OFFSET('Sanitation Data'!$G$11,0,10*ROW('Sanitation Data'!G32))),'Data Summary'!DC38="Yes"),OFFSET('Sanitation Data'!$G$11,0,10*ROW('Sanitation Data'!G32)),NA())</f>
        <v>#N/A</v>
      </c>
      <c r="AO38" s="528" t="e">
        <f ca="1">+IF(AND(ISNUMBER(OFFSET('Sanitation Data'!$G$12,0,10*ROW('Sanitation Data'!G32))),'Data Summary'!DD38="Yes"),OFFSET('Sanitation Data'!$G$12,0,10*ROW('Sanitation Data'!G32)),NA())</f>
        <v>#N/A</v>
      </c>
      <c r="AP38" s="528" t="e">
        <f ca="1">+IF(AND(ISNUMBER(OFFSET('Sanitation Data'!$H$4,0,10*ROW('Sanitation Data'!H32))),'Data Summary'!DE38="Yes"),100-OFFSET('Sanitation Data'!$H$4,0,10*ROW('Sanitation Data'!H32)),NA())</f>
        <v>#N/A</v>
      </c>
      <c r="AQ38" s="528" t="e">
        <f ca="1">+IF(AND(ISNUMBER(OFFSET('Sanitation Data'!$H$6,0,10*ROW('Sanitation Data'!H32))),'Data Summary'!DF38="Yes"),OFFSET('Sanitation Data'!$H$6,0,10*ROW('Sanitation Data'!H32)),NA())</f>
        <v>#N/A</v>
      </c>
      <c r="AR38" s="528" t="e">
        <f ca="1">+IF(AND(ISNUMBER(OFFSET('Sanitation Data'!$H$10,0,10*ROW('Sanitation Data'!H32))),'Data Summary'!DG38="Yes"),OFFSET('Sanitation Data'!$H$10,0,10*ROW('Sanitation Data'!H32)),NA())</f>
        <v>#N/A</v>
      </c>
      <c r="AS38" s="528" t="e">
        <f ca="1">+IF(AND(ISNUMBER(OFFSET('Sanitation Data'!$H$11,0,10*ROW('Sanitation Data'!H32))),'Data Summary'!DH38="Yes"),OFFSET('Sanitation Data'!$H$11,0,10*ROW('Sanitation Data'!H32)),NA())</f>
        <v>#N/A</v>
      </c>
      <c r="AT38" s="528" t="e">
        <f ca="1">+IF(AND(ISNUMBER(OFFSET('Sanitation Data'!$H$12,0,10*ROW('Sanitation Data'!H32))),'Data Summary'!DI38="Yes"),OFFSET('Sanitation Data'!$H$12,0,10*ROW('Sanitation Data'!H32)),NA())</f>
        <v>#N/A</v>
      </c>
      <c r="AU38" s="528" t="e">
        <f ca="1">+IF(AND(ISNUMBER(OFFSET('Sanitation Data'!$I$4,0,10*ROW('Sanitation Data'!I32))),'Data Summary'!DJ38="Yes"),100-OFFSET('Sanitation Data'!$I$4,0,10*ROW('Sanitation Data'!I32)),NA())</f>
        <v>#N/A</v>
      </c>
      <c r="AV38" s="528" t="e">
        <f ca="1">+IF(AND(ISNUMBER(OFFSET('Sanitation Data'!$I$6,0,10*ROW('Sanitation Data'!I32))),'Data Summary'!DK38="Yes"),OFFSET('Sanitation Data'!$I$6,0,10*ROW('Sanitation Data'!I32)),NA())</f>
        <v>#N/A</v>
      </c>
      <c r="AW38" s="528" t="e">
        <f ca="1">+IF(AND(ISNUMBER(OFFSET('Sanitation Data'!$I$10,0,10*ROW('Sanitation Data'!I32))),'Data Summary'!DL38="Yes"),OFFSET('Sanitation Data'!$I$10,0,10*ROW('Sanitation Data'!I32)),NA())</f>
        <v>#N/A</v>
      </c>
      <c r="AX38" s="528" t="e">
        <f ca="1">+IF(AND(ISNUMBER(OFFSET('Sanitation Data'!$I$11,0,10*ROW('Sanitation Data'!I32))),'Data Summary'!DM38="Yes"),OFFSET('Sanitation Data'!$I$11,0,10*ROW('Sanitation Data'!I32)),NA())</f>
        <v>#N/A</v>
      </c>
      <c r="AY38" s="528" t="e">
        <f ca="1">+IF(AND(ISNUMBER(OFFSET('Sanitation Data'!$I$12,0,10*ROW('Sanitation Data'!I32))),'Data Summary'!DN38="Yes"),OFFSET('Sanitation Data'!$I$12,0,10*ROW('Sanitation Data'!I32)),NA())</f>
        <v>#N/A</v>
      </c>
      <c r="AZ38" s="529" t="e">
        <f ca="1">+IF(AND(ISNUMBER(OFFSET('Hygiene Data'!$D$5,0,10*ROW('Hygiene Data'!D32))),'Data Summary'!DO38="Yes"),OFFSET('Hygiene Data'!$D$5,0,10*ROW('Hygiene Data'!D32)),NA())</f>
        <v>#N/A</v>
      </c>
      <c r="BA38" s="529" t="e">
        <f ca="1">+IF(AND(ISNUMBER(OFFSET('Hygiene Data'!$D$7,0,10*ROW('Hygiene Data'!D32))),'Data Summary'!DP38="Yes"),OFFSET('Hygiene Data'!$D$7,0,10*ROW('Hygiene Data'!D32)),NA())</f>
        <v>#N/A</v>
      </c>
      <c r="BB38" s="529" t="e">
        <f ca="1">+IF(AND(ISNUMBER(OFFSET('Hygiene Data'!$D$9,0,10*ROW('Hygiene Data'!D32))),'Data Summary'!DQ38="Yes"),OFFSET('Hygiene Data'!$D$9,0,10*ROW('Hygiene Data'!D32)),NA())</f>
        <v>#N/A</v>
      </c>
      <c r="BC38" s="529" t="e">
        <f ca="1">+IF(AND(ISNUMBER(OFFSET('Hygiene Data'!$E$5,0,10*ROW('Hygiene Data'!E32))),'Data Summary'!DR38="Yes"),OFFSET('Hygiene Data'!$E$5,0,10*ROW('Hygiene Data'!E32)),NA())</f>
        <v>#N/A</v>
      </c>
      <c r="BD38" s="529" t="e">
        <f ca="1">+IF(AND(ISNUMBER(OFFSET('Hygiene Data'!$E$7,0,10*ROW('Hygiene Data'!E32))),'Data Summary'!DS38="Yes"),OFFSET('Hygiene Data'!$E$7,0,10*ROW('Hygiene Data'!E32)),NA())</f>
        <v>#N/A</v>
      </c>
      <c r="BE38" s="529" t="e">
        <f ca="1">+IF(AND(ISNUMBER(OFFSET('Hygiene Data'!$E$9,0,10*ROW('Hygiene Data'!E32))),'Data Summary'!DT38="Yes"),OFFSET('Hygiene Data'!$E$9,0,10*ROW('Hygiene Data'!E32)),NA())</f>
        <v>#N/A</v>
      </c>
      <c r="BF38" s="529" t="e">
        <f ca="1">+IF(AND(ISNUMBER(OFFSET('Hygiene Data'!$F$5,0,10*ROW('Hygiene Data'!F32))),'Data Summary'!DU38="Yes"),OFFSET('Hygiene Data'!$F$5,0,10*ROW('Hygiene Data'!F32)),NA())</f>
        <v>#N/A</v>
      </c>
      <c r="BG38" s="529" t="e">
        <f ca="1">+IF(AND(ISNUMBER(OFFSET('Hygiene Data'!$F$7,0,10*ROW('Hygiene Data'!F32))),'Data Summary'!DV38="Yes"),OFFSET('Hygiene Data'!$F$7,0,10*ROW('Hygiene Data'!F32)),NA())</f>
        <v>#N/A</v>
      </c>
      <c r="BH38" s="529" t="e">
        <f ca="1">+IF(AND(ISNUMBER(OFFSET('Hygiene Data'!$F$9,0,10*ROW('Hygiene Data'!F32))),'Data Summary'!DW38="Yes"),OFFSET('Hygiene Data'!$F$9,0,10*ROW('Hygiene Data'!F32)),NA())</f>
        <v>#N/A</v>
      </c>
      <c r="BI38" s="529" t="e">
        <f ca="1">+IF(AND(ISNUMBER(OFFSET('Hygiene Data'!$G$5,0,10*ROW('Hygiene Data'!G32))),'Data Summary'!DX38="Yes"),OFFSET('Hygiene Data'!$G$5,0,10*ROW('Hygiene Data'!G32)),NA())</f>
        <v>#N/A</v>
      </c>
      <c r="BJ38" s="529" t="e">
        <f ca="1">+IF(AND(ISNUMBER(OFFSET('Hygiene Data'!$G$7,0,10*ROW('Hygiene Data'!G32))),'Data Summary'!DY38="Yes"),OFFSET('Hygiene Data'!$G$7,0,10*ROW('Hygiene Data'!G32)),NA())</f>
        <v>#N/A</v>
      </c>
      <c r="BK38" s="529" t="e">
        <f ca="1">+IF(AND(ISNUMBER(OFFSET('Hygiene Data'!$G$9,0,10*ROW('Hygiene Data'!G32))),'Data Summary'!DZ38="Yes"),OFFSET('Hygiene Data'!$G$9,0,10*ROW('Hygiene Data'!G32)),NA())</f>
        <v>#N/A</v>
      </c>
      <c r="BL38" s="529" t="e">
        <f ca="1">+IF(AND(ISNUMBER(OFFSET('Hygiene Data'!$H$5,0,10*ROW('Hygiene Data'!H32))),'Data Summary'!EA38="Yes"),OFFSET('Hygiene Data'!$H$5,0,10*ROW('Hygiene Data'!H32)),NA())</f>
        <v>#N/A</v>
      </c>
      <c r="BM38" s="529" t="e">
        <f ca="1">+IF(AND(ISNUMBER(OFFSET('Hygiene Data'!$H$7,0,10*ROW('Hygiene Data'!H32))),'Data Summary'!EB38="Yes"),OFFSET('Hygiene Data'!$H$7,0,10*ROW('Hygiene Data'!H32)),NA())</f>
        <v>#N/A</v>
      </c>
      <c r="BN38" s="529" t="e">
        <f ca="1">+IF(AND(ISNUMBER(OFFSET('Hygiene Data'!$H$9,0,10*ROW('Hygiene Data'!H32))),'Data Summary'!EC38="Yes"),OFFSET('Hygiene Data'!$H$9,0,10*ROW('Hygiene Data'!H32)),NA())</f>
        <v>#N/A</v>
      </c>
      <c r="BO38" s="529" t="e">
        <f ca="1">+IF(AND(ISNUMBER(OFFSET('Hygiene Data'!$I$5,0,10*ROW('Hygiene Data'!I32))),'Data Summary'!ED38="Yes"),OFFSET('Hygiene Data'!$I$5,0,10*ROW('Hygiene Data'!I32)),NA())</f>
        <v>#N/A</v>
      </c>
      <c r="BP38" s="529" t="e">
        <f ca="1">+IF(AND(ISNUMBER(OFFSET('Hygiene Data'!$I$7,0,10*ROW('Hygiene Data'!I32))),'Data Summary'!EE38="Yes"),OFFSET('Hygiene Data'!$I$7,0,10*ROW('Hygiene Data'!I32)),NA())</f>
        <v>#N/A</v>
      </c>
      <c r="BQ38" s="529" t="e">
        <f ca="1">+IF(AND(ISNUMBER(OFFSET('Hygiene Data'!$I$9,0,10*ROW('Hygiene Data'!I32))),'Data Summary'!EF38="Yes"),OFFSET('Hygiene Data'!$I$9,0,10*ROW('Hygiene Data'!I32)),NA())</f>
        <v>#N/A</v>
      </c>
    </row>
    <row r="39" spans="1:69" x14ac:dyDescent="0.25">
      <c r="A39" s="525" t="e">
        <f ca="1">+RIGHT('Data Summary'!A39,LEN('Data Summary'!A39)-9)</f>
        <v>#VALUE!</v>
      </c>
      <c r="B39" s="499" t="str">
        <f ca="1">+IF(ISTEXT('Data Summary'!B39),'Data Summary'!B39,"")</f>
        <v/>
      </c>
      <c r="C39" s="526" t="e">
        <f ca="1">+VALUE('Data Summary'!C39)</f>
        <v>#VALUE!</v>
      </c>
      <c r="D39" s="527" t="e">
        <f ca="1">+IF(AND(ISNUMBER(OFFSET('Water Data'!$D$4,0,10*ROW('Water Data'!D33))),'Data Summary'!BS39="Yes"),100-OFFSET('Water Data'!$D$4,0,10*ROW('Water Data'!D33)),NA())</f>
        <v>#N/A</v>
      </c>
      <c r="E39" s="527" t="e">
        <f ca="1">+IF(AND(ISNUMBER(OFFSET('Water Data'!$D$6,0,10*ROW('Water Data'!D33))),'Data Summary'!BT39="Yes"),OFFSET('Water Data'!$D$6,0,10*ROW('Water Data'!D33)),NA())</f>
        <v>#N/A</v>
      </c>
      <c r="F39" s="527" t="e">
        <f ca="1">+IF(AND(ISNUMBER(OFFSET('Water Data'!$D$9,0,10*ROW('Water Data'!D33))),'Data Summary'!BU39="Yes"),OFFSET('Water Data'!$D$9,0,10*ROW('Water Data'!D33)),NA())</f>
        <v>#N/A</v>
      </c>
      <c r="G39" s="527" t="e">
        <f ca="1">+IF(AND(ISNUMBER(OFFSET('Water Data'!$E$4,0,10*ROW('Water Data'!E33))),'Data Summary'!BV39="Yes"),100-OFFSET('Water Data'!$E$4,0,10*ROW('Water Data'!E33)),NA())</f>
        <v>#N/A</v>
      </c>
      <c r="H39" s="527" t="e">
        <f ca="1">+IF(AND(ISNUMBER(OFFSET('Water Data'!$E$6,0,10*ROW('Water Data'!E33))),'Data Summary'!BW39="Yes"),OFFSET('Water Data'!$E$6,0,10*ROW('Water Data'!E33)),NA())</f>
        <v>#N/A</v>
      </c>
      <c r="I39" s="527" t="e">
        <f ca="1">+IF(AND(ISNUMBER(OFFSET('Water Data'!$E$9,0,10*ROW('Water Data'!E33))),'Data Summary'!BX39="Yes"),OFFSET('Water Data'!$E$9,0,10*ROW('Water Data'!E33)),NA())</f>
        <v>#N/A</v>
      </c>
      <c r="J39" s="527" t="e">
        <f ca="1">+IF(AND(ISNUMBER(OFFSET('Water Data'!$F$4,0,10*ROW('Water Data'!F33))),'Data Summary'!BY39="Yes"),100-OFFSET('Water Data'!$F$4,0,10*ROW('Water Data'!F33)),NA())</f>
        <v>#N/A</v>
      </c>
      <c r="K39" s="527" t="e">
        <f ca="1">+IF(AND(ISNUMBER(OFFSET('Water Data'!$F$6,0,10*ROW('Water Data'!F33))),'Data Summary'!BZ39="Yes"),OFFSET('Water Data'!$F$6,0,10*ROW('Water Data'!F33)),NA())</f>
        <v>#N/A</v>
      </c>
      <c r="L39" s="527" t="e">
        <f ca="1">+IF(AND(ISNUMBER(OFFSET('Water Data'!$F$9,0,10*ROW('Water Data'!F33))),'Data Summary'!CA39="Yes"),OFFSET('Water Data'!$F$9,0,10*ROW('Water Data'!F33)),NA())</f>
        <v>#N/A</v>
      </c>
      <c r="M39" s="527" t="e">
        <f ca="1">+IF(AND(ISNUMBER(OFFSET('Water Data'!$G$4,0,10*ROW('Water Data'!G33))),'Data Summary'!CB39="Yes"),100-OFFSET('Water Data'!$G$4,0,10*ROW('Water Data'!G33)),NA())</f>
        <v>#N/A</v>
      </c>
      <c r="N39" s="527" t="e">
        <f ca="1">+IF(AND(ISNUMBER(OFFSET('Water Data'!$G$6,0,10*ROW('Water Data'!G33))),'Data Summary'!CC39="Yes"),OFFSET('Water Data'!$G$6,0,10*ROW('Water Data'!G33)),NA())</f>
        <v>#N/A</v>
      </c>
      <c r="O39" s="527" t="e">
        <f ca="1">+IF(AND(ISNUMBER(OFFSET('Water Data'!$G$9,0,10*ROW('Water Data'!G33))),'Data Summary'!CD39="Yes"),OFFSET('Water Data'!$G$9,0,10*ROW('Water Data'!G33)),NA())</f>
        <v>#N/A</v>
      </c>
      <c r="P39" s="527" t="e">
        <f ca="1">+IF(AND(ISNUMBER(OFFSET('Water Data'!$H$4,0,10*ROW('Water Data'!H33))),'Data Summary'!CE39="Yes"),100-OFFSET('Water Data'!$H$4,0,10*ROW('Water Data'!H33)),NA())</f>
        <v>#N/A</v>
      </c>
      <c r="Q39" s="527" t="e">
        <f ca="1">+IF(AND(ISNUMBER(OFFSET('Water Data'!$H$6,0,10*ROW('Water Data'!H33))),'Data Summary'!CF39="Yes"),OFFSET('Water Data'!$H$6,0,10*ROW('Water Data'!H33)),NA())</f>
        <v>#N/A</v>
      </c>
      <c r="R39" s="527" t="e">
        <f ca="1">+IF(AND(ISNUMBER(OFFSET('Water Data'!$H$9,0,10*ROW('Water Data'!H33))),'Data Summary'!CG39="Yes"),OFFSET('Water Data'!$H$9,0,10*ROW('Water Data'!H33)),NA())</f>
        <v>#N/A</v>
      </c>
      <c r="S39" s="527" t="e">
        <f ca="1">+IF(AND(ISNUMBER(OFFSET('Water Data'!$I$4,0,10*ROW('Water Data'!I33))),'Data Summary'!CH39="Yes"),100-OFFSET('Water Data'!$I$4,0,10*ROW('Water Data'!I33)),NA())</f>
        <v>#N/A</v>
      </c>
      <c r="T39" s="527" t="e">
        <f ca="1">+IF(AND(ISNUMBER(OFFSET('Water Data'!$I$6,0,10*ROW('Water Data'!I33))),'Data Summary'!CI39="Yes"),OFFSET('Water Data'!$I$6,0,10*ROW('Water Data'!I33)),NA())</f>
        <v>#N/A</v>
      </c>
      <c r="U39" s="527" t="e">
        <f ca="1">+IF(AND(ISNUMBER(OFFSET('Water Data'!$I$9,0,10*ROW('Water Data'!I33))),'Data Summary'!CJ39="Yes"),OFFSET('Water Data'!$I$9,0,10*ROW('Water Data'!I33)),NA())</f>
        <v>#N/A</v>
      </c>
      <c r="V39" s="528" t="e">
        <f ca="1">+IF(AND(ISNUMBER(OFFSET('Sanitation Data'!$D$4,0,10*ROW('Sanitation Data'!D33))),'Data Summary'!CK39="Yes"),100-OFFSET('Sanitation Data'!$D$4,0,10*ROW('Sanitation Data'!D33)),NA())</f>
        <v>#N/A</v>
      </c>
      <c r="W39" s="528" t="e">
        <f ca="1">+IF(AND(ISNUMBER(OFFSET('Sanitation Data'!$D$6,0,10*ROW('Sanitation Data'!D33))),'Data Summary'!CL39="Yes"),OFFSET('Sanitation Data'!$D$6,0,10*ROW('Sanitation Data'!D33)),NA())</f>
        <v>#N/A</v>
      </c>
      <c r="X39" s="528" t="e">
        <f ca="1">+IF(AND(ISNUMBER(OFFSET('Sanitation Data'!$D$10,0,10*ROW('Sanitation Data'!D33))),'Data Summary'!CM39="Yes"),OFFSET('Sanitation Data'!$D$10,0,10*ROW('Sanitation Data'!D33)),NA())</f>
        <v>#N/A</v>
      </c>
      <c r="Y39" s="528" t="e">
        <f ca="1">+IF(AND(ISNUMBER(OFFSET('Sanitation Data'!$D$11,0,10*ROW('Sanitation Data'!D33))),'Data Summary'!CN39="Yes"),OFFSET('Sanitation Data'!$D$11,0,10*ROW('Sanitation Data'!D33)),NA())</f>
        <v>#N/A</v>
      </c>
      <c r="Z39" s="528" t="e">
        <f ca="1">+IF(AND(ISNUMBER(OFFSET('Sanitation Data'!$D$12,0,10*ROW('Sanitation Data'!D33))),'Data Summary'!CO39="Yes"),OFFSET('Sanitation Data'!$D$12,0,10*ROW('Sanitation Data'!D33)),NA())</f>
        <v>#N/A</v>
      </c>
      <c r="AA39" s="528" t="e">
        <f ca="1">+IF(AND(ISNUMBER(OFFSET('Sanitation Data'!$E$4,0,10*ROW('Sanitation Data'!E33))),'Data Summary'!CP39="Yes"),100-OFFSET('Sanitation Data'!$E$4,0,10*ROW('Sanitation Data'!E33)),NA())</f>
        <v>#N/A</v>
      </c>
      <c r="AB39" s="528" t="e">
        <f ca="1">+IF(AND(ISNUMBER(OFFSET('Sanitation Data'!$E$6,0,10*ROW('Sanitation Data'!E33))),'Data Summary'!CQ39="Yes"),OFFSET('Sanitation Data'!$E$6,0,10*ROW('Sanitation Data'!E33)),NA())</f>
        <v>#N/A</v>
      </c>
      <c r="AC39" s="528" t="e">
        <f ca="1">+IF(AND(ISNUMBER(OFFSET('Sanitation Data'!$E$10,0,10*ROW('Sanitation Data'!E33))),'Data Summary'!CR39="Yes"),OFFSET('Sanitation Data'!$E$10,0,10*ROW('Sanitation Data'!E33)),NA())</f>
        <v>#N/A</v>
      </c>
      <c r="AD39" s="528" t="e">
        <f ca="1">+IF(AND(ISNUMBER(OFFSET('Sanitation Data'!$E$11,0,10*ROW('Sanitation Data'!E33))),'Data Summary'!CS39="Yes"),OFFSET('Sanitation Data'!$E$11,0,10*ROW('Sanitation Data'!E33)),NA())</f>
        <v>#N/A</v>
      </c>
      <c r="AE39" s="528" t="e">
        <f ca="1">+IF(AND(ISNUMBER(OFFSET('Sanitation Data'!$E$12,0,10*ROW('Sanitation Data'!E33))),'Data Summary'!CT39="Yes"),OFFSET('Sanitation Data'!$E$12,0,10*ROW('Sanitation Data'!E33)),NA())</f>
        <v>#N/A</v>
      </c>
      <c r="AF39" s="528" t="e">
        <f ca="1">+IF(AND(ISNUMBER(OFFSET('Sanitation Data'!$F$4,0,10*ROW('Sanitation Data'!F33))),'Data Summary'!CU39="Yes"),100-OFFSET('Sanitation Data'!$F$4,0,10*ROW('Sanitation Data'!F33)),NA())</f>
        <v>#N/A</v>
      </c>
      <c r="AG39" s="528" t="e">
        <f ca="1">+IF(AND(ISNUMBER(OFFSET('Sanitation Data'!$F$6,0,10*ROW('Sanitation Data'!F33))),'Data Summary'!CV39="Yes"),OFFSET('Sanitation Data'!$F$6,0,10*ROW('Sanitation Data'!F33)),NA())</f>
        <v>#N/A</v>
      </c>
      <c r="AH39" s="528" t="e">
        <f ca="1">+IF(AND(ISNUMBER(OFFSET('Sanitation Data'!$F$10,0,10*ROW('Sanitation Data'!F33))),'Data Summary'!CW39="Yes"),OFFSET('Sanitation Data'!$F$10,0,10*ROW('Sanitation Data'!F33)),NA())</f>
        <v>#N/A</v>
      </c>
      <c r="AI39" s="528" t="e">
        <f ca="1">+IF(AND(ISNUMBER(OFFSET('Sanitation Data'!$F$11,0,10*ROW('Sanitation Data'!F33))),'Data Summary'!CX39="Yes"),OFFSET('Sanitation Data'!$F$11,0,10*ROW('Sanitation Data'!F33)),NA())</f>
        <v>#N/A</v>
      </c>
      <c r="AJ39" s="528" t="e">
        <f ca="1">+IF(AND(ISNUMBER(OFFSET('Sanitation Data'!$F$12,0,10*ROW('Sanitation Data'!F33))),'Data Summary'!CY39="Yes"),OFFSET('Sanitation Data'!$F$12,0,10*ROW('Sanitation Data'!F33)),NA())</f>
        <v>#N/A</v>
      </c>
      <c r="AK39" s="528" t="e">
        <f ca="1">+IF(AND(ISNUMBER(OFFSET('Sanitation Data'!$G$4,0,10*ROW('Sanitation Data'!G33))),'Data Summary'!CZ39="Yes"),100-OFFSET('Sanitation Data'!$G$4,0,10*ROW('Sanitation Data'!G33)),NA())</f>
        <v>#N/A</v>
      </c>
      <c r="AL39" s="528" t="e">
        <f ca="1">+IF(AND(ISNUMBER(OFFSET('Sanitation Data'!$G$6,0,10*ROW('Sanitation Data'!G33))),'Data Summary'!DA39="Yes"),OFFSET('Sanitation Data'!$G$6,0,10*ROW('Sanitation Data'!G33)),NA())</f>
        <v>#N/A</v>
      </c>
      <c r="AM39" s="528" t="e">
        <f ca="1">+IF(AND(ISNUMBER(OFFSET('Sanitation Data'!$G$10,0,10*ROW('Sanitation Data'!G33))),'Data Summary'!DB39="Yes"),OFFSET('Sanitation Data'!$G$10,0,10*ROW('Sanitation Data'!G33)),NA())</f>
        <v>#N/A</v>
      </c>
      <c r="AN39" s="528" t="e">
        <f ca="1">+IF(AND(ISNUMBER(OFFSET('Sanitation Data'!$G$11,0,10*ROW('Sanitation Data'!G33))),'Data Summary'!DC39="Yes"),OFFSET('Sanitation Data'!$G$11,0,10*ROW('Sanitation Data'!G33)),NA())</f>
        <v>#N/A</v>
      </c>
      <c r="AO39" s="528" t="e">
        <f ca="1">+IF(AND(ISNUMBER(OFFSET('Sanitation Data'!$G$12,0,10*ROW('Sanitation Data'!G33))),'Data Summary'!DD39="Yes"),OFFSET('Sanitation Data'!$G$12,0,10*ROW('Sanitation Data'!G33)),NA())</f>
        <v>#N/A</v>
      </c>
      <c r="AP39" s="528" t="e">
        <f ca="1">+IF(AND(ISNUMBER(OFFSET('Sanitation Data'!$H$4,0,10*ROW('Sanitation Data'!H33))),'Data Summary'!DE39="Yes"),100-OFFSET('Sanitation Data'!$H$4,0,10*ROW('Sanitation Data'!H33)),NA())</f>
        <v>#N/A</v>
      </c>
      <c r="AQ39" s="528" t="e">
        <f ca="1">+IF(AND(ISNUMBER(OFFSET('Sanitation Data'!$H$6,0,10*ROW('Sanitation Data'!H33))),'Data Summary'!DF39="Yes"),OFFSET('Sanitation Data'!$H$6,0,10*ROW('Sanitation Data'!H33)),NA())</f>
        <v>#N/A</v>
      </c>
      <c r="AR39" s="528" t="e">
        <f ca="1">+IF(AND(ISNUMBER(OFFSET('Sanitation Data'!$H$10,0,10*ROW('Sanitation Data'!H33))),'Data Summary'!DG39="Yes"),OFFSET('Sanitation Data'!$H$10,0,10*ROW('Sanitation Data'!H33)),NA())</f>
        <v>#N/A</v>
      </c>
      <c r="AS39" s="528" t="e">
        <f ca="1">+IF(AND(ISNUMBER(OFFSET('Sanitation Data'!$H$11,0,10*ROW('Sanitation Data'!H33))),'Data Summary'!DH39="Yes"),OFFSET('Sanitation Data'!$H$11,0,10*ROW('Sanitation Data'!H33)),NA())</f>
        <v>#N/A</v>
      </c>
      <c r="AT39" s="528" t="e">
        <f ca="1">+IF(AND(ISNUMBER(OFFSET('Sanitation Data'!$H$12,0,10*ROW('Sanitation Data'!H33))),'Data Summary'!DI39="Yes"),OFFSET('Sanitation Data'!$H$12,0,10*ROW('Sanitation Data'!H33)),NA())</f>
        <v>#N/A</v>
      </c>
      <c r="AU39" s="528" t="e">
        <f ca="1">+IF(AND(ISNUMBER(OFFSET('Sanitation Data'!$I$4,0,10*ROW('Sanitation Data'!I33))),'Data Summary'!DJ39="Yes"),100-OFFSET('Sanitation Data'!$I$4,0,10*ROW('Sanitation Data'!I33)),NA())</f>
        <v>#N/A</v>
      </c>
      <c r="AV39" s="528" t="e">
        <f ca="1">+IF(AND(ISNUMBER(OFFSET('Sanitation Data'!$I$6,0,10*ROW('Sanitation Data'!I33))),'Data Summary'!DK39="Yes"),OFFSET('Sanitation Data'!$I$6,0,10*ROW('Sanitation Data'!I33)),NA())</f>
        <v>#N/A</v>
      </c>
      <c r="AW39" s="528" t="e">
        <f ca="1">+IF(AND(ISNUMBER(OFFSET('Sanitation Data'!$I$10,0,10*ROW('Sanitation Data'!I33))),'Data Summary'!DL39="Yes"),OFFSET('Sanitation Data'!$I$10,0,10*ROW('Sanitation Data'!I33)),NA())</f>
        <v>#N/A</v>
      </c>
      <c r="AX39" s="528" t="e">
        <f ca="1">+IF(AND(ISNUMBER(OFFSET('Sanitation Data'!$I$11,0,10*ROW('Sanitation Data'!I33))),'Data Summary'!DM39="Yes"),OFFSET('Sanitation Data'!$I$11,0,10*ROW('Sanitation Data'!I33)),NA())</f>
        <v>#N/A</v>
      </c>
      <c r="AY39" s="528" t="e">
        <f ca="1">+IF(AND(ISNUMBER(OFFSET('Sanitation Data'!$I$12,0,10*ROW('Sanitation Data'!I33))),'Data Summary'!DN39="Yes"),OFFSET('Sanitation Data'!$I$12,0,10*ROW('Sanitation Data'!I33)),NA())</f>
        <v>#N/A</v>
      </c>
      <c r="AZ39" s="529" t="e">
        <f ca="1">+IF(AND(ISNUMBER(OFFSET('Hygiene Data'!$D$5,0,10*ROW('Hygiene Data'!D33))),'Data Summary'!DO39="Yes"),OFFSET('Hygiene Data'!$D$5,0,10*ROW('Hygiene Data'!D33)),NA())</f>
        <v>#N/A</v>
      </c>
      <c r="BA39" s="529" t="e">
        <f ca="1">+IF(AND(ISNUMBER(OFFSET('Hygiene Data'!$D$7,0,10*ROW('Hygiene Data'!D33))),'Data Summary'!DP39="Yes"),OFFSET('Hygiene Data'!$D$7,0,10*ROW('Hygiene Data'!D33)),NA())</f>
        <v>#N/A</v>
      </c>
      <c r="BB39" s="529" t="e">
        <f ca="1">+IF(AND(ISNUMBER(OFFSET('Hygiene Data'!$D$9,0,10*ROW('Hygiene Data'!D33))),'Data Summary'!DQ39="Yes"),OFFSET('Hygiene Data'!$D$9,0,10*ROW('Hygiene Data'!D33)),NA())</f>
        <v>#N/A</v>
      </c>
      <c r="BC39" s="529" t="e">
        <f ca="1">+IF(AND(ISNUMBER(OFFSET('Hygiene Data'!$E$5,0,10*ROW('Hygiene Data'!E33))),'Data Summary'!DR39="Yes"),OFFSET('Hygiene Data'!$E$5,0,10*ROW('Hygiene Data'!E33)),NA())</f>
        <v>#N/A</v>
      </c>
      <c r="BD39" s="529" t="e">
        <f ca="1">+IF(AND(ISNUMBER(OFFSET('Hygiene Data'!$E$7,0,10*ROW('Hygiene Data'!E33))),'Data Summary'!DS39="Yes"),OFFSET('Hygiene Data'!$E$7,0,10*ROW('Hygiene Data'!E33)),NA())</f>
        <v>#N/A</v>
      </c>
      <c r="BE39" s="529" t="e">
        <f ca="1">+IF(AND(ISNUMBER(OFFSET('Hygiene Data'!$E$9,0,10*ROW('Hygiene Data'!E33))),'Data Summary'!DT39="Yes"),OFFSET('Hygiene Data'!$E$9,0,10*ROW('Hygiene Data'!E33)),NA())</f>
        <v>#N/A</v>
      </c>
      <c r="BF39" s="529" t="e">
        <f ca="1">+IF(AND(ISNUMBER(OFFSET('Hygiene Data'!$F$5,0,10*ROW('Hygiene Data'!F33))),'Data Summary'!DU39="Yes"),OFFSET('Hygiene Data'!$F$5,0,10*ROW('Hygiene Data'!F33)),NA())</f>
        <v>#N/A</v>
      </c>
      <c r="BG39" s="529" t="e">
        <f ca="1">+IF(AND(ISNUMBER(OFFSET('Hygiene Data'!$F$7,0,10*ROW('Hygiene Data'!F33))),'Data Summary'!DV39="Yes"),OFFSET('Hygiene Data'!$F$7,0,10*ROW('Hygiene Data'!F33)),NA())</f>
        <v>#N/A</v>
      </c>
      <c r="BH39" s="529" t="e">
        <f ca="1">+IF(AND(ISNUMBER(OFFSET('Hygiene Data'!$F$9,0,10*ROW('Hygiene Data'!F33))),'Data Summary'!DW39="Yes"),OFFSET('Hygiene Data'!$F$9,0,10*ROW('Hygiene Data'!F33)),NA())</f>
        <v>#N/A</v>
      </c>
      <c r="BI39" s="529" t="e">
        <f ca="1">+IF(AND(ISNUMBER(OFFSET('Hygiene Data'!$G$5,0,10*ROW('Hygiene Data'!G33))),'Data Summary'!DX39="Yes"),OFFSET('Hygiene Data'!$G$5,0,10*ROW('Hygiene Data'!G33)),NA())</f>
        <v>#N/A</v>
      </c>
      <c r="BJ39" s="529" t="e">
        <f ca="1">+IF(AND(ISNUMBER(OFFSET('Hygiene Data'!$G$7,0,10*ROW('Hygiene Data'!G33))),'Data Summary'!DY39="Yes"),OFFSET('Hygiene Data'!$G$7,0,10*ROW('Hygiene Data'!G33)),NA())</f>
        <v>#N/A</v>
      </c>
      <c r="BK39" s="529" t="e">
        <f ca="1">+IF(AND(ISNUMBER(OFFSET('Hygiene Data'!$G$9,0,10*ROW('Hygiene Data'!G33))),'Data Summary'!DZ39="Yes"),OFFSET('Hygiene Data'!$G$9,0,10*ROW('Hygiene Data'!G33)),NA())</f>
        <v>#N/A</v>
      </c>
      <c r="BL39" s="529" t="e">
        <f ca="1">+IF(AND(ISNUMBER(OFFSET('Hygiene Data'!$H$5,0,10*ROW('Hygiene Data'!H33))),'Data Summary'!EA39="Yes"),OFFSET('Hygiene Data'!$H$5,0,10*ROW('Hygiene Data'!H33)),NA())</f>
        <v>#N/A</v>
      </c>
      <c r="BM39" s="529" t="e">
        <f ca="1">+IF(AND(ISNUMBER(OFFSET('Hygiene Data'!$H$7,0,10*ROW('Hygiene Data'!H33))),'Data Summary'!EB39="Yes"),OFFSET('Hygiene Data'!$H$7,0,10*ROW('Hygiene Data'!H33)),NA())</f>
        <v>#N/A</v>
      </c>
      <c r="BN39" s="529" t="e">
        <f ca="1">+IF(AND(ISNUMBER(OFFSET('Hygiene Data'!$H$9,0,10*ROW('Hygiene Data'!H33))),'Data Summary'!EC39="Yes"),OFFSET('Hygiene Data'!$H$9,0,10*ROW('Hygiene Data'!H33)),NA())</f>
        <v>#N/A</v>
      </c>
      <c r="BO39" s="529" t="e">
        <f ca="1">+IF(AND(ISNUMBER(OFFSET('Hygiene Data'!$I$5,0,10*ROW('Hygiene Data'!I33))),'Data Summary'!ED39="Yes"),OFFSET('Hygiene Data'!$I$5,0,10*ROW('Hygiene Data'!I33)),NA())</f>
        <v>#N/A</v>
      </c>
      <c r="BP39" s="529" t="e">
        <f ca="1">+IF(AND(ISNUMBER(OFFSET('Hygiene Data'!$I$7,0,10*ROW('Hygiene Data'!I33))),'Data Summary'!EE39="Yes"),OFFSET('Hygiene Data'!$I$7,0,10*ROW('Hygiene Data'!I33)),NA())</f>
        <v>#N/A</v>
      </c>
      <c r="BQ39" s="529" t="e">
        <f ca="1">+IF(AND(ISNUMBER(OFFSET('Hygiene Data'!$I$9,0,10*ROW('Hygiene Data'!I33))),'Data Summary'!EF39="Yes"),OFFSET('Hygiene Data'!$I$9,0,10*ROW('Hygiene Data'!I33)),NA())</f>
        <v>#N/A</v>
      </c>
    </row>
    <row r="40" spans="1:69" x14ac:dyDescent="0.25">
      <c r="A40" s="525" t="e">
        <f ca="1">+RIGHT('Data Summary'!A40,LEN('Data Summary'!A40)-9)</f>
        <v>#VALUE!</v>
      </c>
      <c r="B40" s="499" t="str">
        <f ca="1">+IF(ISTEXT('Data Summary'!B40),'Data Summary'!B40,"")</f>
        <v/>
      </c>
      <c r="C40" s="526" t="e">
        <f ca="1">+VALUE('Data Summary'!C40)</f>
        <v>#VALUE!</v>
      </c>
      <c r="D40" s="527" t="e">
        <f ca="1">+IF(AND(ISNUMBER(OFFSET('Water Data'!$D$4,0,10*ROW('Water Data'!D34))),'Data Summary'!BS40="Yes"),100-OFFSET('Water Data'!$D$4,0,10*ROW('Water Data'!D34)),NA())</f>
        <v>#N/A</v>
      </c>
      <c r="E40" s="527" t="e">
        <f ca="1">+IF(AND(ISNUMBER(OFFSET('Water Data'!$D$6,0,10*ROW('Water Data'!D34))),'Data Summary'!BT40="Yes"),OFFSET('Water Data'!$D$6,0,10*ROW('Water Data'!D34)),NA())</f>
        <v>#N/A</v>
      </c>
      <c r="F40" s="527" t="e">
        <f ca="1">+IF(AND(ISNUMBER(OFFSET('Water Data'!$D$9,0,10*ROW('Water Data'!D34))),'Data Summary'!BU40="Yes"),OFFSET('Water Data'!$D$9,0,10*ROW('Water Data'!D34)),NA())</f>
        <v>#N/A</v>
      </c>
      <c r="G40" s="527" t="e">
        <f ca="1">+IF(AND(ISNUMBER(OFFSET('Water Data'!$E$4,0,10*ROW('Water Data'!E34))),'Data Summary'!BV40="Yes"),100-OFFSET('Water Data'!$E$4,0,10*ROW('Water Data'!E34)),NA())</f>
        <v>#N/A</v>
      </c>
      <c r="H40" s="527" t="e">
        <f ca="1">+IF(AND(ISNUMBER(OFFSET('Water Data'!$E$6,0,10*ROW('Water Data'!E34))),'Data Summary'!BW40="Yes"),OFFSET('Water Data'!$E$6,0,10*ROW('Water Data'!E34)),NA())</f>
        <v>#N/A</v>
      </c>
      <c r="I40" s="527" t="e">
        <f ca="1">+IF(AND(ISNUMBER(OFFSET('Water Data'!$E$9,0,10*ROW('Water Data'!E34))),'Data Summary'!BX40="Yes"),OFFSET('Water Data'!$E$9,0,10*ROW('Water Data'!E34)),NA())</f>
        <v>#N/A</v>
      </c>
      <c r="J40" s="527" t="e">
        <f ca="1">+IF(AND(ISNUMBER(OFFSET('Water Data'!$F$4,0,10*ROW('Water Data'!F34))),'Data Summary'!BY40="Yes"),100-OFFSET('Water Data'!$F$4,0,10*ROW('Water Data'!F34)),NA())</f>
        <v>#N/A</v>
      </c>
      <c r="K40" s="527" t="e">
        <f ca="1">+IF(AND(ISNUMBER(OFFSET('Water Data'!$F$6,0,10*ROW('Water Data'!F34))),'Data Summary'!BZ40="Yes"),OFFSET('Water Data'!$F$6,0,10*ROW('Water Data'!F34)),NA())</f>
        <v>#N/A</v>
      </c>
      <c r="L40" s="527" t="e">
        <f ca="1">+IF(AND(ISNUMBER(OFFSET('Water Data'!$F$9,0,10*ROW('Water Data'!F34))),'Data Summary'!CA40="Yes"),OFFSET('Water Data'!$F$9,0,10*ROW('Water Data'!F34)),NA())</f>
        <v>#N/A</v>
      </c>
      <c r="M40" s="527" t="e">
        <f ca="1">+IF(AND(ISNUMBER(OFFSET('Water Data'!$G$4,0,10*ROW('Water Data'!G34))),'Data Summary'!CB40="Yes"),100-OFFSET('Water Data'!$G$4,0,10*ROW('Water Data'!G34)),NA())</f>
        <v>#N/A</v>
      </c>
      <c r="N40" s="527" t="e">
        <f ca="1">+IF(AND(ISNUMBER(OFFSET('Water Data'!$G$6,0,10*ROW('Water Data'!G34))),'Data Summary'!CC40="Yes"),OFFSET('Water Data'!$G$6,0,10*ROW('Water Data'!G34)),NA())</f>
        <v>#N/A</v>
      </c>
      <c r="O40" s="527" t="e">
        <f ca="1">+IF(AND(ISNUMBER(OFFSET('Water Data'!$G$9,0,10*ROW('Water Data'!G34))),'Data Summary'!CD40="Yes"),OFFSET('Water Data'!$G$9,0,10*ROW('Water Data'!G34)),NA())</f>
        <v>#N/A</v>
      </c>
      <c r="P40" s="527" t="e">
        <f ca="1">+IF(AND(ISNUMBER(OFFSET('Water Data'!$H$4,0,10*ROW('Water Data'!H34))),'Data Summary'!CE40="Yes"),100-OFFSET('Water Data'!$H$4,0,10*ROW('Water Data'!H34)),NA())</f>
        <v>#N/A</v>
      </c>
      <c r="Q40" s="527" t="e">
        <f ca="1">+IF(AND(ISNUMBER(OFFSET('Water Data'!$H$6,0,10*ROW('Water Data'!H34))),'Data Summary'!CF40="Yes"),OFFSET('Water Data'!$H$6,0,10*ROW('Water Data'!H34)),NA())</f>
        <v>#N/A</v>
      </c>
      <c r="R40" s="527" t="e">
        <f ca="1">+IF(AND(ISNUMBER(OFFSET('Water Data'!$H$9,0,10*ROW('Water Data'!H34))),'Data Summary'!CG40="Yes"),OFFSET('Water Data'!$H$9,0,10*ROW('Water Data'!H34)),NA())</f>
        <v>#N/A</v>
      </c>
      <c r="S40" s="527" t="e">
        <f ca="1">+IF(AND(ISNUMBER(OFFSET('Water Data'!$I$4,0,10*ROW('Water Data'!I34))),'Data Summary'!CH40="Yes"),100-OFFSET('Water Data'!$I$4,0,10*ROW('Water Data'!I34)),NA())</f>
        <v>#N/A</v>
      </c>
      <c r="T40" s="527" t="e">
        <f ca="1">+IF(AND(ISNUMBER(OFFSET('Water Data'!$I$6,0,10*ROW('Water Data'!I34))),'Data Summary'!CI40="Yes"),OFFSET('Water Data'!$I$6,0,10*ROW('Water Data'!I34)),NA())</f>
        <v>#N/A</v>
      </c>
      <c r="U40" s="527" t="e">
        <f ca="1">+IF(AND(ISNUMBER(OFFSET('Water Data'!$I$9,0,10*ROW('Water Data'!I34))),'Data Summary'!CJ40="Yes"),OFFSET('Water Data'!$I$9,0,10*ROW('Water Data'!I34)),NA())</f>
        <v>#N/A</v>
      </c>
      <c r="V40" s="528" t="e">
        <f ca="1">+IF(AND(ISNUMBER(OFFSET('Sanitation Data'!$D$4,0,10*ROW('Sanitation Data'!D34))),'Data Summary'!CK40="Yes"),100-OFFSET('Sanitation Data'!$D$4,0,10*ROW('Sanitation Data'!D34)),NA())</f>
        <v>#N/A</v>
      </c>
      <c r="W40" s="528" t="e">
        <f ca="1">+IF(AND(ISNUMBER(OFFSET('Sanitation Data'!$D$6,0,10*ROW('Sanitation Data'!D34))),'Data Summary'!CL40="Yes"),OFFSET('Sanitation Data'!$D$6,0,10*ROW('Sanitation Data'!D34)),NA())</f>
        <v>#N/A</v>
      </c>
      <c r="X40" s="528" t="e">
        <f ca="1">+IF(AND(ISNUMBER(OFFSET('Sanitation Data'!$D$10,0,10*ROW('Sanitation Data'!D34))),'Data Summary'!CM40="Yes"),OFFSET('Sanitation Data'!$D$10,0,10*ROW('Sanitation Data'!D34)),NA())</f>
        <v>#N/A</v>
      </c>
      <c r="Y40" s="528" t="e">
        <f ca="1">+IF(AND(ISNUMBER(OFFSET('Sanitation Data'!$D$11,0,10*ROW('Sanitation Data'!D34))),'Data Summary'!CN40="Yes"),OFFSET('Sanitation Data'!$D$11,0,10*ROW('Sanitation Data'!D34)),NA())</f>
        <v>#N/A</v>
      </c>
      <c r="Z40" s="528" t="e">
        <f ca="1">+IF(AND(ISNUMBER(OFFSET('Sanitation Data'!$D$12,0,10*ROW('Sanitation Data'!D34))),'Data Summary'!CO40="Yes"),OFFSET('Sanitation Data'!$D$12,0,10*ROW('Sanitation Data'!D34)),NA())</f>
        <v>#N/A</v>
      </c>
      <c r="AA40" s="528" t="e">
        <f ca="1">+IF(AND(ISNUMBER(OFFSET('Sanitation Data'!$E$4,0,10*ROW('Sanitation Data'!E34))),'Data Summary'!CP40="Yes"),100-OFFSET('Sanitation Data'!$E$4,0,10*ROW('Sanitation Data'!E34)),NA())</f>
        <v>#N/A</v>
      </c>
      <c r="AB40" s="528" t="e">
        <f ca="1">+IF(AND(ISNUMBER(OFFSET('Sanitation Data'!$E$6,0,10*ROW('Sanitation Data'!E34))),'Data Summary'!CQ40="Yes"),OFFSET('Sanitation Data'!$E$6,0,10*ROW('Sanitation Data'!E34)),NA())</f>
        <v>#N/A</v>
      </c>
      <c r="AC40" s="528" t="e">
        <f ca="1">+IF(AND(ISNUMBER(OFFSET('Sanitation Data'!$E$10,0,10*ROW('Sanitation Data'!E34))),'Data Summary'!CR40="Yes"),OFFSET('Sanitation Data'!$E$10,0,10*ROW('Sanitation Data'!E34)),NA())</f>
        <v>#N/A</v>
      </c>
      <c r="AD40" s="528" t="e">
        <f ca="1">+IF(AND(ISNUMBER(OFFSET('Sanitation Data'!$E$11,0,10*ROW('Sanitation Data'!E34))),'Data Summary'!CS40="Yes"),OFFSET('Sanitation Data'!$E$11,0,10*ROW('Sanitation Data'!E34)),NA())</f>
        <v>#N/A</v>
      </c>
      <c r="AE40" s="528" t="e">
        <f ca="1">+IF(AND(ISNUMBER(OFFSET('Sanitation Data'!$E$12,0,10*ROW('Sanitation Data'!E34))),'Data Summary'!CT40="Yes"),OFFSET('Sanitation Data'!$E$12,0,10*ROW('Sanitation Data'!E34)),NA())</f>
        <v>#N/A</v>
      </c>
      <c r="AF40" s="528" t="e">
        <f ca="1">+IF(AND(ISNUMBER(OFFSET('Sanitation Data'!$F$4,0,10*ROW('Sanitation Data'!F34))),'Data Summary'!CU40="Yes"),100-OFFSET('Sanitation Data'!$F$4,0,10*ROW('Sanitation Data'!F34)),NA())</f>
        <v>#N/A</v>
      </c>
      <c r="AG40" s="528" t="e">
        <f ca="1">+IF(AND(ISNUMBER(OFFSET('Sanitation Data'!$F$6,0,10*ROW('Sanitation Data'!F34))),'Data Summary'!CV40="Yes"),OFFSET('Sanitation Data'!$F$6,0,10*ROW('Sanitation Data'!F34)),NA())</f>
        <v>#N/A</v>
      </c>
      <c r="AH40" s="528" t="e">
        <f ca="1">+IF(AND(ISNUMBER(OFFSET('Sanitation Data'!$F$10,0,10*ROW('Sanitation Data'!F34))),'Data Summary'!CW40="Yes"),OFFSET('Sanitation Data'!$F$10,0,10*ROW('Sanitation Data'!F34)),NA())</f>
        <v>#N/A</v>
      </c>
      <c r="AI40" s="528" t="e">
        <f ca="1">+IF(AND(ISNUMBER(OFFSET('Sanitation Data'!$F$11,0,10*ROW('Sanitation Data'!F34))),'Data Summary'!CX40="Yes"),OFFSET('Sanitation Data'!$F$11,0,10*ROW('Sanitation Data'!F34)),NA())</f>
        <v>#N/A</v>
      </c>
      <c r="AJ40" s="528" t="e">
        <f ca="1">+IF(AND(ISNUMBER(OFFSET('Sanitation Data'!$F$12,0,10*ROW('Sanitation Data'!F34))),'Data Summary'!CY40="Yes"),OFFSET('Sanitation Data'!$F$12,0,10*ROW('Sanitation Data'!F34)),NA())</f>
        <v>#N/A</v>
      </c>
      <c r="AK40" s="528" t="e">
        <f ca="1">+IF(AND(ISNUMBER(OFFSET('Sanitation Data'!$G$4,0,10*ROW('Sanitation Data'!G34))),'Data Summary'!CZ40="Yes"),100-OFFSET('Sanitation Data'!$G$4,0,10*ROW('Sanitation Data'!G34)),NA())</f>
        <v>#N/A</v>
      </c>
      <c r="AL40" s="528" t="e">
        <f ca="1">+IF(AND(ISNUMBER(OFFSET('Sanitation Data'!$G$6,0,10*ROW('Sanitation Data'!G34))),'Data Summary'!DA40="Yes"),OFFSET('Sanitation Data'!$G$6,0,10*ROW('Sanitation Data'!G34)),NA())</f>
        <v>#N/A</v>
      </c>
      <c r="AM40" s="528" t="e">
        <f ca="1">+IF(AND(ISNUMBER(OFFSET('Sanitation Data'!$G$10,0,10*ROW('Sanitation Data'!G34))),'Data Summary'!DB40="Yes"),OFFSET('Sanitation Data'!$G$10,0,10*ROW('Sanitation Data'!G34)),NA())</f>
        <v>#N/A</v>
      </c>
      <c r="AN40" s="528" t="e">
        <f ca="1">+IF(AND(ISNUMBER(OFFSET('Sanitation Data'!$G$11,0,10*ROW('Sanitation Data'!G34))),'Data Summary'!DC40="Yes"),OFFSET('Sanitation Data'!$G$11,0,10*ROW('Sanitation Data'!G34)),NA())</f>
        <v>#N/A</v>
      </c>
      <c r="AO40" s="528" t="e">
        <f ca="1">+IF(AND(ISNUMBER(OFFSET('Sanitation Data'!$G$12,0,10*ROW('Sanitation Data'!G34))),'Data Summary'!DD40="Yes"),OFFSET('Sanitation Data'!$G$12,0,10*ROW('Sanitation Data'!G34)),NA())</f>
        <v>#N/A</v>
      </c>
      <c r="AP40" s="528" t="e">
        <f ca="1">+IF(AND(ISNUMBER(OFFSET('Sanitation Data'!$H$4,0,10*ROW('Sanitation Data'!H34))),'Data Summary'!DE40="Yes"),100-OFFSET('Sanitation Data'!$H$4,0,10*ROW('Sanitation Data'!H34)),NA())</f>
        <v>#N/A</v>
      </c>
      <c r="AQ40" s="528" t="e">
        <f ca="1">+IF(AND(ISNUMBER(OFFSET('Sanitation Data'!$H$6,0,10*ROW('Sanitation Data'!H34))),'Data Summary'!DF40="Yes"),OFFSET('Sanitation Data'!$H$6,0,10*ROW('Sanitation Data'!H34)),NA())</f>
        <v>#N/A</v>
      </c>
      <c r="AR40" s="528" t="e">
        <f ca="1">+IF(AND(ISNUMBER(OFFSET('Sanitation Data'!$H$10,0,10*ROW('Sanitation Data'!H34))),'Data Summary'!DG40="Yes"),OFFSET('Sanitation Data'!$H$10,0,10*ROW('Sanitation Data'!H34)),NA())</f>
        <v>#N/A</v>
      </c>
      <c r="AS40" s="528" t="e">
        <f ca="1">+IF(AND(ISNUMBER(OFFSET('Sanitation Data'!$H$11,0,10*ROW('Sanitation Data'!H34))),'Data Summary'!DH40="Yes"),OFFSET('Sanitation Data'!$H$11,0,10*ROW('Sanitation Data'!H34)),NA())</f>
        <v>#N/A</v>
      </c>
      <c r="AT40" s="528" t="e">
        <f ca="1">+IF(AND(ISNUMBER(OFFSET('Sanitation Data'!$H$12,0,10*ROW('Sanitation Data'!H34))),'Data Summary'!DI40="Yes"),OFFSET('Sanitation Data'!$H$12,0,10*ROW('Sanitation Data'!H34)),NA())</f>
        <v>#N/A</v>
      </c>
      <c r="AU40" s="528" t="e">
        <f ca="1">+IF(AND(ISNUMBER(OFFSET('Sanitation Data'!$I$4,0,10*ROW('Sanitation Data'!I34))),'Data Summary'!DJ40="Yes"),100-OFFSET('Sanitation Data'!$I$4,0,10*ROW('Sanitation Data'!I34)),NA())</f>
        <v>#N/A</v>
      </c>
      <c r="AV40" s="528" t="e">
        <f ca="1">+IF(AND(ISNUMBER(OFFSET('Sanitation Data'!$I$6,0,10*ROW('Sanitation Data'!I34))),'Data Summary'!DK40="Yes"),OFFSET('Sanitation Data'!$I$6,0,10*ROW('Sanitation Data'!I34)),NA())</f>
        <v>#N/A</v>
      </c>
      <c r="AW40" s="528" t="e">
        <f ca="1">+IF(AND(ISNUMBER(OFFSET('Sanitation Data'!$I$10,0,10*ROW('Sanitation Data'!I34))),'Data Summary'!DL40="Yes"),OFFSET('Sanitation Data'!$I$10,0,10*ROW('Sanitation Data'!I34)),NA())</f>
        <v>#N/A</v>
      </c>
      <c r="AX40" s="528" t="e">
        <f ca="1">+IF(AND(ISNUMBER(OFFSET('Sanitation Data'!$I$11,0,10*ROW('Sanitation Data'!I34))),'Data Summary'!DM40="Yes"),OFFSET('Sanitation Data'!$I$11,0,10*ROW('Sanitation Data'!I34)),NA())</f>
        <v>#N/A</v>
      </c>
      <c r="AY40" s="528" t="e">
        <f ca="1">+IF(AND(ISNUMBER(OFFSET('Sanitation Data'!$I$12,0,10*ROW('Sanitation Data'!I34))),'Data Summary'!DN40="Yes"),OFFSET('Sanitation Data'!$I$12,0,10*ROW('Sanitation Data'!I34)),NA())</f>
        <v>#N/A</v>
      </c>
      <c r="AZ40" s="529" t="e">
        <f ca="1">+IF(AND(ISNUMBER(OFFSET('Hygiene Data'!$D$5,0,10*ROW('Hygiene Data'!D34))),'Data Summary'!DO40="Yes"),OFFSET('Hygiene Data'!$D$5,0,10*ROW('Hygiene Data'!D34)),NA())</f>
        <v>#N/A</v>
      </c>
      <c r="BA40" s="529" t="e">
        <f ca="1">+IF(AND(ISNUMBER(OFFSET('Hygiene Data'!$D$7,0,10*ROW('Hygiene Data'!D34))),'Data Summary'!DP40="Yes"),OFFSET('Hygiene Data'!$D$7,0,10*ROW('Hygiene Data'!D34)),NA())</f>
        <v>#N/A</v>
      </c>
      <c r="BB40" s="529" t="e">
        <f ca="1">+IF(AND(ISNUMBER(OFFSET('Hygiene Data'!$D$9,0,10*ROW('Hygiene Data'!D34))),'Data Summary'!DQ40="Yes"),OFFSET('Hygiene Data'!$D$9,0,10*ROW('Hygiene Data'!D34)),NA())</f>
        <v>#N/A</v>
      </c>
      <c r="BC40" s="529" t="e">
        <f ca="1">+IF(AND(ISNUMBER(OFFSET('Hygiene Data'!$E$5,0,10*ROW('Hygiene Data'!E34))),'Data Summary'!DR40="Yes"),OFFSET('Hygiene Data'!$E$5,0,10*ROW('Hygiene Data'!E34)),NA())</f>
        <v>#N/A</v>
      </c>
      <c r="BD40" s="529" t="e">
        <f ca="1">+IF(AND(ISNUMBER(OFFSET('Hygiene Data'!$E$7,0,10*ROW('Hygiene Data'!E34))),'Data Summary'!DS40="Yes"),OFFSET('Hygiene Data'!$E$7,0,10*ROW('Hygiene Data'!E34)),NA())</f>
        <v>#N/A</v>
      </c>
      <c r="BE40" s="529" t="e">
        <f ca="1">+IF(AND(ISNUMBER(OFFSET('Hygiene Data'!$E$9,0,10*ROW('Hygiene Data'!E34))),'Data Summary'!DT40="Yes"),OFFSET('Hygiene Data'!$E$9,0,10*ROW('Hygiene Data'!E34)),NA())</f>
        <v>#N/A</v>
      </c>
      <c r="BF40" s="529" t="e">
        <f ca="1">+IF(AND(ISNUMBER(OFFSET('Hygiene Data'!$F$5,0,10*ROW('Hygiene Data'!F34))),'Data Summary'!DU40="Yes"),OFFSET('Hygiene Data'!$F$5,0,10*ROW('Hygiene Data'!F34)),NA())</f>
        <v>#N/A</v>
      </c>
      <c r="BG40" s="529" t="e">
        <f ca="1">+IF(AND(ISNUMBER(OFFSET('Hygiene Data'!$F$7,0,10*ROW('Hygiene Data'!F34))),'Data Summary'!DV40="Yes"),OFFSET('Hygiene Data'!$F$7,0,10*ROW('Hygiene Data'!F34)),NA())</f>
        <v>#N/A</v>
      </c>
      <c r="BH40" s="529" t="e">
        <f ca="1">+IF(AND(ISNUMBER(OFFSET('Hygiene Data'!$F$9,0,10*ROW('Hygiene Data'!F34))),'Data Summary'!DW40="Yes"),OFFSET('Hygiene Data'!$F$9,0,10*ROW('Hygiene Data'!F34)),NA())</f>
        <v>#N/A</v>
      </c>
      <c r="BI40" s="529" t="e">
        <f ca="1">+IF(AND(ISNUMBER(OFFSET('Hygiene Data'!$G$5,0,10*ROW('Hygiene Data'!G34))),'Data Summary'!DX40="Yes"),OFFSET('Hygiene Data'!$G$5,0,10*ROW('Hygiene Data'!G34)),NA())</f>
        <v>#N/A</v>
      </c>
      <c r="BJ40" s="529" t="e">
        <f ca="1">+IF(AND(ISNUMBER(OFFSET('Hygiene Data'!$G$7,0,10*ROW('Hygiene Data'!G34))),'Data Summary'!DY40="Yes"),OFFSET('Hygiene Data'!$G$7,0,10*ROW('Hygiene Data'!G34)),NA())</f>
        <v>#N/A</v>
      </c>
      <c r="BK40" s="529" t="e">
        <f ca="1">+IF(AND(ISNUMBER(OFFSET('Hygiene Data'!$G$9,0,10*ROW('Hygiene Data'!G34))),'Data Summary'!DZ40="Yes"),OFFSET('Hygiene Data'!$G$9,0,10*ROW('Hygiene Data'!G34)),NA())</f>
        <v>#N/A</v>
      </c>
      <c r="BL40" s="529" t="e">
        <f ca="1">+IF(AND(ISNUMBER(OFFSET('Hygiene Data'!$H$5,0,10*ROW('Hygiene Data'!H34))),'Data Summary'!EA40="Yes"),OFFSET('Hygiene Data'!$H$5,0,10*ROW('Hygiene Data'!H34)),NA())</f>
        <v>#N/A</v>
      </c>
      <c r="BM40" s="529" t="e">
        <f ca="1">+IF(AND(ISNUMBER(OFFSET('Hygiene Data'!$H$7,0,10*ROW('Hygiene Data'!H34))),'Data Summary'!EB40="Yes"),OFFSET('Hygiene Data'!$H$7,0,10*ROW('Hygiene Data'!H34)),NA())</f>
        <v>#N/A</v>
      </c>
      <c r="BN40" s="529" t="e">
        <f ca="1">+IF(AND(ISNUMBER(OFFSET('Hygiene Data'!$H$9,0,10*ROW('Hygiene Data'!H34))),'Data Summary'!EC40="Yes"),OFFSET('Hygiene Data'!$H$9,0,10*ROW('Hygiene Data'!H34)),NA())</f>
        <v>#N/A</v>
      </c>
      <c r="BO40" s="529" t="e">
        <f ca="1">+IF(AND(ISNUMBER(OFFSET('Hygiene Data'!$I$5,0,10*ROW('Hygiene Data'!I34))),'Data Summary'!ED40="Yes"),OFFSET('Hygiene Data'!$I$5,0,10*ROW('Hygiene Data'!I34)),NA())</f>
        <v>#N/A</v>
      </c>
      <c r="BP40" s="529" t="e">
        <f ca="1">+IF(AND(ISNUMBER(OFFSET('Hygiene Data'!$I$7,0,10*ROW('Hygiene Data'!I34))),'Data Summary'!EE40="Yes"),OFFSET('Hygiene Data'!$I$7,0,10*ROW('Hygiene Data'!I34)),NA())</f>
        <v>#N/A</v>
      </c>
      <c r="BQ40" s="529" t="e">
        <f ca="1">+IF(AND(ISNUMBER(OFFSET('Hygiene Data'!$I$9,0,10*ROW('Hygiene Data'!I34))),'Data Summary'!EF40="Yes"),OFFSET('Hygiene Data'!$I$9,0,10*ROW('Hygiene Data'!I34)),NA())</f>
        <v>#N/A</v>
      </c>
    </row>
    <row r="41" spans="1:69" x14ac:dyDescent="0.25">
      <c r="A41" s="525" t="e">
        <f ca="1">+RIGHT('Data Summary'!A41,LEN('Data Summary'!A41)-9)</f>
        <v>#VALUE!</v>
      </c>
      <c r="B41" s="499" t="str">
        <f ca="1">+IF(ISTEXT('Data Summary'!B41),'Data Summary'!B41,"")</f>
        <v/>
      </c>
      <c r="C41" s="526" t="e">
        <f ca="1">+VALUE('Data Summary'!C41)</f>
        <v>#VALUE!</v>
      </c>
      <c r="D41" s="527" t="e">
        <f ca="1">+IF(AND(ISNUMBER(OFFSET('Water Data'!$D$4,0,10*ROW('Water Data'!D35))),'Data Summary'!BS41="Yes"),100-OFFSET('Water Data'!$D$4,0,10*ROW('Water Data'!D35)),NA())</f>
        <v>#N/A</v>
      </c>
      <c r="E41" s="527" t="e">
        <f ca="1">+IF(AND(ISNUMBER(OFFSET('Water Data'!$D$6,0,10*ROW('Water Data'!D35))),'Data Summary'!BT41="Yes"),OFFSET('Water Data'!$D$6,0,10*ROW('Water Data'!D35)),NA())</f>
        <v>#N/A</v>
      </c>
      <c r="F41" s="527" t="e">
        <f ca="1">+IF(AND(ISNUMBER(OFFSET('Water Data'!$D$9,0,10*ROW('Water Data'!D35))),'Data Summary'!BU41="Yes"),OFFSET('Water Data'!$D$9,0,10*ROW('Water Data'!D35)),NA())</f>
        <v>#N/A</v>
      </c>
      <c r="G41" s="527" t="e">
        <f ca="1">+IF(AND(ISNUMBER(OFFSET('Water Data'!$E$4,0,10*ROW('Water Data'!E35))),'Data Summary'!BV41="Yes"),100-OFFSET('Water Data'!$E$4,0,10*ROW('Water Data'!E35)),NA())</f>
        <v>#N/A</v>
      </c>
      <c r="H41" s="527" t="e">
        <f ca="1">+IF(AND(ISNUMBER(OFFSET('Water Data'!$E$6,0,10*ROW('Water Data'!E35))),'Data Summary'!BW41="Yes"),OFFSET('Water Data'!$E$6,0,10*ROW('Water Data'!E35)),NA())</f>
        <v>#N/A</v>
      </c>
      <c r="I41" s="527" t="e">
        <f ca="1">+IF(AND(ISNUMBER(OFFSET('Water Data'!$E$9,0,10*ROW('Water Data'!E35))),'Data Summary'!BX41="Yes"),OFFSET('Water Data'!$E$9,0,10*ROW('Water Data'!E35)),NA())</f>
        <v>#N/A</v>
      </c>
      <c r="J41" s="527" t="e">
        <f ca="1">+IF(AND(ISNUMBER(OFFSET('Water Data'!$F$4,0,10*ROW('Water Data'!F35))),'Data Summary'!BY41="Yes"),100-OFFSET('Water Data'!$F$4,0,10*ROW('Water Data'!F35)),NA())</f>
        <v>#N/A</v>
      </c>
      <c r="K41" s="527" t="e">
        <f ca="1">+IF(AND(ISNUMBER(OFFSET('Water Data'!$F$6,0,10*ROW('Water Data'!F35))),'Data Summary'!BZ41="Yes"),OFFSET('Water Data'!$F$6,0,10*ROW('Water Data'!F35)),NA())</f>
        <v>#N/A</v>
      </c>
      <c r="L41" s="527" t="e">
        <f ca="1">+IF(AND(ISNUMBER(OFFSET('Water Data'!$F$9,0,10*ROW('Water Data'!F35))),'Data Summary'!CA41="Yes"),OFFSET('Water Data'!$F$9,0,10*ROW('Water Data'!F35)),NA())</f>
        <v>#N/A</v>
      </c>
      <c r="M41" s="527" t="e">
        <f ca="1">+IF(AND(ISNUMBER(OFFSET('Water Data'!$G$4,0,10*ROW('Water Data'!G35))),'Data Summary'!CB41="Yes"),100-OFFSET('Water Data'!$G$4,0,10*ROW('Water Data'!G35)),NA())</f>
        <v>#N/A</v>
      </c>
      <c r="N41" s="527" t="e">
        <f ca="1">+IF(AND(ISNUMBER(OFFSET('Water Data'!$G$6,0,10*ROW('Water Data'!G35))),'Data Summary'!CC41="Yes"),OFFSET('Water Data'!$G$6,0,10*ROW('Water Data'!G35)),NA())</f>
        <v>#N/A</v>
      </c>
      <c r="O41" s="527" t="e">
        <f ca="1">+IF(AND(ISNUMBER(OFFSET('Water Data'!$G$9,0,10*ROW('Water Data'!G35))),'Data Summary'!CD41="Yes"),OFFSET('Water Data'!$G$9,0,10*ROW('Water Data'!G35)),NA())</f>
        <v>#N/A</v>
      </c>
      <c r="P41" s="527" t="e">
        <f ca="1">+IF(AND(ISNUMBER(OFFSET('Water Data'!$H$4,0,10*ROW('Water Data'!H35))),'Data Summary'!CE41="Yes"),100-OFFSET('Water Data'!$H$4,0,10*ROW('Water Data'!H35)),NA())</f>
        <v>#N/A</v>
      </c>
      <c r="Q41" s="527" t="e">
        <f ca="1">+IF(AND(ISNUMBER(OFFSET('Water Data'!$H$6,0,10*ROW('Water Data'!H35))),'Data Summary'!CF41="Yes"),OFFSET('Water Data'!$H$6,0,10*ROW('Water Data'!H35)),NA())</f>
        <v>#N/A</v>
      </c>
      <c r="R41" s="527" t="e">
        <f ca="1">+IF(AND(ISNUMBER(OFFSET('Water Data'!$H$9,0,10*ROW('Water Data'!H35))),'Data Summary'!CG41="Yes"),OFFSET('Water Data'!$H$9,0,10*ROW('Water Data'!H35)),NA())</f>
        <v>#N/A</v>
      </c>
      <c r="S41" s="527" t="e">
        <f ca="1">+IF(AND(ISNUMBER(OFFSET('Water Data'!$I$4,0,10*ROW('Water Data'!I35))),'Data Summary'!CH41="Yes"),100-OFFSET('Water Data'!$I$4,0,10*ROW('Water Data'!I35)),NA())</f>
        <v>#N/A</v>
      </c>
      <c r="T41" s="527" t="e">
        <f ca="1">+IF(AND(ISNUMBER(OFFSET('Water Data'!$I$6,0,10*ROW('Water Data'!I35))),'Data Summary'!CI41="Yes"),OFFSET('Water Data'!$I$6,0,10*ROW('Water Data'!I35)),NA())</f>
        <v>#N/A</v>
      </c>
      <c r="U41" s="527" t="e">
        <f ca="1">+IF(AND(ISNUMBER(OFFSET('Water Data'!$I$9,0,10*ROW('Water Data'!I35))),'Data Summary'!CJ41="Yes"),OFFSET('Water Data'!$I$9,0,10*ROW('Water Data'!I35)),NA())</f>
        <v>#N/A</v>
      </c>
      <c r="V41" s="528" t="e">
        <f ca="1">+IF(AND(ISNUMBER(OFFSET('Sanitation Data'!$D$4,0,10*ROW('Sanitation Data'!D35))),'Data Summary'!CK41="Yes"),100-OFFSET('Sanitation Data'!$D$4,0,10*ROW('Sanitation Data'!D35)),NA())</f>
        <v>#N/A</v>
      </c>
      <c r="W41" s="528" t="e">
        <f ca="1">+IF(AND(ISNUMBER(OFFSET('Sanitation Data'!$D$6,0,10*ROW('Sanitation Data'!D35))),'Data Summary'!CL41="Yes"),OFFSET('Sanitation Data'!$D$6,0,10*ROW('Sanitation Data'!D35)),NA())</f>
        <v>#N/A</v>
      </c>
      <c r="X41" s="528" t="e">
        <f ca="1">+IF(AND(ISNUMBER(OFFSET('Sanitation Data'!$D$10,0,10*ROW('Sanitation Data'!D35))),'Data Summary'!CM41="Yes"),OFFSET('Sanitation Data'!$D$10,0,10*ROW('Sanitation Data'!D35)),NA())</f>
        <v>#N/A</v>
      </c>
      <c r="Y41" s="528" t="e">
        <f ca="1">+IF(AND(ISNUMBER(OFFSET('Sanitation Data'!$D$11,0,10*ROW('Sanitation Data'!D35))),'Data Summary'!CN41="Yes"),OFFSET('Sanitation Data'!$D$11,0,10*ROW('Sanitation Data'!D35)),NA())</f>
        <v>#N/A</v>
      </c>
      <c r="Z41" s="528" t="e">
        <f ca="1">+IF(AND(ISNUMBER(OFFSET('Sanitation Data'!$D$12,0,10*ROW('Sanitation Data'!D35))),'Data Summary'!CO41="Yes"),OFFSET('Sanitation Data'!$D$12,0,10*ROW('Sanitation Data'!D35)),NA())</f>
        <v>#N/A</v>
      </c>
      <c r="AA41" s="528" t="e">
        <f ca="1">+IF(AND(ISNUMBER(OFFSET('Sanitation Data'!$E$4,0,10*ROW('Sanitation Data'!E35))),'Data Summary'!CP41="Yes"),100-OFFSET('Sanitation Data'!$E$4,0,10*ROW('Sanitation Data'!E35)),NA())</f>
        <v>#N/A</v>
      </c>
      <c r="AB41" s="528" t="e">
        <f ca="1">+IF(AND(ISNUMBER(OFFSET('Sanitation Data'!$E$6,0,10*ROW('Sanitation Data'!E35))),'Data Summary'!CQ41="Yes"),OFFSET('Sanitation Data'!$E$6,0,10*ROW('Sanitation Data'!E35)),NA())</f>
        <v>#N/A</v>
      </c>
      <c r="AC41" s="528" t="e">
        <f ca="1">+IF(AND(ISNUMBER(OFFSET('Sanitation Data'!$E$10,0,10*ROW('Sanitation Data'!E35))),'Data Summary'!CR41="Yes"),OFFSET('Sanitation Data'!$E$10,0,10*ROW('Sanitation Data'!E35)),NA())</f>
        <v>#N/A</v>
      </c>
      <c r="AD41" s="528" t="e">
        <f ca="1">+IF(AND(ISNUMBER(OFFSET('Sanitation Data'!$E$11,0,10*ROW('Sanitation Data'!E35))),'Data Summary'!CS41="Yes"),OFFSET('Sanitation Data'!$E$11,0,10*ROW('Sanitation Data'!E35)),NA())</f>
        <v>#N/A</v>
      </c>
      <c r="AE41" s="528" t="e">
        <f ca="1">+IF(AND(ISNUMBER(OFFSET('Sanitation Data'!$E$12,0,10*ROW('Sanitation Data'!E35))),'Data Summary'!CT41="Yes"),OFFSET('Sanitation Data'!$E$12,0,10*ROW('Sanitation Data'!E35)),NA())</f>
        <v>#N/A</v>
      </c>
      <c r="AF41" s="528" t="e">
        <f ca="1">+IF(AND(ISNUMBER(OFFSET('Sanitation Data'!$F$4,0,10*ROW('Sanitation Data'!F35))),'Data Summary'!CU41="Yes"),100-OFFSET('Sanitation Data'!$F$4,0,10*ROW('Sanitation Data'!F35)),NA())</f>
        <v>#N/A</v>
      </c>
      <c r="AG41" s="528" t="e">
        <f ca="1">+IF(AND(ISNUMBER(OFFSET('Sanitation Data'!$F$6,0,10*ROW('Sanitation Data'!F35))),'Data Summary'!CV41="Yes"),OFFSET('Sanitation Data'!$F$6,0,10*ROW('Sanitation Data'!F35)),NA())</f>
        <v>#N/A</v>
      </c>
      <c r="AH41" s="528" t="e">
        <f ca="1">+IF(AND(ISNUMBER(OFFSET('Sanitation Data'!$F$10,0,10*ROW('Sanitation Data'!F35))),'Data Summary'!CW41="Yes"),OFFSET('Sanitation Data'!$F$10,0,10*ROW('Sanitation Data'!F35)),NA())</f>
        <v>#N/A</v>
      </c>
      <c r="AI41" s="528" t="e">
        <f ca="1">+IF(AND(ISNUMBER(OFFSET('Sanitation Data'!$F$11,0,10*ROW('Sanitation Data'!F35))),'Data Summary'!CX41="Yes"),OFFSET('Sanitation Data'!$F$11,0,10*ROW('Sanitation Data'!F35)),NA())</f>
        <v>#N/A</v>
      </c>
      <c r="AJ41" s="528" t="e">
        <f ca="1">+IF(AND(ISNUMBER(OFFSET('Sanitation Data'!$F$12,0,10*ROW('Sanitation Data'!F35))),'Data Summary'!CY41="Yes"),OFFSET('Sanitation Data'!$F$12,0,10*ROW('Sanitation Data'!F35)),NA())</f>
        <v>#N/A</v>
      </c>
      <c r="AK41" s="528" t="e">
        <f ca="1">+IF(AND(ISNUMBER(OFFSET('Sanitation Data'!$G$4,0,10*ROW('Sanitation Data'!G35))),'Data Summary'!CZ41="Yes"),100-OFFSET('Sanitation Data'!$G$4,0,10*ROW('Sanitation Data'!G35)),NA())</f>
        <v>#N/A</v>
      </c>
      <c r="AL41" s="528" t="e">
        <f ca="1">+IF(AND(ISNUMBER(OFFSET('Sanitation Data'!$G$6,0,10*ROW('Sanitation Data'!G35))),'Data Summary'!DA41="Yes"),OFFSET('Sanitation Data'!$G$6,0,10*ROW('Sanitation Data'!G35)),NA())</f>
        <v>#N/A</v>
      </c>
      <c r="AM41" s="528" t="e">
        <f ca="1">+IF(AND(ISNUMBER(OFFSET('Sanitation Data'!$G$10,0,10*ROW('Sanitation Data'!G35))),'Data Summary'!DB41="Yes"),OFFSET('Sanitation Data'!$G$10,0,10*ROW('Sanitation Data'!G35)),NA())</f>
        <v>#N/A</v>
      </c>
      <c r="AN41" s="528" t="e">
        <f ca="1">+IF(AND(ISNUMBER(OFFSET('Sanitation Data'!$G$11,0,10*ROW('Sanitation Data'!G35))),'Data Summary'!DC41="Yes"),OFFSET('Sanitation Data'!$G$11,0,10*ROW('Sanitation Data'!G35)),NA())</f>
        <v>#N/A</v>
      </c>
      <c r="AO41" s="528" t="e">
        <f ca="1">+IF(AND(ISNUMBER(OFFSET('Sanitation Data'!$G$12,0,10*ROW('Sanitation Data'!G35))),'Data Summary'!DD41="Yes"),OFFSET('Sanitation Data'!$G$12,0,10*ROW('Sanitation Data'!G35)),NA())</f>
        <v>#N/A</v>
      </c>
      <c r="AP41" s="528" t="e">
        <f ca="1">+IF(AND(ISNUMBER(OFFSET('Sanitation Data'!$H$4,0,10*ROW('Sanitation Data'!H35))),'Data Summary'!DE41="Yes"),100-OFFSET('Sanitation Data'!$H$4,0,10*ROW('Sanitation Data'!H35)),NA())</f>
        <v>#N/A</v>
      </c>
      <c r="AQ41" s="528" t="e">
        <f ca="1">+IF(AND(ISNUMBER(OFFSET('Sanitation Data'!$H$6,0,10*ROW('Sanitation Data'!H35))),'Data Summary'!DF41="Yes"),OFFSET('Sanitation Data'!$H$6,0,10*ROW('Sanitation Data'!H35)),NA())</f>
        <v>#N/A</v>
      </c>
      <c r="AR41" s="528" t="e">
        <f ca="1">+IF(AND(ISNUMBER(OFFSET('Sanitation Data'!$H$10,0,10*ROW('Sanitation Data'!H35))),'Data Summary'!DG41="Yes"),OFFSET('Sanitation Data'!$H$10,0,10*ROW('Sanitation Data'!H35)),NA())</f>
        <v>#N/A</v>
      </c>
      <c r="AS41" s="528" t="e">
        <f ca="1">+IF(AND(ISNUMBER(OFFSET('Sanitation Data'!$H$11,0,10*ROW('Sanitation Data'!H35))),'Data Summary'!DH41="Yes"),OFFSET('Sanitation Data'!$H$11,0,10*ROW('Sanitation Data'!H35)),NA())</f>
        <v>#N/A</v>
      </c>
      <c r="AT41" s="528" t="e">
        <f ca="1">+IF(AND(ISNUMBER(OFFSET('Sanitation Data'!$H$12,0,10*ROW('Sanitation Data'!H35))),'Data Summary'!DI41="Yes"),OFFSET('Sanitation Data'!$H$12,0,10*ROW('Sanitation Data'!H35)),NA())</f>
        <v>#N/A</v>
      </c>
      <c r="AU41" s="528" t="e">
        <f ca="1">+IF(AND(ISNUMBER(OFFSET('Sanitation Data'!$I$4,0,10*ROW('Sanitation Data'!I35))),'Data Summary'!DJ41="Yes"),100-OFFSET('Sanitation Data'!$I$4,0,10*ROW('Sanitation Data'!I35)),NA())</f>
        <v>#N/A</v>
      </c>
      <c r="AV41" s="528" t="e">
        <f ca="1">+IF(AND(ISNUMBER(OFFSET('Sanitation Data'!$I$6,0,10*ROW('Sanitation Data'!I35))),'Data Summary'!DK41="Yes"),OFFSET('Sanitation Data'!$I$6,0,10*ROW('Sanitation Data'!I35)),NA())</f>
        <v>#N/A</v>
      </c>
      <c r="AW41" s="528" t="e">
        <f ca="1">+IF(AND(ISNUMBER(OFFSET('Sanitation Data'!$I$10,0,10*ROW('Sanitation Data'!I35))),'Data Summary'!DL41="Yes"),OFFSET('Sanitation Data'!$I$10,0,10*ROW('Sanitation Data'!I35)),NA())</f>
        <v>#N/A</v>
      </c>
      <c r="AX41" s="528" t="e">
        <f ca="1">+IF(AND(ISNUMBER(OFFSET('Sanitation Data'!$I$11,0,10*ROW('Sanitation Data'!I35))),'Data Summary'!DM41="Yes"),OFFSET('Sanitation Data'!$I$11,0,10*ROW('Sanitation Data'!I35)),NA())</f>
        <v>#N/A</v>
      </c>
      <c r="AY41" s="528" t="e">
        <f ca="1">+IF(AND(ISNUMBER(OFFSET('Sanitation Data'!$I$12,0,10*ROW('Sanitation Data'!I35))),'Data Summary'!DN41="Yes"),OFFSET('Sanitation Data'!$I$12,0,10*ROW('Sanitation Data'!I35)),NA())</f>
        <v>#N/A</v>
      </c>
      <c r="AZ41" s="529" t="e">
        <f ca="1">+IF(AND(ISNUMBER(OFFSET('Hygiene Data'!$D$5,0,10*ROW('Hygiene Data'!D35))),'Data Summary'!DO41="Yes"),OFFSET('Hygiene Data'!$D$5,0,10*ROW('Hygiene Data'!D35)),NA())</f>
        <v>#N/A</v>
      </c>
      <c r="BA41" s="529" t="e">
        <f ca="1">+IF(AND(ISNUMBER(OFFSET('Hygiene Data'!$D$7,0,10*ROW('Hygiene Data'!D35))),'Data Summary'!DP41="Yes"),OFFSET('Hygiene Data'!$D$7,0,10*ROW('Hygiene Data'!D35)),NA())</f>
        <v>#N/A</v>
      </c>
      <c r="BB41" s="529" t="e">
        <f ca="1">+IF(AND(ISNUMBER(OFFSET('Hygiene Data'!$D$9,0,10*ROW('Hygiene Data'!D35))),'Data Summary'!DQ41="Yes"),OFFSET('Hygiene Data'!$D$9,0,10*ROW('Hygiene Data'!D35)),NA())</f>
        <v>#N/A</v>
      </c>
      <c r="BC41" s="529" t="e">
        <f ca="1">+IF(AND(ISNUMBER(OFFSET('Hygiene Data'!$E$5,0,10*ROW('Hygiene Data'!E35))),'Data Summary'!DR41="Yes"),OFFSET('Hygiene Data'!$E$5,0,10*ROW('Hygiene Data'!E35)),NA())</f>
        <v>#N/A</v>
      </c>
      <c r="BD41" s="529" t="e">
        <f ca="1">+IF(AND(ISNUMBER(OFFSET('Hygiene Data'!$E$7,0,10*ROW('Hygiene Data'!E35))),'Data Summary'!DS41="Yes"),OFFSET('Hygiene Data'!$E$7,0,10*ROW('Hygiene Data'!E35)),NA())</f>
        <v>#N/A</v>
      </c>
      <c r="BE41" s="529" t="e">
        <f ca="1">+IF(AND(ISNUMBER(OFFSET('Hygiene Data'!$E$9,0,10*ROW('Hygiene Data'!E35))),'Data Summary'!DT41="Yes"),OFFSET('Hygiene Data'!$E$9,0,10*ROW('Hygiene Data'!E35)),NA())</f>
        <v>#N/A</v>
      </c>
      <c r="BF41" s="529" t="e">
        <f ca="1">+IF(AND(ISNUMBER(OFFSET('Hygiene Data'!$F$5,0,10*ROW('Hygiene Data'!F35))),'Data Summary'!DU41="Yes"),OFFSET('Hygiene Data'!$F$5,0,10*ROW('Hygiene Data'!F35)),NA())</f>
        <v>#N/A</v>
      </c>
      <c r="BG41" s="529" t="e">
        <f ca="1">+IF(AND(ISNUMBER(OFFSET('Hygiene Data'!$F$7,0,10*ROW('Hygiene Data'!F35))),'Data Summary'!DV41="Yes"),OFFSET('Hygiene Data'!$F$7,0,10*ROW('Hygiene Data'!F35)),NA())</f>
        <v>#N/A</v>
      </c>
      <c r="BH41" s="529" t="e">
        <f ca="1">+IF(AND(ISNUMBER(OFFSET('Hygiene Data'!$F$9,0,10*ROW('Hygiene Data'!F35))),'Data Summary'!DW41="Yes"),OFFSET('Hygiene Data'!$F$9,0,10*ROW('Hygiene Data'!F35)),NA())</f>
        <v>#N/A</v>
      </c>
      <c r="BI41" s="529" t="e">
        <f ca="1">+IF(AND(ISNUMBER(OFFSET('Hygiene Data'!$G$5,0,10*ROW('Hygiene Data'!G35))),'Data Summary'!DX41="Yes"),OFFSET('Hygiene Data'!$G$5,0,10*ROW('Hygiene Data'!G35)),NA())</f>
        <v>#N/A</v>
      </c>
      <c r="BJ41" s="529" t="e">
        <f ca="1">+IF(AND(ISNUMBER(OFFSET('Hygiene Data'!$G$7,0,10*ROW('Hygiene Data'!G35))),'Data Summary'!DY41="Yes"),OFFSET('Hygiene Data'!$G$7,0,10*ROW('Hygiene Data'!G35)),NA())</f>
        <v>#N/A</v>
      </c>
      <c r="BK41" s="529" t="e">
        <f ca="1">+IF(AND(ISNUMBER(OFFSET('Hygiene Data'!$G$9,0,10*ROW('Hygiene Data'!G35))),'Data Summary'!DZ41="Yes"),OFFSET('Hygiene Data'!$G$9,0,10*ROW('Hygiene Data'!G35)),NA())</f>
        <v>#N/A</v>
      </c>
      <c r="BL41" s="529" t="e">
        <f ca="1">+IF(AND(ISNUMBER(OFFSET('Hygiene Data'!$H$5,0,10*ROW('Hygiene Data'!H35))),'Data Summary'!EA41="Yes"),OFFSET('Hygiene Data'!$H$5,0,10*ROW('Hygiene Data'!H35)),NA())</f>
        <v>#N/A</v>
      </c>
      <c r="BM41" s="529" t="e">
        <f ca="1">+IF(AND(ISNUMBER(OFFSET('Hygiene Data'!$H$7,0,10*ROW('Hygiene Data'!H35))),'Data Summary'!EB41="Yes"),OFFSET('Hygiene Data'!$H$7,0,10*ROW('Hygiene Data'!H35)),NA())</f>
        <v>#N/A</v>
      </c>
      <c r="BN41" s="529" t="e">
        <f ca="1">+IF(AND(ISNUMBER(OFFSET('Hygiene Data'!$H$9,0,10*ROW('Hygiene Data'!H35))),'Data Summary'!EC41="Yes"),OFFSET('Hygiene Data'!$H$9,0,10*ROW('Hygiene Data'!H35)),NA())</f>
        <v>#N/A</v>
      </c>
      <c r="BO41" s="529" t="e">
        <f ca="1">+IF(AND(ISNUMBER(OFFSET('Hygiene Data'!$I$5,0,10*ROW('Hygiene Data'!I35))),'Data Summary'!ED41="Yes"),OFFSET('Hygiene Data'!$I$5,0,10*ROW('Hygiene Data'!I35)),NA())</f>
        <v>#N/A</v>
      </c>
      <c r="BP41" s="529" t="e">
        <f ca="1">+IF(AND(ISNUMBER(OFFSET('Hygiene Data'!$I$7,0,10*ROW('Hygiene Data'!I35))),'Data Summary'!EE41="Yes"),OFFSET('Hygiene Data'!$I$7,0,10*ROW('Hygiene Data'!I35)),NA())</f>
        <v>#N/A</v>
      </c>
      <c r="BQ41" s="529" t="e">
        <f ca="1">+IF(AND(ISNUMBER(OFFSET('Hygiene Data'!$I$9,0,10*ROW('Hygiene Data'!I35))),'Data Summary'!EF41="Yes"),OFFSET('Hygiene Data'!$I$9,0,10*ROW('Hygiene Data'!I35)),NA())</f>
        <v>#N/A</v>
      </c>
    </row>
    <row r="42" spans="1:69" x14ac:dyDescent="0.25">
      <c r="A42" s="525" t="e">
        <f ca="1">+RIGHT('Data Summary'!A42,LEN('Data Summary'!A42)-9)</f>
        <v>#VALUE!</v>
      </c>
      <c r="B42" s="499" t="str">
        <f ca="1">+IF(ISTEXT('Data Summary'!B42),'Data Summary'!B42,"")</f>
        <v/>
      </c>
      <c r="C42" s="526" t="e">
        <f ca="1">+VALUE('Data Summary'!C42)</f>
        <v>#VALUE!</v>
      </c>
      <c r="D42" s="527" t="e">
        <f ca="1">+IF(AND(ISNUMBER(OFFSET('Water Data'!$D$4,0,10*ROW('Water Data'!D36))),'Data Summary'!BS42="Yes"),100-OFFSET('Water Data'!$D$4,0,10*ROW('Water Data'!D36)),NA())</f>
        <v>#N/A</v>
      </c>
      <c r="E42" s="527" t="e">
        <f ca="1">+IF(AND(ISNUMBER(OFFSET('Water Data'!$D$6,0,10*ROW('Water Data'!D36))),'Data Summary'!BT42="Yes"),OFFSET('Water Data'!$D$6,0,10*ROW('Water Data'!D36)),NA())</f>
        <v>#N/A</v>
      </c>
      <c r="F42" s="527" t="e">
        <f ca="1">+IF(AND(ISNUMBER(OFFSET('Water Data'!$D$9,0,10*ROW('Water Data'!D36))),'Data Summary'!BU42="Yes"),OFFSET('Water Data'!$D$9,0,10*ROW('Water Data'!D36)),NA())</f>
        <v>#N/A</v>
      </c>
      <c r="G42" s="527" t="e">
        <f ca="1">+IF(AND(ISNUMBER(OFFSET('Water Data'!$E$4,0,10*ROW('Water Data'!E36))),'Data Summary'!BV42="Yes"),100-OFFSET('Water Data'!$E$4,0,10*ROW('Water Data'!E36)),NA())</f>
        <v>#N/A</v>
      </c>
      <c r="H42" s="527" t="e">
        <f ca="1">+IF(AND(ISNUMBER(OFFSET('Water Data'!$E$6,0,10*ROW('Water Data'!E36))),'Data Summary'!BW42="Yes"),OFFSET('Water Data'!$E$6,0,10*ROW('Water Data'!E36)),NA())</f>
        <v>#N/A</v>
      </c>
      <c r="I42" s="527" t="e">
        <f ca="1">+IF(AND(ISNUMBER(OFFSET('Water Data'!$E$9,0,10*ROW('Water Data'!E36))),'Data Summary'!BX42="Yes"),OFFSET('Water Data'!$E$9,0,10*ROW('Water Data'!E36)),NA())</f>
        <v>#N/A</v>
      </c>
      <c r="J42" s="527" t="e">
        <f ca="1">+IF(AND(ISNUMBER(OFFSET('Water Data'!$F$4,0,10*ROW('Water Data'!F36))),'Data Summary'!BY42="Yes"),100-OFFSET('Water Data'!$F$4,0,10*ROW('Water Data'!F36)),NA())</f>
        <v>#N/A</v>
      </c>
      <c r="K42" s="527" t="e">
        <f ca="1">+IF(AND(ISNUMBER(OFFSET('Water Data'!$F$6,0,10*ROW('Water Data'!F36))),'Data Summary'!BZ42="Yes"),OFFSET('Water Data'!$F$6,0,10*ROW('Water Data'!F36)),NA())</f>
        <v>#N/A</v>
      </c>
      <c r="L42" s="527" t="e">
        <f ca="1">+IF(AND(ISNUMBER(OFFSET('Water Data'!$F$9,0,10*ROW('Water Data'!F36))),'Data Summary'!CA42="Yes"),OFFSET('Water Data'!$F$9,0,10*ROW('Water Data'!F36)),NA())</f>
        <v>#N/A</v>
      </c>
      <c r="M42" s="527" t="e">
        <f ca="1">+IF(AND(ISNUMBER(OFFSET('Water Data'!$G$4,0,10*ROW('Water Data'!G36))),'Data Summary'!CB42="Yes"),100-OFFSET('Water Data'!$G$4,0,10*ROW('Water Data'!G36)),NA())</f>
        <v>#N/A</v>
      </c>
      <c r="N42" s="527" t="e">
        <f ca="1">+IF(AND(ISNUMBER(OFFSET('Water Data'!$G$6,0,10*ROW('Water Data'!G36))),'Data Summary'!CC42="Yes"),OFFSET('Water Data'!$G$6,0,10*ROW('Water Data'!G36)),NA())</f>
        <v>#N/A</v>
      </c>
      <c r="O42" s="527" t="e">
        <f ca="1">+IF(AND(ISNUMBER(OFFSET('Water Data'!$G$9,0,10*ROW('Water Data'!G36))),'Data Summary'!CD42="Yes"),OFFSET('Water Data'!$G$9,0,10*ROW('Water Data'!G36)),NA())</f>
        <v>#N/A</v>
      </c>
      <c r="P42" s="527" t="e">
        <f ca="1">+IF(AND(ISNUMBER(OFFSET('Water Data'!$H$4,0,10*ROW('Water Data'!H36))),'Data Summary'!CE42="Yes"),100-OFFSET('Water Data'!$H$4,0,10*ROW('Water Data'!H36)),NA())</f>
        <v>#N/A</v>
      </c>
      <c r="Q42" s="527" t="e">
        <f ca="1">+IF(AND(ISNUMBER(OFFSET('Water Data'!$H$6,0,10*ROW('Water Data'!H36))),'Data Summary'!CF42="Yes"),OFFSET('Water Data'!$H$6,0,10*ROW('Water Data'!H36)),NA())</f>
        <v>#N/A</v>
      </c>
      <c r="R42" s="527" t="e">
        <f ca="1">+IF(AND(ISNUMBER(OFFSET('Water Data'!$H$9,0,10*ROW('Water Data'!H36))),'Data Summary'!CG42="Yes"),OFFSET('Water Data'!$H$9,0,10*ROW('Water Data'!H36)),NA())</f>
        <v>#N/A</v>
      </c>
      <c r="S42" s="527" t="e">
        <f ca="1">+IF(AND(ISNUMBER(OFFSET('Water Data'!$I$4,0,10*ROW('Water Data'!I36))),'Data Summary'!CH42="Yes"),100-OFFSET('Water Data'!$I$4,0,10*ROW('Water Data'!I36)),NA())</f>
        <v>#N/A</v>
      </c>
      <c r="T42" s="527" t="e">
        <f ca="1">+IF(AND(ISNUMBER(OFFSET('Water Data'!$I$6,0,10*ROW('Water Data'!I36))),'Data Summary'!CI42="Yes"),OFFSET('Water Data'!$I$6,0,10*ROW('Water Data'!I36)),NA())</f>
        <v>#N/A</v>
      </c>
      <c r="U42" s="527" t="e">
        <f ca="1">+IF(AND(ISNUMBER(OFFSET('Water Data'!$I$9,0,10*ROW('Water Data'!I36))),'Data Summary'!CJ42="Yes"),OFFSET('Water Data'!$I$9,0,10*ROW('Water Data'!I36)),NA())</f>
        <v>#N/A</v>
      </c>
      <c r="V42" s="528" t="e">
        <f ca="1">+IF(AND(ISNUMBER(OFFSET('Sanitation Data'!$D$4,0,10*ROW('Sanitation Data'!D36))),'Data Summary'!CK42="Yes"),100-OFFSET('Sanitation Data'!$D$4,0,10*ROW('Sanitation Data'!D36)),NA())</f>
        <v>#N/A</v>
      </c>
      <c r="W42" s="528" t="e">
        <f ca="1">+IF(AND(ISNUMBER(OFFSET('Sanitation Data'!$D$6,0,10*ROW('Sanitation Data'!D36))),'Data Summary'!CL42="Yes"),OFFSET('Sanitation Data'!$D$6,0,10*ROW('Sanitation Data'!D36)),NA())</f>
        <v>#N/A</v>
      </c>
      <c r="X42" s="528" t="e">
        <f ca="1">+IF(AND(ISNUMBER(OFFSET('Sanitation Data'!$D$10,0,10*ROW('Sanitation Data'!D36))),'Data Summary'!CM42="Yes"),OFFSET('Sanitation Data'!$D$10,0,10*ROW('Sanitation Data'!D36)),NA())</f>
        <v>#N/A</v>
      </c>
      <c r="Y42" s="528" t="e">
        <f ca="1">+IF(AND(ISNUMBER(OFFSET('Sanitation Data'!$D$11,0,10*ROW('Sanitation Data'!D36))),'Data Summary'!CN42="Yes"),OFFSET('Sanitation Data'!$D$11,0,10*ROW('Sanitation Data'!D36)),NA())</f>
        <v>#N/A</v>
      </c>
      <c r="Z42" s="528" t="e">
        <f ca="1">+IF(AND(ISNUMBER(OFFSET('Sanitation Data'!$D$12,0,10*ROW('Sanitation Data'!D36))),'Data Summary'!CO42="Yes"),OFFSET('Sanitation Data'!$D$12,0,10*ROW('Sanitation Data'!D36)),NA())</f>
        <v>#N/A</v>
      </c>
      <c r="AA42" s="528" t="e">
        <f ca="1">+IF(AND(ISNUMBER(OFFSET('Sanitation Data'!$E$4,0,10*ROW('Sanitation Data'!E36))),'Data Summary'!CP42="Yes"),100-OFFSET('Sanitation Data'!$E$4,0,10*ROW('Sanitation Data'!E36)),NA())</f>
        <v>#N/A</v>
      </c>
      <c r="AB42" s="528" t="e">
        <f ca="1">+IF(AND(ISNUMBER(OFFSET('Sanitation Data'!$E$6,0,10*ROW('Sanitation Data'!E36))),'Data Summary'!CQ42="Yes"),OFFSET('Sanitation Data'!$E$6,0,10*ROW('Sanitation Data'!E36)),NA())</f>
        <v>#N/A</v>
      </c>
      <c r="AC42" s="528" t="e">
        <f ca="1">+IF(AND(ISNUMBER(OFFSET('Sanitation Data'!$E$10,0,10*ROW('Sanitation Data'!E36))),'Data Summary'!CR42="Yes"),OFFSET('Sanitation Data'!$E$10,0,10*ROW('Sanitation Data'!E36)),NA())</f>
        <v>#N/A</v>
      </c>
      <c r="AD42" s="528" t="e">
        <f ca="1">+IF(AND(ISNUMBER(OFFSET('Sanitation Data'!$E$11,0,10*ROW('Sanitation Data'!E36))),'Data Summary'!CS42="Yes"),OFFSET('Sanitation Data'!$E$11,0,10*ROW('Sanitation Data'!E36)),NA())</f>
        <v>#N/A</v>
      </c>
      <c r="AE42" s="528" t="e">
        <f ca="1">+IF(AND(ISNUMBER(OFFSET('Sanitation Data'!$E$12,0,10*ROW('Sanitation Data'!E36))),'Data Summary'!CT42="Yes"),OFFSET('Sanitation Data'!$E$12,0,10*ROW('Sanitation Data'!E36)),NA())</f>
        <v>#N/A</v>
      </c>
      <c r="AF42" s="528" t="e">
        <f ca="1">+IF(AND(ISNUMBER(OFFSET('Sanitation Data'!$F$4,0,10*ROW('Sanitation Data'!F36))),'Data Summary'!CU42="Yes"),100-OFFSET('Sanitation Data'!$F$4,0,10*ROW('Sanitation Data'!F36)),NA())</f>
        <v>#N/A</v>
      </c>
      <c r="AG42" s="528" t="e">
        <f ca="1">+IF(AND(ISNUMBER(OFFSET('Sanitation Data'!$F$6,0,10*ROW('Sanitation Data'!F36))),'Data Summary'!CV42="Yes"),OFFSET('Sanitation Data'!$F$6,0,10*ROW('Sanitation Data'!F36)),NA())</f>
        <v>#N/A</v>
      </c>
      <c r="AH42" s="528" t="e">
        <f ca="1">+IF(AND(ISNUMBER(OFFSET('Sanitation Data'!$F$10,0,10*ROW('Sanitation Data'!F36))),'Data Summary'!CW42="Yes"),OFFSET('Sanitation Data'!$F$10,0,10*ROW('Sanitation Data'!F36)),NA())</f>
        <v>#N/A</v>
      </c>
      <c r="AI42" s="528" t="e">
        <f ca="1">+IF(AND(ISNUMBER(OFFSET('Sanitation Data'!$F$11,0,10*ROW('Sanitation Data'!F36))),'Data Summary'!CX42="Yes"),OFFSET('Sanitation Data'!$F$11,0,10*ROW('Sanitation Data'!F36)),NA())</f>
        <v>#N/A</v>
      </c>
      <c r="AJ42" s="528" t="e">
        <f ca="1">+IF(AND(ISNUMBER(OFFSET('Sanitation Data'!$F$12,0,10*ROW('Sanitation Data'!F36))),'Data Summary'!CY42="Yes"),OFFSET('Sanitation Data'!$F$12,0,10*ROW('Sanitation Data'!F36)),NA())</f>
        <v>#N/A</v>
      </c>
      <c r="AK42" s="528" t="e">
        <f ca="1">+IF(AND(ISNUMBER(OFFSET('Sanitation Data'!$G$4,0,10*ROW('Sanitation Data'!G36))),'Data Summary'!CZ42="Yes"),100-OFFSET('Sanitation Data'!$G$4,0,10*ROW('Sanitation Data'!G36)),NA())</f>
        <v>#N/A</v>
      </c>
      <c r="AL42" s="528" t="e">
        <f ca="1">+IF(AND(ISNUMBER(OFFSET('Sanitation Data'!$G$6,0,10*ROW('Sanitation Data'!G36))),'Data Summary'!DA42="Yes"),OFFSET('Sanitation Data'!$G$6,0,10*ROW('Sanitation Data'!G36)),NA())</f>
        <v>#N/A</v>
      </c>
      <c r="AM42" s="528" t="e">
        <f ca="1">+IF(AND(ISNUMBER(OFFSET('Sanitation Data'!$G$10,0,10*ROW('Sanitation Data'!G36))),'Data Summary'!DB42="Yes"),OFFSET('Sanitation Data'!$G$10,0,10*ROW('Sanitation Data'!G36)),NA())</f>
        <v>#N/A</v>
      </c>
      <c r="AN42" s="528" t="e">
        <f ca="1">+IF(AND(ISNUMBER(OFFSET('Sanitation Data'!$G$11,0,10*ROW('Sanitation Data'!G36))),'Data Summary'!DC42="Yes"),OFFSET('Sanitation Data'!$G$11,0,10*ROW('Sanitation Data'!G36)),NA())</f>
        <v>#N/A</v>
      </c>
      <c r="AO42" s="528" t="e">
        <f ca="1">+IF(AND(ISNUMBER(OFFSET('Sanitation Data'!$G$12,0,10*ROW('Sanitation Data'!G36))),'Data Summary'!DD42="Yes"),OFFSET('Sanitation Data'!$G$12,0,10*ROW('Sanitation Data'!G36)),NA())</f>
        <v>#N/A</v>
      </c>
      <c r="AP42" s="528" t="e">
        <f ca="1">+IF(AND(ISNUMBER(OFFSET('Sanitation Data'!$H$4,0,10*ROW('Sanitation Data'!H36))),'Data Summary'!DE42="Yes"),100-OFFSET('Sanitation Data'!$H$4,0,10*ROW('Sanitation Data'!H36)),NA())</f>
        <v>#N/A</v>
      </c>
      <c r="AQ42" s="528" t="e">
        <f ca="1">+IF(AND(ISNUMBER(OFFSET('Sanitation Data'!$H$6,0,10*ROW('Sanitation Data'!H36))),'Data Summary'!DF42="Yes"),OFFSET('Sanitation Data'!$H$6,0,10*ROW('Sanitation Data'!H36)),NA())</f>
        <v>#N/A</v>
      </c>
      <c r="AR42" s="528" t="e">
        <f ca="1">+IF(AND(ISNUMBER(OFFSET('Sanitation Data'!$H$10,0,10*ROW('Sanitation Data'!H36))),'Data Summary'!DG42="Yes"),OFFSET('Sanitation Data'!$H$10,0,10*ROW('Sanitation Data'!H36)),NA())</f>
        <v>#N/A</v>
      </c>
      <c r="AS42" s="528" t="e">
        <f ca="1">+IF(AND(ISNUMBER(OFFSET('Sanitation Data'!$H$11,0,10*ROW('Sanitation Data'!H36))),'Data Summary'!DH42="Yes"),OFFSET('Sanitation Data'!$H$11,0,10*ROW('Sanitation Data'!H36)),NA())</f>
        <v>#N/A</v>
      </c>
      <c r="AT42" s="528" t="e">
        <f ca="1">+IF(AND(ISNUMBER(OFFSET('Sanitation Data'!$H$12,0,10*ROW('Sanitation Data'!H36))),'Data Summary'!DI42="Yes"),OFFSET('Sanitation Data'!$H$12,0,10*ROW('Sanitation Data'!H36)),NA())</f>
        <v>#N/A</v>
      </c>
      <c r="AU42" s="528" t="e">
        <f ca="1">+IF(AND(ISNUMBER(OFFSET('Sanitation Data'!$I$4,0,10*ROW('Sanitation Data'!I36))),'Data Summary'!DJ42="Yes"),100-OFFSET('Sanitation Data'!$I$4,0,10*ROW('Sanitation Data'!I36)),NA())</f>
        <v>#N/A</v>
      </c>
      <c r="AV42" s="528" t="e">
        <f ca="1">+IF(AND(ISNUMBER(OFFSET('Sanitation Data'!$I$6,0,10*ROW('Sanitation Data'!I36))),'Data Summary'!DK42="Yes"),OFFSET('Sanitation Data'!$I$6,0,10*ROW('Sanitation Data'!I36)),NA())</f>
        <v>#N/A</v>
      </c>
      <c r="AW42" s="528" t="e">
        <f ca="1">+IF(AND(ISNUMBER(OFFSET('Sanitation Data'!$I$10,0,10*ROW('Sanitation Data'!I36))),'Data Summary'!DL42="Yes"),OFFSET('Sanitation Data'!$I$10,0,10*ROW('Sanitation Data'!I36)),NA())</f>
        <v>#N/A</v>
      </c>
      <c r="AX42" s="528" t="e">
        <f ca="1">+IF(AND(ISNUMBER(OFFSET('Sanitation Data'!$I$11,0,10*ROW('Sanitation Data'!I36))),'Data Summary'!DM42="Yes"),OFFSET('Sanitation Data'!$I$11,0,10*ROW('Sanitation Data'!I36)),NA())</f>
        <v>#N/A</v>
      </c>
      <c r="AY42" s="528" t="e">
        <f ca="1">+IF(AND(ISNUMBER(OFFSET('Sanitation Data'!$I$12,0,10*ROW('Sanitation Data'!I36))),'Data Summary'!DN42="Yes"),OFFSET('Sanitation Data'!$I$12,0,10*ROW('Sanitation Data'!I36)),NA())</f>
        <v>#N/A</v>
      </c>
      <c r="AZ42" s="529" t="e">
        <f ca="1">+IF(AND(ISNUMBER(OFFSET('Hygiene Data'!$D$5,0,10*ROW('Hygiene Data'!D36))),'Data Summary'!DO42="Yes"),OFFSET('Hygiene Data'!$D$5,0,10*ROW('Hygiene Data'!D36)),NA())</f>
        <v>#N/A</v>
      </c>
      <c r="BA42" s="529" t="e">
        <f ca="1">+IF(AND(ISNUMBER(OFFSET('Hygiene Data'!$D$7,0,10*ROW('Hygiene Data'!D36))),'Data Summary'!DP42="Yes"),OFFSET('Hygiene Data'!$D$7,0,10*ROW('Hygiene Data'!D36)),NA())</f>
        <v>#N/A</v>
      </c>
      <c r="BB42" s="529" t="e">
        <f ca="1">+IF(AND(ISNUMBER(OFFSET('Hygiene Data'!$D$9,0,10*ROW('Hygiene Data'!D36))),'Data Summary'!DQ42="Yes"),OFFSET('Hygiene Data'!$D$9,0,10*ROW('Hygiene Data'!D36)),NA())</f>
        <v>#N/A</v>
      </c>
      <c r="BC42" s="529" t="e">
        <f ca="1">+IF(AND(ISNUMBER(OFFSET('Hygiene Data'!$E$5,0,10*ROW('Hygiene Data'!E36))),'Data Summary'!DR42="Yes"),OFFSET('Hygiene Data'!$E$5,0,10*ROW('Hygiene Data'!E36)),NA())</f>
        <v>#N/A</v>
      </c>
      <c r="BD42" s="529" t="e">
        <f ca="1">+IF(AND(ISNUMBER(OFFSET('Hygiene Data'!$E$7,0,10*ROW('Hygiene Data'!E36))),'Data Summary'!DS42="Yes"),OFFSET('Hygiene Data'!$E$7,0,10*ROW('Hygiene Data'!E36)),NA())</f>
        <v>#N/A</v>
      </c>
      <c r="BE42" s="529" t="e">
        <f ca="1">+IF(AND(ISNUMBER(OFFSET('Hygiene Data'!$E$9,0,10*ROW('Hygiene Data'!E36))),'Data Summary'!DT42="Yes"),OFFSET('Hygiene Data'!$E$9,0,10*ROW('Hygiene Data'!E36)),NA())</f>
        <v>#N/A</v>
      </c>
      <c r="BF42" s="529" t="e">
        <f ca="1">+IF(AND(ISNUMBER(OFFSET('Hygiene Data'!$F$5,0,10*ROW('Hygiene Data'!F36))),'Data Summary'!DU42="Yes"),OFFSET('Hygiene Data'!$F$5,0,10*ROW('Hygiene Data'!F36)),NA())</f>
        <v>#N/A</v>
      </c>
      <c r="BG42" s="529" t="e">
        <f ca="1">+IF(AND(ISNUMBER(OFFSET('Hygiene Data'!$F$7,0,10*ROW('Hygiene Data'!F36))),'Data Summary'!DV42="Yes"),OFFSET('Hygiene Data'!$F$7,0,10*ROW('Hygiene Data'!F36)),NA())</f>
        <v>#N/A</v>
      </c>
      <c r="BH42" s="529" t="e">
        <f ca="1">+IF(AND(ISNUMBER(OFFSET('Hygiene Data'!$F$9,0,10*ROW('Hygiene Data'!F36))),'Data Summary'!DW42="Yes"),OFFSET('Hygiene Data'!$F$9,0,10*ROW('Hygiene Data'!F36)),NA())</f>
        <v>#N/A</v>
      </c>
      <c r="BI42" s="529" t="e">
        <f ca="1">+IF(AND(ISNUMBER(OFFSET('Hygiene Data'!$G$5,0,10*ROW('Hygiene Data'!G36))),'Data Summary'!DX42="Yes"),OFFSET('Hygiene Data'!$G$5,0,10*ROW('Hygiene Data'!G36)),NA())</f>
        <v>#N/A</v>
      </c>
      <c r="BJ42" s="529" t="e">
        <f ca="1">+IF(AND(ISNUMBER(OFFSET('Hygiene Data'!$G$7,0,10*ROW('Hygiene Data'!G36))),'Data Summary'!DY42="Yes"),OFFSET('Hygiene Data'!$G$7,0,10*ROW('Hygiene Data'!G36)),NA())</f>
        <v>#N/A</v>
      </c>
      <c r="BK42" s="529" t="e">
        <f ca="1">+IF(AND(ISNUMBER(OFFSET('Hygiene Data'!$G$9,0,10*ROW('Hygiene Data'!G36))),'Data Summary'!DZ42="Yes"),OFFSET('Hygiene Data'!$G$9,0,10*ROW('Hygiene Data'!G36)),NA())</f>
        <v>#N/A</v>
      </c>
      <c r="BL42" s="529" t="e">
        <f ca="1">+IF(AND(ISNUMBER(OFFSET('Hygiene Data'!$H$5,0,10*ROW('Hygiene Data'!H36))),'Data Summary'!EA42="Yes"),OFFSET('Hygiene Data'!$H$5,0,10*ROW('Hygiene Data'!H36)),NA())</f>
        <v>#N/A</v>
      </c>
      <c r="BM42" s="529" t="e">
        <f ca="1">+IF(AND(ISNUMBER(OFFSET('Hygiene Data'!$H$7,0,10*ROW('Hygiene Data'!H36))),'Data Summary'!EB42="Yes"),OFFSET('Hygiene Data'!$H$7,0,10*ROW('Hygiene Data'!H36)),NA())</f>
        <v>#N/A</v>
      </c>
      <c r="BN42" s="529" t="e">
        <f ca="1">+IF(AND(ISNUMBER(OFFSET('Hygiene Data'!$H$9,0,10*ROW('Hygiene Data'!H36))),'Data Summary'!EC42="Yes"),OFFSET('Hygiene Data'!$H$9,0,10*ROW('Hygiene Data'!H36)),NA())</f>
        <v>#N/A</v>
      </c>
      <c r="BO42" s="529" t="e">
        <f ca="1">+IF(AND(ISNUMBER(OFFSET('Hygiene Data'!$I$5,0,10*ROW('Hygiene Data'!I36))),'Data Summary'!ED42="Yes"),OFFSET('Hygiene Data'!$I$5,0,10*ROW('Hygiene Data'!I36)),NA())</f>
        <v>#N/A</v>
      </c>
      <c r="BP42" s="529" t="e">
        <f ca="1">+IF(AND(ISNUMBER(OFFSET('Hygiene Data'!$I$7,0,10*ROW('Hygiene Data'!I36))),'Data Summary'!EE42="Yes"),OFFSET('Hygiene Data'!$I$7,0,10*ROW('Hygiene Data'!I36)),NA())</f>
        <v>#N/A</v>
      </c>
      <c r="BQ42" s="529" t="e">
        <f ca="1">+IF(AND(ISNUMBER(OFFSET('Hygiene Data'!$I$9,0,10*ROW('Hygiene Data'!I36))),'Data Summary'!EF42="Yes"),OFFSET('Hygiene Data'!$I$9,0,10*ROW('Hygiene Data'!I36)),NA())</f>
        <v>#N/A</v>
      </c>
    </row>
    <row r="43" spans="1:69" x14ac:dyDescent="0.25">
      <c r="A43" s="525" t="e">
        <f ca="1">+RIGHT('Data Summary'!A43,LEN('Data Summary'!A43)-9)</f>
        <v>#VALUE!</v>
      </c>
      <c r="B43" s="499" t="str">
        <f ca="1">+IF(ISTEXT('Data Summary'!B43),'Data Summary'!B43,"")</f>
        <v/>
      </c>
      <c r="C43" s="526" t="e">
        <f ca="1">+VALUE('Data Summary'!C43)</f>
        <v>#VALUE!</v>
      </c>
      <c r="D43" s="527" t="e">
        <f ca="1">+IF(AND(ISNUMBER(OFFSET('Water Data'!$D$4,0,10*ROW('Water Data'!D37))),'Data Summary'!BS43="Yes"),100-OFFSET('Water Data'!$D$4,0,10*ROW('Water Data'!D37)),NA())</f>
        <v>#N/A</v>
      </c>
      <c r="E43" s="527" t="e">
        <f ca="1">+IF(AND(ISNUMBER(OFFSET('Water Data'!$D$6,0,10*ROW('Water Data'!D37))),'Data Summary'!BT43="Yes"),OFFSET('Water Data'!$D$6,0,10*ROW('Water Data'!D37)),NA())</f>
        <v>#N/A</v>
      </c>
      <c r="F43" s="527" t="e">
        <f ca="1">+IF(AND(ISNUMBER(OFFSET('Water Data'!$D$9,0,10*ROW('Water Data'!D37))),'Data Summary'!BU43="Yes"),OFFSET('Water Data'!$D$9,0,10*ROW('Water Data'!D37)),NA())</f>
        <v>#N/A</v>
      </c>
      <c r="G43" s="527" t="e">
        <f ca="1">+IF(AND(ISNUMBER(OFFSET('Water Data'!$E$4,0,10*ROW('Water Data'!E37))),'Data Summary'!BV43="Yes"),100-OFFSET('Water Data'!$E$4,0,10*ROW('Water Data'!E37)),NA())</f>
        <v>#N/A</v>
      </c>
      <c r="H43" s="527" t="e">
        <f ca="1">+IF(AND(ISNUMBER(OFFSET('Water Data'!$E$6,0,10*ROW('Water Data'!E37))),'Data Summary'!BW43="Yes"),OFFSET('Water Data'!$E$6,0,10*ROW('Water Data'!E37)),NA())</f>
        <v>#N/A</v>
      </c>
      <c r="I43" s="527" t="e">
        <f ca="1">+IF(AND(ISNUMBER(OFFSET('Water Data'!$E$9,0,10*ROW('Water Data'!E37))),'Data Summary'!BX43="Yes"),OFFSET('Water Data'!$E$9,0,10*ROW('Water Data'!E37)),NA())</f>
        <v>#N/A</v>
      </c>
      <c r="J43" s="527" t="e">
        <f ca="1">+IF(AND(ISNUMBER(OFFSET('Water Data'!$F$4,0,10*ROW('Water Data'!F37))),'Data Summary'!BY43="Yes"),100-OFFSET('Water Data'!$F$4,0,10*ROW('Water Data'!F37)),NA())</f>
        <v>#N/A</v>
      </c>
      <c r="K43" s="527" t="e">
        <f ca="1">+IF(AND(ISNUMBER(OFFSET('Water Data'!$F$6,0,10*ROW('Water Data'!F37))),'Data Summary'!BZ43="Yes"),OFFSET('Water Data'!$F$6,0,10*ROW('Water Data'!F37)),NA())</f>
        <v>#N/A</v>
      </c>
      <c r="L43" s="527" t="e">
        <f ca="1">+IF(AND(ISNUMBER(OFFSET('Water Data'!$F$9,0,10*ROW('Water Data'!F37))),'Data Summary'!CA43="Yes"),OFFSET('Water Data'!$F$9,0,10*ROW('Water Data'!F37)),NA())</f>
        <v>#N/A</v>
      </c>
      <c r="M43" s="527" t="e">
        <f ca="1">+IF(AND(ISNUMBER(OFFSET('Water Data'!$G$4,0,10*ROW('Water Data'!G37))),'Data Summary'!CB43="Yes"),100-OFFSET('Water Data'!$G$4,0,10*ROW('Water Data'!G37)),NA())</f>
        <v>#N/A</v>
      </c>
      <c r="N43" s="527" t="e">
        <f ca="1">+IF(AND(ISNUMBER(OFFSET('Water Data'!$G$6,0,10*ROW('Water Data'!G37))),'Data Summary'!CC43="Yes"),OFFSET('Water Data'!$G$6,0,10*ROW('Water Data'!G37)),NA())</f>
        <v>#N/A</v>
      </c>
      <c r="O43" s="527" t="e">
        <f ca="1">+IF(AND(ISNUMBER(OFFSET('Water Data'!$G$9,0,10*ROW('Water Data'!G37))),'Data Summary'!CD43="Yes"),OFFSET('Water Data'!$G$9,0,10*ROW('Water Data'!G37)),NA())</f>
        <v>#N/A</v>
      </c>
      <c r="P43" s="527" t="e">
        <f ca="1">+IF(AND(ISNUMBER(OFFSET('Water Data'!$H$4,0,10*ROW('Water Data'!H37))),'Data Summary'!CE43="Yes"),100-OFFSET('Water Data'!$H$4,0,10*ROW('Water Data'!H37)),NA())</f>
        <v>#N/A</v>
      </c>
      <c r="Q43" s="527" t="e">
        <f ca="1">+IF(AND(ISNUMBER(OFFSET('Water Data'!$H$6,0,10*ROW('Water Data'!H37))),'Data Summary'!CF43="Yes"),OFFSET('Water Data'!$H$6,0,10*ROW('Water Data'!H37)),NA())</f>
        <v>#N/A</v>
      </c>
      <c r="R43" s="527" t="e">
        <f ca="1">+IF(AND(ISNUMBER(OFFSET('Water Data'!$H$9,0,10*ROW('Water Data'!H37))),'Data Summary'!CG43="Yes"),OFFSET('Water Data'!$H$9,0,10*ROW('Water Data'!H37)),NA())</f>
        <v>#N/A</v>
      </c>
      <c r="S43" s="527" t="e">
        <f ca="1">+IF(AND(ISNUMBER(OFFSET('Water Data'!$I$4,0,10*ROW('Water Data'!I37))),'Data Summary'!CH43="Yes"),100-OFFSET('Water Data'!$I$4,0,10*ROW('Water Data'!I37)),NA())</f>
        <v>#N/A</v>
      </c>
      <c r="T43" s="527" t="e">
        <f ca="1">+IF(AND(ISNUMBER(OFFSET('Water Data'!$I$6,0,10*ROW('Water Data'!I37))),'Data Summary'!CI43="Yes"),OFFSET('Water Data'!$I$6,0,10*ROW('Water Data'!I37)),NA())</f>
        <v>#N/A</v>
      </c>
      <c r="U43" s="527" t="e">
        <f ca="1">+IF(AND(ISNUMBER(OFFSET('Water Data'!$I$9,0,10*ROW('Water Data'!I37))),'Data Summary'!CJ43="Yes"),OFFSET('Water Data'!$I$9,0,10*ROW('Water Data'!I37)),NA())</f>
        <v>#N/A</v>
      </c>
      <c r="V43" s="528" t="e">
        <f ca="1">+IF(AND(ISNUMBER(OFFSET('Sanitation Data'!$D$4,0,10*ROW('Sanitation Data'!D37))),'Data Summary'!CK43="Yes"),100-OFFSET('Sanitation Data'!$D$4,0,10*ROW('Sanitation Data'!D37)),NA())</f>
        <v>#N/A</v>
      </c>
      <c r="W43" s="528" t="e">
        <f ca="1">+IF(AND(ISNUMBER(OFFSET('Sanitation Data'!$D$6,0,10*ROW('Sanitation Data'!D37))),'Data Summary'!CL43="Yes"),OFFSET('Sanitation Data'!$D$6,0,10*ROW('Sanitation Data'!D37)),NA())</f>
        <v>#N/A</v>
      </c>
      <c r="X43" s="528" t="e">
        <f ca="1">+IF(AND(ISNUMBER(OFFSET('Sanitation Data'!$D$10,0,10*ROW('Sanitation Data'!D37))),'Data Summary'!CM43="Yes"),OFFSET('Sanitation Data'!$D$10,0,10*ROW('Sanitation Data'!D37)),NA())</f>
        <v>#N/A</v>
      </c>
      <c r="Y43" s="528" t="e">
        <f ca="1">+IF(AND(ISNUMBER(OFFSET('Sanitation Data'!$D$11,0,10*ROW('Sanitation Data'!D37))),'Data Summary'!CN43="Yes"),OFFSET('Sanitation Data'!$D$11,0,10*ROW('Sanitation Data'!D37)),NA())</f>
        <v>#N/A</v>
      </c>
      <c r="Z43" s="528" t="e">
        <f ca="1">+IF(AND(ISNUMBER(OFFSET('Sanitation Data'!$D$12,0,10*ROW('Sanitation Data'!D37))),'Data Summary'!CO43="Yes"),OFFSET('Sanitation Data'!$D$12,0,10*ROW('Sanitation Data'!D37)),NA())</f>
        <v>#N/A</v>
      </c>
      <c r="AA43" s="528" t="e">
        <f ca="1">+IF(AND(ISNUMBER(OFFSET('Sanitation Data'!$E$4,0,10*ROW('Sanitation Data'!E37))),'Data Summary'!CP43="Yes"),100-OFFSET('Sanitation Data'!$E$4,0,10*ROW('Sanitation Data'!E37)),NA())</f>
        <v>#N/A</v>
      </c>
      <c r="AB43" s="528" t="e">
        <f ca="1">+IF(AND(ISNUMBER(OFFSET('Sanitation Data'!$E$6,0,10*ROW('Sanitation Data'!E37))),'Data Summary'!CQ43="Yes"),OFFSET('Sanitation Data'!$E$6,0,10*ROW('Sanitation Data'!E37)),NA())</f>
        <v>#N/A</v>
      </c>
      <c r="AC43" s="528" t="e">
        <f ca="1">+IF(AND(ISNUMBER(OFFSET('Sanitation Data'!$E$10,0,10*ROW('Sanitation Data'!E37))),'Data Summary'!CR43="Yes"),OFFSET('Sanitation Data'!$E$10,0,10*ROW('Sanitation Data'!E37)),NA())</f>
        <v>#N/A</v>
      </c>
      <c r="AD43" s="528" t="e">
        <f ca="1">+IF(AND(ISNUMBER(OFFSET('Sanitation Data'!$E$11,0,10*ROW('Sanitation Data'!E37))),'Data Summary'!CS43="Yes"),OFFSET('Sanitation Data'!$E$11,0,10*ROW('Sanitation Data'!E37)),NA())</f>
        <v>#N/A</v>
      </c>
      <c r="AE43" s="528" t="e">
        <f ca="1">+IF(AND(ISNUMBER(OFFSET('Sanitation Data'!$E$12,0,10*ROW('Sanitation Data'!E37))),'Data Summary'!CT43="Yes"),OFFSET('Sanitation Data'!$E$12,0,10*ROW('Sanitation Data'!E37)),NA())</f>
        <v>#N/A</v>
      </c>
      <c r="AF43" s="528" t="e">
        <f ca="1">+IF(AND(ISNUMBER(OFFSET('Sanitation Data'!$F$4,0,10*ROW('Sanitation Data'!F37))),'Data Summary'!CU43="Yes"),100-OFFSET('Sanitation Data'!$F$4,0,10*ROW('Sanitation Data'!F37)),NA())</f>
        <v>#N/A</v>
      </c>
      <c r="AG43" s="528" t="e">
        <f ca="1">+IF(AND(ISNUMBER(OFFSET('Sanitation Data'!$F$6,0,10*ROW('Sanitation Data'!F37))),'Data Summary'!CV43="Yes"),OFFSET('Sanitation Data'!$F$6,0,10*ROW('Sanitation Data'!F37)),NA())</f>
        <v>#N/A</v>
      </c>
      <c r="AH43" s="528" t="e">
        <f ca="1">+IF(AND(ISNUMBER(OFFSET('Sanitation Data'!$F$10,0,10*ROW('Sanitation Data'!F37))),'Data Summary'!CW43="Yes"),OFFSET('Sanitation Data'!$F$10,0,10*ROW('Sanitation Data'!F37)),NA())</f>
        <v>#N/A</v>
      </c>
      <c r="AI43" s="528" t="e">
        <f ca="1">+IF(AND(ISNUMBER(OFFSET('Sanitation Data'!$F$11,0,10*ROW('Sanitation Data'!F37))),'Data Summary'!CX43="Yes"),OFFSET('Sanitation Data'!$F$11,0,10*ROW('Sanitation Data'!F37)),NA())</f>
        <v>#N/A</v>
      </c>
      <c r="AJ43" s="528" t="e">
        <f ca="1">+IF(AND(ISNUMBER(OFFSET('Sanitation Data'!$F$12,0,10*ROW('Sanitation Data'!F37))),'Data Summary'!CY43="Yes"),OFFSET('Sanitation Data'!$F$12,0,10*ROW('Sanitation Data'!F37)),NA())</f>
        <v>#N/A</v>
      </c>
      <c r="AK43" s="528" t="e">
        <f ca="1">+IF(AND(ISNUMBER(OFFSET('Sanitation Data'!$G$4,0,10*ROW('Sanitation Data'!G37))),'Data Summary'!CZ43="Yes"),100-OFFSET('Sanitation Data'!$G$4,0,10*ROW('Sanitation Data'!G37)),NA())</f>
        <v>#N/A</v>
      </c>
      <c r="AL43" s="528" t="e">
        <f ca="1">+IF(AND(ISNUMBER(OFFSET('Sanitation Data'!$G$6,0,10*ROW('Sanitation Data'!G37))),'Data Summary'!DA43="Yes"),OFFSET('Sanitation Data'!$G$6,0,10*ROW('Sanitation Data'!G37)),NA())</f>
        <v>#N/A</v>
      </c>
      <c r="AM43" s="528" t="e">
        <f ca="1">+IF(AND(ISNUMBER(OFFSET('Sanitation Data'!$G$10,0,10*ROW('Sanitation Data'!G37))),'Data Summary'!DB43="Yes"),OFFSET('Sanitation Data'!$G$10,0,10*ROW('Sanitation Data'!G37)),NA())</f>
        <v>#N/A</v>
      </c>
      <c r="AN43" s="528" t="e">
        <f ca="1">+IF(AND(ISNUMBER(OFFSET('Sanitation Data'!$G$11,0,10*ROW('Sanitation Data'!G37))),'Data Summary'!DC43="Yes"),OFFSET('Sanitation Data'!$G$11,0,10*ROW('Sanitation Data'!G37)),NA())</f>
        <v>#N/A</v>
      </c>
      <c r="AO43" s="528" t="e">
        <f ca="1">+IF(AND(ISNUMBER(OFFSET('Sanitation Data'!$G$12,0,10*ROW('Sanitation Data'!G37))),'Data Summary'!DD43="Yes"),OFFSET('Sanitation Data'!$G$12,0,10*ROW('Sanitation Data'!G37)),NA())</f>
        <v>#N/A</v>
      </c>
      <c r="AP43" s="528" t="e">
        <f ca="1">+IF(AND(ISNUMBER(OFFSET('Sanitation Data'!$H$4,0,10*ROW('Sanitation Data'!H37))),'Data Summary'!DE43="Yes"),100-OFFSET('Sanitation Data'!$H$4,0,10*ROW('Sanitation Data'!H37)),NA())</f>
        <v>#N/A</v>
      </c>
      <c r="AQ43" s="528" t="e">
        <f ca="1">+IF(AND(ISNUMBER(OFFSET('Sanitation Data'!$H$6,0,10*ROW('Sanitation Data'!H37))),'Data Summary'!DF43="Yes"),OFFSET('Sanitation Data'!$H$6,0,10*ROW('Sanitation Data'!H37)),NA())</f>
        <v>#N/A</v>
      </c>
      <c r="AR43" s="528" t="e">
        <f ca="1">+IF(AND(ISNUMBER(OFFSET('Sanitation Data'!$H$10,0,10*ROW('Sanitation Data'!H37))),'Data Summary'!DG43="Yes"),OFFSET('Sanitation Data'!$H$10,0,10*ROW('Sanitation Data'!H37)),NA())</f>
        <v>#N/A</v>
      </c>
      <c r="AS43" s="528" t="e">
        <f ca="1">+IF(AND(ISNUMBER(OFFSET('Sanitation Data'!$H$11,0,10*ROW('Sanitation Data'!H37))),'Data Summary'!DH43="Yes"),OFFSET('Sanitation Data'!$H$11,0,10*ROW('Sanitation Data'!H37)),NA())</f>
        <v>#N/A</v>
      </c>
      <c r="AT43" s="528" t="e">
        <f ca="1">+IF(AND(ISNUMBER(OFFSET('Sanitation Data'!$H$12,0,10*ROW('Sanitation Data'!H37))),'Data Summary'!DI43="Yes"),OFFSET('Sanitation Data'!$H$12,0,10*ROW('Sanitation Data'!H37)),NA())</f>
        <v>#N/A</v>
      </c>
      <c r="AU43" s="528" t="e">
        <f ca="1">+IF(AND(ISNUMBER(OFFSET('Sanitation Data'!$I$4,0,10*ROW('Sanitation Data'!I37))),'Data Summary'!DJ43="Yes"),100-OFFSET('Sanitation Data'!$I$4,0,10*ROW('Sanitation Data'!I37)),NA())</f>
        <v>#N/A</v>
      </c>
      <c r="AV43" s="528" t="e">
        <f ca="1">+IF(AND(ISNUMBER(OFFSET('Sanitation Data'!$I$6,0,10*ROW('Sanitation Data'!I37))),'Data Summary'!DK43="Yes"),OFFSET('Sanitation Data'!$I$6,0,10*ROW('Sanitation Data'!I37)),NA())</f>
        <v>#N/A</v>
      </c>
      <c r="AW43" s="528" t="e">
        <f ca="1">+IF(AND(ISNUMBER(OFFSET('Sanitation Data'!$I$10,0,10*ROW('Sanitation Data'!I37))),'Data Summary'!DL43="Yes"),OFFSET('Sanitation Data'!$I$10,0,10*ROW('Sanitation Data'!I37)),NA())</f>
        <v>#N/A</v>
      </c>
      <c r="AX43" s="528" t="e">
        <f ca="1">+IF(AND(ISNUMBER(OFFSET('Sanitation Data'!$I$11,0,10*ROW('Sanitation Data'!I37))),'Data Summary'!DM43="Yes"),OFFSET('Sanitation Data'!$I$11,0,10*ROW('Sanitation Data'!I37)),NA())</f>
        <v>#N/A</v>
      </c>
      <c r="AY43" s="528" t="e">
        <f ca="1">+IF(AND(ISNUMBER(OFFSET('Sanitation Data'!$I$12,0,10*ROW('Sanitation Data'!I37))),'Data Summary'!DN43="Yes"),OFFSET('Sanitation Data'!$I$12,0,10*ROW('Sanitation Data'!I37)),NA())</f>
        <v>#N/A</v>
      </c>
      <c r="AZ43" s="529" t="e">
        <f ca="1">+IF(AND(ISNUMBER(OFFSET('Hygiene Data'!$D$5,0,10*ROW('Hygiene Data'!D37))),'Data Summary'!DO43="Yes"),OFFSET('Hygiene Data'!$D$5,0,10*ROW('Hygiene Data'!D37)),NA())</f>
        <v>#N/A</v>
      </c>
      <c r="BA43" s="529" t="e">
        <f ca="1">+IF(AND(ISNUMBER(OFFSET('Hygiene Data'!$D$7,0,10*ROW('Hygiene Data'!D37))),'Data Summary'!DP43="Yes"),OFFSET('Hygiene Data'!$D$7,0,10*ROW('Hygiene Data'!D37)),NA())</f>
        <v>#N/A</v>
      </c>
      <c r="BB43" s="529" t="e">
        <f ca="1">+IF(AND(ISNUMBER(OFFSET('Hygiene Data'!$D$9,0,10*ROW('Hygiene Data'!D37))),'Data Summary'!DQ43="Yes"),OFFSET('Hygiene Data'!$D$9,0,10*ROW('Hygiene Data'!D37)),NA())</f>
        <v>#N/A</v>
      </c>
      <c r="BC43" s="529" t="e">
        <f ca="1">+IF(AND(ISNUMBER(OFFSET('Hygiene Data'!$E$5,0,10*ROW('Hygiene Data'!E37))),'Data Summary'!DR43="Yes"),OFFSET('Hygiene Data'!$E$5,0,10*ROW('Hygiene Data'!E37)),NA())</f>
        <v>#N/A</v>
      </c>
      <c r="BD43" s="529" t="e">
        <f ca="1">+IF(AND(ISNUMBER(OFFSET('Hygiene Data'!$E$7,0,10*ROW('Hygiene Data'!E37))),'Data Summary'!DS43="Yes"),OFFSET('Hygiene Data'!$E$7,0,10*ROW('Hygiene Data'!E37)),NA())</f>
        <v>#N/A</v>
      </c>
      <c r="BE43" s="529" t="e">
        <f ca="1">+IF(AND(ISNUMBER(OFFSET('Hygiene Data'!$E$9,0,10*ROW('Hygiene Data'!E37))),'Data Summary'!DT43="Yes"),OFFSET('Hygiene Data'!$E$9,0,10*ROW('Hygiene Data'!E37)),NA())</f>
        <v>#N/A</v>
      </c>
      <c r="BF43" s="529" t="e">
        <f ca="1">+IF(AND(ISNUMBER(OFFSET('Hygiene Data'!$F$5,0,10*ROW('Hygiene Data'!F37))),'Data Summary'!DU43="Yes"),OFFSET('Hygiene Data'!$F$5,0,10*ROW('Hygiene Data'!F37)),NA())</f>
        <v>#N/A</v>
      </c>
      <c r="BG43" s="529" t="e">
        <f ca="1">+IF(AND(ISNUMBER(OFFSET('Hygiene Data'!$F$7,0,10*ROW('Hygiene Data'!F37))),'Data Summary'!DV43="Yes"),OFFSET('Hygiene Data'!$F$7,0,10*ROW('Hygiene Data'!F37)),NA())</f>
        <v>#N/A</v>
      </c>
      <c r="BH43" s="529" t="e">
        <f ca="1">+IF(AND(ISNUMBER(OFFSET('Hygiene Data'!$F$9,0,10*ROW('Hygiene Data'!F37))),'Data Summary'!DW43="Yes"),OFFSET('Hygiene Data'!$F$9,0,10*ROW('Hygiene Data'!F37)),NA())</f>
        <v>#N/A</v>
      </c>
      <c r="BI43" s="529" t="e">
        <f ca="1">+IF(AND(ISNUMBER(OFFSET('Hygiene Data'!$G$5,0,10*ROW('Hygiene Data'!G37))),'Data Summary'!DX43="Yes"),OFFSET('Hygiene Data'!$G$5,0,10*ROW('Hygiene Data'!G37)),NA())</f>
        <v>#N/A</v>
      </c>
      <c r="BJ43" s="529" t="e">
        <f ca="1">+IF(AND(ISNUMBER(OFFSET('Hygiene Data'!$G$7,0,10*ROW('Hygiene Data'!G37))),'Data Summary'!DY43="Yes"),OFFSET('Hygiene Data'!$G$7,0,10*ROW('Hygiene Data'!G37)),NA())</f>
        <v>#N/A</v>
      </c>
      <c r="BK43" s="529" t="e">
        <f ca="1">+IF(AND(ISNUMBER(OFFSET('Hygiene Data'!$G$9,0,10*ROW('Hygiene Data'!G37))),'Data Summary'!DZ43="Yes"),OFFSET('Hygiene Data'!$G$9,0,10*ROW('Hygiene Data'!G37)),NA())</f>
        <v>#N/A</v>
      </c>
      <c r="BL43" s="529" t="e">
        <f ca="1">+IF(AND(ISNUMBER(OFFSET('Hygiene Data'!$H$5,0,10*ROW('Hygiene Data'!H37))),'Data Summary'!EA43="Yes"),OFFSET('Hygiene Data'!$H$5,0,10*ROW('Hygiene Data'!H37)),NA())</f>
        <v>#N/A</v>
      </c>
      <c r="BM43" s="529" t="e">
        <f ca="1">+IF(AND(ISNUMBER(OFFSET('Hygiene Data'!$H$7,0,10*ROW('Hygiene Data'!H37))),'Data Summary'!EB43="Yes"),OFFSET('Hygiene Data'!$H$7,0,10*ROW('Hygiene Data'!H37)),NA())</f>
        <v>#N/A</v>
      </c>
      <c r="BN43" s="529" t="e">
        <f ca="1">+IF(AND(ISNUMBER(OFFSET('Hygiene Data'!$H$9,0,10*ROW('Hygiene Data'!H37))),'Data Summary'!EC43="Yes"),OFFSET('Hygiene Data'!$H$9,0,10*ROW('Hygiene Data'!H37)),NA())</f>
        <v>#N/A</v>
      </c>
      <c r="BO43" s="529" t="e">
        <f ca="1">+IF(AND(ISNUMBER(OFFSET('Hygiene Data'!$I$5,0,10*ROW('Hygiene Data'!I37))),'Data Summary'!ED43="Yes"),OFFSET('Hygiene Data'!$I$5,0,10*ROW('Hygiene Data'!I37)),NA())</f>
        <v>#N/A</v>
      </c>
      <c r="BP43" s="529" t="e">
        <f ca="1">+IF(AND(ISNUMBER(OFFSET('Hygiene Data'!$I$7,0,10*ROW('Hygiene Data'!I37))),'Data Summary'!EE43="Yes"),OFFSET('Hygiene Data'!$I$7,0,10*ROW('Hygiene Data'!I37)),NA())</f>
        <v>#N/A</v>
      </c>
      <c r="BQ43" s="529" t="e">
        <f ca="1">+IF(AND(ISNUMBER(OFFSET('Hygiene Data'!$I$9,0,10*ROW('Hygiene Data'!I37))),'Data Summary'!EF43="Yes"),OFFSET('Hygiene Data'!$I$9,0,10*ROW('Hygiene Data'!I37)),NA())</f>
        <v>#N/A</v>
      </c>
    </row>
    <row r="44" spans="1:69" x14ac:dyDescent="0.25">
      <c r="A44" s="525" t="e">
        <f ca="1">+RIGHT('Data Summary'!A44,LEN('Data Summary'!A44)-9)</f>
        <v>#VALUE!</v>
      </c>
      <c r="B44" s="499" t="str">
        <f ca="1">+IF(ISTEXT('Data Summary'!B44),'Data Summary'!B44,"")</f>
        <v/>
      </c>
      <c r="C44" s="526" t="e">
        <f ca="1">+VALUE('Data Summary'!C44)</f>
        <v>#VALUE!</v>
      </c>
      <c r="D44" s="527" t="e">
        <f ca="1">+IF(AND(ISNUMBER(OFFSET('Water Data'!$D$4,0,10*ROW('Water Data'!D38))),'Data Summary'!BS44="Yes"),100-OFFSET('Water Data'!$D$4,0,10*ROW('Water Data'!D38)),NA())</f>
        <v>#N/A</v>
      </c>
      <c r="E44" s="527" t="e">
        <f ca="1">+IF(AND(ISNUMBER(OFFSET('Water Data'!$D$6,0,10*ROW('Water Data'!D38))),'Data Summary'!BT44="Yes"),OFFSET('Water Data'!$D$6,0,10*ROW('Water Data'!D38)),NA())</f>
        <v>#N/A</v>
      </c>
      <c r="F44" s="527" t="e">
        <f ca="1">+IF(AND(ISNUMBER(OFFSET('Water Data'!$D$9,0,10*ROW('Water Data'!D38))),'Data Summary'!BU44="Yes"),OFFSET('Water Data'!$D$9,0,10*ROW('Water Data'!D38)),NA())</f>
        <v>#N/A</v>
      </c>
      <c r="G44" s="527" t="e">
        <f ca="1">+IF(AND(ISNUMBER(OFFSET('Water Data'!$E$4,0,10*ROW('Water Data'!E38))),'Data Summary'!BV44="Yes"),100-OFFSET('Water Data'!$E$4,0,10*ROW('Water Data'!E38)),NA())</f>
        <v>#N/A</v>
      </c>
      <c r="H44" s="527" t="e">
        <f ca="1">+IF(AND(ISNUMBER(OFFSET('Water Data'!$E$6,0,10*ROW('Water Data'!E38))),'Data Summary'!BW44="Yes"),OFFSET('Water Data'!$E$6,0,10*ROW('Water Data'!E38)),NA())</f>
        <v>#N/A</v>
      </c>
      <c r="I44" s="527" t="e">
        <f ca="1">+IF(AND(ISNUMBER(OFFSET('Water Data'!$E$9,0,10*ROW('Water Data'!E38))),'Data Summary'!BX44="Yes"),OFFSET('Water Data'!$E$9,0,10*ROW('Water Data'!E38)),NA())</f>
        <v>#N/A</v>
      </c>
      <c r="J44" s="527" t="e">
        <f ca="1">+IF(AND(ISNUMBER(OFFSET('Water Data'!$F$4,0,10*ROW('Water Data'!F38))),'Data Summary'!BY44="Yes"),100-OFFSET('Water Data'!$F$4,0,10*ROW('Water Data'!F38)),NA())</f>
        <v>#N/A</v>
      </c>
      <c r="K44" s="527" t="e">
        <f ca="1">+IF(AND(ISNUMBER(OFFSET('Water Data'!$F$6,0,10*ROW('Water Data'!F38))),'Data Summary'!BZ44="Yes"),OFFSET('Water Data'!$F$6,0,10*ROW('Water Data'!F38)),NA())</f>
        <v>#N/A</v>
      </c>
      <c r="L44" s="527" t="e">
        <f ca="1">+IF(AND(ISNUMBER(OFFSET('Water Data'!$F$9,0,10*ROW('Water Data'!F38))),'Data Summary'!CA44="Yes"),OFFSET('Water Data'!$F$9,0,10*ROW('Water Data'!F38)),NA())</f>
        <v>#N/A</v>
      </c>
      <c r="M44" s="527" t="e">
        <f ca="1">+IF(AND(ISNUMBER(OFFSET('Water Data'!$G$4,0,10*ROW('Water Data'!G38))),'Data Summary'!CB44="Yes"),100-OFFSET('Water Data'!$G$4,0,10*ROW('Water Data'!G38)),NA())</f>
        <v>#N/A</v>
      </c>
      <c r="N44" s="527" t="e">
        <f ca="1">+IF(AND(ISNUMBER(OFFSET('Water Data'!$G$6,0,10*ROW('Water Data'!G38))),'Data Summary'!CC44="Yes"),OFFSET('Water Data'!$G$6,0,10*ROW('Water Data'!G38)),NA())</f>
        <v>#N/A</v>
      </c>
      <c r="O44" s="527" t="e">
        <f ca="1">+IF(AND(ISNUMBER(OFFSET('Water Data'!$G$9,0,10*ROW('Water Data'!G38))),'Data Summary'!CD44="Yes"),OFFSET('Water Data'!$G$9,0,10*ROW('Water Data'!G38)),NA())</f>
        <v>#N/A</v>
      </c>
      <c r="P44" s="527" t="e">
        <f ca="1">+IF(AND(ISNUMBER(OFFSET('Water Data'!$H$4,0,10*ROW('Water Data'!H38))),'Data Summary'!CE44="Yes"),100-OFFSET('Water Data'!$H$4,0,10*ROW('Water Data'!H38)),NA())</f>
        <v>#N/A</v>
      </c>
      <c r="Q44" s="527" t="e">
        <f ca="1">+IF(AND(ISNUMBER(OFFSET('Water Data'!$H$6,0,10*ROW('Water Data'!H38))),'Data Summary'!CF44="Yes"),OFFSET('Water Data'!$H$6,0,10*ROW('Water Data'!H38)),NA())</f>
        <v>#N/A</v>
      </c>
      <c r="R44" s="527" t="e">
        <f ca="1">+IF(AND(ISNUMBER(OFFSET('Water Data'!$H$9,0,10*ROW('Water Data'!H38))),'Data Summary'!CG44="Yes"),OFFSET('Water Data'!$H$9,0,10*ROW('Water Data'!H38)),NA())</f>
        <v>#N/A</v>
      </c>
      <c r="S44" s="527" t="e">
        <f ca="1">+IF(AND(ISNUMBER(OFFSET('Water Data'!$I$4,0,10*ROW('Water Data'!I38))),'Data Summary'!CH44="Yes"),100-OFFSET('Water Data'!$I$4,0,10*ROW('Water Data'!I38)),NA())</f>
        <v>#N/A</v>
      </c>
      <c r="T44" s="527" t="e">
        <f ca="1">+IF(AND(ISNUMBER(OFFSET('Water Data'!$I$6,0,10*ROW('Water Data'!I38))),'Data Summary'!CI44="Yes"),OFFSET('Water Data'!$I$6,0,10*ROW('Water Data'!I38)),NA())</f>
        <v>#N/A</v>
      </c>
      <c r="U44" s="527" t="e">
        <f ca="1">+IF(AND(ISNUMBER(OFFSET('Water Data'!$I$9,0,10*ROW('Water Data'!I38))),'Data Summary'!CJ44="Yes"),OFFSET('Water Data'!$I$9,0,10*ROW('Water Data'!I38)),NA())</f>
        <v>#N/A</v>
      </c>
      <c r="V44" s="528" t="e">
        <f ca="1">+IF(AND(ISNUMBER(OFFSET('Sanitation Data'!$D$4,0,10*ROW('Sanitation Data'!D38))),'Data Summary'!CK44="Yes"),100-OFFSET('Sanitation Data'!$D$4,0,10*ROW('Sanitation Data'!D38)),NA())</f>
        <v>#N/A</v>
      </c>
      <c r="W44" s="528" t="e">
        <f ca="1">+IF(AND(ISNUMBER(OFFSET('Sanitation Data'!$D$6,0,10*ROW('Sanitation Data'!D38))),'Data Summary'!CL44="Yes"),OFFSET('Sanitation Data'!$D$6,0,10*ROW('Sanitation Data'!D38)),NA())</f>
        <v>#N/A</v>
      </c>
      <c r="X44" s="528" t="e">
        <f ca="1">+IF(AND(ISNUMBER(OFFSET('Sanitation Data'!$D$10,0,10*ROW('Sanitation Data'!D38))),'Data Summary'!CM44="Yes"),OFFSET('Sanitation Data'!$D$10,0,10*ROW('Sanitation Data'!D38)),NA())</f>
        <v>#N/A</v>
      </c>
      <c r="Y44" s="528" t="e">
        <f ca="1">+IF(AND(ISNUMBER(OFFSET('Sanitation Data'!$D$11,0,10*ROW('Sanitation Data'!D38))),'Data Summary'!CN44="Yes"),OFFSET('Sanitation Data'!$D$11,0,10*ROW('Sanitation Data'!D38)),NA())</f>
        <v>#N/A</v>
      </c>
      <c r="Z44" s="528" t="e">
        <f ca="1">+IF(AND(ISNUMBER(OFFSET('Sanitation Data'!$D$12,0,10*ROW('Sanitation Data'!D38))),'Data Summary'!CO44="Yes"),OFFSET('Sanitation Data'!$D$12,0,10*ROW('Sanitation Data'!D38)),NA())</f>
        <v>#N/A</v>
      </c>
      <c r="AA44" s="528" t="e">
        <f ca="1">+IF(AND(ISNUMBER(OFFSET('Sanitation Data'!$E$4,0,10*ROW('Sanitation Data'!E38))),'Data Summary'!CP44="Yes"),100-OFFSET('Sanitation Data'!$E$4,0,10*ROW('Sanitation Data'!E38)),NA())</f>
        <v>#N/A</v>
      </c>
      <c r="AB44" s="528" t="e">
        <f ca="1">+IF(AND(ISNUMBER(OFFSET('Sanitation Data'!$E$6,0,10*ROW('Sanitation Data'!E38))),'Data Summary'!CQ44="Yes"),OFFSET('Sanitation Data'!$E$6,0,10*ROW('Sanitation Data'!E38)),NA())</f>
        <v>#N/A</v>
      </c>
      <c r="AC44" s="528" t="e">
        <f ca="1">+IF(AND(ISNUMBER(OFFSET('Sanitation Data'!$E$10,0,10*ROW('Sanitation Data'!E38))),'Data Summary'!CR44="Yes"),OFFSET('Sanitation Data'!$E$10,0,10*ROW('Sanitation Data'!E38)),NA())</f>
        <v>#N/A</v>
      </c>
      <c r="AD44" s="528" t="e">
        <f ca="1">+IF(AND(ISNUMBER(OFFSET('Sanitation Data'!$E$11,0,10*ROW('Sanitation Data'!E38))),'Data Summary'!CS44="Yes"),OFFSET('Sanitation Data'!$E$11,0,10*ROW('Sanitation Data'!E38)),NA())</f>
        <v>#N/A</v>
      </c>
      <c r="AE44" s="528" t="e">
        <f ca="1">+IF(AND(ISNUMBER(OFFSET('Sanitation Data'!$E$12,0,10*ROW('Sanitation Data'!E38))),'Data Summary'!CT44="Yes"),OFFSET('Sanitation Data'!$E$12,0,10*ROW('Sanitation Data'!E38)),NA())</f>
        <v>#N/A</v>
      </c>
      <c r="AF44" s="528" t="e">
        <f ca="1">+IF(AND(ISNUMBER(OFFSET('Sanitation Data'!$F$4,0,10*ROW('Sanitation Data'!F38))),'Data Summary'!CU44="Yes"),100-OFFSET('Sanitation Data'!$F$4,0,10*ROW('Sanitation Data'!F38)),NA())</f>
        <v>#N/A</v>
      </c>
      <c r="AG44" s="528" t="e">
        <f ca="1">+IF(AND(ISNUMBER(OFFSET('Sanitation Data'!$F$6,0,10*ROW('Sanitation Data'!F38))),'Data Summary'!CV44="Yes"),OFFSET('Sanitation Data'!$F$6,0,10*ROW('Sanitation Data'!F38)),NA())</f>
        <v>#N/A</v>
      </c>
      <c r="AH44" s="528" t="e">
        <f ca="1">+IF(AND(ISNUMBER(OFFSET('Sanitation Data'!$F$10,0,10*ROW('Sanitation Data'!F38))),'Data Summary'!CW44="Yes"),OFFSET('Sanitation Data'!$F$10,0,10*ROW('Sanitation Data'!F38)),NA())</f>
        <v>#N/A</v>
      </c>
      <c r="AI44" s="528" t="e">
        <f ca="1">+IF(AND(ISNUMBER(OFFSET('Sanitation Data'!$F$11,0,10*ROW('Sanitation Data'!F38))),'Data Summary'!CX44="Yes"),OFFSET('Sanitation Data'!$F$11,0,10*ROW('Sanitation Data'!F38)),NA())</f>
        <v>#N/A</v>
      </c>
      <c r="AJ44" s="528" t="e">
        <f ca="1">+IF(AND(ISNUMBER(OFFSET('Sanitation Data'!$F$12,0,10*ROW('Sanitation Data'!F38))),'Data Summary'!CY44="Yes"),OFFSET('Sanitation Data'!$F$12,0,10*ROW('Sanitation Data'!F38)),NA())</f>
        <v>#N/A</v>
      </c>
      <c r="AK44" s="528" t="e">
        <f ca="1">+IF(AND(ISNUMBER(OFFSET('Sanitation Data'!$G$4,0,10*ROW('Sanitation Data'!G38))),'Data Summary'!CZ44="Yes"),100-OFFSET('Sanitation Data'!$G$4,0,10*ROW('Sanitation Data'!G38)),NA())</f>
        <v>#N/A</v>
      </c>
      <c r="AL44" s="528" t="e">
        <f ca="1">+IF(AND(ISNUMBER(OFFSET('Sanitation Data'!$G$6,0,10*ROW('Sanitation Data'!G38))),'Data Summary'!DA44="Yes"),OFFSET('Sanitation Data'!$G$6,0,10*ROW('Sanitation Data'!G38)),NA())</f>
        <v>#N/A</v>
      </c>
      <c r="AM44" s="528" t="e">
        <f ca="1">+IF(AND(ISNUMBER(OFFSET('Sanitation Data'!$G$10,0,10*ROW('Sanitation Data'!G38))),'Data Summary'!DB44="Yes"),OFFSET('Sanitation Data'!$G$10,0,10*ROW('Sanitation Data'!G38)),NA())</f>
        <v>#N/A</v>
      </c>
      <c r="AN44" s="528" t="e">
        <f ca="1">+IF(AND(ISNUMBER(OFFSET('Sanitation Data'!$G$11,0,10*ROW('Sanitation Data'!G38))),'Data Summary'!DC44="Yes"),OFFSET('Sanitation Data'!$G$11,0,10*ROW('Sanitation Data'!G38)),NA())</f>
        <v>#N/A</v>
      </c>
      <c r="AO44" s="528" t="e">
        <f ca="1">+IF(AND(ISNUMBER(OFFSET('Sanitation Data'!$G$12,0,10*ROW('Sanitation Data'!G38))),'Data Summary'!DD44="Yes"),OFFSET('Sanitation Data'!$G$12,0,10*ROW('Sanitation Data'!G38)),NA())</f>
        <v>#N/A</v>
      </c>
      <c r="AP44" s="528" t="e">
        <f ca="1">+IF(AND(ISNUMBER(OFFSET('Sanitation Data'!$H$4,0,10*ROW('Sanitation Data'!H38))),'Data Summary'!DE44="Yes"),100-OFFSET('Sanitation Data'!$H$4,0,10*ROW('Sanitation Data'!H38)),NA())</f>
        <v>#N/A</v>
      </c>
      <c r="AQ44" s="528" t="e">
        <f ca="1">+IF(AND(ISNUMBER(OFFSET('Sanitation Data'!$H$6,0,10*ROW('Sanitation Data'!H38))),'Data Summary'!DF44="Yes"),OFFSET('Sanitation Data'!$H$6,0,10*ROW('Sanitation Data'!H38)),NA())</f>
        <v>#N/A</v>
      </c>
      <c r="AR44" s="528" t="e">
        <f ca="1">+IF(AND(ISNUMBER(OFFSET('Sanitation Data'!$H$10,0,10*ROW('Sanitation Data'!H38))),'Data Summary'!DG44="Yes"),OFFSET('Sanitation Data'!$H$10,0,10*ROW('Sanitation Data'!H38)),NA())</f>
        <v>#N/A</v>
      </c>
      <c r="AS44" s="528" t="e">
        <f ca="1">+IF(AND(ISNUMBER(OFFSET('Sanitation Data'!$H$11,0,10*ROW('Sanitation Data'!H38))),'Data Summary'!DH44="Yes"),OFFSET('Sanitation Data'!$H$11,0,10*ROW('Sanitation Data'!H38)),NA())</f>
        <v>#N/A</v>
      </c>
      <c r="AT44" s="528" t="e">
        <f ca="1">+IF(AND(ISNUMBER(OFFSET('Sanitation Data'!$H$12,0,10*ROW('Sanitation Data'!H38))),'Data Summary'!DI44="Yes"),OFFSET('Sanitation Data'!$H$12,0,10*ROW('Sanitation Data'!H38)),NA())</f>
        <v>#N/A</v>
      </c>
      <c r="AU44" s="528" t="e">
        <f ca="1">+IF(AND(ISNUMBER(OFFSET('Sanitation Data'!$I$4,0,10*ROW('Sanitation Data'!I38))),'Data Summary'!DJ44="Yes"),100-OFFSET('Sanitation Data'!$I$4,0,10*ROW('Sanitation Data'!I38)),NA())</f>
        <v>#N/A</v>
      </c>
      <c r="AV44" s="528" t="e">
        <f ca="1">+IF(AND(ISNUMBER(OFFSET('Sanitation Data'!$I$6,0,10*ROW('Sanitation Data'!I38))),'Data Summary'!DK44="Yes"),OFFSET('Sanitation Data'!$I$6,0,10*ROW('Sanitation Data'!I38)),NA())</f>
        <v>#N/A</v>
      </c>
      <c r="AW44" s="528" t="e">
        <f ca="1">+IF(AND(ISNUMBER(OFFSET('Sanitation Data'!$I$10,0,10*ROW('Sanitation Data'!I38))),'Data Summary'!DL44="Yes"),OFFSET('Sanitation Data'!$I$10,0,10*ROW('Sanitation Data'!I38)),NA())</f>
        <v>#N/A</v>
      </c>
      <c r="AX44" s="528" t="e">
        <f ca="1">+IF(AND(ISNUMBER(OFFSET('Sanitation Data'!$I$11,0,10*ROW('Sanitation Data'!I38))),'Data Summary'!DM44="Yes"),OFFSET('Sanitation Data'!$I$11,0,10*ROW('Sanitation Data'!I38)),NA())</f>
        <v>#N/A</v>
      </c>
      <c r="AY44" s="528" t="e">
        <f ca="1">+IF(AND(ISNUMBER(OFFSET('Sanitation Data'!$I$12,0,10*ROW('Sanitation Data'!I38))),'Data Summary'!DN44="Yes"),OFFSET('Sanitation Data'!$I$12,0,10*ROW('Sanitation Data'!I38)),NA())</f>
        <v>#N/A</v>
      </c>
      <c r="AZ44" s="529" t="e">
        <f ca="1">+IF(AND(ISNUMBER(OFFSET('Hygiene Data'!$D$5,0,10*ROW('Hygiene Data'!D38))),'Data Summary'!DO44="Yes"),OFFSET('Hygiene Data'!$D$5,0,10*ROW('Hygiene Data'!D38)),NA())</f>
        <v>#N/A</v>
      </c>
      <c r="BA44" s="529" t="e">
        <f ca="1">+IF(AND(ISNUMBER(OFFSET('Hygiene Data'!$D$7,0,10*ROW('Hygiene Data'!D38))),'Data Summary'!DP44="Yes"),OFFSET('Hygiene Data'!$D$7,0,10*ROW('Hygiene Data'!D38)),NA())</f>
        <v>#N/A</v>
      </c>
      <c r="BB44" s="529" t="e">
        <f ca="1">+IF(AND(ISNUMBER(OFFSET('Hygiene Data'!$D$9,0,10*ROW('Hygiene Data'!D38))),'Data Summary'!DQ44="Yes"),OFFSET('Hygiene Data'!$D$9,0,10*ROW('Hygiene Data'!D38)),NA())</f>
        <v>#N/A</v>
      </c>
      <c r="BC44" s="529" t="e">
        <f ca="1">+IF(AND(ISNUMBER(OFFSET('Hygiene Data'!$E$5,0,10*ROW('Hygiene Data'!E38))),'Data Summary'!DR44="Yes"),OFFSET('Hygiene Data'!$E$5,0,10*ROW('Hygiene Data'!E38)),NA())</f>
        <v>#N/A</v>
      </c>
      <c r="BD44" s="529" t="e">
        <f ca="1">+IF(AND(ISNUMBER(OFFSET('Hygiene Data'!$E$7,0,10*ROW('Hygiene Data'!E38))),'Data Summary'!DS44="Yes"),OFFSET('Hygiene Data'!$E$7,0,10*ROW('Hygiene Data'!E38)),NA())</f>
        <v>#N/A</v>
      </c>
      <c r="BE44" s="529" t="e">
        <f ca="1">+IF(AND(ISNUMBER(OFFSET('Hygiene Data'!$E$9,0,10*ROW('Hygiene Data'!E38))),'Data Summary'!DT44="Yes"),OFFSET('Hygiene Data'!$E$9,0,10*ROW('Hygiene Data'!E38)),NA())</f>
        <v>#N/A</v>
      </c>
      <c r="BF44" s="529" t="e">
        <f ca="1">+IF(AND(ISNUMBER(OFFSET('Hygiene Data'!$F$5,0,10*ROW('Hygiene Data'!F38))),'Data Summary'!DU44="Yes"),OFFSET('Hygiene Data'!$F$5,0,10*ROW('Hygiene Data'!F38)),NA())</f>
        <v>#N/A</v>
      </c>
      <c r="BG44" s="529" t="e">
        <f ca="1">+IF(AND(ISNUMBER(OFFSET('Hygiene Data'!$F$7,0,10*ROW('Hygiene Data'!F38))),'Data Summary'!DV44="Yes"),OFFSET('Hygiene Data'!$F$7,0,10*ROW('Hygiene Data'!F38)),NA())</f>
        <v>#N/A</v>
      </c>
      <c r="BH44" s="529" t="e">
        <f ca="1">+IF(AND(ISNUMBER(OFFSET('Hygiene Data'!$F$9,0,10*ROW('Hygiene Data'!F38))),'Data Summary'!DW44="Yes"),OFFSET('Hygiene Data'!$F$9,0,10*ROW('Hygiene Data'!F38)),NA())</f>
        <v>#N/A</v>
      </c>
      <c r="BI44" s="529" t="e">
        <f ca="1">+IF(AND(ISNUMBER(OFFSET('Hygiene Data'!$G$5,0,10*ROW('Hygiene Data'!G38))),'Data Summary'!DX44="Yes"),OFFSET('Hygiene Data'!$G$5,0,10*ROW('Hygiene Data'!G38)),NA())</f>
        <v>#N/A</v>
      </c>
      <c r="BJ44" s="529" t="e">
        <f ca="1">+IF(AND(ISNUMBER(OFFSET('Hygiene Data'!$G$7,0,10*ROW('Hygiene Data'!G38))),'Data Summary'!DY44="Yes"),OFFSET('Hygiene Data'!$G$7,0,10*ROW('Hygiene Data'!G38)),NA())</f>
        <v>#N/A</v>
      </c>
      <c r="BK44" s="529" t="e">
        <f ca="1">+IF(AND(ISNUMBER(OFFSET('Hygiene Data'!$G$9,0,10*ROW('Hygiene Data'!G38))),'Data Summary'!DZ44="Yes"),OFFSET('Hygiene Data'!$G$9,0,10*ROW('Hygiene Data'!G38)),NA())</f>
        <v>#N/A</v>
      </c>
      <c r="BL44" s="529" t="e">
        <f ca="1">+IF(AND(ISNUMBER(OFFSET('Hygiene Data'!$H$5,0,10*ROW('Hygiene Data'!H38))),'Data Summary'!EA44="Yes"),OFFSET('Hygiene Data'!$H$5,0,10*ROW('Hygiene Data'!H38)),NA())</f>
        <v>#N/A</v>
      </c>
      <c r="BM44" s="529" t="e">
        <f ca="1">+IF(AND(ISNUMBER(OFFSET('Hygiene Data'!$H$7,0,10*ROW('Hygiene Data'!H38))),'Data Summary'!EB44="Yes"),OFFSET('Hygiene Data'!$H$7,0,10*ROW('Hygiene Data'!H38)),NA())</f>
        <v>#N/A</v>
      </c>
      <c r="BN44" s="529" t="e">
        <f ca="1">+IF(AND(ISNUMBER(OFFSET('Hygiene Data'!$H$9,0,10*ROW('Hygiene Data'!H38))),'Data Summary'!EC44="Yes"),OFFSET('Hygiene Data'!$H$9,0,10*ROW('Hygiene Data'!H38)),NA())</f>
        <v>#N/A</v>
      </c>
      <c r="BO44" s="529" t="e">
        <f ca="1">+IF(AND(ISNUMBER(OFFSET('Hygiene Data'!$I$5,0,10*ROW('Hygiene Data'!I38))),'Data Summary'!ED44="Yes"),OFFSET('Hygiene Data'!$I$5,0,10*ROW('Hygiene Data'!I38)),NA())</f>
        <v>#N/A</v>
      </c>
      <c r="BP44" s="529" t="e">
        <f ca="1">+IF(AND(ISNUMBER(OFFSET('Hygiene Data'!$I$7,0,10*ROW('Hygiene Data'!I38))),'Data Summary'!EE44="Yes"),OFFSET('Hygiene Data'!$I$7,0,10*ROW('Hygiene Data'!I38)),NA())</f>
        <v>#N/A</v>
      </c>
      <c r="BQ44" s="529" t="e">
        <f ca="1">+IF(AND(ISNUMBER(OFFSET('Hygiene Data'!$I$9,0,10*ROW('Hygiene Data'!I38))),'Data Summary'!EF44="Yes"),OFFSET('Hygiene Data'!$I$9,0,10*ROW('Hygiene Data'!I38)),NA())</f>
        <v>#N/A</v>
      </c>
    </row>
    <row r="45" spans="1:69" x14ac:dyDescent="0.25">
      <c r="A45" s="525" t="e">
        <f ca="1">+RIGHT('Data Summary'!A45,LEN('Data Summary'!A45)-9)</f>
        <v>#VALUE!</v>
      </c>
      <c r="B45" s="499" t="str">
        <f ca="1">+IF(ISTEXT('Data Summary'!B45),'Data Summary'!B45,"")</f>
        <v/>
      </c>
      <c r="C45" s="526" t="e">
        <f ca="1">+VALUE('Data Summary'!C45)</f>
        <v>#VALUE!</v>
      </c>
      <c r="D45" s="527" t="e">
        <f ca="1">+IF(AND(ISNUMBER(OFFSET('Water Data'!$D$4,0,10*ROW('Water Data'!D39))),'Data Summary'!BS45="Yes"),100-OFFSET('Water Data'!$D$4,0,10*ROW('Water Data'!D39)),NA())</f>
        <v>#N/A</v>
      </c>
      <c r="E45" s="527" t="e">
        <f ca="1">+IF(AND(ISNUMBER(OFFSET('Water Data'!$D$6,0,10*ROW('Water Data'!D39))),'Data Summary'!BT45="Yes"),OFFSET('Water Data'!$D$6,0,10*ROW('Water Data'!D39)),NA())</f>
        <v>#N/A</v>
      </c>
      <c r="F45" s="527" t="e">
        <f ca="1">+IF(AND(ISNUMBER(OFFSET('Water Data'!$D$9,0,10*ROW('Water Data'!D39))),'Data Summary'!BU45="Yes"),OFFSET('Water Data'!$D$9,0,10*ROW('Water Data'!D39)),NA())</f>
        <v>#N/A</v>
      </c>
      <c r="G45" s="527" t="e">
        <f ca="1">+IF(AND(ISNUMBER(OFFSET('Water Data'!$E$4,0,10*ROW('Water Data'!E39))),'Data Summary'!BV45="Yes"),100-OFFSET('Water Data'!$E$4,0,10*ROW('Water Data'!E39)),NA())</f>
        <v>#N/A</v>
      </c>
      <c r="H45" s="527" t="e">
        <f ca="1">+IF(AND(ISNUMBER(OFFSET('Water Data'!$E$6,0,10*ROW('Water Data'!E39))),'Data Summary'!BW45="Yes"),OFFSET('Water Data'!$E$6,0,10*ROW('Water Data'!E39)),NA())</f>
        <v>#N/A</v>
      </c>
      <c r="I45" s="527" t="e">
        <f ca="1">+IF(AND(ISNUMBER(OFFSET('Water Data'!$E$9,0,10*ROW('Water Data'!E39))),'Data Summary'!BX45="Yes"),OFFSET('Water Data'!$E$9,0,10*ROW('Water Data'!E39)),NA())</f>
        <v>#N/A</v>
      </c>
      <c r="J45" s="527" t="e">
        <f ca="1">+IF(AND(ISNUMBER(OFFSET('Water Data'!$F$4,0,10*ROW('Water Data'!F39))),'Data Summary'!BY45="Yes"),100-OFFSET('Water Data'!$F$4,0,10*ROW('Water Data'!F39)),NA())</f>
        <v>#N/A</v>
      </c>
      <c r="K45" s="527" t="e">
        <f ca="1">+IF(AND(ISNUMBER(OFFSET('Water Data'!$F$6,0,10*ROW('Water Data'!F39))),'Data Summary'!BZ45="Yes"),OFFSET('Water Data'!$F$6,0,10*ROW('Water Data'!F39)),NA())</f>
        <v>#N/A</v>
      </c>
      <c r="L45" s="527" t="e">
        <f ca="1">+IF(AND(ISNUMBER(OFFSET('Water Data'!$F$9,0,10*ROW('Water Data'!F39))),'Data Summary'!CA45="Yes"),OFFSET('Water Data'!$F$9,0,10*ROW('Water Data'!F39)),NA())</f>
        <v>#N/A</v>
      </c>
      <c r="M45" s="527" t="e">
        <f ca="1">+IF(AND(ISNUMBER(OFFSET('Water Data'!$G$4,0,10*ROW('Water Data'!G39))),'Data Summary'!CB45="Yes"),100-OFFSET('Water Data'!$G$4,0,10*ROW('Water Data'!G39)),NA())</f>
        <v>#N/A</v>
      </c>
      <c r="N45" s="527" t="e">
        <f ca="1">+IF(AND(ISNUMBER(OFFSET('Water Data'!$G$6,0,10*ROW('Water Data'!G39))),'Data Summary'!CC45="Yes"),OFFSET('Water Data'!$G$6,0,10*ROW('Water Data'!G39)),NA())</f>
        <v>#N/A</v>
      </c>
      <c r="O45" s="527" t="e">
        <f ca="1">+IF(AND(ISNUMBER(OFFSET('Water Data'!$G$9,0,10*ROW('Water Data'!G39))),'Data Summary'!CD45="Yes"),OFFSET('Water Data'!$G$9,0,10*ROW('Water Data'!G39)),NA())</f>
        <v>#N/A</v>
      </c>
      <c r="P45" s="527" t="e">
        <f ca="1">+IF(AND(ISNUMBER(OFFSET('Water Data'!$H$4,0,10*ROW('Water Data'!H39))),'Data Summary'!CE45="Yes"),100-OFFSET('Water Data'!$H$4,0,10*ROW('Water Data'!H39)),NA())</f>
        <v>#N/A</v>
      </c>
      <c r="Q45" s="527" t="e">
        <f ca="1">+IF(AND(ISNUMBER(OFFSET('Water Data'!$H$6,0,10*ROW('Water Data'!H39))),'Data Summary'!CF45="Yes"),OFFSET('Water Data'!$H$6,0,10*ROW('Water Data'!H39)),NA())</f>
        <v>#N/A</v>
      </c>
      <c r="R45" s="527" t="e">
        <f ca="1">+IF(AND(ISNUMBER(OFFSET('Water Data'!$H$9,0,10*ROW('Water Data'!H39))),'Data Summary'!CG45="Yes"),OFFSET('Water Data'!$H$9,0,10*ROW('Water Data'!H39)),NA())</f>
        <v>#N/A</v>
      </c>
      <c r="S45" s="527" t="e">
        <f ca="1">+IF(AND(ISNUMBER(OFFSET('Water Data'!$I$4,0,10*ROW('Water Data'!I39))),'Data Summary'!CH45="Yes"),100-OFFSET('Water Data'!$I$4,0,10*ROW('Water Data'!I39)),NA())</f>
        <v>#N/A</v>
      </c>
      <c r="T45" s="527" t="e">
        <f ca="1">+IF(AND(ISNUMBER(OFFSET('Water Data'!$I$6,0,10*ROW('Water Data'!I39))),'Data Summary'!CI45="Yes"),OFFSET('Water Data'!$I$6,0,10*ROW('Water Data'!I39)),NA())</f>
        <v>#N/A</v>
      </c>
      <c r="U45" s="527" t="e">
        <f ca="1">+IF(AND(ISNUMBER(OFFSET('Water Data'!$I$9,0,10*ROW('Water Data'!I39))),'Data Summary'!CJ45="Yes"),OFFSET('Water Data'!$I$9,0,10*ROW('Water Data'!I39)),NA())</f>
        <v>#N/A</v>
      </c>
      <c r="V45" s="528" t="e">
        <f ca="1">+IF(AND(ISNUMBER(OFFSET('Sanitation Data'!$D$4,0,10*ROW('Sanitation Data'!D39))),'Data Summary'!CK45="Yes"),100-OFFSET('Sanitation Data'!$D$4,0,10*ROW('Sanitation Data'!D39)),NA())</f>
        <v>#N/A</v>
      </c>
      <c r="W45" s="528" t="e">
        <f ca="1">+IF(AND(ISNUMBER(OFFSET('Sanitation Data'!$D$6,0,10*ROW('Sanitation Data'!D39))),'Data Summary'!CL45="Yes"),OFFSET('Sanitation Data'!$D$6,0,10*ROW('Sanitation Data'!D39)),NA())</f>
        <v>#N/A</v>
      </c>
      <c r="X45" s="528" t="e">
        <f ca="1">+IF(AND(ISNUMBER(OFFSET('Sanitation Data'!$D$10,0,10*ROW('Sanitation Data'!D39))),'Data Summary'!CM45="Yes"),OFFSET('Sanitation Data'!$D$10,0,10*ROW('Sanitation Data'!D39)),NA())</f>
        <v>#N/A</v>
      </c>
      <c r="Y45" s="528" t="e">
        <f ca="1">+IF(AND(ISNUMBER(OFFSET('Sanitation Data'!$D$11,0,10*ROW('Sanitation Data'!D39))),'Data Summary'!CN45="Yes"),OFFSET('Sanitation Data'!$D$11,0,10*ROW('Sanitation Data'!D39)),NA())</f>
        <v>#N/A</v>
      </c>
      <c r="Z45" s="528" t="e">
        <f ca="1">+IF(AND(ISNUMBER(OFFSET('Sanitation Data'!$D$12,0,10*ROW('Sanitation Data'!D39))),'Data Summary'!CO45="Yes"),OFFSET('Sanitation Data'!$D$12,0,10*ROW('Sanitation Data'!D39)),NA())</f>
        <v>#N/A</v>
      </c>
      <c r="AA45" s="528" t="e">
        <f ca="1">+IF(AND(ISNUMBER(OFFSET('Sanitation Data'!$E$4,0,10*ROW('Sanitation Data'!E39))),'Data Summary'!CP45="Yes"),100-OFFSET('Sanitation Data'!$E$4,0,10*ROW('Sanitation Data'!E39)),NA())</f>
        <v>#N/A</v>
      </c>
      <c r="AB45" s="528" t="e">
        <f ca="1">+IF(AND(ISNUMBER(OFFSET('Sanitation Data'!$E$6,0,10*ROW('Sanitation Data'!E39))),'Data Summary'!CQ45="Yes"),OFFSET('Sanitation Data'!$E$6,0,10*ROW('Sanitation Data'!E39)),NA())</f>
        <v>#N/A</v>
      </c>
      <c r="AC45" s="528" t="e">
        <f ca="1">+IF(AND(ISNUMBER(OFFSET('Sanitation Data'!$E$10,0,10*ROW('Sanitation Data'!E39))),'Data Summary'!CR45="Yes"),OFFSET('Sanitation Data'!$E$10,0,10*ROW('Sanitation Data'!E39)),NA())</f>
        <v>#N/A</v>
      </c>
      <c r="AD45" s="528" t="e">
        <f ca="1">+IF(AND(ISNUMBER(OFFSET('Sanitation Data'!$E$11,0,10*ROW('Sanitation Data'!E39))),'Data Summary'!CS45="Yes"),OFFSET('Sanitation Data'!$E$11,0,10*ROW('Sanitation Data'!E39)),NA())</f>
        <v>#N/A</v>
      </c>
      <c r="AE45" s="528" t="e">
        <f ca="1">+IF(AND(ISNUMBER(OFFSET('Sanitation Data'!$E$12,0,10*ROW('Sanitation Data'!E39))),'Data Summary'!CT45="Yes"),OFFSET('Sanitation Data'!$E$12,0,10*ROW('Sanitation Data'!E39)),NA())</f>
        <v>#N/A</v>
      </c>
      <c r="AF45" s="528" t="e">
        <f ca="1">+IF(AND(ISNUMBER(OFFSET('Sanitation Data'!$F$4,0,10*ROW('Sanitation Data'!F39))),'Data Summary'!CU45="Yes"),100-OFFSET('Sanitation Data'!$F$4,0,10*ROW('Sanitation Data'!F39)),NA())</f>
        <v>#N/A</v>
      </c>
      <c r="AG45" s="528" t="e">
        <f ca="1">+IF(AND(ISNUMBER(OFFSET('Sanitation Data'!$F$6,0,10*ROW('Sanitation Data'!F39))),'Data Summary'!CV45="Yes"),OFFSET('Sanitation Data'!$F$6,0,10*ROW('Sanitation Data'!F39)),NA())</f>
        <v>#N/A</v>
      </c>
      <c r="AH45" s="528" t="e">
        <f ca="1">+IF(AND(ISNUMBER(OFFSET('Sanitation Data'!$F$10,0,10*ROW('Sanitation Data'!F39))),'Data Summary'!CW45="Yes"),OFFSET('Sanitation Data'!$F$10,0,10*ROW('Sanitation Data'!F39)),NA())</f>
        <v>#N/A</v>
      </c>
      <c r="AI45" s="528" t="e">
        <f ca="1">+IF(AND(ISNUMBER(OFFSET('Sanitation Data'!$F$11,0,10*ROW('Sanitation Data'!F39))),'Data Summary'!CX45="Yes"),OFFSET('Sanitation Data'!$F$11,0,10*ROW('Sanitation Data'!F39)),NA())</f>
        <v>#N/A</v>
      </c>
      <c r="AJ45" s="528" t="e">
        <f ca="1">+IF(AND(ISNUMBER(OFFSET('Sanitation Data'!$F$12,0,10*ROW('Sanitation Data'!F39))),'Data Summary'!CY45="Yes"),OFFSET('Sanitation Data'!$F$12,0,10*ROW('Sanitation Data'!F39)),NA())</f>
        <v>#N/A</v>
      </c>
      <c r="AK45" s="528" t="e">
        <f ca="1">+IF(AND(ISNUMBER(OFFSET('Sanitation Data'!$G$4,0,10*ROW('Sanitation Data'!G39))),'Data Summary'!CZ45="Yes"),100-OFFSET('Sanitation Data'!$G$4,0,10*ROW('Sanitation Data'!G39)),NA())</f>
        <v>#N/A</v>
      </c>
      <c r="AL45" s="528" t="e">
        <f ca="1">+IF(AND(ISNUMBER(OFFSET('Sanitation Data'!$G$6,0,10*ROW('Sanitation Data'!G39))),'Data Summary'!DA45="Yes"),OFFSET('Sanitation Data'!$G$6,0,10*ROW('Sanitation Data'!G39)),NA())</f>
        <v>#N/A</v>
      </c>
      <c r="AM45" s="528" t="e">
        <f ca="1">+IF(AND(ISNUMBER(OFFSET('Sanitation Data'!$G$10,0,10*ROW('Sanitation Data'!G39))),'Data Summary'!DB45="Yes"),OFFSET('Sanitation Data'!$G$10,0,10*ROW('Sanitation Data'!G39)),NA())</f>
        <v>#N/A</v>
      </c>
      <c r="AN45" s="528" t="e">
        <f ca="1">+IF(AND(ISNUMBER(OFFSET('Sanitation Data'!$G$11,0,10*ROW('Sanitation Data'!G39))),'Data Summary'!DC45="Yes"),OFFSET('Sanitation Data'!$G$11,0,10*ROW('Sanitation Data'!G39)),NA())</f>
        <v>#N/A</v>
      </c>
      <c r="AO45" s="528" t="e">
        <f ca="1">+IF(AND(ISNUMBER(OFFSET('Sanitation Data'!$G$12,0,10*ROW('Sanitation Data'!G39))),'Data Summary'!DD45="Yes"),OFFSET('Sanitation Data'!$G$12,0,10*ROW('Sanitation Data'!G39)),NA())</f>
        <v>#N/A</v>
      </c>
      <c r="AP45" s="528" t="e">
        <f ca="1">+IF(AND(ISNUMBER(OFFSET('Sanitation Data'!$H$4,0,10*ROW('Sanitation Data'!H39))),'Data Summary'!DE45="Yes"),100-OFFSET('Sanitation Data'!$H$4,0,10*ROW('Sanitation Data'!H39)),NA())</f>
        <v>#N/A</v>
      </c>
      <c r="AQ45" s="528" t="e">
        <f ca="1">+IF(AND(ISNUMBER(OFFSET('Sanitation Data'!$H$6,0,10*ROW('Sanitation Data'!H39))),'Data Summary'!DF45="Yes"),OFFSET('Sanitation Data'!$H$6,0,10*ROW('Sanitation Data'!H39)),NA())</f>
        <v>#N/A</v>
      </c>
      <c r="AR45" s="528" t="e">
        <f ca="1">+IF(AND(ISNUMBER(OFFSET('Sanitation Data'!$H$10,0,10*ROW('Sanitation Data'!H39))),'Data Summary'!DG45="Yes"),OFFSET('Sanitation Data'!$H$10,0,10*ROW('Sanitation Data'!H39)),NA())</f>
        <v>#N/A</v>
      </c>
      <c r="AS45" s="528" t="e">
        <f ca="1">+IF(AND(ISNUMBER(OFFSET('Sanitation Data'!$H$11,0,10*ROW('Sanitation Data'!H39))),'Data Summary'!DH45="Yes"),OFFSET('Sanitation Data'!$H$11,0,10*ROW('Sanitation Data'!H39)),NA())</f>
        <v>#N/A</v>
      </c>
      <c r="AT45" s="528" t="e">
        <f ca="1">+IF(AND(ISNUMBER(OFFSET('Sanitation Data'!$H$12,0,10*ROW('Sanitation Data'!H39))),'Data Summary'!DI45="Yes"),OFFSET('Sanitation Data'!$H$12,0,10*ROW('Sanitation Data'!H39)),NA())</f>
        <v>#N/A</v>
      </c>
      <c r="AU45" s="528" t="e">
        <f ca="1">+IF(AND(ISNUMBER(OFFSET('Sanitation Data'!$I$4,0,10*ROW('Sanitation Data'!I39))),'Data Summary'!DJ45="Yes"),100-OFFSET('Sanitation Data'!$I$4,0,10*ROW('Sanitation Data'!I39)),NA())</f>
        <v>#N/A</v>
      </c>
      <c r="AV45" s="528" t="e">
        <f ca="1">+IF(AND(ISNUMBER(OFFSET('Sanitation Data'!$I$6,0,10*ROW('Sanitation Data'!I39))),'Data Summary'!DK45="Yes"),OFFSET('Sanitation Data'!$I$6,0,10*ROW('Sanitation Data'!I39)),NA())</f>
        <v>#N/A</v>
      </c>
      <c r="AW45" s="528" t="e">
        <f ca="1">+IF(AND(ISNUMBER(OFFSET('Sanitation Data'!$I$10,0,10*ROW('Sanitation Data'!I39))),'Data Summary'!DL45="Yes"),OFFSET('Sanitation Data'!$I$10,0,10*ROW('Sanitation Data'!I39)),NA())</f>
        <v>#N/A</v>
      </c>
      <c r="AX45" s="528" t="e">
        <f ca="1">+IF(AND(ISNUMBER(OFFSET('Sanitation Data'!$I$11,0,10*ROW('Sanitation Data'!I39))),'Data Summary'!DM45="Yes"),OFFSET('Sanitation Data'!$I$11,0,10*ROW('Sanitation Data'!I39)),NA())</f>
        <v>#N/A</v>
      </c>
      <c r="AY45" s="528" t="e">
        <f ca="1">+IF(AND(ISNUMBER(OFFSET('Sanitation Data'!$I$12,0,10*ROW('Sanitation Data'!I39))),'Data Summary'!DN45="Yes"),OFFSET('Sanitation Data'!$I$12,0,10*ROW('Sanitation Data'!I39)),NA())</f>
        <v>#N/A</v>
      </c>
      <c r="AZ45" s="529" t="e">
        <f ca="1">+IF(AND(ISNUMBER(OFFSET('Hygiene Data'!$D$5,0,10*ROW('Hygiene Data'!D39))),'Data Summary'!DO45="Yes"),OFFSET('Hygiene Data'!$D$5,0,10*ROW('Hygiene Data'!D39)),NA())</f>
        <v>#N/A</v>
      </c>
      <c r="BA45" s="529" t="e">
        <f ca="1">+IF(AND(ISNUMBER(OFFSET('Hygiene Data'!$D$7,0,10*ROW('Hygiene Data'!D39))),'Data Summary'!DP45="Yes"),OFFSET('Hygiene Data'!$D$7,0,10*ROW('Hygiene Data'!D39)),NA())</f>
        <v>#N/A</v>
      </c>
      <c r="BB45" s="529" t="e">
        <f ca="1">+IF(AND(ISNUMBER(OFFSET('Hygiene Data'!$D$9,0,10*ROW('Hygiene Data'!D39))),'Data Summary'!DQ45="Yes"),OFFSET('Hygiene Data'!$D$9,0,10*ROW('Hygiene Data'!D39)),NA())</f>
        <v>#N/A</v>
      </c>
      <c r="BC45" s="529" t="e">
        <f ca="1">+IF(AND(ISNUMBER(OFFSET('Hygiene Data'!$E$5,0,10*ROW('Hygiene Data'!E39))),'Data Summary'!DR45="Yes"),OFFSET('Hygiene Data'!$E$5,0,10*ROW('Hygiene Data'!E39)),NA())</f>
        <v>#N/A</v>
      </c>
      <c r="BD45" s="529" t="e">
        <f ca="1">+IF(AND(ISNUMBER(OFFSET('Hygiene Data'!$E$7,0,10*ROW('Hygiene Data'!E39))),'Data Summary'!DS45="Yes"),OFFSET('Hygiene Data'!$E$7,0,10*ROW('Hygiene Data'!E39)),NA())</f>
        <v>#N/A</v>
      </c>
      <c r="BE45" s="529" t="e">
        <f ca="1">+IF(AND(ISNUMBER(OFFSET('Hygiene Data'!$E$9,0,10*ROW('Hygiene Data'!E39))),'Data Summary'!DT45="Yes"),OFFSET('Hygiene Data'!$E$9,0,10*ROW('Hygiene Data'!E39)),NA())</f>
        <v>#N/A</v>
      </c>
      <c r="BF45" s="529" t="e">
        <f ca="1">+IF(AND(ISNUMBER(OFFSET('Hygiene Data'!$F$5,0,10*ROW('Hygiene Data'!F39))),'Data Summary'!DU45="Yes"),OFFSET('Hygiene Data'!$F$5,0,10*ROW('Hygiene Data'!F39)),NA())</f>
        <v>#N/A</v>
      </c>
      <c r="BG45" s="529" t="e">
        <f ca="1">+IF(AND(ISNUMBER(OFFSET('Hygiene Data'!$F$7,0,10*ROW('Hygiene Data'!F39))),'Data Summary'!DV45="Yes"),OFFSET('Hygiene Data'!$F$7,0,10*ROW('Hygiene Data'!F39)),NA())</f>
        <v>#N/A</v>
      </c>
      <c r="BH45" s="529" t="e">
        <f ca="1">+IF(AND(ISNUMBER(OFFSET('Hygiene Data'!$F$9,0,10*ROW('Hygiene Data'!F39))),'Data Summary'!DW45="Yes"),OFFSET('Hygiene Data'!$F$9,0,10*ROW('Hygiene Data'!F39)),NA())</f>
        <v>#N/A</v>
      </c>
      <c r="BI45" s="529" t="e">
        <f ca="1">+IF(AND(ISNUMBER(OFFSET('Hygiene Data'!$G$5,0,10*ROW('Hygiene Data'!G39))),'Data Summary'!DX45="Yes"),OFFSET('Hygiene Data'!$G$5,0,10*ROW('Hygiene Data'!G39)),NA())</f>
        <v>#N/A</v>
      </c>
      <c r="BJ45" s="529" t="e">
        <f ca="1">+IF(AND(ISNUMBER(OFFSET('Hygiene Data'!$G$7,0,10*ROW('Hygiene Data'!G39))),'Data Summary'!DY45="Yes"),OFFSET('Hygiene Data'!$G$7,0,10*ROW('Hygiene Data'!G39)),NA())</f>
        <v>#N/A</v>
      </c>
      <c r="BK45" s="529" t="e">
        <f ca="1">+IF(AND(ISNUMBER(OFFSET('Hygiene Data'!$G$9,0,10*ROW('Hygiene Data'!G39))),'Data Summary'!DZ45="Yes"),OFFSET('Hygiene Data'!$G$9,0,10*ROW('Hygiene Data'!G39)),NA())</f>
        <v>#N/A</v>
      </c>
      <c r="BL45" s="529" t="e">
        <f ca="1">+IF(AND(ISNUMBER(OFFSET('Hygiene Data'!$H$5,0,10*ROW('Hygiene Data'!H39))),'Data Summary'!EA45="Yes"),OFFSET('Hygiene Data'!$H$5,0,10*ROW('Hygiene Data'!H39)),NA())</f>
        <v>#N/A</v>
      </c>
      <c r="BM45" s="529" t="e">
        <f ca="1">+IF(AND(ISNUMBER(OFFSET('Hygiene Data'!$H$7,0,10*ROW('Hygiene Data'!H39))),'Data Summary'!EB45="Yes"),OFFSET('Hygiene Data'!$H$7,0,10*ROW('Hygiene Data'!H39)),NA())</f>
        <v>#N/A</v>
      </c>
      <c r="BN45" s="529" t="e">
        <f ca="1">+IF(AND(ISNUMBER(OFFSET('Hygiene Data'!$H$9,0,10*ROW('Hygiene Data'!H39))),'Data Summary'!EC45="Yes"),OFFSET('Hygiene Data'!$H$9,0,10*ROW('Hygiene Data'!H39)),NA())</f>
        <v>#N/A</v>
      </c>
      <c r="BO45" s="529" t="e">
        <f ca="1">+IF(AND(ISNUMBER(OFFSET('Hygiene Data'!$I$5,0,10*ROW('Hygiene Data'!I39))),'Data Summary'!ED45="Yes"),OFFSET('Hygiene Data'!$I$5,0,10*ROW('Hygiene Data'!I39)),NA())</f>
        <v>#N/A</v>
      </c>
      <c r="BP45" s="529" t="e">
        <f ca="1">+IF(AND(ISNUMBER(OFFSET('Hygiene Data'!$I$7,0,10*ROW('Hygiene Data'!I39))),'Data Summary'!EE45="Yes"),OFFSET('Hygiene Data'!$I$7,0,10*ROW('Hygiene Data'!I39)),NA())</f>
        <v>#N/A</v>
      </c>
      <c r="BQ45" s="529" t="e">
        <f ca="1">+IF(AND(ISNUMBER(OFFSET('Hygiene Data'!$I$9,0,10*ROW('Hygiene Data'!I39))),'Data Summary'!EF45="Yes"),OFFSET('Hygiene Data'!$I$9,0,10*ROW('Hygiene Data'!I39)),NA())</f>
        <v>#N/A</v>
      </c>
    </row>
    <row r="46" spans="1:69" x14ac:dyDescent="0.25">
      <c r="A46" s="525" t="e">
        <f ca="1">+RIGHT('Data Summary'!A46,LEN('Data Summary'!A46)-9)</f>
        <v>#VALUE!</v>
      </c>
      <c r="B46" s="499" t="str">
        <f ca="1">+IF(ISTEXT('Data Summary'!B46),'Data Summary'!B46,"")</f>
        <v/>
      </c>
      <c r="C46" s="526" t="e">
        <f ca="1">+VALUE('Data Summary'!C46)</f>
        <v>#VALUE!</v>
      </c>
      <c r="D46" s="527" t="e">
        <f ca="1">+IF(AND(ISNUMBER(OFFSET('Water Data'!$D$4,0,10*ROW('Water Data'!D40))),'Data Summary'!BS46="Yes"),100-OFFSET('Water Data'!$D$4,0,10*ROW('Water Data'!D40)),NA())</f>
        <v>#N/A</v>
      </c>
      <c r="E46" s="527" t="e">
        <f ca="1">+IF(AND(ISNUMBER(OFFSET('Water Data'!$D$6,0,10*ROW('Water Data'!D40))),'Data Summary'!BT46="Yes"),OFFSET('Water Data'!$D$6,0,10*ROW('Water Data'!D40)),NA())</f>
        <v>#N/A</v>
      </c>
      <c r="F46" s="527" t="e">
        <f ca="1">+IF(AND(ISNUMBER(OFFSET('Water Data'!$D$9,0,10*ROW('Water Data'!D40))),'Data Summary'!BU46="Yes"),OFFSET('Water Data'!$D$9,0,10*ROW('Water Data'!D40)),NA())</f>
        <v>#N/A</v>
      </c>
      <c r="G46" s="527" t="e">
        <f ca="1">+IF(AND(ISNUMBER(OFFSET('Water Data'!$E$4,0,10*ROW('Water Data'!E40))),'Data Summary'!BV46="Yes"),100-OFFSET('Water Data'!$E$4,0,10*ROW('Water Data'!E40)),NA())</f>
        <v>#N/A</v>
      </c>
      <c r="H46" s="527" t="e">
        <f ca="1">+IF(AND(ISNUMBER(OFFSET('Water Data'!$E$6,0,10*ROW('Water Data'!E40))),'Data Summary'!BW46="Yes"),OFFSET('Water Data'!$E$6,0,10*ROW('Water Data'!E40)),NA())</f>
        <v>#N/A</v>
      </c>
      <c r="I46" s="527" t="e">
        <f ca="1">+IF(AND(ISNUMBER(OFFSET('Water Data'!$E$9,0,10*ROW('Water Data'!E40))),'Data Summary'!BX46="Yes"),OFFSET('Water Data'!$E$9,0,10*ROW('Water Data'!E40)),NA())</f>
        <v>#N/A</v>
      </c>
      <c r="J46" s="527" t="e">
        <f ca="1">+IF(AND(ISNUMBER(OFFSET('Water Data'!$F$4,0,10*ROW('Water Data'!F40))),'Data Summary'!BY46="Yes"),100-OFFSET('Water Data'!$F$4,0,10*ROW('Water Data'!F40)),NA())</f>
        <v>#N/A</v>
      </c>
      <c r="K46" s="527" t="e">
        <f ca="1">+IF(AND(ISNUMBER(OFFSET('Water Data'!$F$6,0,10*ROW('Water Data'!F40))),'Data Summary'!BZ46="Yes"),OFFSET('Water Data'!$F$6,0,10*ROW('Water Data'!F40)),NA())</f>
        <v>#N/A</v>
      </c>
      <c r="L46" s="527" t="e">
        <f ca="1">+IF(AND(ISNUMBER(OFFSET('Water Data'!$F$9,0,10*ROW('Water Data'!F40))),'Data Summary'!CA46="Yes"),OFFSET('Water Data'!$F$9,0,10*ROW('Water Data'!F40)),NA())</f>
        <v>#N/A</v>
      </c>
      <c r="M46" s="527" t="e">
        <f ca="1">+IF(AND(ISNUMBER(OFFSET('Water Data'!$G$4,0,10*ROW('Water Data'!G40))),'Data Summary'!CB46="Yes"),100-OFFSET('Water Data'!$G$4,0,10*ROW('Water Data'!G40)),NA())</f>
        <v>#N/A</v>
      </c>
      <c r="N46" s="527" t="e">
        <f ca="1">+IF(AND(ISNUMBER(OFFSET('Water Data'!$G$6,0,10*ROW('Water Data'!G40))),'Data Summary'!CC46="Yes"),OFFSET('Water Data'!$G$6,0,10*ROW('Water Data'!G40)),NA())</f>
        <v>#N/A</v>
      </c>
      <c r="O46" s="527" t="e">
        <f ca="1">+IF(AND(ISNUMBER(OFFSET('Water Data'!$G$9,0,10*ROW('Water Data'!G40))),'Data Summary'!CD46="Yes"),OFFSET('Water Data'!$G$9,0,10*ROW('Water Data'!G40)),NA())</f>
        <v>#N/A</v>
      </c>
      <c r="P46" s="527" t="e">
        <f ca="1">+IF(AND(ISNUMBER(OFFSET('Water Data'!$H$4,0,10*ROW('Water Data'!H40))),'Data Summary'!CE46="Yes"),100-OFFSET('Water Data'!$H$4,0,10*ROW('Water Data'!H40)),NA())</f>
        <v>#N/A</v>
      </c>
      <c r="Q46" s="527" t="e">
        <f ca="1">+IF(AND(ISNUMBER(OFFSET('Water Data'!$H$6,0,10*ROW('Water Data'!H40))),'Data Summary'!CF46="Yes"),OFFSET('Water Data'!$H$6,0,10*ROW('Water Data'!H40)),NA())</f>
        <v>#N/A</v>
      </c>
      <c r="R46" s="527" t="e">
        <f ca="1">+IF(AND(ISNUMBER(OFFSET('Water Data'!$H$9,0,10*ROW('Water Data'!H40))),'Data Summary'!CG46="Yes"),OFFSET('Water Data'!$H$9,0,10*ROW('Water Data'!H40)),NA())</f>
        <v>#N/A</v>
      </c>
      <c r="S46" s="527" t="e">
        <f ca="1">+IF(AND(ISNUMBER(OFFSET('Water Data'!$I$4,0,10*ROW('Water Data'!I40))),'Data Summary'!CH46="Yes"),100-OFFSET('Water Data'!$I$4,0,10*ROW('Water Data'!I40)),NA())</f>
        <v>#N/A</v>
      </c>
      <c r="T46" s="527" t="e">
        <f ca="1">+IF(AND(ISNUMBER(OFFSET('Water Data'!$I$6,0,10*ROW('Water Data'!I40))),'Data Summary'!CI46="Yes"),OFFSET('Water Data'!$I$6,0,10*ROW('Water Data'!I40)),NA())</f>
        <v>#N/A</v>
      </c>
      <c r="U46" s="527" t="e">
        <f ca="1">+IF(AND(ISNUMBER(OFFSET('Water Data'!$I$9,0,10*ROW('Water Data'!I40))),'Data Summary'!CJ46="Yes"),OFFSET('Water Data'!$I$9,0,10*ROW('Water Data'!I40)),NA())</f>
        <v>#N/A</v>
      </c>
      <c r="V46" s="528" t="e">
        <f ca="1">+IF(AND(ISNUMBER(OFFSET('Sanitation Data'!$D$4,0,10*ROW('Sanitation Data'!D40))),'Data Summary'!CK46="Yes"),100-OFFSET('Sanitation Data'!$D$4,0,10*ROW('Sanitation Data'!D40)),NA())</f>
        <v>#N/A</v>
      </c>
      <c r="W46" s="528" t="e">
        <f ca="1">+IF(AND(ISNUMBER(OFFSET('Sanitation Data'!$D$6,0,10*ROW('Sanitation Data'!D40))),'Data Summary'!CL46="Yes"),OFFSET('Sanitation Data'!$D$6,0,10*ROW('Sanitation Data'!D40)),NA())</f>
        <v>#N/A</v>
      </c>
      <c r="X46" s="528" t="e">
        <f ca="1">+IF(AND(ISNUMBER(OFFSET('Sanitation Data'!$D$10,0,10*ROW('Sanitation Data'!D40))),'Data Summary'!CM46="Yes"),OFFSET('Sanitation Data'!$D$10,0,10*ROW('Sanitation Data'!D40)),NA())</f>
        <v>#N/A</v>
      </c>
      <c r="Y46" s="528" t="e">
        <f ca="1">+IF(AND(ISNUMBER(OFFSET('Sanitation Data'!$D$11,0,10*ROW('Sanitation Data'!D40))),'Data Summary'!CN46="Yes"),OFFSET('Sanitation Data'!$D$11,0,10*ROW('Sanitation Data'!D40)),NA())</f>
        <v>#N/A</v>
      </c>
      <c r="Z46" s="528" t="e">
        <f ca="1">+IF(AND(ISNUMBER(OFFSET('Sanitation Data'!$D$12,0,10*ROW('Sanitation Data'!D40))),'Data Summary'!CO46="Yes"),OFFSET('Sanitation Data'!$D$12,0,10*ROW('Sanitation Data'!D40)),NA())</f>
        <v>#N/A</v>
      </c>
      <c r="AA46" s="528" t="e">
        <f ca="1">+IF(AND(ISNUMBER(OFFSET('Sanitation Data'!$E$4,0,10*ROW('Sanitation Data'!E40))),'Data Summary'!CP46="Yes"),100-OFFSET('Sanitation Data'!$E$4,0,10*ROW('Sanitation Data'!E40)),NA())</f>
        <v>#N/A</v>
      </c>
      <c r="AB46" s="528" t="e">
        <f ca="1">+IF(AND(ISNUMBER(OFFSET('Sanitation Data'!$E$6,0,10*ROW('Sanitation Data'!E40))),'Data Summary'!CQ46="Yes"),OFFSET('Sanitation Data'!$E$6,0,10*ROW('Sanitation Data'!E40)),NA())</f>
        <v>#N/A</v>
      </c>
      <c r="AC46" s="528" t="e">
        <f ca="1">+IF(AND(ISNUMBER(OFFSET('Sanitation Data'!$E$10,0,10*ROW('Sanitation Data'!E40))),'Data Summary'!CR46="Yes"),OFFSET('Sanitation Data'!$E$10,0,10*ROW('Sanitation Data'!E40)),NA())</f>
        <v>#N/A</v>
      </c>
      <c r="AD46" s="528" t="e">
        <f ca="1">+IF(AND(ISNUMBER(OFFSET('Sanitation Data'!$E$11,0,10*ROW('Sanitation Data'!E40))),'Data Summary'!CS46="Yes"),OFFSET('Sanitation Data'!$E$11,0,10*ROW('Sanitation Data'!E40)),NA())</f>
        <v>#N/A</v>
      </c>
      <c r="AE46" s="528" t="e">
        <f ca="1">+IF(AND(ISNUMBER(OFFSET('Sanitation Data'!$E$12,0,10*ROW('Sanitation Data'!E40))),'Data Summary'!CT46="Yes"),OFFSET('Sanitation Data'!$E$12,0,10*ROW('Sanitation Data'!E40)),NA())</f>
        <v>#N/A</v>
      </c>
      <c r="AF46" s="528" t="e">
        <f ca="1">+IF(AND(ISNUMBER(OFFSET('Sanitation Data'!$F$4,0,10*ROW('Sanitation Data'!F40))),'Data Summary'!CU46="Yes"),100-OFFSET('Sanitation Data'!$F$4,0,10*ROW('Sanitation Data'!F40)),NA())</f>
        <v>#N/A</v>
      </c>
      <c r="AG46" s="528" t="e">
        <f ca="1">+IF(AND(ISNUMBER(OFFSET('Sanitation Data'!$F$6,0,10*ROW('Sanitation Data'!F40))),'Data Summary'!CV46="Yes"),OFFSET('Sanitation Data'!$F$6,0,10*ROW('Sanitation Data'!F40)),NA())</f>
        <v>#N/A</v>
      </c>
      <c r="AH46" s="528" t="e">
        <f ca="1">+IF(AND(ISNUMBER(OFFSET('Sanitation Data'!$F$10,0,10*ROW('Sanitation Data'!F40))),'Data Summary'!CW46="Yes"),OFFSET('Sanitation Data'!$F$10,0,10*ROW('Sanitation Data'!F40)),NA())</f>
        <v>#N/A</v>
      </c>
      <c r="AI46" s="528" t="e">
        <f ca="1">+IF(AND(ISNUMBER(OFFSET('Sanitation Data'!$F$11,0,10*ROW('Sanitation Data'!F40))),'Data Summary'!CX46="Yes"),OFFSET('Sanitation Data'!$F$11,0,10*ROW('Sanitation Data'!F40)),NA())</f>
        <v>#N/A</v>
      </c>
      <c r="AJ46" s="528" t="e">
        <f ca="1">+IF(AND(ISNUMBER(OFFSET('Sanitation Data'!$F$12,0,10*ROW('Sanitation Data'!F40))),'Data Summary'!CY46="Yes"),OFFSET('Sanitation Data'!$F$12,0,10*ROW('Sanitation Data'!F40)),NA())</f>
        <v>#N/A</v>
      </c>
      <c r="AK46" s="528" t="e">
        <f ca="1">+IF(AND(ISNUMBER(OFFSET('Sanitation Data'!$G$4,0,10*ROW('Sanitation Data'!G40))),'Data Summary'!CZ46="Yes"),100-OFFSET('Sanitation Data'!$G$4,0,10*ROW('Sanitation Data'!G40)),NA())</f>
        <v>#N/A</v>
      </c>
      <c r="AL46" s="528" t="e">
        <f ca="1">+IF(AND(ISNUMBER(OFFSET('Sanitation Data'!$G$6,0,10*ROW('Sanitation Data'!G40))),'Data Summary'!DA46="Yes"),OFFSET('Sanitation Data'!$G$6,0,10*ROW('Sanitation Data'!G40)),NA())</f>
        <v>#N/A</v>
      </c>
      <c r="AM46" s="528" t="e">
        <f ca="1">+IF(AND(ISNUMBER(OFFSET('Sanitation Data'!$G$10,0,10*ROW('Sanitation Data'!G40))),'Data Summary'!DB46="Yes"),OFFSET('Sanitation Data'!$G$10,0,10*ROW('Sanitation Data'!G40)),NA())</f>
        <v>#N/A</v>
      </c>
      <c r="AN46" s="528" t="e">
        <f ca="1">+IF(AND(ISNUMBER(OFFSET('Sanitation Data'!$G$11,0,10*ROW('Sanitation Data'!G40))),'Data Summary'!DC46="Yes"),OFFSET('Sanitation Data'!$G$11,0,10*ROW('Sanitation Data'!G40)),NA())</f>
        <v>#N/A</v>
      </c>
      <c r="AO46" s="528" t="e">
        <f ca="1">+IF(AND(ISNUMBER(OFFSET('Sanitation Data'!$G$12,0,10*ROW('Sanitation Data'!G40))),'Data Summary'!DD46="Yes"),OFFSET('Sanitation Data'!$G$12,0,10*ROW('Sanitation Data'!G40)),NA())</f>
        <v>#N/A</v>
      </c>
      <c r="AP46" s="528" t="e">
        <f ca="1">+IF(AND(ISNUMBER(OFFSET('Sanitation Data'!$H$4,0,10*ROW('Sanitation Data'!H40))),'Data Summary'!DE46="Yes"),100-OFFSET('Sanitation Data'!$H$4,0,10*ROW('Sanitation Data'!H40)),NA())</f>
        <v>#N/A</v>
      </c>
      <c r="AQ46" s="528" t="e">
        <f ca="1">+IF(AND(ISNUMBER(OFFSET('Sanitation Data'!$H$6,0,10*ROW('Sanitation Data'!H40))),'Data Summary'!DF46="Yes"),OFFSET('Sanitation Data'!$H$6,0,10*ROW('Sanitation Data'!H40)),NA())</f>
        <v>#N/A</v>
      </c>
      <c r="AR46" s="528" t="e">
        <f ca="1">+IF(AND(ISNUMBER(OFFSET('Sanitation Data'!$H$10,0,10*ROW('Sanitation Data'!H40))),'Data Summary'!DG46="Yes"),OFFSET('Sanitation Data'!$H$10,0,10*ROW('Sanitation Data'!H40)),NA())</f>
        <v>#N/A</v>
      </c>
      <c r="AS46" s="528" t="e">
        <f ca="1">+IF(AND(ISNUMBER(OFFSET('Sanitation Data'!$H$11,0,10*ROW('Sanitation Data'!H40))),'Data Summary'!DH46="Yes"),OFFSET('Sanitation Data'!$H$11,0,10*ROW('Sanitation Data'!H40)),NA())</f>
        <v>#N/A</v>
      </c>
      <c r="AT46" s="528" t="e">
        <f ca="1">+IF(AND(ISNUMBER(OFFSET('Sanitation Data'!$H$12,0,10*ROW('Sanitation Data'!H40))),'Data Summary'!DI46="Yes"),OFFSET('Sanitation Data'!$H$12,0,10*ROW('Sanitation Data'!H40)),NA())</f>
        <v>#N/A</v>
      </c>
      <c r="AU46" s="528" t="e">
        <f ca="1">+IF(AND(ISNUMBER(OFFSET('Sanitation Data'!$I$4,0,10*ROW('Sanitation Data'!I40))),'Data Summary'!DJ46="Yes"),100-OFFSET('Sanitation Data'!$I$4,0,10*ROW('Sanitation Data'!I40)),NA())</f>
        <v>#N/A</v>
      </c>
      <c r="AV46" s="528" t="e">
        <f ca="1">+IF(AND(ISNUMBER(OFFSET('Sanitation Data'!$I$6,0,10*ROW('Sanitation Data'!I40))),'Data Summary'!DK46="Yes"),OFFSET('Sanitation Data'!$I$6,0,10*ROW('Sanitation Data'!I40)),NA())</f>
        <v>#N/A</v>
      </c>
      <c r="AW46" s="528" t="e">
        <f ca="1">+IF(AND(ISNUMBER(OFFSET('Sanitation Data'!$I$10,0,10*ROW('Sanitation Data'!I40))),'Data Summary'!DL46="Yes"),OFFSET('Sanitation Data'!$I$10,0,10*ROW('Sanitation Data'!I40)),NA())</f>
        <v>#N/A</v>
      </c>
      <c r="AX46" s="528" t="e">
        <f ca="1">+IF(AND(ISNUMBER(OFFSET('Sanitation Data'!$I$11,0,10*ROW('Sanitation Data'!I40))),'Data Summary'!DM46="Yes"),OFFSET('Sanitation Data'!$I$11,0,10*ROW('Sanitation Data'!I40)),NA())</f>
        <v>#N/A</v>
      </c>
      <c r="AY46" s="528" t="e">
        <f ca="1">+IF(AND(ISNUMBER(OFFSET('Sanitation Data'!$I$12,0,10*ROW('Sanitation Data'!I40))),'Data Summary'!DN46="Yes"),OFFSET('Sanitation Data'!$I$12,0,10*ROW('Sanitation Data'!I40)),NA())</f>
        <v>#N/A</v>
      </c>
      <c r="AZ46" s="529" t="e">
        <f ca="1">+IF(AND(ISNUMBER(OFFSET('Hygiene Data'!$D$5,0,10*ROW('Hygiene Data'!D40))),'Data Summary'!DO46="Yes"),OFFSET('Hygiene Data'!$D$5,0,10*ROW('Hygiene Data'!D40)),NA())</f>
        <v>#N/A</v>
      </c>
      <c r="BA46" s="529" t="e">
        <f ca="1">+IF(AND(ISNUMBER(OFFSET('Hygiene Data'!$D$7,0,10*ROW('Hygiene Data'!D40))),'Data Summary'!DP46="Yes"),OFFSET('Hygiene Data'!$D$7,0,10*ROW('Hygiene Data'!D40)),NA())</f>
        <v>#N/A</v>
      </c>
      <c r="BB46" s="529" t="e">
        <f ca="1">+IF(AND(ISNUMBER(OFFSET('Hygiene Data'!$D$9,0,10*ROW('Hygiene Data'!D40))),'Data Summary'!DQ46="Yes"),OFFSET('Hygiene Data'!$D$9,0,10*ROW('Hygiene Data'!D40)),NA())</f>
        <v>#N/A</v>
      </c>
      <c r="BC46" s="529" t="e">
        <f ca="1">+IF(AND(ISNUMBER(OFFSET('Hygiene Data'!$E$5,0,10*ROW('Hygiene Data'!E40))),'Data Summary'!DR46="Yes"),OFFSET('Hygiene Data'!$E$5,0,10*ROW('Hygiene Data'!E40)),NA())</f>
        <v>#N/A</v>
      </c>
      <c r="BD46" s="529" t="e">
        <f ca="1">+IF(AND(ISNUMBER(OFFSET('Hygiene Data'!$E$7,0,10*ROW('Hygiene Data'!E40))),'Data Summary'!DS46="Yes"),OFFSET('Hygiene Data'!$E$7,0,10*ROW('Hygiene Data'!E40)),NA())</f>
        <v>#N/A</v>
      </c>
      <c r="BE46" s="529" t="e">
        <f ca="1">+IF(AND(ISNUMBER(OFFSET('Hygiene Data'!$E$9,0,10*ROW('Hygiene Data'!E40))),'Data Summary'!DT46="Yes"),OFFSET('Hygiene Data'!$E$9,0,10*ROW('Hygiene Data'!E40)),NA())</f>
        <v>#N/A</v>
      </c>
      <c r="BF46" s="529" t="e">
        <f ca="1">+IF(AND(ISNUMBER(OFFSET('Hygiene Data'!$F$5,0,10*ROW('Hygiene Data'!F40))),'Data Summary'!DU46="Yes"),OFFSET('Hygiene Data'!$F$5,0,10*ROW('Hygiene Data'!F40)),NA())</f>
        <v>#N/A</v>
      </c>
      <c r="BG46" s="529" t="e">
        <f ca="1">+IF(AND(ISNUMBER(OFFSET('Hygiene Data'!$F$7,0,10*ROW('Hygiene Data'!F40))),'Data Summary'!DV46="Yes"),OFFSET('Hygiene Data'!$F$7,0,10*ROW('Hygiene Data'!F40)),NA())</f>
        <v>#N/A</v>
      </c>
      <c r="BH46" s="529" t="e">
        <f ca="1">+IF(AND(ISNUMBER(OFFSET('Hygiene Data'!$F$9,0,10*ROW('Hygiene Data'!F40))),'Data Summary'!DW46="Yes"),OFFSET('Hygiene Data'!$F$9,0,10*ROW('Hygiene Data'!F40)),NA())</f>
        <v>#N/A</v>
      </c>
      <c r="BI46" s="529" t="e">
        <f ca="1">+IF(AND(ISNUMBER(OFFSET('Hygiene Data'!$G$5,0,10*ROW('Hygiene Data'!G40))),'Data Summary'!DX46="Yes"),OFFSET('Hygiene Data'!$G$5,0,10*ROW('Hygiene Data'!G40)),NA())</f>
        <v>#N/A</v>
      </c>
      <c r="BJ46" s="529" t="e">
        <f ca="1">+IF(AND(ISNUMBER(OFFSET('Hygiene Data'!$G$7,0,10*ROW('Hygiene Data'!G40))),'Data Summary'!DY46="Yes"),OFFSET('Hygiene Data'!$G$7,0,10*ROW('Hygiene Data'!G40)),NA())</f>
        <v>#N/A</v>
      </c>
      <c r="BK46" s="529" t="e">
        <f ca="1">+IF(AND(ISNUMBER(OFFSET('Hygiene Data'!$G$9,0,10*ROW('Hygiene Data'!G40))),'Data Summary'!DZ46="Yes"),OFFSET('Hygiene Data'!$G$9,0,10*ROW('Hygiene Data'!G40)),NA())</f>
        <v>#N/A</v>
      </c>
      <c r="BL46" s="529" t="e">
        <f ca="1">+IF(AND(ISNUMBER(OFFSET('Hygiene Data'!$H$5,0,10*ROW('Hygiene Data'!H40))),'Data Summary'!EA46="Yes"),OFFSET('Hygiene Data'!$H$5,0,10*ROW('Hygiene Data'!H40)),NA())</f>
        <v>#N/A</v>
      </c>
      <c r="BM46" s="529" t="e">
        <f ca="1">+IF(AND(ISNUMBER(OFFSET('Hygiene Data'!$H$7,0,10*ROW('Hygiene Data'!H40))),'Data Summary'!EB46="Yes"),OFFSET('Hygiene Data'!$H$7,0,10*ROW('Hygiene Data'!H40)),NA())</f>
        <v>#N/A</v>
      </c>
      <c r="BN46" s="529" t="e">
        <f ca="1">+IF(AND(ISNUMBER(OFFSET('Hygiene Data'!$H$9,0,10*ROW('Hygiene Data'!H40))),'Data Summary'!EC46="Yes"),OFFSET('Hygiene Data'!$H$9,0,10*ROW('Hygiene Data'!H40)),NA())</f>
        <v>#N/A</v>
      </c>
      <c r="BO46" s="529" t="e">
        <f ca="1">+IF(AND(ISNUMBER(OFFSET('Hygiene Data'!$I$5,0,10*ROW('Hygiene Data'!I40))),'Data Summary'!ED46="Yes"),OFFSET('Hygiene Data'!$I$5,0,10*ROW('Hygiene Data'!I40)),NA())</f>
        <v>#N/A</v>
      </c>
      <c r="BP46" s="529" t="e">
        <f ca="1">+IF(AND(ISNUMBER(OFFSET('Hygiene Data'!$I$7,0,10*ROW('Hygiene Data'!I40))),'Data Summary'!EE46="Yes"),OFFSET('Hygiene Data'!$I$7,0,10*ROW('Hygiene Data'!I40)),NA())</f>
        <v>#N/A</v>
      </c>
      <c r="BQ46" s="529" t="e">
        <f ca="1">+IF(AND(ISNUMBER(OFFSET('Hygiene Data'!$I$9,0,10*ROW('Hygiene Data'!I40))),'Data Summary'!EF46="Yes"),OFFSET('Hygiene Data'!$I$9,0,10*ROW('Hygiene Data'!I40)),NA())</f>
        <v>#N/A</v>
      </c>
    </row>
    <row r="47" spans="1:69" x14ac:dyDescent="0.25">
      <c r="A47" s="525" t="e">
        <f ca="1">+RIGHT('Data Summary'!A47,LEN('Data Summary'!A47)-9)</f>
        <v>#VALUE!</v>
      </c>
      <c r="B47" s="499" t="str">
        <f ca="1">+IF(ISTEXT('Data Summary'!B47),'Data Summary'!B47,"")</f>
        <v/>
      </c>
      <c r="C47" s="526" t="e">
        <f ca="1">+VALUE('Data Summary'!C47)</f>
        <v>#VALUE!</v>
      </c>
      <c r="D47" s="527" t="e">
        <f ca="1">+IF(AND(ISNUMBER(OFFSET('Water Data'!$D$4,0,10*ROW('Water Data'!D41))),'Data Summary'!BS47="Yes"),100-OFFSET('Water Data'!$D$4,0,10*ROW('Water Data'!D41)),NA())</f>
        <v>#N/A</v>
      </c>
      <c r="E47" s="527" t="e">
        <f ca="1">+IF(AND(ISNUMBER(OFFSET('Water Data'!$D$6,0,10*ROW('Water Data'!D41))),'Data Summary'!BT47="Yes"),OFFSET('Water Data'!$D$6,0,10*ROW('Water Data'!D41)),NA())</f>
        <v>#N/A</v>
      </c>
      <c r="F47" s="527" t="e">
        <f ca="1">+IF(AND(ISNUMBER(OFFSET('Water Data'!$D$9,0,10*ROW('Water Data'!D41))),'Data Summary'!BU47="Yes"),OFFSET('Water Data'!$D$9,0,10*ROW('Water Data'!D41)),NA())</f>
        <v>#N/A</v>
      </c>
      <c r="G47" s="527" t="e">
        <f ca="1">+IF(AND(ISNUMBER(OFFSET('Water Data'!$E$4,0,10*ROW('Water Data'!E41))),'Data Summary'!BV47="Yes"),100-OFFSET('Water Data'!$E$4,0,10*ROW('Water Data'!E41)),NA())</f>
        <v>#N/A</v>
      </c>
      <c r="H47" s="527" t="e">
        <f ca="1">+IF(AND(ISNUMBER(OFFSET('Water Data'!$E$6,0,10*ROW('Water Data'!E41))),'Data Summary'!BW47="Yes"),OFFSET('Water Data'!$E$6,0,10*ROW('Water Data'!E41)),NA())</f>
        <v>#N/A</v>
      </c>
      <c r="I47" s="527" t="e">
        <f ca="1">+IF(AND(ISNUMBER(OFFSET('Water Data'!$E$9,0,10*ROW('Water Data'!E41))),'Data Summary'!BX47="Yes"),OFFSET('Water Data'!$E$9,0,10*ROW('Water Data'!E41)),NA())</f>
        <v>#N/A</v>
      </c>
      <c r="J47" s="527" t="e">
        <f ca="1">+IF(AND(ISNUMBER(OFFSET('Water Data'!$F$4,0,10*ROW('Water Data'!F41))),'Data Summary'!BY47="Yes"),100-OFFSET('Water Data'!$F$4,0,10*ROW('Water Data'!F41)),NA())</f>
        <v>#N/A</v>
      </c>
      <c r="K47" s="527" t="e">
        <f ca="1">+IF(AND(ISNUMBER(OFFSET('Water Data'!$F$6,0,10*ROW('Water Data'!F41))),'Data Summary'!BZ47="Yes"),OFFSET('Water Data'!$F$6,0,10*ROW('Water Data'!F41)),NA())</f>
        <v>#N/A</v>
      </c>
      <c r="L47" s="527" t="e">
        <f ca="1">+IF(AND(ISNUMBER(OFFSET('Water Data'!$F$9,0,10*ROW('Water Data'!F41))),'Data Summary'!CA47="Yes"),OFFSET('Water Data'!$F$9,0,10*ROW('Water Data'!F41)),NA())</f>
        <v>#N/A</v>
      </c>
      <c r="M47" s="527" t="e">
        <f ca="1">+IF(AND(ISNUMBER(OFFSET('Water Data'!$G$4,0,10*ROW('Water Data'!G41))),'Data Summary'!CB47="Yes"),100-OFFSET('Water Data'!$G$4,0,10*ROW('Water Data'!G41)),NA())</f>
        <v>#N/A</v>
      </c>
      <c r="N47" s="527" t="e">
        <f ca="1">+IF(AND(ISNUMBER(OFFSET('Water Data'!$G$6,0,10*ROW('Water Data'!G41))),'Data Summary'!CC47="Yes"),OFFSET('Water Data'!$G$6,0,10*ROW('Water Data'!G41)),NA())</f>
        <v>#N/A</v>
      </c>
      <c r="O47" s="527" t="e">
        <f ca="1">+IF(AND(ISNUMBER(OFFSET('Water Data'!$G$9,0,10*ROW('Water Data'!G41))),'Data Summary'!CD47="Yes"),OFFSET('Water Data'!$G$9,0,10*ROW('Water Data'!G41)),NA())</f>
        <v>#N/A</v>
      </c>
      <c r="P47" s="527" t="e">
        <f ca="1">+IF(AND(ISNUMBER(OFFSET('Water Data'!$H$4,0,10*ROW('Water Data'!H41))),'Data Summary'!CE47="Yes"),100-OFFSET('Water Data'!$H$4,0,10*ROW('Water Data'!H41)),NA())</f>
        <v>#N/A</v>
      </c>
      <c r="Q47" s="527" t="e">
        <f ca="1">+IF(AND(ISNUMBER(OFFSET('Water Data'!$H$6,0,10*ROW('Water Data'!H41))),'Data Summary'!CF47="Yes"),OFFSET('Water Data'!$H$6,0,10*ROW('Water Data'!H41)),NA())</f>
        <v>#N/A</v>
      </c>
      <c r="R47" s="527" t="e">
        <f ca="1">+IF(AND(ISNUMBER(OFFSET('Water Data'!$H$9,0,10*ROW('Water Data'!H41))),'Data Summary'!CG47="Yes"),OFFSET('Water Data'!$H$9,0,10*ROW('Water Data'!H41)),NA())</f>
        <v>#N/A</v>
      </c>
      <c r="S47" s="527" t="e">
        <f ca="1">+IF(AND(ISNUMBER(OFFSET('Water Data'!$I$4,0,10*ROW('Water Data'!I41))),'Data Summary'!CH47="Yes"),100-OFFSET('Water Data'!$I$4,0,10*ROW('Water Data'!I41)),NA())</f>
        <v>#N/A</v>
      </c>
      <c r="T47" s="527" t="e">
        <f ca="1">+IF(AND(ISNUMBER(OFFSET('Water Data'!$I$6,0,10*ROW('Water Data'!I41))),'Data Summary'!CI47="Yes"),OFFSET('Water Data'!$I$6,0,10*ROW('Water Data'!I41)),NA())</f>
        <v>#N/A</v>
      </c>
      <c r="U47" s="527" t="e">
        <f ca="1">+IF(AND(ISNUMBER(OFFSET('Water Data'!$I$9,0,10*ROW('Water Data'!I41))),'Data Summary'!CJ47="Yes"),OFFSET('Water Data'!$I$9,0,10*ROW('Water Data'!I41)),NA())</f>
        <v>#N/A</v>
      </c>
      <c r="V47" s="528" t="e">
        <f ca="1">+IF(AND(ISNUMBER(OFFSET('Sanitation Data'!$D$4,0,10*ROW('Sanitation Data'!D41))),'Data Summary'!CK47="Yes"),100-OFFSET('Sanitation Data'!$D$4,0,10*ROW('Sanitation Data'!D41)),NA())</f>
        <v>#N/A</v>
      </c>
      <c r="W47" s="528" t="e">
        <f ca="1">+IF(AND(ISNUMBER(OFFSET('Sanitation Data'!$D$6,0,10*ROW('Sanitation Data'!D41))),'Data Summary'!CL47="Yes"),OFFSET('Sanitation Data'!$D$6,0,10*ROW('Sanitation Data'!D41)),NA())</f>
        <v>#N/A</v>
      </c>
      <c r="X47" s="528" t="e">
        <f ca="1">+IF(AND(ISNUMBER(OFFSET('Sanitation Data'!$D$10,0,10*ROW('Sanitation Data'!D41))),'Data Summary'!CM47="Yes"),OFFSET('Sanitation Data'!$D$10,0,10*ROW('Sanitation Data'!D41)),NA())</f>
        <v>#N/A</v>
      </c>
      <c r="Y47" s="528" t="e">
        <f ca="1">+IF(AND(ISNUMBER(OFFSET('Sanitation Data'!$D$11,0,10*ROW('Sanitation Data'!D41))),'Data Summary'!CN47="Yes"),OFFSET('Sanitation Data'!$D$11,0,10*ROW('Sanitation Data'!D41)),NA())</f>
        <v>#N/A</v>
      </c>
      <c r="Z47" s="528" t="e">
        <f ca="1">+IF(AND(ISNUMBER(OFFSET('Sanitation Data'!$D$12,0,10*ROW('Sanitation Data'!D41))),'Data Summary'!CO47="Yes"),OFFSET('Sanitation Data'!$D$12,0,10*ROW('Sanitation Data'!D41)),NA())</f>
        <v>#N/A</v>
      </c>
      <c r="AA47" s="528" t="e">
        <f ca="1">+IF(AND(ISNUMBER(OFFSET('Sanitation Data'!$E$4,0,10*ROW('Sanitation Data'!E41))),'Data Summary'!CP47="Yes"),100-OFFSET('Sanitation Data'!$E$4,0,10*ROW('Sanitation Data'!E41)),NA())</f>
        <v>#N/A</v>
      </c>
      <c r="AB47" s="528" t="e">
        <f ca="1">+IF(AND(ISNUMBER(OFFSET('Sanitation Data'!$E$6,0,10*ROW('Sanitation Data'!E41))),'Data Summary'!CQ47="Yes"),OFFSET('Sanitation Data'!$E$6,0,10*ROW('Sanitation Data'!E41)),NA())</f>
        <v>#N/A</v>
      </c>
      <c r="AC47" s="528" t="e">
        <f ca="1">+IF(AND(ISNUMBER(OFFSET('Sanitation Data'!$E$10,0,10*ROW('Sanitation Data'!E41))),'Data Summary'!CR47="Yes"),OFFSET('Sanitation Data'!$E$10,0,10*ROW('Sanitation Data'!E41)),NA())</f>
        <v>#N/A</v>
      </c>
      <c r="AD47" s="528" t="e">
        <f ca="1">+IF(AND(ISNUMBER(OFFSET('Sanitation Data'!$E$11,0,10*ROW('Sanitation Data'!E41))),'Data Summary'!CS47="Yes"),OFFSET('Sanitation Data'!$E$11,0,10*ROW('Sanitation Data'!E41)),NA())</f>
        <v>#N/A</v>
      </c>
      <c r="AE47" s="528" t="e">
        <f ca="1">+IF(AND(ISNUMBER(OFFSET('Sanitation Data'!$E$12,0,10*ROW('Sanitation Data'!E41))),'Data Summary'!CT47="Yes"),OFFSET('Sanitation Data'!$E$12,0,10*ROW('Sanitation Data'!E41)),NA())</f>
        <v>#N/A</v>
      </c>
      <c r="AF47" s="528" t="e">
        <f ca="1">+IF(AND(ISNUMBER(OFFSET('Sanitation Data'!$F$4,0,10*ROW('Sanitation Data'!F41))),'Data Summary'!CU47="Yes"),100-OFFSET('Sanitation Data'!$F$4,0,10*ROW('Sanitation Data'!F41)),NA())</f>
        <v>#N/A</v>
      </c>
      <c r="AG47" s="528" t="e">
        <f ca="1">+IF(AND(ISNUMBER(OFFSET('Sanitation Data'!$F$6,0,10*ROW('Sanitation Data'!F41))),'Data Summary'!CV47="Yes"),OFFSET('Sanitation Data'!$F$6,0,10*ROW('Sanitation Data'!F41)),NA())</f>
        <v>#N/A</v>
      </c>
      <c r="AH47" s="528" t="e">
        <f ca="1">+IF(AND(ISNUMBER(OFFSET('Sanitation Data'!$F$10,0,10*ROW('Sanitation Data'!F41))),'Data Summary'!CW47="Yes"),OFFSET('Sanitation Data'!$F$10,0,10*ROW('Sanitation Data'!F41)),NA())</f>
        <v>#N/A</v>
      </c>
      <c r="AI47" s="528" t="e">
        <f ca="1">+IF(AND(ISNUMBER(OFFSET('Sanitation Data'!$F$11,0,10*ROW('Sanitation Data'!F41))),'Data Summary'!CX47="Yes"),OFFSET('Sanitation Data'!$F$11,0,10*ROW('Sanitation Data'!F41)),NA())</f>
        <v>#N/A</v>
      </c>
      <c r="AJ47" s="528" t="e">
        <f ca="1">+IF(AND(ISNUMBER(OFFSET('Sanitation Data'!$F$12,0,10*ROW('Sanitation Data'!F41))),'Data Summary'!CY47="Yes"),OFFSET('Sanitation Data'!$F$12,0,10*ROW('Sanitation Data'!F41)),NA())</f>
        <v>#N/A</v>
      </c>
      <c r="AK47" s="528" t="e">
        <f ca="1">+IF(AND(ISNUMBER(OFFSET('Sanitation Data'!$G$4,0,10*ROW('Sanitation Data'!G41))),'Data Summary'!CZ47="Yes"),100-OFFSET('Sanitation Data'!$G$4,0,10*ROW('Sanitation Data'!G41)),NA())</f>
        <v>#N/A</v>
      </c>
      <c r="AL47" s="528" t="e">
        <f ca="1">+IF(AND(ISNUMBER(OFFSET('Sanitation Data'!$G$6,0,10*ROW('Sanitation Data'!G41))),'Data Summary'!DA47="Yes"),OFFSET('Sanitation Data'!$G$6,0,10*ROW('Sanitation Data'!G41)),NA())</f>
        <v>#N/A</v>
      </c>
      <c r="AM47" s="528" t="e">
        <f ca="1">+IF(AND(ISNUMBER(OFFSET('Sanitation Data'!$G$10,0,10*ROW('Sanitation Data'!G41))),'Data Summary'!DB47="Yes"),OFFSET('Sanitation Data'!$G$10,0,10*ROW('Sanitation Data'!G41)),NA())</f>
        <v>#N/A</v>
      </c>
      <c r="AN47" s="528" t="e">
        <f ca="1">+IF(AND(ISNUMBER(OFFSET('Sanitation Data'!$G$11,0,10*ROW('Sanitation Data'!G41))),'Data Summary'!DC47="Yes"),OFFSET('Sanitation Data'!$G$11,0,10*ROW('Sanitation Data'!G41)),NA())</f>
        <v>#N/A</v>
      </c>
      <c r="AO47" s="528" t="e">
        <f ca="1">+IF(AND(ISNUMBER(OFFSET('Sanitation Data'!$G$12,0,10*ROW('Sanitation Data'!G41))),'Data Summary'!DD47="Yes"),OFFSET('Sanitation Data'!$G$12,0,10*ROW('Sanitation Data'!G41)),NA())</f>
        <v>#N/A</v>
      </c>
      <c r="AP47" s="528" t="e">
        <f ca="1">+IF(AND(ISNUMBER(OFFSET('Sanitation Data'!$H$4,0,10*ROW('Sanitation Data'!H41))),'Data Summary'!DE47="Yes"),100-OFFSET('Sanitation Data'!$H$4,0,10*ROW('Sanitation Data'!H41)),NA())</f>
        <v>#N/A</v>
      </c>
      <c r="AQ47" s="528" t="e">
        <f ca="1">+IF(AND(ISNUMBER(OFFSET('Sanitation Data'!$H$6,0,10*ROW('Sanitation Data'!H41))),'Data Summary'!DF47="Yes"),OFFSET('Sanitation Data'!$H$6,0,10*ROW('Sanitation Data'!H41)),NA())</f>
        <v>#N/A</v>
      </c>
      <c r="AR47" s="528" t="e">
        <f ca="1">+IF(AND(ISNUMBER(OFFSET('Sanitation Data'!$H$10,0,10*ROW('Sanitation Data'!H41))),'Data Summary'!DG47="Yes"),OFFSET('Sanitation Data'!$H$10,0,10*ROW('Sanitation Data'!H41)),NA())</f>
        <v>#N/A</v>
      </c>
      <c r="AS47" s="528" t="e">
        <f ca="1">+IF(AND(ISNUMBER(OFFSET('Sanitation Data'!$H$11,0,10*ROW('Sanitation Data'!H41))),'Data Summary'!DH47="Yes"),OFFSET('Sanitation Data'!$H$11,0,10*ROW('Sanitation Data'!H41)),NA())</f>
        <v>#N/A</v>
      </c>
      <c r="AT47" s="528" t="e">
        <f ca="1">+IF(AND(ISNUMBER(OFFSET('Sanitation Data'!$H$12,0,10*ROW('Sanitation Data'!H41))),'Data Summary'!DI47="Yes"),OFFSET('Sanitation Data'!$H$12,0,10*ROW('Sanitation Data'!H41)),NA())</f>
        <v>#N/A</v>
      </c>
      <c r="AU47" s="528" t="e">
        <f ca="1">+IF(AND(ISNUMBER(OFFSET('Sanitation Data'!$I$4,0,10*ROW('Sanitation Data'!I41))),'Data Summary'!DJ47="Yes"),100-OFFSET('Sanitation Data'!$I$4,0,10*ROW('Sanitation Data'!I41)),NA())</f>
        <v>#N/A</v>
      </c>
      <c r="AV47" s="528" t="e">
        <f ca="1">+IF(AND(ISNUMBER(OFFSET('Sanitation Data'!$I$6,0,10*ROW('Sanitation Data'!I41))),'Data Summary'!DK47="Yes"),OFFSET('Sanitation Data'!$I$6,0,10*ROW('Sanitation Data'!I41)),NA())</f>
        <v>#N/A</v>
      </c>
      <c r="AW47" s="528" t="e">
        <f ca="1">+IF(AND(ISNUMBER(OFFSET('Sanitation Data'!$I$10,0,10*ROW('Sanitation Data'!I41))),'Data Summary'!DL47="Yes"),OFFSET('Sanitation Data'!$I$10,0,10*ROW('Sanitation Data'!I41)),NA())</f>
        <v>#N/A</v>
      </c>
      <c r="AX47" s="528" t="e">
        <f ca="1">+IF(AND(ISNUMBER(OFFSET('Sanitation Data'!$I$11,0,10*ROW('Sanitation Data'!I41))),'Data Summary'!DM47="Yes"),OFFSET('Sanitation Data'!$I$11,0,10*ROW('Sanitation Data'!I41)),NA())</f>
        <v>#N/A</v>
      </c>
      <c r="AY47" s="528" t="e">
        <f ca="1">+IF(AND(ISNUMBER(OFFSET('Sanitation Data'!$I$12,0,10*ROW('Sanitation Data'!I41))),'Data Summary'!DN47="Yes"),OFFSET('Sanitation Data'!$I$12,0,10*ROW('Sanitation Data'!I41)),NA())</f>
        <v>#N/A</v>
      </c>
      <c r="AZ47" s="529" t="e">
        <f ca="1">+IF(AND(ISNUMBER(OFFSET('Hygiene Data'!$D$5,0,10*ROW('Hygiene Data'!D41))),'Data Summary'!DO47="Yes"),OFFSET('Hygiene Data'!$D$5,0,10*ROW('Hygiene Data'!D41)),NA())</f>
        <v>#N/A</v>
      </c>
      <c r="BA47" s="529" t="e">
        <f ca="1">+IF(AND(ISNUMBER(OFFSET('Hygiene Data'!$D$7,0,10*ROW('Hygiene Data'!D41))),'Data Summary'!DP47="Yes"),OFFSET('Hygiene Data'!$D$7,0,10*ROW('Hygiene Data'!D41)),NA())</f>
        <v>#N/A</v>
      </c>
      <c r="BB47" s="529" t="e">
        <f ca="1">+IF(AND(ISNUMBER(OFFSET('Hygiene Data'!$D$9,0,10*ROW('Hygiene Data'!D41))),'Data Summary'!DQ47="Yes"),OFFSET('Hygiene Data'!$D$9,0,10*ROW('Hygiene Data'!D41)),NA())</f>
        <v>#N/A</v>
      </c>
      <c r="BC47" s="529" t="e">
        <f ca="1">+IF(AND(ISNUMBER(OFFSET('Hygiene Data'!$E$5,0,10*ROW('Hygiene Data'!E41))),'Data Summary'!DR47="Yes"),OFFSET('Hygiene Data'!$E$5,0,10*ROW('Hygiene Data'!E41)),NA())</f>
        <v>#N/A</v>
      </c>
      <c r="BD47" s="529" t="e">
        <f ca="1">+IF(AND(ISNUMBER(OFFSET('Hygiene Data'!$E$7,0,10*ROW('Hygiene Data'!E41))),'Data Summary'!DS47="Yes"),OFFSET('Hygiene Data'!$E$7,0,10*ROW('Hygiene Data'!E41)),NA())</f>
        <v>#N/A</v>
      </c>
      <c r="BE47" s="529" t="e">
        <f ca="1">+IF(AND(ISNUMBER(OFFSET('Hygiene Data'!$E$9,0,10*ROW('Hygiene Data'!E41))),'Data Summary'!DT47="Yes"),OFFSET('Hygiene Data'!$E$9,0,10*ROW('Hygiene Data'!E41)),NA())</f>
        <v>#N/A</v>
      </c>
      <c r="BF47" s="529" t="e">
        <f ca="1">+IF(AND(ISNUMBER(OFFSET('Hygiene Data'!$F$5,0,10*ROW('Hygiene Data'!F41))),'Data Summary'!DU47="Yes"),OFFSET('Hygiene Data'!$F$5,0,10*ROW('Hygiene Data'!F41)),NA())</f>
        <v>#N/A</v>
      </c>
      <c r="BG47" s="529" t="e">
        <f ca="1">+IF(AND(ISNUMBER(OFFSET('Hygiene Data'!$F$7,0,10*ROW('Hygiene Data'!F41))),'Data Summary'!DV47="Yes"),OFFSET('Hygiene Data'!$F$7,0,10*ROW('Hygiene Data'!F41)),NA())</f>
        <v>#N/A</v>
      </c>
      <c r="BH47" s="529" t="e">
        <f ca="1">+IF(AND(ISNUMBER(OFFSET('Hygiene Data'!$F$9,0,10*ROW('Hygiene Data'!F41))),'Data Summary'!DW47="Yes"),OFFSET('Hygiene Data'!$F$9,0,10*ROW('Hygiene Data'!F41)),NA())</f>
        <v>#N/A</v>
      </c>
      <c r="BI47" s="529" t="e">
        <f ca="1">+IF(AND(ISNUMBER(OFFSET('Hygiene Data'!$G$5,0,10*ROW('Hygiene Data'!G41))),'Data Summary'!DX47="Yes"),OFFSET('Hygiene Data'!$G$5,0,10*ROW('Hygiene Data'!G41)),NA())</f>
        <v>#N/A</v>
      </c>
      <c r="BJ47" s="529" t="e">
        <f ca="1">+IF(AND(ISNUMBER(OFFSET('Hygiene Data'!$G$7,0,10*ROW('Hygiene Data'!G41))),'Data Summary'!DY47="Yes"),OFFSET('Hygiene Data'!$G$7,0,10*ROW('Hygiene Data'!G41)),NA())</f>
        <v>#N/A</v>
      </c>
      <c r="BK47" s="529" t="e">
        <f ca="1">+IF(AND(ISNUMBER(OFFSET('Hygiene Data'!$G$9,0,10*ROW('Hygiene Data'!G41))),'Data Summary'!DZ47="Yes"),OFFSET('Hygiene Data'!$G$9,0,10*ROW('Hygiene Data'!G41)),NA())</f>
        <v>#N/A</v>
      </c>
      <c r="BL47" s="529" t="e">
        <f ca="1">+IF(AND(ISNUMBER(OFFSET('Hygiene Data'!$H$5,0,10*ROW('Hygiene Data'!H41))),'Data Summary'!EA47="Yes"),OFFSET('Hygiene Data'!$H$5,0,10*ROW('Hygiene Data'!H41)),NA())</f>
        <v>#N/A</v>
      </c>
      <c r="BM47" s="529" t="e">
        <f ca="1">+IF(AND(ISNUMBER(OFFSET('Hygiene Data'!$H$7,0,10*ROW('Hygiene Data'!H41))),'Data Summary'!EB47="Yes"),OFFSET('Hygiene Data'!$H$7,0,10*ROW('Hygiene Data'!H41)),NA())</f>
        <v>#N/A</v>
      </c>
      <c r="BN47" s="529" t="e">
        <f ca="1">+IF(AND(ISNUMBER(OFFSET('Hygiene Data'!$H$9,0,10*ROW('Hygiene Data'!H41))),'Data Summary'!EC47="Yes"),OFFSET('Hygiene Data'!$H$9,0,10*ROW('Hygiene Data'!H41)),NA())</f>
        <v>#N/A</v>
      </c>
      <c r="BO47" s="529" t="e">
        <f ca="1">+IF(AND(ISNUMBER(OFFSET('Hygiene Data'!$I$5,0,10*ROW('Hygiene Data'!I41))),'Data Summary'!ED47="Yes"),OFFSET('Hygiene Data'!$I$5,0,10*ROW('Hygiene Data'!I41)),NA())</f>
        <v>#N/A</v>
      </c>
      <c r="BP47" s="529" t="e">
        <f ca="1">+IF(AND(ISNUMBER(OFFSET('Hygiene Data'!$I$7,0,10*ROW('Hygiene Data'!I41))),'Data Summary'!EE47="Yes"),OFFSET('Hygiene Data'!$I$7,0,10*ROW('Hygiene Data'!I41)),NA())</f>
        <v>#N/A</v>
      </c>
      <c r="BQ47" s="529" t="e">
        <f ca="1">+IF(AND(ISNUMBER(OFFSET('Hygiene Data'!$I$9,0,10*ROW('Hygiene Data'!I41))),'Data Summary'!EF47="Yes"),OFFSET('Hygiene Data'!$I$9,0,10*ROW('Hygiene Data'!I41)),NA())</f>
        <v>#N/A</v>
      </c>
    </row>
    <row r="48" spans="1:69" x14ac:dyDescent="0.25">
      <c r="A48" s="525" t="e">
        <f ca="1">+RIGHT('Data Summary'!A48,LEN('Data Summary'!A48)-9)</f>
        <v>#VALUE!</v>
      </c>
      <c r="B48" s="499" t="str">
        <f ca="1">+IF(ISTEXT('Data Summary'!B48),'Data Summary'!B48,"")</f>
        <v/>
      </c>
      <c r="C48" s="526" t="e">
        <f ca="1">+VALUE('Data Summary'!C48)</f>
        <v>#VALUE!</v>
      </c>
      <c r="D48" s="527" t="e">
        <f ca="1">+IF(AND(ISNUMBER(OFFSET('Water Data'!$D$4,0,10*ROW('Water Data'!D42))),'Data Summary'!BS48="Yes"),100-OFFSET('Water Data'!$D$4,0,10*ROW('Water Data'!D42)),NA())</f>
        <v>#N/A</v>
      </c>
      <c r="E48" s="527" t="e">
        <f ca="1">+IF(AND(ISNUMBER(OFFSET('Water Data'!$D$6,0,10*ROW('Water Data'!D42))),'Data Summary'!BT48="Yes"),OFFSET('Water Data'!$D$6,0,10*ROW('Water Data'!D42)),NA())</f>
        <v>#N/A</v>
      </c>
      <c r="F48" s="527" t="e">
        <f ca="1">+IF(AND(ISNUMBER(OFFSET('Water Data'!$D$9,0,10*ROW('Water Data'!D42))),'Data Summary'!BU48="Yes"),OFFSET('Water Data'!$D$9,0,10*ROW('Water Data'!D42)),NA())</f>
        <v>#N/A</v>
      </c>
      <c r="G48" s="527" t="e">
        <f ca="1">+IF(AND(ISNUMBER(OFFSET('Water Data'!$E$4,0,10*ROW('Water Data'!E42))),'Data Summary'!BV48="Yes"),100-OFFSET('Water Data'!$E$4,0,10*ROW('Water Data'!E42)),NA())</f>
        <v>#N/A</v>
      </c>
      <c r="H48" s="527" t="e">
        <f ca="1">+IF(AND(ISNUMBER(OFFSET('Water Data'!$E$6,0,10*ROW('Water Data'!E42))),'Data Summary'!BW48="Yes"),OFFSET('Water Data'!$E$6,0,10*ROW('Water Data'!E42)),NA())</f>
        <v>#N/A</v>
      </c>
      <c r="I48" s="527" t="e">
        <f ca="1">+IF(AND(ISNUMBER(OFFSET('Water Data'!$E$9,0,10*ROW('Water Data'!E42))),'Data Summary'!BX48="Yes"),OFFSET('Water Data'!$E$9,0,10*ROW('Water Data'!E42)),NA())</f>
        <v>#N/A</v>
      </c>
      <c r="J48" s="527" t="e">
        <f ca="1">+IF(AND(ISNUMBER(OFFSET('Water Data'!$F$4,0,10*ROW('Water Data'!F42))),'Data Summary'!BY48="Yes"),100-OFFSET('Water Data'!$F$4,0,10*ROW('Water Data'!F42)),NA())</f>
        <v>#N/A</v>
      </c>
      <c r="K48" s="527" t="e">
        <f ca="1">+IF(AND(ISNUMBER(OFFSET('Water Data'!$F$6,0,10*ROW('Water Data'!F42))),'Data Summary'!BZ48="Yes"),OFFSET('Water Data'!$F$6,0,10*ROW('Water Data'!F42)),NA())</f>
        <v>#N/A</v>
      </c>
      <c r="L48" s="527" t="e">
        <f ca="1">+IF(AND(ISNUMBER(OFFSET('Water Data'!$F$9,0,10*ROW('Water Data'!F42))),'Data Summary'!CA48="Yes"),OFFSET('Water Data'!$F$9,0,10*ROW('Water Data'!F42)),NA())</f>
        <v>#N/A</v>
      </c>
      <c r="M48" s="527" t="e">
        <f ca="1">+IF(AND(ISNUMBER(OFFSET('Water Data'!$G$4,0,10*ROW('Water Data'!G42))),'Data Summary'!CB48="Yes"),100-OFFSET('Water Data'!$G$4,0,10*ROW('Water Data'!G42)),NA())</f>
        <v>#N/A</v>
      </c>
      <c r="N48" s="527" t="e">
        <f ca="1">+IF(AND(ISNUMBER(OFFSET('Water Data'!$G$6,0,10*ROW('Water Data'!G42))),'Data Summary'!CC48="Yes"),OFFSET('Water Data'!$G$6,0,10*ROW('Water Data'!G42)),NA())</f>
        <v>#N/A</v>
      </c>
      <c r="O48" s="527" t="e">
        <f ca="1">+IF(AND(ISNUMBER(OFFSET('Water Data'!$G$9,0,10*ROW('Water Data'!G42))),'Data Summary'!CD48="Yes"),OFFSET('Water Data'!$G$9,0,10*ROW('Water Data'!G42)),NA())</f>
        <v>#N/A</v>
      </c>
      <c r="P48" s="527" t="e">
        <f ca="1">+IF(AND(ISNUMBER(OFFSET('Water Data'!$H$4,0,10*ROW('Water Data'!H42))),'Data Summary'!CE48="Yes"),100-OFFSET('Water Data'!$H$4,0,10*ROW('Water Data'!H42)),NA())</f>
        <v>#N/A</v>
      </c>
      <c r="Q48" s="527" t="e">
        <f ca="1">+IF(AND(ISNUMBER(OFFSET('Water Data'!$H$6,0,10*ROW('Water Data'!H42))),'Data Summary'!CF48="Yes"),OFFSET('Water Data'!$H$6,0,10*ROW('Water Data'!H42)),NA())</f>
        <v>#N/A</v>
      </c>
      <c r="R48" s="527" t="e">
        <f ca="1">+IF(AND(ISNUMBER(OFFSET('Water Data'!$H$9,0,10*ROW('Water Data'!H42))),'Data Summary'!CG48="Yes"),OFFSET('Water Data'!$H$9,0,10*ROW('Water Data'!H42)),NA())</f>
        <v>#N/A</v>
      </c>
      <c r="S48" s="527" t="e">
        <f ca="1">+IF(AND(ISNUMBER(OFFSET('Water Data'!$I$4,0,10*ROW('Water Data'!I42))),'Data Summary'!CH48="Yes"),100-OFFSET('Water Data'!$I$4,0,10*ROW('Water Data'!I42)),NA())</f>
        <v>#N/A</v>
      </c>
      <c r="T48" s="527" t="e">
        <f ca="1">+IF(AND(ISNUMBER(OFFSET('Water Data'!$I$6,0,10*ROW('Water Data'!I42))),'Data Summary'!CI48="Yes"),OFFSET('Water Data'!$I$6,0,10*ROW('Water Data'!I42)),NA())</f>
        <v>#N/A</v>
      </c>
      <c r="U48" s="527" t="e">
        <f ca="1">+IF(AND(ISNUMBER(OFFSET('Water Data'!$I$9,0,10*ROW('Water Data'!I42))),'Data Summary'!CJ48="Yes"),OFFSET('Water Data'!$I$9,0,10*ROW('Water Data'!I42)),NA())</f>
        <v>#N/A</v>
      </c>
      <c r="V48" s="528" t="e">
        <f ca="1">+IF(AND(ISNUMBER(OFFSET('Sanitation Data'!$D$4,0,10*ROW('Sanitation Data'!D42))),'Data Summary'!CK48="Yes"),100-OFFSET('Sanitation Data'!$D$4,0,10*ROW('Sanitation Data'!D42)),NA())</f>
        <v>#N/A</v>
      </c>
      <c r="W48" s="528" t="e">
        <f ca="1">+IF(AND(ISNUMBER(OFFSET('Sanitation Data'!$D$6,0,10*ROW('Sanitation Data'!D42))),'Data Summary'!CL48="Yes"),OFFSET('Sanitation Data'!$D$6,0,10*ROW('Sanitation Data'!D42)),NA())</f>
        <v>#N/A</v>
      </c>
      <c r="X48" s="528" t="e">
        <f ca="1">+IF(AND(ISNUMBER(OFFSET('Sanitation Data'!$D$10,0,10*ROW('Sanitation Data'!D42))),'Data Summary'!CM48="Yes"),OFFSET('Sanitation Data'!$D$10,0,10*ROW('Sanitation Data'!D42)),NA())</f>
        <v>#N/A</v>
      </c>
      <c r="Y48" s="528" t="e">
        <f ca="1">+IF(AND(ISNUMBER(OFFSET('Sanitation Data'!$D$11,0,10*ROW('Sanitation Data'!D42))),'Data Summary'!CN48="Yes"),OFFSET('Sanitation Data'!$D$11,0,10*ROW('Sanitation Data'!D42)),NA())</f>
        <v>#N/A</v>
      </c>
      <c r="Z48" s="528" t="e">
        <f ca="1">+IF(AND(ISNUMBER(OFFSET('Sanitation Data'!$D$12,0,10*ROW('Sanitation Data'!D42))),'Data Summary'!CO48="Yes"),OFFSET('Sanitation Data'!$D$12,0,10*ROW('Sanitation Data'!D42)),NA())</f>
        <v>#N/A</v>
      </c>
      <c r="AA48" s="528" t="e">
        <f ca="1">+IF(AND(ISNUMBER(OFFSET('Sanitation Data'!$E$4,0,10*ROW('Sanitation Data'!E42))),'Data Summary'!CP48="Yes"),100-OFFSET('Sanitation Data'!$E$4,0,10*ROW('Sanitation Data'!E42)),NA())</f>
        <v>#N/A</v>
      </c>
      <c r="AB48" s="528" t="e">
        <f ca="1">+IF(AND(ISNUMBER(OFFSET('Sanitation Data'!$E$6,0,10*ROW('Sanitation Data'!E42))),'Data Summary'!CQ48="Yes"),OFFSET('Sanitation Data'!$E$6,0,10*ROW('Sanitation Data'!E42)),NA())</f>
        <v>#N/A</v>
      </c>
      <c r="AC48" s="528" t="e">
        <f ca="1">+IF(AND(ISNUMBER(OFFSET('Sanitation Data'!$E$10,0,10*ROW('Sanitation Data'!E42))),'Data Summary'!CR48="Yes"),OFFSET('Sanitation Data'!$E$10,0,10*ROW('Sanitation Data'!E42)),NA())</f>
        <v>#N/A</v>
      </c>
      <c r="AD48" s="528" t="e">
        <f ca="1">+IF(AND(ISNUMBER(OFFSET('Sanitation Data'!$E$11,0,10*ROW('Sanitation Data'!E42))),'Data Summary'!CS48="Yes"),OFFSET('Sanitation Data'!$E$11,0,10*ROW('Sanitation Data'!E42)),NA())</f>
        <v>#N/A</v>
      </c>
      <c r="AE48" s="528" t="e">
        <f ca="1">+IF(AND(ISNUMBER(OFFSET('Sanitation Data'!$E$12,0,10*ROW('Sanitation Data'!E42))),'Data Summary'!CT48="Yes"),OFFSET('Sanitation Data'!$E$12,0,10*ROW('Sanitation Data'!E42)),NA())</f>
        <v>#N/A</v>
      </c>
      <c r="AF48" s="528" t="e">
        <f ca="1">+IF(AND(ISNUMBER(OFFSET('Sanitation Data'!$F$4,0,10*ROW('Sanitation Data'!F42))),'Data Summary'!CU48="Yes"),100-OFFSET('Sanitation Data'!$F$4,0,10*ROW('Sanitation Data'!F42)),NA())</f>
        <v>#N/A</v>
      </c>
      <c r="AG48" s="528" t="e">
        <f ca="1">+IF(AND(ISNUMBER(OFFSET('Sanitation Data'!$F$6,0,10*ROW('Sanitation Data'!F42))),'Data Summary'!CV48="Yes"),OFFSET('Sanitation Data'!$F$6,0,10*ROW('Sanitation Data'!F42)),NA())</f>
        <v>#N/A</v>
      </c>
      <c r="AH48" s="528" t="e">
        <f ca="1">+IF(AND(ISNUMBER(OFFSET('Sanitation Data'!$F$10,0,10*ROW('Sanitation Data'!F42))),'Data Summary'!CW48="Yes"),OFFSET('Sanitation Data'!$F$10,0,10*ROW('Sanitation Data'!F42)),NA())</f>
        <v>#N/A</v>
      </c>
      <c r="AI48" s="528" t="e">
        <f ca="1">+IF(AND(ISNUMBER(OFFSET('Sanitation Data'!$F$11,0,10*ROW('Sanitation Data'!F42))),'Data Summary'!CX48="Yes"),OFFSET('Sanitation Data'!$F$11,0,10*ROW('Sanitation Data'!F42)),NA())</f>
        <v>#N/A</v>
      </c>
      <c r="AJ48" s="528" t="e">
        <f ca="1">+IF(AND(ISNUMBER(OFFSET('Sanitation Data'!$F$12,0,10*ROW('Sanitation Data'!F42))),'Data Summary'!CY48="Yes"),OFFSET('Sanitation Data'!$F$12,0,10*ROW('Sanitation Data'!F42)),NA())</f>
        <v>#N/A</v>
      </c>
      <c r="AK48" s="528" t="e">
        <f ca="1">+IF(AND(ISNUMBER(OFFSET('Sanitation Data'!$G$4,0,10*ROW('Sanitation Data'!G42))),'Data Summary'!CZ48="Yes"),100-OFFSET('Sanitation Data'!$G$4,0,10*ROW('Sanitation Data'!G42)),NA())</f>
        <v>#N/A</v>
      </c>
      <c r="AL48" s="528" t="e">
        <f ca="1">+IF(AND(ISNUMBER(OFFSET('Sanitation Data'!$G$6,0,10*ROW('Sanitation Data'!G42))),'Data Summary'!DA48="Yes"),OFFSET('Sanitation Data'!$G$6,0,10*ROW('Sanitation Data'!G42)),NA())</f>
        <v>#N/A</v>
      </c>
      <c r="AM48" s="528" t="e">
        <f ca="1">+IF(AND(ISNUMBER(OFFSET('Sanitation Data'!$G$10,0,10*ROW('Sanitation Data'!G42))),'Data Summary'!DB48="Yes"),OFFSET('Sanitation Data'!$G$10,0,10*ROW('Sanitation Data'!G42)),NA())</f>
        <v>#N/A</v>
      </c>
      <c r="AN48" s="528" t="e">
        <f ca="1">+IF(AND(ISNUMBER(OFFSET('Sanitation Data'!$G$11,0,10*ROW('Sanitation Data'!G42))),'Data Summary'!DC48="Yes"),OFFSET('Sanitation Data'!$G$11,0,10*ROW('Sanitation Data'!G42)),NA())</f>
        <v>#N/A</v>
      </c>
      <c r="AO48" s="528" t="e">
        <f ca="1">+IF(AND(ISNUMBER(OFFSET('Sanitation Data'!$G$12,0,10*ROW('Sanitation Data'!G42))),'Data Summary'!DD48="Yes"),OFFSET('Sanitation Data'!$G$12,0,10*ROW('Sanitation Data'!G42)),NA())</f>
        <v>#N/A</v>
      </c>
      <c r="AP48" s="528" t="e">
        <f ca="1">+IF(AND(ISNUMBER(OFFSET('Sanitation Data'!$H$4,0,10*ROW('Sanitation Data'!H42))),'Data Summary'!DE48="Yes"),100-OFFSET('Sanitation Data'!$H$4,0,10*ROW('Sanitation Data'!H42)),NA())</f>
        <v>#N/A</v>
      </c>
      <c r="AQ48" s="528" t="e">
        <f ca="1">+IF(AND(ISNUMBER(OFFSET('Sanitation Data'!$H$6,0,10*ROW('Sanitation Data'!H42))),'Data Summary'!DF48="Yes"),OFFSET('Sanitation Data'!$H$6,0,10*ROW('Sanitation Data'!H42)),NA())</f>
        <v>#N/A</v>
      </c>
      <c r="AR48" s="528" t="e">
        <f ca="1">+IF(AND(ISNUMBER(OFFSET('Sanitation Data'!$H$10,0,10*ROW('Sanitation Data'!H42))),'Data Summary'!DG48="Yes"),OFFSET('Sanitation Data'!$H$10,0,10*ROW('Sanitation Data'!H42)),NA())</f>
        <v>#N/A</v>
      </c>
      <c r="AS48" s="528" t="e">
        <f ca="1">+IF(AND(ISNUMBER(OFFSET('Sanitation Data'!$H$11,0,10*ROW('Sanitation Data'!H42))),'Data Summary'!DH48="Yes"),OFFSET('Sanitation Data'!$H$11,0,10*ROW('Sanitation Data'!H42)),NA())</f>
        <v>#N/A</v>
      </c>
      <c r="AT48" s="528" t="e">
        <f ca="1">+IF(AND(ISNUMBER(OFFSET('Sanitation Data'!$H$12,0,10*ROW('Sanitation Data'!H42))),'Data Summary'!DI48="Yes"),OFFSET('Sanitation Data'!$H$12,0,10*ROW('Sanitation Data'!H42)),NA())</f>
        <v>#N/A</v>
      </c>
      <c r="AU48" s="528" t="e">
        <f ca="1">+IF(AND(ISNUMBER(OFFSET('Sanitation Data'!$I$4,0,10*ROW('Sanitation Data'!I42))),'Data Summary'!DJ48="Yes"),100-OFFSET('Sanitation Data'!$I$4,0,10*ROW('Sanitation Data'!I42)),NA())</f>
        <v>#N/A</v>
      </c>
      <c r="AV48" s="528" t="e">
        <f ca="1">+IF(AND(ISNUMBER(OFFSET('Sanitation Data'!$I$6,0,10*ROW('Sanitation Data'!I42))),'Data Summary'!DK48="Yes"),OFFSET('Sanitation Data'!$I$6,0,10*ROW('Sanitation Data'!I42)),NA())</f>
        <v>#N/A</v>
      </c>
      <c r="AW48" s="528" t="e">
        <f ca="1">+IF(AND(ISNUMBER(OFFSET('Sanitation Data'!$I$10,0,10*ROW('Sanitation Data'!I42))),'Data Summary'!DL48="Yes"),OFFSET('Sanitation Data'!$I$10,0,10*ROW('Sanitation Data'!I42)),NA())</f>
        <v>#N/A</v>
      </c>
      <c r="AX48" s="528" t="e">
        <f ca="1">+IF(AND(ISNUMBER(OFFSET('Sanitation Data'!$I$11,0,10*ROW('Sanitation Data'!I42))),'Data Summary'!DM48="Yes"),OFFSET('Sanitation Data'!$I$11,0,10*ROW('Sanitation Data'!I42)),NA())</f>
        <v>#N/A</v>
      </c>
      <c r="AY48" s="528" t="e">
        <f ca="1">+IF(AND(ISNUMBER(OFFSET('Sanitation Data'!$I$12,0,10*ROW('Sanitation Data'!I42))),'Data Summary'!DN48="Yes"),OFFSET('Sanitation Data'!$I$12,0,10*ROW('Sanitation Data'!I42)),NA())</f>
        <v>#N/A</v>
      </c>
      <c r="AZ48" s="529" t="e">
        <f ca="1">+IF(AND(ISNUMBER(OFFSET('Hygiene Data'!$D$5,0,10*ROW('Hygiene Data'!D42))),'Data Summary'!DO48="Yes"),OFFSET('Hygiene Data'!$D$5,0,10*ROW('Hygiene Data'!D42)),NA())</f>
        <v>#N/A</v>
      </c>
      <c r="BA48" s="529" t="e">
        <f ca="1">+IF(AND(ISNUMBER(OFFSET('Hygiene Data'!$D$7,0,10*ROW('Hygiene Data'!D42))),'Data Summary'!DP48="Yes"),OFFSET('Hygiene Data'!$D$7,0,10*ROW('Hygiene Data'!D42)),NA())</f>
        <v>#N/A</v>
      </c>
      <c r="BB48" s="529" t="e">
        <f ca="1">+IF(AND(ISNUMBER(OFFSET('Hygiene Data'!$D$9,0,10*ROW('Hygiene Data'!D42))),'Data Summary'!DQ48="Yes"),OFFSET('Hygiene Data'!$D$9,0,10*ROW('Hygiene Data'!D42)),NA())</f>
        <v>#N/A</v>
      </c>
      <c r="BC48" s="529" t="e">
        <f ca="1">+IF(AND(ISNUMBER(OFFSET('Hygiene Data'!$E$5,0,10*ROW('Hygiene Data'!E42))),'Data Summary'!DR48="Yes"),OFFSET('Hygiene Data'!$E$5,0,10*ROW('Hygiene Data'!E42)),NA())</f>
        <v>#N/A</v>
      </c>
      <c r="BD48" s="529" t="e">
        <f ca="1">+IF(AND(ISNUMBER(OFFSET('Hygiene Data'!$E$7,0,10*ROW('Hygiene Data'!E42))),'Data Summary'!DS48="Yes"),OFFSET('Hygiene Data'!$E$7,0,10*ROW('Hygiene Data'!E42)),NA())</f>
        <v>#N/A</v>
      </c>
      <c r="BE48" s="529" t="e">
        <f ca="1">+IF(AND(ISNUMBER(OFFSET('Hygiene Data'!$E$9,0,10*ROW('Hygiene Data'!E42))),'Data Summary'!DT48="Yes"),OFFSET('Hygiene Data'!$E$9,0,10*ROW('Hygiene Data'!E42)),NA())</f>
        <v>#N/A</v>
      </c>
      <c r="BF48" s="529" t="e">
        <f ca="1">+IF(AND(ISNUMBER(OFFSET('Hygiene Data'!$F$5,0,10*ROW('Hygiene Data'!F42))),'Data Summary'!DU48="Yes"),OFFSET('Hygiene Data'!$F$5,0,10*ROW('Hygiene Data'!F42)),NA())</f>
        <v>#N/A</v>
      </c>
      <c r="BG48" s="529" t="e">
        <f ca="1">+IF(AND(ISNUMBER(OFFSET('Hygiene Data'!$F$7,0,10*ROW('Hygiene Data'!F42))),'Data Summary'!DV48="Yes"),OFFSET('Hygiene Data'!$F$7,0,10*ROW('Hygiene Data'!F42)),NA())</f>
        <v>#N/A</v>
      </c>
      <c r="BH48" s="529" t="e">
        <f ca="1">+IF(AND(ISNUMBER(OFFSET('Hygiene Data'!$F$9,0,10*ROW('Hygiene Data'!F42))),'Data Summary'!DW48="Yes"),OFFSET('Hygiene Data'!$F$9,0,10*ROW('Hygiene Data'!F42)),NA())</f>
        <v>#N/A</v>
      </c>
      <c r="BI48" s="529" t="e">
        <f ca="1">+IF(AND(ISNUMBER(OFFSET('Hygiene Data'!$G$5,0,10*ROW('Hygiene Data'!G42))),'Data Summary'!DX48="Yes"),OFFSET('Hygiene Data'!$G$5,0,10*ROW('Hygiene Data'!G42)),NA())</f>
        <v>#N/A</v>
      </c>
      <c r="BJ48" s="529" t="e">
        <f ca="1">+IF(AND(ISNUMBER(OFFSET('Hygiene Data'!$G$7,0,10*ROW('Hygiene Data'!G42))),'Data Summary'!DY48="Yes"),OFFSET('Hygiene Data'!$G$7,0,10*ROW('Hygiene Data'!G42)),NA())</f>
        <v>#N/A</v>
      </c>
      <c r="BK48" s="529" t="e">
        <f ca="1">+IF(AND(ISNUMBER(OFFSET('Hygiene Data'!$G$9,0,10*ROW('Hygiene Data'!G42))),'Data Summary'!DZ48="Yes"),OFFSET('Hygiene Data'!$G$9,0,10*ROW('Hygiene Data'!G42)),NA())</f>
        <v>#N/A</v>
      </c>
      <c r="BL48" s="529" t="e">
        <f ca="1">+IF(AND(ISNUMBER(OFFSET('Hygiene Data'!$H$5,0,10*ROW('Hygiene Data'!H42))),'Data Summary'!EA48="Yes"),OFFSET('Hygiene Data'!$H$5,0,10*ROW('Hygiene Data'!H42)),NA())</f>
        <v>#N/A</v>
      </c>
      <c r="BM48" s="529" t="e">
        <f ca="1">+IF(AND(ISNUMBER(OFFSET('Hygiene Data'!$H$7,0,10*ROW('Hygiene Data'!H42))),'Data Summary'!EB48="Yes"),OFFSET('Hygiene Data'!$H$7,0,10*ROW('Hygiene Data'!H42)),NA())</f>
        <v>#N/A</v>
      </c>
      <c r="BN48" s="529" t="e">
        <f ca="1">+IF(AND(ISNUMBER(OFFSET('Hygiene Data'!$H$9,0,10*ROW('Hygiene Data'!H42))),'Data Summary'!EC48="Yes"),OFFSET('Hygiene Data'!$H$9,0,10*ROW('Hygiene Data'!H42)),NA())</f>
        <v>#N/A</v>
      </c>
      <c r="BO48" s="529" t="e">
        <f ca="1">+IF(AND(ISNUMBER(OFFSET('Hygiene Data'!$I$5,0,10*ROW('Hygiene Data'!I42))),'Data Summary'!ED48="Yes"),OFFSET('Hygiene Data'!$I$5,0,10*ROW('Hygiene Data'!I42)),NA())</f>
        <v>#N/A</v>
      </c>
      <c r="BP48" s="529" t="e">
        <f ca="1">+IF(AND(ISNUMBER(OFFSET('Hygiene Data'!$I$7,0,10*ROW('Hygiene Data'!I42))),'Data Summary'!EE48="Yes"),OFFSET('Hygiene Data'!$I$7,0,10*ROW('Hygiene Data'!I42)),NA())</f>
        <v>#N/A</v>
      </c>
      <c r="BQ48" s="529" t="e">
        <f ca="1">+IF(AND(ISNUMBER(OFFSET('Hygiene Data'!$I$9,0,10*ROW('Hygiene Data'!I42))),'Data Summary'!EF48="Yes"),OFFSET('Hygiene Data'!$I$9,0,10*ROW('Hygiene Data'!I42)),NA())</f>
        <v>#N/A</v>
      </c>
    </row>
    <row r="49" spans="1:69" x14ac:dyDescent="0.25">
      <c r="A49" s="525" t="e">
        <f ca="1">+RIGHT('Data Summary'!A49,LEN('Data Summary'!A49)-9)</f>
        <v>#VALUE!</v>
      </c>
      <c r="B49" s="499" t="str">
        <f ca="1">+IF(ISTEXT('Data Summary'!B49),'Data Summary'!B49,"")</f>
        <v/>
      </c>
      <c r="C49" s="526" t="e">
        <f ca="1">+VALUE('Data Summary'!C49)</f>
        <v>#VALUE!</v>
      </c>
      <c r="D49" s="527" t="e">
        <f ca="1">+IF(AND(ISNUMBER(OFFSET('Water Data'!$D$4,0,10*ROW('Water Data'!D43))),'Data Summary'!BS49="Yes"),100-OFFSET('Water Data'!$D$4,0,10*ROW('Water Data'!D43)),NA())</f>
        <v>#N/A</v>
      </c>
      <c r="E49" s="527" t="e">
        <f ca="1">+IF(AND(ISNUMBER(OFFSET('Water Data'!$D$6,0,10*ROW('Water Data'!D43))),'Data Summary'!BT49="Yes"),OFFSET('Water Data'!$D$6,0,10*ROW('Water Data'!D43)),NA())</f>
        <v>#N/A</v>
      </c>
      <c r="F49" s="527" t="e">
        <f ca="1">+IF(AND(ISNUMBER(OFFSET('Water Data'!$D$9,0,10*ROW('Water Data'!D43))),'Data Summary'!BU49="Yes"),OFFSET('Water Data'!$D$9,0,10*ROW('Water Data'!D43)),NA())</f>
        <v>#N/A</v>
      </c>
      <c r="G49" s="527" t="e">
        <f ca="1">+IF(AND(ISNUMBER(OFFSET('Water Data'!$E$4,0,10*ROW('Water Data'!E43))),'Data Summary'!BV49="Yes"),100-OFFSET('Water Data'!$E$4,0,10*ROW('Water Data'!E43)),NA())</f>
        <v>#N/A</v>
      </c>
      <c r="H49" s="527" t="e">
        <f ca="1">+IF(AND(ISNUMBER(OFFSET('Water Data'!$E$6,0,10*ROW('Water Data'!E43))),'Data Summary'!BW49="Yes"),OFFSET('Water Data'!$E$6,0,10*ROW('Water Data'!E43)),NA())</f>
        <v>#N/A</v>
      </c>
      <c r="I49" s="527" t="e">
        <f ca="1">+IF(AND(ISNUMBER(OFFSET('Water Data'!$E$9,0,10*ROW('Water Data'!E43))),'Data Summary'!BX49="Yes"),OFFSET('Water Data'!$E$9,0,10*ROW('Water Data'!E43)),NA())</f>
        <v>#N/A</v>
      </c>
      <c r="J49" s="527" t="e">
        <f ca="1">+IF(AND(ISNUMBER(OFFSET('Water Data'!$F$4,0,10*ROW('Water Data'!F43))),'Data Summary'!BY49="Yes"),100-OFFSET('Water Data'!$F$4,0,10*ROW('Water Data'!F43)),NA())</f>
        <v>#N/A</v>
      </c>
      <c r="K49" s="527" t="e">
        <f ca="1">+IF(AND(ISNUMBER(OFFSET('Water Data'!$F$6,0,10*ROW('Water Data'!F43))),'Data Summary'!BZ49="Yes"),OFFSET('Water Data'!$F$6,0,10*ROW('Water Data'!F43)),NA())</f>
        <v>#N/A</v>
      </c>
      <c r="L49" s="527" t="e">
        <f ca="1">+IF(AND(ISNUMBER(OFFSET('Water Data'!$F$9,0,10*ROW('Water Data'!F43))),'Data Summary'!CA49="Yes"),OFFSET('Water Data'!$F$9,0,10*ROW('Water Data'!F43)),NA())</f>
        <v>#N/A</v>
      </c>
      <c r="M49" s="527" t="e">
        <f ca="1">+IF(AND(ISNUMBER(OFFSET('Water Data'!$G$4,0,10*ROW('Water Data'!G43))),'Data Summary'!CB49="Yes"),100-OFFSET('Water Data'!$G$4,0,10*ROW('Water Data'!G43)),NA())</f>
        <v>#N/A</v>
      </c>
      <c r="N49" s="527" t="e">
        <f ca="1">+IF(AND(ISNUMBER(OFFSET('Water Data'!$G$6,0,10*ROW('Water Data'!G43))),'Data Summary'!CC49="Yes"),OFFSET('Water Data'!$G$6,0,10*ROW('Water Data'!G43)),NA())</f>
        <v>#N/A</v>
      </c>
      <c r="O49" s="527" t="e">
        <f ca="1">+IF(AND(ISNUMBER(OFFSET('Water Data'!$G$9,0,10*ROW('Water Data'!G43))),'Data Summary'!CD49="Yes"),OFFSET('Water Data'!$G$9,0,10*ROW('Water Data'!G43)),NA())</f>
        <v>#N/A</v>
      </c>
      <c r="P49" s="527" t="e">
        <f ca="1">+IF(AND(ISNUMBER(OFFSET('Water Data'!$H$4,0,10*ROW('Water Data'!H43))),'Data Summary'!CE49="Yes"),100-OFFSET('Water Data'!$H$4,0,10*ROW('Water Data'!H43)),NA())</f>
        <v>#N/A</v>
      </c>
      <c r="Q49" s="527" t="e">
        <f ca="1">+IF(AND(ISNUMBER(OFFSET('Water Data'!$H$6,0,10*ROW('Water Data'!H43))),'Data Summary'!CF49="Yes"),OFFSET('Water Data'!$H$6,0,10*ROW('Water Data'!H43)),NA())</f>
        <v>#N/A</v>
      </c>
      <c r="R49" s="527" t="e">
        <f ca="1">+IF(AND(ISNUMBER(OFFSET('Water Data'!$H$9,0,10*ROW('Water Data'!H43))),'Data Summary'!CG49="Yes"),OFFSET('Water Data'!$H$9,0,10*ROW('Water Data'!H43)),NA())</f>
        <v>#N/A</v>
      </c>
      <c r="S49" s="527" t="e">
        <f ca="1">+IF(AND(ISNUMBER(OFFSET('Water Data'!$I$4,0,10*ROW('Water Data'!I43))),'Data Summary'!CH49="Yes"),100-OFFSET('Water Data'!$I$4,0,10*ROW('Water Data'!I43)),NA())</f>
        <v>#N/A</v>
      </c>
      <c r="T49" s="527" t="e">
        <f ca="1">+IF(AND(ISNUMBER(OFFSET('Water Data'!$I$6,0,10*ROW('Water Data'!I43))),'Data Summary'!CI49="Yes"),OFFSET('Water Data'!$I$6,0,10*ROW('Water Data'!I43)),NA())</f>
        <v>#N/A</v>
      </c>
      <c r="U49" s="527" t="e">
        <f ca="1">+IF(AND(ISNUMBER(OFFSET('Water Data'!$I$9,0,10*ROW('Water Data'!I43))),'Data Summary'!CJ49="Yes"),OFFSET('Water Data'!$I$9,0,10*ROW('Water Data'!I43)),NA())</f>
        <v>#N/A</v>
      </c>
      <c r="V49" s="528" t="e">
        <f ca="1">+IF(AND(ISNUMBER(OFFSET('Sanitation Data'!$D$4,0,10*ROW('Sanitation Data'!D43))),'Data Summary'!CK49="Yes"),100-OFFSET('Sanitation Data'!$D$4,0,10*ROW('Sanitation Data'!D43)),NA())</f>
        <v>#N/A</v>
      </c>
      <c r="W49" s="528" t="e">
        <f ca="1">+IF(AND(ISNUMBER(OFFSET('Sanitation Data'!$D$6,0,10*ROW('Sanitation Data'!D43))),'Data Summary'!CL49="Yes"),OFFSET('Sanitation Data'!$D$6,0,10*ROW('Sanitation Data'!D43)),NA())</f>
        <v>#N/A</v>
      </c>
      <c r="X49" s="528" t="e">
        <f ca="1">+IF(AND(ISNUMBER(OFFSET('Sanitation Data'!$D$10,0,10*ROW('Sanitation Data'!D43))),'Data Summary'!CM49="Yes"),OFFSET('Sanitation Data'!$D$10,0,10*ROW('Sanitation Data'!D43)),NA())</f>
        <v>#N/A</v>
      </c>
      <c r="Y49" s="528" t="e">
        <f ca="1">+IF(AND(ISNUMBER(OFFSET('Sanitation Data'!$D$11,0,10*ROW('Sanitation Data'!D43))),'Data Summary'!CN49="Yes"),OFFSET('Sanitation Data'!$D$11,0,10*ROW('Sanitation Data'!D43)),NA())</f>
        <v>#N/A</v>
      </c>
      <c r="Z49" s="528" t="e">
        <f ca="1">+IF(AND(ISNUMBER(OFFSET('Sanitation Data'!$D$12,0,10*ROW('Sanitation Data'!D43))),'Data Summary'!CO49="Yes"),OFFSET('Sanitation Data'!$D$12,0,10*ROW('Sanitation Data'!D43)),NA())</f>
        <v>#N/A</v>
      </c>
      <c r="AA49" s="528" t="e">
        <f ca="1">+IF(AND(ISNUMBER(OFFSET('Sanitation Data'!$E$4,0,10*ROW('Sanitation Data'!E43))),'Data Summary'!CP49="Yes"),100-OFFSET('Sanitation Data'!$E$4,0,10*ROW('Sanitation Data'!E43)),NA())</f>
        <v>#N/A</v>
      </c>
      <c r="AB49" s="528" t="e">
        <f ca="1">+IF(AND(ISNUMBER(OFFSET('Sanitation Data'!$E$6,0,10*ROW('Sanitation Data'!E43))),'Data Summary'!CQ49="Yes"),OFFSET('Sanitation Data'!$E$6,0,10*ROW('Sanitation Data'!E43)),NA())</f>
        <v>#N/A</v>
      </c>
      <c r="AC49" s="528" t="e">
        <f ca="1">+IF(AND(ISNUMBER(OFFSET('Sanitation Data'!$E$10,0,10*ROW('Sanitation Data'!E43))),'Data Summary'!CR49="Yes"),OFFSET('Sanitation Data'!$E$10,0,10*ROW('Sanitation Data'!E43)),NA())</f>
        <v>#N/A</v>
      </c>
      <c r="AD49" s="528" t="e">
        <f ca="1">+IF(AND(ISNUMBER(OFFSET('Sanitation Data'!$E$11,0,10*ROW('Sanitation Data'!E43))),'Data Summary'!CS49="Yes"),OFFSET('Sanitation Data'!$E$11,0,10*ROW('Sanitation Data'!E43)),NA())</f>
        <v>#N/A</v>
      </c>
      <c r="AE49" s="528" t="e">
        <f ca="1">+IF(AND(ISNUMBER(OFFSET('Sanitation Data'!$E$12,0,10*ROW('Sanitation Data'!E43))),'Data Summary'!CT49="Yes"),OFFSET('Sanitation Data'!$E$12,0,10*ROW('Sanitation Data'!E43)),NA())</f>
        <v>#N/A</v>
      </c>
      <c r="AF49" s="528" t="e">
        <f ca="1">+IF(AND(ISNUMBER(OFFSET('Sanitation Data'!$F$4,0,10*ROW('Sanitation Data'!F43))),'Data Summary'!CU49="Yes"),100-OFFSET('Sanitation Data'!$F$4,0,10*ROW('Sanitation Data'!F43)),NA())</f>
        <v>#N/A</v>
      </c>
      <c r="AG49" s="528" t="e">
        <f ca="1">+IF(AND(ISNUMBER(OFFSET('Sanitation Data'!$F$6,0,10*ROW('Sanitation Data'!F43))),'Data Summary'!CV49="Yes"),OFFSET('Sanitation Data'!$F$6,0,10*ROW('Sanitation Data'!F43)),NA())</f>
        <v>#N/A</v>
      </c>
      <c r="AH49" s="528" t="e">
        <f ca="1">+IF(AND(ISNUMBER(OFFSET('Sanitation Data'!$F$10,0,10*ROW('Sanitation Data'!F43))),'Data Summary'!CW49="Yes"),OFFSET('Sanitation Data'!$F$10,0,10*ROW('Sanitation Data'!F43)),NA())</f>
        <v>#N/A</v>
      </c>
      <c r="AI49" s="528" t="e">
        <f ca="1">+IF(AND(ISNUMBER(OFFSET('Sanitation Data'!$F$11,0,10*ROW('Sanitation Data'!F43))),'Data Summary'!CX49="Yes"),OFFSET('Sanitation Data'!$F$11,0,10*ROW('Sanitation Data'!F43)),NA())</f>
        <v>#N/A</v>
      </c>
      <c r="AJ49" s="528" t="e">
        <f ca="1">+IF(AND(ISNUMBER(OFFSET('Sanitation Data'!$F$12,0,10*ROW('Sanitation Data'!F43))),'Data Summary'!CY49="Yes"),OFFSET('Sanitation Data'!$F$12,0,10*ROW('Sanitation Data'!F43)),NA())</f>
        <v>#N/A</v>
      </c>
      <c r="AK49" s="528" t="e">
        <f ca="1">+IF(AND(ISNUMBER(OFFSET('Sanitation Data'!$G$4,0,10*ROW('Sanitation Data'!G43))),'Data Summary'!CZ49="Yes"),100-OFFSET('Sanitation Data'!$G$4,0,10*ROW('Sanitation Data'!G43)),NA())</f>
        <v>#N/A</v>
      </c>
      <c r="AL49" s="528" t="e">
        <f ca="1">+IF(AND(ISNUMBER(OFFSET('Sanitation Data'!$G$6,0,10*ROW('Sanitation Data'!G43))),'Data Summary'!DA49="Yes"),OFFSET('Sanitation Data'!$G$6,0,10*ROW('Sanitation Data'!G43)),NA())</f>
        <v>#N/A</v>
      </c>
      <c r="AM49" s="528" t="e">
        <f ca="1">+IF(AND(ISNUMBER(OFFSET('Sanitation Data'!$G$10,0,10*ROW('Sanitation Data'!G43))),'Data Summary'!DB49="Yes"),OFFSET('Sanitation Data'!$G$10,0,10*ROW('Sanitation Data'!G43)),NA())</f>
        <v>#N/A</v>
      </c>
      <c r="AN49" s="528" t="e">
        <f ca="1">+IF(AND(ISNUMBER(OFFSET('Sanitation Data'!$G$11,0,10*ROW('Sanitation Data'!G43))),'Data Summary'!DC49="Yes"),OFFSET('Sanitation Data'!$G$11,0,10*ROW('Sanitation Data'!G43)),NA())</f>
        <v>#N/A</v>
      </c>
      <c r="AO49" s="528" t="e">
        <f ca="1">+IF(AND(ISNUMBER(OFFSET('Sanitation Data'!$G$12,0,10*ROW('Sanitation Data'!G43))),'Data Summary'!DD49="Yes"),OFFSET('Sanitation Data'!$G$12,0,10*ROW('Sanitation Data'!G43)),NA())</f>
        <v>#N/A</v>
      </c>
      <c r="AP49" s="528" t="e">
        <f ca="1">+IF(AND(ISNUMBER(OFFSET('Sanitation Data'!$H$4,0,10*ROW('Sanitation Data'!H43))),'Data Summary'!DE49="Yes"),100-OFFSET('Sanitation Data'!$H$4,0,10*ROW('Sanitation Data'!H43)),NA())</f>
        <v>#N/A</v>
      </c>
      <c r="AQ49" s="528" t="e">
        <f ca="1">+IF(AND(ISNUMBER(OFFSET('Sanitation Data'!$H$6,0,10*ROW('Sanitation Data'!H43))),'Data Summary'!DF49="Yes"),OFFSET('Sanitation Data'!$H$6,0,10*ROW('Sanitation Data'!H43)),NA())</f>
        <v>#N/A</v>
      </c>
      <c r="AR49" s="528" t="e">
        <f ca="1">+IF(AND(ISNUMBER(OFFSET('Sanitation Data'!$H$10,0,10*ROW('Sanitation Data'!H43))),'Data Summary'!DG49="Yes"),OFFSET('Sanitation Data'!$H$10,0,10*ROW('Sanitation Data'!H43)),NA())</f>
        <v>#N/A</v>
      </c>
      <c r="AS49" s="528" t="e">
        <f ca="1">+IF(AND(ISNUMBER(OFFSET('Sanitation Data'!$H$11,0,10*ROW('Sanitation Data'!H43))),'Data Summary'!DH49="Yes"),OFFSET('Sanitation Data'!$H$11,0,10*ROW('Sanitation Data'!H43)),NA())</f>
        <v>#N/A</v>
      </c>
      <c r="AT49" s="528" t="e">
        <f ca="1">+IF(AND(ISNUMBER(OFFSET('Sanitation Data'!$H$12,0,10*ROW('Sanitation Data'!H43))),'Data Summary'!DI49="Yes"),OFFSET('Sanitation Data'!$H$12,0,10*ROW('Sanitation Data'!H43)),NA())</f>
        <v>#N/A</v>
      </c>
      <c r="AU49" s="528" t="e">
        <f ca="1">+IF(AND(ISNUMBER(OFFSET('Sanitation Data'!$I$4,0,10*ROW('Sanitation Data'!I43))),'Data Summary'!DJ49="Yes"),100-OFFSET('Sanitation Data'!$I$4,0,10*ROW('Sanitation Data'!I43)),NA())</f>
        <v>#N/A</v>
      </c>
      <c r="AV49" s="528" t="e">
        <f ca="1">+IF(AND(ISNUMBER(OFFSET('Sanitation Data'!$I$6,0,10*ROW('Sanitation Data'!I43))),'Data Summary'!DK49="Yes"),OFFSET('Sanitation Data'!$I$6,0,10*ROW('Sanitation Data'!I43)),NA())</f>
        <v>#N/A</v>
      </c>
      <c r="AW49" s="528" t="e">
        <f ca="1">+IF(AND(ISNUMBER(OFFSET('Sanitation Data'!$I$10,0,10*ROW('Sanitation Data'!I43))),'Data Summary'!DL49="Yes"),OFFSET('Sanitation Data'!$I$10,0,10*ROW('Sanitation Data'!I43)),NA())</f>
        <v>#N/A</v>
      </c>
      <c r="AX49" s="528" t="e">
        <f ca="1">+IF(AND(ISNUMBER(OFFSET('Sanitation Data'!$I$11,0,10*ROW('Sanitation Data'!I43))),'Data Summary'!DM49="Yes"),OFFSET('Sanitation Data'!$I$11,0,10*ROW('Sanitation Data'!I43)),NA())</f>
        <v>#N/A</v>
      </c>
      <c r="AY49" s="528" t="e">
        <f ca="1">+IF(AND(ISNUMBER(OFFSET('Sanitation Data'!$I$12,0,10*ROW('Sanitation Data'!I43))),'Data Summary'!DN49="Yes"),OFFSET('Sanitation Data'!$I$12,0,10*ROW('Sanitation Data'!I43)),NA())</f>
        <v>#N/A</v>
      </c>
      <c r="AZ49" s="529" t="e">
        <f ca="1">+IF(AND(ISNUMBER(OFFSET('Hygiene Data'!$D$5,0,10*ROW('Hygiene Data'!D43))),'Data Summary'!DO49="Yes"),OFFSET('Hygiene Data'!$D$5,0,10*ROW('Hygiene Data'!D43)),NA())</f>
        <v>#N/A</v>
      </c>
      <c r="BA49" s="529" t="e">
        <f ca="1">+IF(AND(ISNUMBER(OFFSET('Hygiene Data'!$D$7,0,10*ROW('Hygiene Data'!D43))),'Data Summary'!DP49="Yes"),OFFSET('Hygiene Data'!$D$7,0,10*ROW('Hygiene Data'!D43)),NA())</f>
        <v>#N/A</v>
      </c>
      <c r="BB49" s="529" t="e">
        <f ca="1">+IF(AND(ISNUMBER(OFFSET('Hygiene Data'!$D$9,0,10*ROW('Hygiene Data'!D43))),'Data Summary'!DQ49="Yes"),OFFSET('Hygiene Data'!$D$9,0,10*ROW('Hygiene Data'!D43)),NA())</f>
        <v>#N/A</v>
      </c>
      <c r="BC49" s="529" t="e">
        <f ca="1">+IF(AND(ISNUMBER(OFFSET('Hygiene Data'!$E$5,0,10*ROW('Hygiene Data'!E43))),'Data Summary'!DR49="Yes"),OFFSET('Hygiene Data'!$E$5,0,10*ROW('Hygiene Data'!E43)),NA())</f>
        <v>#N/A</v>
      </c>
      <c r="BD49" s="529" t="e">
        <f ca="1">+IF(AND(ISNUMBER(OFFSET('Hygiene Data'!$E$7,0,10*ROW('Hygiene Data'!E43))),'Data Summary'!DS49="Yes"),OFFSET('Hygiene Data'!$E$7,0,10*ROW('Hygiene Data'!E43)),NA())</f>
        <v>#N/A</v>
      </c>
      <c r="BE49" s="529" t="e">
        <f ca="1">+IF(AND(ISNUMBER(OFFSET('Hygiene Data'!$E$9,0,10*ROW('Hygiene Data'!E43))),'Data Summary'!DT49="Yes"),OFFSET('Hygiene Data'!$E$9,0,10*ROW('Hygiene Data'!E43)),NA())</f>
        <v>#N/A</v>
      </c>
      <c r="BF49" s="529" t="e">
        <f ca="1">+IF(AND(ISNUMBER(OFFSET('Hygiene Data'!$F$5,0,10*ROW('Hygiene Data'!F43))),'Data Summary'!DU49="Yes"),OFFSET('Hygiene Data'!$F$5,0,10*ROW('Hygiene Data'!F43)),NA())</f>
        <v>#N/A</v>
      </c>
      <c r="BG49" s="529" t="e">
        <f ca="1">+IF(AND(ISNUMBER(OFFSET('Hygiene Data'!$F$7,0,10*ROW('Hygiene Data'!F43))),'Data Summary'!DV49="Yes"),OFFSET('Hygiene Data'!$F$7,0,10*ROW('Hygiene Data'!F43)),NA())</f>
        <v>#N/A</v>
      </c>
      <c r="BH49" s="529" t="e">
        <f ca="1">+IF(AND(ISNUMBER(OFFSET('Hygiene Data'!$F$9,0,10*ROW('Hygiene Data'!F43))),'Data Summary'!DW49="Yes"),OFFSET('Hygiene Data'!$F$9,0,10*ROW('Hygiene Data'!F43)),NA())</f>
        <v>#N/A</v>
      </c>
      <c r="BI49" s="529" t="e">
        <f ca="1">+IF(AND(ISNUMBER(OFFSET('Hygiene Data'!$G$5,0,10*ROW('Hygiene Data'!G43))),'Data Summary'!DX49="Yes"),OFFSET('Hygiene Data'!$G$5,0,10*ROW('Hygiene Data'!G43)),NA())</f>
        <v>#N/A</v>
      </c>
      <c r="BJ49" s="529" t="e">
        <f ca="1">+IF(AND(ISNUMBER(OFFSET('Hygiene Data'!$G$7,0,10*ROW('Hygiene Data'!G43))),'Data Summary'!DY49="Yes"),OFFSET('Hygiene Data'!$G$7,0,10*ROW('Hygiene Data'!G43)),NA())</f>
        <v>#N/A</v>
      </c>
      <c r="BK49" s="529" t="e">
        <f ca="1">+IF(AND(ISNUMBER(OFFSET('Hygiene Data'!$G$9,0,10*ROW('Hygiene Data'!G43))),'Data Summary'!DZ49="Yes"),OFFSET('Hygiene Data'!$G$9,0,10*ROW('Hygiene Data'!G43)),NA())</f>
        <v>#N/A</v>
      </c>
      <c r="BL49" s="529" t="e">
        <f ca="1">+IF(AND(ISNUMBER(OFFSET('Hygiene Data'!$H$5,0,10*ROW('Hygiene Data'!H43))),'Data Summary'!EA49="Yes"),OFFSET('Hygiene Data'!$H$5,0,10*ROW('Hygiene Data'!H43)),NA())</f>
        <v>#N/A</v>
      </c>
      <c r="BM49" s="529" t="e">
        <f ca="1">+IF(AND(ISNUMBER(OFFSET('Hygiene Data'!$H$7,0,10*ROW('Hygiene Data'!H43))),'Data Summary'!EB49="Yes"),OFFSET('Hygiene Data'!$H$7,0,10*ROW('Hygiene Data'!H43)),NA())</f>
        <v>#N/A</v>
      </c>
      <c r="BN49" s="529" t="e">
        <f ca="1">+IF(AND(ISNUMBER(OFFSET('Hygiene Data'!$H$9,0,10*ROW('Hygiene Data'!H43))),'Data Summary'!EC49="Yes"),OFFSET('Hygiene Data'!$H$9,0,10*ROW('Hygiene Data'!H43)),NA())</f>
        <v>#N/A</v>
      </c>
      <c r="BO49" s="529" t="e">
        <f ca="1">+IF(AND(ISNUMBER(OFFSET('Hygiene Data'!$I$5,0,10*ROW('Hygiene Data'!I43))),'Data Summary'!ED49="Yes"),OFFSET('Hygiene Data'!$I$5,0,10*ROW('Hygiene Data'!I43)),NA())</f>
        <v>#N/A</v>
      </c>
      <c r="BP49" s="529" t="e">
        <f ca="1">+IF(AND(ISNUMBER(OFFSET('Hygiene Data'!$I$7,0,10*ROW('Hygiene Data'!I43))),'Data Summary'!EE49="Yes"),OFFSET('Hygiene Data'!$I$7,0,10*ROW('Hygiene Data'!I43)),NA())</f>
        <v>#N/A</v>
      </c>
      <c r="BQ49" s="529" t="e">
        <f ca="1">+IF(AND(ISNUMBER(OFFSET('Hygiene Data'!$I$9,0,10*ROW('Hygiene Data'!I43))),'Data Summary'!EF49="Yes"),OFFSET('Hygiene Data'!$I$9,0,10*ROW('Hygiene Data'!I43)),NA())</f>
        <v>#N/A</v>
      </c>
    </row>
    <row r="50" spans="1:69" x14ac:dyDescent="0.25">
      <c r="A50" s="525" t="e">
        <f ca="1">+RIGHT('Data Summary'!A50,LEN('Data Summary'!A50)-9)</f>
        <v>#VALUE!</v>
      </c>
      <c r="B50" s="499" t="str">
        <f ca="1">+IF(ISTEXT('Data Summary'!B50),'Data Summary'!B50,"")</f>
        <v/>
      </c>
      <c r="C50" s="526" t="e">
        <f ca="1">+VALUE('Data Summary'!C50)</f>
        <v>#VALUE!</v>
      </c>
      <c r="D50" s="527" t="e">
        <f ca="1">+IF(AND(ISNUMBER(OFFSET('Water Data'!$D$4,0,10*ROW('Water Data'!D44))),'Data Summary'!BS50="Yes"),100-OFFSET('Water Data'!$D$4,0,10*ROW('Water Data'!D44)),NA())</f>
        <v>#N/A</v>
      </c>
      <c r="E50" s="527" t="e">
        <f ca="1">+IF(AND(ISNUMBER(OFFSET('Water Data'!$D$6,0,10*ROW('Water Data'!D44))),'Data Summary'!BT50="Yes"),OFFSET('Water Data'!$D$6,0,10*ROW('Water Data'!D44)),NA())</f>
        <v>#N/A</v>
      </c>
      <c r="F50" s="527" t="e">
        <f ca="1">+IF(AND(ISNUMBER(OFFSET('Water Data'!$D$9,0,10*ROW('Water Data'!D44))),'Data Summary'!BU50="Yes"),OFFSET('Water Data'!$D$9,0,10*ROW('Water Data'!D44)),NA())</f>
        <v>#N/A</v>
      </c>
      <c r="G50" s="527" t="e">
        <f ca="1">+IF(AND(ISNUMBER(OFFSET('Water Data'!$E$4,0,10*ROW('Water Data'!E44))),'Data Summary'!BV50="Yes"),100-OFFSET('Water Data'!$E$4,0,10*ROW('Water Data'!E44)),NA())</f>
        <v>#N/A</v>
      </c>
      <c r="H50" s="527" t="e">
        <f ca="1">+IF(AND(ISNUMBER(OFFSET('Water Data'!$E$6,0,10*ROW('Water Data'!E44))),'Data Summary'!BW50="Yes"),OFFSET('Water Data'!$E$6,0,10*ROW('Water Data'!E44)),NA())</f>
        <v>#N/A</v>
      </c>
      <c r="I50" s="527" t="e">
        <f ca="1">+IF(AND(ISNUMBER(OFFSET('Water Data'!$E$9,0,10*ROW('Water Data'!E44))),'Data Summary'!BX50="Yes"),OFFSET('Water Data'!$E$9,0,10*ROW('Water Data'!E44)),NA())</f>
        <v>#N/A</v>
      </c>
      <c r="J50" s="527" t="e">
        <f ca="1">+IF(AND(ISNUMBER(OFFSET('Water Data'!$F$4,0,10*ROW('Water Data'!F44))),'Data Summary'!BY50="Yes"),100-OFFSET('Water Data'!$F$4,0,10*ROW('Water Data'!F44)),NA())</f>
        <v>#N/A</v>
      </c>
      <c r="K50" s="527" t="e">
        <f ca="1">+IF(AND(ISNUMBER(OFFSET('Water Data'!$F$6,0,10*ROW('Water Data'!F44))),'Data Summary'!BZ50="Yes"),OFFSET('Water Data'!$F$6,0,10*ROW('Water Data'!F44)),NA())</f>
        <v>#N/A</v>
      </c>
      <c r="L50" s="527" t="e">
        <f ca="1">+IF(AND(ISNUMBER(OFFSET('Water Data'!$F$9,0,10*ROW('Water Data'!F44))),'Data Summary'!CA50="Yes"),OFFSET('Water Data'!$F$9,0,10*ROW('Water Data'!F44)),NA())</f>
        <v>#N/A</v>
      </c>
      <c r="M50" s="527" t="e">
        <f ca="1">+IF(AND(ISNUMBER(OFFSET('Water Data'!$G$4,0,10*ROW('Water Data'!G44))),'Data Summary'!CB50="Yes"),100-OFFSET('Water Data'!$G$4,0,10*ROW('Water Data'!G44)),NA())</f>
        <v>#N/A</v>
      </c>
      <c r="N50" s="527" t="e">
        <f ca="1">+IF(AND(ISNUMBER(OFFSET('Water Data'!$G$6,0,10*ROW('Water Data'!G44))),'Data Summary'!CC50="Yes"),OFFSET('Water Data'!$G$6,0,10*ROW('Water Data'!G44)),NA())</f>
        <v>#N/A</v>
      </c>
      <c r="O50" s="527" t="e">
        <f ca="1">+IF(AND(ISNUMBER(OFFSET('Water Data'!$G$9,0,10*ROW('Water Data'!G44))),'Data Summary'!CD50="Yes"),OFFSET('Water Data'!$G$9,0,10*ROW('Water Data'!G44)),NA())</f>
        <v>#N/A</v>
      </c>
      <c r="P50" s="527" t="e">
        <f ca="1">+IF(AND(ISNUMBER(OFFSET('Water Data'!$H$4,0,10*ROW('Water Data'!H44))),'Data Summary'!CE50="Yes"),100-OFFSET('Water Data'!$H$4,0,10*ROW('Water Data'!H44)),NA())</f>
        <v>#N/A</v>
      </c>
      <c r="Q50" s="527" t="e">
        <f ca="1">+IF(AND(ISNUMBER(OFFSET('Water Data'!$H$6,0,10*ROW('Water Data'!H44))),'Data Summary'!CF50="Yes"),OFFSET('Water Data'!$H$6,0,10*ROW('Water Data'!H44)),NA())</f>
        <v>#N/A</v>
      </c>
      <c r="R50" s="527" t="e">
        <f ca="1">+IF(AND(ISNUMBER(OFFSET('Water Data'!$H$9,0,10*ROW('Water Data'!H44))),'Data Summary'!CG50="Yes"),OFFSET('Water Data'!$H$9,0,10*ROW('Water Data'!H44)),NA())</f>
        <v>#N/A</v>
      </c>
      <c r="S50" s="527" t="e">
        <f ca="1">+IF(AND(ISNUMBER(OFFSET('Water Data'!$I$4,0,10*ROW('Water Data'!I44))),'Data Summary'!CH50="Yes"),100-OFFSET('Water Data'!$I$4,0,10*ROW('Water Data'!I44)),NA())</f>
        <v>#N/A</v>
      </c>
      <c r="T50" s="527" t="e">
        <f ca="1">+IF(AND(ISNUMBER(OFFSET('Water Data'!$I$6,0,10*ROW('Water Data'!I44))),'Data Summary'!CI50="Yes"),OFFSET('Water Data'!$I$6,0,10*ROW('Water Data'!I44)),NA())</f>
        <v>#N/A</v>
      </c>
      <c r="U50" s="527" t="e">
        <f ca="1">+IF(AND(ISNUMBER(OFFSET('Water Data'!$I$9,0,10*ROW('Water Data'!I44))),'Data Summary'!CJ50="Yes"),OFFSET('Water Data'!$I$9,0,10*ROW('Water Data'!I44)),NA())</f>
        <v>#N/A</v>
      </c>
      <c r="V50" s="528" t="e">
        <f ca="1">+IF(AND(ISNUMBER(OFFSET('Sanitation Data'!$D$4,0,10*ROW('Sanitation Data'!D44))),'Data Summary'!CK50="Yes"),100-OFFSET('Sanitation Data'!$D$4,0,10*ROW('Sanitation Data'!D44)),NA())</f>
        <v>#N/A</v>
      </c>
      <c r="W50" s="528" t="e">
        <f ca="1">+IF(AND(ISNUMBER(OFFSET('Sanitation Data'!$D$6,0,10*ROW('Sanitation Data'!D44))),'Data Summary'!CL50="Yes"),OFFSET('Sanitation Data'!$D$6,0,10*ROW('Sanitation Data'!D44)),NA())</f>
        <v>#N/A</v>
      </c>
      <c r="X50" s="528" t="e">
        <f ca="1">+IF(AND(ISNUMBER(OFFSET('Sanitation Data'!$D$10,0,10*ROW('Sanitation Data'!D44))),'Data Summary'!CM50="Yes"),OFFSET('Sanitation Data'!$D$10,0,10*ROW('Sanitation Data'!D44)),NA())</f>
        <v>#N/A</v>
      </c>
      <c r="Y50" s="528" t="e">
        <f ca="1">+IF(AND(ISNUMBER(OFFSET('Sanitation Data'!$D$11,0,10*ROW('Sanitation Data'!D44))),'Data Summary'!CN50="Yes"),OFFSET('Sanitation Data'!$D$11,0,10*ROW('Sanitation Data'!D44)),NA())</f>
        <v>#N/A</v>
      </c>
      <c r="Z50" s="528" t="e">
        <f ca="1">+IF(AND(ISNUMBER(OFFSET('Sanitation Data'!$D$12,0,10*ROW('Sanitation Data'!D44))),'Data Summary'!CO50="Yes"),OFFSET('Sanitation Data'!$D$12,0,10*ROW('Sanitation Data'!D44)),NA())</f>
        <v>#N/A</v>
      </c>
      <c r="AA50" s="528" t="e">
        <f ca="1">+IF(AND(ISNUMBER(OFFSET('Sanitation Data'!$E$4,0,10*ROW('Sanitation Data'!E44))),'Data Summary'!CP50="Yes"),100-OFFSET('Sanitation Data'!$E$4,0,10*ROW('Sanitation Data'!E44)),NA())</f>
        <v>#N/A</v>
      </c>
      <c r="AB50" s="528" t="e">
        <f ca="1">+IF(AND(ISNUMBER(OFFSET('Sanitation Data'!$E$6,0,10*ROW('Sanitation Data'!E44))),'Data Summary'!CQ50="Yes"),OFFSET('Sanitation Data'!$E$6,0,10*ROW('Sanitation Data'!E44)),NA())</f>
        <v>#N/A</v>
      </c>
      <c r="AC50" s="528" t="e">
        <f ca="1">+IF(AND(ISNUMBER(OFFSET('Sanitation Data'!$E$10,0,10*ROW('Sanitation Data'!E44))),'Data Summary'!CR50="Yes"),OFFSET('Sanitation Data'!$E$10,0,10*ROW('Sanitation Data'!E44)),NA())</f>
        <v>#N/A</v>
      </c>
      <c r="AD50" s="528" t="e">
        <f ca="1">+IF(AND(ISNUMBER(OFFSET('Sanitation Data'!$E$11,0,10*ROW('Sanitation Data'!E44))),'Data Summary'!CS50="Yes"),OFFSET('Sanitation Data'!$E$11,0,10*ROW('Sanitation Data'!E44)),NA())</f>
        <v>#N/A</v>
      </c>
      <c r="AE50" s="528" t="e">
        <f ca="1">+IF(AND(ISNUMBER(OFFSET('Sanitation Data'!$E$12,0,10*ROW('Sanitation Data'!E44))),'Data Summary'!CT50="Yes"),OFFSET('Sanitation Data'!$E$12,0,10*ROW('Sanitation Data'!E44)),NA())</f>
        <v>#N/A</v>
      </c>
      <c r="AF50" s="528" t="e">
        <f ca="1">+IF(AND(ISNUMBER(OFFSET('Sanitation Data'!$F$4,0,10*ROW('Sanitation Data'!F44))),'Data Summary'!CU50="Yes"),100-OFFSET('Sanitation Data'!$F$4,0,10*ROW('Sanitation Data'!F44)),NA())</f>
        <v>#N/A</v>
      </c>
      <c r="AG50" s="528" t="e">
        <f ca="1">+IF(AND(ISNUMBER(OFFSET('Sanitation Data'!$F$6,0,10*ROW('Sanitation Data'!F44))),'Data Summary'!CV50="Yes"),OFFSET('Sanitation Data'!$F$6,0,10*ROW('Sanitation Data'!F44)),NA())</f>
        <v>#N/A</v>
      </c>
      <c r="AH50" s="528" t="e">
        <f ca="1">+IF(AND(ISNUMBER(OFFSET('Sanitation Data'!$F$10,0,10*ROW('Sanitation Data'!F44))),'Data Summary'!CW50="Yes"),OFFSET('Sanitation Data'!$F$10,0,10*ROW('Sanitation Data'!F44)),NA())</f>
        <v>#N/A</v>
      </c>
      <c r="AI50" s="528" t="e">
        <f ca="1">+IF(AND(ISNUMBER(OFFSET('Sanitation Data'!$F$11,0,10*ROW('Sanitation Data'!F44))),'Data Summary'!CX50="Yes"),OFFSET('Sanitation Data'!$F$11,0,10*ROW('Sanitation Data'!F44)),NA())</f>
        <v>#N/A</v>
      </c>
      <c r="AJ50" s="528" t="e">
        <f ca="1">+IF(AND(ISNUMBER(OFFSET('Sanitation Data'!$F$12,0,10*ROW('Sanitation Data'!F44))),'Data Summary'!CY50="Yes"),OFFSET('Sanitation Data'!$F$12,0,10*ROW('Sanitation Data'!F44)),NA())</f>
        <v>#N/A</v>
      </c>
      <c r="AK50" s="528" t="e">
        <f ca="1">+IF(AND(ISNUMBER(OFFSET('Sanitation Data'!$G$4,0,10*ROW('Sanitation Data'!G44))),'Data Summary'!CZ50="Yes"),100-OFFSET('Sanitation Data'!$G$4,0,10*ROW('Sanitation Data'!G44)),NA())</f>
        <v>#N/A</v>
      </c>
      <c r="AL50" s="528" t="e">
        <f ca="1">+IF(AND(ISNUMBER(OFFSET('Sanitation Data'!$G$6,0,10*ROW('Sanitation Data'!G44))),'Data Summary'!DA50="Yes"),OFFSET('Sanitation Data'!$G$6,0,10*ROW('Sanitation Data'!G44)),NA())</f>
        <v>#N/A</v>
      </c>
      <c r="AM50" s="528" t="e">
        <f ca="1">+IF(AND(ISNUMBER(OFFSET('Sanitation Data'!$G$10,0,10*ROW('Sanitation Data'!G44))),'Data Summary'!DB50="Yes"),OFFSET('Sanitation Data'!$G$10,0,10*ROW('Sanitation Data'!G44)),NA())</f>
        <v>#N/A</v>
      </c>
      <c r="AN50" s="528" t="e">
        <f ca="1">+IF(AND(ISNUMBER(OFFSET('Sanitation Data'!$G$11,0,10*ROW('Sanitation Data'!G44))),'Data Summary'!DC50="Yes"),OFFSET('Sanitation Data'!$G$11,0,10*ROW('Sanitation Data'!G44)),NA())</f>
        <v>#N/A</v>
      </c>
      <c r="AO50" s="528" t="e">
        <f ca="1">+IF(AND(ISNUMBER(OFFSET('Sanitation Data'!$G$12,0,10*ROW('Sanitation Data'!G44))),'Data Summary'!DD50="Yes"),OFFSET('Sanitation Data'!$G$12,0,10*ROW('Sanitation Data'!G44)),NA())</f>
        <v>#N/A</v>
      </c>
      <c r="AP50" s="528" t="e">
        <f ca="1">+IF(AND(ISNUMBER(OFFSET('Sanitation Data'!$H$4,0,10*ROW('Sanitation Data'!H44))),'Data Summary'!DE50="Yes"),100-OFFSET('Sanitation Data'!$H$4,0,10*ROW('Sanitation Data'!H44)),NA())</f>
        <v>#N/A</v>
      </c>
      <c r="AQ50" s="528" t="e">
        <f ca="1">+IF(AND(ISNUMBER(OFFSET('Sanitation Data'!$H$6,0,10*ROW('Sanitation Data'!H44))),'Data Summary'!DF50="Yes"),OFFSET('Sanitation Data'!$H$6,0,10*ROW('Sanitation Data'!H44)),NA())</f>
        <v>#N/A</v>
      </c>
      <c r="AR50" s="528" t="e">
        <f ca="1">+IF(AND(ISNUMBER(OFFSET('Sanitation Data'!$H$10,0,10*ROW('Sanitation Data'!H44))),'Data Summary'!DG50="Yes"),OFFSET('Sanitation Data'!$H$10,0,10*ROW('Sanitation Data'!H44)),NA())</f>
        <v>#N/A</v>
      </c>
      <c r="AS50" s="528" t="e">
        <f ca="1">+IF(AND(ISNUMBER(OFFSET('Sanitation Data'!$H$11,0,10*ROW('Sanitation Data'!H44))),'Data Summary'!DH50="Yes"),OFFSET('Sanitation Data'!$H$11,0,10*ROW('Sanitation Data'!H44)),NA())</f>
        <v>#N/A</v>
      </c>
      <c r="AT50" s="528" t="e">
        <f ca="1">+IF(AND(ISNUMBER(OFFSET('Sanitation Data'!$H$12,0,10*ROW('Sanitation Data'!H44))),'Data Summary'!DI50="Yes"),OFFSET('Sanitation Data'!$H$12,0,10*ROW('Sanitation Data'!H44)),NA())</f>
        <v>#N/A</v>
      </c>
      <c r="AU50" s="528" t="e">
        <f ca="1">+IF(AND(ISNUMBER(OFFSET('Sanitation Data'!$I$4,0,10*ROW('Sanitation Data'!I44))),'Data Summary'!DJ50="Yes"),100-OFFSET('Sanitation Data'!$I$4,0,10*ROW('Sanitation Data'!I44)),NA())</f>
        <v>#N/A</v>
      </c>
      <c r="AV50" s="528" t="e">
        <f ca="1">+IF(AND(ISNUMBER(OFFSET('Sanitation Data'!$I$6,0,10*ROW('Sanitation Data'!I44))),'Data Summary'!DK50="Yes"),OFFSET('Sanitation Data'!$I$6,0,10*ROW('Sanitation Data'!I44)),NA())</f>
        <v>#N/A</v>
      </c>
      <c r="AW50" s="528" t="e">
        <f ca="1">+IF(AND(ISNUMBER(OFFSET('Sanitation Data'!$I$10,0,10*ROW('Sanitation Data'!I44))),'Data Summary'!DL50="Yes"),OFFSET('Sanitation Data'!$I$10,0,10*ROW('Sanitation Data'!I44)),NA())</f>
        <v>#N/A</v>
      </c>
      <c r="AX50" s="528" t="e">
        <f ca="1">+IF(AND(ISNUMBER(OFFSET('Sanitation Data'!$I$11,0,10*ROW('Sanitation Data'!I44))),'Data Summary'!DM50="Yes"),OFFSET('Sanitation Data'!$I$11,0,10*ROW('Sanitation Data'!I44)),NA())</f>
        <v>#N/A</v>
      </c>
      <c r="AY50" s="528" t="e">
        <f ca="1">+IF(AND(ISNUMBER(OFFSET('Sanitation Data'!$I$12,0,10*ROW('Sanitation Data'!I44))),'Data Summary'!DN50="Yes"),OFFSET('Sanitation Data'!$I$12,0,10*ROW('Sanitation Data'!I44)),NA())</f>
        <v>#N/A</v>
      </c>
      <c r="AZ50" s="529" t="e">
        <f ca="1">+IF(AND(ISNUMBER(OFFSET('Hygiene Data'!$D$5,0,10*ROW('Hygiene Data'!D44))),'Data Summary'!DO50="Yes"),OFFSET('Hygiene Data'!$D$5,0,10*ROW('Hygiene Data'!D44)),NA())</f>
        <v>#N/A</v>
      </c>
      <c r="BA50" s="529" t="e">
        <f ca="1">+IF(AND(ISNUMBER(OFFSET('Hygiene Data'!$D$7,0,10*ROW('Hygiene Data'!D44))),'Data Summary'!DP50="Yes"),OFFSET('Hygiene Data'!$D$7,0,10*ROW('Hygiene Data'!D44)),NA())</f>
        <v>#N/A</v>
      </c>
      <c r="BB50" s="529" t="e">
        <f ca="1">+IF(AND(ISNUMBER(OFFSET('Hygiene Data'!$D$9,0,10*ROW('Hygiene Data'!D44))),'Data Summary'!DQ50="Yes"),OFFSET('Hygiene Data'!$D$9,0,10*ROW('Hygiene Data'!D44)),NA())</f>
        <v>#N/A</v>
      </c>
      <c r="BC50" s="529" t="e">
        <f ca="1">+IF(AND(ISNUMBER(OFFSET('Hygiene Data'!$E$5,0,10*ROW('Hygiene Data'!E44))),'Data Summary'!DR50="Yes"),OFFSET('Hygiene Data'!$E$5,0,10*ROW('Hygiene Data'!E44)),NA())</f>
        <v>#N/A</v>
      </c>
      <c r="BD50" s="529" t="e">
        <f ca="1">+IF(AND(ISNUMBER(OFFSET('Hygiene Data'!$E$7,0,10*ROW('Hygiene Data'!E44))),'Data Summary'!DS50="Yes"),OFFSET('Hygiene Data'!$E$7,0,10*ROW('Hygiene Data'!E44)),NA())</f>
        <v>#N/A</v>
      </c>
      <c r="BE50" s="529" t="e">
        <f ca="1">+IF(AND(ISNUMBER(OFFSET('Hygiene Data'!$E$9,0,10*ROW('Hygiene Data'!E44))),'Data Summary'!DT50="Yes"),OFFSET('Hygiene Data'!$E$9,0,10*ROW('Hygiene Data'!E44)),NA())</f>
        <v>#N/A</v>
      </c>
      <c r="BF50" s="529" t="e">
        <f ca="1">+IF(AND(ISNUMBER(OFFSET('Hygiene Data'!$F$5,0,10*ROW('Hygiene Data'!F44))),'Data Summary'!DU50="Yes"),OFFSET('Hygiene Data'!$F$5,0,10*ROW('Hygiene Data'!F44)),NA())</f>
        <v>#N/A</v>
      </c>
      <c r="BG50" s="529" t="e">
        <f ca="1">+IF(AND(ISNUMBER(OFFSET('Hygiene Data'!$F$7,0,10*ROW('Hygiene Data'!F44))),'Data Summary'!DV50="Yes"),OFFSET('Hygiene Data'!$F$7,0,10*ROW('Hygiene Data'!F44)),NA())</f>
        <v>#N/A</v>
      </c>
      <c r="BH50" s="529" t="e">
        <f ca="1">+IF(AND(ISNUMBER(OFFSET('Hygiene Data'!$F$9,0,10*ROW('Hygiene Data'!F44))),'Data Summary'!DW50="Yes"),OFFSET('Hygiene Data'!$F$9,0,10*ROW('Hygiene Data'!F44)),NA())</f>
        <v>#N/A</v>
      </c>
      <c r="BI50" s="529" t="e">
        <f ca="1">+IF(AND(ISNUMBER(OFFSET('Hygiene Data'!$G$5,0,10*ROW('Hygiene Data'!G44))),'Data Summary'!DX50="Yes"),OFFSET('Hygiene Data'!$G$5,0,10*ROW('Hygiene Data'!G44)),NA())</f>
        <v>#N/A</v>
      </c>
      <c r="BJ50" s="529" t="e">
        <f ca="1">+IF(AND(ISNUMBER(OFFSET('Hygiene Data'!$G$7,0,10*ROW('Hygiene Data'!G44))),'Data Summary'!DY50="Yes"),OFFSET('Hygiene Data'!$G$7,0,10*ROW('Hygiene Data'!G44)),NA())</f>
        <v>#N/A</v>
      </c>
      <c r="BK50" s="529" t="e">
        <f ca="1">+IF(AND(ISNUMBER(OFFSET('Hygiene Data'!$G$9,0,10*ROW('Hygiene Data'!G44))),'Data Summary'!DZ50="Yes"),OFFSET('Hygiene Data'!$G$9,0,10*ROW('Hygiene Data'!G44)),NA())</f>
        <v>#N/A</v>
      </c>
      <c r="BL50" s="529" t="e">
        <f ca="1">+IF(AND(ISNUMBER(OFFSET('Hygiene Data'!$H$5,0,10*ROW('Hygiene Data'!H44))),'Data Summary'!EA50="Yes"),OFFSET('Hygiene Data'!$H$5,0,10*ROW('Hygiene Data'!H44)),NA())</f>
        <v>#N/A</v>
      </c>
      <c r="BM50" s="529" t="e">
        <f ca="1">+IF(AND(ISNUMBER(OFFSET('Hygiene Data'!$H$7,0,10*ROW('Hygiene Data'!H44))),'Data Summary'!EB50="Yes"),OFFSET('Hygiene Data'!$H$7,0,10*ROW('Hygiene Data'!H44)),NA())</f>
        <v>#N/A</v>
      </c>
      <c r="BN50" s="529" t="e">
        <f ca="1">+IF(AND(ISNUMBER(OFFSET('Hygiene Data'!$H$9,0,10*ROW('Hygiene Data'!H44))),'Data Summary'!EC50="Yes"),OFFSET('Hygiene Data'!$H$9,0,10*ROW('Hygiene Data'!H44)),NA())</f>
        <v>#N/A</v>
      </c>
      <c r="BO50" s="529" t="e">
        <f ca="1">+IF(AND(ISNUMBER(OFFSET('Hygiene Data'!$I$5,0,10*ROW('Hygiene Data'!I44))),'Data Summary'!ED50="Yes"),OFFSET('Hygiene Data'!$I$5,0,10*ROW('Hygiene Data'!I44)),NA())</f>
        <v>#N/A</v>
      </c>
      <c r="BP50" s="529" t="e">
        <f ca="1">+IF(AND(ISNUMBER(OFFSET('Hygiene Data'!$I$7,0,10*ROW('Hygiene Data'!I44))),'Data Summary'!EE50="Yes"),OFFSET('Hygiene Data'!$I$7,0,10*ROW('Hygiene Data'!I44)),NA())</f>
        <v>#N/A</v>
      </c>
      <c r="BQ50" s="529" t="e">
        <f ca="1">+IF(AND(ISNUMBER(OFFSET('Hygiene Data'!$I$9,0,10*ROW('Hygiene Data'!I44))),'Data Summary'!EF50="Yes"),OFFSET('Hygiene Data'!$I$9,0,10*ROW('Hygiene Data'!I44)),NA())</f>
        <v>#N/A</v>
      </c>
    </row>
    <row r="51" spans="1:69" x14ac:dyDescent="0.25">
      <c r="A51" s="525" t="e">
        <f ca="1">+RIGHT('Data Summary'!A51,LEN('Data Summary'!A51)-9)</f>
        <v>#VALUE!</v>
      </c>
      <c r="B51" s="499" t="str">
        <f ca="1">+IF(ISTEXT('Data Summary'!B51),'Data Summary'!B51,"")</f>
        <v/>
      </c>
      <c r="C51" s="526" t="e">
        <f ca="1">+VALUE('Data Summary'!C51)</f>
        <v>#VALUE!</v>
      </c>
      <c r="D51" s="527" t="e">
        <f ca="1">+IF(AND(ISNUMBER(OFFSET('Water Data'!$D$4,0,10*ROW('Water Data'!D45))),'Data Summary'!BS51="Yes"),100-OFFSET('Water Data'!$D$4,0,10*ROW('Water Data'!D45)),NA())</f>
        <v>#N/A</v>
      </c>
      <c r="E51" s="527" t="e">
        <f ca="1">+IF(AND(ISNUMBER(OFFSET('Water Data'!$D$6,0,10*ROW('Water Data'!D45))),'Data Summary'!BT51="Yes"),OFFSET('Water Data'!$D$6,0,10*ROW('Water Data'!D45)),NA())</f>
        <v>#N/A</v>
      </c>
      <c r="F51" s="527" t="e">
        <f ca="1">+IF(AND(ISNUMBER(OFFSET('Water Data'!$D$9,0,10*ROW('Water Data'!D45))),'Data Summary'!BU51="Yes"),OFFSET('Water Data'!$D$9,0,10*ROW('Water Data'!D45)),NA())</f>
        <v>#N/A</v>
      </c>
      <c r="G51" s="527" t="e">
        <f ca="1">+IF(AND(ISNUMBER(OFFSET('Water Data'!$E$4,0,10*ROW('Water Data'!E45))),'Data Summary'!BV51="Yes"),100-OFFSET('Water Data'!$E$4,0,10*ROW('Water Data'!E45)),NA())</f>
        <v>#N/A</v>
      </c>
      <c r="H51" s="527" t="e">
        <f ca="1">+IF(AND(ISNUMBER(OFFSET('Water Data'!$E$6,0,10*ROW('Water Data'!E45))),'Data Summary'!BW51="Yes"),OFFSET('Water Data'!$E$6,0,10*ROW('Water Data'!E45)),NA())</f>
        <v>#N/A</v>
      </c>
      <c r="I51" s="527" t="e">
        <f ca="1">+IF(AND(ISNUMBER(OFFSET('Water Data'!$E$9,0,10*ROW('Water Data'!E45))),'Data Summary'!BX51="Yes"),OFFSET('Water Data'!$E$9,0,10*ROW('Water Data'!E45)),NA())</f>
        <v>#N/A</v>
      </c>
      <c r="J51" s="527" t="e">
        <f ca="1">+IF(AND(ISNUMBER(OFFSET('Water Data'!$F$4,0,10*ROW('Water Data'!F45))),'Data Summary'!BY51="Yes"),100-OFFSET('Water Data'!$F$4,0,10*ROW('Water Data'!F45)),NA())</f>
        <v>#N/A</v>
      </c>
      <c r="K51" s="527" t="e">
        <f ca="1">+IF(AND(ISNUMBER(OFFSET('Water Data'!$F$6,0,10*ROW('Water Data'!F45))),'Data Summary'!BZ51="Yes"),OFFSET('Water Data'!$F$6,0,10*ROW('Water Data'!F45)),NA())</f>
        <v>#N/A</v>
      </c>
      <c r="L51" s="527" t="e">
        <f ca="1">+IF(AND(ISNUMBER(OFFSET('Water Data'!$F$9,0,10*ROW('Water Data'!F45))),'Data Summary'!CA51="Yes"),OFFSET('Water Data'!$F$9,0,10*ROW('Water Data'!F45)),NA())</f>
        <v>#N/A</v>
      </c>
      <c r="M51" s="527" t="e">
        <f ca="1">+IF(AND(ISNUMBER(OFFSET('Water Data'!$G$4,0,10*ROW('Water Data'!G45))),'Data Summary'!CB51="Yes"),100-OFFSET('Water Data'!$G$4,0,10*ROW('Water Data'!G45)),NA())</f>
        <v>#N/A</v>
      </c>
      <c r="N51" s="527" t="e">
        <f ca="1">+IF(AND(ISNUMBER(OFFSET('Water Data'!$G$6,0,10*ROW('Water Data'!G45))),'Data Summary'!CC51="Yes"),OFFSET('Water Data'!$G$6,0,10*ROW('Water Data'!G45)),NA())</f>
        <v>#N/A</v>
      </c>
      <c r="O51" s="527" t="e">
        <f ca="1">+IF(AND(ISNUMBER(OFFSET('Water Data'!$G$9,0,10*ROW('Water Data'!G45))),'Data Summary'!CD51="Yes"),OFFSET('Water Data'!$G$9,0,10*ROW('Water Data'!G45)),NA())</f>
        <v>#N/A</v>
      </c>
      <c r="P51" s="527" t="e">
        <f ca="1">+IF(AND(ISNUMBER(OFFSET('Water Data'!$H$4,0,10*ROW('Water Data'!H45))),'Data Summary'!CE51="Yes"),100-OFFSET('Water Data'!$H$4,0,10*ROW('Water Data'!H45)),NA())</f>
        <v>#N/A</v>
      </c>
      <c r="Q51" s="527" t="e">
        <f ca="1">+IF(AND(ISNUMBER(OFFSET('Water Data'!$H$6,0,10*ROW('Water Data'!H45))),'Data Summary'!CF51="Yes"),OFFSET('Water Data'!$H$6,0,10*ROW('Water Data'!H45)),NA())</f>
        <v>#N/A</v>
      </c>
      <c r="R51" s="527" t="e">
        <f ca="1">+IF(AND(ISNUMBER(OFFSET('Water Data'!$H$9,0,10*ROW('Water Data'!H45))),'Data Summary'!CG51="Yes"),OFFSET('Water Data'!$H$9,0,10*ROW('Water Data'!H45)),NA())</f>
        <v>#N/A</v>
      </c>
      <c r="S51" s="527" t="e">
        <f ca="1">+IF(AND(ISNUMBER(OFFSET('Water Data'!$I$4,0,10*ROW('Water Data'!I45))),'Data Summary'!CH51="Yes"),100-OFFSET('Water Data'!$I$4,0,10*ROW('Water Data'!I45)),NA())</f>
        <v>#N/A</v>
      </c>
      <c r="T51" s="527" t="e">
        <f ca="1">+IF(AND(ISNUMBER(OFFSET('Water Data'!$I$6,0,10*ROW('Water Data'!I45))),'Data Summary'!CI51="Yes"),OFFSET('Water Data'!$I$6,0,10*ROW('Water Data'!I45)),NA())</f>
        <v>#N/A</v>
      </c>
      <c r="U51" s="527" t="e">
        <f ca="1">+IF(AND(ISNUMBER(OFFSET('Water Data'!$I$9,0,10*ROW('Water Data'!I45))),'Data Summary'!CJ51="Yes"),OFFSET('Water Data'!$I$9,0,10*ROW('Water Data'!I45)),NA())</f>
        <v>#N/A</v>
      </c>
      <c r="V51" s="528" t="e">
        <f ca="1">+IF(AND(ISNUMBER(OFFSET('Sanitation Data'!$D$4,0,10*ROW('Sanitation Data'!D45))),'Data Summary'!CK51="Yes"),100-OFFSET('Sanitation Data'!$D$4,0,10*ROW('Sanitation Data'!D45)),NA())</f>
        <v>#N/A</v>
      </c>
      <c r="W51" s="528" t="e">
        <f ca="1">+IF(AND(ISNUMBER(OFFSET('Sanitation Data'!$D$6,0,10*ROW('Sanitation Data'!D45))),'Data Summary'!CL51="Yes"),OFFSET('Sanitation Data'!$D$6,0,10*ROW('Sanitation Data'!D45)),NA())</f>
        <v>#N/A</v>
      </c>
      <c r="X51" s="528" t="e">
        <f ca="1">+IF(AND(ISNUMBER(OFFSET('Sanitation Data'!$D$10,0,10*ROW('Sanitation Data'!D45))),'Data Summary'!CM51="Yes"),OFFSET('Sanitation Data'!$D$10,0,10*ROW('Sanitation Data'!D45)),NA())</f>
        <v>#N/A</v>
      </c>
      <c r="Y51" s="528" t="e">
        <f ca="1">+IF(AND(ISNUMBER(OFFSET('Sanitation Data'!$D$11,0,10*ROW('Sanitation Data'!D45))),'Data Summary'!CN51="Yes"),OFFSET('Sanitation Data'!$D$11,0,10*ROW('Sanitation Data'!D45)),NA())</f>
        <v>#N/A</v>
      </c>
      <c r="Z51" s="528" t="e">
        <f ca="1">+IF(AND(ISNUMBER(OFFSET('Sanitation Data'!$D$12,0,10*ROW('Sanitation Data'!D45))),'Data Summary'!CO51="Yes"),OFFSET('Sanitation Data'!$D$12,0,10*ROW('Sanitation Data'!D45)),NA())</f>
        <v>#N/A</v>
      </c>
      <c r="AA51" s="528" t="e">
        <f ca="1">+IF(AND(ISNUMBER(OFFSET('Sanitation Data'!$E$4,0,10*ROW('Sanitation Data'!E45))),'Data Summary'!CP51="Yes"),100-OFFSET('Sanitation Data'!$E$4,0,10*ROW('Sanitation Data'!E45)),NA())</f>
        <v>#N/A</v>
      </c>
      <c r="AB51" s="528" t="e">
        <f ca="1">+IF(AND(ISNUMBER(OFFSET('Sanitation Data'!$E$6,0,10*ROW('Sanitation Data'!E45))),'Data Summary'!CQ51="Yes"),OFFSET('Sanitation Data'!$E$6,0,10*ROW('Sanitation Data'!E45)),NA())</f>
        <v>#N/A</v>
      </c>
      <c r="AC51" s="528" t="e">
        <f ca="1">+IF(AND(ISNUMBER(OFFSET('Sanitation Data'!$E$10,0,10*ROW('Sanitation Data'!E45))),'Data Summary'!CR51="Yes"),OFFSET('Sanitation Data'!$E$10,0,10*ROW('Sanitation Data'!E45)),NA())</f>
        <v>#N/A</v>
      </c>
      <c r="AD51" s="528" t="e">
        <f ca="1">+IF(AND(ISNUMBER(OFFSET('Sanitation Data'!$E$11,0,10*ROW('Sanitation Data'!E45))),'Data Summary'!CS51="Yes"),OFFSET('Sanitation Data'!$E$11,0,10*ROW('Sanitation Data'!E45)),NA())</f>
        <v>#N/A</v>
      </c>
      <c r="AE51" s="528" t="e">
        <f ca="1">+IF(AND(ISNUMBER(OFFSET('Sanitation Data'!$E$12,0,10*ROW('Sanitation Data'!E45))),'Data Summary'!CT51="Yes"),OFFSET('Sanitation Data'!$E$12,0,10*ROW('Sanitation Data'!E45)),NA())</f>
        <v>#N/A</v>
      </c>
      <c r="AF51" s="528" t="e">
        <f ca="1">+IF(AND(ISNUMBER(OFFSET('Sanitation Data'!$F$4,0,10*ROW('Sanitation Data'!F45))),'Data Summary'!CU51="Yes"),100-OFFSET('Sanitation Data'!$F$4,0,10*ROW('Sanitation Data'!F45)),NA())</f>
        <v>#N/A</v>
      </c>
      <c r="AG51" s="528" t="e">
        <f ca="1">+IF(AND(ISNUMBER(OFFSET('Sanitation Data'!$F$6,0,10*ROW('Sanitation Data'!F45))),'Data Summary'!CV51="Yes"),OFFSET('Sanitation Data'!$F$6,0,10*ROW('Sanitation Data'!F45)),NA())</f>
        <v>#N/A</v>
      </c>
      <c r="AH51" s="528" t="e">
        <f ca="1">+IF(AND(ISNUMBER(OFFSET('Sanitation Data'!$F$10,0,10*ROW('Sanitation Data'!F45))),'Data Summary'!CW51="Yes"),OFFSET('Sanitation Data'!$F$10,0,10*ROW('Sanitation Data'!F45)),NA())</f>
        <v>#N/A</v>
      </c>
      <c r="AI51" s="528" t="e">
        <f ca="1">+IF(AND(ISNUMBER(OFFSET('Sanitation Data'!$F$11,0,10*ROW('Sanitation Data'!F45))),'Data Summary'!CX51="Yes"),OFFSET('Sanitation Data'!$F$11,0,10*ROW('Sanitation Data'!F45)),NA())</f>
        <v>#N/A</v>
      </c>
      <c r="AJ51" s="528" t="e">
        <f ca="1">+IF(AND(ISNUMBER(OFFSET('Sanitation Data'!$F$12,0,10*ROW('Sanitation Data'!F45))),'Data Summary'!CY51="Yes"),OFFSET('Sanitation Data'!$F$12,0,10*ROW('Sanitation Data'!F45)),NA())</f>
        <v>#N/A</v>
      </c>
      <c r="AK51" s="528" t="e">
        <f ca="1">+IF(AND(ISNUMBER(OFFSET('Sanitation Data'!$G$4,0,10*ROW('Sanitation Data'!G45))),'Data Summary'!CZ51="Yes"),100-OFFSET('Sanitation Data'!$G$4,0,10*ROW('Sanitation Data'!G45)),NA())</f>
        <v>#N/A</v>
      </c>
      <c r="AL51" s="528" t="e">
        <f ca="1">+IF(AND(ISNUMBER(OFFSET('Sanitation Data'!$G$6,0,10*ROW('Sanitation Data'!G45))),'Data Summary'!DA51="Yes"),OFFSET('Sanitation Data'!$G$6,0,10*ROW('Sanitation Data'!G45)),NA())</f>
        <v>#N/A</v>
      </c>
      <c r="AM51" s="528" t="e">
        <f ca="1">+IF(AND(ISNUMBER(OFFSET('Sanitation Data'!$G$10,0,10*ROW('Sanitation Data'!G45))),'Data Summary'!DB51="Yes"),OFFSET('Sanitation Data'!$G$10,0,10*ROW('Sanitation Data'!G45)),NA())</f>
        <v>#N/A</v>
      </c>
      <c r="AN51" s="528" t="e">
        <f ca="1">+IF(AND(ISNUMBER(OFFSET('Sanitation Data'!$G$11,0,10*ROW('Sanitation Data'!G45))),'Data Summary'!DC51="Yes"),OFFSET('Sanitation Data'!$G$11,0,10*ROW('Sanitation Data'!G45)),NA())</f>
        <v>#N/A</v>
      </c>
      <c r="AO51" s="528" t="e">
        <f ca="1">+IF(AND(ISNUMBER(OFFSET('Sanitation Data'!$G$12,0,10*ROW('Sanitation Data'!G45))),'Data Summary'!DD51="Yes"),OFFSET('Sanitation Data'!$G$12,0,10*ROW('Sanitation Data'!G45)),NA())</f>
        <v>#N/A</v>
      </c>
      <c r="AP51" s="528" t="e">
        <f ca="1">+IF(AND(ISNUMBER(OFFSET('Sanitation Data'!$H$4,0,10*ROW('Sanitation Data'!H45))),'Data Summary'!DE51="Yes"),100-OFFSET('Sanitation Data'!$H$4,0,10*ROW('Sanitation Data'!H45)),NA())</f>
        <v>#N/A</v>
      </c>
      <c r="AQ51" s="528" t="e">
        <f ca="1">+IF(AND(ISNUMBER(OFFSET('Sanitation Data'!$H$6,0,10*ROW('Sanitation Data'!H45))),'Data Summary'!DF51="Yes"),OFFSET('Sanitation Data'!$H$6,0,10*ROW('Sanitation Data'!H45)),NA())</f>
        <v>#N/A</v>
      </c>
      <c r="AR51" s="528" t="e">
        <f ca="1">+IF(AND(ISNUMBER(OFFSET('Sanitation Data'!$H$10,0,10*ROW('Sanitation Data'!H45))),'Data Summary'!DG51="Yes"),OFFSET('Sanitation Data'!$H$10,0,10*ROW('Sanitation Data'!H45)),NA())</f>
        <v>#N/A</v>
      </c>
      <c r="AS51" s="528" t="e">
        <f ca="1">+IF(AND(ISNUMBER(OFFSET('Sanitation Data'!$H$11,0,10*ROW('Sanitation Data'!H45))),'Data Summary'!DH51="Yes"),OFFSET('Sanitation Data'!$H$11,0,10*ROW('Sanitation Data'!H45)),NA())</f>
        <v>#N/A</v>
      </c>
      <c r="AT51" s="528" t="e">
        <f ca="1">+IF(AND(ISNUMBER(OFFSET('Sanitation Data'!$H$12,0,10*ROW('Sanitation Data'!H45))),'Data Summary'!DI51="Yes"),OFFSET('Sanitation Data'!$H$12,0,10*ROW('Sanitation Data'!H45)),NA())</f>
        <v>#N/A</v>
      </c>
      <c r="AU51" s="528" t="e">
        <f ca="1">+IF(AND(ISNUMBER(OFFSET('Sanitation Data'!$I$4,0,10*ROW('Sanitation Data'!I45))),'Data Summary'!DJ51="Yes"),100-OFFSET('Sanitation Data'!$I$4,0,10*ROW('Sanitation Data'!I45)),NA())</f>
        <v>#N/A</v>
      </c>
      <c r="AV51" s="528" t="e">
        <f ca="1">+IF(AND(ISNUMBER(OFFSET('Sanitation Data'!$I$6,0,10*ROW('Sanitation Data'!I45))),'Data Summary'!DK51="Yes"),OFFSET('Sanitation Data'!$I$6,0,10*ROW('Sanitation Data'!I45)),NA())</f>
        <v>#N/A</v>
      </c>
      <c r="AW51" s="528" t="e">
        <f ca="1">+IF(AND(ISNUMBER(OFFSET('Sanitation Data'!$I$10,0,10*ROW('Sanitation Data'!I45))),'Data Summary'!DL51="Yes"),OFFSET('Sanitation Data'!$I$10,0,10*ROW('Sanitation Data'!I45)),NA())</f>
        <v>#N/A</v>
      </c>
      <c r="AX51" s="528" t="e">
        <f ca="1">+IF(AND(ISNUMBER(OFFSET('Sanitation Data'!$I$11,0,10*ROW('Sanitation Data'!I45))),'Data Summary'!DM51="Yes"),OFFSET('Sanitation Data'!$I$11,0,10*ROW('Sanitation Data'!I45)),NA())</f>
        <v>#N/A</v>
      </c>
      <c r="AY51" s="528" t="e">
        <f ca="1">+IF(AND(ISNUMBER(OFFSET('Sanitation Data'!$I$12,0,10*ROW('Sanitation Data'!I45))),'Data Summary'!DN51="Yes"),OFFSET('Sanitation Data'!$I$12,0,10*ROW('Sanitation Data'!I45)),NA())</f>
        <v>#N/A</v>
      </c>
      <c r="AZ51" s="529" t="e">
        <f ca="1">+IF(AND(ISNUMBER(OFFSET('Hygiene Data'!$D$5,0,10*ROW('Hygiene Data'!D45))),'Data Summary'!DO51="Yes"),OFFSET('Hygiene Data'!$D$5,0,10*ROW('Hygiene Data'!D45)),NA())</f>
        <v>#N/A</v>
      </c>
      <c r="BA51" s="529" t="e">
        <f ca="1">+IF(AND(ISNUMBER(OFFSET('Hygiene Data'!$D$7,0,10*ROW('Hygiene Data'!D45))),'Data Summary'!DP51="Yes"),OFFSET('Hygiene Data'!$D$7,0,10*ROW('Hygiene Data'!D45)),NA())</f>
        <v>#N/A</v>
      </c>
      <c r="BB51" s="529" t="e">
        <f ca="1">+IF(AND(ISNUMBER(OFFSET('Hygiene Data'!$D$9,0,10*ROW('Hygiene Data'!D45))),'Data Summary'!DQ51="Yes"),OFFSET('Hygiene Data'!$D$9,0,10*ROW('Hygiene Data'!D45)),NA())</f>
        <v>#N/A</v>
      </c>
      <c r="BC51" s="529" t="e">
        <f ca="1">+IF(AND(ISNUMBER(OFFSET('Hygiene Data'!$E$5,0,10*ROW('Hygiene Data'!E45))),'Data Summary'!DR51="Yes"),OFFSET('Hygiene Data'!$E$5,0,10*ROW('Hygiene Data'!E45)),NA())</f>
        <v>#N/A</v>
      </c>
      <c r="BD51" s="529" t="e">
        <f ca="1">+IF(AND(ISNUMBER(OFFSET('Hygiene Data'!$E$7,0,10*ROW('Hygiene Data'!E45))),'Data Summary'!DS51="Yes"),OFFSET('Hygiene Data'!$E$7,0,10*ROW('Hygiene Data'!E45)),NA())</f>
        <v>#N/A</v>
      </c>
      <c r="BE51" s="529" t="e">
        <f ca="1">+IF(AND(ISNUMBER(OFFSET('Hygiene Data'!$E$9,0,10*ROW('Hygiene Data'!E45))),'Data Summary'!DT51="Yes"),OFFSET('Hygiene Data'!$E$9,0,10*ROW('Hygiene Data'!E45)),NA())</f>
        <v>#N/A</v>
      </c>
      <c r="BF51" s="529" t="e">
        <f ca="1">+IF(AND(ISNUMBER(OFFSET('Hygiene Data'!$F$5,0,10*ROW('Hygiene Data'!F45))),'Data Summary'!DU51="Yes"),OFFSET('Hygiene Data'!$F$5,0,10*ROW('Hygiene Data'!F45)),NA())</f>
        <v>#N/A</v>
      </c>
      <c r="BG51" s="529" t="e">
        <f ca="1">+IF(AND(ISNUMBER(OFFSET('Hygiene Data'!$F$7,0,10*ROW('Hygiene Data'!F45))),'Data Summary'!DV51="Yes"),OFFSET('Hygiene Data'!$F$7,0,10*ROW('Hygiene Data'!F45)),NA())</f>
        <v>#N/A</v>
      </c>
      <c r="BH51" s="529" t="e">
        <f ca="1">+IF(AND(ISNUMBER(OFFSET('Hygiene Data'!$F$9,0,10*ROW('Hygiene Data'!F45))),'Data Summary'!DW51="Yes"),OFFSET('Hygiene Data'!$F$9,0,10*ROW('Hygiene Data'!F45)),NA())</f>
        <v>#N/A</v>
      </c>
      <c r="BI51" s="529" t="e">
        <f ca="1">+IF(AND(ISNUMBER(OFFSET('Hygiene Data'!$G$5,0,10*ROW('Hygiene Data'!G45))),'Data Summary'!DX51="Yes"),OFFSET('Hygiene Data'!$G$5,0,10*ROW('Hygiene Data'!G45)),NA())</f>
        <v>#N/A</v>
      </c>
      <c r="BJ51" s="529" t="e">
        <f ca="1">+IF(AND(ISNUMBER(OFFSET('Hygiene Data'!$G$7,0,10*ROW('Hygiene Data'!G45))),'Data Summary'!DY51="Yes"),OFFSET('Hygiene Data'!$G$7,0,10*ROW('Hygiene Data'!G45)),NA())</f>
        <v>#N/A</v>
      </c>
      <c r="BK51" s="529" t="e">
        <f ca="1">+IF(AND(ISNUMBER(OFFSET('Hygiene Data'!$G$9,0,10*ROW('Hygiene Data'!G45))),'Data Summary'!DZ51="Yes"),OFFSET('Hygiene Data'!$G$9,0,10*ROW('Hygiene Data'!G45)),NA())</f>
        <v>#N/A</v>
      </c>
      <c r="BL51" s="529" t="e">
        <f ca="1">+IF(AND(ISNUMBER(OFFSET('Hygiene Data'!$H$5,0,10*ROW('Hygiene Data'!H45))),'Data Summary'!EA51="Yes"),OFFSET('Hygiene Data'!$H$5,0,10*ROW('Hygiene Data'!H45)),NA())</f>
        <v>#N/A</v>
      </c>
      <c r="BM51" s="529" t="e">
        <f ca="1">+IF(AND(ISNUMBER(OFFSET('Hygiene Data'!$H$7,0,10*ROW('Hygiene Data'!H45))),'Data Summary'!EB51="Yes"),OFFSET('Hygiene Data'!$H$7,0,10*ROW('Hygiene Data'!H45)),NA())</f>
        <v>#N/A</v>
      </c>
      <c r="BN51" s="529" t="e">
        <f ca="1">+IF(AND(ISNUMBER(OFFSET('Hygiene Data'!$H$9,0,10*ROW('Hygiene Data'!H45))),'Data Summary'!EC51="Yes"),OFFSET('Hygiene Data'!$H$9,0,10*ROW('Hygiene Data'!H45)),NA())</f>
        <v>#N/A</v>
      </c>
      <c r="BO51" s="529" t="e">
        <f ca="1">+IF(AND(ISNUMBER(OFFSET('Hygiene Data'!$I$5,0,10*ROW('Hygiene Data'!I45))),'Data Summary'!ED51="Yes"),OFFSET('Hygiene Data'!$I$5,0,10*ROW('Hygiene Data'!I45)),NA())</f>
        <v>#N/A</v>
      </c>
      <c r="BP51" s="529" t="e">
        <f ca="1">+IF(AND(ISNUMBER(OFFSET('Hygiene Data'!$I$7,0,10*ROW('Hygiene Data'!I45))),'Data Summary'!EE51="Yes"),OFFSET('Hygiene Data'!$I$7,0,10*ROW('Hygiene Data'!I45)),NA())</f>
        <v>#N/A</v>
      </c>
      <c r="BQ51" s="529" t="e">
        <f ca="1">+IF(AND(ISNUMBER(OFFSET('Hygiene Data'!$I$9,0,10*ROW('Hygiene Data'!I45))),'Data Summary'!EF51="Yes"),OFFSET('Hygiene Data'!$I$9,0,10*ROW('Hygiene Data'!I45)),NA())</f>
        <v>#N/A</v>
      </c>
    </row>
    <row r="52" spans="1:69" x14ac:dyDescent="0.25">
      <c r="A52" s="525" t="e">
        <f ca="1">+RIGHT('Data Summary'!A52,LEN('Data Summary'!A52)-9)</f>
        <v>#VALUE!</v>
      </c>
      <c r="B52" s="499" t="str">
        <f ca="1">+IF(ISTEXT('Data Summary'!B52),'Data Summary'!B52,"")</f>
        <v/>
      </c>
      <c r="C52" s="526" t="e">
        <f ca="1">+VALUE('Data Summary'!C52)</f>
        <v>#VALUE!</v>
      </c>
      <c r="D52" s="527" t="e">
        <f ca="1">+IF(AND(ISNUMBER(OFFSET('Water Data'!$D$4,0,10*ROW('Water Data'!D46))),'Data Summary'!BS52="Yes"),100-OFFSET('Water Data'!$D$4,0,10*ROW('Water Data'!D46)),NA())</f>
        <v>#N/A</v>
      </c>
      <c r="E52" s="527" t="e">
        <f ca="1">+IF(AND(ISNUMBER(OFFSET('Water Data'!$D$6,0,10*ROW('Water Data'!D46))),'Data Summary'!BT52="Yes"),OFFSET('Water Data'!$D$6,0,10*ROW('Water Data'!D46)),NA())</f>
        <v>#N/A</v>
      </c>
      <c r="F52" s="527" t="e">
        <f ca="1">+IF(AND(ISNUMBER(OFFSET('Water Data'!$D$9,0,10*ROW('Water Data'!D46))),'Data Summary'!BU52="Yes"),OFFSET('Water Data'!$D$9,0,10*ROW('Water Data'!D46)),NA())</f>
        <v>#N/A</v>
      </c>
      <c r="G52" s="527" t="e">
        <f ca="1">+IF(AND(ISNUMBER(OFFSET('Water Data'!$E$4,0,10*ROW('Water Data'!E46))),'Data Summary'!BV52="Yes"),100-OFFSET('Water Data'!$E$4,0,10*ROW('Water Data'!E46)),NA())</f>
        <v>#N/A</v>
      </c>
      <c r="H52" s="527" t="e">
        <f ca="1">+IF(AND(ISNUMBER(OFFSET('Water Data'!$E$6,0,10*ROW('Water Data'!E46))),'Data Summary'!BW52="Yes"),OFFSET('Water Data'!$E$6,0,10*ROW('Water Data'!E46)),NA())</f>
        <v>#N/A</v>
      </c>
      <c r="I52" s="527" t="e">
        <f ca="1">+IF(AND(ISNUMBER(OFFSET('Water Data'!$E$9,0,10*ROW('Water Data'!E46))),'Data Summary'!BX52="Yes"),OFFSET('Water Data'!$E$9,0,10*ROW('Water Data'!E46)),NA())</f>
        <v>#N/A</v>
      </c>
      <c r="J52" s="527" t="e">
        <f ca="1">+IF(AND(ISNUMBER(OFFSET('Water Data'!$F$4,0,10*ROW('Water Data'!F46))),'Data Summary'!BY52="Yes"),100-OFFSET('Water Data'!$F$4,0,10*ROW('Water Data'!F46)),NA())</f>
        <v>#N/A</v>
      </c>
      <c r="K52" s="527" t="e">
        <f ca="1">+IF(AND(ISNUMBER(OFFSET('Water Data'!$F$6,0,10*ROW('Water Data'!F46))),'Data Summary'!BZ52="Yes"),OFFSET('Water Data'!$F$6,0,10*ROW('Water Data'!F46)),NA())</f>
        <v>#N/A</v>
      </c>
      <c r="L52" s="527" t="e">
        <f ca="1">+IF(AND(ISNUMBER(OFFSET('Water Data'!$F$9,0,10*ROW('Water Data'!F46))),'Data Summary'!CA52="Yes"),OFFSET('Water Data'!$F$9,0,10*ROW('Water Data'!F46)),NA())</f>
        <v>#N/A</v>
      </c>
      <c r="M52" s="527" t="e">
        <f ca="1">+IF(AND(ISNUMBER(OFFSET('Water Data'!$G$4,0,10*ROW('Water Data'!G46))),'Data Summary'!CB52="Yes"),100-OFFSET('Water Data'!$G$4,0,10*ROW('Water Data'!G46)),NA())</f>
        <v>#N/A</v>
      </c>
      <c r="N52" s="527" t="e">
        <f ca="1">+IF(AND(ISNUMBER(OFFSET('Water Data'!$G$6,0,10*ROW('Water Data'!G46))),'Data Summary'!CC52="Yes"),OFFSET('Water Data'!$G$6,0,10*ROW('Water Data'!G46)),NA())</f>
        <v>#N/A</v>
      </c>
      <c r="O52" s="527" t="e">
        <f ca="1">+IF(AND(ISNUMBER(OFFSET('Water Data'!$G$9,0,10*ROW('Water Data'!G46))),'Data Summary'!CD52="Yes"),OFFSET('Water Data'!$G$9,0,10*ROW('Water Data'!G46)),NA())</f>
        <v>#N/A</v>
      </c>
      <c r="P52" s="527" t="e">
        <f ca="1">+IF(AND(ISNUMBER(OFFSET('Water Data'!$H$4,0,10*ROW('Water Data'!H46))),'Data Summary'!CE52="Yes"),100-OFFSET('Water Data'!$H$4,0,10*ROW('Water Data'!H46)),NA())</f>
        <v>#N/A</v>
      </c>
      <c r="Q52" s="527" t="e">
        <f ca="1">+IF(AND(ISNUMBER(OFFSET('Water Data'!$H$6,0,10*ROW('Water Data'!H46))),'Data Summary'!CF52="Yes"),OFFSET('Water Data'!$H$6,0,10*ROW('Water Data'!H46)),NA())</f>
        <v>#N/A</v>
      </c>
      <c r="R52" s="527" t="e">
        <f ca="1">+IF(AND(ISNUMBER(OFFSET('Water Data'!$H$9,0,10*ROW('Water Data'!H46))),'Data Summary'!CG52="Yes"),OFFSET('Water Data'!$H$9,0,10*ROW('Water Data'!H46)),NA())</f>
        <v>#N/A</v>
      </c>
      <c r="S52" s="527" t="e">
        <f ca="1">+IF(AND(ISNUMBER(OFFSET('Water Data'!$I$4,0,10*ROW('Water Data'!I46))),'Data Summary'!CH52="Yes"),100-OFFSET('Water Data'!$I$4,0,10*ROW('Water Data'!I46)),NA())</f>
        <v>#N/A</v>
      </c>
      <c r="T52" s="527" t="e">
        <f ca="1">+IF(AND(ISNUMBER(OFFSET('Water Data'!$I$6,0,10*ROW('Water Data'!I46))),'Data Summary'!CI52="Yes"),OFFSET('Water Data'!$I$6,0,10*ROW('Water Data'!I46)),NA())</f>
        <v>#N/A</v>
      </c>
      <c r="U52" s="527" t="e">
        <f ca="1">+IF(AND(ISNUMBER(OFFSET('Water Data'!$I$9,0,10*ROW('Water Data'!I46))),'Data Summary'!CJ52="Yes"),OFFSET('Water Data'!$I$9,0,10*ROW('Water Data'!I46)),NA())</f>
        <v>#N/A</v>
      </c>
      <c r="V52" s="528" t="e">
        <f ca="1">+IF(AND(ISNUMBER(OFFSET('Sanitation Data'!$D$4,0,10*ROW('Sanitation Data'!D46))),'Data Summary'!CK52="Yes"),100-OFFSET('Sanitation Data'!$D$4,0,10*ROW('Sanitation Data'!D46)),NA())</f>
        <v>#N/A</v>
      </c>
      <c r="W52" s="528" t="e">
        <f ca="1">+IF(AND(ISNUMBER(OFFSET('Sanitation Data'!$D$6,0,10*ROW('Sanitation Data'!D46))),'Data Summary'!CL52="Yes"),OFFSET('Sanitation Data'!$D$6,0,10*ROW('Sanitation Data'!D46)),NA())</f>
        <v>#N/A</v>
      </c>
      <c r="X52" s="528" t="e">
        <f ca="1">+IF(AND(ISNUMBER(OFFSET('Sanitation Data'!$D$10,0,10*ROW('Sanitation Data'!D46))),'Data Summary'!CM52="Yes"),OFFSET('Sanitation Data'!$D$10,0,10*ROW('Sanitation Data'!D46)),NA())</f>
        <v>#N/A</v>
      </c>
      <c r="Y52" s="528" t="e">
        <f ca="1">+IF(AND(ISNUMBER(OFFSET('Sanitation Data'!$D$11,0,10*ROW('Sanitation Data'!D46))),'Data Summary'!CN52="Yes"),OFFSET('Sanitation Data'!$D$11,0,10*ROW('Sanitation Data'!D46)),NA())</f>
        <v>#N/A</v>
      </c>
      <c r="Z52" s="528" t="e">
        <f ca="1">+IF(AND(ISNUMBER(OFFSET('Sanitation Data'!$D$12,0,10*ROW('Sanitation Data'!D46))),'Data Summary'!CO52="Yes"),OFFSET('Sanitation Data'!$D$12,0,10*ROW('Sanitation Data'!D46)),NA())</f>
        <v>#N/A</v>
      </c>
      <c r="AA52" s="528" t="e">
        <f ca="1">+IF(AND(ISNUMBER(OFFSET('Sanitation Data'!$E$4,0,10*ROW('Sanitation Data'!E46))),'Data Summary'!CP52="Yes"),100-OFFSET('Sanitation Data'!$E$4,0,10*ROW('Sanitation Data'!E46)),NA())</f>
        <v>#N/A</v>
      </c>
      <c r="AB52" s="528" t="e">
        <f ca="1">+IF(AND(ISNUMBER(OFFSET('Sanitation Data'!$E$6,0,10*ROW('Sanitation Data'!E46))),'Data Summary'!CQ52="Yes"),OFFSET('Sanitation Data'!$E$6,0,10*ROW('Sanitation Data'!E46)),NA())</f>
        <v>#N/A</v>
      </c>
      <c r="AC52" s="528" t="e">
        <f ca="1">+IF(AND(ISNUMBER(OFFSET('Sanitation Data'!$E$10,0,10*ROW('Sanitation Data'!E46))),'Data Summary'!CR52="Yes"),OFFSET('Sanitation Data'!$E$10,0,10*ROW('Sanitation Data'!E46)),NA())</f>
        <v>#N/A</v>
      </c>
      <c r="AD52" s="528" t="e">
        <f ca="1">+IF(AND(ISNUMBER(OFFSET('Sanitation Data'!$E$11,0,10*ROW('Sanitation Data'!E46))),'Data Summary'!CS52="Yes"),OFFSET('Sanitation Data'!$E$11,0,10*ROW('Sanitation Data'!E46)),NA())</f>
        <v>#N/A</v>
      </c>
      <c r="AE52" s="528" t="e">
        <f ca="1">+IF(AND(ISNUMBER(OFFSET('Sanitation Data'!$E$12,0,10*ROW('Sanitation Data'!E46))),'Data Summary'!CT52="Yes"),OFFSET('Sanitation Data'!$E$12,0,10*ROW('Sanitation Data'!E46)),NA())</f>
        <v>#N/A</v>
      </c>
      <c r="AF52" s="528" t="e">
        <f ca="1">+IF(AND(ISNUMBER(OFFSET('Sanitation Data'!$F$4,0,10*ROW('Sanitation Data'!F46))),'Data Summary'!CU52="Yes"),100-OFFSET('Sanitation Data'!$F$4,0,10*ROW('Sanitation Data'!F46)),NA())</f>
        <v>#N/A</v>
      </c>
      <c r="AG52" s="528" t="e">
        <f ca="1">+IF(AND(ISNUMBER(OFFSET('Sanitation Data'!$F$6,0,10*ROW('Sanitation Data'!F46))),'Data Summary'!CV52="Yes"),OFFSET('Sanitation Data'!$F$6,0,10*ROW('Sanitation Data'!F46)),NA())</f>
        <v>#N/A</v>
      </c>
      <c r="AH52" s="528" t="e">
        <f ca="1">+IF(AND(ISNUMBER(OFFSET('Sanitation Data'!$F$10,0,10*ROW('Sanitation Data'!F46))),'Data Summary'!CW52="Yes"),OFFSET('Sanitation Data'!$F$10,0,10*ROW('Sanitation Data'!F46)),NA())</f>
        <v>#N/A</v>
      </c>
      <c r="AI52" s="528" t="e">
        <f ca="1">+IF(AND(ISNUMBER(OFFSET('Sanitation Data'!$F$11,0,10*ROW('Sanitation Data'!F46))),'Data Summary'!CX52="Yes"),OFFSET('Sanitation Data'!$F$11,0,10*ROW('Sanitation Data'!F46)),NA())</f>
        <v>#N/A</v>
      </c>
      <c r="AJ52" s="528" t="e">
        <f ca="1">+IF(AND(ISNUMBER(OFFSET('Sanitation Data'!$F$12,0,10*ROW('Sanitation Data'!F46))),'Data Summary'!CY52="Yes"),OFFSET('Sanitation Data'!$F$12,0,10*ROW('Sanitation Data'!F46)),NA())</f>
        <v>#N/A</v>
      </c>
      <c r="AK52" s="528" t="e">
        <f ca="1">+IF(AND(ISNUMBER(OFFSET('Sanitation Data'!$G$4,0,10*ROW('Sanitation Data'!G46))),'Data Summary'!CZ52="Yes"),100-OFFSET('Sanitation Data'!$G$4,0,10*ROW('Sanitation Data'!G46)),NA())</f>
        <v>#N/A</v>
      </c>
      <c r="AL52" s="528" t="e">
        <f ca="1">+IF(AND(ISNUMBER(OFFSET('Sanitation Data'!$G$6,0,10*ROW('Sanitation Data'!G46))),'Data Summary'!DA52="Yes"),OFFSET('Sanitation Data'!$G$6,0,10*ROW('Sanitation Data'!G46)),NA())</f>
        <v>#N/A</v>
      </c>
      <c r="AM52" s="528" t="e">
        <f ca="1">+IF(AND(ISNUMBER(OFFSET('Sanitation Data'!$G$10,0,10*ROW('Sanitation Data'!G46))),'Data Summary'!DB52="Yes"),OFFSET('Sanitation Data'!$G$10,0,10*ROW('Sanitation Data'!G46)),NA())</f>
        <v>#N/A</v>
      </c>
      <c r="AN52" s="528" t="e">
        <f ca="1">+IF(AND(ISNUMBER(OFFSET('Sanitation Data'!$G$11,0,10*ROW('Sanitation Data'!G46))),'Data Summary'!DC52="Yes"),OFFSET('Sanitation Data'!$G$11,0,10*ROW('Sanitation Data'!G46)),NA())</f>
        <v>#N/A</v>
      </c>
      <c r="AO52" s="528" t="e">
        <f ca="1">+IF(AND(ISNUMBER(OFFSET('Sanitation Data'!$G$12,0,10*ROW('Sanitation Data'!G46))),'Data Summary'!DD52="Yes"),OFFSET('Sanitation Data'!$G$12,0,10*ROW('Sanitation Data'!G46)),NA())</f>
        <v>#N/A</v>
      </c>
      <c r="AP52" s="528" t="e">
        <f ca="1">+IF(AND(ISNUMBER(OFFSET('Sanitation Data'!$H$4,0,10*ROW('Sanitation Data'!H46))),'Data Summary'!DE52="Yes"),100-OFFSET('Sanitation Data'!$H$4,0,10*ROW('Sanitation Data'!H46)),NA())</f>
        <v>#N/A</v>
      </c>
      <c r="AQ52" s="528" t="e">
        <f ca="1">+IF(AND(ISNUMBER(OFFSET('Sanitation Data'!$H$6,0,10*ROW('Sanitation Data'!H46))),'Data Summary'!DF52="Yes"),OFFSET('Sanitation Data'!$H$6,0,10*ROW('Sanitation Data'!H46)),NA())</f>
        <v>#N/A</v>
      </c>
      <c r="AR52" s="528" t="e">
        <f ca="1">+IF(AND(ISNUMBER(OFFSET('Sanitation Data'!$H$10,0,10*ROW('Sanitation Data'!H46))),'Data Summary'!DG52="Yes"),OFFSET('Sanitation Data'!$H$10,0,10*ROW('Sanitation Data'!H46)),NA())</f>
        <v>#N/A</v>
      </c>
      <c r="AS52" s="528" t="e">
        <f ca="1">+IF(AND(ISNUMBER(OFFSET('Sanitation Data'!$H$11,0,10*ROW('Sanitation Data'!H46))),'Data Summary'!DH52="Yes"),OFFSET('Sanitation Data'!$H$11,0,10*ROW('Sanitation Data'!H46)),NA())</f>
        <v>#N/A</v>
      </c>
      <c r="AT52" s="528" t="e">
        <f ca="1">+IF(AND(ISNUMBER(OFFSET('Sanitation Data'!$H$12,0,10*ROW('Sanitation Data'!H46))),'Data Summary'!DI52="Yes"),OFFSET('Sanitation Data'!$H$12,0,10*ROW('Sanitation Data'!H46)),NA())</f>
        <v>#N/A</v>
      </c>
      <c r="AU52" s="528" t="e">
        <f ca="1">+IF(AND(ISNUMBER(OFFSET('Sanitation Data'!$I$4,0,10*ROW('Sanitation Data'!I46))),'Data Summary'!DJ52="Yes"),100-OFFSET('Sanitation Data'!$I$4,0,10*ROW('Sanitation Data'!I46)),NA())</f>
        <v>#N/A</v>
      </c>
      <c r="AV52" s="528" t="e">
        <f ca="1">+IF(AND(ISNUMBER(OFFSET('Sanitation Data'!$I$6,0,10*ROW('Sanitation Data'!I46))),'Data Summary'!DK52="Yes"),OFFSET('Sanitation Data'!$I$6,0,10*ROW('Sanitation Data'!I46)),NA())</f>
        <v>#N/A</v>
      </c>
      <c r="AW52" s="528" t="e">
        <f ca="1">+IF(AND(ISNUMBER(OFFSET('Sanitation Data'!$I$10,0,10*ROW('Sanitation Data'!I46))),'Data Summary'!DL52="Yes"),OFFSET('Sanitation Data'!$I$10,0,10*ROW('Sanitation Data'!I46)),NA())</f>
        <v>#N/A</v>
      </c>
      <c r="AX52" s="528" t="e">
        <f ca="1">+IF(AND(ISNUMBER(OFFSET('Sanitation Data'!$I$11,0,10*ROW('Sanitation Data'!I46))),'Data Summary'!DM52="Yes"),OFFSET('Sanitation Data'!$I$11,0,10*ROW('Sanitation Data'!I46)),NA())</f>
        <v>#N/A</v>
      </c>
      <c r="AY52" s="528" t="e">
        <f ca="1">+IF(AND(ISNUMBER(OFFSET('Sanitation Data'!$I$12,0,10*ROW('Sanitation Data'!I46))),'Data Summary'!DN52="Yes"),OFFSET('Sanitation Data'!$I$12,0,10*ROW('Sanitation Data'!I46)),NA())</f>
        <v>#N/A</v>
      </c>
      <c r="AZ52" s="529" t="e">
        <f ca="1">+IF(AND(ISNUMBER(OFFSET('Hygiene Data'!$D$5,0,10*ROW('Hygiene Data'!D46))),'Data Summary'!DO52="Yes"),OFFSET('Hygiene Data'!$D$5,0,10*ROW('Hygiene Data'!D46)),NA())</f>
        <v>#N/A</v>
      </c>
      <c r="BA52" s="529" t="e">
        <f ca="1">+IF(AND(ISNUMBER(OFFSET('Hygiene Data'!$D$7,0,10*ROW('Hygiene Data'!D46))),'Data Summary'!DP52="Yes"),OFFSET('Hygiene Data'!$D$7,0,10*ROW('Hygiene Data'!D46)),NA())</f>
        <v>#N/A</v>
      </c>
      <c r="BB52" s="529" t="e">
        <f ca="1">+IF(AND(ISNUMBER(OFFSET('Hygiene Data'!$D$9,0,10*ROW('Hygiene Data'!D46))),'Data Summary'!DQ52="Yes"),OFFSET('Hygiene Data'!$D$9,0,10*ROW('Hygiene Data'!D46)),NA())</f>
        <v>#N/A</v>
      </c>
      <c r="BC52" s="529" t="e">
        <f ca="1">+IF(AND(ISNUMBER(OFFSET('Hygiene Data'!$E$5,0,10*ROW('Hygiene Data'!E46))),'Data Summary'!DR52="Yes"),OFFSET('Hygiene Data'!$E$5,0,10*ROW('Hygiene Data'!E46)),NA())</f>
        <v>#N/A</v>
      </c>
      <c r="BD52" s="529" t="e">
        <f ca="1">+IF(AND(ISNUMBER(OFFSET('Hygiene Data'!$E$7,0,10*ROW('Hygiene Data'!E46))),'Data Summary'!DS52="Yes"),OFFSET('Hygiene Data'!$E$7,0,10*ROW('Hygiene Data'!E46)),NA())</f>
        <v>#N/A</v>
      </c>
      <c r="BE52" s="529" t="e">
        <f ca="1">+IF(AND(ISNUMBER(OFFSET('Hygiene Data'!$E$9,0,10*ROW('Hygiene Data'!E46))),'Data Summary'!DT52="Yes"),OFFSET('Hygiene Data'!$E$9,0,10*ROW('Hygiene Data'!E46)),NA())</f>
        <v>#N/A</v>
      </c>
      <c r="BF52" s="529" t="e">
        <f ca="1">+IF(AND(ISNUMBER(OFFSET('Hygiene Data'!$F$5,0,10*ROW('Hygiene Data'!F46))),'Data Summary'!DU52="Yes"),OFFSET('Hygiene Data'!$F$5,0,10*ROW('Hygiene Data'!F46)),NA())</f>
        <v>#N/A</v>
      </c>
      <c r="BG52" s="529" t="e">
        <f ca="1">+IF(AND(ISNUMBER(OFFSET('Hygiene Data'!$F$7,0,10*ROW('Hygiene Data'!F46))),'Data Summary'!DV52="Yes"),OFFSET('Hygiene Data'!$F$7,0,10*ROW('Hygiene Data'!F46)),NA())</f>
        <v>#N/A</v>
      </c>
      <c r="BH52" s="529" t="e">
        <f ca="1">+IF(AND(ISNUMBER(OFFSET('Hygiene Data'!$F$9,0,10*ROW('Hygiene Data'!F46))),'Data Summary'!DW52="Yes"),OFFSET('Hygiene Data'!$F$9,0,10*ROW('Hygiene Data'!F46)),NA())</f>
        <v>#N/A</v>
      </c>
      <c r="BI52" s="529" t="e">
        <f ca="1">+IF(AND(ISNUMBER(OFFSET('Hygiene Data'!$G$5,0,10*ROW('Hygiene Data'!G46))),'Data Summary'!DX52="Yes"),OFFSET('Hygiene Data'!$G$5,0,10*ROW('Hygiene Data'!G46)),NA())</f>
        <v>#N/A</v>
      </c>
      <c r="BJ52" s="529" t="e">
        <f ca="1">+IF(AND(ISNUMBER(OFFSET('Hygiene Data'!$G$7,0,10*ROW('Hygiene Data'!G46))),'Data Summary'!DY52="Yes"),OFFSET('Hygiene Data'!$G$7,0,10*ROW('Hygiene Data'!G46)),NA())</f>
        <v>#N/A</v>
      </c>
      <c r="BK52" s="529" t="e">
        <f ca="1">+IF(AND(ISNUMBER(OFFSET('Hygiene Data'!$G$9,0,10*ROW('Hygiene Data'!G46))),'Data Summary'!DZ52="Yes"),OFFSET('Hygiene Data'!$G$9,0,10*ROW('Hygiene Data'!G46)),NA())</f>
        <v>#N/A</v>
      </c>
      <c r="BL52" s="529" t="e">
        <f ca="1">+IF(AND(ISNUMBER(OFFSET('Hygiene Data'!$H$5,0,10*ROW('Hygiene Data'!H46))),'Data Summary'!EA52="Yes"),OFFSET('Hygiene Data'!$H$5,0,10*ROW('Hygiene Data'!H46)),NA())</f>
        <v>#N/A</v>
      </c>
      <c r="BM52" s="529" t="e">
        <f ca="1">+IF(AND(ISNUMBER(OFFSET('Hygiene Data'!$H$7,0,10*ROW('Hygiene Data'!H46))),'Data Summary'!EB52="Yes"),OFFSET('Hygiene Data'!$H$7,0,10*ROW('Hygiene Data'!H46)),NA())</f>
        <v>#N/A</v>
      </c>
      <c r="BN52" s="529" t="e">
        <f ca="1">+IF(AND(ISNUMBER(OFFSET('Hygiene Data'!$H$9,0,10*ROW('Hygiene Data'!H46))),'Data Summary'!EC52="Yes"),OFFSET('Hygiene Data'!$H$9,0,10*ROW('Hygiene Data'!H46)),NA())</f>
        <v>#N/A</v>
      </c>
      <c r="BO52" s="529" t="e">
        <f ca="1">+IF(AND(ISNUMBER(OFFSET('Hygiene Data'!$I$5,0,10*ROW('Hygiene Data'!I46))),'Data Summary'!ED52="Yes"),OFFSET('Hygiene Data'!$I$5,0,10*ROW('Hygiene Data'!I46)),NA())</f>
        <v>#N/A</v>
      </c>
      <c r="BP52" s="529" t="e">
        <f ca="1">+IF(AND(ISNUMBER(OFFSET('Hygiene Data'!$I$7,0,10*ROW('Hygiene Data'!I46))),'Data Summary'!EE52="Yes"),OFFSET('Hygiene Data'!$I$7,0,10*ROW('Hygiene Data'!I46)),NA())</f>
        <v>#N/A</v>
      </c>
      <c r="BQ52" s="529" t="e">
        <f ca="1">+IF(AND(ISNUMBER(OFFSET('Hygiene Data'!$I$9,0,10*ROW('Hygiene Data'!I46))),'Data Summary'!EF52="Yes"),OFFSET('Hygiene Data'!$I$9,0,10*ROW('Hygiene Data'!I46)),NA())</f>
        <v>#N/A</v>
      </c>
    </row>
    <row r="53" spans="1:69" x14ac:dyDescent="0.25">
      <c r="A53" s="525" t="e">
        <f ca="1">+RIGHT('Data Summary'!A53,LEN('Data Summary'!A53)-9)</f>
        <v>#VALUE!</v>
      </c>
      <c r="B53" s="499" t="str">
        <f ca="1">+IF(ISTEXT('Data Summary'!B53),'Data Summary'!B53,"")</f>
        <v/>
      </c>
      <c r="C53" s="526" t="e">
        <f ca="1">+VALUE('Data Summary'!C53)</f>
        <v>#VALUE!</v>
      </c>
      <c r="D53" s="527" t="e">
        <f ca="1">+IF(AND(ISNUMBER(OFFSET('Water Data'!$D$4,0,10*ROW('Water Data'!D47))),'Data Summary'!BS53="Yes"),100-OFFSET('Water Data'!$D$4,0,10*ROW('Water Data'!D47)),NA())</f>
        <v>#N/A</v>
      </c>
      <c r="E53" s="527" t="e">
        <f ca="1">+IF(AND(ISNUMBER(OFFSET('Water Data'!$D$6,0,10*ROW('Water Data'!D47))),'Data Summary'!BT53="Yes"),OFFSET('Water Data'!$D$6,0,10*ROW('Water Data'!D47)),NA())</f>
        <v>#N/A</v>
      </c>
      <c r="F53" s="527" t="e">
        <f ca="1">+IF(AND(ISNUMBER(OFFSET('Water Data'!$D$9,0,10*ROW('Water Data'!D47))),'Data Summary'!BU53="Yes"),OFFSET('Water Data'!$D$9,0,10*ROW('Water Data'!D47)),NA())</f>
        <v>#N/A</v>
      </c>
      <c r="G53" s="527" t="e">
        <f ca="1">+IF(AND(ISNUMBER(OFFSET('Water Data'!$E$4,0,10*ROW('Water Data'!E47))),'Data Summary'!BV53="Yes"),100-OFFSET('Water Data'!$E$4,0,10*ROW('Water Data'!E47)),NA())</f>
        <v>#N/A</v>
      </c>
      <c r="H53" s="527" t="e">
        <f ca="1">+IF(AND(ISNUMBER(OFFSET('Water Data'!$E$6,0,10*ROW('Water Data'!E47))),'Data Summary'!BW53="Yes"),OFFSET('Water Data'!$E$6,0,10*ROW('Water Data'!E47)),NA())</f>
        <v>#N/A</v>
      </c>
      <c r="I53" s="527" t="e">
        <f ca="1">+IF(AND(ISNUMBER(OFFSET('Water Data'!$E$9,0,10*ROW('Water Data'!E47))),'Data Summary'!BX53="Yes"),OFFSET('Water Data'!$E$9,0,10*ROW('Water Data'!E47)),NA())</f>
        <v>#N/A</v>
      </c>
      <c r="J53" s="527" t="e">
        <f ca="1">+IF(AND(ISNUMBER(OFFSET('Water Data'!$F$4,0,10*ROW('Water Data'!F47))),'Data Summary'!BY53="Yes"),100-OFFSET('Water Data'!$F$4,0,10*ROW('Water Data'!F47)),NA())</f>
        <v>#N/A</v>
      </c>
      <c r="K53" s="527" t="e">
        <f ca="1">+IF(AND(ISNUMBER(OFFSET('Water Data'!$F$6,0,10*ROW('Water Data'!F47))),'Data Summary'!BZ53="Yes"),OFFSET('Water Data'!$F$6,0,10*ROW('Water Data'!F47)),NA())</f>
        <v>#N/A</v>
      </c>
      <c r="L53" s="527" t="e">
        <f ca="1">+IF(AND(ISNUMBER(OFFSET('Water Data'!$F$9,0,10*ROW('Water Data'!F47))),'Data Summary'!CA53="Yes"),OFFSET('Water Data'!$F$9,0,10*ROW('Water Data'!F47)),NA())</f>
        <v>#N/A</v>
      </c>
      <c r="M53" s="527" t="e">
        <f ca="1">+IF(AND(ISNUMBER(OFFSET('Water Data'!$G$4,0,10*ROW('Water Data'!G47))),'Data Summary'!CB53="Yes"),100-OFFSET('Water Data'!$G$4,0,10*ROW('Water Data'!G47)),NA())</f>
        <v>#N/A</v>
      </c>
      <c r="N53" s="527" t="e">
        <f ca="1">+IF(AND(ISNUMBER(OFFSET('Water Data'!$G$6,0,10*ROW('Water Data'!G47))),'Data Summary'!CC53="Yes"),OFFSET('Water Data'!$G$6,0,10*ROW('Water Data'!G47)),NA())</f>
        <v>#N/A</v>
      </c>
      <c r="O53" s="527" t="e">
        <f ca="1">+IF(AND(ISNUMBER(OFFSET('Water Data'!$G$9,0,10*ROW('Water Data'!G47))),'Data Summary'!CD53="Yes"),OFFSET('Water Data'!$G$9,0,10*ROW('Water Data'!G47)),NA())</f>
        <v>#N/A</v>
      </c>
      <c r="P53" s="527" t="e">
        <f ca="1">+IF(AND(ISNUMBER(OFFSET('Water Data'!$H$4,0,10*ROW('Water Data'!H47))),'Data Summary'!CE53="Yes"),100-OFFSET('Water Data'!$H$4,0,10*ROW('Water Data'!H47)),NA())</f>
        <v>#N/A</v>
      </c>
      <c r="Q53" s="527" t="e">
        <f ca="1">+IF(AND(ISNUMBER(OFFSET('Water Data'!$H$6,0,10*ROW('Water Data'!H47))),'Data Summary'!CF53="Yes"),OFFSET('Water Data'!$H$6,0,10*ROW('Water Data'!H47)),NA())</f>
        <v>#N/A</v>
      </c>
      <c r="R53" s="527" t="e">
        <f ca="1">+IF(AND(ISNUMBER(OFFSET('Water Data'!$H$9,0,10*ROW('Water Data'!H47))),'Data Summary'!CG53="Yes"),OFFSET('Water Data'!$H$9,0,10*ROW('Water Data'!H47)),NA())</f>
        <v>#N/A</v>
      </c>
      <c r="S53" s="527" t="e">
        <f ca="1">+IF(AND(ISNUMBER(OFFSET('Water Data'!$I$4,0,10*ROW('Water Data'!I47))),'Data Summary'!CH53="Yes"),100-OFFSET('Water Data'!$I$4,0,10*ROW('Water Data'!I47)),NA())</f>
        <v>#N/A</v>
      </c>
      <c r="T53" s="527" t="e">
        <f ca="1">+IF(AND(ISNUMBER(OFFSET('Water Data'!$I$6,0,10*ROW('Water Data'!I47))),'Data Summary'!CI53="Yes"),OFFSET('Water Data'!$I$6,0,10*ROW('Water Data'!I47)),NA())</f>
        <v>#N/A</v>
      </c>
      <c r="U53" s="527" t="e">
        <f ca="1">+IF(AND(ISNUMBER(OFFSET('Water Data'!$I$9,0,10*ROW('Water Data'!I47))),'Data Summary'!CJ53="Yes"),OFFSET('Water Data'!$I$9,0,10*ROW('Water Data'!I47)),NA())</f>
        <v>#N/A</v>
      </c>
      <c r="V53" s="528" t="e">
        <f ca="1">+IF(AND(ISNUMBER(OFFSET('Sanitation Data'!$D$4,0,10*ROW('Sanitation Data'!D47))),'Data Summary'!CK53="Yes"),100-OFFSET('Sanitation Data'!$D$4,0,10*ROW('Sanitation Data'!D47)),NA())</f>
        <v>#N/A</v>
      </c>
      <c r="W53" s="528" t="e">
        <f ca="1">+IF(AND(ISNUMBER(OFFSET('Sanitation Data'!$D$6,0,10*ROW('Sanitation Data'!D47))),'Data Summary'!CL53="Yes"),OFFSET('Sanitation Data'!$D$6,0,10*ROW('Sanitation Data'!D47)),NA())</f>
        <v>#N/A</v>
      </c>
      <c r="X53" s="528" t="e">
        <f ca="1">+IF(AND(ISNUMBER(OFFSET('Sanitation Data'!$D$10,0,10*ROW('Sanitation Data'!D47))),'Data Summary'!CM53="Yes"),OFFSET('Sanitation Data'!$D$10,0,10*ROW('Sanitation Data'!D47)),NA())</f>
        <v>#N/A</v>
      </c>
      <c r="Y53" s="528" t="e">
        <f ca="1">+IF(AND(ISNUMBER(OFFSET('Sanitation Data'!$D$11,0,10*ROW('Sanitation Data'!D47))),'Data Summary'!CN53="Yes"),OFFSET('Sanitation Data'!$D$11,0,10*ROW('Sanitation Data'!D47)),NA())</f>
        <v>#N/A</v>
      </c>
      <c r="Z53" s="528" t="e">
        <f ca="1">+IF(AND(ISNUMBER(OFFSET('Sanitation Data'!$D$12,0,10*ROW('Sanitation Data'!D47))),'Data Summary'!CO53="Yes"),OFFSET('Sanitation Data'!$D$12,0,10*ROW('Sanitation Data'!D47)),NA())</f>
        <v>#N/A</v>
      </c>
      <c r="AA53" s="528" t="e">
        <f ca="1">+IF(AND(ISNUMBER(OFFSET('Sanitation Data'!$E$4,0,10*ROW('Sanitation Data'!E47))),'Data Summary'!CP53="Yes"),100-OFFSET('Sanitation Data'!$E$4,0,10*ROW('Sanitation Data'!E47)),NA())</f>
        <v>#N/A</v>
      </c>
      <c r="AB53" s="528" t="e">
        <f ca="1">+IF(AND(ISNUMBER(OFFSET('Sanitation Data'!$E$6,0,10*ROW('Sanitation Data'!E47))),'Data Summary'!CQ53="Yes"),OFFSET('Sanitation Data'!$E$6,0,10*ROW('Sanitation Data'!E47)),NA())</f>
        <v>#N/A</v>
      </c>
      <c r="AC53" s="528" t="e">
        <f ca="1">+IF(AND(ISNUMBER(OFFSET('Sanitation Data'!$E$10,0,10*ROW('Sanitation Data'!E47))),'Data Summary'!CR53="Yes"),OFFSET('Sanitation Data'!$E$10,0,10*ROW('Sanitation Data'!E47)),NA())</f>
        <v>#N/A</v>
      </c>
      <c r="AD53" s="528" t="e">
        <f ca="1">+IF(AND(ISNUMBER(OFFSET('Sanitation Data'!$E$11,0,10*ROW('Sanitation Data'!E47))),'Data Summary'!CS53="Yes"),OFFSET('Sanitation Data'!$E$11,0,10*ROW('Sanitation Data'!E47)),NA())</f>
        <v>#N/A</v>
      </c>
      <c r="AE53" s="528" t="e">
        <f ca="1">+IF(AND(ISNUMBER(OFFSET('Sanitation Data'!$E$12,0,10*ROW('Sanitation Data'!E47))),'Data Summary'!CT53="Yes"),OFFSET('Sanitation Data'!$E$12,0,10*ROW('Sanitation Data'!E47)),NA())</f>
        <v>#N/A</v>
      </c>
      <c r="AF53" s="528" t="e">
        <f ca="1">+IF(AND(ISNUMBER(OFFSET('Sanitation Data'!$F$4,0,10*ROW('Sanitation Data'!F47))),'Data Summary'!CU53="Yes"),100-OFFSET('Sanitation Data'!$F$4,0,10*ROW('Sanitation Data'!F47)),NA())</f>
        <v>#N/A</v>
      </c>
      <c r="AG53" s="528" t="e">
        <f ca="1">+IF(AND(ISNUMBER(OFFSET('Sanitation Data'!$F$6,0,10*ROW('Sanitation Data'!F47))),'Data Summary'!CV53="Yes"),OFFSET('Sanitation Data'!$F$6,0,10*ROW('Sanitation Data'!F47)),NA())</f>
        <v>#N/A</v>
      </c>
      <c r="AH53" s="528" t="e">
        <f ca="1">+IF(AND(ISNUMBER(OFFSET('Sanitation Data'!$F$10,0,10*ROW('Sanitation Data'!F47))),'Data Summary'!CW53="Yes"),OFFSET('Sanitation Data'!$F$10,0,10*ROW('Sanitation Data'!F47)),NA())</f>
        <v>#N/A</v>
      </c>
      <c r="AI53" s="528" t="e">
        <f ca="1">+IF(AND(ISNUMBER(OFFSET('Sanitation Data'!$F$11,0,10*ROW('Sanitation Data'!F47))),'Data Summary'!CX53="Yes"),OFFSET('Sanitation Data'!$F$11,0,10*ROW('Sanitation Data'!F47)),NA())</f>
        <v>#N/A</v>
      </c>
      <c r="AJ53" s="528" t="e">
        <f ca="1">+IF(AND(ISNUMBER(OFFSET('Sanitation Data'!$F$12,0,10*ROW('Sanitation Data'!F47))),'Data Summary'!CY53="Yes"),OFFSET('Sanitation Data'!$F$12,0,10*ROW('Sanitation Data'!F47)),NA())</f>
        <v>#N/A</v>
      </c>
      <c r="AK53" s="528" t="e">
        <f ca="1">+IF(AND(ISNUMBER(OFFSET('Sanitation Data'!$G$4,0,10*ROW('Sanitation Data'!G47))),'Data Summary'!CZ53="Yes"),100-OFFSET('Sanitation Data'!$G$4,0,10*ROW('Sanitation Data'!G47)),NA())</f>
        <v>#N/A</v>
      </c>
      <c r="AL53" s="528" t="e">
        <f ca="1">+IF(AND(ISNUMBER(OFFSET('Sanitation Data'!$G$6,0,10*ROW('Sanitation Data'!G47))),'Data Summary'!DA53="Yes"),OFFSET('Sanitation Data'!$G$6,0,10*ROW('Sanitation Data'!G47)),NA())</f>
        <v>#N/A</v>
      </c>
      <c r="AM53" s="528" t="e">
        <f ca="1">+IF(AND(ISNUMBER(OFFSET('Sanitation Data'!$G$10,0,10*ROW('Sanitation Data'!G47))),'Data Summary'!DB53="Yes"),OFFSET('Sanitation Data'!$G$10,0,10*ROW('Sanitation Data'!G47)),NA())</f>
        <v>#N/A</v>
      </c>
      <c r="AN53" s="528" t="e">
        <f ca="1">+IF(AND(ISNUMBER(OFFSET('Sanitation Data'!$G$11,0,10*ROW('Sanitation Data'!G47))),'Data Summary'!DC53="Yes"),OFFSET('Sanitation Data'!$G$11,0,10*ROW('Sanitation Data'!G47)),NA())</f>
        <v>#N/A</v>
      </c>
      <c r="AO53" s="528" t="e">
        <f ca="1">+IF(AND(ISNUMBER(OFFSET('Sanitation Data'!$G$12,0,10*ROW('Sanitation Data'!G47))),'Data Summary'!DD53="Yes"),OFFSET('Sanitation Data'!$G$12,0,10*ROW('Sanitation Data'!G47)),NA())</f>
        <v>#N/A</v>
      </c>
      <c r="AP53" s="528" t="e">
        <f ca="1">+IF(AND(ISNUMBER(OFFSET('Sanitation Data'!$H$4,0,10*ROW('Sanitation Data'!H47))),'Data Summary'!DE53="Yes"),100-OFFSET('Sanitation Data'!$H$4,0,10*ROW('Sanitation Data'!H47)),NA())</f>
        <v>#N/A</v>
      </c>
      <c r="AQ53" s="528" t="e">
        <f ca="1">+IF(AND(ISNUMBER(OFFSET('Sanitation Data'!$H$6,0,10*ROW('Sanitation Data'!H47))),'Data Summary'!DF53="Yes"),OFFSET('Sanitation Data'!$H$6,0,10*ROW('Sanitation Data'!H47)),NA())</f>
        <v>#N/A</v>
      </c>
      <c r="AR53" s="528" t="e">
        <f ca="1">+IF(AND(ISNUMBER(OFFSET('Sanitation Data'!$H$10,0,10*ROW('Sanitation Data'!H47))),'Data Summary'!DG53="Yes"),OFFSET('Sanitation Data'!$H$10,0,10*ROW('Sanitation Data'!H47)),NA())</f>
        <v>#N/A</v>
      </c>
      <c r="AS53" s="528" t="e">
        <f ca="1">+IF(AND(ISNUMBER(OFFSET('Sanitation Data'!$H$11,0,10*ROW('Sanitation Data'!H47))),'Data Summary'!DH53="Yes"),OFFSET('Sanitation Data'!$H$11,0,10*ROW('Sanitation Data'!H47)),NA())</f>
        <v>#N/A</v>
      </c>
      <c r="AT53" s="528" t="e">
        <f ca="1">+IF(AND(ISNUMBER(OFFSET('Sanitation Data'!$H$12,0,10*ROW('Sanitation Data'!H47))),'Data Summary'!DI53="Yes"),OFFSET('Sanitation Data'!$H$12,0,10*ROW('Sanitation Data'!H47)),NA())</f>
        <v>#N/A</v>
      </c>
      <c r="AU53" s="528" t="e">
        <f ca="1">+IF(AND(ISNUMBER(OFFSET('Sanitation Data'!$I$4,0,10*ROW('Sanitation Data'!I47))),'Data Summary'!DJ53="Yes"),100-OFFSET('Sanitation Data'!$I$4,0,10*ROW('Sanitation Data'!I47)),NA())</f>
        <v>#N/A</v>
      </c>
      <c r="AV53" s="528" t="e">
        <f ca="1">+IF(AND(ISNUMBER(OFFSET('Sanitation Data'!$I$6,0,10*ROW('Sanitation Data'!I47))),'Data Summary'!DK53="Yes"),OFFSET('Sanitation Data'!$I$6,0,10*ROW('Sanitation Data'!I47)),NA())</f>
        <v>#N/A</v>
      </c>
      <c r="AW53" s="528" t="e">
        <f ca="1">+IF(AND(ISNUMBER(OFFSET('Sanitation Data'!$I$10,0,10*ROW('Sanitation Data'!I47))),'Data Summary'!DL53="Yes"),OFFSET('Sanitation Data'!$I$10,0,10*ROW('Sanitation Data'!I47)),NA())</f>
        <v>#N/A</v>
      </c>
      <c r="AX53" s="528" t="e">
        <f ca="1">+IF(AND(ISNUMBER(OFFSET('Sanitation Data'!$I$11,0,10*ROW('Sanitation Data'!I47))),'Data Summary'!DM53="Yes"),OFFSET('Sanitation Data'!$I$11,0,10*ROW('Sanitation Data'!I47)),NA())</f>
        <v>#N/A</v>
      </c>
      <c r="AY53" s="528" t="e">
        <f ca="1">+IF(AND(ISNUMBER(OFFSET('Sanitation Data'!$I$12,0,10*ROW('Sanitation Data'!I47))),'Data Summary'!DN53="Yes"),OFFSET('Sanitation Data'!$I$12,0,10*ROW('Sanitation Data'!I47)),NA())</f>
        <v>#N/A</v>
      </c>
      <c r="AZ53" s="529" t="e">
        <f ca="1">+IF(AND(ISNUMBER(OFFSET('Hygiene Data'!$D$5,0,10*ROW('Hygiene Data'!D47))),'Data Summary'!DO53="Yes"),OFFSET('Hygiene Data'!$D$5,0,10*ROW('Hygiene Data'!D47)),NA())</f>
        <v>#N/A</v>
      </c>
      <c r="BA53" s="529" t="e">
        <f ca="1">+IF(AND(ISNUMBER(OFFSET('Hygiene Data'!$D$7,0,10*ROW('Hygiene Data'!D47))),'Data Summary'!DP53="Yes"),OFFSET('Hygiene Data'!$D$7,0,10*ROW('Hygiene Data'!D47)),NA())</f>
        <v>#N/A</v>
      </c>
      <c r="BB53" s="529" t="e">
        <f ca="1">+IF(AND(ISNUMBER(OFFSET('Hygiene Data'!$D$9,0,10*ROW('Hygiene Data'!D47))),'Data Summary'!DQ53="Yes"),OFFSET('Hygiene Data'!$D$9,0,10*ROW('Hygiene Data'!D47)),NA())</f>
        <v>#N/A</v>
      </c>
      <c r="BC53" s="529" t="e">
        <f ca="1">+IF(AND(ISNUMBER(OFFSET('Hygiene Data'!$E$5,0,10*ROW('Hygiene Data'!E47))),'Data Summary'!DR53="Yes"),OFFSET('Hygiene Data'!$E$5,0,10*ROW('Hygiene Data'!E47)),NA())</f>
        <v>#N/A</v>
      </c>
      <c r="BD53" s="529" t="e">
        <f ca="1">+IF(AND(ISNUMBER(OFFSET('Hygiene Data'!$E$7,0,10*ROW('Hygiene Data'!E47))),'Data Summary'!DS53="Yes"),OFFSET('Hygiene Data'!$E$7,0,10*ROW('Hygiene Data'!E47)),NA())</f>
        <v>#N/A</v>
      </c>
      <c r="BE53" s="529" t="e">
        <f ca="1">+IF(AND(ISNUMBER(OFFSET('Hygiene Data'!$E$9,0,10*ROW('Hygiene Data'!E47))),'Data Summary'!DT53="Yes"),OFFSET('Hygiene Data'!$E$9,0,10*ROW('Hygiene Data'!E47)),NA())</f>
        <v>#N/A</v>
      </c>
      <c r="BF53" s="529" t="e">
        <f ca="1">+IF(AND(ISNUMBER(OFFSET('Hygiene Data'!$F$5,0,10*ROW('Hygiene Data'!F47))),'Data Summary'!DU53="Yes"),OFFSET('Hygiene Data'!$F$5,0,10*ROW('Hygiene Data'!F47)),NA())</f>
        <v>#N/A</v>
      </c>
      <c r="BG53" s="529" t="e">
        <f ca="1">+IF(AND(ISNUMBER(OFFSET('Hygiene Data'!$F$7,0,10*ROW('Hygiene Data'!F47))),'Data Summary'!DV53="Yes"),OFFSET('Hygiene Data'!$F$7,0,10*ROW('Hygiene Data'!F47)),NA())</f>
        <v>#N/A</v>
      </c>
      <c r="BH53" s="529" t="e">
        <f ca="1">+IF(AND(ISNUMBER(OFFSET('Hygiene Data'!$F$9,0,10*ROW('Hygiene Data'!F47))),'Data Summary'!DW53="Yes"),OFFSET('Hygiene Data'!$F$9,0,10*ROW('Hygiene Data'!F47)),NA())</f>
        <v>#N/A</v>
      </c>
      <c r="BI53" s="529" t="e">
        <f ca="1">+IF(AND(ISNUMBER(OFFSET('Hygiene Data'!$G$5,0,10*ROW('Hygiene Data'!G47))),'Data Summary'!DX53="Yes"),OFFSET('Hygiene Data'!$G$5,0,10*ROW('Hygiene Data'!G47)),NA())</f>
        <v>#N/A</v>
      </c>
      <c r="BJ53" s="529" t="e">
        <f ca="1">+IF(AND(ISNUMBER(OFFSET('Hygiene Data'!$G$7,0,10*ROW('Hygiene Data'!G47))),'Data Summary'!DY53="Yes"),OFFSET('Hygiene Data'!$G$7,0,10*ROW('Hygiene Data'!G47)),NA())</f>
        <v>#N/A</v>
      </c>
      <c r="BK53" s="529" t="e">
        <f ca="1">+IF(AND(ISNUMBER(OFFSET('Hygiene Data'!$G$9,0,10*ROW('Hygiene Data'!G47))),'Data Summary'!DZ53="Yes"),OFFSET('Hygiene Data'!$G$9,0,10*ROW('Hygiene Data'!G47)),NA())</f>
        <v>#N/A</v>
      </c>
      <c r="BL53" s="529" t="e">
        <f ca="1">+IF(AND(ISNUMBER(OFFSET('Hygiene Data'!$H$5,0,10*ROW('Hygiene Data'!H47))),'Data Summary'!EA53="Yes"),OFFSET('Hygiene Data'!$H$5,0,10*ROW('Hygiene Data'!H47)),NA())</f>
        <v>#N/A</v>
      </c>
      <c r="BM53" s="529" t="e">
        <f ca="1">+IF(AND(ISNUMBER(OFFSET('Hygiene Data'!$H$7,0,10*ROW('Hygiene Data'!H47))),'Data Summary'!EB53="Yes"),OFFSET('Hygiene Data'!$H$7,0,10*ROW('Hygiene Data'!H47)),NA())</f>
        <v>#N/A</v>
      </c>
      <c r="BN53" s="529" t="e">
        <f ca="1">+IF(AND(ISNUMBER(OFFSET('Hygiene Data'!$H$9,0,10*ROW('Hygiene Data'!H47))),'Data Summary'!EC53="Yes"),OFFSET('Hygiene Data'!$H$9,0,10*ROW('Hygiene Data'!H47)),NA())</f>
        <v>#N/A</v>
      </c>
      <c r="BO53" s="529" t="e">
        <f ca="1">+IF(AND(ISNUMBER(OFFSET('Hygiene Data'!$I$5,0,10*ROW('Hygiene Data'!I47))),'Data Summary'!ED53="Yes"),OFFSET('Hygiene Data'!$I$5,0,10*ROW('Hygiene Data'!I47)),NA())</f>
        <v>#N/A</v>
      </c>
      <c r="BP53" s="529" t="e">
        <f ca="1">+IF(AND(ISNUMBER(OFFSET('Hygiene Data'!$I$7,0,10*ROW('Hygiene Data'!I47))),'Data Summary'!EE53="Yes"),OFFSET('Hygiene Data'!$I$7,0,10*ROW('Hygiene Data'!I47)),NA())</f>
        <v>#N/A</v>
      </c>
      <c r="BQ53" s="529" t="e">
        <f ca="1">+IF(AND(ISNUMBER(OFFSET('Hygiene Data'!$I$9,0,10*ROW('Hygiene Data'!I47))),'Data Summary'!EF53="Yes"),OFFSET('Hygiene Data'!$I$9,0,10*ROW('Hygiene Data'!I47)),NA())</f>
        <v>#N/A</v>
      </c>
    </row>
    <row r="54" spans="1:69" x14ac:dyDescent="0.25">
      <c r="A54" s="525" t="e">
        <f ca="1">+RIGHT('Data Summary'!A54,LEN('Data Summary'!A54)-9)</f>
        <v>#VALUE!</v>
      </c>
      <c r="B54" s="499" t="str">
        <f ca="1">+IF(ISTEXT('Data Summary'!B54),'Data Summary'!B54,"")</f>
        <v/>
      </c>
      <c r="C54" s="526" t="e">
        <f ca="1">+VALUE('Data Summary'!C54)</f>
        <v>#VALUE!</v>
      </c>
      <c r="D54" s="527" t="e">
        <f ca="1">+IF(AND(ISNUMBER(OFFSET('Water Data'!$D$4,0,10*ROW('Water Data'!D48))),'Data Summary'!BS54="Yes"),100-OFFSET('Water Data'!$D$4,0,10*ROW('Water Data'!D48)),NA())</f>
        <v>#N/A</v>
      </c>
      <c r="E54" s="527" t="e">
        <f ca="1">+IF(AND(ISNUMBER(OFFSET('Water Data'!$D$6,0,10*ROW('Water Data'!D48))),'Data Summary'!BT54="Yes"),OFFSET('Water Data'!$D$6,0,10*ROW('Water Data'!D48)),NA())</f>
        <v>#N/A</v>
      </c>
      <c r="F54" s="527" t="e">
        <f ca="1">+IF(AND(ISNUMBER(OFFSET('Water Data'!$D$9,0,10*ROW('Water Data'!D48))),'Data Summary'!BU54="Yes"),OFFSET('Water Data'!$D$9,0,10*ROW('Water Data'!D48)),NA())</f>
        <v>#N/A</v>
      </c>
      <c r="G54" s="527" t="e">
        <f ca="1">+IF(AND(ISNUMBER(OFFSET('Water Data'!$E$4,0,10*ROW('Water Data'!E48))),'Data Summary'!BV54="Yes"),100-OFFSET('Water Data'!$E$4,0,10*ROW('Water Data'!E48)),NA())</f>
        <v>#N/A</v>
      </c>
      <c r="H54" s="527" t="e">
        <f ca="1">+IF(AND(ISNUMBER(OFFSET('Water Data'!$E$6,0,10*ROW('Water Data'!E48))),'Data Summary'!BW54="Yes"),OFFSET('Water Data'!$E$6,0,10*ROW('Water Data'!E48)),NA())</f>
        <v>#N/A</v>
      </c>
      <c r="I54" s="527" t="e">
        <f ca="1">+IF(AND(ISNUMBER(OFFSET('Water Data'!$E$9,0,10*ROW('Water Data'!E48))),'Data Summary'!BX54="Yes"),OFFSET('Water Data'!$E$9,0,10*ROW('Water Data'!E48)),NA())</f>
        <v>#N/A</v>
      </c>
      <c r="J54" s="527" t="e">
        <f ca="1">+IF(AND(ISNUMBER(OFFSET('Water Data'!$F$4,0,10*ROW('Water Data'!F48))),'Data Summary'!BY54="Yes"),100-OFFSET('Water Data'!$F$4,0,10*ROW('Water Data'!F48)),NA())</f>
        <v>#N/A</v>
      </c>
      <c r="K54" s="527" t="e">
        <f ca="1">+IF(AND(ISNUMBER(OFFSET('Water Data'!$F$6,0,10*ROW('Water Data'!F48))),'Data Summary'!BZ54="Yes"),OFFSET('Water Data'!$F$6,0,10*ROW('Water Data'!F48)),NA())</f>
        <v>#N/A</v>
      </c>
      <c r="L54" s="527" t="e">
        <f ca="1">+IF(AND(ISNUMBER(OFFSET('Water Data'!$F$9,0,10*ROW('Water Data'!F48))),'Data Summary'!CA54="Yes"),OFFSET('Water Data'!$F$9,0,10*ROW('Water Data'!F48)),NA())</f>
        <v>#N/A</v>
      </c>
      <c r="M54" s="527" t="e">
        <f ca="1">+IF(AND(ISNUMBER(OFFSET('Water Data'!$G$4,0,10*ROW('Water Data'!G48))),'Data Summary'!CB54="Yes"),100-OFFSET('Water Data'!$G$4,0,10*ROW('Water Data'!G48)),NA())</f>
        <v>#N/A</v>
      </c>
      <c r="N54" s="527" t="e">
        <f ca="1">+IF(AND(ISNUMBER(OFFSET('Water Data'!$G$6,0,10*ROW('Water Data'!G48))),'Data Summary'!CC54="Yes"),OFFSET('Water Data'!$G$6,0,10*ROW('Water Data'!G48)),NA())</f>
        <v>#N/A</v>
      </c>
      <c r="O54" s="527" t="e">
        <f ca="1">+IF(AND(ISNUMBER(OFFSET('Water Data'!$G$9,0,10*ROW('Water Data'!G48))),'Data Summary'!CD54="Yes"),OFFSET('Water Data'!$G$9,0,10*ROW('Water Data'!G48)),NA())</f>
        <v>#N/A</v>
      </c>
      <c r="P54" s="527" t="e">
        <f ca="1">+IF(AND(ISNUMBER(OFFSET('Water Data'!$H$4,0,10*ROW('Water Data'!H48))),'Data Summary'!CE54="Yes"),100-OFFSET('Water Data'!$H$4,0,10*ROW('Water Data'!H48)),NA())</f>
        <v>#N/A</v>
      </c>
      <c r="Q54" s="527" t="e">
        <f ca="1">+IF(AND(ISNUMBER(OFFSET('Water Data'!$H$6,0,10*ROW('Water Data'!H48))),'Data Summary'!CF54="Yes"),OFFSET('Water Data'!$H$6,0,10*ROW('Water Data'!H48)),NA())</f>
        <v>#N/A</v>
      </c>
      <c r="R54" s="527" t="e">
        <f ca="1">+IF(AND(ISNUMBER(OFFSET('Water Data'!$H$9,0,10*ROW('Water Data'!H48))),'Data Summary'!CG54="Yes"),OFFSET('Water Data'!$H$9,0,10*ROW('Water Data'!H48)),NA())</f>
        <v>#N/A</v>
      </c>
      <c r="S54" s="527" t="e">
        <f ca="1">+IF(AND(ISNUMBER(OFFSET('Water Data'!$I$4,0,10*ROW('Water Data'!I48))),'Data Summary'!CH54="Yes"),100-OFFSET('Water Data'!$I$4,0,10*ROW('Water Data'!I48)),NA())</f>
        <v>#N/A</v>
      </c>
      <c r="T54" s="527" t="e">
        <f ca="1">+IF(AND(ISNUMBER(OFFSET('Water Data'!$I$6,0,10*ROW('Water Data'!I48))),'Data Summary'!CI54="Yes"),OFFSET('Water Data'!$I$6,0,10*ROW('Water Data'!I48)),NA())</f>
        <v>#N/A</v>
      </c>
      <c r="U54" s="527" t="e">
        <f ca="1">+IF(AND(ISNUMBER(OFFSET('Water Data'!$I$9,0,10*ROW('Water Data'!I48))),'Data Summary'!CJ54="Yes"),OFFSET('Water Data'!$I$9,0,10*ROW('Water Data'!I48)),NA())</f>
        <v>#N/A</v>
      </c>
      <c r="V54" s="528" t="e">
        <f ca="1">+IF(AND(ISNUMBER(OFFSET('Sanitation Data'!$D$4,0,10*ROW('Sanitation Data'!D48))),'Data Summary'!CK54="Yes"),100-OFFSET('Sanitation Data'!$D$4,0,10*ROW('Sanitation Data'!D48)),NA())</f>
        <v>#N/A</v>
      </c>
      <c r="W54" s="528" t="e">
        <f ca="1">+IF(AND(ISNUMBER(OFFSET('Sanitation Data'!$D$6,0,10*ROW('Sanitation Data'!D48))),'Data Summary'!CL54="Yes"),OFFSET('Sanitation Data'!$D$6,0,10*ROW('Sanitation Data'!D48)),NA())</f>
        <v>#N/A</v>
      </c>
      <c r="X54" s="528" t="e">
        <f ca="1">+IF(AND(ISNUMBER(OFFSET('Sanitation Data'!$D$10,0,10*ROW('Sanitation Data'!D48))),'Data Summary'!CM54="Yes"),OFFSET('Sanitation Data'!$D$10,0,10*ROW('Sanitation Data'!D48)),NA())</f>
        <v>#N/A</v>
      </c>
      <c r="Y54" s="528" t="e">
        <f ca="1">+IF(AND(ISNUMBER(OFFSET('Sanitation Data'!$D$11,0,10*ROW('Sanitation Data'!D48))),'Data Summary'!CN54="Yes"),OFFSET('Sanitation Data'!$D$11,0,10*ROW('Sanitation Data'!D48)),NA())</f>
        <v>#N/A</v>
      </c>
      <c r="Z54" s="528" t="e">
        <f ca="1">+IF(AND(ISNUMBER(OFFSET('Sanitation Data'!$D$12,0,10*ROW('Sanitation Data'!D48))),'Data Summary'!CO54="Yes"),OFFSET('Sanitation Data'!$D$12,0,10*ROW('Sanitation Data'!D48)),NA())</f>
        <v>#N/A</v>
      </c>
      <c r="AA54" s="528" t="e">
        <f ca="1">+IF(AND(ISNUMBER(OFFSET('Sanitation Data'!$E$4,0,10*ROW('Sanitation Data'!E48))),'Data Summary'!CP54="Yes"),100-OFFSET('Sanitation Data'!$E$4,0,10*ROW('Sanitation Data'!E48)),NA())</f>
        <v>#N/A</v>
      </c>
      <c r="AB54" s="528" t="e">
        <f ca="1">+IF(AND(ISNUMBER(OFFSET('Sanitation Data'!$E$6,0,10*ROW('Sanitation Data'!E48))),'Data Summary'!CQ54="Yes"),OFFSET('Sanitation Data'!$E$6,0,10*ROW('Sanitation Data'!E48)),NA())</f>
        <v>#N/A</v>
      </c>
      <c r="AC54" s="528" t="e">
        <f ca="1">+IF(AND(ISNUMBER(OFFSET('Sanitation Data'!$E$10,0,10*ROW('Sanitation Data'!E48))),'Data Summary'!CR54="Yes"),OFFSET('Sanitation Data'!$E$10,0,10*ROW('Sanitation Data'!E48)),NA())</f>
        <v>#N/A</v>
      </c>
      <c r="AD54" s="528" t="e">
        <f ca="1">+IF(AND(ISNUMBER(OFFSET('Sanitation Data'!$E$11,0,10*ROW('Sanitation Data'!E48))),'Data Summary'!CS54="Yes"),OFFSET('Sanitation Data'!$E$11,0,10*ROW('Sanitation Data'!E48)),NA())</f>
        <v>#N/A</v>
      </c>
      <c r="AE54" s="528" t="e">
        <f ca="1">+IF(AND(ISNUMBER(OFFSET('Sanitation Data'!$E$12,0,10*ROW('Sanitation Data'!E48))),'Data Summary'!CT54="Yes"),OFFSET('Sanitation Data'!$E$12,0,10*ROW('Sanitation Data'!E48)),NA())</f>
        <v>#N/A</v>
      </c>
      <c r="AF54" s="528" t="e">
        <f ca="1">+IF(AND(ISNUMBER(OFFSET('Sanitation Data'!$F$4,0,10*ROW('Sanitation Data'!F48))),'Data Summary'!CU54="Yes"),100-OFFSET('Sanitation Data'!$F$4,0,10*ROW('Sanitation Data'!F48)),NA())</f>
        <v>#N/A</v>
      </c>
      <c r="AG54" s="528" t="e">
        <f ca="1">+IF(AND(ISNUMBER(OFFSET('Sanitation Data'!$F$6,0,10*ROW('Sanitation Data'!F48))),'Data Summary'!CV54="Yes"),OFFSET('Sanitation Data'!$F$6,0,10*ROW('Sanitation Data'!F48)),NA())</f>
        <v>#N/A</v>
      </c>
      <c r="AH54" s="528" t="e">
        <f ca="1">+IF(AND(ISNUMBER(OFFSET('Sanitation Data'!$F$10,0,10*ROW('Sanitation Data'!F48))),'Data Summary'!CW54="Yes"),OFFSET('Sanitation Data'!$F$10,0,10*ROW('Sanitation Data'!F48)),NA())</f>
        <v>#N/A</v>
      </c>
      <c r="AI54" s="528" t="e">
        <f ca="1">+IF(AND(ISNUMBER(OFFSET('Sanitation Data'!$F$11,0,10*ROW('Sanitation Data'!F48))),'Data Summary'!CX54="Yes"),OFFSET('Sanitation Data'!$F$11,0,10*ROW('Sanitation Data'!F48)),NA())</f>
        <v>#N/A</v>
      </c>
      <c r="AJ54" s="528" t="e">
        <f ca="1">+IF(AND(ISNUMBER(OFFSET('Sanitation Data'!$F$12,0,10*ROW('Sanitation Data'!F48))),'Data Summary'!CY54="Yes"),OFFSET('Sanitation Data'!$F$12,0,10*ROW('Sanitation Data'!F48)),NA())</f>
        <v>#N/A</v>
      </c>
      <c r="AK54" s="528" t="e">
        <f ca="1">+IF(AND(ISNUMBER(OFFSET('Sanitation Data'!$G$4,0,10*ROW('Sanitation Data'!G48))),'Data Summary'!CZ54="Yes"),100-OFFSET('Sanitation Data'!$G$4,0,10*ROW('Sanitation Data'!G48)),NA())</f>
        <v>#N/A</v>
      </c>
      <c r="AL54" s="528" t="e">
        <f ca="1">+IF(AND(ISNUMBER(OFFSET('Sanitation Data'!$G$6,0,10*ROW('Sanitation Data'!G48))),'Data Summary'!DA54="Yes"),OFFSET('Sanitation Data'!$G$6,0,10*ROW('Sanitation Data'!G48)),NA())</f>
        <v>#N/A</v>
      </c>
      <c r="AM54" s="528" t="e">
        <f ca="1">+IF(AND(ISNUMBER(OFFSET('Sanitation Data'!$G$10,0,10*ROW('Sanitation Data'!G48))),'Data Summary'!DB54="Yes"),OFFSET('Sanitation Data'!$G$10,0,10*ROW('Sanitation Data'!G48)),NA())</f>
        <v>#N/A</v>
      </c>
      <c r="AN54" s="528" t="e">
        <f ca="1">+IF(AND(ISNUMBER(OFFSET('Sanitation Data'!$G$11,0,10*ROW('Sanitation Data'!G48))),'Data Summary'!DC54="Yes"),OFFSET('Sanitation Data'!$G$11,0,10*ROW('Sanitation Data'!G48)),NA())</f>
        <v>#N/A</v>
      </c>
      <c r="AO54" s="528" t="e">
        <f ca="1">+IF(AND(ISNUMBER(OFFSET('Sanitation Data'!$G$12,0,10*ROW('Sanitation Data'!G48))),'Data Summary'!DD54="Yes"),OFFSET('Sanitation Data'!$G$12,0,10*ROW('Sanitation Data'!G48)),NA())</f>
        <v>#N/A</v>
      </c>
      <c r="AP54" s="528" t="e">
        <f ca="1">+IF(AND(ISNUMBER(OFFSET('Sanitation Data'!$H$4,0,10*ROW('Sanitation Data'!H48))),'Data Summary'!DE54="Yes"),100-OFFSET('Sanitation Data'!$H$4,0,10*ROW('Sanitation Data'!H48)),NA())</f>
        <v>#N/A</v>
      </c>
      <c r="AQ54" s="528" t="e">
        <f ca="1">+IF(AND(ISNUMBER(OFFSET('Sanitation Data'!$H$6,0,10*ROW('Sanitation Data'!H48))),'Data Summary'!DF54="Yes"),OFFSET('Sanitation Data'!$H$6,0,10*ROW('Sanitation Data'!H48)),NA())</f>
        <v>#N/A</v>
      </c>
      <c r="AR54" s="528" t="e">
        <f ca="1">+IF(AND(ISNUMBER(OFFSET('Sanitation Data'!$H$10,0,10*ROW('Sanitation Data'!H48))),'Data Summary'!DG54="Yes"),OFFSET('Sanitation Data'!$H$10,0,10*ROW('Sanitation Data'!H48)),NA())</f>
        <v>#N/A</v>
      </c>
      <c r="AS54" s="528" t="e">
        <f ca="1">+IF(AND(ISNUMBER(OFFSET('Sanitation Data'!$H$11,0,10*ROW('Sanitation Data'!H48))),'Data Summary'!DH54="Yes"),OFFSET('Sanitation Data'!$H$11,0,10*ROW('Sanitation Data'!H48)),NA())</f>
        <v>#N/A</v>
      </c>
      <c r="AT54" s="528" t="e">
        <f ca="1">+IF(AND(ISNUMBER(OFFSET('Sanitation Data'!$H$12,0,10*ROW('Sanitation Data'!H48))),'Data Summary'!DI54="Yes"),OFFSET('Sanitation Data'!$H$12,0,10*ROW('Sanitation Data'!H48)),NA())</f>
        <v>#N/A</v>
      </c>
      <c r="AU54" s="528" t="e">
        <f ca="1">+IF(AND(ISNUMBER(OFFSET('Sanitation Data'!$I$4,0,10*ROW('Sanitation Data'!I48))),'Data Summary'!DJ54="Yes"),100-OFFSET('Sanitation Data'!$I$4,0,10*ROW('Sanitation Data'!I48)),NA())</f>
        <v>#N/A</v>
      </c>
      <c r="AV54" s="528" t="e">
        <f ca="1">+IF(AND(ISNUMBER(OFFSET('Sanitation Data'!$I$6,0,10*ROW('Sanitation Data'!I48))),'Data Summary'!DK54="Yes"),OFFSET('Sanitation Data'!$I$6,0,10*ROW('Sanitation Data'!I48)),NA())</f>
        <v>#N/A</v>
      </c>
      <c r="AW54" s="528" t="e">
        <f ca="1">+IF(AND(ISNUMBER(OFFSET('Sanitation Data'!$I$10,0,10*ROW('Sanitation Data'!I48))),'Data Summary'!DL54="Yes"),OFFSET('Sanitation Data'!$I$10,0,10*ROW('Sanitation Data'!I48)),NA())</f>
        <v>#N/A</v>
      </c>
      <c r="AX54" s="528" t="e">
        <f ca="1">+IF(AND(ISNUMBER(OFFSET('Sanitation Data'!$I$11,0,10*ROW('Sanitation Data'!I48))),'Data Summary'!DM54="Yes"),OFFSET('Sanitation Data'!$I$11,0,10*ROW('Sanitation Data'!I48)),NA())</f>
        <v>#N/A</v>
      </c>
      <c r="AY54" s="528" t="e">
        <f ca="1">+IF(AND(ISNUMBER(OFFSET('Sanitation Data'!$I$12,0,10*ROW('Sanitation Data'!I48))),'Data Summary'!DN54="Yes"),OFFSET('Sanitation Data'!$I$12,0,10*ROW('Sanitation Data'!I48)),NA())</f>
        <v>#N/A</v>
      </c>
      <c r="AZ54" s="529" t="e">
        <f ca="1">+IF(AND(ISNUMBER(OFFSET('Hygiene Data'!$D$5,0,10*ROW('Hygiene Data'!D48))),'Data Summary'!DO54="Yes"),OFFSET('Hygiene Data'!$D$5,0,10*ROW('Hygiene Data'!D48)),NA())</f>
        <v>#N/A</v>
      </c>
      <c r="BA54" s="529" t="e">
        <f ca="1">+IF(AND(ISNUMBER(OFFSET('Hygiene Data'!$D$7,0,10*ROW('Hygiene Data'!D48))),'Data Summary'!DP54="Yes"),OFFSET('Hygiene Data'!$D$7,0,10*ROW('Hygiene Data'!D48)),NA())</f>
        <v>#N/A</v>
      </c>
      <c r="BB54" s="529" t="e">
        <f ca="1">+IF(AND(ISNUMBER(OFFSET('Hygiene Data'!$D$9,0,10*ROW('Hygiene Data'!D48))),'Data Summary'!DQ54="Yes"),OFFSET('Hygiene Data'!$D$9,0,10*ROW('Hygiene Data'!D48)),NA())</f>
        <v>#N/A</v>
      </c>
      <c r="BC54" s="529" t="e">
        <f ca="1">+IF(AND(ISNUMBER(OFFSET('Hygiene Data'!$E$5,0,10*ROW('Hygiene Data'!E48))),'Data Summary'!DR54="Yes"),OFFSET('Hygiene Data'!$E$5,0,10*ROW('Hygiene Data'!E48)),NA())</f>
        <v>#N/A</v>
      </c>
      <c r="BD54" s="529" t="e">
        <f ca="1">+IF(AND(ISNUMBER(OFFSET('Hygiene Data'!$E$7,0,10*ROW('Hygiene Data'!E48))),'Data Summary'!DS54="Yes"),OFFSET('Hygiene Data'!$E$7,0,10*ROW('Hygiene Data'!E48)),NA())</f>
        <v>#N/A</v>
      </c>
      <c r="BE54" s="529" t="e">
        <f ca="1">+IF(AND(ISNUMBER(OFFSET('Hygiene Data'!$E$9,0,10*ROW('Hygiene Data'!E48))),'Data Summary'!DT54="Yes"),OFFSET('Hygiene Data'!$E$9,0,10*ROW('Hygiene Data'!E48)),NA())</f>
        <v>#N/A</v>
      </c>
      <c r="BF54" s="529" t="e">
        <f ca="1">+IF(AND(ISNUMBER(OFFSET('Hygiene Data'!$F$5,0,10*ROW('Hygiene Data'!F48))),'Data Summary'!DU54="Yes"),OFFSET('Hygiene Data'!$F$5,0,10*ROW('Hygiene Data'!F48)),NA())</f>
        <v>#N/A</v>
      </c>
      <c r="BG54" s="529" t="e">
        <f ca="1">+IF(AND(ISNUMBER(OFFSET('Hygiene Data'!$F$7,0,10*ROW('Hygiene Data'!F48))),'Data Summary'!DV54="Yes"),OFFSET('Hygiene Data'!$F$7,0,10*ROW('Hygiene Data'!F48)),NA())</f>
        <v>#N/A</v>
      </c>
      <c r="BH54" s="529" t="e">
        <f ca="1">+IF(AND(ISNUMBER(OFFSET('Hygiene Data'!$F$9,0,10*ROW('Hygiene Data'!F48))),'Data Summary'!DW54="Yes"),OFFSET('Hygiene Data'!$F$9,0,10*ROW('Hygiene Data'!F48)),NA())</f>
        <v>#N/A</v>
      </c>
      <c r="BI54" s="529" t="e">
        <f ca="1">+IF(AND(ISNUMBER(OFFSET('Hygiene Data'!$G$5,0,10*ROW('Hygiene Data'!G48))),'Data Summary'!DX54="Yes"),OFFSET('Hygiene Data'!$G$5,0,10*ROW('Hygiene Data'!G48)),NA())</f>
        <v>#N/A</v>
      </c>
      <c r="BJ54" s="529" t="e">
        <f ca="1">+IF(AND(ISNUMBER(OFFSET('Hygiene Data'!$G$7,0,10*ROW('Hygiene Data'!G48))),'Data Summary'!DY54="Yes"),OFFSET('Hygiene Data'!$G$7,0,10*ROW('Hygiene Data'!G48)),NA())</f>
        <v>#N/A</v>
      </c>
      <c r="BK54" s="529" t="e">
        <f ca="1">+IF(AND(ISNUMBER(OFFSET('Hygiene Data'!$G$9,0,10*ROW('Hygiene Data'!G48))),'Data Summary'!DZ54="Yes"),OFFSET('Hygiene Data'!$G$9,0,10*ROW('Hygiene Data'!G48)),NA())</f>
        <v>#N/A</v>
      </c>
      <c r="BL54" s="529" t="e">
        <f ca="1">+IF(AND(ISNUMBER(OFFSET('Hygiene Data'!$H$5,0,10*ROW('Hygiene Data'!H48))),'Data Summary'!EA54="Yes"),OFFSET('Hygiene Data'!$H$5,0,10*ROW('Hygiene Data'!H48)),NA())</f>
        <v>#N/A</v>
      </c>
      <c r="BM54" s="529" t="e">
        <f ca="1">+IF(AND(ISNUMBER(OFFSET('Hygiene Data'!$H$7,0,10*ROW('Hygiene Data'!H48))),'Data Summary'!EB54="Yes"),OFFSET('Hygiene Data'!$H$7,0,10*ROW('Hygiene Data'!H48)),NA())</f>
        <v>#N/A</v>
      </c>
      <c r="BN54" s="529" t="e">
        <f ca="1">+IF(AND(ISNUMBER(OFFSET('Hygiene Data'!$H$9,0,10*ROW('Hygiene Data'!H48))),'Data Summary'!EC54="Yes"),OFFSET('Hygiene Data'!$H$9,0,10*ROW('Hygiene Data'!H48)),NA())</f>
        <v>#N/A</v>
      </c>
      <c r="BO54" s="529" t="e">
        <f ca="1">+IF(AND(ISNUMBER(OFFSET('Hygiene Data'!$I$5,0,10*ROW('Hygiene Data'!I48))),'Data Summary'!ED54="Yes"),OFFSET('Hygiene Data'!$I$5,0,10*ROW('Hygiene Data'!I48)),NA())</f>
        <v>#N/A</v>
      </c>
      <c r="BP54" s="529" t="e">
        <f ca="1">+IF(AND(ISNUMBER(OFFSET('Hygiene Data'!$I$7,0,10*ROW('Hygiene Data'!I48))),'Data Summary'!EE54="Yes"),OFFSET('Hygiene Data'!$I$7,0,10*ROW('Hygiene Data'!I48)),NA())</f>
        <v>#N/A</v>
      </c>
      <c r="BQ54" s="529" t="e">
        <f ca="1">+IF(AND(ISNUMBER(OFFSET('Hygiene Data'!$I$9,0,10*ROW('Hygiene Data'!I48))),'Data Summary'!EF54="Yes"),OFFSET('Hygiene Data'!$I$9,0,10*ROW('Hygiene Data'!I48)),NA())</f>
        <v>#N/A</v>
      </c>
    </row>
    <row r="55" spans="1:69" x14ac:dyDescent="0.25">
      <c r="A55" s="525" t="e">
        <f ca="1">+RIGHT('Data Summary'!A55,LEN('Data Summary'!A55)-9)</f>
        <v>#VALUE!</v>
      </c>
      <c r="B55" s="499" t="str">
        <f ca="1">+IF(ISTEXT('Data Summary'!B55),'Data Summary'!B55,"")</f>
        <v/>
      </c>
      <c r="C55" s="526" t="e">
        <f ca="1">+VALUE('Data Summary'!C55)</f>
        <v>#VALUE!</v>
      </c>
      <c r="D55" s="527" t="e">
        <f ca="1">+IF(AND(ISNUMBER(OFFSET('Water Data'!$D$4,0,10*ROW('Water Data'!D49))),'Data Summary'!BS55="Yes"),100-OFFSET('Water Data'!$D$4,0,10*ROW('Water Data'!D49)),NA())</f>
        <v>#N/A</v>
      </c>
      <c r="E55" s="527" t="e">
        <f ca="1">+IF(AND(ISNUMBER(OFFSET('Water Data'!$D$6,0,10*ROW('Water Data'!D49))),'Data Summary'!BT55="Yes"),OFFSET('Water Data'!$D$6,0,10*ROW('Water Data'!D49)),NA())</f>
        <v>#N/A</v>
      </c>
      <c r="F55" s="527" t="e">
        <f ca="1">+IF(AND(ISNUMBER(OFFSET('Water Data'!$D$9,0,10*ROW('Water Data'!D49))),'Data Summary'!BU55="Yes"),OFFSET('Water Data'!$D$9,0,10*ROW('Water Data'!D49)),NA())</f>
        <v>#N/A</v>
      </c>
      <c r="G55" s="527" t="e">
        <f ca="1">+IF(AND(ISNUMBER(OFFSET('Water Data'!$E$4,0,10*ROW('Water Data'!E49))),'Data Summary'!BV55="Yes"),100-OFFSET('Water Data'!$E$4,0,10*ROW('Water Data'!E49)),NA())</f>
        <v>#N/A</v>
      </c>
      <c r="H55" s="527" t="e">
        <f ca="1">+IF(AND(ISNUMBER(OFFSET('Water Data'!$E$6,0,10*ROW('Water Data'!E49))),'Data Summary'!BW55="Yes"),OFFSET('Water Data'!$E$6,0,10*ROW('Water Data'!E49)),NA())</f>
        <v>#N/A</v>
      </c>
      <c r="I55" s="527" t="e">
        <f ca="1">+IF(AND(ISNUMBER(OFFSET('Water Data'!$E$9,0,10*ROW('Water Data'!E49))),'Data Summary'!BX55="Yes"),OFFSET('Water Data'!$E$9,0,10*ROW('Water Data'!E49)),NA())</f>
        <v>#N/A</v>
      </c>
      <c r="J55" s="527" t="e">
        <f ca="1">+IF(AND(ISNUMBER(OFFSET('Water Data'!$F$4,0,10*ROW('Water Data'!F49))),'Data Summary'!BY55="Yes"),100-OFFSET('Water Data'!$F$4,0,10*ROW('Water Data'!F49)),NA())</f>
        <v>#N/A</v>
      </c>
      <c r="K55" s="527" t="e">
        <f ca="1">+IF(AND(ISNUMBER(OFFSET('Water Data'!$F$6,0,10*ROW('Water Data'!F49))),'Data Summary'!BZ55="Yes"),OFFSET('Water Data'!$F$6,0,10*ROW('Water Data'!F49)),NA())</f>
        <v>#N/A</v>
      </c>
      <c r="L55" s="527" t="e">
        <f ca="1">+IF(AND(ISNUMBER(OFFSET('Water Data'!$F$9,0,10*ROW('Water Data'!F49))),'Data Summary'!CA55="Yes"),OFFSET('Water Data'!$F$9,0,10*ROW('Water Data'!F49)),NA())</f>
        <v>#N/A</v>
      </c>
      <c r="M55" s="527" t="e">
        <f ca="1">+IF(AND(ISNUMBER(OFFSET('Water Data'!$G$4,0,10*ROW('Water Data'!G49))),'Data Summary'!CB55="Yes"),100-OFFSET('Water Data'!$G$4,0,10*ROW('Water Data'!G49)),NA())</f>
        <v>#N/A</v>
      </c>
      <c r="N55" s="527" t="e">
        <f ca="1">+IF(AND(ISNUMBER(OFFSET('Water Data'!$G$6,0,10*ROW('Water Data'!G49))),'Data Summary'!CC55="Yes"),OFFSET('Water Data'!$G$6,0,10*ROW('Water Data'!G49)),NA())</f>
        <v>#N/A</v>
      </c>
      <c r="O55" s="527" t="e">
        <f ca="1">+IF(AND(ISNUMBER(OFFSET('Water Data'!$G$9,0,10*ROW('Water Data'!G49))),'Data Summary'!CD55="Yes"),OFFSET('Water Data'!$G$9,0,10*ROW('Water Data'!G49)),NA())</f>
        <v>#N/A</v>
      </c>
      <c r="P55" s="527" t="e">
        <f ca="1">+IF(AND(ISNUMBER(OFFSET('Water Data'!$H$4,0,10*ROW('Water Data'!H49))),'Data Summary'!CE55="Yes"),100-OFFSET('Water Data'!$H$4,0,10*ROW('Water Data'!H49)),NA())</f>
        <v>#N/A</v>
      </c>
      <c r="Q55" s="527" t="e">
        <f ca="1">+IF(AND(ISNUMBER(OFFSET('Water Data'!$H$6,0,10*ROW('Water Data'!H49))),'Data Summary'!CF55="Yes"),OFFSET('Water Data'!$H$6,0,10*ROW('Water Data'!H49)),NA())</f>
        <v>#N/A</v>
      </c>
      <c r="R55" s="527" t="e">
        <f ca="1">+IF(AND(ISNUMBER(OFFSET('Water Data'!$H$9,0,10*ROW('Water Data'!H49))),'Data Summary'!CG55="Yes"),OFFSET('Water Data'!$H$9,0,10*ROW('Water Data'!H49)),NA())</f>
        <v>#N/A</v>
      </c>
      <c r="S55" s="527" t="e">
        <f ca="1">+IF(AND(ISNUMBER(OFFSET('Water Data'!$I$4,0,10*ROW('Water Data'!I49))),'Data Summary'!CH55="Yes"),100-OFFSET('Water Data'!$I$4,0,10*ROW('Water Data'!I49)),NA())</f>
        <v>#N/A</v>
      </c>
      <c r="T55" s="527" t="e">
        <f ca="1">+IF(AND(ISNUMBER(OFFSET('Water Data'!$I$6,0,10*ROW('Water Data'!I49))),'Data Summary'!CI55="Yes"),OFFSET('Water Data'!$I$6,0,10*ROW('Water Data'!I49)),NA())</f>
        <v>#N/A</v>
      </c>
      <c r="U55" s="527" t="e">
        <f ca="1">+IF(AND(ISNUMBER(OFFSET('Water Data'!$I$9,0,10*ROW('Water Data'!I49))),'Data Summary'!CJ55="Yes"),OFFSET('Water Data'!$I$9,0,10*ROW('Water Data'!I49)),NA())</f>
        <v>#N/A</v>
      </c>
      <c r="V55" s="528" t="e">
        <f ca="1">+IF(AND(ISNUMBER(OFFSET('Sanitation Data'!$D$4,0,10*ROW('Sanitation Data'!D49))),'Data Summary'!CK55="Yes"),100-OFFSET('Sanitation Data'!$D$4,0,10*ROW('Sanitation Data'!D49)),NA())</f>
        <v>#N/A</v>
      </c>
      <c r="W55" s="528" t="e">
        <f ca="1">+IF(AND(ISNUMBER(OFFSET('Sanitation Data'!$D$6,0,10*ROW('Sanitation Data'!D49))),'Data Summary'!CL55="Yes"),OFFSET('Sanitation Data'!$D$6,0,10*ROW('Sanitation Data'!D49)),NA())</f>
        <v>#N/A</v>
      </c>
      <c r="X55" s="528" t="e">
        <f ca="1">+IF(AND(ISNUMBER(OFFSET('Sanitation Data'!$D$10,0,10*ROW('Sanitation Data'!D49))),'Data Summary'!CM55="Yes"),OFFSET('Sanitation Data'!$D$10,0,10*ROW('Sanitation Data'!D49)),NA())</f>
        <v>#N/A</v>
      </c>
      <c r="Y55" s="528" t="e">
        <f ca="1">+IF(AND(ISNUMBER(OFFSET('Sanitation Data'!$D$11,0,10*ROW('Sanitation Data'!D49))),'Data Summary'!CN55="Yes"),OFFSET('Sanitation Data'!$D$11,0,10*ROW('Sanitation Data'!D49)),NA())</f>
        <v>#N/A</v>
      </c>
      <c r="Z55" s="528" t="e">
        <f ca="1">+IF(AND(ISNUMBER(OFFSET('Sanitation Data'!$D$12,0,10*ROW('Sanitation Data'!D49))),'Data Summary'!CO55="Yes"),OFFSET('Sanitation Data'!$D$12,0,10*ROW('Sanitation Data'!D49)),NA())</f>
        <v>#N/A</v>
      </c>
      <c r="AA55" s="528" t="e">
        <f ca="1">+IF(AND(ISNUMBER(OFFSET('Sanitation Data'!$E$4,0,10*ROW('Sanitation Data'!E49))),'Data Summary'!CP55="Yes"),100-OFFSET('Sanitation Data'!$E$4,0,10*ROW('Sanitation Data'!E49)),NA())</f>
        <v>#N/A</v>
      </c>
      <c r="AB55" s="528" t="e">
        <f ca="1">+IF(AND(ISNUMBER(OFFSET('Sanitation Data'!$E$6,0,10*ROW('Sanitation Data'!E49))),'Data Summary'!CQ55="Yes"),OFFSET('Sanitation Data'!$E$6,0,10*ROW('Sanitation Data'!E49)),NA())</f>
        <v>#N/A</v>
      </c>
      <c r="AC55" s="528" t="e">
        <f ca="1">+IF(AND(ISNUMBER(OFFSET('Sanitation Data'!$E$10,0,10*ROW('Sanitation Data'!E49))),'Data Summary'!CR55="Yes"),OFFSET('Sanitation Data'!$E$10,0,10*ROW('Sanitation Data'!E49)),NA())</f>
        <v>#N/A</v>
      </c>
      <c r="AD55" s="528" t="e">
        <f ca="1">+IF(AND(ISNUMBER(OFFSET('Sanitation Data'!$E$11,0,10*ROW('Sanitation Data'!E49))),'Data Summary'!CS55="Yes"),OFFSET('Sanitation Data'!$E$11,0,10*ROW('Sanitation Data'!E49)),NA())</f>
        <v>#N/A</v>
      </c>
      <c r="AE55" s="528" t="e">
        <f ca="1">+IF(AND(ISNUMBER(OFFSET('Sanitation Data'!$E$12,0,10*ROW('Sanitation Data'!E49))),'Data Summary'!CT55="Yes"),OFFSET('Sanitation Data'!$E$12,0,10*ROW('Sanitation Data'!E49)),NA())</f>
        <v>#N/A</v>
      </c>
      <c r="AF55" s="528" t="e">
        <f ca="1">+IF(AND(ISNUMBER(OFFSET('Sanitation Data'!$F$4,0,10*ROW('Sanitation Data'!F49))),'Data Summary'!CU55="Yes"),100-OFFSET('Sanitation Data'!$F$4,0,10*ROW('Sanitation Data'!F49)),NA())</f>
        <v>#N/A</v>
      </c>
      <c r="AG55" s="528" t="e">
        <f ca="1">+IF(AND(ISNUMBER(OFFSET('Sanitation Data'!$F$6,0,10*ROW('Sanitation Data'!F49))),'Data Summary'!CV55="Yes"),OFFSET('Sanitation Data'!$F$6,0,10*ROW('Sanitation Data'!F49)),NA())</f>
        <v>#N/A</v>
      </c>
      <c r="AH55" s="528" t="e">
        <f ca="1">+IF(AND(ISNUMBER(OFFSET('Sanitation Data'!$F$10,0,10*ROW('Sanitation Data'!F49))),'Data Summary'!CW55="Yes"),OFFSET('Sanitation Data'!$F$10,0,10*ROW('Sanitation Data'!F49)),NA())</f>
        <v>#N/A</v>
      </c>
      <c r="AI55" s="528" t="e">
        <f ca="1">+IF(AND(ISNUMBER(OFFSET('Sanitation Data'!$F$11,0,10*ROW('Sanitation Data'!F49))),'Data Summary'!CX55="Yes"),OFFSET('Sanitation Data'!$F$11,0,10*ROW('Sanitation Data'!F49)),NA())</f>
        <v>#N/A</v>
      </c>
      <c r="AJ55" s="528" t="e">
        <f ca="1">+IF(AND(ISNUMBER(OFFSET('Sanitation Data'!$F$12,0,10*ROW('Sanitation Data'!F49))),'Data Summary'!CY55="Yes"),OFFSET('Sanitation Data'!$F$12,0,10*ROW('Sanitation Data'!F49)),NA())</f>
        <v>#N/A</v>
      </c>
      <c r="AK55" s="528" t="e">
        <f ca="1">+IF(AND(ISNUMBER(OFFSET('Sanitation Data'!$G$4,0,10*ROW('Sanitation Data'!G49))),'Data Summary'!CZ55="Yes"),100-OFFSET('Sanitation Data'!$G$4,0,10*ROW('Sanitation Data'!G49)),NA())</f>
        <v>#N/A</v>
      </c>
      <c r="AL55" s="528" t="e">
        <f ca="1">+IF(AND(ISNUMBER(OFFSET('Sanitation Data'!$G$6,0,10*ROW('Sanitation Data'!G49))),'Data Summary'!DA55="Yes"),OFFSET('Sanitation Data'!$G$6,0,10*ROW('Sanitation Data'!G49)),NA())</f>
        <v>#N/A</v>
      </c>
      <c r="AM55" s="528" t="e">
        <f ca="1">+IF(AND(ISNUMBER(OFFSET('Sanitation Data'!$G$10,0,10*ROW('Sanitation Data'!G49))),'Data Summary'!DB55="Yes"),OFFSET('Sanitation Data'!$G$10,0,10*ROW('Sanitation Data'!G49)),NA())</f>
        <v>#N/A</v>
      </c>
      <c r="AN55" s="528" t="e">
        <f ca="1">+IF(AND(ISNUMBER(OFFSET('Sanitation Data'!$G$11,0,10*ROW('Sanitation Data'!G49))),'Data Summary'!DC55="Yes"),OFFSET('Sanitation Data'!$G$11,0,10*ROW('Sanitation Data'!G49)),NA())</f>
        <v>#N/A</v>
      </c>
      <c r="AO55" s="528" t="e">
        <f ca="1">+IF(AND(ISNUMBER(OFFSET('Sanitation Data'!$G$12,0,10*ROW('Sanitation Data'!G49))),'Data Summary'!DD55="Yes"),OFFSET('Sanitation Data'!$G$12,0,10*ROW('Sanitation Data'!G49)),NA())</f>
        <v>#N/A</v>
      </c>
      <c r="AP55" s="528" t="e">
        <f ca="1">+IF(AND(ISNUMBER(OFFSET('Sanitation Data'!$H$4,0,10*ROW('Sanitation Data'!H49))),'Data Summary'!DE55="Yes"),100-OFFSET('Sanitation Data'!$H$4,0,10*ROW('Sanitation Data'!H49)),NA())</f>
        <v>#N/A</v>
      </c>
      <c r="AQ55" s="528" t="e">
        <f ca="1">+IF(AND(ISNUMBER(OFFSET('Sanitation Data'!$H$6,0,10*ROW('Sanitation Data'!H49))),'Data Summary'!DF55="Yes"),OFFSET('Sanitation Data'!$H$6,0,10*ROW('Sanitation Data'!H49)),NA())</f>
        <v>#N/A</v>
      </c>
      <c r="AR55" s="528" t="e">
        <f ca="1">+IF(AND(ISNUMBER(OFFSET('Sanitation Data'!$H$10,0,10*ROW('Sanitation Data'!H49))),'Data Summary'!DG55="Yes"),OFFSET('Sanitation Data'!$H$10,0,10*ROW('Sanitation Data'!H49)),NA())</f>
        <v>#N/A</v>
      </c>
      <c r="AS55" s="528" t="e">
        <f ca="1">+IF(AND(ISNUMBER(OFFSET('Sanitation Data'!$H$11,0,10*ROW('Sanitation Data'!H49))),'Data Summary'!DH55="Yes"),OFFSET('Sanitation Data'!$H$11,0,10*ROW('Sanitation Data'!H49)),NA())</f>
        <v>#N/A</v>
      </c>
      <c r="AT55" s="528" t="e">
        <f ca="1">+IF(AND(ISNUMBER(OFFSET('Sanitation Data'!$H$12,0,10*ROW('Sanitation Data'!H49))),'Data Summary'!DI55="Yes"),OFFSET('Sanitation Data'!$H$12,0,10*ROW('Sanitation Data'!H49)),NA())</f>
        <v>#N/A</v>
      </c>
      <c r="AU55" s="528" t="e">
        <f ca="1">+IF(AND(ISNUMBER(OFFSET('Sanitation Data'!$I$4,0,10*ROW('Sanitation Data'!I49))),'Data Summary'!DJ55="Yes"),100-OFFSET('Sanitation Data'!$I$4,0,10*ROW('Sanitation Data'!I49)),NA())</f>
        <v>#N/A</v>
      </c>
      <c r="AV55" s="528" t="e">
        <f ca="1">+IF(AND(ISNUMBER(OFFSET('Sanitation Data'!$I$6,0,10*ROW('Sanitation Data'!I49))),'Data Summary'!DK55="Yes"),OFFSET('Sanitation Data'!$I$6,0,10*ROW('Sanitation Data'!I49)),NA())</f>
        <v>#N/A</v>
      </c>
      <c r="AW55" s="528" t="e">
        <f ca="1">+IF(AND(ISNUMBER(OFFSET('Sanitation Data'!$I$10,0,10*ROW('Sanitation Data'!I49))),'Data Summary'!DL55="Yes"),OFFSET('Sanitation Data'!$I$10,0,10*ROW('Sanitation Data'!I49)),NA())</f>
        <v>#N/A</v>
      </c>
      <c r="AX55" s="528" t="e">
        <f ca="1">+IF(AND(ISNUMBER(OFFSET('Sanitation Data'!$I$11,0,10*ROW('Sanitation Data'!I49))),'Data Summary'!DM55="Yes"),OFFSET('Sanitation Data'!$I$11,0,10*ROW('Sanitation Data'!I49)),NA())</f>
        <v>#N/A</v>
      </c>
      <c r="AY55" s="528" t="e">
        <f ca="1">+IF(AND(ISNUMBER(OFFSET('Sanitation Data'!$I$12,0,10*ROW('Sanitation Data'!I49))),'Data Summary'!DN55="Yes"),OFFSET('Sanitation Data'!$I$12,0,10*ROW('Sanitation Data'!I49)),NA())</f>
        <v>#N/A</v>
      </c>
      <c r="AZ55" s="529" t="e">
        <f ca="1">+IF(AND(ISNUMBER(OFFSET('Hygiene Data'!$D$5,0,10*ROW('Hygiene Data'!D49))),'Data Summary'!DO55="Yes"),OFFSET('Hygiene Data'!$D$5,0,10*ROW('Hygiene Data'!D49)),NA())</f>
        <v>#N/A</v>
      </c>
      <c r="BA55" s="529" t="e">
        <f ca="1">+IF(AND(ISNUMBER(OFFSET('Hygiene Data'!$D$7,0,10*ROW('Hygiene Data'!D49))),'Data Summary'!DP55="Yes"),OFFSET('Hygiene Data'!$D$7,0,10*ROW('Hygiene Data'!D49)),NA())</f>
        <v>#N/A</v>
      </c>
      <c r="BB55" s="529" t="e">
        <f ca="1">+IF(AND(ISNUMBER(OFFSET('Hygiene Data'!$D$9,0,10*ROW('Hygiene Data'!D49))),'Data Summary'!DQ55="Yes"),OFFSET('Hygiene Data'!$D$9,0,10*ROW('Hygiene Data'!D49)),NA())</f>
        <v>#N/A</v>
      </c>
      <c r="BC55" s="529" t="e">
        <f ca="1">+IF(AND(ISNUMBER(OFFSET('Hygiene Data'!$E$5,0,10*ROW('Hygiene Data'!E49))),'Data Summary'!DR55="Yes"),OFFSET('Hygiene Data'!$E$5,0,10*ROW('Hygiene Data'!E49)),NA())</f>
        <v>#N/A</v>
      </c>
      <c r="BD55" s="529" t="e">
        <f ca="1">+IF(AND(ISNUMBER(OFFSET('Hygiene Data'!$E$7,0,10*ROW('Hygiene Data'!E49))),'Data Summary'!DS55="Yes"),OFFSET('Hygiene Data'!$E$7,0,10*ROW('Hygiene Data'!E49)),NA())</f>
        <v>#N/A</v>
      </c>
      <c r="BE55" s="529" t="e">
        <f ca="1">+IF(AND(ISNUMBER(OFFSET('Hygiene Data'!$E$9,0,10*ROW('Hygiene Data'!E49))),'Data Summary'!DT55="Yes"),OFFSET('Hygiene Data'!$E$9,0,10*ROW('Hygiene Data'!E49)),NA())</f>
        <v>#N/A</v>
      </c>
      <c r="BF55" s="529" t="e">
        <f ca="1">+IF(AND(ISNUMBER(OFFSET('Hygiene Data'!$F$5,0,10*ROW('Hygiene Data'!F49))),'Data Summary'!DU55="Yes"),OFFSET('Hygiene Data'!$F$5,0,10*ROW('Hygiene Data'!F49)),NA())</f>
        <v>#N/A</v>
      </c>
      <c r="BG55" s="529" t="e">
        <f ca="1">+IF(AND(ISNUMBER(OFFSET('Hygiene Data'!$F$7,0,10*ROW('Hygiene Data'!F49))),'Data Summary'!DV55="Yes"),OFFSET('Hygiene Data'!$F$7,0,10*ROW('Hygiene Data'!F49)),NA())</f>
        <v>#N/A</v>
      </c>
      <c r="BH55" s="529" t="e">
        <f ca="1">+IF(AND(ISNUMBER(OFFSET('Hygiene Data'!$F$9,0,10*ROW('Hygiene Data'!F49))),'Data Summary'!DW55="Yes"),OFFSET('Hygiene Data'!$F$9,0,10*ROW('Hygiene Data'!F49)),NA())</f>
        <v>#N/A</v>
      </c>
      <c r="BI55" s="529" t="e">
        <f ca="1">+IF(AND(ISNUMBER(OFFSET('Hygiene Data'!$G$5,0,10*ROW('Hygiene Data'!G49))),'Data Summary'!DX55="Yes"),OFFSET('Hygiene Data'!$G$5,0,10*ROW('Hygiene Data'!G49)),NA())</f>
        <v>#N/A</v>
      </c>
      <c r="BJ55" s="529" t="e">
        <f ca="1">+IF(AND(ISNUMBER(OFFSET('Hygiene Data'!$G$7,0,10*ROW('Hygiene Data'!G49))),'Data Summary'!DY55="Yes"),OFFSET('Hygiene Data'!$G$7,0,10*ROW('Hygiene Data'!G49)),NA())</f>
        <v>#N/A</v>
      </c>
      <c r="BK55" s="529" t="e">
        <f ca="1">+IF(AND(ISNUMBER(OFFSET('Hygiene Data'!$G$9,0,10*ROW('Hygiene Data'!G49))),'Data Summary'!DZ55="Yes"),OFFSET('Hygiene Data'!$G$9,0,10*ROW('Hygiene Data'!G49)),NA())</f>
        <v>#N/A</v>
      </c>
      <c r="BL55" s="529" t="e">
        <f ca="1">+IF(AND(ISNUMBER(OFFSET('Hygiene Data'!$H$5,0,10*ROW('Hygiene Data'!H49))),'Data Summary'!EA55="Yes"),OFFSET('Hygiene Data'!$H$5,0,10*ROW('Hygiene Data'!H49)),NA())</f>
        <v>#N/A</v>
      </c>
      <c r="BM55" s="529" t="e">
        <f ca="1">+IF(AND(ISNUMBER(OFFSET('Hygiene Data'!$H$7,0,10*ROW('Hygiene Data'!H49))),'Data Summary'!EB55="Yes"),OFFSET('Hygiene Data'!$H$7,0,10*ROW('Hygiene Data'!H49)),NA())</f>
        <v>#N/A</v>
      </c>
      <c r="BN55" s="529" t="e">
        <f ca="1">+IF(AND(ISNUMBER(OFFSET('Hygiene Data'!$H$9,0,10*ROW('Hygiene Data'!H49))),'Data Summary'!EC55="Yes"),OFFSET('Hygiene Data'!$H$9,0,10*ROW('Hygiene Data'!H49)),NA())</f>
        <v>#N/A</v>
      </c>
      <c r="BO55" s="529" t="e">
        <f ca="1">+IF(AND(ISNUMBER(OFFSET('Hygiene Data'!$I$5,0,10*ROW('Hygiene Data'!I49))),'Data Summary'!ED55="Yes"),OFFSET('Hygiene Data'!$I$5,0,10*ROW('Hygiene Data'!I49)),NA())</f>
        <v>#N/A</v>
      </c>
      <c r="BP55" s="529" t="e">
        <f ca="1">+IF(AND(ISNUMBER(OFFSET('Hygiene Data'!$I$7,0,10*ROW('Hygiene Data'!I49))),'Data Summary'!EE55="Yes"),OFFSET('Hygiene Data'!$I$7,0,10*ROW('Hygiene Data'!I49)),NA())</f>
        <v>#N/A</v>
      </c>
      <c r="BQ55" s="529" t="e">
        <f ca="1">+IF(AND(ISNUMBER(OFFSET('Hygiene Data'!$I$9,0,10*ROW('Hygiene Data'!I49))),'Data Summary'!EF55="Yes"),OFFSET('Hygiene Data'!$I$9,0,10*ROW('Hygiene Data'!I49)),NA())</f>
        <v>#N/A</v>
      </c>
    </row>
    <row r="56" spans="1:69" x14ac:dyDescent="0.25">
      <c r="A56" s="525" t="e">
        <f ca="1">+RIGHT('Data Summary'!A56,LEN('Data Summary'!A56)-9)</f>
        <v>#VALUE!</v>
      </c>
      <c r="B56" s="499" t="str">
        <f ca="1">+IF(ISTEXT('Data Summary'!B56),'Data Summary'!B56,"")</f>
        <v/>
      </c>
      <c r="C56" s="526" t="e">
        <f ca="1">+VALUE('Data Summary'!C56)</f>
        <v>#VALUE!</v>
      </c>
      <c r="D56" s="527" t="e">
        <f ca="1">+IF(AND(ISNUMBER(OFFSET('Water Data'!$D$4,0,10*ROW('Water Data'!D50))),'Data Summary'!BS56="Yes"),100-OFFSET('Water Data'!$D$4,0,10*ROW('Water Data'!D50)),NA())</f>
        <v>#N/A</v>
      </c>
      <c r="E56" s="527" t="e">
        <f ca="1">+IF(AND(ISNUMBER(OFFSET('Water Data'!$D$6,0,10*ROW('Water Data'!D50))),'Data Summary'!BT56="Yes"),OFFSET('Water Data'!$D$6,0,10*ROW('Water Data'!D50)),NA())</f>
        <v>#N/A</v>
      </c>
      <c r="F56" s="527" t="e">
        <f ca="1">+IF(AND(ISNUMBER(OFFSET('Water Data'!$D$9,0,10*ROW('Water Data'!D50))),'Data Summary'!BU56="Yes"),OFFSET('Water Data'!$D$9,0,10*ROW('Water Data'!D50)),NA())</f>
        <v>#N/A</v>
      </c>
      <c r="G56" s="527" t="e">
        <f ca="1">+IF(AND(ISNUMBER(OFFSET('Water Data'!$E$4,0,10*ROW('Water Data'!E50))),'Data Summary'!BV56="Yes"),100-OFFSET('Water Data'!$E$4,0,10*ROW('Water Data'!E50)),NA())</f>
        <v>#N/A</v>
      </c>
      <c r="H56" s="527" t="e">
        <f ca="1">+IF(AND(ISNUMBER(OFFSET('Water Data'!$E$6,0,10*ROW('Water Data'!E50))),'Data Summary'!BW56="Yes"),OFFSET('Water Data'!$E$6,0,10*ROW('Water Data'!E50)),NA())</f>
        <v>#N/A</v>
      </c>
      <c r="I56" s="527" t="e">
        <f ca="1">+IF(AND(ISNUMBER(OFFSET('Water Data'!$E$9,0,10*ROW('Water Data'!E50))),'Data Summary'!BX56="Yes"),OFFSET('Water Data'!$E$9,0,10*ROW('Water Data'!E50)),NA())</f>
        <v>#N/A</v>
      </c>
      <c r="J56" s="527" t="e">
        <f ca="1">+IF(AND(ISNUMBER(OFFSET('Water Data'!$F$4,0,10*ROW('Water Data'!F50))),'Data Summary'!BY56="Yes"),100-OFFSET('Water Data'!$F$4,0,10*ROW('Water Data'!F50)),NA())</f>
        <v>#N/A</v>
      </c>
      <c r="K56" s="527" t="e">
        <f ca="1">+IF(AND(ISNUMBER(OFFSET('Water Data'!$F$6,0,10*ROW('Water Data'!F50))),'Data Summary'!BZ56="Yes"),OFFSET('Water Data'!$F$6,0,10*ROW('Water Data'!F50)),NA())</f>
        <v>#N/A</v>
      </c>
      <c r="L56" s="527" t="e">
        <f ca="1">+IF(AND(ISNUMBER(OFFSET('Water Data'!$F$9,0,10*ROW('Water Data'!F50))),'Data Summary'!CA56="Yes"),OFFSET('Water Data'!$F$9,0,10*ROW('Water Data'!F50)),NA())</f>
        <v>#N/A</v>
      </c>
      <c r="M56" s="527" t="e">
        <f ca="1">+IF(AND(ISNUMBER(OFFSET('Water Data'!$G$4,0,10*ROW('Water Data'!G50))),'Data Summary'!CB56="Yes"),100-OFFSET('Water Data'!$G$4,0,10*ROW('Water Data'!G50)),NA())</f>
        <v>#N/A</v>
      </c>
      <c r="N56" s="527" t="e">
        <f ca="1">+IF(AND(ISNUMBER(OFFSET('Water Data'!$G$6,0,10*ROW('Water Data'!G50))),'Data Summary'!CC56="Yes"),OFFSET('Water Data'!$G$6,0,10*ROW('Water Data'!G50)),NA())</f>
        <v>#N/A</v>
      </c>
      <c r="O56" s="527" t="e">
        <f ca="1">+IF(AND(ISNUMBER(OFFSET('Water Data'!$G$9,0,10*ROW('Water Data'!G50))),'Data Summary'!CD56="Yes"),OFFSET('Water Data'!$G$9,0,10*ROW('Water Data'!G50)),NA())</f>
        <v>#N/A</v>
      </c>
      <c r="P56" s="527" t="e">
        <f ca="1">+IF(AND(ISNUMBER(OFFSET('Water Data'!$H$4,0,10*ROW('Water Data'!H50))),'Data Summary'!CE56="Yes"),100-OFFSET('Water Data'!$H$4,0,10*ROW('Water Data'!H50)),NA())</f>
        <v>#N/A</v>
      </c>
      <c r="Q56" s="527" t="e">
        <f ca="1">+IF(AND(ISNUMBER(OFFSET('Water Data'!$H$6,0,10*ROW('Water Data'!H50))),'Data Summary'!CF56="Yes"),OFFSET('Water Data'!$H$6,0,10*ROW('Water Data'!H50)),NA())</f>
        <v>#N/A</v>
      </c>
      <c r="R56" s="527" t="e">
        <f ca="1">+IF(AND(ISNUMBER(OFFSET('Water Data'!$H$9,0,10*ROW('Water Data'!H50))),'Data Summary'!CG56="Yes"),OFFSET('Water Data'!$H$9,0,10*ROW('Water Data'!H50)),NA())</f>
        <v>#N/A</v>
      </c>
      <c r="S56" s="527" t="e">
        <f ca="1">+IF(AND(ISNUMBER(OFFSET('Water Data'!$I$4,0,10*ROW('Water Data'!I50))),'Data Summary'!CH56="Yes"),100-OFFSET('Water Data'!$I$4,0,10*ROW('Water Data'!I50)),NA())</f>
        <v>#N/A</v>
      </c>
      <c r="T56" s="527" t="e">
        <f ca="1">+IF(AND(ISNUMBER(OFFSET('Water Data'!$I$6,0,10*ROW('Water Data'!I50))),'Data Summary'!CI56="Yes"),OFFSET('Water Data'!$I$6,0,10*ROW('Water Data'!I50)),NA())</f>
        <v>#N/A</v>
      </c>
      <c r="U56" s="527" t="e">
        <f ca="1">+IF(AND(ISNUMBER(OFFSET('Water Data'!$I$9,0,10*ROW('Water Data'!I50))),'Data Summary'!CJ56="Yes"),OFFSET('Water Data'!$I$9,0,10*ROW('Water Data'!I50)),NA())</f>
        <v>#N/A</v>
      </c>
      <c r="V56" s="528" t="e">
        <f ca="1">+IF(AND(ISNUMBER(OFFSET('Sanitation Data'!$D$4,0,10*ROW('Sanitation Data'!D50))),'Data Summary'!CK56="Yes"),100-OFFSET('Sanitation Data'!$D$4,0,10*ROW('Sanitation Data'!D50)),NA())</f>
        <v>#N/A</v>
      </c>
      <c r="W56" s="528" t="e">
        <f ca="1">+IF(AND(ISNUMBER(OFFSET('Sanitation Data'!$D$6,0,10*ROW('Sanitation Data'!D50))),'Data Summary'!CL56="Yes"),OFFSET('Sanitation Data'!$D$6,0,10*ROW('Sanitation Data'!D50)),NA())</f>
        <v>#N/A</v>
      </c>
      <c r="X56" s="528" t="e">
        <f ca="1">+IF(AND(ISNUMBER(OFFSET('Sanitation Data'!$D$10,0,10*ROW('Sanitation Data'!D50))),'Data Summary'!CM56="Yes"),OFFSET('Sanitation Data'!$D$10,0,10*ROW('Sanitation Data'!D50)),NA())</f>
        <v>#N/A</v>
      </c>
      <c r="Y56" s="528" t="e">
        <f ca="1">+IF(AND(ISNUMBER(OFFSET('Sanitation Data'!$D$11,0,10*ROW('Sanitation Data'!D50))),'Data Summary'!CN56="Yes"),OFFSET('Sanitation Data'!$D$11,0,10*ROW('Sanitation Data'!D50)),NA())</f>
        <v>#N/A</v>
      </c>
      <c r="Z56" s="528" t="e">
        <f ca="1">+IF(AND(ISNUMBER(OFFSET('Sanitation Data'!$D$12,0,10*ROW('Sanitation Data'!D50))),'Data Summary'!CO56="Yes"),OFFSET('Sanitation Data'!$D$12,0,10*ROW('Sanitation Data'!D50)),NA())</f>
        <v>#N/A</v>
      </c>
      <c r="AA56" s="528" t="e">
        <f ca="1">+IF(AND(ISNUMBER(OFFSET('Sanitation Data'!$E$4,0,10*ROW('Sanitation Data'!E50))),'Data Summary'!CP56="Yes"),100-OFFSET('Sanitation Data'!$E$4,0,10*ROW('Sanitation Data'!E50)),NA())</f>
        <v>#N/A</v>
      </c>
      <c r="AB56" s="528" t="e">
        <f ca="1">+IF(AND(ISNUMBER(OFFSET('Sanitation Data'!$E$6,0,10*ROW('Sanitation Data'!E50))),'Data Summary'!CQ56="Yes"),OFFSET('Sanitation Data'!$E$6,0,10*ROW('Sanitation Data'!E50)),NA())</f>
        <v>#N/A</v>
      </c>
      <c r="AC56" s="528" t="e">
        <f ca="1">+IF(AND(ISNUMBER(OFFSET('Sanitation Data'!$E$10,0,10*ROW('Sanitation Data'!E50))),'Data Summary'!CR56="Yes"),OFFSET('Sanitation Data'!$E$10,0,10*ROW('Sanitation Data'!E50)),NA())</f>
        <v>#N/A</v>
      </c>
      <c r="AD56" s="528" t="e">
        <f ca="1">+IF(AND(ISNUMBER(OFFSET('Sanitation Data'!$E$11,0,10*ROW('Sanitation Data'!E50))),'Data Summary'!CS56="Yes"),OFFSET('Sanitation Data'!$E$11,0,10*ROW('Sanitation Data'!E50)),NA())</f>
        <v>#N/A</v>
      </c>
      <c r="AE56" s="528" t="e">
        <f ca="1">+IF(AND(ISNUMBER(OFFSET('Sanitation Data'!$E$12,0,10*ROW('Sanitation Data'!E50))),'Data Summary'!CT56="Yes"),OFFSET('Sanitation Data'!$E$12,0,10*ROW('Sanitation Data'!E50)),NA())</f>
        <v>#N/A</v>
      </c>
      <c r="AF56" s="528" t="e">
        <f ca="1">+IF(AND(ISNUMBER(OFFSET('Sanitation Data'!$F$4,0,10*ROW('Sanitation Data'!F50))),'Data Summary'!CU56="Yes"),100-OFFSET('Sanitation Data'!$F$4,0,10*ROW('Sanitation Data'!F50)),NA())</f>
        <v>#N/A</v>
      </c>
      <c r="AG56" s="528" t="e">
        <f ca="1">+IF(AND(ISNUMBER(OFFSET('Sanitation Data'!$F$6,0,10*ROW('Sanitation Data'!F50))),'Data Summary'!CV56="Yes"),OFFSET('Sanitation Data'!$F$6,0,10*ROW('Sanitation Data'!F50)),NA())</f>
        <v>#N/A</v>
      </c>
      <c r="AH56" s="528" t="e">
        <f ca="1">+IF(AND(ISNUMBER(OFFSET('Sanitation Data'!$F$10,0,10*ROW('Sanitation Data'!F50))),'Data Summary'!CW56="Yes"),OFFSET('Sanitation Data'!$F$10,0,10*ROW('Sanitation Data'!F50)),NA())</f>
        <v>#N/A</v>
      </c>
      <c r="AI56" s="528" t="e">
        <f ca="1">+IF(AND(ISNUMBER(OFFSET('Sanitation Data'!$F$11,0,10*ROW('Sanitation Data'!F50))),'Data Summary'!CX56="Yes"),OFFSET('Sanitation Data'!$F$11,0,10*ROW('Sanitation Data'!F50)),NA())</f>
        <v>#N/A</v>
      </c>
      <c r="AJ56" s="528" t="e">
        <f ca="1">+IF(AND(ISNUMBER(OFFSET('Sanitation Data'!$F$12,0,10*ROW('Sanitation Data'!F50))),'Data Summary'!CY56="Yes"),OFFSET('Sanitation Data'!$F$12,0,10*ROW('Sanitation Data'!F50)),NA())</f>
        <v>#N/A</v>
      </c>
      <c r="AK56" s="528" t="e">
        <f ca="1">+IF(AND(ISNUMBER(OFFSET('Sanitation Data'!$G$4,0,10*ROW('Sanitation Data'!G50))),'Data Summary'!CZ56="Yes"),100-OFFSET('Sanitation Data'!$G$4,0,10*ROW('Sanitation Data'!G50)),NA())</f>
        <v>#N/A</v>
      </c>
      <c r="AL56" s="528" t="e">
        <f ca="1">+IF(AND(ISNUMBER(OFFSET('Sanitation Data'!$G$6,0,10*ROW('Sanitation Data'!G50))),'Data Summary'!DA56="Yes"),OFFSET('Sanitation Data'!$G$6,0,10*ROW('Sanitation Data'!G50)),NA())</f>
        <v>#N/A</v>
      </c>
      <c r="AM56" s="528" t="e">
        <f ca="1">+IF(AND(ISNUMBER(OFFSET('Sanitation Data'!$G$10,0,10*ROW('Sanitation Data'!G50))),'Data Summary'!DB56="Yes"),OFFSET('Sanitation Data'!$G$10,0,10*ROW('Sanitation Data'!G50)),NA())</f>
        <v>#N/A</v>
      </c>
      <c r="AN56" s="528" t="e">
        <f ca="1">+IF(AND(ISNUMBER(OFFSET('Sanitation Data'!$G$11,0,10*ROW('Sanitation Data'!G50))),'Data Summary'!DC56="Yes"),OFFSET('Sanitation Data'!$G$11,0,10*ROW('Sanitation Data'!G50)),NA())</f>
        <v>#N/A</v>
      </c>
      <c r="AO56" s="528" t="e">
        <f ca="1">+IF(AND(ISNUMBER(OFFSET('Sanitation Data'!$G$12,0,10*ROW('Sanitation Data'!G50))),'Data Summary'!DD56="Yes"),OFFSET('Sanitation Data'!$G$12,0,10*ROW('Sanitation Data'!G50)),NA())</f>
        <v>#N/A</v>
      </c>
      <c r="AP56" s="528" t="e">
        <f ca="1">+IF(AND(ISNUMBER(OFFSET('Sanitation Data'!$H$4,0,10*ROW('Sanitation Data'!H50))),'Data Summary'!DE56="Yes"),100-OFFSET('Sanitation Data'!$H$4,0,10*ROW('Sanitation Data'!H50)),NA())</f>
        <v>#N/A</v>
      </c>
      <c r="AQ56" s="528" t="e">
        <f ca="1">+IF(AND(ISNUMBER(OFFSET('Sanitation Data'!$H$6,0,10*ROW('Sanitation Data'!H50))),'Data Summary'!DF56="Yes"),OFFSET('Sanitation Data'!$H$6,0,10*ROW('Sanitation Data'!H50)),NA())</f>
        <v>#N/A</v>
      </c>
      <c r="AR56" s="528" t="e">
        <f ca="1">+IF(AND(ISNUMBER(OFFSET('Sanitation Data'!$H$10,0,10*ROW('Sanitation Data'!H50))),'Data Summary'!DG56="Yes"),OFFSET('Sanitation Data'!$H$10,0,10*ROW('Sanitation Data'!H50)),NA())</f>
        <v>#N/A</v>
      </c>
      <c r="AS56" s="528" t="e">
        <f ca="1">+IF(AND(ISNUMBER(OFFSET('Sanitation Data'!$H$11,0,10*ROW('Sanitation Data'!H50))),'Data Summary'!DH56="Yes"),OFFSET('Sanitation Data'!$H$11,0,10*ROW('Sanitation Data'!H50)),NA())</f>
        <v>#N/A</v>
      </c>
      <c r="AT56" s="528" t="e">
        <f ca="1">+IF(AND(ISNUMBER(OFFSET('Sanitation Data'!$H$12,0,10*ROW('Sanitation Data'!H50))),'Data Summary'!DI56="Yes"),OFFSET('Sanitation Data'!$H$12,0,10*ROW('Sanitation Data'!H50)),NA())</f>
        <v>#N/A</v>
      </c>
      <c r="AU56" s="528" t="e">
        <f ca="1">+IF(AND(ISNUMBER(OFFSET('Sanitation Data'!$I$4,0,10*ROW('Sanitation Data'!I50))),'Data Summary'!DJ56="Yes"),100-OFFSET('Sanitation Data'!$I$4,0,10*ROW('Sanitation Data'!I50)),NA())</f>
        <v>#N/A</v>
      </c>
      <c r="AV56" s="528" t="e">
        <f ca="1">+IF(AND(ISNUMBER(OFFSET('Sanitation Data'!$I$6,0,10*ROW('Sanitation Data'!I50))),'Data Summary'!DK56="Yes"),OFFSET('Sanitation Data'!$I$6,0,10*ROW('Sanitation Data'!I50)),NA())</f>
        <v>#N/A</v>
      </c>
      <c r="AW56" s="528" t="e">
        <f ca="1">+IF(AND(ISNUMBER(OFFSET('Sanitation Data'!$I$10,0,10*ROW('Sanitation Data'!I50))),'Data Summary'!DL56="Yes"),OFFSET('Sanitation Data'!$I$10,0,10*ROW('Sanitation Data'!I50)),NA())</f>
        <v>#N/A</v>
      </c>
      <c r="AX56" s="528" t="e">
        <f ca="1">+IF(AND(ISNUMBER(OFFSET('Sanitation Data'!$I$11,0,10*ROW('Sanitation Data'!I50))),'Data Summary'!DM56="Yes"),OFFSET('Sanitation Data'!$I$11,0,10*ROW('Sanitation Data'!I50)),NA())</f>
        <v>#N/A</v>
      </c>
      <c r="AY56" s="528" t="e">
        <f ca="1">+IF(AND(ISNUMBER(OFFSET('Sanitation Data'!$I$12,0,10*ROW('Sanitation Data'!I50))),'Data Summary'!DN56="Yes"),OFFSET('Sanitation Data'!$I$12,0,10*ROW('Sanitation Data'!I50)),NA())</f>
        <v>#N/A</v>
      </c>
      <c r="AZ56" s="529" t="e">
        <f ca="1">+IF(AND(ISNUMBER(OFFSET('Hygiene Data'!$D$5,0,10*ROW('Hygiene Data'!D50))),'Data Summary'!DO56="Yes"),OFFSET('Hygiene Data'!$D$5,0,10*ROW('Hygiene Data'!D50)),NA())</f>
        <v>#N/A</v>
      </c>
      <c r="BA56" s="529" t="e">
        <f ca="1">+IF(AND(ISNUMBER(OFFSET('Hygiene Data'!$D$7,0,10*ROW('Hygiene Data'!D50))),'Data Summary'!DP56="Yes"),OFFSET('Hygiene Data'!$D$7,0,10*ROW('Hygiene Data'!D50)),NA())</f>
        <v>#N/A</v>
      </c>
      <c r="BB56" s="529" t="e">
        <f ca="1">+IF(AND(ISNUMBER(OFFSET('Hygiene Data'!$D$9,0,10*ROW('Hygiene Data'!D50))),'Data Summary'!DQ56="Yes"),OFFSET('Hygiene Data'!$D$9,0,10*ROW('Hygiene Data'!D50)),NA())</f>
        <v>#N/A</v>
      </c>
      <c r="BC56" s="529" t="e">
        <f ca="1">+IF(AND(ISNUMBER(OFFSET('Hygiene Data'!$E$5,0,10*ROW('Hygiene Data'!E50))),'Data Summary'!DR56="Yes"),OFFSET('Hygiene Data'!$E$5,0,10*ROW('Hygiene Data'!E50)),NA())</f>
        <v>#N/A</v>
      </c>
      <c r="BD56" s="529" t="e">
        <f ca="1">+IF(AND(ISNUMBER(OFFSET('Hygiene Data'!$E$7,0,10*ROW('Hygiene Data'!E50))),'Data Summary'!DS56="Yes"),OFFSET('Hygiene Data'!$E$7,0,10*ROW('Hygiene Data'!E50)),NA())</f>
        <v>#N/A</v>
      </c>
      <c r="BE56" s="529" t="e">
        <f ca="1">+IF(AND(ISNUMBER(OFFSET('Hygiene Data'!$E$9,0,10*ROW('Hygiene Data'!E50))),'Data Summary'!DT56="Yes"),OFFSET('Hygiene Data'!$E$9,0,10*ROW('Hygiene Data'!E50)),NA())</f>
        <v>#N/A</v>
      </c>
      <c r="BF56" s="529" t="e">
        <f ca="1">+IF(AND(ISNUMBER(OFFSET('Hygiene Data'!$F$5,0,10*ROW('Hygiene Data'!F50))),'Data Summary'!DU56="Yes"),OFFSET('Hygiene Data'!$F$5,0,10*ROW('Hygiene Data'!F50)),NA())</f>
        <v>#N/A</v>
      </c>
      <c r="BG56" s="529" t="e">
        <f ca="1">+IF(AND(ISNUMBER(OFFSET('Hygiene Data'!$F$7,0,10*ROW('Hygiene Data'!F50))),'Data Summary'!DV56="Yes"),OFFSET('Hygiene Data'!$F$7,0,10*ROW('Hygiene Data'!F50)),NA())</f>
        <v>#N/A</v>
      </c>
      <c r="BH56" s="529" t="e">
        <f ca="1">+IF(AND(ISNUMBER(OFFSET('Hygiene Data'!$F$9,0,10*ROW('Hygiene Data'!F50))),'Data Summary'!DW56="Yes"),OFFSET('Hygiene Data'!$F$9,0,10*ROW('Hygiene Data'!F50)),NA())</f>
        <v>#N/A</v>
      </c>
      <c r="BI56" s="529" t="e">
        <f ca="1">+IF(AND(ISNUMBER(OFFSET('Hygiene Data'!$G$5,0,10*ROW('Hygiene Data'!G50))),'Data Summary'!DX56="Yes"),OFFSET('Hygiene Data'!$G$5,0,10*ROW('Hygiene Data'!G50)),NA())</f>
        <v>#N/A</v>
      </c>
      <c r="BJ56" s="529" t="e">
        <f ca="1">+IF(AND(ISNUMBER(OFFSET('Hygiene Data'!$G$7,0,10*ROW('Hygiene Data'!G50))),'Data Summary'!DY56="Yes"),OFFSET('Hygiene Data'!$G$7,0,10*ROW('Hygiene Data'!G50)),NA())</f>
        <v>#N/A</v>
      </c>
      <c r="BK56" s="529" t="e">
        <f ca="1">+IF(AND(ISNUMBER(OFFSET('Hygiene Data'!$G$9,0,10*ROW('Hygiene Data'!G50))),'Data Summary'!DZ56="Yes"),OFFSET('Hygiene Data'!$G$9,0,10*ROW('Hygiene Data'!G50)),NA())</f>
        <v>#N/A</v>
      </c>
      <c r="BL56" s="529" t="e">
        <f ca="1">+IF(AND(ISNUMBER(OFFSET('Hygiene Data'!$H$5,0,10*ROW('Hygiene Data'!H50))),'Data Summary'!EA56="Yes"),OFFSET('Hygiene Data'!$H$5,0,10*ROW('Hygiene Data'!H50)),NA())</f>
        <v>#N/A</v>
      </c>
      <c r="BM56" s="529" t="e">
        <f ca="1">+IF(AND(ISNUMBER(OFFSET('Hygiene Data'!$H$7,0,10*ROW('Hygiene Data'!H50))),'Data Summary'!EB56="Yes"),OFFSET('Hygiene Data'!$H$7,0,10*ROW('Hygiene Data'!H50)),NA())</f>
        <v>#N/A</v>
      </c>
      <c r="BN56" s="529" t="e">
        <f ca="1">+IF(AND(ISNUMBER(OFFSET('Hygiene Data'!$H$9,0,10*ROW('Hygiene Data'!H50))),'Data Summary'!EC56="Yes"),OFFSET('Hygiene Data'!$H$9,0,10*ROW('Hygiene Data'!H50)),NA())</f>
        <v>#N/A</v>
      </c>
      <c r="BO56" s="529" t="e">
        <f ca="1">+IF(AND(ISNUMBER(OFFSET('Hygiene Data'!$I$5,0,10*ROW('Hygiene Data'!I50))),'Data Summary'!ED56="Yes"),OFFSET('Hygiene Data'!$I$5,0,10*ROW('Hygiene Data'!I50)),NA())</f>
        <v>#N/A</v>
      </c>
      <c r="BP56" s="529" t="e">
        <f ca="1">+IF(AND(ISNUMBER(OFFSET('Hygiene Data'!$I$7,0,10*ROW('Hygiene Data'!I50))),'Data Summary'!EE56="Yes"),OFFSET('Hygiene Data'!$I$7,0,10*ROW('Hygiene Data'!I50)),NA())</f>
        <v>#N/A</v>
      </c>
      <c r="BQ56" s="529" t="e">
        <f ca="1">+IF(AND(ISNUMBER(OFFSET('Hygiene Data'!$I$9,0,10*ROW('Hygiene Data'!I50))),'Data Summary'!EF56="Yes"),OFFSET('Hygiene Data'!$I$9,0,10*ROW('Hygiene Data'!I50)),NA())</f>
        <v>#N/A</v>
      </c>
    </row>
    <row r="57" spans="1:69" x14ac:dyDescent="0.25">
      <c r="A57" s="525" t="e">
        <f ca="1">+RIGHT('Data Summary'!A57,LEN('Data Summary'!A57)-9)</f>
        <v>#VALUE!</v>
      </c>
      <c r="B57" s="499" t="str">
        <f ca="1">+IF(ISTEXT('Data Summary'!B57),'Data Summary'!B57,"")</f>
        <v/>
      </c>
      <c r="C57" s="526" t="e">
        <f ca="1">+VALUE('Data Summary'!C57)</f>
        <v>#VALUE!</v>
      </c>
      <c r="D57" s="527" t="e">
        <f ca="1">+IF(AND(ISNUMBER(OFFSET('Water Data'!$D$4,0,10*ROW('Water Data'!D51))),'Data Summary'!BS57="Yes"),100-OFFSET('Water Data'!$D$4,0,10*ROW('Water Data'!D51)),NA())</f>
        <v>#N/A</v>
      </c>
      <c r="E57" s="527" t="e">
        <f ca="1">+IF(AND(ISNUMBER(OFFSET('Water Data'!$D$6,0,10*ROW('Water Data'!D51))),'Data Summary'!BT57="Yes"),OFFSET('Water Data'!$D$6,0,10*ROW('Water Data'!D51)),NA())</f>
        <v>#N/A</v>
      </c>
      <c r="F57" s="527" t="e">
        <f ca="1">+IF(AND(ISNUMBER(OFFSET('Water Data'!$D$9,0,10*ROW('Water Data'!D51))),'Data Summary'!BU57="Yes"),OFFSET('Water Data'!$D$9,0,10*ROW('Water Data'!D51)),NA())</f>
        <v>#N/A</v>
      </c>
      <c r="G57" s="527" t="e">
        <f ca="1">+IF(AND(ISNUMBER(OFFSET('Water Data'!$E$4,0,10*ROW('Water Data'!E51))),'Data Summary'!BV57="Yes"),100-OFFSET('Water Data'!$E$4,0,10*ROW('Water Data'!E51)),NA())</f>
        <v>#N/A</v>
      </c>
      <c r="H57" s="527" t="e">
        <f ca="1">+IF(AND(ISNUMBER(OFFSET('Water Data'!$E$6,0,10*ROW('Water Data'!E51))),'Data Summary'!BW57="Yes"),OFFSET('Water Data'!$E$6,0,10*ROW('Water Data'!E51)),NA())</f>
        <v>#N/A</v>
      </c>
      <c r="I57" s="527" t="e">
        <f ca="1">+IF(AND(ISNUMBER(OFFSET('Water Data'!$E$9,0,10*ROW('Water Data'!E51))),'Data Summary'!BX57="Yes"),OFFSET('Water Data'!$E$9,0,10*ROW('Water Data'!E51)),NA())</f>
        <v>#N/A</v>
      </c>
      <c r="J57" s="527" t="e">
        <f ca="1">+IF(AND(ISNUMBER(OFFSET('Water Data'!$F$4,0,10*ROW('Water Data'!F51))),'Data Summary'!BY57="Yes"),100-OFFSET('Water Data'!$F$4,0,10*ROW('Water Data'!F51)),NA())</f>
        <v>#N/A</v>
      </c>
      <c r="K57" s="527" t="e">
        <f ca="1">+IF(AND(ISNUMBER(OFFSET('Water Data'!$F$6,0,10*ROW('Water Data'!F51))),'Data Summary'!BZ57="Yes"),OFFSET('Water Data'!$F$6,0,10*ROW('Water Data'!F51)),NA())</f>
        <v>#N/A</v>
      </c>
      <c r="L57" s="527" t="e">
        <f ca="1">+IF(AND(ISNUMBER(OFFSET('Water Data'!$F$9,0,10*ROW('Water Data'!F51))),'Data Summary'!CA57="Yes"),OFFSET('Water Data'!$F$9,0,10*ROW('Water Data'!F51)),NA())</f>
        <v>#N/A</v>
      </c>
      <c r="M57" s="527" t="e">
        <f ca="1">+IF(AND(ISNUMBER(OFFSET('Water Data'!$G$4,0,10*ROW('Water Data'!G51))),'Data Summary'!CB57="Yes"),100-OFFSET('Water Data'!$G$4,0,10*ROW('Water Data'!G51)),NA())</f>
        <v>#N/A</v>
      </c>
      <c r="N57" s="527" t="e">
        <f ca="1">+IF(AND(ISNUMBER(OFFSET('Water Data'!$G$6,0,10*ROW('Water Data'!G51))),'Data Summary'!CC57="Yes"),OFFSET('Water Data'!$G$6,0,10*ROW('Water Data'!G51)),NA())</f>
        <v>#N/A</v>
      </c>
      <c r="O57" s="527" t="e">
        <f ca="1">+IF(AND(ISNUMBER(OFFSET('Water Data'!$G$9,0,10*ROW('Water Data'!G51))),'Data Summary'!CD57="Yes"),OFFSET('Water Data'!$G$9,0,10*ROW('Water Data'!G51)),NA())</f>
        <v>#N/A</v>
      </c>
      <c r="P57" s="527" t="e">
        <f ca="1">+IF(AND(ISNUMBER(OFFSET('Water Data'!$H$4,0,10*ROW('Water Data'!H51))),'Data Summary'!CE57="Yes"),100-OFFSET('Water Data'!$H$4,0,10*ROW('Water Data'!H51)),NA())</f>
        <v>#N/A</v>
      </c>
      <c r="Q57" s="527" t="e">
        <f ca="1">+IF(AND(ISNUMBER(OFFSET('Water Data'!$H$6,0,10*ROW('Water Data'!H51))),'Data Summary'!CF57="Yes"),OFFSET('Water Data'!$H$6,0,10*ROW('Water Data'!H51)),NA())</f>
        <v>#N/A</v>
      </c>
      <c r="R57" s="527" t="e">
        <f ca="1">+IF(AND(ISNUMBER(OFFSET('Water Data'!$H$9,0,10*ROW('Water Data'!H51))),'Data Summary'!CG57="Yes"),OFFSET('Water Data'!$H$9,0,10*ROW('Water Data'!H51)),NA())</f>
        <v>#N/A</v>
      </c>
      <c r="S57" s="527" t="e">
        <f ca="1">+IF(AND(ISNUMBER(OFFSET('Water Data'!$I$4,0,10*ROW('Water Data'!I51))),'Data Summary'!CH57="Yes"),100-OFFSET('Water Data'!$I$4,0,10*ROW('Water Data'!I51)),NA())</f>
        <v>#N/A</v>
      </c>
      <c r="T57" s="527" t="e">
        <f ca="1">+IF(AND(ISNUMBER(OFFSET('Water Data'!$I$6,0,10*ROW('Water Data'!I51))),'Data Summary'!CI57="Yes"),OFFSET('Water Data'!$I$6,0,10*ROW('Water Data'!I51)),NA())</f>
        <v>#N/A</v>
      </c>
      <c r="U57" s="527" t="e">
        <f ca="1">+IF(AND(ISNUMBER(OFFSET('Water Data'!$I$9,0,10*ROW('Water Data'!I51))),'Data Summary'!CJ57="Yes"),OFFSET('Water Data'!$I$9,0,10*ROW('Water Data'!I51)),NA())</f>
        <v>#N/A</v>
      </c>
      <c r="V57" s="528" t="e">
        <f ca="1">+IF(AND(ISNUMBER(OFFSET('Sanitation Data'!$D$4,0,10*ROW('Sanitation Data'!D51))),'Data Summary'!CK57="Yes"),100-OFFSET('Sanitation Data'!$D$4,0,10*ROW('Sanitation Data'!D51)),NA())</f>
        <v>#N/A</v>
      </c>
      <c r="W57" s="528" t="e">
        <f ca="1">+IF(AND(ISNUMBER(OFFSET('Sanitation Data'!$D$6,0,10*ROW('Sanitation Data'!D51))),'Data Summary'!CL57="Yes"),OFFSET('Sanitation Data'!$D$6,0,10*ROW('Sanitation Data'!D51)),NA())</f>
        <v>#N/A</v>
      </c>
      <c r="X57" s="528" t="e">
        <f ca="1">+IF(AND(ISNUMBER(OFFSET('Sanitation Data'!$D$10,0,10*ROW('Sanitation Data'!D51))),'Data Summary'!CM57="Yes"),OFFSET('Sanitation Data'!$D$10,0,10*ROW('Sanitation Data'!D51)),NA())</f>
        <v>#N/A</v>
      </c>
      <c r="Y57" s="528" t="e">
        <f ca="1">+IF(AND(ISNUMBER(OFFSET('Sanitation Data'!$D$11,0,10*ROW('Sanitation Data'!D51))),'Data Summary'!CN57="Yes"),OFFSET('Sanitation Data'!$D$11,0,10*ROW('Sanitation Data'!D51)),NA())</f>
        <v>#N/A</v>
      </c>
      <c r="Z57" s="528" t="e">
        <f ca="1">+IF(AND(ISNUMBER(OFFSET('Sanitation Data'!$D$12,0,10*ROW('Sanitation Data'!D51))),'Data Summary'!CO57="Yes"),OFFSET('Sanitation Data'!$D$12,0,10*ROW('Sanitation Data'!D51)),NA())</f>
        <v>#N/A</v>
      </c>
      <c r="AA57" s="528" t="e">
        <f ca="1">+IF(AND(ISNUMBER(OFFSET('Sanitation Data'!$E$4,0,10*ROW('Sanitation Data'!E51))),'Data Summary'!CP57="Yes"),100-OFFSET('Sanitation Data'!$E$4,0,10*ROW('Sanitation Data'!E51)),NA())</f>
        <v>#N/A</v>
      </c>
      <c r="AB57" s="528" t="e">
        <f ca="1">+IF(AND(ISNUMBER(OFFSET('Sanitation Data'!$E$6,0,10*ROW('Sanitation Data'!E51))),'Data Summary'!CQ57="Yes"),OFFSET('Sanitation Data'!$E$6,0,10*ROW('Sanitation Data'!E51)),NA())</f>
        <v>#N/A</v>
      </c>
      <c r="AC57" s="528" t="e">
        <f ca="1">+IF(AND(ISNUMBER(OFFSET('Sanitation Data'!$E$10,0,10*ROW('Sanitation Data'!E51))),'Data Summary'!CR57="Yes"),OFFSET('Sanitation Data'!$E$10,0,10*ROW('Sanitation Data'!E51)),NA())</f>
        <v>#N/A</v>
      </c>
      <c r="AD57" s="528" t="e">
        <f ca="1">+IF(AND(ISNUMBER(OFFSET('Sanitation Data'!$E$11,0,10*ROW('Sanitation Data'!E51))),'Data Summary'!CS57="Yes"),OFFSET('Sanitation Data'!$E$11,0,10*ROW('Sanitation Data'!E51)),NA())</f>
        <v>#N/A</v>
      </c>
      <c r="AE57" s="528" t="e">
        <f ca="1">+IF(AND(ISNUMBER(OFFSET('Sanitation Data'!$E$12,0,10*ROW('Sanitation Data'!E51))),'Data Summary'!CT57="Yes"),OFFSET('Sanitation Data'!$E$12,0,10*ROW('Sanitation Data'!E51)),NA())</f>
        <v>#N/A</v>
      </c>
      <c r="AF57" s="528" t="e">
        <f ca="1">+IF(AND(ISNUMBER(OFFSET('Sanitation Data'!$F$4,0,10*ROW('Sanitation Data'!F51))),'Data Summary'!CU57="Yes"),100-OFFSET('Sanitation Data'!$F$4,0,10*ROW('Sanitation Data'!F51)),NA())</f>
        <v>#N/A</v>
      </c>
      <c r="AG57" s="528" t="e">
        <f ca="1">+IF(AND(ISNUMBER(OFFSET('Sanitation Data'!$F$6,0,10*ROW('Sanitation Data'!F51))),'Data Summary'!CV57="Yes"),OFFSET('Sanitation Data'!$F$6,0,10*ROW('Sanitation Data'!F51)),NA())</f>
        <v>#N/A</v>
      </c>
      <c r="AH57" s="528" t="e">
        <f ca="1">+IF(AND(ISNUMBER(OFFSET('Sanitation Data'!$F$10,0,10*ROW('Sanitation Data'!F51))),'Data Summary'!CW57="Yes"),OFFSET('Sanitation Data'!$F$10,0,10*ROW('Sanitation Data'!F51)),NA())</f>
        <v>#N/A</v>
      </c>
      <c r="AI57" s="528" t="e">
        <f ca="1">+IF(AND(ISNUMBER(OFFSET('Sanitation Data'!$F$11,0,10*ROW('Sanitation Data'!F51))),'Data Summary'!CX57="Yes"),OFFSET('Sanitation Data'!$F$11,0,10*ROW('Sanitation Data'!F51)),NA())</f>
        <v>#N/A</v>
      </c>
      <c r="AJ57" s="528" t="e">
        <f ca="1">+IF(AND(ISNUMBER(OFFSET('Sanitation Data'!$F$12,0,10*ROW('Sanitation Data'!F51))),'Data Summary'!CY57="Yes"),OFFSET('Sanitation Data'!$F$12,0,10*ROW('Sanitation Data'!F51)),NA())</f>
        <v>#N/A</v>
      </c>
      <c r="AK57" s="528" t="e">
        <f ca="1">+IF(AND(ISNUMBER(OFFSET('Sanitation Data'!$G$4,0,10*ROW('Sanitation Data'!G51))),'Data Summary'!CZ57="Yes"),100-OFFSET('Sanitation Data'!$G$4,0,10*ROW('Sanitation Data'!G51)),NA())</f>
        <v>#N/A</v>
      </c>
      <c r="AL57" s="528" t="e">
        <f ca="1">+IF(AND(ISNUMBER(OFFSET('Sanitation Data'!$G$6,0,10*ROW('Sanitation Data'!G51))),'Data Summary'!DA57="Yes"),OFFSET('Sanitation Data'!$G$6,0,10*ROW('Sanitation Data'!G51)),NA())</f>
        <v>#N/A</v>
      </c>
      <c r="AM57" s="528" t="e">
        <f ca="1">+IF(AND(ISNUMBER(OFFSET('Sanitation Data'!$G$10,0,10*ROW('Sanitation Data'!G51))),'Data Summary'!DB57="Yes"),OFFSET('Sanitation Data'!$G$10,0,10*ROW('Sanitation Data'!G51)),NA())</f>
        <v>#N/A</v>
      </c>
      <c r="AN57" s="528" t="e">
        <f ca="1">+IF(AND(ISNUMBER(OFFSET('Sanitation Data'!$G$11,0,10*ROW('Sanitation Data'!G51))),'Data Summary'!DC57="Yes"),OFFSET('Sanitation Data'!$G$11,0,10*ROW('Sanitation Data'!G51)),NA())</f>
        <v>#N/A</v>
      </c>
      <c r="AO57" s="528" t="e">
        <f ca="1">+IF(AND(ISNUMBER(OFFSET('Sanitation Data'!$G$12,0,10*ROW('Sanitation Data'!G51))),'Data Summary'!DD57="Yes"),OFFSET('Sanitation Data'!$G$12,0,10*ROW('Sanitation Data'!G51)),NA())</f>
        <v>#N/A</v>
      </c>
      <c r="AP57" s="528" t="e">
        <f ca="1">+IF(AND(ISNUMBER(OFFSET('Sanitation Data'!$H$4,0,10*ROW('Sanitation Data'!H51))),'Data Summary'!DE57="Yes"),100-OFFSET('Sanitation Data'!$H$4,0,10*ROW('Sanitation Data'!H51)),NA())</f>
        <v>#N/A</v>
      </c>
      <c r="AQ57" s="528" t="e">
        <f ca="1">+IF(AND(ISNUMBER(OFFSET('Sanitation Data'!$H$6,0,10*ROW('Sanitation Data'!H51))),'Data Summary'!DF57="Yes"),OFFSET('Sanitation Data'!$H$6,0,10*ROW('Sanitation Data'!H51)),NA())</f>
        <v>#N/A</v>
      </c>
      <c r="AR57" s="528" t="e">
        <f ca="1">+IF(AND(ISNUMBER(OFFSET('Sanitation Data'!$H$10,0,10*ROW('Sanitation Data'!H51))),'Data Summary'!DG57="Yes"),OFFSET('Sanitation Data'!$H$10,0,10*ROW('Sanitation Data'!H51)),NA())</f>
        <v>#N/A</v>
      </c>
      <c r="AS57" s="528" t="e">
        <f ca="1">+IF(AND(ISNUMBER(OFFSET('Sanitation Data'!$H$11,0,10*ROW('Sanitation Data'!H51))),'Data Summary'!DH57="Yes"),OFFSET('Sanitation Data'!$H$11,0,10*ROW('Sanitation Data'!H51)),NA())</f>
        <v>#N/A</v>
      </c>
      <c r="AT57" s="528" t="e">
        <f ca="1">+IF(AND(ISNUMBER(OFFSET('Sanitation Data'!$H$12,0,10*ROW('Sanitation Data'!H51))),'Data Summary'!DI57="Yes"),OFFSET('Sanitation Data'!$H$12,0,10*ROW('Sanitation Data'!H51)),NA())</f>
        <v>#N/A</v>
      </c>
      <c r="AU57" s="528" t="e">
        <f ca="1">+IF(AND(ISNUMBER(OFFSET('Sanitation Data'!$I$4,0,10*ROW('Sanitation Data'!I51))),'Data Summary'!DJ57="Yes"),100-OFFSET('Sanitation Data'!$I$4,0,10*ROW('Sanitation Data'!I51)),NA())</f>
        <v>#N/A</v>
      </c>
      <c r="AV57" s="528" t="e">
        <f ca="1">+IF(AND(ISNUMBER(OFFSET('Sanitation Data'!$I$6,0,10*ROW('Sanitation Data'!I51))),'Data Summary'!DK57="Yes"),OFFSET('Sanitation Data'!$I$6,0,10*ROW('Sanitation Data'!I51)),NA())</f>
        <v>#N/A</v>
      </c>
      <c r="AW57" s="528" t="e">
        <f ca="1">+IF(AND(ISNUMBER(OFFSET('Sanitation Data'!$I$10,0,10*ROW('Sanitation Data'!I51))),'Data Summary'!DL57="Yes"),OFFSET('Sanitation Data'!$I$10,0,10*ROW('Sanitation Data'!I51)),NA())</f>
        <v>#N/A</v>
      </c>
      <c r="AX57" s="528" t="e">
        <f ca="1">+IF(AND(ISNUMBER(OFFSET('Sanitation Data'!$I$11,0,10*ROW('Sanitation Data'!I51))),'Data Summary'!DM57="Yes"),OFFSET('Sanitation Data'!$I$11,0,10*ROW('Sanitation Data'!I51)),NA())</f>
        <v>#N/A</v>
      </c>
      <c r="AY57" s="528" t="e">
        <f ca="1">+IF(AND(ISNUMBER(OFFSET('Sanitation Data'!$I$12,0,10*ROW('Sanitation Data'!I51))),'Data Summary'!DN57="Yes"),OFFSET('Sanitation Data'!$I$12,0,10*ROW('Sanitation Data'!I51)),NA())</f>
        <v>#N/A</v>
      </c>
      <c r="AZ57" s="529" t="e">
        <f ca="1">+IF(AND(ISNUMBER(OFFSET('Hygiene Data'!$D$5,0,10*ROW('Hygiene Data'!D51))),'Data Summary'!DO57="Yes"),OFFSET('Hygiene Data'!$D$5,0,10*ROW('Hygiene Data'!D51)),NA())</f>
        <v>#N/A</v>
      </c>
      <c r="BA57" s="529" t="e">
        <f ca="1">+IF(AND(ISNUMBER(OFFSET('Hygiene Data'!$D$7,0,10*ROW('Hygiene Data'!D51))),'Data Summary'!DP57="Yes"),OFFSET('Hygiene Data'!$D$7,0,10*ROW('Hygiene Data'!D51)),NA())</f>
        <v>#N/A</v>
      </c>
      <c r="BB57" s="529" t="e">
        <f ca="1">+IF(AND(ISNUMBER(OFFSET('Hygiene Data'!$D$9,0,10*ROW('Hygiene Data'!D51))),'Data Summary'!DQ57="Yes"),OFFSET('Hygiene Data'!$D$9,0,10*ROW('Hygiene Data'!D51)),NA())</f>
        <v>#N/A</v>
      </c>
      <c r="BC57" s="529" t="e">
        <f ca="1">+IF(AND(ISNUMBER(OFFSET('Hygiene Data'!$E$5,0,10*ROW('Hygiene Data'!E51))),'Data Summary'!DR57="Yes"),OFFSET('Hygiene Data'!$E$5,0,10*ROW('Hygiene Data'!E51)),NA())</f>
        <v>#N/A</v>
      </c>
      <c r="BD57" s="529" t="e">
        <f ca="1">+IF(AND(ISNUMBER(OFFSET('Hygiene Data'!$E$7,0,10*ROW('Hygiene Data'!E51))),'Data Summary'!DS57="Yes"),OFFSET('Hygiene Data'!$E$7,0,10*ROW('Hygiene Data'!E51)),NA())</f>
        <v>#N/A</v>
      </c>
      <c r="BE57" s="529" t="e">
        <f ca="1">+IF(AND(ISNUMBER(OFFSET('Hygiene Data'!$E$9,0,10*ROW('Hygiene Data'!E51))),'Data Summary'!DT57="Yes"),OFFSET('Hygiene Data'!$E$9,0,10*ROW('Hygiene Data'!E51)),NA())</f>
        <v>#N/A</v>
      </c>
      <c r="BF57" s="529" t="e">
        <f ca="1">+IF(AND(ISNUMBER(OFFSET('Hygiene Data'!$F$5,0,10*ROW('Hygiene Data'!F51))),'Data Summary'!DU57="Yes"),OFFSET('Hygiene Data'!$F$5,0,10*ROW('Hygiene Data'!F51)),NA())</f>
        <v>#N/A</v>
      </c>
      <c r="BG57" s="529" t="e">
        <f ca="1">+IF(AND(ISNUMBER(OFFSET('Hygiene Data'!$F$7,0,10*ROW('Hygiene Data'!F51))),'Data Summary'!DV57="Yes"),OFFSET('Hygiene Data'!$F$7,0,10*ROW('Hygiene Data'!F51)),NA())</f>
        <v>#N/A</v>
      </c>
      <c r="BH57" s="529" t="e">
        <f ca="1">+IF(AND(ISNUMBER(OFFSET('Hygiene Data'!$F$9,0,10*ROW('Hygiene Data'!F51))),'Data Summary'!DW57="Yes"),OFFSET('Hygiene Data'!$F$9,0,10*ROW('Hygiene Data'!F51)),NA())</f>
        <v>#N/A</v>
      </c>
      <c r="BI57" s="529" t="e">
        <f ca="1">+IF(AND(ISNUMBER(OFFSET('Hygiene Data'!$G$5,0,10*ROW('Hygiene Data'!G51))),'Data Summary'!DX57="Yes"),OFFSET('Hygiene Data'!$G$5,0,10*ROW('Hygiene Data'!G51)),NA())</f>
        <v>#N/A</v>
      </c>
      <c r="BJ57" s="529" t="e">
        <f ca="1">+IF(AND(ISNUMBER(OFFSET('Hygiene Data'!$G$7,0,10*ROW('Hygiene Data'!G51))),'Data Summary'!DY57="Yes"),OFFSET('Hygiene Data'!$G$7,0,10*ROW('Hygiene Data'!G51)),NA())</f>
        <v>#N/A</v>
      </c>
      <c r="BK57" s="529" t="e">
        <f ca="1">+IF(AND(ISNUMBER(OFFSET('Hygiene Data'!$G$9,0,10*ROW('Hygiene Data'!G51))),'Data Summary'!DZ57="Yes"),OFFSET('Hygiene Data'!$G$9,0,10*ROW('Hygiene Data'!G51)),NA())</f>
        <v>#N/A</v>
      </c>
      <c r="BL57" s="529" t="e">
        <f ca="1">+IF(AND(ISNUMBER(OFFSET('Hygiene Data'!$H$5,0,10*ROW('Hygiene Data'!H51))),'Data Summary'!EA57="Yes"),OFFSET('Hygiene Data'!$H$5,0,10*ROW('Hygiene Data'!H51)),NA())</f>
        <v>#N/A</v>
      </c>
      <c r="BM57" s="529" t="e">
        <f ca="1">+IF(AND(ISNUMBER(OFFSET('Hygiene Data'!$H$7,0,10*ROW('Hygiene Data'!H51))),'Data Summary'!EB57="Yes"),OFFSET('Hygiene Data'!$H$7,0,10*ROW('Hygiene Data'!H51)),NA())</f>
        <v>#N/A</v>
      </c>
      <c r="BN57" s="529" t="e">
        <f ca="1">+IF(AND(ISNUMBER(OFFSET('Hygiene Data'!$H$9,0,10*ROW('Hygiene Data'!H51))),'Data Summary'!EC57="Yes"),OFFSET('Hygiene Data'!$H$9,0,10*ROW('Hygiene Data'!H51)),NA())</f>
        <v>#N/A</v>
      </c>
      <c r="BO57" s="529" t="e">
        <f ca="1">+IF(AND(ISNUMBER(OFFSET('Hygiene Data'!$I$5,0,10*ROW('Hygiene Data'!I51))),'Data Summary'!ED57="Yes"),OFFSET('Hygiene Data'!$I$5,0,10*ROW('Hygiene Data'!I51)),NA())</f>
        <v>#N/A</v>
      </c>
      <c r="BP57" s="529" t="e">
        <f ca="1">+IF(AND(ISNUMBER(OFFSET('Hygiene Data'!$I$7,0,10*ROW('Hygiene Data'!I51))),'Data Summary'!EE57="Yes"),OFFSET('Hygiene Data'!$I$7,0,10*ROW('Hygiene Data'!I51)),NA())</f>
        <v>#N/A</v>
      </c>
      <c r="BQ57" s="529" t="e">
        <f ca="1">+IF(AND(ISNUMBER(OFFSET('Hygiene Data'!$I$9,0,10*ROW('Hygiene Data'!I51))),'Data Summary'!EF57="Yes"),OFFSET('Hygiene Data'!$I$9,0,10*ROW('Hygiene Data'!I51)),NA())</f>
        <v>#N/A</v>
      </c>
    </row>
    <row r="58" spans="1:69" x14ac:dyDescent="0.25">
      <c r="A58" s="525" t="e">
        <f ca="1">+RIGHT('Data Summary'!A58,LEN('Data Summary'!A58)-9)</f>
        <v>#VALUE!</v>
      </c>
      <c r="B58" s="499" t="str">
        <f ca="1">+IF(ISTEXT('Data Summary'!B58),'Data Summary'!B58,"")</f>
        <v/>
      </c>
      <c r="C58" s="526" t="e">
        <f ca="1">+VALUE('Data Summary'!C58)</f>
        <v>#VALUE!</v>
      </c>
      <c r="D58" s="527" t="e">
        <f ca="1">+IF(AND(ISNUMBER(OFFSET('Water Data'!$D$4,0,10*ROW('Water Data'!D52))),'Data Summary'!BS58="Yes"),100-OFFSET('Water Data'!$D$4,0,10*ROW('Water Data'!D52)),NA())</f>
        <v>#N/A</v>
      </c>
      <c r="E58" s="527" t="e">
        <f ca="1">+IF(AND(ISNUMBER(OFFSET('Water Data'!$D$6,0,10*ROW('Water Data'!D52))),'Data Summary'!BT58="Yes"),OFFSET('Water Data'!$D$6,0,10*ROW('Water Data'!D52)),NA())</f>
        <v>#N/A</v>
      </c>
      <c r="F58" s="527" t="e">
        <f ca="1">+IF(AND(ISNUMBER(OFFSET('Water Data'!$D$9,0,10*ROW('Water Data'!D52))),'Data Summary'!BU58="Yes"),OFFSET('Water Data'!$D$9,0,10*ROW('Water Data'!D52)),NA())</f>
        <v>#N/A</v>
      </c>
      <c r="G58" s="527" t="e">
        <f ca="1">+IF(AND(ISNUMBER(OFFSET('Water Data'!$E$4,0,10*ROW('Water Data'!E52))),'Data Summary'!BV58="Yes"),100-OFFSET('Water Data'!$E$4,0,10*ROW('Water Data'!E52)),NA())</f>
        <v>#N/A</v>
      </c>
      <c r="H58" s="527" t="e">
        <f ca="1">+IF(AND(ISNUMBER(OFFSET('Water Data'!$E$6,0,10*ROW('Water Data'!E52))),'Data Summary'!BW58="Yes"),OFFSET('Water Data'!$E$6,0,10*ROW('Water Data'!E52)),NA())</f>
        <v>#N/A</v>
      </c>
      <c r="I58" s="527" t="e">
        <f ca="1">+IF(AND(ISNUMBER(OFFSET('Water Data'!$E$9,0,10*ROW('Water Data'!E52))),'Data Summary'!BX58="Yes"),OFFSET('Water Data'!$E$9,0,10*ROW('Water Data'!E52)),NA())</f>
        <v>#N/A</v>
      </c>
      <c r="J58" s="527" t="e">
        <f ca="1">+IF(AND(ISNUMBER(OFFSET('Water Data'!$F$4,0,10*ROW('Water Data'!F52))),'Data Summary'!BY58="Yes"),100-OFFSET('Water Data'!$F$4,0,10*ROW('Water Data'!F52)),NA())</f>
        <v>#N/A</v>
      </c>
      <c r="K58" s="527" t="e">
        <f ca="1">+IF(AND(ISNUMBER(OFFSET('Water Data'!$F$6,0,10*ROW('Water Data'!F52))),'Data Summary'!BZ58="Yes"),OFFSET('Water Data'!$F$6,0,10*ROW('Water Data'!F52)),NA())</f>
        <v>#N/A</v>
      </c>
      <c r="L58" s="527" t="e">
        <f ca="1">+IF(AND(ISNUMBER(OFFSET('Water Data'!$F$9,0,10*ROW('Water Data'!F52))),'Data Summary'!CA58="Yes"),OFFSET('Water Data'!$F$9,0,10*ROW('Water Data'!F52)),NA())</f>
        <v>#N/A</v>
      </c>
      <c r="M58" s="527" t="e">
        <f ca="1">+IF(AND(ISNUMBER(OFFSET('Water Data'!$G$4,0,10*ROW('Water Data'!G52))),'Data Summary'!CB58="Yes"),100-OFFSET('Water Data'!$G$4,0,10*ROW('Water Data'!G52)),NA())</f>
        <v>#N/A</v>
      </c>
      <c r="N58" s="527" t="e">
        <f ca="1">+IF(AND(ISNUMBER(OFFSET('Water Data'!$G$6,0,10*ROW('Water Data'!G52))),'Data Summary'!CC58="Yes"),OFFSET('Water Data'!$G$6,0,10*ROW('Water Data'!G52)),NA())</f>
        <v>#N/A</v>
      </c>
      <c r="O58" s="527" t="e">
        <f ca="1">+IF(AND(ISNUMBER(OFFSET('Water Data'!$G$9,0,10*ROW('Water Data'!G52))),'Data Summary'!CD58="Yes"),OFFSET('Water Data'!$G$9,0,10*ROW('Water Data'!G52)),NA())</f>
        <v>#N/A</v>
      </c>
      <c r="P58" s="527" t="e">
        <f ca="1">+IF(AND(ISNUMBER(OFFSET('Water Data'!$H$4,0,10*ROW('Water Data'!H52))),'Data Summary'!CE58="Yes"),100-OFFSET('Water Data'!$H$4,0,10*ROW('Water Data'!H52)),NA())</f>
        <v>#N/A</v>
      </c>
      <c r="Q58" s="527" t="e">
        <f ca="1">+IF(AND(ISNUMBER(OFFSET('Water Data'!$H$6,0,10*ROW('Water Data'!H52))),'Data Summary'!CF58="Yes"),OFFSET('Water Data'!$H$6,0,10*ROW('Water Data'!H52)),NA())</f>
        <v>#N/A</v>
      </c>
      <c r="R58" s="527" t="e">
        <f ca="1">+IF(AND(ISNUMBER(OFFSET('Water Data'!$H$9,0,10*ROW('Water Data'!H52))),'Data Summary'!CG58="Yes"),OFFSET('Water Data'!$H$9,0,10*ROW('Water Data'!H52)),NA())</f>
        <v>#N/A</v>
      </c>
      <c r="S58" s="527" t="e">
        <f ca="1">+IF(AND(ISNUMBER(OFFSET('Water Data'!$I$4,0,10*ROW('Water Data'!I52))),'Data Summary'!CH58="Yes"),100-OFFSET('Water Data'!$I$4,0,10*ROW('Water Data'!I52)),NA())</f>
        <v>#N/A</v>
      </c>
      <c r="T58" s="527" t="e">
        <f ca="1">+IF(AND(ISNUMBER(OFFSET('Water Data'!$I$6,0,10*ROW('Water Data'!I52))),'Data Summary'!CI58="Yes"),OFFSET('Water Data'!$I$6,0,10*ROW('Water Data'!I52)),NA())</f>
        <v>#N/A</v>
      </c>
      <c r="U58" s="527" t="e">
        <f ca="1">+IF(AND(ISNUMBER(OFFSET('Water Data'!$I$9,0,10*ROW('Water Data'!I52))),'Data Summary'!CJ58="Yes"),OFFSET('Water Data'!$I$9,0,10*ROW('Water Data'!I52)),NA())</f>
        <v>#N/A</v>
      </c>
      <c r="V58" s="528" t="e">
        <f ca="1">+IF(AND(ISNUMBER(OFFSET('Sanitation Data'!$D$4,0,10*ROW('Sanitation Data'!D52))),'Data Summary'!CK58="Yes"),100-OFFSET('Sanitation Data'!$D$4,0,10*ROW('Sanitation Data'!D52)),NA())</f>
        <v>#N/A</v>
      </c>
      <c r="W58" s="528" t="e">
        <f ca="1">+IF(AND(ISNUMBER(OFFSET('Sanitation Data'!$D$6,0,10*ROW('Sanitation Data'!D52))),'Data Summary'!CL58="Yes"),OFFSET('Sanitation Data'!$D$6,0,10*ROW('Sanitation Data'!D52)),NA())</f>
        <v>#N/A</v>
      </c>
      <c r="X58" s="528" t="e">
        <f ca="1">+IF(AND(ISNUMBER(OFFSET('Sanitation Data'!$D$10,0,10*ROW('Sanitation Data'!D52))),'Data Summary'!CM58="Yes"),OFFSET('Sanitation Data'!$D$10,0,10*ROW('Sanitation Data'!D52)),NA())</f>
        <v>#N/A</v>
      </c>
      <c r="Y58" s="528" t="e">
        <f ca="1">+IF(AND(ISNUMBER(OFFSET('Sanitation Data'!$D$11,0,10*ROW('Sanitation Data'!D52))),'Data Summary'!CN58="Yes"),OFFSET('Sanitation Data'!$D$11,0,10*ROW('Sanitation Data'!D52)),NA())</f>
        <v>#N/A</v>
      </c>
      <c r="Z58" s="528" t="e">
        <f ca="1">+IF(AND(ISNUMBER(OFFSET('Sanitation Data'!$D$12,0,10*ROW('Sanitation Data'!D52))),'Data Summary'!CO58="Yes"),OFFSET('Sanitation Data'!$D$12,0,10*ROW('Sanitation Data'!D52)),NA())</f>
        <v>#N/A</v>
      </c>
      <c r="AA58" s="528" t="e">
        <f ca="1">+IF(AND(ISNUMBER(OFFSET('Sanitation Data'!$E$4,0,10*ROW('Sanitation Data'!E52))),'Data Summary'!CP58="Yes"),100-OFFSET('Sanitation Data'!$E$4,0,10*ROW('Sanitation Data'!E52)),NA())</f>
        <v>#N/A</v>
      </c>
      <c r="AB58" s="528" t="e">
        <f ca="1">+IF(AND(ISNUMBER(OFFSET('Sanitation Data'!$E$6,0,10*ROW('Sanitation Data'!E52))),'Data Summary'!CQ58="Yes"),OFFSET('Sanitation Data'!$E$6,0,10*ROW('Sanitation Data'!E52)),NA())</f>
        <v>#N/A</v>
      </c>
      <c r="AC58" s="528" t="e">
        <f ca="1">+IF(AND(ISNUMBER(OFFSET('Sanitation Data'!$E$10,0,10*ROW('Sanitation Data'!E52))),'Data Summary'!CR58="Yes"),OFFSET('Sanitation Data'!$E$10,0,10*ROW('Sanitation Data'!E52)),NA())</f>
        <v>#N/A</v>
      </c>
      <c r="AD58" s="528" t="e">
        <f ca="1">+IF(AND(ISNUMBER(OFFSET('Sanitation Data'!$E$11,0,10*ROW('Sanitation Data'!E52))),'Data Summary'!CS58="Yes"),OFFSET('Sanitation Data'!$E$11,0,10*ROW('Sanitation Data'!E52)),NA())</f>
        <v>#N/A</v>
      </c>
      <c r="AE58" s="528" t="e">
        <f ca="1">+IF(AND(ISNUMBER(OFFSET('Sanitation Data'!$E$12,0,10*ROW('Sanitation Data'!E52))),'Data Summary'!CT58="Yes"),OFFSET('Sanitation Data'!$E$12,0,10*ROW('Sanitation Data'!E52)),NA())</f>
        <v>#N/A</v>
      </c>
      <c r="AF58" s="528" t="e">
        <f ca="1">+IF(AND(ISNUMBER(OFFSET('Sanitation Data'!$F$4,0,10*ROW('Sanitation Data'!F52))),'Data Summary'!CU58="Yes"),100-OFFSET('Sanitation Data'!$F$4,0,10*ROW('Sanitation Data'!F52)),NA())</f>
        <v>#N/A</v>
      </c>
      <c r="AG58" s="528" t="e">
        <f ca="1">+IF(AND(ISNUMBER(OFFSET('Sanitation Data'!$F$6,0,10*ROW('Sanitation Data'!F52))),'Data Summary'!CV58="Yes"),OFFSET('Sanitation Data'!$F$6,0,10*ROW('Sanitation Data'!F52)),NA())</f>
        <v>#N/A</v>
      </c>
      <c r="AH58" s="528" t="e">
        <f ca="1">+IF(AND(ISNUMBER(OFFSET('Sanitation Data'!$F$10,0,10*ROW('Sanitation Data'!F52))),'Data Summary'!CW58="Yes"),OFFSET('Sanitation Data'!$F$10,0,10*ROW('Sanitation Data'!F52)),NA())</f>
        <v>#N/A</v>
      </c>
      <c r="AI58" s="528" t="e">
        <f ca="1">+IF(AND(ISNUMBER(OFFSET('Sanitation Data'!$F$11,0,10*ROW('Sanitation Data'!F52))),'Data Summary'!CX58="Yes"),OFFSET('Sanitation Data'!$F$11,0,10*ROW('Sanitation Data'!F52)),NA())</f>
        <v>#N/A</v>
      </c>
      <c r="AJ58" s="528" t="e">
        <f ca="1">+IF(AND(ISNUMBER(OFFSET('Sanitation Data'!$F$12,0,10*ROW('Sanitation Data'!F52))),'Data Summary'!CY58="Yes"),OFFSET('Sanitation Data'!$F$12,0,10*ROW('Sanitation Data'!F52)),NA())</f>
        <v>#N/A</v>
      </c>
      <c r="AK58" s="528" t="e">
        <f ca="1">+IF(AND(ISNUMBER(OFFSET('Sanitation Data'!$G$4,0,10*ROW('Sanitation Data'!G52))),'Data Summary'!CZ58="Yes"),100-OFFSET('Sanitation Data'!$G$4,0,10*ROW('Sanitation Data'!G52)),NA())</f>
        <v>#N/A</v>
      </c>
      <c r="AL58" s="528" t="e">
        <f ca="1">+IF(AND(ISNUMBER(OFFSET('Sanitation Data'!$G$6,0,10*ROW('Sanitation Data'!G52))),'Data Summary'!DA58="Yes"),OFFSET('Sanitation Data'!$G$6,0,10*ROW('Sanitation Data'!G52)),NA())</f>
        <v>#N/A</v>
      </c>
      <c r="AM58" s="528" t="e">
        <f ca="1">+IF(AND(ISNUMBER(OFFSET('Sanitation Data'!$G$10,0,10*ROW('Sanitation Data'!G52))),'Data Summary'!DB58="Yes"),OFFSET('Sanitation Data'!$G$10,0,10*ROW('Sanitation Data'!G52)),NA())</f>
        <v>#N/A</v>
      </c>
      <c r="AN58" s="528" t="e">
        <f ca="1">+IF(AND(ISNUMBER(OFFSET('Sanitation Data'!$G$11,0,10*ROW('Sanitation Data'!G52))),'Data Summary'!DC58="Yes"),OFFSET('Sanitation Data'!$G$11,0,10*ROW('Sanitation Data'!G52)),NA())</f>
        <v>#N/A</v>
      </c>
      <c r="AO58" s="528" t="e">
        <f ca="1">+IF(AND(ISNUMBER(OFFSET('Sanitation Data'!$G$12,0,10*ROW('Sanitation Data'!G52))),'Data Summary'!DD58="Yes"),OFFSET('Sanitation Data'!$G$12,0,10*ROW('Sanitation Data'!G52)),NA())</f>
        <v>#N/A</v>
      </c>
      <c r="AP58" s="528" t="e">
        <f ca="1">+IF(AND(ISNUMBER(OFFSET('Sanitation Data'!$H$4,0,10*ROW('Sanitation Data'!H52))),'Data Summary'!DE58="Yes"),100-OFFSET('Sanitation Data'!$H$4,0,10*ROW('Sanitation Data'!H52)),NA())</f>
        <v>#N/A</v>
      </c>
      <c r="AQ58" s="528" t="e">
        <f ca="1">+IF(AND(ISNUMBER(OFFSET('Sanitation Data'!$H$6,0,10*ROW('Sanitation Data'!H52))),'Data Summary'!DF58="Yes"),OFFSET('Sanitation Data'!$H$6,0,10*ROW('Sanitation Data'!H52)),NA())</f>
        <v>#N/A</v>
      </c>
      <c r="AR58" s="528" t="e">
        <f ca="1">+IF(AND(ISNUMBER(OFFSET('Sanitation Data'!$H$10,0,10*ROW('Sanitation Data'!H52))),'Data Summary'!DG58="Yes"),OFFSET('Sanitation Data'!$H$10,0,10*ROW('Sanitation Data'!H52)),NA())</f>
        <v>#N/A</v>
      </c>
      <c r="AS58" s="528" t="e">
        <f ca="1">+IF(AND(ISNUMBER(OFFSET('Sanitation Data'!$H$11,0,10*ROW('Sanitation Data'!H52))),'Data Summary'!DH58="Yes"),OFFSET('Sanitation Data'!$H$11,0,10*ROW('Sanitation Data'!H52)),NA())</f>
        <v>#N/A</v>
      </c>
      <c r="AT58" s="528" t="e">
        <f ca="1">+IF(AND(ISNUMBER(OFFSET('Sanitation Data'!$H$12,0,10*ROW('Sanitation Data'!H52))),'Data Summary'!DI58="Yes"),OFFSET('Sanitation Data'!$H$12,0,10*ROW('Sanitation Data'!H52)),NA())</f>
        <v>#N/A</v>
      </c>
      <c r="AU58" s="528" t="e">
        <f ca="1">+IF(AND(ISNUMBER(OFFSET('Sanitation Data'!$I$4,0,10*ROW('Sanitation Data'!I52))),'Data Summary'!DJ58="Yes"),100-OFFSET('Sanitation Data'!$I$4,0,10*ROW('Sanitation Data'!I52)),NA())</f>
        <v>#N/A</v>
      </c>
      <c r="AV58" s="528" t="e">
        <f ca="1">+IF(AND(ISNUMBER(OFFSET('Sanitation Data'!$I$6,0,10*ROW('Sanitation Data'!I52))),'Data Summary'!DK58="Yes"),OFFSET('Sanitation Data'!$I$6,0,10*ROW('Sanitation Data'!I52)),NA())</f>
        <v>#N/A</v>
      </c>
      <c r="AW58" s="528" t="e">
        <f ca="1">+IF(AND(ISNUMBER(OFFSET('Sanitation Data'!$I$10,0,10*ROW('Sanitation Data'!I52))),'Data Summary'!DL58="Yes"),OFFSET('Sanitation Data'!$I$10,0,10*ROW('Sanitation Data'!I52)),NA())</f>
        <v>#N/A</v>
      </c>
      <c r="AX58" s="528" t="e">
        <f ca="1">+IF(AND(ISNUMBER(OFFSET('Sanitation Data'!$I$11,0,10*ROW('Sanitation Data'!I52))),'Data Summary'!DM58="Yes"),OFFSET('Sanitation Data'!$I$11,0,10*ROW('Sanitation Data'!I52)),NA())</f>
        <v>#N/A</v>
      </c>
      <c r="AY58" s="528" t="e">
        <f ca="1">+IF(AND(ISNUMBER(OFFSET('Sanitation Data'!$I$12,0,10*ROW('Sanitation Data'!I52))),'Data Summary'!DN58="Yes"),OFFSET('Sanitation Data'!$I$12,0,10*ROW('Sanitation Data'!I52)),NA())</f>
        <v>#N/A</v>
      </c>
      <c r="AZ58" s="529" t="e">
        <f ca="1">+IF(AND(ISNUMBER(OFFSET('Hygiene Data'!$D$5,0,10*ROW('Hygiene Data'!D52))),'Data Summary'!DO58="Yes"),OFFSET('Hygiene Data'!$D$5,0,10*ROW('Hygiene Data'!D52)),NA())</f>
        <v>#N/A</v>
      </c>
      <c r="BA58" s="529" t="e">
        <f ca="1">+IF(AND(ISNUMBER(OFFSET('Hygiene Data'!$D$7,0,10*ROW('Hygiene Data'!D52))),'Data Summary'!DP58="Yes"),OFFSET('Hygiene Data'!$D$7,0,10*ROW('Hygiene Data'!D52)),NA())</f>
        <v>#N/A</v>
      </c>
      <c r="BB58" s="529" t="e">
        <f ca="1">+IF(AND(ISNUMBER(OFFSET('Hygiene Data'!$D$9,0,10*ROW('Hygiene Data'!D52))),'Data Summary'!DQ58="Yes"),OFFSET('Hygiene Data'!$D$9,0,10*ROW('Hygiene Data'!D52)),NA())</f>
        <v>#N/A</v>
      </c>
      <c r="BC58" s="529" t="e">
        <f ca="1">+IF(AND(ISNUMBER(OFFSET('Hygiene Data'!$E$5,0,10*ROW('Hygiene Data'!E52))),'Data Summary'!DR58="Yes"),OFFSET('Hygiene Data'!$E$5,0,10*ROW('Hygiene Data'!E52)),NA())</f>
        <v>#N/A</v>
      </c>
      <c r="BD58" s="529" t="e">
        <f ca="1">+IF(AND(ISNUMBER(OFFSET('Hygiene Data'!$E$7,0,10*ROW('Hygiene Data'!E52))),'Data Summary'!DS58="Yes"),OFFSET('Hygiene Data'!$E$7,0,10*ROW('Hygiene Data'!E52)),NA())</f>
        <v>#N/A</v>
      </c>
      <c r="BE58" s="529" t="e">
        <f ca="1">+IF(AND(ISNUMBER(OFFSET('Hygiene Data'!$E$9,0,10*ROW('Hygiene Data'!E52))),'Data Summary'!DT58="Yes"),OFFSET('Hygiene Data'!$E$9,0,10*ROW('Hygiene Data'!E52)),NA())</f>
        <v>#N/A</v>
      </c>
      <c r="BF58" s="529" t="e">
        <f ca="1">+IF(AND(ISNUMBER(OFFSET('Hygiene Data'!$F$5,0,10*ROW('Hygiene Data'!F52))),'Data Summary'!DU58="Yes"),OFFSET('Hygiene Data'!$F$5,0,10*ROW('Hygiene Data'!F52)),NA())</f>
        <v>#N/A</v>
      </c>
      <c r="BG58" s="529" t="e">
        <f ca="1">+IF(AND(ISNUMBER(OFFSET('Hygiene Data'!$F$7,0,10*ROW('Hygiene Data'!F52))),'Data Summary'!DV58="Yes"),OFFSET('Hygiene Data'!$F$7,0,10*ROW('Hygiene Data'!F52)),NA())</f>
        <v>#N/A</v>
      </c>
      <c r="BH58" s="529" t="e">
        <f ca="1">+IF(AND(ISNUMBER(OFFSET('Hygiene Data'!$F$9,0,10*ROW('Hygiene Data'!F52))),'Data Summary'!DW58="Yes"),OFFSET('Hygiene Data'!$F$9,0,10*ROW('Hygiene Data'!F52)),NA())</f>
        <v>#N/A</v>
      </c>
      <c r="BI58" s="529" t="e">
        <f ca="1">+IF(AND(ISNUMBER(OFFSET('Hygiene Data'!$G$5,0,10*ROW('Hygiene Data'!G52))),'Data Summary'!DX58="Yes"),OFFSET('Hygiene Data'!$G$5,0,10*ROW('Hygiene Data'!G52)),NA())</f>
        <v>#N/A</v>
      </c>
      <c r="BJ58" s="529" t="e">
        <f ca="1">+IF(AND(ISNUMBER(OFFSET('Hygiene Data'!$G$7,0,10*ROW('Hygiene Data'!G52))),'Data Summary'!DY58="Yes"),OFFSET('Hygiene Data'!$G$7,0,10*ROW('Hygiene Data'!G52)),NA())</f>
        <v>#N/A</v>
      </c>
      <c r="BK58" s="529" t="e">
        <f ca="1">+IF(AND(ISNUMBER(OFFSET('Hygiene Data'!$G$9,0,10*ROW('Hygiene Data'!G52))),'Data Summary'!DZ58="Yes"),OFFSET('Hygiene Data'!$G$9,0,10*ROW('Hygiene Data'!G52)),NA())</f>
        <v>#N/A</v>
      </c>
      <c r="BL58" s="529" t="e">
        <f ca="1">+IF(AND(ISNUMBER(OFFSET('Hygiene Data'!$H$5,0,10*ROW('Hygiene Data'!H52))),'Data Summary'!EA58="Yes"),OFFSET('Hygiene Data'!$H$5,0,10*ROW('Hygiene Data'!H52)),NA())</f>
        <v>#N/A</v>
      </c>
      <c r="BM58" s="529" t="e">
        <f ca="1">+IF(AND(ISNUMBER(OFFSET('Hygiene Data'!$H$7,0,10*ROW('Hygiene Data'!H52))),'Data Summary'!EB58="Yes"),OFFSET('Hygiene Data'!$H$7,0,10*ROW('Hygiene Data'!H52)),NA())</f>
        <v>#N/A</v>
      </c>
      <c r="BN58" s="529" t="e">
        <f ca="1">+IF(AND(ISNUMBER(OFFSET('Hygiene Data'!$H$9,0,10*ROW('Hygiene Data'!H52))),'Data Summary'!EC58="Yes"),OFFSET('Hygiene Data'!$H$9,0,10*ROW('Hygiene Data'!H52)),NA())</f>
        <v>#N/A</v>
      </c>
      <c r="BO58" s="529" t="e">
        <f ca="1">+IF(AND(ISNUMBER(OFFSET('Hygiene Data'!$I$5,0,10*ROW('Hygiene Data'!I52))),'Data Summary'!ED58="Yes"),OFFSET('Hygiene Data'!$I$5,0,10*ROW('Hygiene Data'!I52)),NA())</f>
        <v>#N/A</v>
      </c>
      <c r="BP58" s="529" t="e">
        <f ca="1">+IF(AND(ISNUMBER(OFFSET('Hygiene Data'!$I$7,0,10*ROW('Hygiene Data'!I52))),'Data Summary'!EE58="Yes"),OFFSET('Hygiene Data'!$I$7,0,10*ROW('Hygiene Data'!I52)),NA())</f>
        <v>#N/A</v>
      </c>
      <c r="BQ58" s="529" t="e">
        <f ca="1">+IF(AND(ISNUMBER(OFFSET('Hygiene Data'!$I$9,0,10*ROW('Hygiene Data'!I52))),'Data Summary'!EF58="Yes"),OFFSET('Hygiene Data'!$I$9,0,10*ROW('Hygiene Data'!I52)),NA())</f>
        <v>#N/A</v>
      </c>
    </row>
    <row r="59" spans="1:69" x14ac:dyDescent="0.25">
      <c r="A59" s="525" t="e">
        <f ca="1">+RIGHT('Data Summary'!A59,LEN('Data Summary'!A59)-9)</f>
        <v>#VALUE!</v>
      </c>
      <c r="B59" s="499" t="str">
        <f ca="1">+IF(ISTEXT('Data Summary'!B59),'Data Summary'!B59,"")</f>
        <v/>
      </c>
      <c r="C59" s="526" t="e">
        <f ca="1">+VALUE('Data Summary'!C59)</f>
        <v>#VALUE!</v>
      </c>
      <c r="D59" s="527" t="e">
        <f ca="1">+IF(AND(ISNUMBER(OFFSET('Water Data'!$D$4,0,10*ROW('Water Data'!D53))),'Data Summary'!BS59="Yes"),100-OFFSET('Water Data'!$D$4,0,10*ROW('Water Data'!D53)),NA())</f>
        <v>#N/A</v>
      </c>
      <c r="E59" s="527" t="e">
        <f ca="1">+IF(AND(ISNUMBER(OFFSET('Water Data'!$D$6,0,10*ROW('Water Data'!D53))),'Data Summary'!BT59="Yes"),OFFSET('Water Data'!$D$6,0,10*ROW('Water Data'!D53)),NA())</f>
        <v>#N/A</v>
      </c>
      <c r="F59" s="527" t="e">
        <f ca="1">+IF(AND(ISNUMBER(OFFSET('Water Data'!$D$9,0,10*ROW('Water Data'!D53))),'Data Summary'!BU59="Yes"),OFFSET('Water Data'!$D$9,0,10*ROW('Water Data'!D53)),NA())</f>
        <v>#N/A</v>
      </c>
      <c r="G59" s="527" t="e">
        <f ca="1">+IF(AND(ISNUMBER(OFFSET('Water Data'!$E$4,0,10*ROW('Water Data'!E53))),'Data Summary'!BV59="Yes"),100-OFFSET('Water Data'!$E$4,0,10*ROW('Water Data'!E53)),NA())</f>
        <v>#N/A</v>
      </c>
      <c r="H59" s="527" t="e">
        <f ca="1">+IF(AND(ISNUMBER(OFFSET('Water Data'!$E$6,0,10*ROW('Water Data'!E53))),'Data Summary'!BW59="Yes"),OFFSET('Water Data'!$E$6,0,10*ROW('Water Data'!E53)),NA())</f>
        <v>#N/A</v>
      </c>
      <c r="I59" s="527" t="e">
        <f ca="1">+IF(AND(ISNUMBER(OFFSET('Water Data'!$E$9,0,10*ROW('Water Data'!E53))),'Data Summary'!BX59="Yes"),OFFSET('Water Data'!$E$9,0,10*ROW('Water Data'!E53)),NA())</f>
        <v>#N/A</v>
      </c>
      <c r="J59" s="527" t="e">
        <f ca="1">+IF(AND(ISNUMBER(OFFSET('Water Data'!$F$4,0,10*ROW('Water Data'!F53))),'Data Summary'!BY59="Yes"),100-OFFSET('Water Data'!$F$4,0,10*ROW('Water Data'!F53)),NA())</f>
        <v>#N/A</v>
      </c>
      <c r="K59" s="527" t="e">
        <f ca="1">+IF(AND(ISNUMBER(OFFSET('Water Data'!$F$6,0,10*ROW('Water Data'!F53))),'Data Summary'!BZ59="Yes"),OFFSET('Water Data'!$F$6,0,10*ROW('Water Data'!F53)),NA())</f>
        <v>#N/A</v>
      </c>
      <c r="L59" s="527" t="e">
        <f ca="1">+IF(AND(ISNUMBER(OFFSET('Water Data'!$F$9,0,10*ROW('Water Data'!F53))),'Data Summary'!CA59="Yes"),OFFSET('Water Data'!$F$9,0,10*ROW('Water Data'!F53)),NA())</f>
        <v>#N/A</v>
      </c>
      <c r="M59" s="527" t="e">
        <f ca="1">+IF(AND(ISNUMBER(OFFSET('Water Data'!$G$4,0,10*ROW('Water Data'!G53))),'Data Summary'!CB59="Yes"),100-OFFSET('Water Data'!$G$4,0,10*ROW('Water Data'!G53)),NA())</f>
        <v>#N/A</v>
      </c>
      <c r="N59" s="527" t="e">
        <f ca="1">+IF(AND(ISNUMBER(OFFSET('Water Data'!$G$6,0,10*ROW('Water Data'!G53))),'Data Summary'!CC59="Yes"),OFFSET('Water Data'!$G$6,0,10*ROW('Water Data'!G53)),NA())</f>
        <v>#N/A</v>
      </c>
      <c r="O59" s="527" t="e">
        <f ca="1">+IF(AND(ISNUMBER(OFFSET('Water Data'!$G$9,0,10*ROW('Water Data'!G53))),'Data Summary'!CD59="Yes"),OFFSET('Water Data'!$G$9,0,10*ROW('Water Data'!G53)),NA())</f>
        <v>#N/A</v>
      </c>
      <c r="P59" s="527" t="e">
        <f ca="1">+IF(AND(ISNUMBER(OFFSET('Water Data'!$H$4,0,10*ROW('Water Data'!H53))),'Data Summary'!CE59="Yes"),100-OFFSET('Water Data'!$H$4,0,10*ROW('Water Data'!H53)),NA())</f>
        <v>#N/A</v>
      </c>
      <c r="Q59" s="527" t="e">
        <f ca="1">+IF(AND(ISNUMBER(OFFSET('Water Data'!$H$6,0,10*ROW('Water Data'!H53))),'Data Summary'!CF59="Yes"),OFFSET('Water Data'!$H$6,0,10*ROW('Water Data'!H53)),NA())</f>
        <v>#N/A</v>
      </c>
      <c r="R59" s="527" t="e">
        <f ca="1">+IF(AND(ISNUMBER(OFFSET('Water Data'!$H$9,0,10*ROW('Water Data'!H53))),'Data Summary'!CG59="Yes"),OFFSET('Water Data'!$H$9,0,10*ROW('Water Data'!H53)),NA())</f>
        <v>#N/A</v>
      </c>
      <c r="S59" s="527" t="e">
        <f ca="1">+IF(AND(ISNUMBER(OFFSET('Water Data'!$I$4,0,10*ROW('Water Data'!I53))),'Data Summary'!CH59="Yes"),100-OFFSET('Water Data'!$I$4,0,10*ROW('Water Data'!I53)),NA())</f>
        <v>#N/A</v>
      </c>
      <c r="T59" s="527" t="e">
        <f ca="1">+IF(AND(ISNUMBER(OFFSET('Water Data'!$I$6,0,10*ROW('Water Data'!I53))),'Data Summary'!CI59="Yes"),OFFSET('Water Data'!$I$6,0,10*ROW('Water Data'!I53)),NA())</f>
        <v>#N/A</v>
      </c>
      <c r="U59" s="527" t="e">
        <f ca="1">+IF(AND(ISNUMBER(OFFSET('Water Data'!$I$9,0,10*ROW('Water Data'!I53))),'Data Summary'!CJ59="Yes"),OFFSET('Water Data'!$I$9,0,10*ROW('Water Data'!I53)),NA())</f>
        <v>#N/A</v>
      </c>
      <c r="V59" s="528" t="e">
        <f ca="1">+IF(AND(ISNUMBER(OFFSET('Sanitation Data'!$D$4,0,10*ROW('Sanitation Data'!D53))),'Data Summary'!CK59="Yes"),100-OFFSET('Sanitation Data'!$D$4,0,10*ROW('Sanitation Data'!D53)),NA())</f>
        <v>#N/A</v>
      </c>
      <c r="W59" s="528" t="e">
        <f ca="1">+IF(AND(ISNUMBER(OFFSET('Sanitation Data'!$D$6,0,10*ROW('Sanitation Data'!D53))),'Data Summary'!CL59="Yes"),OFFSET('Sanitation Data'!$D$6,0,10*ROW('Sanitation Data'!D53)),NA())</f>
        <v>#N/A</v>
      </c>
      <c r="X59" s="528" t="e">
        <f ca="1">+IF(AND(ISNUMBER(OFFSET('Sanitation Data'!$D$10,0,10*ROW('Sanitation Data'!D53))),'Data Summary'!CM59="Yes"),OFFSET('Sanitation Data'!$D$10,0,10*ROW('Sanitation Data'!D53)),NA())</f>
        <v>#N/A</v>
      </c>
      <c r="Y59" s="528" t="e">
        <f ca="1">+IF(AND(ISNUMBER(OFFSET('Sanitation Data'!$D$11,0,10*ROW('Sanitation Data'!D53))),'Data Summary'!CN59="Yes"),OFFSET('Sanitation Data'!$D$11,0,10*ROW('Sanitation Data'!D53)),NA())</f>
        <v>#N/A</v>
      </c>
      <c r="Z59" s="528" t="e">
        <f ca="1">+IF(AND(ISNUMBER(OFFSET('Sanitation Data'!$D$12,0,10*ROW('Sanitation Data'!D53))),'Data Summary'!CO59="Yes"),OFFSET('Sanitation Data'!$D$12,0,10*ROW('Sanitation Data'!D53)),NA())</f>
        <v>#N/A</v>
      </c>
      <c r="AA59" s="528" t="e">
        <f ca="1">+IF(AND(ISNUMBER(OFFSET('Sanitation Data'!$E$4,0,10*ROW('Sanitation Data'!E53))),'Data Summary'!CP59="Yes"),100-OFFSET('Sanitation Data'!$E$4,0,10*ROW('Sanitation Data'!E53)),NA())</f>
        <v>#N/A</v>
      </c>
      <c r="AB59" s="528" t="e">
        <f ca="1">+IF(AND(ISNUMBER(OFFSET('Sanitation Data'!$E$6,0,10*ROW('Sanitation Data'!E53))),'Data Summary'!CQ59="Yes"),OFFSET('Sanitation Data'!$E$6,0,10*ROW('Sanitation Data'!E53)),NA())</f>
        <v>#N/A</v>
      </c>
      <c r="AC59" s="528" t="e">
        <f ca="1">+IF(AND(ISNUMBER(OFFSET('Sanitation Data'!$E$10,0,10*ROW('Sanitation Data'!E53))),'Data Summary'!CR59="Yes"),OFFSET('Sanitation Data'!$E$10,0,10*ROW('Sanitation Data'!E53)),NA())</f>
        <v>#N/A</v>
      </c>
      <c r="AD59" s="528" t="e">
        <f ca="1">+IF(AND(ISNUMBER(OFFSET('Sanitation Data'!$E$11,0,10*ROW('Sanitation Data'!E53))),'Data Summary'!CS59="Yes"),OFFSET('Sanitation Data'!$E$11,0,10*ROW('Sanitation Data'!E53)),NA())</f>
        <v>#N/A</v>
      </c>
      <c r="AE59" s="528" t="e">
        <f ca="1">+IF(AND(ISNUMBER(OFFSET('Sanitation Data'!$E$12,0,10*ROW('Sanitation Data'!E53))),'Data Summary'!CT59="Yes"),OFFSET('Sanitation Data'!$E$12,0,10*ROW('Sanitation Data'!E53)),NA())</f>
        <v>#N/A</v>
      </c>
      <c r="AF59" s="528" t="e">
        <f ca="1">+IF(AND(ISNUMBER(OFFSET('Sanitation Data'!$F$4,0,10*ROW('Sanitation Data'!F53))),'Data Summary'!CU59="Yes"),100-OFFSET('Sanitation Data'!$F$4,0,10*ROW('Sanitation Data'!F53)),NA())</f>
        <v>#N/A</v>
      </c>
      <c r="AG59" s="528" t="e">
        <f ca="1">+IF(AND(ISNUMBER(OFFSET('Sanitation Data'!$F$6,0,10*ROW('Sanitation Data'!F53))),'Data Summary'!CV59="Yes"),OFFSET('Sanitation Data'!$F$6,0,10*ROW('Sanitation Data'!F53)),NA())</f>
        <v>#N/A</v>
      </c>
      <c r="AH59" s="528" t="e">
        <f ca="1">+IF(AND(ISNUMBER(OFFSET('Sanitation Data'!$F$10,0,10*ROW('Sanitation Data'!F53))),'Data Summary'!CW59="Yes"),OFFSET('Sanitation Data'!$F$10,0,10*ROW('Sanitation Data'!F53)),NA())</f>
        <v>#N/A</v>
      </c>
      <c r="AI59" s="528" t="e">
        <f ca="1">+IF(AND(ISNUMBER(OFFSET('Sanitation Data'!$F$11,0,10*ROW('Sanitation Data'!F53))),'Data Summary'!CX59="Yes"),OFFSET('Sanitation Data'!$F$11,0,10*ROW('Sanitation Data'!F53)),NA())</f>
        <v>#N/A</v>
      </c>
      <c r="AJ59" s="528" t="e">
        <f ca="1">+IF(AND(ISNUMBER(OFFSET('Sanitation Data'!$F$12,0,10*ROW('Sanitation Data'!F53))),'Data Summary'!CY59="Yes"),OFFSET('Sanitation Data'!$F$12,0,10*ROW('Sanitation Data'!F53)),NA())</f>
        <v>#N/A</v>
      </c>
      <c r="AK59" s="528" t="e">
        <f ca="1">+IF(AND(ISNUMBER(OFFSET('Sanitation Data'!$G$4,0,10*ROW('Sanitation Data'!G53))),'Data Summary'!CZ59="Yes"),100-OFFSET('Sanitation Data'!$G$4,0,10*ROW('Sanitation Data'!G53)),NA())</f>
        <v>#N/A</v>
      </c>
      <c r="AL59" s="528" t="e">
        <f ca="1">+IF(AND(ISNUMBER(OFFSET('Sanitation Data'!$G$6,0,10*ROW('Sanitation Data'!G53))),'Data Summary'!DA59="Yes"),OFFSET('Sanitation Data'!$G$6,0,10*ROW('Sanitation Data'!G53)),NA())</f>
        <v>#N/A</v>
      </c>
      <c r="AM59" s="528" t="e">
        <f ca="1">+IF(AND(ISNUMBER(OFFSET('Sanitation Data'!$G$10,0,10*ROW('Sanitation Data'!G53))),'Data Summary'!DB59="Yes"),OFFSET('Sanitation Data'!$G$10,0,10*ROW('Sanitation Data'!G53)),NA())</f>
        <v>#N/A</v>
      </c>
      <c r="AN59" s="528" t="e">
        <f ca="1">+IF(AND(ISNUMBER(OFFSET('Sanitation Data'!$G$11,0,10*ROW('Sanitation Data'!G53))),'Data Summary'!DC59="Yes"),OFFSET('Sanitation Data'!$G$11,0,10*ROW('Sanitation Data'!G53)),NA())</f>
        <v>#N/A</v>
      </c>
      <c r="AO59" s="528" t="e">
        <f ca="1">+IF(AND(ISNUMBER(OFFSET('Sanitation Data'!$G$12,0,10*ROW('Sanitation Data'!G53))),'Data Summary'!DD59="Yes"),OFFSET('Sanitation Data'!$G$12,0,10*ROW('Sanitation Data'!G53)),NA())</f>
        <v>#N/A</v>
      </c>
      <c r="AP59" s="528" t="e">
        <f ca="1">+IF(AND(ISNUMBER(OFFSET('Sanitation Data'!$H$4,0,10*ROW('Sanitation Data'!H53))),'Data Summary'!DE59="Yes"),100-OFFSET('Sanitation Data'!$H$4,0,10*ROW('Sanitation Data'!H53)),NA())</f>
        <v>#N/A</v>
      </c>
      <c r="AQ59" s="528" t="e">
        <f ca="1">+IF(AND(ISNUMBER(OFFSET('Sanitation Data'!$H$6,0,10*ROW('Sanitation Data'!H53))),'Data Summary'!DF59="Yes"),OFFSET('Sanitation Data'!$H$6,0,10*ROW('Sanitation Data'!H53)),NA())</f>
        <v>#N/A</v>
      </c>
      <c r="AR59" s="528" t="e">
        <f ca="1">+IF(AND(ISNUMBER(OFFSET('Sanitation Data'!$H$10,0,10*ROW('Sanitation Data'!H53))),'Data Summary'!DG59="Yes"),OFFSET('Sanitation Data'!$H$10,0,10*ROW('Sanitation Data'!H53)),NA())</f>
        <v>#N/A</v>
      </c>
      <c r="AS59" s="528" t="e">
        <f ca="1">+IF(AND(ISNUMBER(OFFSET('Sanitation Data'!$H$11,0,10*ROW('Sanitation Data'!H53))),'Data Summary'!DH59="Yes"),OFFSET('Sanitation Data'!$H$11,0,10*ROW('Sanitation Data'!H53)),NA())</f>
        <v>#N/A</v>
      </c>
      <c r="AT59" s="528" t="e">
        <f ca="1">+IF(AND(ISNUMBER(OFFSET('Sanitation Data'!$H$12,0,10*ROW('Sanitation Data'!H53))),'Data Summary'!DI59="Yes"),OFFSET('Sanitation Data'!$H$12,0,10*ROW('Sanitation Data'!H53)),NA())</f>
        <v>#N/A</v>
      </c>
      <c r="AU59" s="528" t="e">
        <f ca="1">+IF(AND(ISNUMBER(OFFSET('Sanitation Data'!$I$4,0,10*ROW('Sanitation Data'!I53))),'Data Summary'!DJ59="Yes"),100-OFFSET('Sanitation Data'!$I$4,0,10*ROW('Sanitation Data'!I53)),NA())</f>
        <v>#N/A</v>
      </c>
      <c r="AV59" s="528" t="e">
        <f ca="1">+IF(AND(ISNUMBER(OFFSET('Sanitation Data'!$I$6,0,10*ROW('Sanitation Data'!I53))),'Data Summary'!DK59="Yes"),OFFSET('Sanitation Data'!$I$6,0,10*ROW('Sanitation Data'!I53)),NA())</f>
        <v>#N/A</v>
      </c>
      <c r="AW59" s="528" t="e">
        <f ca="1">+IF(AND(ISNUMBER(OFFSET('Sanitation Data'!$I$10,0,10*ROW('Sanitation Data'!I53))),'Data Summary'!DL59="Yes"),OFFSET('Sanitation Data'!$I$10,0,10*ROW('Sanitation Data'!I53)),NA())</f>
        <v>#N/A</v>
      </c>
      <c r="AX59" s="528" t="e">
        <f ca="1">+IF(AND(ISNUMBER(OFFSET('Sanitation Data'!$I$11,0,10*ROW('Sanitation Data'!I53))),'Data Summary'!DM59="Yes"),OFFSET('Sanitation Data'!$I$11,0,10*ROW('Sanitation Data'!I53)),NA())</f>
        <v>#N/A</v>
      </c>
      <c r="AY59" s="528" t="e">
        <f ca="1">+IF(AND(ISNUMBER(OFFSET('Sanitation Data'!$I$12,0,10*ROW('Sanitation Data'!I53))),'Data Summary'!DN59="Yes"),OFFSET('Sanitation Data'!$I$12,0,10*ROW('Sanitation Data'!I53)),NA())</f>
        <v>#N/A</v>
      </c>
      <c r="AZ59" s="529" t="e">
        <f ca="1">+IF(AND(ISNUMBER(OFFSET('Hygiene Data'!$D$5,0,10*ROW('Hygiene Data'!D53))),'Data Summary'!DO59="Yes"),OFFSET('Hygiene Data'!$D$5,0,10*ROW('Hygiene Data'!D53)),NA())</f>
        <v>#N/A</v>
      </c>
      <c r="BA59" s="529" t="e">
        <f ca="1">+IF(AND(ISNUMBER(OFFSET('Hygiene Data'!$D$7,0,10*ROW('Hygiene Data'!D53))),'Data Summary'!DP59="Yes"),OFFSET('Hygiene Data'!$D$7,0,10*ROW('Hygiene Data'!D53)),NA())</f>
        <v>#N/A</v>
      </c>
      <c r="BB59" s="529" t="e">
        <f ca="1">+IF(AND(ISNUMBER(OFFSET('Hygiene Data'!$D$9,0,10*ROW('Hygiene Data'!D53))),'Data Summary'!DQ59="Yes"),OFFSET('Hygiene Data'!$D$9,0,10*ROW('Hygiene Data'!D53)),NA())</f>
        <v>#N/A</v>
      </c>
      <c r="BC59" s="529" t="e">
        <f ca="1">+IF(AND(ISNUMBER(OFFSET('Hygiene Data'!$E$5,0,10*ROW('Hygiene Data'!E53))),'Data Summary'!DR59="Yes"),OFFSET('Hygiene Data'!$E$5,0,10*ROW('Hygiene Data'!E53)),NA())</f>
        <v>#N/A</v>
      </c>
      <c r="BD59" s="529" t="e">
        <f ca="1">+IF(AND(ISNUMBER(OFFSET('Hygiene Data'!$E$7,0,10*ROW('Hygiene Data'!E53))),'Data Summary'!DS59="Yes"),OFFSET('Hygiene Data'!$E$7,0,10*ROW('Hygiene Data'!E53)),NA())</f>
        <v>#N/A</v>
      </c>
      <c r="BE59" s="529" t="e">
        <f ca="1">+IF(AND(ISNUMBER(OFFSET('Hygiene Data'!$E$9,0,10*ROW('Hygiene Data'!E53))),'Data Summary'!DT59="Yes"),OFFSET('Hygiene Data'!$E$9,0,10*ROW('Hygiene Data'!E53)),NA())</f>
        <v>#N/A</v>
      </c>
      <c r="BF59" s="529" t="e">
        <f ca="1">+IF(AND(ISNUMBER(OFFSET('Hygiene Data'!$F$5,0,10*ROW('Hygiene Data'!F53))),'Data Summary'!DU59="Yes"),OFFSET('Hygiene Data'!$F$5,0,10*ROW('Hygiene Data'!F53)),NA())</f>
        <v>#N/A</v>
      </c>
      <c r="BG59" s="529" t="e">
        <f ca="1">+IF(AND(ISNUMBER(OFFSET('Hygiene Data'!$F$7,0,10*ROW('Hygiene Data'!F53))),'Data Summary'!DV59="Yes"),OFFSET('Hygiene Data'!$F$7,0,10*ROW('Hygiene Data'!F53)),NA())</f>
        <v>#N/A</v>
      </c>
      <c r="BH59" s="529" t="e">
        <f ca="1">+IF(AND(ISNUMBER(OFFSET('Hygiene Data'!$F$9,0,10*ROW('Hygiene Data'!F53))),'Data Summary'!DW59="Yes"),OFFSET('Hygiene Data'!$F$9,0,10*ROW('Hygiene Data'!F53)),NA())</f>
        <v>#N/A</v>
      </c>
      <c r="BI59" s="529" t="e">
        <f ca="1">+IF(AND(ISNUMBER(OFFSET('Hygiene Data'!$G$5,0,10*ROW('Hygiene Data'!G53))),'Data Summary'!DX59="Yes"),OFFSET('Hygiene Data'!$G$5,0,10*ROW('Hygiene Data'!G53)),NA())</f>
        <v>#N/A</v>
      </c>
      <c r="BJ59" s="529" t="e">
        <f ca="1">+IF(AND(ISNUMBER(OFFSET('Hygiene Data'!$G$7,0,10*ROW('Hygiene Data'!G53))),'Data Summary'!DY59="Yes"),OFFSET('Hygiene Data'!$G$7,0,10*ROW('Hygiene Data'!G53)),NA())</f>
        <v>#N/A</v>
      </c>
      <c r="BK59" s="529" t="e">
        <f ca="1">+IF(AND(ISNUMBER(OFFSET('Hygiene Data'!$G$9,0,10*ROW('Hygiene Data'!G53))),'Data Summary'!DZ59="Yes"),OFFSET('Hygiene Data'!$G$9,0,10*ROW('Hygiene Data'!G53)),NA())</f>
        <v>#N/A</v>
      </c>
      <c r="BL59" s="529" t="e">
        <f ca="1">+IF(AND(ISNUMBER(OFFSET('Hygiene Data'!$H$5,0,10*ROW('Hygiene Data'!H53))),'Data Summary'!EA59="Yes"),OFFSET('Hygiene Data'!$H$5,0,10*ROW('Hygiene Data'!H53)),NA())</f>
        <v>#N/A</v>
      </c>
      <c r="BM59" s="529" t="e">
        <f ca="1">+IF(AND(ISNUMBER(OFFSET('Hygiene Data'!$H$7,0,10*ROW('Hygiene Data'!H53))),'Data Summary'!EB59="Yes"),OFFSET('Hygiene Data'!$H$7,0,10*ROW('Hygiene Data'!H53)),NA())</f>
        <v>#N/A</v>
      </c>
      <c r="BN59" s="529" t="e">
        <f ca="1">+IF(AND(ISNUMBER(OFFSET('Hygiene Data'!$H$9,0,10*ROW('Hygiene Data'!H53))),'Data Summary'!EC59="Yes"),OFFSET('Hygiene Data'!$H$9,0,10*ROW('Hygiene Data'!H53)),NA())</f>
        <v>#N/A</v>
      </c>
      <c r="BO59" s="529" t="e">
        <f ca="1">+IF(AND(ISNUMBER(OFFSET('Hygiene Data'!$I$5,0,10*ROW('Hygiene Data'!I53))),'Data Summary'!ED59="Yes"),OFFSET('Hygiene Data'!$I$5,0,10*ROW('Hygiene Data'!I53)),NA())</f>
        <v>#N/A</v>
      </c>
      <c r="BP59" s="529" t="e">
        <f ca="1">+IF(AND(ISNUMBER(OFFSET('Hygiene Data'!$I$7,0,10*ROW('Hygiene Data'!I53))),'Data Summary'!EE59="Yes"),OFFSET('Hygiene Data'!$I$7,0,10*ROW('Hygiene Data'!I53)),NA())</f>
        <v>#N/A</v>
      </c>
      <c r="BQ59" s="529" t="e">
        <f ca="1">+IF(AND(ISNUMBER(OFFSET('Hygiene Data'!$I$9,0,10*ROW('Hygiene Data'!I53))),'Data Summary'!EF59="Yes"),OFFSET('Hygiene Data'!$I$9,0,10*ROW('Hygiene Data'!I53)),NA())</f>
        <v>#N/A</v>
      </c>
    </row>
    <row r="60" spans="1:69" x14ac:dyDescent="0.25">
      <c r="A60" s="525" t="e">
        <f ca="1">+RIGHT('Data Summary'!A60,LEN('Data Summary'!A60)-9)</f>
        <v>#VALUE!</v>
      </c>
      <c r="B60" s="499" t="str">
        <f ca="1">+IF(ISTEXT('Data Summary'!B60),'Data Summary'!B60,"")</f>
        <v/>
      </c>
      <c r="C60" s="526" t="e">
        <f ca="1">+VALUE('Data Summary'!C60)</f>
        <v>#VALUE!</v>
      </c>
      <c r="D60" s="527" t="e">
        <f ca="1">+IF(AND(ISNUMBER(OFFSET('Water Data'!$D$4,0,10*ROW('Water Data'!D54))),'Data Summary'!BS60="Yes"),100-OFFSET('Water Data'!$D$4,0,10*ROW('Water Data'!D54)),NA())</f>
        <v>#N/A</v>
      </c>
      <c r="E60" s="527" t="e">
        <f ca="1">+IF(AND(ISNUMBER(OFFSET('Water Data'!$D$6,0,10*ROW('Water Data'!D54))),'Data Summary'!BT60="Yes"),OFFSET('Water Data'!$D$6,0,10*ROW('Water Data'!D54)),NA())</f>
        <v>#N/A</v>
      </c>
      <c r="F60" s="527" t="e">
        <f ca="1">+IF(AND(ISNUMBER(OFFSET('Water Data'!$D$9,0,10*ROW('Water Data'!D54))),'Data Summary'!BU60="Yes"),OFFSET('Water Data'!$D$9,0,10*ROW('Water Data'!D54)),NA())</f>
        <v>#N/A</v>
      </c>
      <c r="G60" s="527" t="e">
        <f ca="1">+IF(AND(ISNUMBER(OFFSET('Water Data'!$E$4,0,10*ROW('Water Data'!E54))),'Data Summary'!BV60="Yes"),100-OFFSET('Water Data'!$E$4,0,10*ROW('Water Data'!E54)),NA())</f>
        <v>#N/A</v>
      </c>
      <c r="H60" s="527" t="e">
        <f ca="1">+IF(AND(ISNUMBER(OFFSET('Water Data'!$E$6,0,10*ROW('Water Data'!E54))),'Data Summary'!BW60="Yes"),OFFSET('Water Data'!$E$6,0,10*ROW('Water Data'!E54)),NA())</f>
        <v>#N/A</v>
      </c>
      <c r="I60" s="527" t="e">
        <f ca="1">+IF(AND(ISNUMBER(OFFSET('Water Data'!$E$9,0,10*ROW('Water Data'!E54))),'Data Summary'!BX60="Yes"),OFFSET('Water Data'!$E$9,0,10*ROW('Water Data'!E54)),NA())</f>
        <v>#N/A</v>
      </c>
      <c r="J60" s="527" t="e">
        <f ca="1">+IF(AND(ISNUMBER(OFFSET('Water Data'!$F$4,0,10*ROW('Water Data'!F54))),'Data Summary'!BY60="Yes"),100-OFFSET('Water Data'!$F$4,0,10*ROW('Water Data'!F54)),NA())</f>
        <v>#N/A</v>
      </c>
      <c r="K60" s="527" t="e">
        <f ca="1">+IF(AND(ISNUMBER(OFFSET('Water Data'!$F$6,0,10*ROW('Water Data'!F54))),'Data Summary'!BZ60="Yes"),OFFSET('Water Data'!$F$6,0,10*ROW('Water Data'!F54)),NA())</f>
        <v>#N/A</v>
      </c>
      <c r="L60" s="527" t="e">
        <f ca="1">+IF(AND(ISNUMBER(OFFSET('Water Data'!$F$9,0,10*ROW('Water Data'!F54))),'Data Summary'!CA60="Yes"),OFFSET('Water Data'!$F$9,0,10*ROW('Water Data'!F54)),NA())</f>
        <v>#N/A</v>
      </c>
      <c r="M60" s="527" t="e">
        <f ca="1">+IF(AND(ISNUMBER(OFFSET('Water Data'!$G$4,0,10*ROW('Water Data'!G54))),'Data Summary'!CB60="Yes"),100-OFFSET('Water Data'!$G$4,0,10*ROW('Water Data'!G54)),NA())</f>
        <v>#N/A</v>
      </c>
      <c r="N60" s="527" t="e">
        <f ca="1">+IF(AND(ISNUMBER(OFFSET('Water Data'!$G$6,0,10*ROW('Water Data'!G54))),'Data Summary'!CC60="Yes"),OFFSET('Water Data'!$G$6,0,10*ROW('Water Data'!G54)),NA())</f>
        <v>#N/A</v>
      </c>
      <c r="O60" s="527" t="e">
        <f ca="1">+IF(AND(ISNUMBER(OFFSET('Water Data'!$G$9,0,10*ROW('Water Data'!G54))),'Data Summary'!CD60="Yes"),OFFSET('Water Data'!$G$9,0,10*ROW('Water Data'!G54)),NA())</f>
        <v>#N/A</v>
      </c>
      <c r="P60" s="527" t="e">
        <f ca="1">+IF(AND(ISNUMBER(OFFSET('Water Data'!$H$4,0,10*ROW('Water Data'!H54))),'Data Summary'!CE60="Yes"),100-OFFSET('Water Data'!$H$4,0,10*ROW('Water Data'!H54)),NA())</f>
        <v>#N/A</v>
      </c>
      <c r="Q60" s="527" t="e">
        <f ca="1">+IF(AND(ISNUMBER(OFFSET('Water Data'!$H$6,0,10*ROW('Water Data'!H54))),'Data Summary'!CF60="Yes"),OFFSET('Water Data'!$H$6,0,10*ROW('Water Data'!H54)),NA())</f>
        <v>#N/A</v>
      </c>
      <c r="R60" s="527" t="e">
        <f ca="1">+IF(AND(ISNUMBER(OFFSET('Water Data'!$H$9,0,10*ROW('Water Data'!H54))),'Data Summary'!CG60="Yes"),OFFSET('Water Data'!$H$9,0,10*ROW('Water Data'!H54)),NA())</f>
        <v>#N/A</v>
      </c>
      <c r="S60" s="527" t="e">
        <f ca="1">+IF(AND(ISNUMBER(OFFSET('Water Data'!$I$4,0,10*ROW('Water Data'!I54))),'Data Summary'!CH60="Yes"),100-OFFSET('Water Data'!$I$4,0,10*ROW('Water Data'!I54)),NA())</f>
        <v>#N/A</v>
      </c>
      <c r="T60" s="527" t="e">
        <f ca="1">+IF(AND(ISNUMBER(OFFSET('Water Data'!$I$6,0,10*ROW('Water Data'!I54))),'Data Summary'!CI60="Yes"),OFFSET('Water Data'!$I$6,0,10*ROW('Water Data'!I54)),NA())</f>
        <v>#N/A</v>
      </c>
      <c r="U60" s="527" t="e">
        <f ca="1">+IF(AND(ISNUMBER(OFFSET('Water Data'!$I$9,0,10*ROW('Water Data'!I54))),'Data Summary'!CJ60="Yes"),OFFSET('Water Data'!$I$9,0,10*ROW('Water Data'!I54)),NA())</f>
        <v>#N/A</v>
      </c>
      <c r="V60" s="528" t="e">
        <f ca="1">+IF(AND(ISNUMBER(OFFSET('Sanitation Data'!$D$4,0,10*ROW('Sanitation Data'!D54))),'Data Summary'!CK60="Yes"),100-OFFSET('Sanitation Data'!$D$4,0,10*ROW('Sanitation Data'!D54)),NA())</f>
        <v>#N/A</v>
      </c>
      <c r="W60" s="528" t="e">
        <f ca="1">+IF(AND(ISNUMBER(OFFSET('Sanitation Data'!$D$6,0,10*ROW('Sanitation Data'!D54))),'Data Summary'!CL60="Yes"),OFFSET('Sanitation Data'!$D$6,0,10*ROW('Sanitation Data'!D54)),NA())</f>
        <v>#N/A</v>
      </c>
      <c r="X60" s="528" t="e">
        <f ca="1">+IF(AND(ISNUMBER(OFFSET('Sanitation Data'!$D$10,0,10*ROW('Sanitation Data'!D54))),'Data Summary'!CM60="Yes"),OFFSET('Sanitation Data'!$D$10,0,10*ROW('Sanitation Data'!D54)),NA())</f>
        <v>#N/A</v>
      </c>
      <c r="Y60" s="528" t="e">
        <f ca="1">+IF(AND(ISNUMBER(OFFSET('Sanitation Data'!$D$11,0,10*ROW('Sanitation Data'!D54))),'Data Summary'!CN60="Yes"),OFFSET('Sanitation Data'!$D$11,0,10*ROW('Sanitation Data'!D54)),NA())</f>
        <v>#N/A</v>
      </c>
      <c r="Z60" s="528" t="e">
        <f ca="1">+IF(AND(ISNUMBER(OFFSET('Sanitation Data'!$D$12,0,10*ROW('Sanitation Data'!D54))),'Data Summary'!CO60="Yes"),OFFSET('Sanitation Data'!$D$12,0,10*ROW('Sanitation Data'!D54)),NA())</f>
        <v>#N/A</v>
      </c>
      <c r="AA60" s="528" t="e">
        <f ca="1">+IF(AND(ISNUMBER(OFFSET('Sanitation Data'!$E$4,0,10*ROW('Sanitation Data'!E54))),'Data Summary'!CP60="Yes"),100-OFFSET('Sanitation Data'!$E$4,0,10*ROW('Sanitation Data'!E54)),NA())</f>
        <v>#N/A</v>
      </c>
      <c r="AB60" s="528" t="e">
        <f ca="1">+IF(AND(ISNUMBER(OFFSET('Sanitation Data'!$E$6,0,10*ROW('Sanitation Data'!E54))),'Data Summary'!CQ60="Yes"),OFFSET('Sanitation Data'!$E$6,0,10*ROW('Sanitation Data'!E54)),NA())</f>
        <v>#N/A</v>
      </c>
      <c r="AC60" s="528" t="e">
        <f ca="1">+IF(AND(ISNUMBER(OFFSET('Sanitation Data'!$E$10,0,10*ROW('Sanitation Data'!E54))),'Data Summary'!CR60="Yes"),OFFSET('Sanitation Data'!$E$10,0,10*ROW('Sanitation Data'!E54)),NA())</f>
        <v>#N/A</v>
      </c>
      <c r="AD60" s="528" t="e">
        <f ca="1">+IF(AND(ISNUMBER(OFFSET('Sanitation Data'!$E$11,0,10*ROW('Sanitation Data'!E54))),'Data Summary'!CS60="Yes"),OFFSET('Sanitation Data'!$E$11,0,10*ROW('Sanitation Data'!E54)),NA())</f>
        <v>#N/A</v>
      </c>
      <c r="AE60" s="528" t="e">
        <f ca="1">+IF(AND(ISNUMBER(OFFSET('Sanitation Data'!$E$12,0,10*ROW('Sanitation Data'!E54))),'Data Summary'!CT60="Yes"),OFFSET('Sanitation Data'!$E$12,0,10*ROW('Sanitation Data'!E54)),NA())</f>
        <v>#N/A</v>
      </c>
      <c r="AF60" s="528" t="e">
        <f ca="1">+IF(AND(ISNUMBER(OFFSET('Sanitation Data'!$F$4,0,10*ROW('Sanitation Data'!F54))),'Data Summary'!CU60="Yes"),100-OFFSET('Sanitation Data'!$F$4,0,10*ROW('Sanitation Data'!F54)),NA())</f>
        <v>#N/A</v>
      </c>
      <c r="AG60" s="528" t="e">
        <f ca="1">+IF(AND(ISNUMBER(OFFSET('Sanitation Data'!$F$6,0,10*ROW('Sanitation Data'!F54))),'Data Summary'!CV60="Yes"),OFFSET('Sanitation Data'!$F$6,0,10*ROW('Sanitation Data'!F54)),NA())</f>
        <v>#N/A</v>
      </c>
      <c r="AH60" s="528" t="e">
        <f ca="1">+IF(AND(ISNUMBER(OFFSET('Sanitation Data'!$F$10,0,10*ROW('Sanitation Data'!F54))),'Data Summary'!CW60="Yes"),OFFSET('Sanitation Data'!$F$10,0,10*ROW('Sanitation Data'!F54)),NA())</f>
        <v>#N/A</v>
      </c>
      <c r="AI60" s="528" t="e">
        <f ca="1">+IF(AND(ISNUMBER(OFFSET('Sanitation Data'!$F$11,0,10*ROW('Sanitation Data'!F54))),'Data Summary'!CX60="Yes"),OFFSET('Sanitation Data'!$F$11,0,10*ROW('Sanitation Data'!F54)),NA())</f>
        <v>#N/A</v>
      </c>
      <c r="AJ60" s="528" t="e">
        <f ca="1">+IF(AND(ISNUMBER(OFFSET('Sanitation Data'!$F$12,0,10*ROW('Sanitation Data'!F54))),'Data Summary'!CY60="Yes"),OFFSET('Sanitation Data'!$F$12,0,10*ROW('Sanitation Data'!F54)),NA())</f>
        <v>#N/A</v>
      </c>
      <c r="AK60" s="528" t="e">
        <f ca="1">+IF(AND(ISNUMBER(OFFSET('Sanitation Data'!$G$4,0,10*ROW('Sanitation Data'!G54))),'Data Summary'!CZ60="Yes"),100-OFFSET('Sanitation Data'!$G$4,0,10*ROW('Sanitation Data'!G54)),NA())</f>
        <v>#N/A</v>
      </c>
      <c r="AL60" s="528" t="e">
        <f ca="1">+IF(AND(ISNUMBER(OFFSET('Sanitation Data'!$G$6,0,10*ROW('Sanitation Data'!G54))),'Data Summary'!DA60="Yes"),OFFSET('Sanitation Data'!$G$6,0,10*ROW('Sanitation Data'!G54)),NA())</f>
        <v>#N/A</v>
      </c>
      <c r="AM60" s="528" t="e">
        <f ca="1">+IF(AND(ISNUMBER(OFFSET('Sanitation Data'!$G$10,0,10*ROW('Sanitation Data'!G54))),'Data Summary'!DB60="Yes"),OFFSET('Sanitation Data'!$G$10,0,10*ROW('Sanitation Data'!G54)),NA())</f>
        <v>#N/A</v>
      </c>
      <c r="AN60" s="528" t="e">
        <f ca="1">+IF(AND(ISNUMBER(OFFSET('Sanitation Data'!$G$11,0,10*ROW('Sanitation Data'!G54))),'Data Summary'!DC60="Yes"),OFFSET('Sanitation Data'!$G$11,0,10*ROW('Sanitation Data'!G54)),NA())</f>
        <v>#N/A</v>
      </c>
      <c r="AO60" s="528" t="e">
        <f ca="1">+IF(AND(ISNUMBER(OFFSET('Sanitation Data'!$G$12,0,10*ROW('Sanitation Data'!G54))),'Data Summary'!DD60="Yes"),OFFSET('Sanitation Data'!$G$12,0,10*ROW('Sanitation Data'!G54)),NA())</f>
        <v>#N/A</v>
      </c>
      <c r="AP60" s="528" t="e">
        <f ca="1">+IF(AND(ISNUMBER(OFFSET('Sanitation Data'!$H$4,0,10*ROW('Sanitation Data'!H54))),'Data Summary'!DE60="Yes"),100-OFFSET('Sanitation Data'!$H$4,0,10*ROW('Sanitation Data'!H54)),NA())</f>
        <v>#N/A</v>
      </c>
      <c r="AQ60" s="528" t="e">
        <f ca="1">+IF(AND(ISNUMBER(OFFSET('Sanitation Data'!$H$6,0,10*ROW('Sanitation Data'!H54))),'Data Summary'!DF60="Yes"),OFFSET('Sanitation Data'!$H$6,0,10*ROW('Sanitation Data'!H54)),NA())</f>
        <v>#N/A</v>
      </c>
      <c r="AR60" s="528" t="e">
        <f ca="1">+IF(AND(ISNUMBER(OFFSET('Sanitation Data'!$H$10,0,10*ROW('Sanitation Data'!H54))),'Data Summary'!DG60="Yes"),OFFSET('Sanitation Data'!$H$10,0,10*ROW('Sanitation Data'!H54)),NA())</f>
        <v>#N/A</v>
      </c>
      <c r="AS60" s="528" t="e">
        <f ca="1">+IF(AND(ISNUMBER(OFFSET('Sanitation Data'!$H$11,0,10*ROW('Sanitation Data'!H54))),'Data Summary'!DH60="Yes"),OFFSET('Sanitation Data'!$H$11,0,10*ROW('Sanitation Data'!H54)),NA())</f>
        <v>#N/A</v>
      </c>
      <c r="AT60" s="528" t="e">
        <f ca="1">+IF(AND(ISNUMBER(OFFSET('Sanitation Data'!$H$12,0,10*ROW('Sanitation Data'!H54))),'Data Summary'!DI60="Yes"),OFFSET('Sanitation Data'!$H$12,0,10*ROW('Sanitation Data'!H54)),NA())</f>
        <v>#N/A</v>
      </c>
      <c r="AU60" s="528" t="e">
        <f ca="1">+IF(AND(ISNUMBER(OFFSET('Sanitation Data'!$I$4,0,10*ROW('Sanitation Data'!I54))),'Data Summary'!DJ60="Yes"),100-OFFSET('Sanitation Data'!$I$4,0,10*ROW('Sanitation Data'!I54)),NA())</f>
        <v>#N/A</v>
      </c>
      <c r="AV60" s="528" t="e">
        <f ca="1">+IF(AND(ISNUMBER(OFFSET('Sanitation Data'!$I$6,0,10*ROW('Sanitation Data'!I54))),'Data Summary'!DK60="Yes"),OFFSET('Sanitation Data'!$I$6,0,10*ROW('Sanitation Data'!I54)),NA())</f>
        <v>#N/A</v>
      </c>
      <c r="AW60" s="528" t="e">
        <f ca="1">+IF(AND(ISNUMBER(OFFSET('Sanitation Data'!$I$10,0,10*ROW('Sanitation Data'!I54))),'Data Summary'!DL60="Yes"),OFFSET('Sanitation Data'!$I$10,0,10*ROW('Sanitation Data'!I54)),NA())</f>
        <v>#N/A</v>
      </c>
      <c r="AX60" s="528" t="e">
        <f ca="1">+IF(AND(ISNUMBER(OFFSET('Sanitation Data'!$I$11,0,10*ROW('Sanitation Data'!I54))),'Data Summary'!DM60="Yes"),OFFSET('Sanitation Data'!$I$11,0,10*ROW('Sanitation Data'!I54)),NA())</f>
        <v>#N/A</v>
      </c>
      <c r="AY60" s="528" t="e">
        <f ca="1">+IF(AND(ISNUMBER(OFFSET('Sanitation Data'!$I$12,0,10*ROW('Sanitation Data'!I54))),'Data Summary'!DN60="Yes"),OFFSET('Sanitation Data'!$I$12,0,10*ROW('Sanitation Data'!I54)),NA())</f>
        <v>#N/A</v>
      </c>
      <c r="AZ60" s="529" t="e">
        <f ca="1">+IF(AND(ISNUMBER(OFFSET('Hygiene Data'!$D$5,0,10*ROW('Hygiene Data'!D54))),'Data Summary'!DO60="Yes"),OFFSET('Hygiene Data'!$D$5,0,10*ROW('Hygiene Data'!D54)),NA())</f>
        <v>#N/A</v>
      </c>
      <c r="BA60" s="529" t="e">
        <f ca="1">+IF(AND(ISNUMBER(OFFSET('Hygiene Data'!$D$7,0,10*ROW('Hygiene Data'!D54))),'Data Summary'!DP60="Yes"),OFFSET('Hygiene Data'!$D$7,0,10*ROW('Hygiene Data'!D54)),NA())</f>
        <v>#N/A</v>
      </c>
      <c r="BB60" s="529" t="e">
        <f ca="1">+IF(AND(ISNUMBER(OFFSET('Hygiene Data'!$D$9,0,10*ROW('Hygiene Data'!D54))),'Data Summary'!DQ60="Yes"),OFFSET('Hygiene Data'!$D$9,0,10*ROW('Hygiene Data'!D54)),NA())</f>
        <v>#N/A</v>
      </c>
      <c r="BC60" s="529" t="e">
        <f ca="1">+IF(AND(ISNUMBER(OFFSET('Hygiene Data'!$E$5,0,10*ROW('Hygiene Data'!E54))),'Data Summary'!DR60="Yes"),OFFSET('Hygiene Data'!$E$5,0,10*ROW('Hygiene Data'!E54)),NA())</f>
        <v>#N/A</v>
      </c>
      <c r="BD60" s="529" t="e">
        <f ca="1">+IF(AND(ISNUMBER(OFFSET('Hygiene Data'!$E$7,0,10*ROW('Hygiene Data'!E54))),'Data Summary'!DS60="Yes"),OFFSET('Hygiene Data'!$E$7,0,10*ROW('Hygiene Data'!E54)),NA())</f>
        <v>#N/A</v>
      </c>
      <c r="BE60" s="529" t="e">
        <f ca="1">+IF(AND(ISNUMBER(OFFSET('Hygiene Data'!$E$9,0,10*ROW('Hygiene Data'!E54))),'Data Summary'!DT60="Yes"),OFFSET('Hygiene Data'!$E$9,0,10*ROW('Hygiene Data'!E54)),NA())</f>
        <v>#N/A</v>
      </c>
      <c r="BF60" s="529" t="e">
        <f ca="1">+IF(AND(ISNUMBER(OFFSET('Hygiene Data'!$F$5,0,10*ROW('Hygiene Data'!F54))),'Data Summary'!DU60="Yes"),OFFSET('Hygiene Data'!$F$5,0,10*ROW('Hygiene Data'!F54)),NA())</f>
        <v>#N/A</v>
      </c>
      <c r="BG60" s="529" t="e">
        <f ca="1">+IF(AND(ISNUMBER(OFFSET('Hygiene Data'!$F$7,0,10*ROW('Hygiene Data'!F54))),'Data Summary'!DV60="Yes"),OFFSET('Hygiene Data'!$F$7,0,10*ROW('Hygiene Data'!F54)),NA())</f>
        <v>#N/A</v>
      </c>
      <c r="BH60" s="529" t="e">
        <f ca="1">+IF(AND(ISNUMBER(OFFSET('Hygiene Data'!$F$9,0,10*ROW('Hygiene Data'!F54))),'Data Summary'!DW60="Yes"),OFFSET('Hygiene Data'!$F$9,0,10*ROW('Hygiene Data'!F54)),NA())</f>
        <v>#N/A</v>
      </c>
      <c r="BI60" s="529" t="e">
        <f ca="1">+IF(AND(ISNUMBER(OFFSET('Hygiene Data'!$G$5,0,10*ROW('Hygiene Data'!G54))),'Data Summary'!DX60="Yes"),OFFSET('Hygiene Data'!$G$5,0,10*ROW('Hygiene Data'!G54)),NA())</f>
        <v>#N/A</v>
      </c>
      <c r="BJ60" s="529" t="e">
        <f ca="1">+IF(AND(ISNUMBER(OFFSET('Hygiene Data'!$G$7,0,10*ROW('Hygiene Data'!G54))),'Data Summary'!DY60="Yes"),OFFSET('Hygiene Data'!$G$7,0,10*ROW('Hygiene Data'!G54)),NA())</f>
        <v>#N/A</v>
      </c>
      <c r="BK60" s="529" t="e">
        <f ca="1">+IF(AND(ISNUMBER(OFFSET('Hygiene Data'!$G$9,0,10*ROW('Hygiene Data'!G54))),'Data Summary'!DZ60="Yes"),OFFSET('Hygiene Data'!$G$9,0,10*ROW('Hygiene Data'!G54)),NA())</f>
        <v>#N/A</v>
      </c>
      <c r="BL60" s="529" t="e">
        <f ca="1">+IF(AND(ISNUMBER(OFFSET('Hygiene Data'!$H$5,0,10*ROW('Hygiene Data'!H54))),'Data Summary'!EA60="Yes"),OFFSET('Hygiene Data'!$H$5,0,10*ROW('Hygiene Data'!H54)),NA())</f>
        <v>#N/A</v>
      </c>
      <c r="BM60" s="529" t="e">
        <f ca="1">+IF(AND(ISNUMBER(OFFSET('Hygiene Data'!$H$7,0,10*ROW('Hygiene Data'!H54))),'Data Summary'!EB60="Yes"),OFFSET('Hygiene Data'!$H$7,0,10*ROW('Hygiene Data'!H54)),NA())</f>
        <v>#N/A</v>
      </c>
      <c r="BN60" s="529" t="e">
        <f ca="1">+IF(AND(ISNUMBER(OFFSET('Hygiene Data'!$H$9,0,10*ROW('Hygiene Data'!H54))),'Data Summary'!EC60="Yes"),OFFSET('Hygiene Data'!$H$9,0,10*ROW('Hygiene Data'!H54)),NA())</f>
        <v>#N/A</v>
      </c>
      <c r="BO60" s="529" t="e">
        <f ca="1">+IF(AND(ISNUMBER(OFFSET('Hygiene Data'!$I$5,0,10*ROW('Hygiene Data'!I54))),'Data Summary'!ED60="Yes"),OFFSET('Hygiene Data'!$I$5,0,10*ROW('Hygiene Data'!I54)),NA())</f>
        <v>#N/A</v>
      </c>
      <c r="BP60" s="529" t="e">
        <f ca="1">+IF(AND(ISNUMBER(OFFSET('Hygiene Data'!$I$7,0,10*ROW('Hygiene Data'!I54))),'Data Summary'!EE60="Yes"),OFFSET('Hygiene Data'!$I$7,0,10*ROW('Hygiene Data'!I54)),NA())</f>
        <v>#N/A</v>
      </c>
      <c r="BQ60" s="529" t="e">
        <f ca="1">+IF(AND(ISNUMBER(OFFSET('Hygiene Data'!$I$9,0,10*ROW('Hygiene Data'!I54))),'Data Summary'!EF60="Yes"),OFFSET('Hygiene Data'!$I$9,0,10*ROW('Hygiene Data'!I54)),NA())</f>
        <v>#N/A</v>
      </c>
    </row>
    <row r="61" spans="1:69" x14ac:dyDescent="0.25">
      <c r="A61" s="525" t="e">
        <f ca="1">+RIGHT('Data Summary'!A61,LEN('Data Summary'!A61)-9)</f>
        <v>#VALUE!</v>
      </c>
      <c r="B61" s="499" t="str">
        <f ca="1">+IF(ISTEXT('Data Summary'!B61),'Data Summary'!B61,"")</f>
        <v/>
      </c>
      <c r="C61" s="526" t="e">
        <f ca="1">+VALUE('Data Summary'!C61)</f>
        <v>#VALUE!</v>
      </c>
      <c r="D61" s="527" t="e">
        <f ca="1">+IF(AND(ISNUMBER(OFFSET('Water Data'!$D$4,0,10*ROW('Water Data'!D55))),'Data Summary'!BS61="Yes"),100-OFFSET('Water Data'!$D$4,0,10*ROW('Water Data'!D55)),NA())</f>
        <v>#N/A</v>
      </c>
      <c r="E61" s="527" t="e">
        <f ca="1">+IF(AND(ISNUMBER(OFFSET('Water Data'!$D$6,0,10*ROW('Water Data'!D55))),'Data Summary'!BT61="Yes"),OFFSET('Water Data'!$D$6,0,10*ROW('Water Data'!D55)),NA())</f>
        <v>#N/A</v>
      </c>
      <c r="F61" s="527" t="e">
        <f ca="1">+IF(AND(ISNUMBER(OFFSET('Water Data'!$D$9,0,10*ROW('Water Data'!D55))),'Data Summary'!BU61="Yes"),OFFSET('Water Data'!$D$9,0,10*ROW('Water Data'!D55)),NA())</f>
        <v>#N/A</v>
      </c>
      <c r="G61" s="527" t="e">
        <f ca="1">+IF(AND(ISNUMBER(OFFSET('Water Data'!$E$4,0,10*ROW('Water Data'!E55))),'Data Summary'!BV61="Yes"),100-OFFSET('Water Data'!$E$4,0,10*ROW('Water Data'!E55)),NA())</f>
        <v>#N/A</v>
      </c>
      <c r="H61" s="527" t="e">
        <f ca="1">+IF(AND(ISNUMBER(OFFSET('Water Data'!$E$6,0,10*ROW('Water Data'!E55))),'Data Summary'!BW61="Yes"),OFFSET('Water Data'!$E$6,0,10*ROW('Water Data'!E55)),NA())</f>
        <v>#N/A</v>
      </c>
      <c r="I61" s="527" t="e">
        <f ca="1">+IF(AND(ISNUMBER(OFFSET('Water Data'!$E$9,0,10*ROW('Water Data'!E55))),'Data Summary'!BX61="Yes"),OFFSET('Water Data'!$E$9,0,10*ROW('Water Data'!E55)),NA())</f>
        <v>#N/A</v>
      </c>
      <c r="J61" s="527" t="e">
        <f ca="1">+IF(AND(ISNUMBER(OFFSET('Water Data'!$F$4,0,10*ROW('Water Data'!F55))),'Data Summary'!BY61="Yes"),100-OFFSET('Water Data'!$F$4,0,10*ROW('Water Data'!F55)),NA())</f>
        <v>#N/A</v>
      </c>
      <c r="K61" s="527" t="e">
        <f ca="1">+IF(AND(ISNUMBER(OFFSET('Water Data'!$F$6,0,10*ROW('Water Data'!F55))),'Data Summary'!BZ61="Yes"),OFFSET('Water Data'!$F$6,0,10*ROW('Water Data'!F55)),NA())</f>
        <v>#N/A</v>
      </c>
      <c r="L61" s="527" t="e">
        <f ca="1">+IF(AND(ISNUMBER(OFFSET('Water Data'!$F$9,0,10*ROW('Water Data'!F55))),'Data Summary'!CA61="Yes"),OFFSET('Water Data'!$F$9,0,10*ROW('Water Data'!F55)),NA())</f>
        <v>#N/A</v>
      </c>
      <c r="M61" s="527" t="e">
        <f ca="1">+IF(AND(ISNUMBER(OFFSET('Water Data'!$G$4,0,10*ROW('Water Data'!G55))),'Data Summary'!CB61="Yes"),100-OFFSET('Water Data'!$G$4,0,10*ROW('Water Data'!G55)),NA())</f>
        <v>#N/A</v>
      </c>
      <c r="N61" s="527" t="e">
        <f ca="1">+IF(AND(ISNUMBER(OFFSET('Water Data'!$G$6,0,10*ROW('Water Data'!G55))),'Data Summary'!CC61="Yes"),OFFSET('Water Data'!$G$6,0,10*ROW('Water Data'!G55)),NA())</f>
        <v>#N/A</v>
      </c>
      <c r="O61" s="527" t="e">
        <f ca="1">+IF(AND(ISNUMBER(OFFSET('Water Data'!$G$9,0,10*ROW('Water Data'!G55))),'Data Summary'!CD61="Yes"),OFFSET('Water Data'!$G$9,0,10*ROW('Water Data'!G55)),NA())</f>
        <v>#N/A</v>
      </c>
      <c r="P61" s="527" t="e">
        <f ca="1">+IF(AND(ISNUMBER(OFFSET('Water Data'!$H$4,0,10*ROW('Water Data'!H55))),'Data Summary'!CE61="Yes"),100-OFFSET('Water Data'!$H$4,0,10*ROW('Water Data'!H55)),NA())</f>
        <v>#N/A</v>
      </c>
      <c r="Q61" s="527" t="e">
        <f ca="1">+IF(AND(ISNUMBER(OFFSET('Water Data'!$H$6,0,10*ROW('Water Data'!H55))),'Data Summary'!CF61="Yes"),OFFSET('Water Data'!$H$6,0,10*ROW('Water Data'!H55)),NA())</f>
        <v>#N/A</v>
      </c>
      <c r="R61" s="527" t="e">
        <f ca="1">+IF(AND(ISNUMBER(OFFSET('Water Data'!$H$9,0,10*ROW('Water Data'!H55))),'Data Summary'!CG61="Yes"),OFFSET('Water Data'!$H$9,0,10*ROW('Water Data'!H55)),NA())</f>
        <v>#N/A</v>
      </c>
      <c r="S61" s="527" t="e">
        <f ca="1">+IF(AND(ISNUMBER(OFFSET('Water Data'!$I$4,0,10*ROW('Water Data'!I55))),'Data Summary'!CH61="Yes"),100-OFFSET('Water Data'!$I$4,0,10*ROW('Water Data'!I55)),NA())</f>
        <v>#N/A</v>
      </c>
      <c r="T61" s="527" t="e">
        <f ca="1">+IF(AND(ISNUMBER(OFFSET('Water Data'!$I$6,0,10*ROW('Water Data'!I55))),'Data Summary'!CI61="Yes"),OFFSET('Water Data'!$I$6,0,10*ROW('Water Data'!I55)),NA())</f>
        <v>#N/A</v>
      </c>
      <c r="U61" s="527" t="e">
        <f ca="1">+IF(AND(ISNUMBER(OFFSET('Water Data'!$I$9,0,10*ROW('Water Data'!I55))),'Data Summary'!CJ61="Yes"),OFFSET('Water Data'!$I$9,0,10*ROW('Water Data'!I55)),NA())</f>
        <v>#N/A</v>
      </c>
      <c r="V61" s="528" t="e">
        <f ca="1">+IF(AND(ISNUMBER(OFFSET('Sanitation Data'!$D$4,0,10*ROW('Sanitation Data'!D55))),'Data Summary'!CK61="Yes"),100-OFFSET('Sanitation Data'!$D$4,0,10*ROW('Sanitation Data'!D55)),NA())</f>
        <v>#N/A</v>
      </c>
      <c r="W61" s="528" t="e">
        <f ca="1">+IF(AND(ISNUMBER(OFFSET('Sanitation Data'!$D$6,0,10*ROW('Sanitation Data'!D55))),'Data Summary'!CL61="Yes"),OFFSET('Sanitation Data'!$D$6,0,10*ROW('Sanitation Data'!D55)),NA())</f>
        <v>#N/A</v>
      </c>
      <c r="X61" s="528" t="e">
        <f ca="1">+IF(AND(ISNUMBER(OFFSET('Sanitation Data'!$D$10,0,10*ROW('Sanitation Data'!D55))),'Data Summary'!CM61="Yes"),OFFSET('Sanitation Data'!$D$10,0,10*ROW('Sanitation Data'!D55)),NA())</f>
        <v>#N/A</v>
      </c>
      <c r="Y61" s="528" t="e">
        <f ca="1">+IF(AND(ISNUMBER(OFFSET('Sanitation Data'!$D$11,0,10*ROW('Sanitation Data'!D55))),'Data Summary'!CN61="Yes"),OFFSET('Sanitation Data'!$D$11,0,10*ROW('Sanitation Data'!D55)),NA())</f>
        <v>#N/A</v>
      </c>
      <c r="Z61" s="528" t="e">
        <f ca="1">+IF(AND(ISNUMBER(OFFSET('Sanitation Data'!$D$12,0,10*ROW('Sanitation Data'!D55))),'Data Summary'!CO61="Yes"),OFFSET('Sanitation Data'!$D$12,0,10*ROW('Sanitation Data'!D55)),NA())</f>
        <v>#N/A</v>
      </c>
      <c r="AA61" s="528" t="e">
        <f ca="1">+IF(AND(ISNUMBER(OFFSET('Sanitation Data'!$E$4,0,10*ROW('Sanitation Data'!E55))),'Data Summary'!CP61="Yes"),100-OFFSET('Sanitation Data'!$E$4,0,10*ROW('Sanitation Data'!E55)),NA())</f>
        <v>#N/A</v>
      </c>
      <c r="AB61" s="528" t="e">
        <f ca="1">+IF(AND(ISNUMBER(OFFSET('Sanitation Data'!$E$6,0,10*ROW('Sanitation Data'!E55))),'Data Summary'!CQ61="Yes"),OFFSET('Sanitation Data'!$E$6,0,10*ROW('Sanitation Data'!E55)),NA())</f>
        <v>#N/A</v>
      </c>
      <c r="AC61" s="528" t="e">
        <f ca="1">+IF(AND(ISNUMBER(OFFSET('Sanitation Data'!$E$10,0,10*ROW('Sanitation Data'!E55))),'Data Summary'!CR61="Yes"),OFFSET('Sanitation Data'!$E$10,0,10*ROW('Sanitation Data'!E55)),NA())</f>
        <v>#N/A</v>
      </c>
      <c r="AD61" s="528" t="e">
        <f ca="1">+IF(AND(ISNUMBER(OFFSET('Sanitation Data'!$E$11,0,10*ROW('Sanitation Data'!E55))),'Data Summary'!CS61="Yes"),OFFSET('Sanitation Data'!$E$11,0,10*ROW('Sanitation Data'!E55)),NA())</f>
        <v>#N/A</v>
      </c>
      <c r="AE61" s="528" t="e">
        <f ca="1">+IF(AND(ISNUMBER(OFFSET('Sanitation Data'!$E$12,0,10*ROW('Sanitation Data'!E55))),'Data Summary'!CT61="Yes"),OFFSET('Sanitation Data'!$E$12,0,10*ROW('Sanitation Data'!E55)),NA())</f>
        <v>#N/A</v>
      </c>
      <c r="AF61" s="528" t="e">
        <f ca="1">+IF(AND(ISNUMBER(OFFSET('Sanitation Data'!$F$4,0,10*ROW('Sanitation Data'!F55))),'Data Summary'!CU61="Yes"),100-OFFSET('Sanitation Data'!$F$4,0,10*ROW('Sanitation Data'!F55)),NA())</f>
        <v>#N/A</v>
      </c>
      <c r="AG61" s="528" t="e">
        <f ca="1">+IF(AND(ISNUMBER(OFFSET('Sanitation Data'!$F$6,0,10*ROW('Sanitation Data'!F55))),'Data Summary'!CV61="Yes"),OFFSET('Sanitation Data'!$F$6,0,10*ROW('Sanitation Data'!F55)),NA())</f>
        <v>#N/A</v>
      </c>
      <c r="AH61" s="528" t="e">
        <f ca="1">+IF(AND(ISNUMBER(OFFSET('Sanitation Data'!$F$10,0,10*ROW('Sanitation Data'!F55))),'Data Summary'!CW61="Yes"),OFFSET('Sanitation Data'!$F$10,0,10*ROW('Sanitation Data'!F55)),NA())</f>
        <v>#N/A</v>
      </c>
      <c r="AI61" s="528" t="e">
        <f ca="1">+IF(AND(ISNUMBER(OFFSET('Sanitation Data'!$F$11,0,10*ROW('Sanitation Data'!F55))),'Data Summary'!CX61="Yes"),OFFSET('Sanitation Data'!$F$11,0,10*ROW('Sanitation Data'!F55)),NA())</f>
        <v>#N/A</v>
      </c>
      <c r="AJ61" s="528" t="e">
        <f ca="1">+IF(AND(ISNUMBER(OFFSET('Sanitation Data'!$F$12,0,10*ROW('Sanitation Data'!F55))),'Data Summary'!CY61="Yes"),OFFSET('Sanitation Data'!$F$12,0,10*ROW('Sanitation Data'!F55)),NA())</f>
        <v>#N/A</v>
      </c>
      <c r="AK61" s="528" t="e">
        <f ca="1">+IF(AND(ISNUMBER(OFFSET('Sanitation Data'!$G$4,0,10*ROW('Sanitation Data'!G55))),'Data Summary'!CZ61="Yes"),100-OFFSET('Sanitation Data'!$G$4,0,10*ROW('Sanitation Data'!G55)),NA())</f>
        <v>#N/A</v>
      </c>
      <c r="AL61" s="528" t="e">
        <f ca="1">+IF(AND(ISNUMBER(OFFSET('Sanitation Data'!$G$6,0,10*ROW('Sanitation Data'!G55))),'Data Summary'!DA61="Yes"),OFFSET('Sanitation Data'!$G$6,0,10*ROW('Sanitation Data'!G55)),NA())</f>
        <v>#N/A</v>
      </c>
      <c r="AM61" s="528" t="e">
        <f ca="1">+IF(AND(ISNUMBER(OFFSET('Sanitation Data'!$G$10,0,10*ROW('Sanitation Data'!G55))),'Data Summary'!DB61="Yes"),OFFSET('Sanitation Data'!$G$10,0,10*ROW('Sanitation Data'!G55)),NA())</f>
        <v>#N/A</v>
      </c>
      <c r="AN61" s="528" t="e">
        <f ca="1">+IF(AND(ISNUMBER(OFFSET('Sanitation Data'!$G$11,0,10*ROW('Sanitation Data'!G55))),'Data Summary'!DC61="Yes"),OFFSET('Sanitation Data'!$G$11,0,10*ROW('Sanitation Data'!G55)),NA())</f>
        <v>#N/A</v>
      </c>
      <c r="AO61" s="528" t="e">
        <f ca="1">+IF(AND(ISNUMBER(OFFSET('Sanitation Data'!$G$12,0,10*ROW('Sanitation Data'!G55))),'Data Summary'!DD61="Yes"),OFFSET('Sanitation Data'!$G$12,0,10*ROW('Sanitation Data'!G55)),NA())</f>
        <v>#N/A</v>
      </c>
      <c r="AP61" s="528" t="e">
        <f ca="1">+IF(AND(ISNUMBER(OFFSET('Sanitation Data'!$H$4,0,10*ROW('Sanitation Data'!H55))),'Data Summary'!DE61="Yes"),100-OFFSET('Sanitation Data'!$H$4,0,10*ROW('Sanitation Data'!H55)),NA())</f>
        <v>#N/A</v>
      </c>
      <c r="AQ61" s="528" t="e">
        <f ca="1">+IF(AND(ISNUMBER(OFFSET('Sanitation Data'!$H$6,0,10*ROW('Sanitation Data'!H55))),'Data Summary'!DF61="Yes"),OFFSET('Sanitation Data'!$H$6,0,10*ROW('Sanitation Data'!H55)),NA())</f>
        <v>#N/A</v>
      </c>
      <c r="AR61" s="528" t="e">
        <f ca="1">+IF(AND(ISNUMBER(OFFSET('Sanitation Data'!$H$10,0,10*ROW('Sanitation Data'!H55))),'Data Summary'!DG61="Yes"),OFFSET('Sanitation Data'!$H$10,0,10*ROW('Sanitation Data'!H55)),NA())</f>
        <v>#N/A</v>
      </c>
      <c r="AS61" s="528" t="e">
        <f ca="1">+IF(AND(ISNUMBER(OFFSET('Sanitation Data'!$H$11,0,10*ROW('Sanitation Data'!H55))),'Data Summary'!DH61="Yes"),OFFSET('Sanitation Data'!$H$11,0,10*ROW('Sanitation Data'!H55)),NA())</f>
        <v>#N/A</v>
      </c>
      <c r="AT61" s="528" t="e">
        <f ca="1">+IF(AND(ISNUMBER(OFFSET('Sanitation Data'!$H$12,0,10*ROW('Sanitation Data'!H55))),'Data Summary'!DI61="Yes"),OFFSET('Sanitation Data'!$H$12,0,10*ROW('Sanitation Data'!H55)),NA())</f>
        <v>#N/A</v>
      </c>
      <c r="AU61" s="528" t="e">
        <f ca="1">+IF(AND(ISNUMBER(OFFSET('Sanitation Data'!$I$4,0,10*ROW('Sanitation Data'!I55))),'Data Summary'!DJ61="Yes"),100-OFFSET('Sanitation Data'!$I$4,0,10*ROW('Sanitation Data'!I55)),NA())</f>
        <v>#N/A</v>
      </c>
      <c r="AV61" s="528" t="e">
        <f ca="1">+IF(AND(ISNUMBER(OFFSET('Sanitation Data'!$I$6,0,10*ROW('Sanitation Data'!I55))),'Data Summary'!DK61="Yes"),OFFSET('Sanitation Data'!$I$6,0,10*ROW('Sanitation Data'!I55)),NA())</f>
        <v>#N/A</v>
      </c>
      <c r="AW61" s="528" t="e">
        <f ca="1">+IF(AND(ISNUMBER(OFFSET('Sanitation Data'!$I$10,0,10*ROW('Sanitation Data'!I55))),'Data Summary'!DL61="Yes"),OFFSET('Sanitation Data'!$I$10,0,10*ROW('Sanitation Data'!I55)),NA())</f>
        <v>#N/A</v>
      </c>
      <c r="AX61" s="528" t="e">
        <f ca="1">+IF(AND(ISNUMBER(OFFSET('Sanitation Data'!$I$11,0,10*ROW('Sanitation Data'!I55))),'Data Summary'!DM61="Yes"),OFFSET('Sanitation Data'!$I$11,0,10*ROW('Sanitation Data'!I55)),NA())</f>
        <v>#N/A</v>
      </c>
      <c r="AY61" s="528" t="e">
        <f ca="1">+IF(AND(ISNUMBER(OFFSET('Sanitation Data'!$I$12,0,10*ROW('Sanitation Data'!I55))),'Data Summary'!DN61="Yes"),OFFSET('Sanitation Data'!$I$12,0,10*ROW('Sanitation Data'!I55)),NA())</f>
        <v>#N/A</v>
      </c>
      <c r="AZ61" s="529" t="e">
        <f ca="1">+IF(AND(ISNUMBER(OFFSET('Hygiene Data'!$D$5,0,10*ROW('Hygiene Data'!D55))),'Data Summary'!DO61="Yes"),OFFSET('Hygiene Data'!$D$5,0,10*ROW('Hygiene Data'!D55)),NA())</f>
        <v>#N/A</v>
      </c>
      <c r="BA61" s="529" t="e">
        <f ca="1">+IF(AND(ISNUMBER(OFFSET('Hygiene Data'!$D$7,0,10*ROW('Hygiene Data'!D55))),'Data Summary'!DP61="Yes"),OFFSET('Hygiene Data'!$D$7,0,10*ROW('Hygiene Data'!D55)),NA())</f>
        <v>#N/A</v>
      </c>
      <c r="BB61" s="529" t="e">
        <f ca="1">+IF(AND(ISNUMBER(OFFSET('Hygiene Data'!$D$9,0,10*ROW('Hygiene Data'!D55))),'Data Summary'!DQ61="Yes"),OFFSET('Hygiene Data'!$D$9,0,10*ROW('Hygiene Data'!D55)),NA())</f>
        <v>#N/A</v>
      </c>
      <c r="BC61" s="529" t="e">
        <f ca="1">+IF(AND(ISNUMBER(OFFSET('Hygiene Data'!$E$5,0,10*ROW('Hygiene Data'!E55))),'Data Summary'!DR61="Yes"),OFFSET('Hygiene Data'!$E$5,0,10*ROW('Hygiene Data'!E55)),NA())</f>
        <v>#N/A</v>
      </c>
      <c r="BD61" s="529" t="e">
        <f ca="1">+IF(AND(ISNUMBER(OFFSET('Hygiene Data'!$E$7,0,10*ROW('Hygiene Data'!E55))),'Data Summary'!DS61="Yes"),OFFSET('Hygiene Data'!$E$7,0,10*ROW('Hygiene Data'!E55)),NA())</f>
        <v>#N/A</v>
      </c>
      <c r="BE61" s="529" t="e">
        <f ca="1">+IF(AND(ISNUMBER(OFFSET('Hygiene Data'!$E$9,0,10*ROW('Hygiene Data'!E55))),'Data Summary'!DT61="Yes"),OFFSET('Hygiene Data'!$E$9,0,10*ROW('Hygiene Data'!E55)),NA())</f>
        <v>#N/A</v>
      </c>
      <c r="BF61" s="529" t="e">
        <f ca="1">+IF(AND(ISNUMBER(OFFSET('Hygiene Data'!$F$5,0,10*ROW('Hygiene Data'!F55))),'Data Summary'!DU61="Yes"),OFFSET('Hygiene Data'!$F$5,0,10*ROW('Hygiene Data'!F55)),NA())</f>
        <v>#N/A</v>
      </c>
      <c r="BG61" s="529" t="e">
        <f ca="1">+IF(AND(ISNUMBER(OFFSET('Hygiene Data'!$F$7,0,10*ROW('Hygiene Data'!F55))),'Data Summary'!DV61="Yes"),OFFSET('Hygiene Data'!$F$7,0,10*ROW('Hygiene Data'!F55)),NA())</f>
        <v>#N/A</v>
      </c>
      <c r="BH61" s="529" t="e">
        <f ca="1">+IF(AND(ISNUMBER(OFFSET('Hygiene Data'!$F$9,0,10*ROW('Hygiene Data'!F55))),'Data Summary'!DW61="Yes"),OFFSET('Hygiene Data'!$F$9,0,10*ROW('Hygiene Data'!F55)),NA())</f>
        <v>#N/A</v>
      </c>
      <c r="BI61" s="529" t="e">
        <f ca="1">+IF(AND(ISNUMBER(OFFSET('Hygiene Data'!$G$5,0,10*ROW('Hygiene Data'!G55))),'Data Summary'!DX61="Yes"),OFFSET('Hygiene Data'!$G$5,0,10*ROW('Hygiene Data'!G55)),NA())</f>
        <v>#N/A</v>
      </c>
      <c r="BJ61" s="529" t="e">
        <f ca="1">+IF(AND(ISNUMBER(OFFSET('Hygiene Data'!$G$7,0,10*ROW('Hygiene Data'!G55))),'Data Summary'!DY61="Yes"),OFFSET('Hygiene Data'!$G$7,0,10*ROW('Hygiene Data'!G55)),NA())</f>
        <v>#N/A</v>
      </c>
      <c r="BK61" s="529" t="e">
        <f ca="1">+IF(AND(ISNUMBER(OFFSET('Hygiene Data'!$G$9,0,10*ROW('Hygiene Data'!G55))),'Data Summary'!DZ61="Yes"),OFFSET('Hygiene Data'!$G$9,0,10*ROW('Hygiene Data'!G55)),NA())</f>
        <v>#N/A</v>
      </c>
      <c r="BL61" s="529" t="e">
        <f ca="1">+IF(AND(ISNUMBER(OFFSET('Hygiene Data'!$H$5,0,10*ROW('Hygiene Data'!H55))),'Data Summary'!EA61="Yes"),OFFSET('Hygiene Data'!$H$5,0,10*ROW('Hygiene Data'!H55)),NA())</f>
        <v>#N/A</v>
      </c>
      <c r="BM61" s="529" t="e">
        <f ca="1">+IF(AND(ISNUMBER(OFFSET('Hygiene Data'!$H$7,0,10*ROW('Hygiene Data'!H55))),'Data Summary'!EB61="Yes"),OFFSET('Hygiene Data'!$H$7,0,10*ROW('Hygiene Data'!H55)),NA())</f>
        <v>#N/A</v>
      </c>
      <c r="BN61" s="529" t="e">
        <f ca="1">+IF(AND(ISNUMBER(OFFSET('Hygiene Data'!$H$9,0,10*ROW('Hygiene Data'!H55))),'Data Summary'!EC61="Yes"),OFFSET('Hygiene Data'!$H$9,0,10*ROW('Hygiene Data'!H55)),NA())</f>
        <v>#N/A</v>
      </c>
      <c r="BO61" s="529" t="e">
        <f ca="1">+IF(AND(ISNUMBER(OFFSET('Hygiene Data'!$I$5,0,10*ROW('Hygiene Data'!I55))),'Data Summary'!ED61="Yes"),OFFSET('Hygiene Data'!$I$5,0,10*ROW('Hygiene Data'!I55)),NA())</f>
        <v>#N/A</v>
      </c>
      <c r="BP61" s="529" t="e">
        <f ca="1">+IF(AND(ISNUMBER(OFFSET('Hygiene Data'!$I$7,0,10*ROW('Hygiene Data'!I55))),'Data Summary'!EE61="Yes"),OFFSET('Hygiene Data'!$I$7,0,10*ROW('Hygiene Data'!I55)),NA())</f>
        <v>#N/A</v>
      </c>
      <c r="BQ61" s="529" t="e">
        <f ca="1">+IF(AND(ISNUMBER(OFFSET('Hygiene Data'!$I$9,0,10*ROW('Hygiene Data'!I55))),'Data Summary'!EF61="Yes"),OFFSET('Hygiene Data'!$I$9,0,10*ROW('Hygiene Data'!I55)),NA())</f>
        <v>#N/A</v>
      </c>
    </row>
    <row r="62" spans="1:69" x14ac:dyDescent="0.25">
      <c r="A62" s="525" t="e">
        <f ca="1">+RIGHT('Data Summary'!A62,LEN('Data Summary'!A62)-9)</f>
        <v>#VALUE!</v>
      </c>
      <c r="B62" s="499" t="str">
        <f ca="1">+IF(ISTEXT('Data Summary'!B62),'Data Summary'!B62,"")</f>
        <v/>
      </c>
      <c r="C62" s="526" t="e">
        <f ca="1">+VALUE('Data Summary'!C62)</f>
        <v>#VALUE!</v>
      </c>
      <c r="D62" s="527" t="e">
        <f ca="1">+IF(AND(ISNUMBER(OFFSET('Water Data'!$D$4,0,10*ROW('Water Data'!D56))),'Data Summary'!BS62="Yes"),100-OFFSET('Water Data'!$D$4,0,10*ROW('Water Data'!D56)),NA())</f>
        <v>#N/A</v>
      </c>
      <c r="E62" s="527" t="e">
        <f ca="1">+IF(AND(ISNUMBER(OFFSET('Water Data'!$D$6,0,10*ROW('Water Data'!D56))),'Data Summary'!BT62="Yes"),OFFSET('Water Data'!$D$6,0,10*ROW('Water Data'!D56)),NA())</f>
        <v>#N/A</v>
      </c>
      <c r="F62" s="527" t="e">
        <f ca="1">+IF(AND(ISNUMBER(OFFSET('Water Data'!$D$9,0,10*ROW('Water Data'!D56))),'Data Summary'!BU62="Yes"),OFFSET('Water Data'!$D$9,0,10*ROW('Water Data'!D56)),NA())</f>
        <v>#N/A</v>
      </c>
      <c r="G62" s="527" t="e">
        <f ca="1">+IF(AND(ISNUMBER(OFFSET('Water Data'!$E$4,0,10*ROW('Water Data'!E56))),'Data Summary'!BV62="Yes"),100-OFFSET('Water Data'!$E$4,0,10*ROW('Water Data'!E56)),NA())</f>
        <v>#N/A</v>
      </c>
      <c r="H62" s="527" t="e">
        <f ca="1">+IF(AND(ISNUMBER(OFFSET('Water Data'!$E$6,0,10*ROW('Water Data'!E56))),'Data Summary'!BW62="Yes"),OFFSET('Water Data'!$E$6,0,10*ROW('Water Data'!E56)),NA())</f>
        <v>#N/A</v>
      </c>
      <c r="I62" s="527" t="e">
        <f ca="1">+IF(AND(ISNUMBER(OFFSET('Water Data'!$E$9,0,10*ROW('Water Data'!E56))),'Data Summary'!BX62="Yes"),OFFSET('Water Data'!$E$9,0,10*ROW('Water Data'!E56)),NA())</f>
        <v>#N/A</v>
      </c>
      <c r="J62" s="527" t="e">
        <f ca="1">+IF(AND(ISNUMBER(OFFSET('Water Data'!$F$4,0,10*ROW('Water Data'!F56))),'Data Summary'!BY62="Yes"),100-OFFSET('Water Data'!$F$4,0,10*ROW('Water Data'!F56)),NA())</f>
        <v>#N/A</v>
      </c>
      <c r="K62" s="527" t="e">
        <f ca="1">+IF(AND(ISNUMBER(OFFSET('Water Data'!$F$6,0,10*ROW('Water Data'!F56))),'Data Summary'!BZ62="Yes"),OFFSET('Water Data'!$F$6,0,10*ROW('Water Data'!F56)),NA())</f>
        <v>#N/A</v>
      </c>
      <c r="L62" s="527" t="e">
        <f ca="1">+IF(AND(ISNUMBER(OFFSET('Water Data'!$F$9,0,10*ROW('Water Data'!F56))),'Data Summary'!CA62="Yes"),OFFSET('Water Data'!$F$9,0,10*ROW('Water Data'!F56)),NA())</f>
        <v>#N/A</v>
      </c>
      <c r="M62" s="527" t="e">
        <f ca="1">+IF(AND(ISNUMBER(OFFSET('Water Data'!$G$4,0,10*ROW('Water Data'!G56))),'Data Summary'!CB62="Yes"),100-OFFSET('Water Data'!$G$4,0,10*ROW('Water Data'!G56)),NA())</f>
        <v>#N/A</v>
      </c>
      <c r="N62" s="527" t="e">
        <f ca="1">+IF(AND(ISNUMBER(OFFSET('Water Data'!$G$6,0,10*ROW('Water Data'!G56))),'Data Summary'!CC62="Yes"),OFFSET('Water Data'!$G$6,0,10*ROW('Water Data'!G56)),NA())</f>
        <v>#N/A</v>
      </c>
      <c r="O62" s="527" t="e">
        <f ca="1">+IF(AND(ISNUMBER(OFFSET('Water Data'!$G$9,0,10*ROW('Water Data'!G56))),'Data Summary'!CD62="Yes"),OFFSET('Water Data'!$G$9,0,10*ROW('Water Data'!G56)),NA())</f>
        <v>#N/A</v>
      </c>
      <c r="P62" s="527" t="e">
        <f ca="1">+IF(AND(ISNUMBER(OFFSET('Water Data'!$H$4,0,10*ROW('Water Data'!H56))),'Data Summary'!CE62="Yes"),100-OFFSET('Water Data'!$H$4,0,10*ROW('Water Data'!H56)),NA())</f>
        <v>#N/A</v>
      </c>
      <c r="Q62" s="527" t="e">
        <f ca="1">+IF(AND(ISNUMBER(OFFSET('Water Data'!$H$6,0,10*ROW('Water Data'!H56))),'Data Summary'!CF62="Yes"),OFFSET('Water Data'!$H$6,0,10*ROW('Water Data'!H56)),NA())</f>
        <v>#N/A</v>
      </c>
      <c r="R62" s="527" t="e">
        <f ca="1">+IF(AND(ISNUMBER(OFFSET('Water Data'!$H$9,0,10*ROW('Water Data'!H56))),'Data Summary'!CG62="Yes"),OFFSET('Water Data'!$H$9,0,10*ROW('Water Data'!H56)),NA())</f>
        <v>#N/A</v>
      </c>
      <c r="S62" s="527" t="e">
        <f ca="1">+IF(AND(ISNUMBER(OFFSET('Water Data'!$I$4,0,10*ROW('Water Data'!I56))),'Data Summary'!CH62="Yes"),100-OFFSET('Water Data'!$I$4,0,10*ROW('Water Data'!I56)),NA())</f>
        <v>#N/A</v>
      </c>
      <c r="T62" s="527" t="e">
        <f ca="1">+IF(AND(ISNUMBER(OFFSET('Water Data'!$I$6,0,10*ROW('Water Data'!I56))),'Data Summary'!CI62="Yes"),OFFSET('Water Data'!$I$6,0,10*ROW('Water Data'!I56)),NA())</f>
        <v>#N/A</v>
      </c>
      <c r="U62" s="527" t="e">
        <f ca="1">+IF(AND(ISNUMBER(OFFSET('Water Data'!$I$9,0,10*ROW('Water Data'!I56))),'Data Summary'!CJ62="Yes"),OFFSET('Water Data'!$I$9,0,10*ROW('Water Data'!I56)),NA())</f>
        <v>#N/A</v>
      </c>
      <c r="V62" s="528" t="e">
        <f ca="1">+IF(AND(ISNUMBER(OFFSET('Sanitation Data'!$D$4,0,10*ROW('Sanitation Data'!D56))),'Data Summary'!CK62="Yes"),100-OFFSET('Sanitation Data'!$D$4,0,10*ROW('Sanitation Data'!D56)),NA())</f>
        <v>#N/A</v>
      </c>
      <c r="W62" s="528" t="e">
        <f ca="1">+IF(AND(ISNUMBER(OFFSET('Sanitation Data'!$D$6,0,10*ROW('Sanitation Data'!D56))),'Data Summary'!CL62="Yes"),OFFSET('Sanitation Data'!$D$6,0,10*ROW('Sanitation Data'!D56)),NA())</f>
        <v>#N/A</v>
      </c>
      <c r="X62" s="528" t="e">
        <f ca="1">+IF(AND(ISNUMBER(OFFSET('Sanitation Data'!$D$10,0,10*ROW('Sanitation Data'!D56))),'Data Summary'!CM62="Yes"),OFFSET('Sanitation Data'!$D$10,0,10*ROW('Sanitation Data'!D56)),NA())</f>
        <v>#N/A</v>
      </c>
      <c r="Y62" s="528" t="e">
        <f ca="1">+IF(AND(ISNUMBER(OFFSET('Sanitation Data'!$D$11,0,10*ROW('Sanitation Data'!D56))),'Data Summary'!CN62="Yes"),OFFSET('Sanitation Data'!$D$11,0,10*ROW('Sanitation Data'!D56)),NA())</f>
        <v>#N/A</v>
      </c>
      <c r="Z62" s="528" t="e">
        <f ca="1">+IF(AND(ISNUMBER(OFFSET('Sanitation Data'!$D$12,0,10*ROW('Sanitation Data'!D56))),'Data Summary'!CO62="Yes"),OFFSET('Sanitation Data'!$D$12,0,10*ROW('Sanitation Data'!D56)),NA())</f>
        <v>#N/A</v>
      </c>
      <c r="AA62" s="528" t="e">
        <f ca="1">+IF(AND(ISNUMBER(OFFSET('Sanitation Data'!$E$4,0,10*ROW('Sanitation Data'!E56))),'Data Summary'!CP62="Yes"),100-OFFSET('Sanitation Data'!$E$4,0,10*ROW('Sanitation Data'!E56)),NA())</f>
        <v>#N/A</v>
      </c>
      <c r="AB62" s="528" t="e">
        <f ca="1">+IF(AND(ISNUMBER(OFFSET('Sanitation Data'!$E$6,0,10*ROW('Sanitation Data'!E56))),'Data Summary'!CQ62="Yes"),OFFSET('Sanitation Data'!$E$6,0,10*ROW('Sanitation Data'!E56)),NA())</f>
        <v>#N/A</v>
      </c>
      <c r="AC62" s="528" t="e">
        <f ca="1">+IF(AND(ISNUMBER(OFFSET('Sanitation Data'!$E$10,0,10*ROW('Sanitation Data'!E56))),'Data Summary'!CR62="Yes"),OFFSET('Sanitation Data'!$E$10,0,10*ROW('Sanitation Data'!E56)),NA())</f>
        <v>#N/A</v>
      </c>
      <c r="AD62" s="528" t="e">
        <f ca="1">+IF(AND(ISNUMBER(OFFSET('Sanitation Data'!$E$11,0,10*ROW('Sanitation Data'!E56))),'Data Summary'!CS62="Yes"),OFFSET('Sanitation Data'!$E$11,0,10*ROW('Sanitation Data'!E56)),NA())</f>
        <v>#N/A</v>
      </c>
      <c r="AE62" s="528" t="e">
        <f ca="1">+IF(AND(ISNUMBER(OFFSET('Sanitation Data'!$E$12,0,10*ROW('Sanitation Data'!E56))),'Data Summary'!CT62="Yes"),OFFSET('Sanitation Data'!$E$12,0,10*ROW('Sanitation Data'!E56)),NA())</f>
        <v>#N/A</v>
      </c>
      <c r="AF62" s="528" t="e">
        <f ca="1">+IF(AND(ISNUMBER(OFFSET('Sanitation Data'!$F$4,0,10*ROW('Sanitation Data'!F56))),'Data Summary'!CU62="Yes"),100-OFFSET('Sanitation Data'!$F$4,0,10*ROW('Sanitation Data'!F56)),NA())</f>
        <v>#N/A</v>
      </c>
      <c r="AG62" s="528" t="e">
        <f ca="1">+IF(AND(ISNUMBER(OFFSET('Sanitation Data'!$F$6,0,10*ROW('Sanitation Data'!F56))),'Data Summary'!CV62="Yes"),OFFSET('Sanitation Data'!$F$6,0,10*ROW('Sanitation Data'!F56)),NA())</f>
        <v>#N/A</v>
      </c>
      <c r="AH62" s="528" t="e">
        <f ca="1">+IF(AND(ISNUMBER(OFFSET('Sanitation Data'!$F$10,0,10*ROW('Sanitation Data'!F56))),'Data Summary'!CW62="Yes"),OFFSET('Sanitation Data'!$F$10,0,10*ROW('Sanitation Data'!F56)),NA())</f>
        <v>#N/A</v>
      </c>
      <c r="AI62" s="528" t="e">
        <f ca="1">+IF(AND(ISNUMBER(OFFSET('Sanitation Data'!$F$11,0,10*ROW('Sanitation Data'!F56))),'Data Summary'!CX62="Yes"),OFFSET('Sanitation Data'!$F$11,0,10*ROW('Sanitation Data'!F56)),NA())</f>
        <v>#N/A</v>
      </c>
      <c r="AJ62" s="528" t="e">
        <f ca="1">+IF(AND(ISNUMBER(OFFSET('Sanitation Data'!$F$12,0,10*ROW('Sanitation Data'!F56))),'Data Summary'!CY62="Yes"),OFFSET('Sanitation Data'!$F$12,0,10*ROW('Sanitation Data'!F56)),NA())</f>
        <v>#N/A</v>
      </c>
      <c r="AK62" s="528" t="e">
        <f ca="1">+IF(AND(ISNUMBER(OFFSET('Sanitation Data'!$G$4,0,10*ROW('Sanitation Data'!G56))),'Data Summary'!CZ62="Yes"),100-OFFSET('Sanitation Data'!$G$4,0,10*ROW('Sanitation Data'!G56)),NA())</f>
        <v>#N/A</v>
      </c>
      <c r="AL62" s="528" t="e">
        <f ca="1">+IF(AND(ISNUMBER(OFFSET('Sanitation Data'!$G$6,0,10*ROW('Sanitation Data'!G56))),'Data Summary'!DA62="Yes"),OFFSET('Sanitation Data'!$G$6,0,10*ROW('Sanitation Data'!G56)),NA())</f>
        <v>#N/A</v>
      </c>
      <c r="AM62" s="528" t="e">
        <f ca="1">+IF(AND(ISNUMBER(OFFSET('Sanitation Data'!$G$10,0,10*ROW('Sanitation Data'!G56))),'Data Summary'!DB62="Yes"),OFFSET('Sanitation Data'!$G$10,0,10*ROW('Sanitation Data'!G56)),NA())</f>
        <v>#N/A</v>
      </c>
      <c r="AN62" s="528" t="e">
        <f ca="1">+IF(AND(ISNUMBER(OFFSET('Sanitation Data'!$G$11,0,10*ROW('Sanitation Data'!G56))),'Data Summary'!DC62="Yes"),OFFSET('Sanitation Data'!$G$11,0,10*ROW('Sanitation Data'!G56)),NA())</f>
        <v>#N/A</v>
      </c>
      <c r="AO62" s="528" t="e">
        <f ca="1">+IF(AND(ISNUMBER(OFFSET('Sanitation Data'!$G$12,0,10*ROW('Sanitation Data'!G56))),'Data Summary'!DD62="Yes"),OFFSET('Sanitation Data'!$G$12,0,10*ROW('Sanitation Data'!G56)),NA())</f>
        <v>#N/A</v>
      </c>
      <c r="AP62" s="528" t="e">
        <f ca="1">+IF(AND(ISNUMBER(OFFSET('Sanitation Data'!$H$4,0,10*ROW('Sanitation Data'!H56))),'Data Summary'!DE62="Yes"),100-OFFSET('Sanitation Data'!$H$4,0,10*ROW('Sanitation Data'!H56)),NA())</f>
        <v>#N/A</v>
      </c>
      <c r="AQ62" s="528" t="e">
        <f ca="1">+IF(AND(ISNUMBER(OFFSET('Sanitation Data'!$H$6,0,10*ROW('Sanitation Data'!H56))),'Data Summary'!DF62="Yes"),OFFSET('Sanitation Data'!$H$6,0,10*ROW('Sanitation Data'!H56)),NA())</f>
        <v>#N/A</v>
      </c>
      <c r="AR62" s="528" t="e">
        <f ca="1">+IF(AND(ISNUMBER(OFFSET('Sanitation Data'!$H$10,0,10*ROW('Sanitation Data'!H56))),'Data Summary'!DG62="Yes"),OFFSET('Sanitation Data'!$H$10,0,10*ROW('Sanitation Data'!H56)),NA())</f>
        <v>#N/A</v>
      </c>
      <c r="AS62" s="528" t="e">
        <f ca="1">+IF(AND(ISNUMBER(OFFSET('Sanitation Data'!$H$11,0,10*ROW('Sanitation Data'!H56))),'Data Summary'!DH62="Yes"),OFFSET('Sanitation Data'!$H$11,0,10*ROW('Sanitation Data'!H56)),NA())</f>
        <v>#N/A</v>
      </c>
      <c r="AT62" s="528" t="e">
        <f ca="1">+IF(AND(ISNUMBER(OFFSET('Sanitation Data'!$H$12,0,10*ROW('Sanitation Data'!H56))),'Data Summary'!DI62="Yes"),OFFSET('Sanitation Data'!$H$12,0,10*ROW('Sanitation Data'!H56)),NA())</f>
        <v>#N/A</v>
      </c>
      <c r="AU62" s="528" t="e">
        <f ca="1">+IF(AND(ISNUMBER(OFFSET('Sanitation Data'!$I$4,0,10*ROW('Sanitation Data'!I56))),'Data Summary'!DJ62="Yes"),100-OFFSET('Sanitation Data'!$I$4,0,10*ROW('Sanitation Data'!I56)),NA())</f>
        <v>#N/A</v>
      </c>
      <c r="AV62" s="528" t="e">
        <f ca="1">+IF(AND(ISNUMBER(OFFSET('Sanitation Data'!$I$6,0,10*ROW('Sanitation Data'!I56))),'Data Summary'!DK62="Yes"),OFFSET('Sanitation Data'!$I$6,0,10*ROW('Sanitation Data'!I56)),NA())</f>
        <v>#N/A</v>
      </c>
      <c r="AW62" s="528" t="e">
        <f ca="1">+IF(AND(ISNUMBER(OFFSET('Sanitation Data'!$I$10,0,10*ROW('Sanitation Data'!I56))),'Data Summary'!DL62="Yes"),OFFSET('Sanitation Data'!$I$10,0,10*ROW('Sanitation Data'!I56)),NA())</f>
        <v>#N/A</v>
      </c>
      <c r="AX62" s="528" t="e">
        <f ca="1">+IF(AND(ISNUMBER(OFFSET('Sanitation Data'!$I$11,0,10*ROW('Sanitation Data'!I56))),'Data Summary'!DM62="Yes"),OFFSET('Sanitation Data'!$I$11,0,10*ROW('Sanitation Data'!I56)),NA())</f>
        <v>#N/A</v>
      </c>
      <c r="AY62" s="528" t="e">
        <f ca="1">+IF(AND(ISNUMBER(OFFSET('Sanitation Data'!$I$12,0,10*ROW('Sanitation Data'!I56))),'Data Summary'!DN62="Yes"),OFFSET('Sanitation Data'!$I$12,0,10*ROW('Sanitation Data'!I56)),NA())</f>
        <v>#N/A</v>
      </c>
      <c r="AZ62" s="529" t="e">
        <f ca="1">+IF(AND(ISNUMBER(OFFSET('Hygiene Data'!$D$5,0,10*ROW('Hygiene Data'!D56))),'Data Summary'!DO62="Yes"),OFFSET('Hygiene Data'!$D$5,0,10*ROW('Hygiene Data'!D56)),NA())</f>
        <v>#N/A</v>
      </c>
      <c r="BA62" s="529" t="e">
        <f ca="1">+IF(AND(ISNUMBER(OFFSET('Hygiene Data'!$D$7,0,10*ROW('Hygiene Data'!D56))),'Data Summary'!DP62="Yes"),OFFSET('Hygiene Data'!$D$7,0,10*ROW('Hygiene Data'!D56)),NA())</f>
        <v>#N/A</v>
      </c>
      <c r="BB62" s="529" t="e">
        <f ca="1">+IF(AND(ISNUMBER(OFFSET('Hygiene Data'!$D$9,0,10*ROW('Hygiene Data'!D56))),'Data Summary'!DQ62="Yes"),OFFSET('Hygiene Data'!$D$9,0,10*ROW('Hygiene Data'!D56)),NA())</f>
        <v>#N/A</v>
      </c>
      <c r="BC62" s="529" t="e">
        <f ca="1">+IF(AND(ISNUMBER(OFFSET('Hygiene Data'!$E$5,0,10*ROW('Hygiene Data'!E56))),'Data Summary'!DR62="Yes"),OFFSET('Hygiene Data'!$E$5,0,10*ROW('Hygiene Data'!E56)),NA())</f>
        <v>#N/A</v>
      </c>
      <c r="BD62" s="529" t="e">
        <f ca="1">+IF(AND(ISNUMBER(OFFSET('Hygiene Data'!$E$7,0,10*ROW('Hygiene Data'!E56))),'Data Summary'!DS62="Yes"),OFFSET('Hygiene Data'!$E$7,0,10*ROW('Hygiene Data'!E56)),NA())</f>
        <v>#N/A</v>
      </c>
      <c r="BE62" s="529" t="e">
        <f ca="1">+IF(AND(ISNUMBER(OFFSET('Hygiene Data'!$E$9,0,10*ROW('Hygiene Data'!E56))),'Data Summary'!DT62="Yes"),OFFSET('Hygiene Data'!$E$9,0,10*ROW('Hygiene Data'!E56)),NA())</f>
        <v>#N/A</v>
      </c>
      <c r="BF62" s="529" t="e">
        <f ca="1">+IF(AND(ISNUMBER(OFFSET('Hygiene Data'!$F$5,0,10*ROW('Hygiene Data'!F56))),'Data Summary'!DU62="Yes"),OFFSET('Hygiene Data'!$F$5,0,10*ROW('Hygiene Data'!F56)),NA())</f>
        <v>#N/A</v>
      </c>
      <c r="BG62" s="529" t="e">
        <f ca="1">+IF(AND(ISNUMBER(OFFSET('Hygiene Data'!$F$7,0,10*ROW('Hygiene Data'!F56))),'Data Summary'!DV62="Yes"),OFFSET('Hygiene Data'!$F$7,0,10*ROW('Hygiene Data'!F56)),NA())</f>
        <v>#N/A</v>
      </c>
      <c r="BH62" s="529" t="e">
        <f ca="1">+IF(AND(ISNUMBER(OFFSET('Hygiene Data'!$F$9,0,10*ROW('Hygiene Data'!F56))),'Data Summary'!DW62="Yes"),OFFSET('Hygiene Data'!$F$9,0,10*ROW('Hygiene Data'!F56)),NA())</f>
        <v>#N/A</v>
      </c>
      <c r="BI62" s="529" t="e">
        <f ca="1">+IF(AND(ISNUMBER(OFFSET('Hygiene Data'!$G$5,0,10*ROW('Hygiene Data'!G56))),'Data Summary'!DX62="Yes"),OFFSET('Hygiene Data'!$G$5,0,10*ROW('Hygiene Data'!G56)),NA())</f>
        <v>#N/A</v>
      </c>
      <c r="BJ62" s="529" t="e">
        <f ca="1">+IF(AND(ISNUMBER(OFFSET('Hygiene Data'!$G$7,0,10*ROW('Hygiene Data'!G56))),'Data Summary'!DY62="Yes"),OFFSET('Hygiene Data'!$G$7,0,10*ROW('Hygiene Data'!G56)),NA())</f>
        <v>#N/A</v>
      </c>
      <c r="BK62" s="529" t="e">
        <f ca="1">+IF(AND(ISNUMBER(OFFSET('Hygiene Data'!$G$9,0,10*ROW('Hygiene Data'!G56))),'Data Summary'!DZ62="Yes"),OFFSET('Hygiene Data'!$G$9,0,10*ROW('Hygiene Data'!G56)),NA())</f>
        <v>#N/A</v>
      </c>
      <c r="BL62" s="529" t="e">
        <f ca="1">+IF(AND(ISNUMBER(OFFSET('Hygiene Data'!$H$5,0,10*ROW('Hygiene Data'!H56))),'Data Summary'!EA62="Yes"),OFFSET('Hygiene Data'!$H$5,0,10*ROW('Hygiene Data'!H56)),NA())</f>
        <v>#N/A</v>
      </c>
      <c r="BM62" s="529" t="e">
        <f ca="1">+IF(AND(ISNUMBER(OFFSET('Hygiene Data'!$H$7,0,10*ROW('Hygiene Data'!H56))),'Data Summary'!EB62="Yes"),OFFSET('Hygiene Data'!$H$7,0,10*ROW('Hygiene Data'!H56)),NA())</f>
        <v>#N/A</v>
      </c>
      <c r="BN62" s="529" t="e">
        <f ca="1">+IF(AND(ISNUMBER(OFFSET('Hygiene Data'!$H$9,0,10*ROW('Hygiene Data'!H56))),'Data Summary'!EC62="Yes"),OFFSET('Hygiene Data'!$H$9,0,10*ROW('Hygiene Data'!H56)),NA())</f>
        <v>#N/A</v>
      </c>
      <c r="BO62" s="529" t="e">
        <f ca="1">+IF(AND(ISNUMBER(OFFSET('Hygiene Data'!$I$5,0,10*ROW('Hygiene Data'!I56))),'Data Summary'!ED62="Yes"),OFFSET('Hygiene Data'!$I$5,0,10*ROW('Hygiene Data'!I56)),NA())</f>
        <v>#N/A</v>
      </c>
      <c r="BP62" s="529" t="e">
        <f ca="1">+IF(AND(ISNUMBER(OFFSET('Hygiene Data'!$I$7,0,10*ROW('Hygiene Data'!I56))),'Data Summary'!EE62="Yes"),OFFSET('Hygiene Data'!$I$7,0,10*ROW('Hygiene Data'!I56)),NA())</f>
        <v>#N/A</v>
      </c>
      <c r="BQ62" s="529" t="e">
        <f ca="1">+IF(AND(ISNUMBER(OFFSET('Hygiene Data'!$I$9,0,10*ROW('Hygiene Data'!I56))),'Data Summary'!EF62="Yes"),OFFSET('Hygiene Data'!$I$9,0,10*ROW('Hygiene Data'!I56)),NA())</f>
        <v>#N/A</v>
      </c>
    </row>
    <row r="63" spans="1:69" x14ac:dyDescent="0.25">
      <c r="A63" s="525" t="e">
        <f ca="1">+RIGHT('Data Summary'!A63,LEN('Data Summary'!A63)-9)</f>
        <v>#VALUE!</v>
      </c>
      <c r="B63" s="499" t="str">
        <f ca="1">+IF(ISTEXT('Data Summary'!B63),'Data Summary'!B63,"")</f>
        <v/>
      </c>
      <c r="C63" s="526" t="e">
        <f ca="1">+VALUE('Data Summary'!C63)</f>
        <v>#VALUE!</v>
      </c>
      <c r="D63" s="527" t="e">
        <f ca="1">+IF(AND(ISNUMBER(OFFSET('Water Data'!$D$4,0,10*ROW('Water Data'!D57))),'Data Summary'!BS63="Yes"),100-OFFSET('Water Data'!$D$4,0,10*ROW('Water Data'!D57)),NA())</f>
        <v>#N/A</v>
      </c>
      <c r="E63" s="527" t="e">
        <f ca="1">+IF(AND(ISNUMBER(OFFSET('Water Data'!$D$6,0,10*ROW('Water Data'!D57))),'Data Summary'!BT63="Yes"),OFFSET('Water Data'!$D$6,0,10*ROW('Water Data'!D57)),NA())</f>
        <v>#N/A</v>
      </c>
      <c r="F63" s="527" t="e">
        <f ca="1">+IF(AND(ISNUMBER(OFFSET('Water Data'!$D$9,0,10*ROW('Water Data'!D57))),'Data Summary'!BU63="Yes"),OFFSET('Water Data'!$D$9,0,10*ROW('Water Data'!D57)),NA())</f>
        <v>#N/A</v>
      </c>
      <c r="G63" s="527" t="e">
        <f ca="1">+IF(AND(ISNUMBER(OFFSET('Water Data'!$E$4,0,10*ROW('Water Data'!E57))),'Data Summary'!BV63="Yes"),100-OFFSET('Water Data'!$E$4,0,10*ROW('Water Data'!E57)),NA())</f>
        <v>#N/A</v>
      </c>
      <c r="H63" s="527" t="e">
        <f ca="1">+IF(AND(ISNUMBER(OFFSET('Water Data'!$E$6,0,10*ROW('Water Data'!E57))),'Data Summary'!BW63="Yes"),OFFSET('Water Data'!$E$6,0,10*ROW('Water Data'!E57)),NA())</f>
        <v>#N/A</v>
      </c>
      <c r="I63" s="527" t="e">
        <f ca="1">+IF(AND(ISNUMBER(OFFSET('Water Data'!$E$9,0,10*ROW('Water Data'!E57))),'Data Summary'!BX63="Yes"),OFFSET('Water Data'!$E$9,0,10*ROW('Water Data'!E57)),NA())</f>
        <v>#N/A</v>
      </c>
      <c r="J63" s="527" t="e">
        <f ca="1">+IF(AND(ISNUMBER(OFFSET('Water Data'!$F$4,0,10*ROW('Water Data'!F57))),'Data Summary'!BY63="Yes"),100-OFFSET('Water Data'!$F$4,0,10*ROW('Water Data'!F57)),NA())</f>
        <v>#N/A</v>
      </c>
      <c r="K63" s="527" t="e">
        <f ca="1">+IF(AND(ISNUMBER(OFFSET('Water Data'!$F$6,0,10*ROW('Water Data'!F57))),'Data Summary'!BZ63="Yes"),OFFSET('Water Data'!$F$6,0,10*ROW('Water Data'!F57)),NA())</f>
        <v>#N/A</v>
      </c>
      <c r="L63" s="527" t="e">
        <f ca="1">+IF(AND(ISNUMBER(OFFSET('Water Data'!$F$9,0,10*ROW('Water Data'!F57))),'Data Summary'!CA63="Yes"),OFFSET('Water Data'!$F$9,0,10*ROW('Water Data'!F57)),NA())</f>
        <v>#N/A</v>
      </c>
      <c r="M63" s="527" t="e">
        <f ca="1">+IF(AND(ISNUMBER(OFFSET('Water Data'!$G$4,0,10*ROW('Water Data'!G57))),'Data Summary'!CB63="Yes"),100-OFFSET('Water Data'!$G$4,0,10*ROW('Water Data'!G57)),NA())</f>
        <v>#N/A</v>
      </c>
      <c r="N63" s="527" t="e">
        <f ca="1">+IF(AND(ISNUMBER(OFFSET('Water Data'!$G$6,0,10*ROW('Water Data'!G57))),'Data Summary'!CC63="Yes"),OFFSET('Water Data'!$G$6,0,10*ROW('Water Data'!G57)),NA())</f>
        <v>#N/A</v>
      </c>
      <c r="O63" s="527" t="e">
        <f ca="1">+IF(AND(ISNUMBER(OFFSET('Water Data'!$G$9,0,10*ROW('Water Data'!G57))),'Data Summary'!CD63="Yes"),OFFSET('Water Data'!$G$9,0,10*ROW('Water Data'!G57)),NA())</f>
        <v>#N/A</v>
      </c>
      <c r="P63" s="527" t="e">
        <f ca="1">+IF(AND(ISNUMBER(OFFSET('Water Data'!$H$4,0,10*ROW('Water Data'!H57))),'Data Summary'!CE63="Yes"),100-OFFSET('Water Data'!$H$4,0,10*ROW('Water Data'!H57)),NA())</f>
        <v>#N/A</v>
      </c>
      <c r="Q63" s="527" t="e">
        <f ca="1">+IF(AND(ISNUMBER(OFFSET('Water Data'!$H$6,0,10*ROW('Water Data'!H57))),'Data Summary'!CF63="Yes"),OFFSET('Water Data'!$H$6,0,10*ROW('Water Data'!H57)),NA())</f>
        <v>#N/A</v>
      </c>
      <c r="R63" s="527" t="e">
        <f ca="1">+IF(AND(ISNUMBER(OFFSET('Water Data'!$H$9,0,10*ROW('Water Data'!H57))),'Data Summary'!CG63="Yes"),OFFSET('Water Data'!$H$9,0,10*ROW('Water Data'!H57)),NA())</f>
        <v>#N/A</v>
      </c>
      <c r="S63" s="527" t="e">
        <f ca="1">+IF(AND(ISNUMBER(OFFSET('Water Data'!$I$4,0,10*ROW('Water Data'!I57))),'Data Summary'!CH63="Yes"),100-OFFSET('Water Data'!$I$4,0,10*ROW('Water Data'!I57)),NA())</f>
        <v>#N/A</v>
      </c>
      <c r="T63" s="527" t="e">
        <f ca="1">+IF(AND(ISNUMBER(OFFSET('Water Data'!$I$6,0,10*ROW('Water Data'!I57))),'Data Summary'!CI63="Yes"),OFFSET('Water Data'!$I$6,0,10*ROW('Water Data'!I57)),NA())</f>
        <v>#N/A</v>
      </c>
      <c r="U63" s="527" t="e">
        <f ca="1">+IF(AND(ISNUMBER(OFFSET('Water Data'!$I$9,0,10*ROW('Water Data'!I57))),'Data Summary'!CJ63="Yes"),OFFSET('Water Data'!$I$9,0,10*ROW('Water Data'!I57)),NA())</f>
        <v>#N/A</v>
      </c>
      <c r="V63" s="528" t="e">
        <f ca="1">+IF(AND(ISNUMBER(OFFSET('Sanitation Data'!$D$4,0,10*ROW('Sanitation Data'!D57))),'Data Summary'!CK63="Yes"),100-OFFSET('Sanitation Data'!$D$4,0,10*ROW('Sanitation Data'!D57)),NA())</f>
        <v>#N/A</v>
      </c>
      <c r="W63" s="528" t="e">
        <f ca="1">+IF(AND(ISNUMBER(OFFSET('Sanitation Data'!$D$6,0,10*ROW('Sanitation Data'!D57))),'Data Summary'!CL63="Yes"),OFFSET('Sanitation Data'!$D$6,0,10*ROW('Sanitation Data'!D57)),NA())</f>
        <v>#N/A</v>
      </c>
      <c r="X63" s="528" t="e">
        <f ca="1">+IF(AND(ISNUMBER(OFFSET('Sanitation Data'!$D$10,0,10*ROW('Sanitation Data'!D57))),'Data Summary'!CM63="Yes"),OFFSET('Sanitation Data'!$D$10,0,10*ROW('Sanitation Data'!D57)),NA())</f>
        <v>#N/A</v>
      </c>
      <c r="Y63" s="528" t="e">
        <f ca="1">+IF(AND(ISNUMBER(OFFSET('Sanitation Data'!$D$11,0,10*ROW('Sanitation Data'!D57))),'Data Summary'!CN63="Yes"),OFFSET('Sanitation Data'!$D$11,0,10*ROW('Sanitation Data'!D57)),NA())</f>
        <v>#N/A</v>
      </c>
      <c r="Z63" s="528" t="e">
        <f ca="1">+IF(AND(ISNUMBER(OFFSET('Sanitation Data'!$D$12,0,10*ROW('Sanitation Data'!D57))),'Data Summary'!CO63="Yes"),OFFSET('Sanitation Data'!$D$12,0,10*ROW('Sanitation Data'!D57)),NA())</f>
        <v>#N/A</v>
      </c>
      <c r="AA63" s="528" t="e">
        <f ca="1">+IF(AND(ISNUMBER(OFFSET('Sanitation Data'!$E$4,0,10*ROW('Sanitation Data'!E57))),'Data Summary'!CP63="Yes"),100-OFFSET('Sanitation Data'!$E$4,0,10*ROW('Sanitation Data'!E57)),NA())</f>
        <v>#N/A</v>
      </c>
      <c r="AB63" s="528" t="e">
        <f ca="1">+IF(AND(ISNUMBER(OFFSET('Sanitation Data'!$E$6,0,10*ROW('Sanitation Data'!E57))),'Data Summary'!CQ63="Yes"),OFFSET('Sanitation Data'!$E$6,0,10*ROW('Sanitation Data'!E57)),NA())</f>
        <v>#N/A</v>
      </c>
      <c r="AC63" s="528" t="e">
        <f ca="1">+IF(AND(ISNUMBER(OFFSET('Sanitation Data'!$E$10,0,10*ROW('Sanitation Data'!E57))),'Data Summary'!CR63="Yes"),OFFSET('Sanitation Data'!$E$10,0,10*ROW('Sanitation Data'!E57)),NA())</f>
        <v>#N/A</v>
      </c>
      <c r="AD63" s="528" t="e">
        <f ca="1">+IF(AND(ISNUMBER(OFFSET('Sanitation Data'!$E$11,0,10*ROW('Sanitation Data'!E57))),'Data Summary'!CS63="Yes"),OFFSET('Sanitation Data'!$E$11,0,10*ROW('Sanitation Data'!E57)),NA())</f>
        <v>#N/A</v>
      </c>
      <c r="AE63" s="528" t="e">
        <f ca="1">+IF(AND(ISNUMBER(OFFSET('Sanitation Data'!$E$12,0,10*ROW('Sanitation Data'!E57))),'Data Summary'!CT63="Yes"),OFFSET('Sanitation Data'!$E$12,0,10*ROW('Sanitation Data'!E57)),NA())</f>
        <v>#N/A</v>
      </c>
      <c r="AF63" s="528" t="e">
        <f ca="1">+IF(AND(ISNUMBER(OFFSET('Sanitation Data'!$F$4,0,10*ROW('Sanitation Data'!F57))),'Data Summary'!CU63="Yes"),100-OFFSET('Sanitation Data'!$F$4,0,10*ROW('Sanitation Data'!F57)),NA())</f>
        <v>#N/A</v>
      </c>
      <c r="AG63" s="528" t="e">
        <f ca="1">+IF(AND(ISNUMBER(OFFSET('Sanitation Data'!$F$6,0,10*ROW('Sanitation Data'!F57))),'Data Summary'!CV63="Yes"),OFFSET('Sanitation Data'!$F$6,0,10*ROW('Sanitation Data'!F57)),NA())</f>
        <v>#N/A</v>
      </c>
      <c r="AH63" s="528" t="e">
        <f ca="1">+IF(AND(ISNUMBER(OFFSET('Sanitation Data'!$F$10,0,10*ROW('Sanitation Data'!F57))),'Data Summary'!CW63="Yes"),OFFSET('Sanitation Data'!$F$10,0,10*ROW('Sanitation Data'!F57)),NA())</f>
        <v>#N/A</v>
      </c>
      <c r="AI63" s="528" t="e">
        <f ca="1">+IF(AND(ISNUMBER(OFFSET('Sanitation Data'!$F$11,0,10*ROW('Sanitation Data'!F57))),'Data Summary'!CX63="Yes"),OFFSET('Sanitation Data'!$F$11,0,10*ROW('Sanitation Data'!F57)),NA())</f>
        <v>#N/A</v>
      </c>
      <c r="AJ63" s="528" t="e">
        <f ca="1">+IF(AND(ISNUMBER(OFFSET('Sanitation Data'!$F$12,0,10*ROW('Sanitation Data'!F57))),'Data Summary'!CY63="Yes"),OFFSET('Sanitation Data'!$F$12,0,10*ROW('Sanitation Data'!F57)),NA())</f>
        <v>#N/A</v>
      </c>
      <c r="AK63" s="528" t="e">
        <f ca="1">+IF(AND(ISNUMBER(OFFSET('Sanitation Data'!$G$4,0,10*ROW('Sanitation Data'!G57))),'Data Summary'!CZ63="Yes"),100-OFFSET('Sanitation Data'!$G$4,0,10*ROW('Sanitation Data'!G57)),NA())</f>
        <v>#N/A</v>
      </c>
      <c r="AL63" s="528" t="e">
        <f ca="1">+IF(AND(ISNUMBER(OFFSET('Sanitation Data'!$G$6,0,10*ROW('Sanitation Data'!G57))),'Data Summary'!DA63="Yes"),OFFSET('Sanitation Data'!$G$6,0,10*ROW('Sanitation Data'!G57)),NA())</f>
        <v>#N/A</v>
      </c>
      <c r="AM63" s="528" t="e">
        <f ca="1">+IF(AND(ISNUMBER(OFFSET('Sanitation Data'!$G$10,0,10*ROW('Sanitation Data'!G57))),'Data Summary'!DB63="Yes"),OFFSET('Sanitation Data'!$G$10,0,10*ROW('Sanitation Data'!G57)),NA())</f>
        <v>#N/A</v>
      </c>
      <c r="AN63" s="528" t="e">
        <f ca="1">+IF(AND(ISNUMBER(OFFSET('Sanitation Data'!$G$11,0,10*ROW('Sanitation Data'!G57))),'Data Summary'!DC63="Yes"),OFFSET('Sanitation Data'!$G$11,0,10*ROW('Sanitation Data'!G57)),NA())</f>
        <v>#N/A</v>
      </c>
      <c r="AO63" s="528" t="e">
        <f ca="1">+IF(AND(ISNUMBER(OFFSET('Sanitation Data'!$G$12,0,10*ROW('Sanitation Data'!G57))),'Data Summary'!DD63="Yes"),OFFSET('Sanitation Data'!$G$12,0,10*ROW('Sanitation Data'!G57)),NA())</f>
        <v>#N/A</v>
      </c>
      <c r="AP63" s="528" t="e">
        <f ca="1">+IF(AND(ISNUMBER(OFFSET('Sanitation Data'!$H$4,0,10*ROW('Sanitation Data'!H57))),'Data Summary'!DE63="Yes"),100-OFFSET('Sanitation Data'!$H$4,0,10*ROW('Sanitation Data'!H57)),NA())</f>
        <v>#N/A</v>
      </c>
      <c r="AQ63" s="528" t="e">
        <f ca="1">+IF(AND(ISNUMBER(OFFSET('Sanitation Data'!$H$6,0,10*ROW('Sanitation Data'!H57))),'Data Summary'!DF63="Yes"),OFFSET('Sanitation Data'!$H$6,0,10*ROW('Sanitation Data'!H57)),NA())</f>
        <v>#N/A</v>
      </c>
      <c r="AR63" s="528" t="e">
        <f ca="1">+IF(AND(ISNUMBER(OFFSET('Sanitation Data'!$H$10,0,10*ROW('Sanitation Data'!H57))),'Data Summary'!DG63="Yes"),OFFSET('Sanitation Data'!$H$10,0,10*ROW('Sanitation Data'!H57)),NA())</f>
        <v>#N/A</v>
      </c>
      <c r="AS63" s="528" t="e">
        <f ca="1">+IF(AND(ISNUMBER(OFFSET('Sanitation Data'!$H$11,0,10*ROW('Sanitation Data'!H57))),'Data Summary'!DH63="Yes"),OFFSET('Sanitation Data'!$H$11,0,10*ROW('Sanitation Data'!H57)),NA())</f>
        <v>#N/A</v>
      </c>
      <c r="AT63" s="528" t="e">
        <f ca="1">+IF(AND(ISNUMBER(OFFSET('Sanitation Data'!$H$12,0,10*ROW('Sanitation Data'!H57))),'Data Summary'!DI63="Yes"),OFFSET('Sanitation Data'!$H$12,0,10*ROW('Sanitation Data'!H57)),NA())</f>
        <v>#N/A</v>
      </c>
      <c r="AU63" s="528" t="e">
        <f ca="1">+IF(AND(ISNUMBER(OFFSET('Sanitation Data'!$I$4,0,10*ROW('Sanitation Data'!I57))),'Data Summary'!DJ63="Yes"),100-OFFSET('Sanitation Data'!$I$4,0,10*ROW('Sanitation Data'!I57)),NA())</f>
        <v>#N/A</v>
      </c>
      <c r="AV63" s="528" t="e">
        <f ca="1">+IF(AND(ISNUMBER(OFFSET('Sanitation Data'!$I$6,0,10*ROW('Sanitation Data'!I57))),'Data Summary'!DK63="Yes"),OFFSET('Sanitation Data'!$I$6,0,10*ROW('Sanitation Data'!I57)),NA())</f>
        <v>#N/A</v>
      </c>
      <c r="AW63" s="528" t="e">
        <f ca="1">+IF(AND(ISNUMBER(OFFSET('Sanitation Data'!$I$10,0,10*ROW('Sanitation Data'!I57))),'Data Summary'!DL63="Yes"),OFFSET('Sanitation Data'!$I$10,0,10*ROW('Sanitation Data'!I57)),NA())</f>
        <v>#N/A</v>
      </c>
      <c r="AX63" s="528" t="e">
        <f ca="1">+IF(AND(ISNUMBER(OFFSET('Sanitation Data'!$I$11,0,10*ROW('Sanitation Data'!I57))),'Data Summary'!DM63="Yes"),OFFSET('Sanitation Data'!$I$11,0,10*ROW('Sanitation Data'!I57)),NA())</f>
        <v>#N/A</v>
      </c>
      <c r="AY63" s="528" t="e">
        <f ca="1">+IF(AND(ISNUMBER(OFFSET('Sanitation Data'!$I$12,0,10*ROW('Sanitation Data'!I57))),'Data Summary'!DN63="Yes"),OFFSET('Sanitation Data'!$I$12,0,10*ROW('Sanitation Data'!I57)),NA())</f>
        <v>#N/A</v>
      </c>
      <c r="AZ63" s="529" t="e">
        <f ca="1">+IF(AND(ISNUMBER(OFFSET('Hygiene Data'!$D$5,0,10*ROW('Hygiene Data'!D57))),'Data Summary'!DO63="Yes"),OFFSET('Hygiene Data'!$D$5,0,10*ROW('Hygiene Data'!D57)),NA())</f>
        <v>#N/A</v>
      </c>
      <c r="BA63" s="529" t="e">
        <f ca="1">+IF(AND(ISNUMBER(OFFSET('Hygiene Data'!$D$7,0,10*ROW('Hygiene Data'!D57))),'Data Summary'!DP63="Yes"),OFFSET('Hygiene Data'!$D$7,0,10*ROW('Hygiene Data'!D57)),NA())</f>
        <v>#N/A</v>
      </c>
      <c r="BB63" s="529" t="e">
        <f ca="1">+IF(AND(ISNUMBER(OFFSET('Hygiene Data'!$D$9,0,10*ROW('Hygiene Data'!D57))),'Data Summary'!DQ63="Yes"),OFFSET('Hygiene Data'!$D$9,0,10*ROW('Hygiene Data'!D57)),NA())</f>
        <v>#N/A</v>
      </c>
      <c r="BC63" s="529" t="e">
        <f ca="1">+IF(AND(ISNUMBER(OFFSET('Hygiene Data'!$E$5,0,10*ROW('Hygiene Data'!E57))),'Data Summary'!DR63="Yes"),OFFSET('Hygiene Data'!$E$5,0,10*ROW('Hygiene Data'!E57)),NA())</f>
        <v>#N/A</v>
      </c>
      <c r="BD63" s="529" t="e">
        <f ca="1">+IF(AND(ISNUMBER(OFFSET('Hygiene Data'!$E$7,0,10*ROW('Hygiene Data'!E57))),'Data Summary'!DS63="Yes"),OFFSET('Hygiene Data'!$E$7,0,10*ROW('Hygiene Data'!E57)),NA())</f>
        <v>#N/A</v>
      </c>
      <c r="BE63" s="529" t="e">
        <f ca="1">+IF(AND(ISNUMBER(OFFSET('Hygiene Data'!$E$9,0,10*ROW('Hygiene Data'!E57))),'Data Summary'!DT63="Yes"),OFFSET('Hygiene Data'!$E$9,0,10*ROW('Hygiene Data'!E57)),NA())</f>
        <v>#N/A</v>
      </c>
      <c r="BF63" s="529" t="e">
        <f ca="1">+IF(AND(ISNUMBER(OFFSET('Hygiene Data'!$F$5,0,10*ROW('Hygiene Data'!F57))),'Data Summary'!DU63="Yes"),OFFSET('Hygiene Data'!$F$5,0,10*ROW('Hygiene Data'!F57)),NA())</f>
        <v>#N/A</v>
      </c>
      <c r="BG63" s="529" t="e">
        <f ca="1">+IF(AND(ISNUMBER(OFFSET('Hygiene Data'!$F$7,0,10*ROW('Hygiene Data'!F57))),'Data Summary'!DV63="Yes"),OFFSET('Hygiene Data'!$F$7,0,10*ROW('Hygiene Data'!F57)),NA())</f>
        <v>#N/A</v>
      </c>
      <c r="BH63" s="529" t="e">
        <f ca="1">+IF(AND(ISNUMBER(OFFSET('Hygiene Data'!$F$9,0,10*ROW('Hygiene Data'!F57))),'Data Summary'!DW63="Yes"),OFFSET('Hygiene Data'!$F$9,0,10*ROW('Hygiene Data'!F57)),NA())</f>
        <v>#N/A</v>
      </c>
      <c r="BI63" s="529" t="e">
        <f ca="1">+IF(AND(ISNUMBER(OFFSET('Hygiene Data'!$G$5,0,10*ROW('Hygiene Data'!G57))),'Data Summary'!DX63="Yes"),OFFSET('Hygiene Data'!$G$5,0,10*ROW('Hygiene Data'!G57)),NA())</f>
        <v>#N/A</v>
      </c>
      <c r="BJ63" s="529" t="e">
        <f ca="1">+IF(AND(ISNUMBER(OFFSET('Hygiene Data'!$G$7,0,10*ROW('Hygiene Data'!G57))),'Data Summary'!DY63="Yes"),OFFSET('Hygiene Data'!$G$7,0,10*ROW('Hygiene Data'!G57)),NA())</f>
        <v>#N/A</v>
      </c>
      <c r="BK63" s="529" t="e">
        <f ca="1">+IF(AND(ISNUMBER(OFFSET('Hygiene Data'!$G$9,0,10*ROW('Hygiene Data'!G57))),'Data Summary'!DZ63="Yes"),OFFSET('Hygiene Data'!$G$9,0,10*ROW('Hygiene Data'!G57)),NA())</f>
        <v>#N/A</v>
      </c>
      <c r="BL63" s="529" t="e">
        <f ca="1">+IF(AND(ISNUMBER(OFFSET('Hygiene Data'!$H$5,0,10*ROW('Hygiene Data'!H57))),'Data Summary'!EA63="Yes"),OFFSET('Hygiene Data'!$H$5,0,10*ROW('Hygiene Data'!H57)),NA())</f>
        <v>#N/A</v>
      </c>
      <c r="BM63" s="529" t="e">
        <f ca="1">+IF(AND(ISNUMBER(OFFSET('Hygiene Data'!$H$7,0,10*ROW('Hygiene Data'!H57))),'Data Summary'!EB63="Yes"),OFFSET('Hygiene Data'!$H$7,0,10*ROW('Hygiene Data'!H57)),NA())</f>
        <v>#N/A</v>
      </c>
      <c r="BN63" s="529" t="e">
        <f ca="1">+IF(AND(ISNUMBER(OFFSET('Hygiene Data'!$H$9,0,10*ROW('Hygiene Data'!H57))),'Data Summary'!EC63="Yes"),OFFSET('Hygiene Data'!$H$9,0,10*ROW('Hygiene Data'!H57)),NA())</f>
        <v>#N/A</v>
      </c>
      <c r="BO63" s="529" t="e">
        <f ca="1">+IF(AND(ISNUMBER(OFFSET('Hygiene Data'!$I$5,0,10*ROW('Hygiene Data'!I57))),'Data Summary'!ED63="Yes"),OFFSET('Hygiene Data'!$I$5,0,10*ROW('Hygiene Data'!I57)),NA())</f>
        <v>#N/A</v>
      </c>
      <c r="BP63" s="529" t="e">
        <f ca="1">+IF(AND(ISNUMBER(OFFSET('Hygiene Data'!$I$7,0,10*ROW('Hygiene Data'!I57))),'Data Summary'!EE63="Yes"),OFFSET('Hygiene Data'!$I$7,0,10*ROW('Hygiene Data'!I57)),NA())</f>
        <v>#N/A</v>
      </c>
      <c r="BQ63" s="529" t="e">
        <f ca="1">+IF(AND(ISNUMBER(OFFSET('Hygiene Data'!$I$9,0,10*ROW('Hygiene Data'!I57))),'Data Summary'!EF63="Yes"),OFFSET('Hygiene Data'!$I$9,0,10*ROW('Hygiene Data'!I57)),NA())</f>
        <v>#N/A</v>
      </c>
    </row>
    <row r="64" spans="1:69" x14ac:dyDescent="0.25">
      <c r="A64" s="525" t="e">
        <f ca="1">+RIGHT('Data Summary'!A64,LEN('Data Summary'!A64)-9)</f>
        <v>#VALUE!</v>
      </c>
      <c r="B64" s="499" t="str">
        <f ca="1">+IF(ISTEXT('Data Summary'!B64),'Data Summary'!B64,"")</f>
        <v/>
      </c>
      <c r="C64" s="526" t="e">
        <f ca="1">+VALUE('Data Summary'!C64)</f>
        <v>#VALUE!</v>
      </c>
      <c r="D64" s="527" t="e">
        <f ca="1">+IF(AND(ISNUMBER(OFFSET('Water Data'!$D$4,0,10*ROW('Water Data'!D58))),'Data Summary'!BS64="Yes"),100-OFFSET('Water Data'!$D$4,0,10*ROW('Water Data'!D58)),NA())</f>
        <v>#N/A</v>
      </c>
      <c r="E64" s="527" t="e">
        <f ca="1">+IF(AND(ISNUMBER(OFFSET('Water Data'!$D$6,0,10*ROW('Water Data'!D58))),'Data Summary'!BT64="Yes"),OFFSET('Water Data'!$D$6,0,10*ROW('Water Data'!D58)),NA())</f>
        <v>#N/A</v>
      </c>
      <c r="F64" s="527" t="e">
        <f ca="1">+IF(AND(ISNUMBER(OFFSET('Water Data'!$D$9,0,10*ROW('Water Data'!D58))),'Data Summary'!BU64="Yes"),OFFSET('Water Data'!$D$9,0,10*ROW('Water Data'!D58)),NA())</f>
        <v>#N/A</v>
      </c>
      <c r="G64" s="527" t="e">
        <f ca="1">+IF(AND(ISNUMBER(OFFSET('Water Data'!$E$4,0,10*ROW('Water Data'!E58))),'Data Summary'!BV64="Yes"),100-OFFSET('Water Data'!$E$4,0,10*ROW('Water Data'!E58)),NA())</f>
        <v>#N/A</v>
      </c>
      <c r="H64" s="527" t="e">
        <f ca="1">+IF(AND(ISNUMBER(OFFSET('Water Data'!$E$6,0,10*ROW('Water Data'!E58))),'Data Summary'!BW64="Yes"),OFFSET('Water Data'!$E$6,0,10*ROW('Water Data'!E58)),NA())</f>
        <v>#N/A</v>
      </c>
      <c r="I64" s="527" t="e">
        <f ca="1">+IF(AND(ISNUMBER(OFFSET('Water Data'!$E$9,0,10*ROW('Water Data'!E58))),'Data Summary'!BX64="Yes"),OFFSET('Water Data'!$E$9,0,10*ROW('Water Data'!E58)),NA())</f>
        <v>#N/A</v>
      </c>
      <c r="J64" s="527" t="e">
        <f ca="1">+IF(AND(ISNUMBER(OFFSET('Water Data'!$F$4,0,10*ROW('Water Data'!F58))),'Data Summary'!BY64="Yes"),100-OFFSET('Water Data'!$F$4,0,10*ROW('Water Data'!F58)),NA())</f>
        <v>#N/A</v>
      </c>
      <c r="K64" s="527" t="e">
        <f ca="1">+IF(AND(ISNUMBER(OFFSET('Water Data'!$F$6,0,10*ROW('Water Data'!F58))),'Data Summary'!BZ64="Yes"),OFFSET('Water Data'!$F$6,0,10*ROW('Water Data'!F58)),NA())</f>
        <v>#N/A</v>
      </c>
      <c r="L64" s="527" t="e">
        <f ca="1">+IF(AND(ISNUMBER(OFFSET('Water Data'!$F$9,0,10*ROW('Water Data'!F58))),'Data Summary'!CA64="Yes"),OFFSET('Water Data'!$F$9,0,10*ROW('Water Data'!F58)),NA())</f>
        <v>#N/A</v>
      </c>
      <c r="M64" s="527" t="e">
        <f ca="1">+IF(AND(ISNUMBER(OFFSET('Water Data'!$G$4,0,10*ROW('Water Data'!G58))),'Data Summary'!CB64="Yes"),100-OFFSET('Water Data'!$G$4,0,10*ROW('Water Data'!G58)),NA())</f>
        <v>#N/A</v>
      </c>
      <c r="N64" s="527" t="e">
        <f ca="1">+IF(AND(ISNUMBER(OFFSET('Water Data'!$G$6,0,10*ROW('Water Data'!G58))),'Data Summary'!CC64="Yes"),OFFSET('Water Data'!$G$6,0,10*ROW('Water Data'!G58)),NA())</f>
        <v>#N/A</v>
      </c>
      <c r="O64" s="527" t="e">
        <f ca="1">+IF(AND(ISNUMBER(OFFSET('Water Data'!$G$9,0,10*ROW('Water Data'!G58))),'Data Summary'!CD64="Yes"),OFFSET('Water Data'!$G$9,0,10*ROW('Water Data'!G58)),NA())</f>
        <v>#N/A</v>
      </c>
      <c r="P64" s="527" t="e">
        <f ca="1">+IF(AND(ISNUMBER(OFFSET('Water Data'!$H$4,0,10*ROW('Water Data'!H58))),'Data Summary'!CE64="Yes"),100-OFFSET('Water Data'!$H$4,0,10*ROW('Water Data'!H58)),NA())</f>
        <v>#N/A</v>
      </c>
      <c r="Q64" s="527" t="e">
        <f ca="1">+IF(AND(ISNUMBER(OFFSET('Water Data'!$H$6,0,10*ROW('Water Data'!H58))),'Data Summary'!CF64="Yes"),OFFSET('Water Data'!$H$6,0,10*ROW('Water Data'!H58)),NA())</f>
        <v>#N/A</v>
      </c>
      <c r="R64" s="527" t="e">
        <f ca="1">+IF(AND(ISNUMBER(OFFSET('Water Data'!$H$9,0,10*ROW('Water Data'!H58))),'Data Summary'!CG64="Yes"),OFFSET('Water Data'!$H$9,0,10*ROW('Water Data'!H58)),NA())</f>
        <v>#N/A</v>
      </c>
      <c r="S64" s="527" t="e">
        <f ca="1">+IF(AND(ISNUMBER(OFFSET('Water Data'!$I$4,0,10*ROW('Water Data'!I58))),'Data Summary'!CH64="Yes"),100-OFFSET('Water Data'!$I$4,0,10*ROW('Water Data'!I58)),NA())</f>
        <v>#N/A</v>
      </c>
      <c r="T64" s="527" t="e">
        <f ca="1">+IF(AND(ISNUMBER(OFFSET('Water Data'!$I$6,0,10*ROW('Water Data'!I58))),'Data Summary'!CI64="Yes"),OFFSET('Water Data'!$I$6,0,10*ROW('Water Data'!I58)),NA())</f>
        <v>#N/A</v>
      </c>
      <c r="U64" s="527" t="e">
        <f ca="1">+IF(AND(ISNUMBER(OFFSET('Water Data'!$I$9,0,10*ROW('Water Data'!I58))),'Data Summary'!CJ64="Yes"),OFFSET('Water Data'!$I$9,0,10*ROW('Water Data'!I58)),NA())</f>
        <v>#N/A</v>
      </c>
      <c r="V64" s="528" t="e">
        <f ca="1">+IF(AND(ISNUMBER(OFFSET('Sanitation Data'!$D$4,0,10*ROW('Sanitation Data'!D58))),'Data Summary'!CK64="Yes"),100-OFFSET('Sanitation Data'!$D$4,0,10*ROW('Sanitation Data'!D58)),NA())</f>
        <v>#N/A</v>
      </c>
      <c r="W64" s="528" t="e">
        <f ca="1">+IF(AND(ISNUMBER(OFFSET('Sanitation Data'!$D$6,0,10*ROW('Sanitation Data'!D58))),'Data Summary'!CL64="Yes"),OFFSET('Sanitation Data'!$D$6,0,10*ROW('Sanitation Data'!D58)),NA())</f>
        <v>#N/A</v>
      </c>
      <c r="X64" s="528" t="e">
        <f ca="1">+IF(AND(ISNUMBER(OFFSET('Sanitation Data'!$D$10,0,10*ROW('Sanitation Data'!D58))),'Data Summary'!CM64="Yes"),OFFSET('Sanitation Data'!$D$10,0,10*ROW('Sanitation Data'!D58)),NA())</f>
        <v>#N/A</v>
      </c>
      <c r="Y64" s="528" t="e">
        <f ca="1">+IF(AND(ISNUMBER(OFFSET('Sanitation Data'!$D$11,0,10*ROW('Sanitation Data'!D58))),'Data Summary'!CN64="Yes"),OFFSET('Sanitation Data'!$D$11,0,10*ROW('Sanitation Data'!D58)),NA())</f>
        <v>#N/A</v>
      </c>
      <c r="Z64" s="528" t="e">
        <f ca="1">+IF(AND(ISNUMBER(OFFSET('Sanitation Data'!$D$12,0,10*ROW('Sanitation Data'!D58))),'Data Summary'!CO64="Yes"),OFFSET('Sanitation Data'!$D$12,0,10*ROW('Sanitation Data'!D58)),NA())</f>
        <v>#N/A</v>
      </c>
      <c r="AA64" s="528" t="e">
        <f ca="1">+IF(AND(ISNUMBER(OFFSET('Sanitation Data'!$E$4,0,10*ROW('Sanitation Data'!E58))),'Data Summary'!CP64="Yes"),100-OFFSET('Sanitation Data'!$E$4,0,10*ROW('Sanitation Data'!E58)),NA())</f>
        <v>#N/A</v>
      </c>
      <c r="AB64" s="528" t="e">
        <f ca="1">+IF(AND(ISNUMBER(OFFSET('Sanitation Data'!$E$6,0,10*ROW('Sanitation Data'!E58))),'Data Summary'!CQ64="Yes"),OFFSET('Sanitation Data'!$E$6,0,10*ROW('Sanitation Data'!E58)),NA())</f>
        <v>#N/A</v>
      </c>
      <c r="AC64" s="528" t="e">
        <f ca="1">+IF(AND(ISNUMBER(OFFSET('Sanitation Data'!$E$10,0,10*ROW('Sanitation Data'!E58))),'Data Summary'!CR64="Yes"),OFFSET('Sanitation Data'!$E$10,0,10*ROW('Sanitation Data'!E58)),NA())</f>
        <v>#N/A</v>
      </c>
      <c r="AD64" s="528" t="e">
        <f ca="1">+IF(AND(ISNUMBER(OFFSET('Sanitation Data'!$E$11,0,10*ROW('Sanitation Data'!E58))),'Data Summary'!CS64="Yes"),OFFSET('Sanitation Data'!$E$11,0,10*ROW('Sanitation Data'!E58)),NA())</f>
        <v>#N/A</v>
      </c>
      <c r="AE64" s="528" t="e">
        <f ca="1">+IF(AND(ISNUMBER(OFFSET('Sanitation Data'!$E$12,0,10*ROW('Sanitation Data'!E58))),'Data Summary'!CT64="Yes"),OFFSET('Sanitation Data'!$E$12,0,10*ROW('Sanitation Data'!E58)),NA())</f>
        <v>#N/A</v>
      </c>
      <c r="AF64" s="528" t="e">
        <f ca="1">+IF(AND(ISNUMBER(OFFSET('Sanitation Data'!$F$4,0,10*ROW('Sanitation Data'!F58))),'Data Summary'!CU64="Yes"),100-OFFSET('Sanitation Data'!$F$4,0,10*ROW('Sanitation Data'!F58)),NA())</f>
        <v>#N/A</v>
      </c>
      <c r="AG64" s="528" t="e">
        <f ca="1">+IF(AND(ISNUMBER(OFFSET('Sanitation Data'!$F$6,0,10*ROW('Sanitation Data'!F58))),'Data Summary'!CV64="Yes"),OFFSET('Sanitation Data'!$F$6,0,10*ROW('Sanitation Data'!F58)),NA())</f>
        <v>#N/A</v>
      </c>
      <c r="AH64" s="528" t="e">
        <f ca="1">+IF(AND(ISNUMBER(OFFSET('Sanitation Data'!$F$10,0,10*ROW('Sanitation Data'!F58))),'Data Summary'!CW64="Yes"),OFFSET('Sanitation Data'!$F$10,0,10*ROW('Sanitation Data'!F58)),NA())</f>
        <v>#N/A</v>
      </c>
      <c r="AI64" s="528" t="e">
        <f ca="1">+IF(AND(ISNUMBER(OFFSET('Sanitation Data'!$F$11,0,10*ROW('Sanitation Data'!F58))),'Data Summary'!CX64="Yes"),OFFSET('Sanitation Data'!$F$11,0,10*ROW('Sanitation Data'!F58)),NA())</f>
        <v>#N/A</v>
      </c>
      <c r="AJ64" s="528" t="e">
        <f ca="1">+IF(AND(ISNUMBER(OFFSET('Sanitation Data'!$F$12,0,10*ROW('Sanitation Data'!F58))),'Data Summary'!CY64="Yes"),OFFSET('Sanitation Data'!$F$12,0,10*ROW('Sanitation Data'!F58)),NA())</f>
        <v>#N/A</v>
      </c>
      <c r="AK64" s="528" t="e">
        <f ca="1">+IF(AND(ISNUMBER(OFFSET('Sanitation Data'!$G$4,0,10*ROW('Sanitation Data'!G58))),'Data Summary'!CZ64="Yes"),100-OFFSET('Sanitation Data'!$G$4,0,10*ROW('Sanitation Data'!G58)),NA())</f>
        <v>#N/A</v>
      </c>
      <c r="AL64" s="528" t="e">
        <f ca="1">+IF(AND(ISNUMBER(OFFSET('Sanitation Data'!$G$6,0,10*ROW('Sanitation Data'!G58))),'Data Summary'!DA64="Yes"),OFFSET('Sanitation Data'!$G$6,0,10*ROW('Sanitation Data'!G58)),NA())</f>
        <v>#N/A</v>
      </c>
      <c r="AM64" s="528" t="e">
        <f ca="1">+IF(AND(ISNUMBER(OFFSET('Sanitation Data'!$G$10,0,10*ROW('Sanitation Data'!G58))),'Data Summary'!DB64="Yes"),OFFSET('Sanitation Data'!$G$10,0,10*ROW('Sanitation Data'!G58)),NA())</f>
        <v>#N/A</v>
      </c>
      <c r="AN64" s="528" t="e">
        <f ca="1">+IF(AND(ISNUMBER(OFFSET('Sanitation Data'!$G$11,0,10*ROW('Sanitation Data'!G58))),'Data Summary'!DC64="Yes"),OFFSET('Sanitation Data'!$G$11,0,10*ROW('Sanitation Data'!G58)),NA())</f>
        <v>#N/A</v>
      </c>
      <c r="AO64" s="528" t="e">
        <f ca="1">+IF(AND(ISNUMBER(OFFSET('Sanitation Data'!$G$12,0,10*ROW('Sanitation Data'!G58))),'Data Summary'!DD64="Yes"),OFFSET('Sanitation Data'!$G$12,0,10*ROW('Sanitation Data'!G58)),NA())</f>
        <v>#N/A</v>
      </c>
      <c r="AP64" s="528" t="e">
        <f ca="1">+IF(AND(ISNUMBER(OFFSET('Sanitation Data'!$H$4,0,10*ROW('Sanitation Data'!H58))),'Data Summary'!DE64="Yes"),100-OFFSET('Sanitation Data'!$H$4,0,10*ROW('Sanitation Data'!H58)),NA())</f>
        <v>#N/A</v>
      </c>
      <c r="AQ64" s="528" t="e">
        <f ca="1">+IF(AND(ISNUMBER(OFFSET('Sanitation Data'!$H$6,0,10*ROW('Sanitation Data'!H58))),'Data Summary'!DF64="Yes"),OFFSET('Sanitation Data'!$H$6,0,10*ROW('Sanitation Data'!H58)),NA())</f>
        <v>#N/A</v>
      </c>
      <c r="AR64" s="528" t="e">
        <f ca="1">+IF(AND(ISNUMBER(OFFSET('Sanitation Data'!$H$10,0,10*ROW('Sanitation Data'!H58))),'Data Summary'!DG64="Yes"),OFFSET('Sanitation Data'!$H$10,0,10*ROW('Sanitation Data'!H58)),NA())</f>
        <v>#N/A</v>
      </c>
      <c r="AS64" s="528" t="e">
        <f ca="1">+IF(AND(ISNUMBER(OFFSET('Sanitation Data'!$H$11,0,10*ROW('Sanitation Data'!H58))),'Data Summary'!DH64="Yes"),OFFSET('Sanitation Data'!$H$11,0,10*ROW('Sanitation Data'!H58)),NA())</f>
        <v>#N/A</v>
      </c>
      <c r="AT64" s="528" t="e">
        <f ca="1">+IF(AND(ISNUMBER(OFFSET('Sanitation Data'!$H$12,0,10*ROW('Sanitation Data'!H58))),'Data Summary'!DI64="Yes"),OFFSET('Sanitation Data'!$H$12,0,10*ROW('Sanitation Data'!H58)),NA())</f>
        <v>#N/A</v>
      </c>
      <c r="AU64" s="528" t="e">
        <f ca="1">+IF(AND(ISNUMBER(OFFSET('Sanitation Data'!$I$4,0,10*ROW('Sanitation Data'!I58))),'Data Summary'!DJ64="Yes"),100-OFFSET('Sanitation Data'!$I$4,0,10*ROW('Sanitation Data'!I58)),NA())</f>
        <v>#N/A</v>
      </c>
      <c r="AV64" s="528" t="e">
        <f ca="1">+IF(AND(ISNUMBER(OFFSET('Sanitation Data'!$I$6,0,10*ROW('Sanitation Data'!I58))),'Data Summary'!DK64="Yes"),OFFSET('Sanitation Data'!$I$6,0,10*ROW('Sanitation Data'!I58)),NA())</f>
        <v>#N/A</v>
      </c>
      <c r="AW64" s="528" t="e">
        <f ca="1">+IF(AND(ISNUMBER(OFFSET('Sanitation Data'!$I$10,0,10*ROW('Sanitation Data'!I58))),'Data Summary'!DL64="Yes"),OFFSET('Sanitation Data'!$I$10,0,10*ROW('Sanitation Data'!I58)),NA())</f>
        <v>#N/A</v>
      </c>
      <c r="AX64" s="528" t="e">
        <f ca="1">+IF(AND(ISNUMBER(OFFSET('Sanitation Data'!$I$11,0,10*ROW('Sanitation Data'!I58))),'Data Summary'!DM64="Yes"),OFFSET('Sanitation Data'!$I$11,0,10*ROW('Sanitation Data'!I58)),NA())</f>
        <v>#N/A</v>
      </c>
      <c r="AY64" s="528" t="e">
        <f ca="1">+IF(AND(ISNUMBER(OFFSET('Sanitation Data'!$I$12,0,10*ROW('Sanitation Data'!I58))),'Data Summary'!DN64="Yes"),OFFSET('Sanitation Data'!$I$12,0,10*ROW('Sanitation Data'!I58)),NA())</f>
        <v>#N/A</v>
      </c>
      <c r="AZ64" s="529" t="e">
        <f ca="1">+IF(AND(ISNUMBER(OFFSET('Hygiene Data'!$D$5,0,10*ROW('Hygiene Data'!D58))),'Data Summary'!DO64="Yes"),OFFSET('Hygiene Data'!$D$5,0,10*ROW('Hygiene Data'!D58)),NA())</f>
        <v>#N/A</v>
      </c>
      <c r="BA64" s="529" t="e">
        <f ca="1">+IF(AND(ISNUMBER(OFFSET('Hygiene Data'!$D$7,0,10*ROW('Hygiene Data'!D58))),'Data Summary'!DP64="Yes"),OFFSET('Hygiene Data'!$D$7,0,10*ROW('Hygiene Data'!D58)),NA())</f>
        <v>#N/A</v>
      </c>
      <c r="BB64" s="529" t="e">
        <f ca="1">+IF(AND(ISNUMBER(OFFSET('Hygiene Data'!$D$9,0,10*ROW('Hygiene Data'!D58))),'Data Summary'!DQ64="Yes"),OFFSET('Hygiene Data'!$D$9,0,10*ROW('Hygiene Data'!D58)),NA())</f>
        <v>#N/A</v>
      </c>
      <c r="BC64" s="529" t="e">
        <f ca="1">+IF(AND(ISNUMBER(OFFSET('Hygiene Data'!$E$5,0,10*ROW('Hygiene Data'!E58))),'Data Summary'!DR64="Yes"),OFFSET('Hygiene Data'!$E$5,0,10*ROW('Hygiene Data'!E58)),NA())</f>
        <v>#N/A</v>
      </c>
      <c r="BD64" s="529" t="e">
        <f ca="1">+IF(AND(ISNUMBER(OFFSET('Hygiene Data'!$E$7,0,10*ROW('Hygiene Data'!E58))),'Data Summary'!DS64="Yes"),OFFSET('Hygiene Data'!$E$7,0,10*ROW('Hygiene Data'!E58)),NA())</f>
        <v>#N/A</v>
      </c>
      <c r="BE64" s="529" t="e">
        <f ca="1">+IF(AND(ISNUMBER(OFFSET('Hygiene Data'!$E$9,0,10*ROW('Hygiene Data'!E58))),'Data Summary'!DT64="Yes"),OFFSET('Hygiene Data'!$E$9,0,10*ROW('Hygiene Data'!E58)),NA())</f>
        <v>#N/A</v>
      </c>
      <c r="BF64" s="529" t="e">
        <f ca="1">+IF(AND(ISNUMBER(OFFSET('Hygiene Data'!$F$5,0,10*ROW('Hygiene Data'!F58))),'Data Summary'!DU64="Yes"),OFFSET('Hygiene Data'!$F$5,0,10*ROW('Hygiene Data'!F58)),NA())</f>
        <v>#N/A</v>
      </c>
      <c r="BG64" s="529" t="e">
        <f ca="1">+IF(AND(ISNUMBER(OFFSET('Hygiene Data'!$F$7,0,10*ROW('Hygiene Data'!F58))),'Data Summary'!DV64="Yes"),OFFSET('Hygiene Data'!$F$7,0,10*ROW('Hygiene Data'!F58)),NA())</f>
        <v>#N/A</v>
      </c>
      <c r="BH64" s="529" t="e">
        <f ca="1">+IF(AND(ISNUMBER(OFFSET('Hygiene Data'!$F$9,0,10*ROW('Hygiene Data'!F58))),'Data Summary'!DW64="Yes"),OFFSET('Hygiene Data'!$F$9,0,10*ROW('Hygiene Data'!F58)),NA())</f>
        <v>#N/A</v>
      </c>
      <c r="BI64" s="529" t="e">
        <f ca="1">+IF(AND(ISNUMBER(OFFSET('Hygiene Data'!$G$5,0,10*ROW('Hygiene Data'!G58))),'Data Summary'!DX64="Yes"),OFFSET('Hygiene Data'!$G$5,0,10*ROW('Hygiene Data'!G58)),NA())</f>
        <v>#N/A</v>
      </c>
      <c r="BJ64" s="529" t="e">
        <f ca="1">+IF(AND(ISNUMBER(OFFSET('Hygiene Data'!$G$7,0,10*ROW('Hygiene Data'!G58))),'Data Summary'!DY64="Yes"),OFFSET('Hygiene Data'!$G$7,0,10*ROW('Hygiene Data'!G58)),NA())</f>
        <v>#N/A</v>
      </c>
      <c r="BK64" s="529" t="e">
        <f ca="1">+IF(AND(ISNUMBER(OFFSET('Hygiene Data'!$G$9,0,10*ROW('Hygiene Data'!G58))),'Data Summary'!DZ64="Yes"),OFFSET('Hygiene Data'!$G$9,0,10*ROW('Hygiene Data'!G58)),NA())</f>
        <v>#N/A</v>
      </c>
      <c r="BL64" s="529" t="e">
        <f ca="1">+IF(AND(ISNUMBER(OFFSET('Hygiene Data'!$H$5,0,10*ROW('Hygiene Data'!H58))),'Data Summary'!EA64="Yes"),OFFSET('Hygiene Data'!$H$5,0,10*ROW('Hygiene Data'!H58)),NA())</f>
        <v>#N/A</v>
      </c>
      <c r="BM64" s="529" t="e">
        <f ca="1">+IF(AND(ISNUMBER(OFFSET('Hygiene Data'!$H$7,0,10*ROW('Hygiene Data'!H58))),'Data Summary'!EB64="Yes"),OFFSET('Hygiene Data'!$H$7,0,10*ROW('Hygiene Data'!H58)),NA())</f>
        <v>#N/A</v>
      </c>
      <c r="BN64" s="529" t="e">
        <f ca="1">+IF(AND(ISNUMBER(OFFSET('Hygiene Data'!$H$9,0,10*ROW('Hygiene Data'!H58))),'Data Summary'!EC64="Yes"),OFFSET('Hygiene Data'!$H$9,0,10*ROW('Hygiene Data'!H58)),NA())</f>
        <v>#N/A</v>
      </c>
      <c r="BO64" s="529" t="e">
        <f ca="1">+IF(AND(ISNUMBER(OFFSET('Hygiene Data'!$I$5,0,10*ROW('Hygiene Data'!I58))),'Data Summary'!ED64="Yes"),OFFSET('Hygiene Data'!$I$5,0,10*ROW('Hygiene Data'!I58)),NA())</f>
        <v>#N/A</v>
      </c>
      <c r="BP64" s="529" t="e">
        <f ca="1">+IF(AND(ISNUMBER(OFFSET('Hygiene Data'!$I$7,0,10*ROW('Hygiene Data'!I58))),'Data Summary'!EE64="Yes"),OFFSET('Hygiene Data'!$I$7,0,10*ROW('Hygiene Data'!I58)),NA())</f>
        <v>#N/A</v>
      </c>
      <c r="BQ64" s="529" t="e">
        <f ca="1">+IF(AND(ISNUMBER(OFFSET('Hygiene Data'!$I$9,0,10*ROW('Hygiene Data'!I58))),'Data Summary'!EF64="Yes"),OFFSET('Hygiene Data'!$I$9,0,10*ROW('Hygiene Data'!I58)),NA())</f>
        <v>#N/A</v>
      </c>
    </row>
    <row r="65" spans="1:69" x14ac:dyDescent="0.25">
      <c r="A65" s="525" t="e">
        <f ca="1">+RIGHT('Data Summary'!A65,LEN('Data Summary'!A65)-9)</f>
        <v>#VALUE!</v>
      </c>
      <c r="B65" s="499" t="str">
        <f ca="1">+IF(ISTEXT('Data Summary'!B65),'Data Summary'!B65,"")</f>
        <v/>
      </c>
      <c r="C65" s="526" t="e">
        <f ca="1">+VALUE('Data Summary'!C65)</f>
        <v>#VALUE!</v>
      </c>
      <c r="D65" s="527" t="e">
        <f ca="1">+IF(AND(ISNUMBER(OFFSET('Water Data'!$D$4,0,10*ROW('Water Data'!D59))),'Data Summary'!BS65="Yes"),100-OFFSET('Water Data'!$D$4,0,10*ROW('Water Data'!D59)),NA())</f>
        <v>#N/A</v>
      </c>
      <c r="E65" s="527" t="e">
        <f ca="1">+IF(AND(ISNUMBER(OFFSET('Water Data'!$D$6,0,10*ROW('Water Data'!D59))),'Data Summary'!BT65="Yes"),OFFSET('Water Data'!$D$6,0,10*ROW('Water Data'!D59)),NA())</f>
        <v>#N/A</v>
      </c>
      <c r="F65" s="527" t="e">
        <f ca="1">+IF(AND(ISNUMBER(OFFSET('Water Data'!$D$9,0,10*ROW('Water Data'!D59))),'Data Summary'!BU65="Yes"),OFFSET('Water Data'!$D$9,0,10*ROW('Water Data'!D59)),NA())</f>
        <v>#N/A</v>
      </c>
      <c r="G65" s="527" t="e">
        <f ca="1">+IF(AND(ISNUMBER(OFFSET('Water Data'!$E$4,0,10*ROW('Water Data'!E59))),'Data Summary'!BV65="Yes"),100-OFFSET('Water Data'!$E$4,0,10*ROW('Water Data'!E59)),NA())</f>
        <v>#N/A</v>
      </c>
      <c r="H65" s="527" t="e">
        <f ca="1">+IF(AND(ISNUMBER(OFFSET('Water Data'!$E$6,0,10*ROW('Water Data'!E59))),'Data Summary'!BW65="Yes"),OFFSET('Water Data'!$E$6,0,10*ROW('Water Data'!E59)),NA())</f>
        <v>#N/A</v>
      </c>
      <c r="I65" s="527" t="e">
        <f ca="1">+IF(AND(ISNUMBER(OFFSET('Water Data'!$E$9,0,10*ROW('Water Data'!E59))),'Data Summary'!BX65="Yes"),OFFSET('Water Data'!$E$9,0,10*ROW('Water Data'!E59)),NA())</f>
        <v>#N/A</v>
      </c>
      <c r="J65" s="527" t="e">
        <f ca="1">+IF(AND(ISNUMBER(OFFSET('Water Data'!$F$4,0,10*ROW('Water Data'!F59))),'Data Summary'!BY65="Yes"),100-OFFSET('Water Data'!$F$4,0,10*ROW('Water Data'!F59)),NA())</f>
        <v>#N/A</v>
      </c>
      <c r="K65" s="527" t="e">
        <f ca="1">+IF(AND(ISNUMBER(OFFSET('Water Data'!$F$6,0,10*ROW('Water Data'!F59))),'Data Summary'!BZ65="Yes"),OFFSET('Water Data'!$F$6,0,10*ROW('Water Data'!F59)),NA())</f>
        <v>#N/A</v>
      </c>
      <c r="L65" s="527" t="e">
        <f ca="1">+IF(AND(ISNUMBER(OFFSET('Water Data'!$F$9,0,10*ROW('Water Data'!F59))),'Data Summary'!CA65="Yes"),OFFSET('Water Data'!$F$9,0,10*ROW('Water Data'!F59)),NA())</f>
        <v>#N/A</v>
      </c>
      <c r="M65" s="527" t="e">
        <f ca="1">+IF(AND(ISNUMBER(OFFSET('Water Data'!$G$4,0,10*ROW('Water Data'!G59))),'Data Summary'!CB65="Yes"),100-OFFSET('Water Data'!$G$4,0,10*ROW('Water Data'!G59)),NA())</f>
        <v>#N/A</v>
      </c>
      <c r="N65" s="527" t="e">
        <f ca="1">+IF(AND(ISNUMBER(OFFSET('Water Data'!$G$6,0,10*ROW('Water Data'!G59))),'Data Summary'!CC65="Yes"),OFFSET('Water Data'!$G$6,0,10*ROW('Water Data'!G59)),NA())</f>
        <v>#N/A</v>
      </c>
      <c r="O65" s="527" t="e">
        <f ca="1">+IF(AND(ISNUMBER(OFFSET('Water Data'!$G$9,0,10*ROW('Water Data'!G59))),'Data Summary'!CD65="Yes"),OFFSET('Water Data'!$G$9,0,10*ROW('Water Data'!G59)),NA())</f>
        <v>#N/A</v>
      </c>
      <c r="P65" s="527" t="e">
        <f ca="1">+IF(AND(ISNUMBER(OFFSET('Water Data'!$H$4,0,10*ROW('Water Data'!H59))),'Data Summary'!CE65="Yes"),100-OFFSET('Water Data'!$H$4,0,10*ROW('Water Data'!H59)),NA())</f>
        <v>#N/A</v>
      </c>
      <c r="Q65" s="527" t="e">
        <f ca="1">+IF(AND(ISNUMBER(OFFSET('Water Data'!$H$6,0,10*ROW('Water Data'!H59))),'Data Summary'!CF65="Yes"),OFFSET('Water Data'!$H$6,0,10*ROW('Water Data'!H59)),NA())</f>
        <v>#N/A</v>
      </c>
      <c r="R65" s="527" t="e">
        <f ca="1">+IF(AND(ISNUMBER(OFFSET('Water Data'!$H$9,0,10*ROW('Water Data'!H59))),'Data Summary'!CG65="Yes"),OFFSET('Water Data'!$H$9,0,10*ROW('Water Data'!H59)),NA())</f>
        <v>#N/A</v>
      </c>
      <c r="S65" s="527" t="e">
        <f ca="1">+IF(AND(ISNUMBER(OFFSET('Water Data'!$I$4,0,10*ROW('Water Data'!I59))),'Data Summary'!CH65="Yes"),100-OFFSET('Water Data'!$I$4,0,10*ROW('Water Data'!I59)),NA())</f>
        <v>#N/A</v>
      </c>
      <c r="T65" s="527" t="e">
        <f ca="1">+IF(AND(ISNUMBER(OFFSET('Water Data'!$I$6,0,10*ROW('Water Data'!I59))),'Data Summary'!CI65="Yes"),OFFSET('Water Data'!$I$6,0,10*ROW('Water Data'!I59)),NA())</f>
        <v>#N/A</v>
      </c>
      <c r="U65" s="527" t="e">
        <f ca="1">+IF(AND(ISNUMBER(OFFSET('Water Data'!$I$9,0,10*ROW('Water Data'!I59))),'Data Summary'!CJ65="Yes"),OFFSET('Water Data'!$I$9,0,10*ROW('Water Data'!I59)),NA())</f>
        <v>#N/A</v>
      </c>
      <c r="V65" s="528" t="e">
        <f ca="1">+IF(AND(ISNUMBER(OFFSET('Sanitation Data'!$D$4,0,10*ROW('Sanitation Data'!D59))),'Data Summary'!CK65="Yes"),100-OFFSET('Sanitation Data'!$D$4,0,10*ROW('Sanitation Data'!D59)),NA())</f>
        <v>#N/A</v>
      </c>
      <c r="W65" s="528" t="e">
        <f ca="1">+IF(AND(ISNUMBER(OFFSET('Sanitation Data'!$D$6,0,10*ROW('Sanitation Data'!D59))),'Data Summary'!CL65="Yes"),OFFSET('Sanitation Data'!$D$6,0,10*ROW('Sanitation Data'!D59)),NA())</f>
        <v>#N/A</v>
      </c>
      <c r="X65" s="528" t="e">
        <f ca="1">+IF(AND(ISNUMBER(OFFSET('Sanitation Data'!$D$10,0,10*ROW('Sanitation Data'!D59))),'Data Summary'!CM65="Yes"),OFFSET('Sanitation Data'!$D$10,0,10*ROW('Sanitation Data'!D59)),NA())</f>
        <v>#N/A</v>
      </c>
      <c r="Y65" s="528" t="e">
        <f ca="1">+IF(AND(ISNUMBER(OFFSET('Sanitation Data'!$D$11,0,10*ROW('Sanitation Data'!D59))),'Data Summary'!CN65="Yes"),OFFSET('Sanitation Data'!$D$11,0,10*ROW('Sanitation Data'!D59)),NA())</f>
        <v>#N/A</v>
      </c>
      <c r="Z65" s="528" t="e">
        <f ca="1">+IF(AND(ISNUMBER(OFFSET('Sanitation Data'!$D$12,0,10*ROW('Sanitation Data'!D59))),'Data Summary'!CO65="Yes"),OFFSET('Sanitation Data'!$D$12,0,10*ROW('Sanitation Data'!D59)),NA())</f>
        <v>#N/A</v>
      </c>
      <c r="AA65" s="528" t="e">
        <f ca="1">+IF(AND(ISNUMBER(OFFSET('Sanitation Data'!$E$4,0,10*ROW('Sanitation Data'!E59))),'Data Summary'!CP65="Yes"),100-OFFSET('Sanitation Data'!$E$4,0,10*ROW('Sanitation Data'!E59)),NA())</f>
        <v>#N/A</v>
      </c>
      <c r="AB65" s="528" t="e">
        <f ca="1">+IF(AND(ISNUMBER(OFFSET('Sanitation Data'!$E$6,0,10*ROW('Sanitation Data'!E59))),'Data Summary'!CQ65="Yes"),OFFSET('Sanitation Data'!$E$6,0,10*ROW('Sanitation Data'!E59)),NA())</f>
        <v>#N/A</v>
      </c>
      <c r="AC65" s="528" t="e">
        <f ca="1">+IF(AND(ISNUMBER(OFFSET('Sanitation Data'!$E$10,0,10*ROW('Sanitation Data'!E59))),'Data Summary'!CR65="Yes"),OFFSET('Sanitation Data'!$E$10,0,10*ROW('Sanitation Data'!E59)),NA())</f>
        <v>#N/A</v>
      </c>
      <c r="AD65" s="528" t="e">
        <f ca="1">+IF(AND(ISNUMBER(OFFSET('Sanitation Data'!$E$11,0,10*ROW('Sanitation Data'!E59))),'Data Summary'!CS65="Yes"),OFFSET('Sanitation Data'!$E$11,0,10*ROW('Sanitation Data'!E59)),NA())</f>
        <v>#N/A</v>
      </c>
      <c r="AE65" s="528" t="e">
        <f ca="1">+IF(AND(ISNUMBER(OFFSET('Sanitation Data'!$E$12,0,10*ROW('Sanitation Data'!E59))),'Data Summary'!CT65="Yes"),OFFSET('Sanitation Data'!$E$12,0,10*ROW('Sanitation Data'!E59)),NA())</f>
        <v>#N/A</v>
      </c>
      <c r="AF65" s="528" t="e">
        <f ca="1">+IF(AND(ISNUMBER(OFFSET('Sanitation Data'!$F$4,0,10*ROW('Sanitation Data'!F59))),'Data Summary'!CU65="Yes"),100-OFFSET('Sanitation Data'!$F$4,0,10*ROW('Sanitation Data'!F59)),NA())</f>
        <v>#N/A</v>
      </c>
      <c r="AG65" s="528" t="e">
        <f ca="1">+IF(AND(ISNUMBER(OFFSET('Sanitation Data'!$F$6,0,10*ROW('Sanitation Data'!F59))),'Data Summary'!CV65="Yes"),OFFSET('Sanitation Data'!$F$6,0,10*ROW('Sanitation Data'!F59)),NA())</f>
        <v>#N/A</v>
      </c>
      <c r="AH65" s="528" t="e">
        <f ca="1">+IF(AND(ISNUMBER(OFFSET('Sanitation Data'!$F$10,0,10*ROW('Sanitation Data'!F59))),'Data Summary'!CW65="Yes"),OFFSET('Sanitation Data'!$F$10,0,10*ROW('Sanitation Data'!F59)),NA())</f>
        <v>#N/A</v>
      </c>
      <c r="AI65" s="528" t="e">
        <f ca="1">+IF(AND(ISNUMBER(OFFSET('Sanitation Data'!$F$11,0,10*ROW('Sanitation Data'!F59))),'Data Summary'!CX65="Yes"),OFFSET('Sanitation Data'!$F$11,0,10*ROW('Sanitation Data'!F59)),NA())</f>
        <v>#N/A</v>
      </c>
      <c r="AJ65" s="528" t="e">
        <f ca="1">+IF(AND(ISNUMBER(OFFSET('Sanitation Data'!$F$12,0,10*ROW('Sanitation Data'!F59))),'Data Summary'!CY65="Yes"),OFFSET('Sanitation Data'!$F$12,0,10*ROW('Sanitation Data'!F59)),NA())</f>
        <v>#N/A</v>
      </c>
      <c r="AK65" s="528" t="e">
        <f ca="1">+IF(AND(ISNUMBER(OFFSET('Sanitation Data'!$G$4,0,10*ROW('Sanitation Data'!G59))),'Data Summary'!CZ65="Yes"),100-OFFSET('Sanitation Data'!$G$4,0,10*ROW('Sanitation Data'!G59)),NA())</f>
        <v>#N/A</v>
      </c>
      <c r="AL65" s="528" t="e">
        <f ca="1">+IF(AND(ISNUMBER(OFFSET('Sanitation Data'!$G$6,0,10*ROW('Sanitation Data'!G59))),'Data Summary'!DA65="Yes"),OFFSET('Sanitation Data'!$G$6,0,10*ROW('Sanitation Data'!G59)),NA())</f>
        <v>#N/A</v>
      </c>
      <c r="AM65" s="528" t="e">
        <f ca="1">+IF(AND(ISNUMBER(OFFSET('Sanitation Data'!$G$10,0,10*ROW('Sanitation Data'!G59))),'Data Summary'!DB65="Yes"),OFFSET('Sanitation Data'!$G$10,0,10*ROW('Sanitation Data'!G59)),NA())</f>
        <v>#N/A</v>
      </c>
      <c r="AN65" s="528" t="e">
        <f ca="1">+IF(AND(ISNUMBER(OFFSET('Sanitation Data'!$G$11,0,10*ROW('Sanitation Data'!G59))),'Data Summary'!DC65="Yes"),OFFSET('Sanitation Data'!$G$11,0,10*ROW('Sanitation Data'!G59)),NA())</f>
        <v>#N/A</v>
      </c>
      <c r="AO65" s="528" t="e">
        <f ca="1">+IF(AND(ISNUMBER(OFFSET('Sanitation Data'!$G$12,0,10*ROW('Sanitation Data'!G59))),'Data Summary'!DD65="Yes"),OFFSET('Sanitation Data'!$G$12,0,10*ROW('Sanitation Data'!G59)),NA())</f>
        <v>#N/A</v>
      </c>
      <c r="AP65" s="528" t="e">
        <f ca="1">+IF(AND(ISNUMBER(OFFSET('Sanitation Data'!$H$4,0,10*ROW('Sanitation Data'!H59))),'Data Summary'!DE65="Yes"),100-OFFSET('Sanitation Data'!$H$4,0,10*ROW('Sanitation Data'!H59)),NA())</f>
        <v>#N/A</v>
      </c>
      <c r="AQ65" s="528" t="e">
        <f ca="1">+IF(AND(ISNUMBER(OFFSET('Sanitation Data'!$H$6,0,10*ROW('Sanitation Data'!H59))),'Data Summary'!DF65="Yes"),OFFSET('Sanitation Data'!$H$6,0,10*ROW('Sanitation Data'!H59)),NA())</f>
        <v>#N/A</v>
      </c>
      <c r="AR65" s="528" t="e">
        <f ca="1">+IF(AND(ISNUMBER(OFFSET('Sanitation Data'!$H$10,0,10*ROW('Sanitation Data'!H59))),'Data Summary'!DG65="Yes"),OFFSET('Sanitation Data'!$H$10,0,10*ROW('Sanitation Data'!H59)),NA())</f>
        <v>#N/A</v>
      </c>
      <c r="AS65" s="528" t="e">
        <f ca="1">+IF(AND(ISNUMBER(OFFSET('Sanitation Data'!$H$11,0,10*ROW('Sanitation Data'!H59))),'Data Summary'!DH65="Yes"),OFFSET('Sanitation Data'!$H$11,0,10*ROW('Sanitation Data'!H59)),NA())</f>
        <v>#N/A</v>
      </c>
      <c r="AT65" s="528" t="e">
        <f ca="1">+IF(AND(ISNUMBER(OFFSET('Sanitation Data'!$H$12,0,10*ROW('Sanitation Data'!H59))),'Data Summary'!DI65="Yes"),OFFSET('Sanitation Data'!$H$12,0,10*ROW('Sanitation Data'!H59)),NA())</f>
        <v>#N/A</v>
      </c>
      <c r="AU65" s="528" t="e">
        <f ca="1">+IF(AND(ISNUMBER(OFFSET('Sanitation Data'!$I$4,0,10*ROW('Sanitation Data'!I59))),'Data Summary'!DJ65="Yes"),100-OFFSET('Sanitation Data'!$I$4,0,10*ROW('Sanitation Data'!I59)),NA())</f>
        <v>#N/A</v>
      </c>
      <c r="AV65" s="528" t="e">
        <f ca="1">+IF(AND(ISNUMBER(OFFSET('Sanitation Data'!$I$6,0,10*ROW('Sanitation Data'!I59))),'Data Summary'!DK65="Yes"),OFFSET('Sanitation Data'!$I$6,0,10*ROW('Sanitation Data'!I59)),NA())</f>
        <v>#N/A</v>
      </c>
      <c r="AW65" s="528" t="e">
        <f ca="1">+IF(AND(ISNUMBER(OFFSET('Sanitation Data'!$I$10,0,10*ROW('Sanitation Data'!I59))),'Data Summary'!DL65="Yes"),OFFSET('Sanitation Data'!$I$10,0,10*ROW('Sanitation Data'!I59)),NA())</f>
        <v>#N/A</v>
      </c>
      <c r="AX65" s="528" t="e">
        <f ca="1">+IF(AND(ISNUMBER(OFFSET('Sanitation Data'!$I$11,0,10*ROW('Sanitation Data'!I59))),'Data Summary'!DM65="Yes"),OFFSET('Sanitation Data'!$I$11,0,10*ROW('Sanitation Data'!I59)),NA())</f>
        <v>#N/A</v>
      </c>
      <c r="AY65" s="528" t="e">
        <f ca="1">+IF(AND(ISNUMBER(OFFSET('Sanitation Data'!$I$12,0,10*ROW('Sanitation Data'!I59))),'Data Summary'!DN65="Yes"),OFFSET('Sanitation Data'!$I$12,0,10*ROW('Sanitation Data'!I59)),NA())</f>
        <v>#N/A</v>
      </c>
      <c r="AZ65" s="529" t="e">
        <f ca="1">+IF(AND(ISNUMBER(OFFSET('Hygiene Data'!$D$5,0,10*ROW('Hygiene Data'!D59))),'Data Summary'!DO65="Yes"),OFFSET('Hygiene Data'!$D$5,0,10*ROW('Hygiene Data'!D59)),NA())</f>
        <v>#N/A</v>
      </c>
      <c r="BA65" s="529" t="e">
        <f ca="1">+IF(AND(ISNUMBER(OFFSET('Hygiene Data'!$D$7,0,10*ROW('Hygiene Data'!D59))),'Data Summary'!DP65="Yes"),OFFSET('Hygiene Data'!$D$7,0,10*ROW('Hygiene Data'!D59)),NA())</f>
        <v>#N/A</v>
      </c>
      <c r="BB65" s="529" t="e">
        <f ca="1">+IF(AND(ISNUMBER(OFFSET('Hygiene Data'!$D$9,0,10*ROW('Hygiene Data'!D59))),'Data Summary'!DQ65="Yes"),OFFSET('Hygiene Data'!$D$9,0,10*ROW('Hygiene Data'!D59)),NA())</f>
        <v>#N/A</v>
      </c>
      <c r="BC65" s="529" t="e">
        <f ca="1">+IF(AND(ISNUMBER(OFFSET('Hygiene Data'!$E$5,0,10*ROW('Hygiene Data'!E59))),'Data Summary'!DR65="Yes"),OFFSET('Hygiene Data'!$E$5,0,10*ROW('Hygiene Data'!E59)),NA())</f>
        <v>#N/A</v>
      </c>
      <c r="BD65" s="529" t="e">
        <f ca="1">+IF(AND(ISNUMBER(OFFSET('Hygiene Data'!$E$7,0,10*ROW('Hygiene Data'!E59))),'Data Summary'!DS65="Yes"),OFFSET('Hygiene Data'!$E$7,0,10*ROW('Hygiene Data'!E59)),NA())</f>
        <v>#N/A</v>
      </c>
      <c r="BE65" s="529" t="e">
        <f ca="1">+IF(AND(ISNUMBER(OFFSET('Hygiene Data'!$E$9,0,10*ROW('Hygiene Data'!E59))),'Data Summary'!DT65="Yes"),OFFSET('Hygiene Data'!$E$9,0,10*ROW('Hygiene Data'!E59)),NA())</f>
        <v>#N/A</v>
      </c>
      <c r="BF65" s="529" t="e">
        <f ca="1">+IF(AND(ISNUMBER(OFFSET('Hygiene Data'!$F$5,0,10*ROW('Hygiene Data'!F59))),'Data Summary'!DU65="Yes"),OFFSET('Hygiene Data'!$F$5,0,10*ROW('Hygiene Data'!F59)),NA())</f>
        <v>#N/A</v>
      </c>
      <c r="BG65" s="529" t="e">
        <f ca="1">+IF(AND(ISNUMBER(OFFSET('Hygiene Data'!$F$7,0,10*ROW('Hygiene Data'!F59))),'Data Summary'!DV65="Yes"),OFFSET('Hygiene Data'!$F$7,0,10*ROW('Hygiene Data'!F59)),NA())</f>
        <v>#N/A</v>
      </c>
      <c r="BH65" s="529" t="e">
        <f ca="1">+IF(AND(ISNUMBER(OFFSET('Hygiene Data'!$F$9,0,10*ROW('Hygiene Data'!F59))),'Data Summary'!DW65="Yes"),OFFSET('Hygiene Data'!$F$9,0,10*ROW('Hygiene Data'!F59)),NA())</f>
        <v>#N/A</v>
      </c>
      <c r="BI65" s="529" t="e">
        <f ca="1">+IF(AND(ISNUMBER(OFFSET('Hygiene Data'!$G$5,0,10*ROW('Hygiene Data'!G59))),'Data Summary'!DX65="Yes"),OFFSET('Hygiene Data'!$G$5,0,10*ROW('Hygiene Data'!G59)),NA())</f>
        <v>#N/A</v>
      </c>
      <c r="BJ65" s="529" t="e">
        <f ca="1">+IF(AND(ISNUMBER(OFFSET('Hygiene Data'!$G$7,0,10*ROW('Hygiene Data'!G59))),'Data Summary'!DY65="Yes"),OFFSET('Hygiene Data'!$G$7,0,10*ROW('Hygiene Data'!G59)),NA())</f>
        <v>#N/A</v>
      </c>
      <c r="BK65" s="529" t="e">
        <f ca="1">+IF(AND(ISNUMBER(OFFSET('Hygiene Data'!$G$9,0,10*ROW('Hygiene Data'!G59))),'Data Summary'!DZ65="Yes"),OFFSET('Hygiene Data'!$G$9,0,10*ROW('Hygiene Data'!G59)),NA())</f>
        <v>#N/A</v>
      </c>
      <c r="BL65" s="529" t="e">
        <f ca="1">+IF(AND(ISNUMBER(OFFSET('Hygiene Data'!$H$5,0,10*ROW('Hygiene Data'!H59))),'Data Summary'!EA65="Yes"),OFFSET('Hygiene Data'!$H$5,0,10*ROW('Hygiene Data'!H59)),NA())</f>
        <v>#N/A</v>
      </c>
      <c r="BM65" s="529" t="e">
        <f ca="1">+IF(AND(ISNUMBER(OFFSET('Hygiene Data'!$H$7,0,10*ROW('Hygiene Data'!H59))),'Data Summary'!EB65="Yes"),OFFSET('Hygiene Data'!$H$7,0,10*ROW('Hygiene Data'!H59)),NA())</f>
        <v>#N/A</v>
      </c>
      <c r="BN65" s="529" t="e">
        <f ca="1">+IF(AND(ISNUMBER(OFFSET('Hygiene Data'!$H$9,0,10*ROW('Hygiene Data'!H59))),'Data Summary'!EC65="Yes"),OFFSET('Hygiene Data'!$H$9,0,10*ROW('Hygiene Data'!H59)),NA())</f>
        <v>#N/A</v>
      </c>
      <c r="BO65" s="529" t="e">
        <f ca="1">+IF(AND(ISNUMBER(OFFSET('Hygiene Data'!$I$5,0,10*ROW('Hygiene Data'!I59))),'Data Summary'!ED65="Yes"),OFFSET('Hygiene Data'!$I$5,0,10*ROW('Hygiene Data'!I59)),NA())</f>
        <v>#N/A</v>
      </c>
      <c r="BP65" s="529" t="e">
        <f ca="1">+IF(AND(ISNUMBER(OFFSET('Hygiene Data'!$I$7,0,10*ROW('Hygiene Data'!I59))),'Data Summary'!EE65="Yes"),OFFSET('Hygiene Data'!$I$7,0,10*ROW('Hygiene Data'!I59)),NA())</f>
        <v>#N/A</v>
      </c>
      <c r="BQ65" s="529" t="e">
        <f ca="1">+IF(AND(ISNUMBER(OFFSET('Hygiene Data'!$I$9,0,10*ROW('Hygiene Data'!I59))),'Data Summary'!EF65="Yes"),OFFSET('Hygiene Data'!$I$9,0,10*ROW('Hygiene Data'!I59)),NA())</f>
        <v>#N/A</v>
      </c>
    </row>
    <row r="66" spans="1:69" x14ac:dyDescent="0.25">
      <c r="A66" s="525" t="e">
        <f ca="1">+RIGHT('Data Summary'!A66,LEN('Data Summary'!A66)-9)</f>
        <v>#VALUE!</v>
      </c>
      <c r="B66" s="499" t="str">
        <f ca="1">+IF(ISTEXT('Data Summary'!B66),'Data Summary'!B66,"")</f>
        <v/>
      </c>
      <c r="C66" s="526" t="e">
        <f ca="1">+VALUE('Data Summary'!C66)</f>
        <v>#VALUE!</v>
      </c>
      <c r="D66" s="527" t="e">
        <f ca="1">+IF(AND(ISNUMBER(OFFSET('Water Data'!$D$4,0,10*ROW('Water Data'!D60))),'Data Summary'!BS66="Yes"),100-OFFSET('Water Data'!$D$4,0,10*ROW('Water Data'!D60)),NA())</f>
        <v>#N/A</v>
      </c>
      <c r="E66" s="527" t="e">
        <f ca="1">+IF(AND(ISNUMBER(OFFSET('Water Data'!$D$6,0,10*ROW('Water Data'!D60))),'Data Summary'!BT66="Yes"),OFFSET('Water Data'!$D$6,0,10*ROW('Water Data'!D60)),NA())</f>
        <v>#N/A</v>
      </c>
      <c r="F66" s="527" t="e">
        <f ca="1">+IF(AND(ISNUMBER(OFFSET('Water Data'!$D$9,0,10*ROW('Water Data'!D60))),'Data Summary'!BU66="Yes"),OFFSET('Water Data'!$D$9,0,10*ROW('Water Data'!D60)),NA())</f>
        <v>#N/A</v>
      </c>
      <c r="G66" s="527" t="e">
        <f ca="1">+IF(AND(ISNUMBER(OFFSET('Water Data'!$E$4,0,10*ROW('Water Data'!E60))),'Data Summary'!BV66="Yes"),100-OFFSET('Water Data'!$E$4,0,10*ROW('Water Data'!E60)),NA())</f>
        <v>#N/A</v>
      </c>
      <c r="H66" s="527" t="e">
        <f ca="1">+IF(AND(ISNUMBER(OFFSET('Water Data'!$E$6,0,10*ROW('Water Data'!E60))),'Data Summary'!BW66="Yes"),OFFSET('Water Data'!$E$6,0,10*ROW('Water Data'!E60)),NA())</f>
        <v>#N/A</v>
      </c>
      <c r="I66" s="527" t="e">
        <f ca="1">+IF(AND(ISNUMBER(OFFSET('Water Data'!$E$9,0,10*ROW('Water Data'!E60))),'Data Summary'!BX66="Yes"),OFFSET('Water Data'!$E$9,0,10*ROW('Water Data'!E60)),NA())</f>
        <v>#N/A</v>
      </c>
      <c r="J66" s="527" t="e">
        <f ca="1">+IF(AND(ISNUMBER(OFFSET('Water Data'!$F$4,0,10*ROW('Water Data'!F60))),'Data Summary'!BY66="Yes"),100-OFFSET('Water Data'!$F$4,0,10*ROW('Water Data'!F60)),NA())</f>
        <v>#N/A</v>
      </c>
      <c r="K66" s="527" t="e">
        <f ca="1">+IF(AND(ISNUMBER(OFFSET('Water Data'!$F$6,0,10*ROW('Water Data'!F60))),'Data Summary'!BZ66="Yes"),OFFSET('Water Data'!$F$6,0,10*ROW('Water Data'!F60)),NA())</f>
        <v>#N/A</v>
      </c>
      <c r="L66" s="527" t="e">
        <f ca="1">+IF(AND(ISNUMBER(OFFSET('Water Data'!$F$9,0,10*ROW('Water Data'!F60))),'Data Summary'!CA66="Yes"),OFFSET('Water Data'!$F$9,0,10*ROW('Water Data'!F60)),NA())</f>
        <v>#N/A</v>
      </c>
      <c r="M66" s="527" t="e">
        <f ca="1">+IF(AND(ISNUMBER(OFFSET('Water Data'!$G$4,0,10*ROW('Water Data'!G60))),'Data Summary'!CB66="Yes"),100-OFFSET('Water Data'!$G$4,0,10*ROW('Water Data'!G60)),NA())</f>
        <v>#N/A</v>
      </c>
      <c r="N66" s="527" t="e">
        <f ca="1">+IF(AND(ISNUMBER(OFFSET('Water Data'!$G$6,0,10*ROW('Water Data'!G60))),'Data Summary'!CC66="Yes"),OFFSET('Water Data'!$G$6,0,10*ROW('Water Data'!G60)),NA())</f>
        <v>#N/A</v>
      </c>
      <c r="O66" s="527" t="e">
        <f ca="1">+IF(AND(ISNUMBER(OFFSET('Water Data'!$G$9,0,10*ROW('Water Data'!G60))),'Data Summary'!CD66="Yes"),OFFSET('Water Data'!$G$9,0,10*ROW('Water Data'!G60)),NA())</f>
        <v>#N/A</v>
      </c>
      <c r="P66" s="527" t="e">
        <f ca="1">+IF(AND(ISNUMBER(OFFSET('Water Data'!$H$4,0,10*ROW('Water Data'!H60))),'Data Summary'!CE66="Yes"),100-OFFSET('Water Data'!$H$4,0,10*ROW('Water Data'!H60)),NA())</f>
        <v>#N/A</v>
      </c>
      <c r="Q66" s="527" t="e">
        <f ca="1">+IF(AND(ISNUMBER(OFFSET('Water Data'!$H$6,0,10*ROW('Water Data'!H60))),'Data Summary'!CF66="Yes"),OFFSET('Water Data'!$H$6,0,10*ROW('Water Data'!H60)),NA())</f>
        <v>#N/A</v>
      </c>
      <c r="R66" s="527" t="e">
        <f ca="1">+IF(AND(ISNUMBER(OFFSET('Water Data'!$H$9,0,10*ROW('Water Data'!H60))),'Data Summary'!CG66="Yes"),OFFSET('Water Data'!$H$9,0,10*ROW('Water Data'!H60)),NA())</f>
        <v>#N/A</v>
      </c>
      <c r="S66" s="527" t="e">
        <f ca="1">+IF(AND(ISNUMBER(OFFSET('Water Data'!$I$4,0,10*ROW('Water Data'!I60))),'Data Summary'!CH66="Yes"),100-OFFSET('Water Data'!$I$4,0,10*ROW('Water Data'!I60)),NA())</f>
        <v>#N/A</v>
      </c>
      <c r="T66" s="527" t="e">
        <f ca="1">+IF(AND(ISNUMBER(OFFSET('Water Data'!$I$6,0,10*ROW('Water Data'!I60))),'Data Summary'!CI66="Yes"),OFFSET('Water Data'!$I$6,0,10*ROW('Water Data'!I60)),NA())</f>
        <v>#N/A</v>
      </c>
      <c r="U66" s="527" t="e">
        <f ca="1">+IF(AND(ISNUMBER(OFFSET('Water Data'!$I$9,0,10*ROW('Water Data'!I60))),'Data Summary'!CJ66="Yes"),OFFSET('Water Data'!$I$9,0,10*ROW('Water Data'!I60)),NA())</f>
        <v>#N/A</v>
      </c>
      <c r="V66" s="528" t="e">
        <f ca="1">+IF(AND(ISNUMBER(OFFSET('Sanitation Data'!$D$4,0,10*ROW('Sanitation Data'!D60))),'Data Summary'!CK66="Yes"),100-OFFSET('Sanitation Data'!$D$4,0,10*ROW('Sanitation Data'!D60)),NA())</f>
        <v>#N/A</v>
      </c>
      <c r="W66" s="528" t="e">
        <f ca="1">+IF(AND(ISNUMBER(OFFSET('Sanitation Data'!$D$6,0,10*ROW('Sanitation Data'!D60))),'Data Summary'!CL66="Yes"),OFFSET('Sanitation Data'!$D$6,0,10*ROW('Sanitation Data'!D60)),NA())</f>
        <v>#N/A</v>
      </c>
      <c r="X66" s="528" t="e">
        <f ca="1">+IF(AND(ISNUMBER(OFFSET('Sanitation Data'!$D$10,0,10*ROW('Sanitation Data'!D60))),'Data Summary'!CM66="Yes"),OFFSET('Sanitation Data'!$D$10,0,10*ROW('Sanitation Data'!D60)),NA())</f>
        <v>#N/A</v>
      </c>
      <c r="Y66" s="528" t="e">
        <f ca="1">+IF(AND(ISNUMBER(OFFSET('Sanitation Data'!$D$11,0,10*ROW('Sanitation Data'!D60))),'Data Summary'!CN66="Yes"),OFFSET('Sanitation Data'!$D$11,0,10*ROW('Sanitation Data'!D60)),NA())</f>
        <v>#N/A</v>
      </c>
      <c r="Z66" s="528" t="e">
        <f ca="1">+IF(AND(ISNUMBER(OFFSET('Sanitation Data'!$D$12,0,10*ROW('Sanitation Data'!D60))),'Data Summary'!CO66="Yes"),OFFSET('Sanitation Data'!$D$12,0,10*ROW('Sanitation Data'!D60)),NA())</f>
        <v>#N/A</v>
      </c>
      <c r="AA66" s="528" t="e">
        <f ca="1">+IF(AND(ISNUMBER(OFFSET('Sanitation Data'!$E$4,0,10*ROW('Sanitation Data'!E60))),'Data Summary'!CP66="Yes"),100-OFFSET('Sanitation Data'!$E$4,0,10*ROW('Sanitation Data'!E60)),NA())</f>
        <v>#N/A</v>
      </c>
      <c r="AB66" s="528" t="e">
        <f ca="1">+IF(AND(ISNUMBER(OFFSET('Sanitation Data'!$E$6,0,10*ROW('Sanitation Data'!E60))),'Data Summary'!CQ66="Yes"),OFFSET('Sanitation Data'!$E$6,0,10*ROW('Sanitation Data'!E60)),NA())</f>
        <v>#N/A</v>
      </c>
      <c r="AC66" s="528" t="e">
        <f ca="1">+IF(AND(ISNUMBER(OFFSET('Sanitation Data'!$E$10,0,10*ROW('Sanitation Data'!E60))),'Data Summary'!CR66="Yes"),OFFSET('Sanitation Data'!$E$10,0,10*ROW('Sanitation Data'!E60)),NA())</f>
        <v>#N/A</v>
      </c>
      <c r="AD66" s="528" t="e">
        <f ca="1">+IF(AND(ISNUMBER(OFFSET('Sanitation Data'!$E$11,0,10*ROW('Sanitation Data'!E60))),'Data Summary'!CS66="Yes"),OFFSET('Sanitation Data'!$E$11,0,10*ROW('Sanitation Data'!E60)),NA())</f>
        <v>#N/A</v>
      </c>
      <c r="AE66" s="528" t="e">
        <f ca="1">+IF(AND(ISNUMBER(OFFSET('Sanitation Data'!$E$12,0,10*ROW('Sanitation Data'!E60))),'Data Summary'!CT66="Yes"),OFFSET('Sanitation Data'!$E$12,0,10*ROW('Sanitation Data'!E60)),NA())</f>
        <v>#N/A</v>
      </c>
      <c r="AF66" s="528" t="e">
        <f ca="1">+IF(AND(ISNUMBER(OFFSET('Sanitation Data'!$F$4,0,10*ROW('Sanitation Data'!F60))),'Data Summary'!CU66="Yes"),100-OFFSET('Sanitation Data'!$F$4,0,10*ROW('Sanitation Data'!F60)),NA())</f>
        <v>#N/A</v>
      </c>
      <c r="AG66" s="528" t="e">
        <f ca="1">+IF(AND(ISNUMBER(OFFSET('Sanitation Data'!$F$6,0,10*ROW('Sanitation Data'!F60))),'Data Summary'!CV66="Yes"),OFFSET('Sanitation Data'!$F$6,0,10*ROW('Sanitation Data'!F60)),NA())</f>
        <v>#N/A</v>
      </c>
      <c r="AH66" s="528" t="e">
        <f ca="1">+IF(AND(ISNUMBER(OFFSET('Sanitation Data'!$F$10,0,10*ROW('Sanitation Data'!F60))),'Data Summary'!CW66="Yes"),OFFSET('Sanitation Data'!$F$10,0,10*ROW('Sanitation Data'!F60)),NA())</f>
        <v>#N/A</v>
      </c>
      <c r="AI66" s="528" t="e">
        <f ca="1">+IF(AND(ISNUMBER(OFFSET('Sanitation Data'!$F$11,0,10*ROW('Sanitation Data'!F60))),'Data Summary'!CX66="Yes"),OFFSET('Sanitation Data'!$F$11,0,10*ROW('Sanitation Data'!F60)),NA())</f>
        <v>#N/A</v>
      </c>
      <c r="AJ66" s="528" t="e">
        <f ca="1">+IF(AND(ISNUMBER(OFFSET('Sanitation Data'!$F$12,0,10*ROW('Sanitation Data'!F60))),'Data Summary'!CY66="Yes"),OFFSET('Sanitation Data'!$F$12,0,10*ROW('Sanitation Data'!F60)),NA())</f>
        <v>#N/A</v>
      </c>
      <c r="AK66" s="528" t="e">
        <f ca="1">+IF(AND(ISNUMBER(OFFSET('Sanitation Data'!$G$4,0,10*ROW('Sanitation Data'!G60))),'Data Summary'!CZ66="Yes"),100-OFFSET('Sanitation Data'!$G$4,0,10*ROW('Sanitation Data'!G60)),NA())</f>
        <v>#N/A</v>
      </c>
      <c r="AL66" s="528" t="e">
        <f ca="1">+IF(AND(ISNUMBER(OFFSET('Sanitation Data'!$G$6,0,10*ROW('Sanitation Data'!G60))),'Data Summary'!DA66="Yes"),OFFSET('Sanitation Data'!$G$6,0,10*ROW('Sanitation Data'!G60)),NA())</f>
        <v>#N/A</v>
      </c>
      <c r="AM66" s="528" t="e">
        <f ca="1">+IF(AND(ISNUMBER(OFFSET('Sanitation Data'!$G$10,0,10*ROW('Sanitation Data'!G60))),'Data Summary'!DB66="Yes"),OFFSET('Sanitation Data'!$G$10,0,10*ROW('Sanitation Data'!G60)),NA())</f>
        <v>#N/A</v>
      </c>
      <c r="AN66" s="528" t="e">
        <f ca="1">+IF(AND(ISNUMBER(OFFSET('Sanitation Data'!$G$11,0,10*ROW('Sanitation Data'!G60))),'Data Summary'!DC66="Yes"),OFFSET('Sanitation Data'!$G$11,0,10*ROW('Sanitation Data'!G60)),NA())</f>
        <v>#N/A</v>
      </c>
      <c r="AO66" s="528" t="e">
        <f ca="1">+IF(AND(ISNUMBER(OFFSET('Sanitation Data'!$G$12,0,10*ROW('Sanitation Data'!G60))),'Data Summary'!DD66="Yes"),OFFSET('Sanitation Data'!$G$12,0,10*ROW('Sanitation Data'!G60)),NA())</f>
        <v>#N/A</v>
      </c>
      <c r="AP66" s="528" t="e">
        <f ca="1">+IF(AND(ISNUMBER(OFFSET('Sanitation Data'!$H$4,0,10*ROW('Sanitation Data'!H60))),'Data Summary'!DE66="Yes"),100-OFFSET('Sanitation Data'!$H$4,0,10*ROW('Sanitation Data'!H60)),NA())</f>
        <v>#N/A</v>
      </c>
      <c r="AQ66" s="528" t="e">
        <f ca="1">+IF(AND(ISNUMBER(OFFSET('Sanitation Data'!$H$6,0,10*ROW('Sanitation Data'!H60))),'Data Summary'!DF66="Yes"),OFFSET('Sanitation Data'!$H$6,0,10*ROW('Sanitation Data'!H60)),NA())</f>
        <v>#N/A</v>
      </c>
      <c r="AR66" s="528" t="e">
        <f ca="1">+IF(AND(ISNUMBER(OFFSET('Sanitation Data'!$H$10,0,10*ROW('Sanitation Data'!H60))),'Data Summary'!DG66="Yes"),OFFSET('Sanitation Data'!$H$10,0,10*ROW('Sanitation Data'!H60)),NA())</f>
        <v>#N/A</v>
      </c>
      <c r="AS66" s="528" t="e">
        <f ca="1">+IF(AND(ISNUMBER(OFFSET('Sanitation Data'!$H$11,0,10*ROW('Sanitation Data'!H60))),'Data Summary'!DH66="Yes"),OFFSET('Sanitation Data'!$H$11,0,10*ROW('Sanitation Data'!H60)),NA())</f>
        <v>#N/A</v>
      </c>
      <c r="AT66" s="528" t="e">
        <f ca="1">+IF(AND(ISNUMBER(OFFSET('Sanitation Data'!$H$12,0,10*ROW('Sanitation Data'!H60))),'Data Summary'!DI66="Yes"),OFFSET('Sanitation Data'!$H$12,0,10*ROW('Sanitation Data'!H60)),NA())</f>
        <v>#N/A</v>
      </c>
      <c r="AU66" s="528" t="e">
        <f ca="1">+IF(AND(ISNUMBER(OFFSET('Sanitation Data'!$I$4,0,10*ROW('Sanitation Data'!I60))),'Data Summary'!DJ66="Yes"),100-OFFSET('Sanitation Data'!$I$4,0,10*ROW('Sanitation Data'!I60)),NA())</f>
        <v>#N/A</v>
      </c>
      <c r="AV66" s="528" t="e">
        <f ca="1">+IF(AND(ISNUMBER(OFFSET('Sanitation Data'!$I$6,0,10*ROW('Sanitation Data'!I60))),'Data Summary'!DK66="Yes"),OFFSET('Sanitation Data'!$I$6,0,10*ROW('Sanitation Data'!I60)),NA())</f>
        <v>#N/A</v>
      </c>
      <c r="AW66" s="528" t="e">
        <f ca="1">+IF(AND(ISNUMBER(OFFSET('Sanitation Data'!$I$10,0,10*ROW('Sanitation Data'!I60))),'Data Summary'!DL66="Yes"),OFFSET('Sanitation Data'!$I$10,0,10*ROW('Sanitation Data'!I60)),NA())</f>
        <v>#N/A</v>
      </c>
      <c r="AX66" s="528" t="e">
        <f ca="1">+IF(AND(ISNUMBER(OFFSET('Sanitation Data'!$I$11,0,10*ROW('Sanitation Data'!I60))),'Data Summary'!DM66="Yes"),OFFSET('Sanitation Data'!$I$11,0,10*ROW('Sanitation Data'!I60)),NA())</f>
        <v>#N/A</v>
      </c>
      <c r="AY66" s="528" t="e">
        <f ca="1">+IF(AND(ISNUMBER(OFFSET('Sanitation Data'!$I$12,0,10*ROW('Sanitation Data'!I60))),'Data Summary'!DN66="Yes"),OFFSET('Sanitation Data'!$I$12,0,10*ROW('Sanitation Data'!I60)),NA())</f>
        <v>#N/A</v>
      </c>
      <c r="AZ66" s="529" t="e">
        <f ca="1">+IF(AND(ISNUMBER(OFFSET('Hygiene Data'!$D$5,0,10*ROW('Hygiene Data'!D60))),'Data Summary'!DO66="Yes"),OFFSET('Hygiene Data'!$D$5,0,10*ROW('Hygiene Data'!D60)),NA())</f>
        <v>#N/A</v>
      </c>
      <c r="BA66" s="529" t="e">
        <f ca="1">+IF(AND(ISNUMBER(OFFSET('Hygiene Data'!$D$7,0,10*ROW('Hygiene Data'!D60))),'Data Summary'!DP66="Yes"),OFFSET('Hygiene Data'!$D$7,0,10*ROW('Hygiene Data'!D60)),NA())</f>
        <v>#N/A</v>
      </c>
      <c r="BB66" s="529" t="e">
        <f ca="1">+IF(AND(ISNUMBER(OFFSET('Hygiene Data'!$D$9,0,10*ROW('Hygiene Data'!D60))),'Data Summary'!DQ66="Yes"),OFFSET('Hygiene Data'!$D$9,0,10*ROW('Hygiene Data'!D60)),NA())</f>
        <v>#N/A</v>
      </c>
      <c r="BC66" s="529" t="e">
        <f ca="1">+IF(AND(ISNUMBER(OFFSET('Hygiene Data'!$E$5,0,10*ROW('Hygiene Data'!E60))),'Data Summary'!DR66="Yes"),OFFSET('Hygiene Data'!$E$5,0,10*ROW('Hygiene Data'!E60)),NA())</f>
        <v>#N/A</v>
      </c>
      <c r="BD66" s="529" t="e">
        <f ca="1">+IF(AND(ISNUMBER(OFFSET('Hygiene Data'!$E$7,0,10*ROW('Hygiene Data'!E60))),'Data Summary'!DS66="Yes"),OFFSET('Hygiene Data'!$E$7,0,10*ROW('Hygiene Data'!E60)),NA())</f>
        <v>#N/A</v>
      </c>
      <c r="BE66" s="529" t="e">
        <f ca="1">+IF(AND(ISNUMBER(OFFSET('Hygiene Data'!$E$9,0,10*ROW('Hygiene Data'!E60))),'Data Summary'!DT66="Yes"),OFFSET('Hygiene Data'!$E$9,0,10*ROW('Hygiene Data'!E60)),NA())</f>
        <v>#N/A</v>
      </c>
      <c r="BF66" s="529" t="e">
        <f ca="1">+IF(AND(ISNUMBER(OFFSET('Hygiene Data'!$F$5,0,10*ROW('Hygiene Data'!F60))),'Data Summary'!DU66="Yes"),OFFSET('Hygiene Data'!$F$5,0,10*ROW('Hygiene Data'!F60)),NA())</f>
        <v>#N/A</v>
      </c>
      <c r="BG66" s="529" t="e">
        <f ca="1">+IF(AND(ISNUMBER(OFFSET('Hygiene Data'!$F$7,0,10*ROW('Hygiene Data'!F60))),'Data Summary'!DV66="Yes"),OFFSET('Hygiene Data'!$F$7,0,10*ROW('Hygiene Data'!F60)),NA())</f>
        <v>#N/A</v>
      </c>
      <c r="BH66" s="529" t="e">
        <f ca="1">+IF(AND(ISNUMBER(OFFSET('Hygiene Data'!$F$9,0,10*ROW('Hygiene Data'!F60))),'Data Summary'!DW66="Yes"),OFFSET('Hygiene Data'!$F$9,0,10*ROW('Hygiene Data'!F60)),NA())</f>
        <v>#N/A</v>
      </c>
      <c r="BI66" s="529" t="e">
        <f ca="1">+IF(AND(ISNUMBER(OFFSET('Hygiene Data'!$G$5,0,10*ROW('Hygiene Data'!G60))),'Data Summary'!DX66="Yes"),OFFSET('Hygiene Data'!$G$5,0,10*ROW('Hygiene Data'!G60)),NA())</f>
        <v>#N/A</v>
      </c>
      <c r="BJ66" s="529" t="e">
        <f ca="1">+IF(AND(ISNUMBER(OFFSET('Hygiene Data'!$G$7,0,10*ROW('Hygiene Data'!G60))),'Data Summary'!DY66="Yes"),OFFSET('Hygiene Data'!$G$7,0,10*ROW('Hygiene Data'!G60)),NA())</f>
        <v>#N/A</v>
      </c>
      <c r="BK66" s="529" t="e">
        <f ca="1">+IF(AND(ISNUMBER(OFFSET('Hygiene Data'!$G$9,0,10*ROW('Hygiene Data'!G60))),'Data Summary'!DZ66="Yes"),OFFSET('Hygiene Data'!$G$9,0,10*ROW('Hygiene Data'!G60)),NA())</f>
        <v>#N/A</v>
      </c>
      <c r="BL66" s="529" t="e">
        <f ca="1">+IF(AND(ISNUMBER(OFFSET('Hygiene Data'!$H$5,0,10*ROW('Hygiene Data'!H60))),'Data Summary'!EA66="Yes"),OFFSET('Hygiene Data'!$H$5,0,10*ROW('Hygiene Data'!H60)),NA())</f>
        <v>#N/A</v>
      </c>
      <c r="BM66" s="529" t="e">
        <f ca="1">+IF(AND(ISNUMBER(OFFSET('Hygiene Data'!$H$7,0,10*ROW('Hygiene Data'!H60))),'Data Summary'!EB66="Yes"),OFFSET('Hygiene Data'!$H$7,0,10*ROW('Hygiene Data'!H60)),NA())</f>
        <v>#N/A</v>
      </c>
      <c r="BN66" s="529" t="e">
        <f ca="1">+IF(AND(ISNUMBER(OFFSET('Hygiene Data'!$H$9,0,10*ROW('Hygiene Data'!H60))),'Data Summary'!EC66="Yes"),OFFSET('Hygiene Data'!$H$9,0,10*ROW('Hygiene Data'!H60)),NA())</f>
        <v>#N/A</v>
      </c>
      <c r="BO66" s="529" t="e">
        <f ca="1">+IF(AND(ISNUMBER(OFFSET('Hygiene Data'!$I$5,0,10*ROW('Hygiene Data'!I60))),'Data Summary'!ED66="Yes"),OFFSET('Hygiene Data'!$I$5,0,10*ROW('Hygiene Data'!I60)),NA())</f>
        <v>#N/A</v>
      </c>
      <c r="BP66" s="529" t="e">
        <f ca="1">+IF(AND(ISNUMBER(OFFSET('Hygiene Data'!$I$7,0,10*ROW('Hygiene Data'!I60))),'Data Summary'!EE66="Yes"),OFFSET('Hygiene Data'!$I$7,0,10*ROW('Hygiene Data'!I60)),NA())</f>
        <v>#N/A</v>
      </c>
      <c r="BQ66" s="529" t="e">
        <f ca="1">+IF(AND(ISNUMBER(OFFSET('Hygiene Data'!$I$9,0,10*ROW('Hygiene Data'!I60))),'Data Summary'!EF66="Yes"),OFFSET('Hygiene Data'!$I$9,0,10*ROW('Hygiene Data'!I60)),NA())</f>
        <v>#N/A</v>
      </c>
    </row>
    <row r="67" spans="1:69" x14ac:dyDescent="0.25">
      <c r="A67" s="525" t="e">
        <f ca="1">+RIGHT('Data Summary'!A67,LEN('Data Summary'!A67)-9)</f>
        <v>#VALUE!</v>
      </c>
      <c r="B67" s="499" t="str">
        <f ca="1">+IF(ISTEXT('Data Summary'!B67),'Data Summary'!B67,"")</f>
        <v/>
      </c>
      <c r="C67" s="526" t="e">
        <f ca="1">+VALUE('Data Summary'!C67)</f>
        <v>#VALUE!</v>
      </c>
      <c r="D67" s="527" t="e">
        <f ca="1">+IF(AND(ISNUMBER(OFFSET('Water Data'!$D$4,0,10*ROW('Water Data'!D61))),'Data Summary'!BS67="Yes"),100-OFFSET('Water Data'!$D$4,0,10*ROW('Water Data'!D61)),NA())</f>
        <v>#N/A</v>
      </c>
      <c r="E67" s="527" t="e">
        <f ca="1">+IF(AND(ISNUMBER(OFFSET('Water Data'!$D$6,0,10*ROW('Water Data'!D61))),'Data Summary'!BT67="Yes"),OFFSET('Water Data'!$D$6,0,10*ROW('Water Data'!D61)),NA())</f>
        <v>#N/A</v>
      </c>
      <c r="F67" s="527" t="e">
        <f ca="1">+IF(AND(ISNUMBER(OFFSET('Water Data'!$D$9,0,10*ROW('Water Data'!D61))),'Data Summary'!BU67="Yes"),OFFSET('Water Data'!$D$9,0,10*ROW('Water Data'!D61)),NA())</f>
        <v>#N/A</v>
      </c>
      <c r="G67" s="527" t="e">
        <f ca="1">+IF(AND(ISNUMBER(OFFSET('Water Data'!$E$4,0,10*ROW('Water Data'!E61))),'Data Summary'!BV67="Yes"),100-OFFSET('Water Data'!$E$4,0,10*ROW('Water Data'!E61)),NA())</f>
        <v>#N/A</v>
      </c>
      <c r="H67" s="527" t="e">
        <f ca="1">+IF(AND(ISNUMBER(OFFSET('Water Data'!$E$6,0,10*ROW('Water Data'!E61))),'Data Summary'!BW67="Yes"),OFFSET('Water Data'!$E$6,0,10*ROW('Water Data'!E61)),NA())</f>
        <v>#N/A</v>
      </c>
      <c r="I67" s="527" t="e">
        <f ca="1">+IF(AND(ISNUMBER(OFFSET('Water Data'!$E$9,0,10*ROW('Water Data'!E61))),'Data Summary'!BX67="Yes"),OFFSET('Water Data'!$E$9,0,10*ROW('Water Data'!E61)),NA())</f>
        <v>#N/A</v>
      </c>
      <c r="J67" s="527" t="e">
        <f ca="1">+IF(AND(ISNUMBER(OFFSET('Water Data'!$F$4,0,10*ROW('Water Data'!F61))),'Data Summary'!BY67="Yes"),100-OFFSET('Water Data'!$F$4,0,10*ROW('Water Data'!F61)),NA())</f>
        <v>#N/A</v>
      </c>
      <c r="K67" s="527" t="e">
        <f ca="1">+IF(AND(ISNUMBER(OFFSET('Water Data'!$F$6,0,10*ROW('Water Data'!F61))),'Data Summary'!BZ67="Yes"),OFFSET('Water Data'!$F$6,0,10*ROW('Water Data'!F61)),NA())</f>
        <v>#N/A</v>
      </c>
      <c r="L67" s="527" t="e">
        <f ca="1">+IF(AND(ISNUMBER(OFFSET('Water Data'!$F$9,0,10*ROW('Water Data'!F61))),'Data Summary'!CA67="Yes"),OFFSET('Water Data'!$F$9,0,10*ROW('Water Data'!F61)),NA())</f>
        <v>#N/A</v>
      </c>
      <c r="M67" s="527" t="e">
        <f ca="1">+IF(AND(ISNUMBER(OFFSET('Water Data'!$G$4,0,10*ROW('Water Data'!G61))),'Data Summary'!CB67="Yes"),100-OFFSET('Water Data'!$G$4,0,10*ROW('Water Data'!G61)),NA())</f>
        <v>#N/A</v>
      </c>
      <c r="N67" s="527" t="e">
        <f ca="1">+IF(AND(ISNUMBER(OFFSET('Water Data'!$G$6,0,10*ROW('Water Data'!G61))),'Data Summary'!CC67="Yes"),OFFSET('Water Data'!$G$6,0,10*ROW('Water Data'!G61)),NA())</f>
        <v>#N/A</v>
      </c>
      <c r="O67" s="527" t="e">
        <f ca="1">+IF(AND(ISNUMBER(OFFSET('Water Data'!$G$9,0,10*ROW('Water Data'!G61))),'Data Summary'!CD67="Yes"),OFFSET('Water Data'!$G$9,0,10*ROW('Water Data'!G61)),NA())</f>
        <v>#N/A</v>
      </c>
      <c r="P67" s="527" t="e">
        <f ca="1">+IF(AND(ISNUMBER(OFFSET('Water Data'!$H$4,0,10*ROW('Water Data'!H61))),'Data Summary'!CE67="Yes"),100-OFFSET('Water Data'!$H$4,0,10*ROW('Water Data'!H61)),NA())</f>
        <v>#N/A</v>
      </c>
      <c r="Q67" s="527" t="e">
        <f ca="1">+IF(AND(ISNUMBER(OFFSET('Water Data'!$H$6,0,10*ROW('Water Data'!H61))),'Data Summary'!CF67="Yes"),OFFSET('Water Data'!$H$6,0,10*ROW('Water Data'!H61)),NA())</f>
        <v>#N/A</v>
      </c>
      <c r="R67" s="527" t="e">
        <f ca="1">+IF(AND(ISNUMBER(OFFSET('Water Data'!$H$9,0,10*ROW('Water Data'!H61))),'Data Summary'!CG67="Yes"),OFFSET('Water Data'!$H$9,0,10*ROW('Water Data'!H61)),NA())</f>
        <v>#N/A</v>
      </c>
      <c r="S67" s="527" t="e">
        <f ca="1">+IF(AND(ISNUMBER(OFFSET('Water Data'!$I$4,0,10*ROW('Water Data'!I61))),'Data Summary'!CH67="Yes"),100-OFFSET('Water Data'!$I$4,0,10*ROW('Water Data'!I61)),NA())</f>
        <v>#N/A</v>
      </c>
      <c r="T67" s="527" t="e">
        <f ca="1">+IF(AND(ISNUMBER(OFFSET('Water Data'!$I$6,0,10*ROW('Water Data'!I61))),'Data Summary'!CI67="Yes"),OFFSET('Water Data'!$I$6,0,10*ROW('Water Data'!I61)),NA())</f>
        <v>#N/A</v>
      </c>
      <c r="U67" s="527" t="e">
        <f ca="1">+IF(AND(ISNUMBER(OFFSET('Water Data'!$I$9,0,10*ROW('Water Data'!I61))),'Data Summary'!CJ67="Yes"),OFFSET('Water Data'!$I$9,0,10*ROW('Water Data'!I61)),NA())</f>
        <v>#N/A</v>
      </c>
      <c r="V67" s="528" t="e">
        <f ca="1">+IF(AND(ISNUMBER(OFFSET('Sanitation Data'!$D$4,0,10*ROW('Sanitation Data'!D61))),'Data Summary'!CK67="Yes"),100-OFFSET('Sanitation Data'!$D$4,0,10*ROW('Sanitation Data'!D61)),NA())</f>
        <v>#N/A</v>
      </c>
      <c r="W67" s="528" t="e">
        <f ca="1">+IF(AND(ISNUMBER(OFFSET('Sanitation Data'!$D$6,0,10*ROW('Sanitation Data'!D61))),'Data Summary'!CL67="Yes"),OFFSET('Sanitation Data'!$D$6,0,10*ROW('Sanitation Data'!D61)),NA())</f>
        <v>#N/A</v>
      </c>
      <c r="X67" s="528" t="e">
        <f ca="1">+IF(AND(ISNUMBER(OFFSET('Sanitation Data'!$D$10,0,10*ROW('Sanitation Data'!D61))),'Data Summary'!CM67="Yes"),OFFSET('Sanitation Data'!$D$10,0,10*ROW('Sanitation Data'!D61)),NA())</f>
        <v>#N/A</v>
      </c>
      <c r="Y67" s="528" t="e">
        <f ca="1">+IF(AND(ISNUMBER(OFFSET('Sanitation Data'!$D$11,0,10*ROW('Sanitation Data'!D61))),'Data Summary'!CN67="Yes"),OFFSET('Sanitation Data'!$D$11,0,10*ROW('Sanitation Data'!D61)),NA())</f>
        <v>#N/A</v>
      </c>
      <c r="Z67" s="528" t="e">
        <f ca="1">+IF(AND(ISNUMBER(OFFSET('Sanitation Data'!$D$12,0,10*ROW('Sanitation Data'!D61))),'Data Summary'!CO67="Yes"),OFFSET('Sanitation Data'!$D$12,0,10*ROW('Sanitation Data'!D61)),NA())</f>
        <v>#N/A</v>
      </c>
      <c r="AA67" s="528" t="e">
        <f ca="1">+IF(AND(ISNUMBER(OFFSET('Sanitation Data'!$E$4,0,10*ROW('Sanitation Data'!E61))),'Data Summary'!CP67="Yes"),100-OFFSET('Sanitation Data'!$E$4,0,10*ROW('Sanitation Data'!E61)),NA())</f>
        <v>#N/A</v>
      </c>
      <c r="AB67" s="528" t="e">
        <f ca="1">+IF(AND(ISNUMBER(OFFSET('Sanitation Data'!$E$6,0,10*ROW('Sanitation Data'!E61))),'Data Summary'!CQ67="Yes"),OFFSET('Sanitation Data'!$E$6,0,10*ROW('Sanitation Data'!E61)),NA())</f>
        <v>#N/A</v>
      </c>
      <c r="AC67" s="528" t="e">
        <f ca="1">+IF(AND(ISNUMBER(OFFSET('Sanitation Data'!$E$10,0,10*ROW('Sanitation Data'!E61))),'Data Summary'!CR67="Yes"),OFFSET('Sanitation Data'!$E$10,0,10*ROW('Sanitation Data'!E61)),NA())</f>
        <v>#N/A</v>
      </c>
      <c r="AD67" s="528" t="e">
        <f ca="1">+IF(AND(ISNUMBER(OFFSET('Sanitation Data'!$E$11,0,10*ROW('Sanitation Data'!E61))),'Data Summary'!CS67="Yes"),OFFSET('Sanitation Data'!$E$11,0,10*ROW('Sanitation Data'!E61)),NA())</f>
        <v>#N/A</v>
      </c>
      <c r="AE67" s="528" t="e">
        <f ca="1">+IF(AND(ISNUMBER(OFFSET('Sanitation Data'!$E$12,0,10*ROW('Sanitation Data'!E61))),'Data Summary'!CT67="Yes"),OFFSET('Sanitation Data'!$E$12,0,10*ROW('Sanitation Data'!E61)),NA())</f>
        <v>#N/A</v>
      </c>
      <c r="AF67" s="528" t="e">
        <f ca="1">+IF(AND(ISNUMBER(OFFSET('Sanitation Data'!$F$4,0,10*ROW('Sanitation Data'!F61))),'Data Summary'!CU67="Yes"),100-OFFSET('Sanitation Data'!$F$4,0,10*ROW('Sanitation Data'!F61)),NA())</f>
        <v>#N/A</v>
      </c>
      <c r="AG67" s="528" t="e">
        <f ca="1">+IF(AND(ISNUMBER(OFFSET('Sanitation Data'!$F$6,0,10*ROW('Sanitation Data'!F61))),'Data Summary'!CV67="Yes"),OFFSET('Sanitation Data'!$F$6,0,10*ROW('Sanitation Data'!F61)),NA())</f>
        <v>#N/A</v>
      </c>
      <c r="AH67" s="528" t="e">
        <f ca="1">+IF(AND(ISNUMBER(OFFSET('Sanitation Data'!$F$10,0,10*ROW('Sanitation Data'!F61))),'Data Summary'!CW67="Yes"),OFFSET('Sanitation Data'!$F$10,0,10*ROW('Sanitation Data'!F61)),NA())</f>
        <v>#N/A</v>
      </c>
      <c r="AI67" s="528" t="e">
        <f ca="1">+IF(AND(ISNUMBER(OFFSET('Sanitation Data'!$F$11,0,10*ROW('Sanitation Data'!F61))),'Data Summary'!CX67="Yes"),OFFSET('Sanitation Data'!$F$11,0,10*ROW('Sanitation Data'!F61)),NA())</f>
        <v>#N/A</v>
      </c>
      <c r="AJ67" s="528" t="e">
        <f ca="1">+IF(AND(ISNUMBER(OFFSET('Sanitation Data'!$F$12,0,10*ROW('Sanitation Data'!F61))),'Data Summary'!CY67="Yes"),OFFSET('Sanitation Data'!$F$12,0,10*ROW('Sanitation Data'!F61)),NA())</f>
        <v>#N/A</v>
      </c>
      <c r="AK67" s="528" t="e">
        <f ca="1">+IF(AND(ISNUMBER(OFFSET('Sanitation Data'!$G$4,0,10*ROW('Sanitation Data'!G61))),'Data Summary'!CZ67="Yes"),100-OFFSET('Sanitation Data'!$G$4,0,10*ROW('Sanitation Data'!G61)),NA())</f>
        <v>#N/A</v>
      </c>
      <c r="AL67" s="528" t="e">
        <f ca="1">+IF(AND(ISNUMBER(OFFSET('Sanitation Data'!$G$6,0,10*ROW('Sanitation Data'!G61))),'Data Summary'!DA67="Yes"),OFFSET('Sanitation Data'!$G$6,0,10*ROW('Sanitation Data'!G61)),NA())</f>
        <v>#N/A</v>
      </c>
      <c r="AM67" s="528" t="e">
        <f ca="1">+IF(AND(ISNUMBER(OFFSET('Sanitation Data'!$G$10,0,10*ROW('Sanitation Data'!G61))),'Data Summary'!DB67="Yes"),OFFSET('Sanitation Data'!$G$10,0,10*ROW('Sanitation Data'!G61)),NA())</f>
        <v>#N/A</v>
      </c>
      <c r="AN67" s="528" t="e">
        <f ca="1">+IF(AND(ISNUMBER(OFFSET('Sanitation Data'!$G$11,0,10*ROW('Sanitation Data'!G61))),'Data Summary'!DC67="Yes"),OFFSET('Sanitation Data'!$G$11,0,10*ROW('Sanitation Data'!G61)),NA())</f>
        <v>#N/A</v>
      </c>
      <c r="AO67" s="528" t="e">
        <f ca="1">+IF(AND(ISNUMBER(OFFSET('Sanitation Data'!$G$12,0,10*ROW('Sanitation Data'!G61))),'Data Summary'!DD67="Yes"),OFFSET('Sanitation Data'!$G$12,0,10*ROW('Sanitation Data'!G61)),NA())</f>
        <v>#N/A</v>
      </c>
      <c r="AP67" s="528" t="e">
        <f ca="1">+IF(AND(ISNUMBER(OFFSET('Sanitation Data'!$H$4,0,10*ROW('Sanitation Data'!H61))),'Data Summary'!DE67="Yes"),100-OFFSET('Sanitation Data'!$H$4,0,10*ROW('Sanitation Data'!H61)),NA())</f>
        <v>#N/A</v>
      </c>
      <c r="AQ67" s="528" t="e">
        <f ca="1">+IF(AND(ISNUMBER(OFFSET('Sanitation Data'!$H$6,0,10*ROW('Sanitation Data'!H61))),'Data Summary'!DF67="Yes"),OFFSET('Sanitation Data'!$H$6,0,10*ROW('Sanitation Data'!H61)),NA())</f>
        <v>#N/A</v>
      </c>
      <c r="AR67" s="528" t="e">
        <f ca="1">+IF(AND(ISNUMBER(OFFSET('Sanitation Data'!$H$10,0,10*ROW('Sanitation Data'!H61))),'Data Summary'!DG67="Yes"),OFFSET('Sanitation Data'!$H$10,0,10*ROW('Sanitation Data'!H61)),NA())</f>
        <v>#N/A</v>
      </c>
      <c r="AS67" s="528" t="e">
        <f ca="1">+IF(AND(ISNUMBER(OFFSET('Sanitation Data'!$H$11,0,10*ROW('Sanitation Data'!H61))),'Data Summary'!DH67="Yes"),OFFSET('Sanitation Data'!$H$11,0,10*ROW('Sanitation Data'!H61)),NA())</f>
        <v>#N/A</v>
      </c>
      <c r="AT67" s="528" t="e">
        <f ca="1">+IF(AND(ISNUMBER(OFFSET('Sanitation Data'!$H$12,0,10*ROW('Sanitation Data'!H61))),'Data Summary'!DI67="Yes"),OFFSET('Sanitation Data'!$H$12,0,10*ROW('Sanitation Data'!H61)),NA())</f>
        <v>#N/A</v>
      </c>
      <c r="AU67" s="528" t="e">
        <f ca="1">+IF(AND(ISNUMBER(OFFSET('Sanitation Data'!$I$4,0,10*ROW('Sanitation Data'!I61))),'Data Summary'!DJ67="Yes"),100-OFFSET('Sanitation Data'!$I$4,0,10*ROW('Sanitation Data'!I61)),NA())</f>
        <v>#N/A</v>
      </c>
      <c r="AV67" s="528" t="e">
        <f ca="1">+IF(AND(ISNUMBER(OFFSET('Sanitation Data'!$I$6,0,10*ROW('Sanitation Data'!I61))),'Data Summary'!DK67="Yes"),OFFSET('Sanitation Data'!$I$6,0,10*ROW('Sanitation Data'!I61)),NA())</f>
        <v>#N/A</v>
      </c>
      <c r="AW67" s="528" t="e">
        <f ca="1">+IF(AND(ISNUMBER(OFFSET('Sanitation Data'!$I$10,0,10*ROW('Sanitation Data'!I61))),'Data Summary'!DL67="Yes"),OFFSET('Sanitation Data'!$I$10,0,10*ROW('Sanitation Data'!I61)),NA())</f>
        <v>#N/A</v>
      </c>
      <c r="AX67" s="528" t="e">
        <f ca="1">+IF(AND(ISNUMBER(OFFSET('Sanitation Data'!$I$11,0,10*ROW('Sanitation Data'!I61))),'Data Summary'!DM67="Yes"),OFFSET('Sanitation Data'!$I$11,0,10*ROW('Sanitation Data'!I61)),NA())</f>
        <v>#N/A</v>
      </c>
      <c r="AY67" s="528" t="e">
        <f ca="1">+IF(AND(ISNUMBER(OFFSET('Sanitation Data'!$I$12,0,10*ROW('Sanitation Data'!I61))),'Data Summary'!DN67="Yes"),OFFSET('Sanitation Data'!$I$12,0,10*ROW('Sanitation Data'!I61)),NA())</f>
        <v>#N/A</v>
      </c>
      <c r="AZ67" s="529" t="e">
        <f ca="1">+IF(AND(ISNUMBER(OFFSET('Hygiene Data'!$D$5,0,10*ROW('Hygiene Data'!D61))),'Data Summary'!DO67="Yes"),OFFSET('Hygiene Data'!$D$5,0,10*ROW('Hygiene Data'!D61)),NA())</f>
        <v>#N/A</v>
      </c>
      <c r="BA67" s="529" t="e">
        <f ca="1">+IF(AND(ISNUMBER(OFFSET('Hygiene Data'!$D$7,0,10*ROW('Hygiene Data'!D61))),'Data Summary'!DP67="Yes"),OFFSET('Hygiene Data'!$D$7,0,10*ROW('Hygiene Data'!D61)),NA())</f>
        <v>#N/A</v>
      </c>
      <c r="BB67" s="529" t="e">
        <f ca="1">+IF(AND(ISNUMBER(OFFSET('Hygiene Data'!$D$9,0,10*ROW('Hygiene Data'!D61))),'Data Summary'!DQ67="Yes"),OFFSET('Hygiene Data'!$D$9,0,10*ROW('Hygiene Data'!D61)),NA())</f>
        <v>#N/A</v>
      </c>
      <c r="BC67" s="529" t="e">
        <f ca="1">+IF(AND(ISNUMBER(OFFSET('Hygiene Data'!$E$5,0,10*ROW('Hygiene Data'!E61))),'Data Summary'!DR67="Yes"),OFFSET('Hygiene Data'!$E$5,0,10*ROW('Hygiene Data'!E61)),NA())</f>
        <v>#N/A</v>
      </c>
      <c r="BD67" s="529" t="e">
        <f ca="1">+IF(AND(ISNUMBER(OFFSET('Hygiene Data'!$E$7,0,10*ROW('Hygiene Data'!E61))),'Data Summary'!DS67="Yes"),OFFSET('Hygiene Data'!$E$7,0,10*ROW('Hygiene Data'!E61)),NA())</f>
        <v>#N/A</v>
      </c>
      <c r="BE67" s="529" t="e">
        <f ca="1">+IF(AND(ISNUMBER(OFFSET('Hygiene Data'!$E$9,0,10*ROW('Hygiene Data'!E61))),'Data Summary'!DT67="Yes"),OFFSET('Hygiene Data'!$E$9,0,10*ROW('Hygiene Data'!E61)),NA())</f>
        <v>#N/A</v>
      </c>
      <c r="BF67" s="529" t="e">
        <f ca="1">+IF(AND(ISNUMBER(OFFSET('Hygiene Data'!$F$5,0,10*ROW('Hygiene Data'!F61))),'Data Summary'!DU67="Yes"),OFFSET('Hygiene Data'!$F$5,0,10*ROW('Hygiene Data'!F61)),NA())</f>
        <v>#N/A</v>
      </c>
      <c r="BG67" s="529" t="e">
        <f ca="1">+IF(AND(ISNUMBER(OFFSET('Hygiene Data'!$F$7,0,10*ROW('Hygiene Data'!F61))),'Data Summary'!DV67="Yes"),OFFSET('Hygiene Data'!$F$7,0,10*ROW('Hygiene Data'!F61)),NA())</f>
        <v>#N/A</v>
      </c>
      <c r="BH67" s="529" t="e">
        <f ca="1">+IF(AND(ISNUMBER(OFFSET('Hygiene Data'!$F$9,0,10*ROW('Hygiene Data'!F61))),'Data Summary'!DW67="Yes"),OFFSET('Hygiene Data'!$F$9,0,10*ROW('Hygiene Data'!F61)),NA())</f>
        <v>#N/A</v>
      </c>
      <c r="BI67" s="529" t="e">
        <f ca="1">+IF(AND(ISNUMBER(OFFSET('Hygiene Data'!$G$5,0,10*ROW('Hygiene Data'!G61))),'Data Summary'!DX67="Yes"),OFFSET('Hygiene Data'!$G$5,0,10*ROW('Hygiene Data'!G61)),NA())</f>
        <v>#N/A</v>
      </c>
      <c r="BJ67" s="529" t="e">
        <f ca="1">+IF(AND(ISNUMBER(OFFSET('Hygiene Data'!$G$7,0,10*ROW('Hygiene Data'!G61))),'Data Summary'!DY67="Yes"),OFFSET('Hygiene Data'!$G$7,0,10*ROW('Hygiene Data'!G61)),NA())</f>
        <v>#N/A</v>
      </c>
      <c r="BK67" s="529" t="e">
        <f ca="1">+IF(AND(ISNUMBER(OFFSET('Hygiene Data'!$G$9,0,10*ROW('Hygiene Data'!G61))),'Data Summary'!DZ67="Yes"),OFFSET('Hygiene Data'!$G$9,0,10*ROW('Hygiene Data'!G61)),NA())</f>
        <v>#N/A</v>
      </c>
      <c r="BL67" s="529" t="e">
        <f ca="1">+IF(AND(ISNUMBER(OFFSET('Hygiene Data'!$H$5,0,10*ROW('Hygiene Data'!H61))),'Data Summary'!EA67="Yes"),OFFSET('Hygiene Data'!$H$5,0,10*ROW('Hygiene Data'!H61)),NA())</f>
        <v>#N/A</v>
      </c>
      <c r="BM67" s="529" t="e">
        <f ca="1">+IF(AND(ISNUMBER(OFFSET('Hygiene Data'!$H$7,0,10*ROW('Hygiene Data'!H61))),'Data Summary'!EB67="Yes"),OFFSET('Hygiene Data'!$H$7,0,10*ROW('Hygiene Data'!H61)),NA())</f>
        <v>#N/A</v>
      </c>
      <c r="BN67" s="529" t="e">
        <f ca="1">+IF(AND(ISNUMBER(OFFSET('Hygiene Data'!$H$9,0,10*ROW('Hygiene Data'!H61))),'Data Summary'!EC67="Yes"),OFFSET('Hygiene Data'!$H$9,0,10*ROW('Hygiene Data'!H61)),NA())</f>
        <v>#N/A</v>
      </c>
      <c r="BO67" s="529" t="e">
        <f ca="1">+IF(AND(ISNUMBER(OFFSET('Hygiene Data'!$I$5,0,10*ROW('Hygiene Data'!I61))),'Data Summary'!ED67="Yes"),OFFSET('Hygiene Data'!$I$5,0,10*ROW('Hygiene Data'!I61)),NA())</f>
        <v>#N/A</v>
      </c>
      <c r="BP67" s="529" t="e">
        <f ca="1">+IF(AND(ISNUMBER(OFFSET('Hygiene Data'!$I$7,0,10*ROW('Hygiene Data'!I61))),'Data Summary'!EE67="Yes"),OFFSET('Hygiene Data'!$I$7,0,10*ROW('Hygiene Data'!I61)),NA())</f>
        <v>#N/A</v>
      </c>
      <c r="BQ67" s="529" t="e">
        <f ca="1">+IF(AND(ISNUMBER(OFFSET('Hygiene Data'!$I$9,0,10*ROW('Hygiene Data'!I61))),'Data Summary'!EF67="Yes"),OFFSET('Hygiene Data'!$I$9,0,10*ROW('Hygiene Data'!I61)),NA())</f>
        <v>#N/A</v>
      </c>
    </row>
    <row r="68" spans="1:69" x14ac:dyDescent="0.25">
      <c r="A68" s="525" t="e">
        <f ca="1">+RIGHT('Data Summary'!A68,LEN('Data Summary'!A68)-9)</f>
        <v>#VALUE!</v>
      </c>
      <c r="B68" s="499" t="str">
        <f ca="1">+IF(ISTEXT('Data Summary'!B68),'Data Summary'!B68,"")</f>
        <v/>
      </c>
      <c r="C68" s="526" t="e">
        <f ca="1">+VALUE('Data Summary'!C68)</f>
        <v>#VALUE!</v>
      </c>
      <c r="D68" s="527" t="e">
        <f ca="1">+IF(AND(ISNUMBER(OFFSET('Water Data'!$D$4,0,10*ROW('Water Data'!D62))),'Data Summary'!BS68="Yes"),100-OFFSET('Water Data'!$D$4,0,10*ROW('Water Data'!D62)),NA())</f>
        <v>#N/A</v>
      </c>
      <c r="E68" s="527" t="e">
        <f ca="1">+IF(AND(ISNUMBER(OFFSET('Water Data'!$D$6,0,10*ROW('Water Data'!D62))),'Data Summary'!BT68="Yes"),OFFSET('Water Data'!$D$6,0,10*ROW('Water Data'!D62)),NA())</f>
        <v>#N/A</v>
      </c>
      <c r="F68" s="527" t="e">
        <f ca="1">+IF(AND(ISNUMBER(OFFSET('Water Data'!$D$9,0,10*ROW('Water Data'!D62))),'Data Summary'!BU68="Yes"),OFFSET('Water Data'!$D$9,0,10*ROW('Water Data'!D62)),NA())</f>
        <v>#N/A</v>
      </c>
      <c r="G68" s="527" t="e">
        <f ca="1">+IF(AND(ISNUMBER(OFFSET('Water Data'!$E$4,0,10*ROW('Water Data'!E62))),'Data Summary'!BV68="Yes"),100-OFFSET('Water Data'!$E$4,0,10*ROW('Water Data'!E62)),NA())</f>
        <v>#N/A</v>
      </c>
      <c r="H68" s="527" t="e">
        <f ca="1">+IF(AND(ISNUMBER(OFFSET('Water Data'!$E$6,0,10*ROW('Water Data'!E62))),'Data Summary'!BW68="Yes"),OFFSET('Water Data'!$E$6,0,10*ROW('Water Data'!E62)),NA())</f>
        <v>#N/A</v>
      </c>
      <c r="I68" s="527" t="e">
        <f ca="1">+IF(AND(ISNUMBER(OFFSET('Water Data'!$E$9,0,10*ROW('Water Data'!E62))),'Data Summary'!BX68="Yes"),OFFSET('Water Data'!$E$9,0,10*ROW('Water Data'!E62)),NA())</f>
        <v>#N/A</v>
      </c>
      <c r="J68" s="527" t="e">
        <f ca="1">+IF(AND(ISNUMBER(OFFSET('Water Data'!$F$4,0,10*ROW('Water Data'!F62))),'Data Summary'!BY68="Yes"),100-OFFSET('Water Data'!$F$4,0,10*ROW('Water Data'!F62)),NA())</f>
        <v>#N/A</v>
      </c>
      <c r="K68" s="527" t="e">
        <f ca="1">+IF(AND(ISNUMBER(OFFSET('Water Data'!$F$6,0,10*ROW('Water Data'!F62))),'Data Summary'!BZ68="Yes"),OFFSET('Water Data'!$F$6,0,10*ROW('Water Data'!F62)),NA())</f>
        <v>#N/A</v>
      </c>
      <c r="L68" s="527" t="e">
        <f ca="1">+IF(AND(ISNUMBER(OFFSET('Water Data'!$F$9,0,10*ROW('Water Data'!F62))),'Data Summary'!CA68="Yes"),OFFSET('Water Data'!$F$9,0,10*ROW('Water Data'!F62)),NA())</f>
        <v>#N/A</v>
      </c>
      <c r="M68" s="527" t="e">
        <f ca="1">+IF(AND(ISNUMBER(OFFSET('Water Data'!$G$4,0,10*ROW('Water Data'!G62))),'Data Summary'!CB68="Yes"),100-OFFSET('Water Data'!$G$4,0,10*ROW('Water Data'!G62)),NA())</f>
        <v>#N/A</v>
      </c>
      <c r="N68" s="527" t="e">
        <f ca="1">+IF(AND(ISNUMBER(OFFSET('Water Data'!$G$6,0,10*ROW('Water Data'!G62))),'Data Summary'!CC68="Yes"),OFFSET('Water Data'!$G$6,0,10*ROW('Water Data'!G62)),NA())</f>
        <v>#N/A</v>
      </c>
      <c r="O68" s="527" t="e">
        <f ca="1">+IF(AND(ISNUMBER(OFFSET('Water Data'!$G$9,0,10*ROW('Water Data'!G62))),'Data Summary'!CD68="Yes"),OFFSET('Water Data'!$G$9,0,10*ROW('Water Data'!G62)),NA())</f>
        <v>#N/A</v>
      </c>
      <c r="P68" s="527" t="e">
        <f ca="1">+IF(AND(ISNUMBER(OFFSET('Water Data'!$H$4,0,10*ROW('Water Data'!H62))),'Data Summary'!CE68="Yes"),100-OFFSET('Water Data'!$H$4,0,10*ROW('Water Data'!H62)),NA())</f>
        <v>#N/A</v>
      </c>
      <c r="Q68" s="527" t="e">
        <f ca="1">+IF(AND(ISNUMBER(OFFSET('Water Data'!$H$6,0,10*ROW('Water Data'!H62))),'Data Summary'!CF68="Yes"),OFFSET('Water Data'!$H$6,0,10*ROW('Water Data'!H62)),NA())</f>
        <v>#N/A</v>
      </c>
      <c r="R68" s="527" t="e">
        <f ca="1">+IF(AND(ISNUMBER(OFFSET('Water Data'!$H$9,0,10*ROW('Water Data'!H62))),'Data Summary'!CG68="Yes"),OFFSET('Water Data'!$H$9,0,10*ROW('Water Data'!H62)),NA())</f>
        <v>#N/A</v>
      </c>
      <c r="S68" s="527" t="e">
        <f ca="1">+IF(AND(ISNUMBER(OFFSET('Water Data'!$I$4,0,10*ROW('Water Data'!I62))),'Data Summary'!CH68="Yes"),100-OFFSET('Water Data'!$I$4,0,10*ROW('Water Data'!I62)),NA())</f>
        <v>#N/A</v>
      </c>
      <c r="T68" s="527" t="e">
        <f ca="1">+IF(AND(ISNUMBER(OFFSET('Water Data'!$I$6,0,10*ROW('Water Data'!I62))),'Data Summary'!CI68="Yes"),OFFSET('Water Data'!$I$6,0,10*ROW('Water Data'!I62)),NA())</f>
        <v>#N/A</v>
      </c>
      <c r="U68" s="527" t="e">
        <f ca="1">+IF(AND(ISNUMBER(OFFSET('Water Data'!$I$9,0,10*ROW('Water Data'!I62))),'Data Summary'!CJ68="Yes"),OFFSET('Water Data'!$I$9,0,10*ROW('Water Data'!I62)),NA())</f>
        <v>#N/A</v>
      </c>
      <c r="V68" s="528" t="e">
        <f ca="1">+IF(AND(ISNUMBER(OFFSET('Sanitation Data'!$D$4,0,10*ROW('Sanitation Data'!D62))),'Data Summary'!CK68="Yes"),100-OFFSET('Sanitation Data'!$D$4,0,10*ROW('Sanitation Data'!D62)),NA())</f>
        <v>#N/A</v>
      </c>
      <c r="W68" s="528" t="e">
        <f ca="1">+IF(AND(ISNUMBER(OFFSET('Sanitation Data'!$D$6,0,10*ROW('Sanitation Data'!D62))),'Data Summary'!CL68="Yes"),OFFSET('Sanitation Data'!$D$6,0,10*ROW('Sanitation Data'!D62)),NA())</f>
        <v>#N/A</v>
      </c>
      <c r="X68" s="528" t="e">
        <f ca="1">+IF(AND(ISNUMBER(OFFSET('Sanitation Data'!$D$10,0,10*ROW('Sanitation Data'!D62))),'Data Summary'!CM68="Yes"),OFFSET('Sanitation Data'!$D$10,0,10*ROW('Sanitation Data'!D62)),NA())</f>
        <v>#N/A</v>
      </c>
      <c r="Y68" s="528" t="e">
        <f ca="1">+IF(AND(ISNUMBER(OFFSET('Sanitation Data'!$D$11,0,10*ROW('Sanitation Data'!D62))),'Data Summary'!CN68="Yes"),OFFSET('Sanitation Data'!$D$11,0,10*ROW('Sanitation Data'!D62)),NA())</f>
        <v>#N/A</v>
      </c>
      <c r="Z68" s="528" t="e">
        <f ca="1">+IF(AND(ISNUMBER(OFFSET('Sanitation Data'!$D$12,0,10*ROW('Sanitation Data'!D62))),'Data Summary'!CO68="Yes"),OFFSET('Sanitation Data'!$D$12,0,10*ROW('Sanitation Data'!D62)),NA())</f>
        <v>#N/A</v>
      </c>
      <c r="AA68" s="528" t="e">
        <f ca="1">+IF(AND(ISNUMBER(OFFSET('Sanitation Data'!$E$4,0,10*ROW('Sanitation Data'!E62))),'Data Summary'!CP68="Yes"),100-OFFSET('Sanitation Data'!$E$4,0,10*ROW('Sanitation Data'!E62)),NA())</f>
        <v>#N/A</v>
      </c>
      <c r="AB68" s="528" t="e">
        <f ca="1">+IF(AND(ISNUMBER(OFFSET('Sanitation Data'!$E$6,0,10*ROW('Sanitation Data'!E62))),'Data Summary'!CQ68="Yes"),OFFSET('Sanitation Data'!$E$6,0,10*ROW('Sanitation Data'!E62)),NA())</f>
        <v>#N/A</v>
      </c>
      <c r="AC68" s="528" t="e">
        <f ca="1">+IF(AND(ISNUMBER(OFFSET('Sanitation Data'!$E$10,0,10*ROW('Sanitation Data'!E62))),'Data Summary'!CR68="Yes"),OFFSET('Sanitation Data'!$E$10,0,10*ROW('Sanitation Data'!E62)),NA())</f>
        <v>#N/A</v>
      </c>
      <c r="AD68" s="528" t="e">
        <f ca="1">+IF(AND(ISNUMBER(OFFSET('Sanitation Data'!$E$11,0,10*ROW('Sanitation Data'!E62))),'Data Summary'!CS68="Yes"),OFFSET('Sanitation Data'!$E$11,0,10*ROW('Sanitation Data'!E62)),NA())</f>
        <v>#N/A</v>
      </c>
      <c r="AE68" s="528" t="e">
        <f ca="1">+IF(AND(ISNUMBER(OFFSET('Sanitation Data'!$E$12,0,10*ROW('Sanitation Data'!E62))),'Data Summary'!CT68="Yes"),OFFSET('Sanitation Data'!$E$12,0,10*ROW('Sanitation Data'!E62)),NA())</f>
        <v>#N/A</v>
      </c>
      <c r="AF68" s="528" t="e">
        <f ca="1">+IF(AND(ISNUMBER(OFFSET('Sanitation Data'!$F$4,0,10*ROW('Sanitation Data'!F62))),'Data Summary'!CU68="Yes"),100-OFFSET('Sanitation Data'!$F$4,0,10*ROW('Sanitation Data'!F62)),NA())</f>
        <v>#N/A</v>
      </c>
      <c r="AG68" s="528" t="e">
        <f ca="1">+IF(AND(ISNUMBER(OFFSET('Sanitation Data'!$F$6,0,10*ROW('Sanitation Data'!F62))),'Data Summary'!CV68="Yes"),OFFSET('Sanitation Data'!$F$6,0,10*ROW('Sanitation Data'!F62)),NA())</f>
        <v>#N/A</v>
      </c>
      <c r="AH68" s="528" t="e">
        <f ca="1">+IF(AND(ISNUMBER(OFFSET('Sanitation Data'!$F$10,0,10*ROW('Sanitation Data'!F62))),'Data Summary'!CW68="Yes"),OFFSET('Sanitation Data'!$F$10,0,10*ROW('Sanitation Data'!F62)),NA())</f>
        <v>#N/A</v>
      </c>
      <c r="AI68" s="528" t="e">
        <f ca="1">+IF(AND(ISNUMBER(OFFSET('Sanitation Data'!$F$11,0,10*ROW('Sanitation Data'!F62))),'Data Summary'!CX68="Yes"),OFFSET('Sanitation Data'!$F$11,0,10*ROW('Sanitation Data'!F62)),NA())</f>
        <v>#N/A</v>
      </c>
      <c r="AJ68" s="528" t="e">
        <f ca="1">+IF(AND(ISNUMBER(OFFSET('Sanitation Data'!$F$12,0,10*ROW('Sanitation Data'!F62))),'Data Summary'!CY68="Yes"),OFFSET('Sanitation Data'!$F$12,0,10*ROW('Sanitation Data'!F62)),NA())</f>
        <v>#N/A</v>
      </c>
      <c r="AK68" s="528" t="e">
        <f ca="1">+IF(AND(ISNUMBER(OFFSET('Sanitation Data'!$G$4,0,10*ROW('Sanitation Data'!G62))),'Data Summary'!CZ68="Yes"),100-OFFSET('Sanitation Data'!$G$4,0,10*ROW('Sanitation Data'!G62)),NA())</f>
        <v>#N/A</v>
      </c>
      <c r="AL68" s="528" t="e">
        <f ca="1">+IF(AND(ISNUMBER(OFFSET('Sanitation Data'!$G$6,0,10*ROW('Sanitation Data'!G62))),'Data Summary'!DA68="Yes"),OFFSET('Sanitation Data'!$G$6,0,10*ROW('Sanitation Data'!G62)),NA())</f>
        <v>#N/A</v>
      </c>
      <c r="AM68" s="528" t="e">
        <f ca="1">+IF(AND(ISNUMBER(OFFSET('Sanitation Data'!$G$10,0,10*ROW('Sanitation Data'!G62))),'Data Summary'!DB68="Yes"),OFFSET('Sanitation Data'!$G$10,0,10*ROW('Sanitation Data'!G62)),NA())</f>
        <v>#N/A</v>
      </c>
      <c r="AN68" s="528" t="e">
        <f ca="1">+IF(AND(ISNUMBER(OFFSET('Sanitation Data'!$G$11,0,10*ROW('Sanitation Data'!G62))),'Data Summary'!DC68="Yes"),OFFSET('Sanitation Data'!$G$11,0,10*ROW('Sanitation Data'!G62)),NA())</f>
        <v>#N/A</v>
      </c>
      <c r="AO68" s="528" t="e">
        <f ca="1">+IF(AND(ISNUMBER(OFFSET('Sanitation Data'!$G$12,0,10*ROW('Sanitation Data'!G62))),'Data Summary'!DD68="Yes"),OFFSET('Sanitation Data'!$G$12,0,10*ROW('Sanitation Data'!G62)),NA())</f>
        <v>#N/A</v>
      </c>
      <c r="AP68" s="528" t="e">
        <f ca="1">+IF(AND(ISNUMBER(OFFSET('Sanitation Data'!$H$4,0,10*ROW('Sanitation Data'!H62))),'Data Summary'!DE68="Yes"),100-OFFSET('Sanitation Data'!$H$4,0,10*ROW('Sanitation Data'!H62)),NA())</f>
        <v>#N/A</v>
      </c>
      <c r="AQ68" s="528" t="e">
        <f ca="1">+IF(AND(ISNUMBER(OFFSET('Sanitation Data'!$H$6,0,10*ROW('Sanitation Data'!H62))),'Data Summary'!DF68="Yes"),OFFSET('Sanitation Data'!$H$6,0,10*ROW('Sanitation Data'!H62)),NA())</f>
        <v>#N/A</v>
      </c>
      <c r="AR68" s="528" t="e">
        <f ca="1">+IF(AND(ISNUMBER(OFFSET('Sanitation Data'!$H$10,0,10*ROW('Sanitation Data'!H62))),'Data Summary'!DG68="Yes"),OFFSET('Sanitation Data'!$H$10,0,10*ROW('Sanitation Data'!H62)),NA())</f>
        <v>#N/A</v>
      </c>
      <c r="AS68" s="528" t="e">
        <f ca="1">+IF(AND(ISNUMBER(OFFSET('Sanitation Data'!$H$11,0,10*ROW('Sanitation Data'!H62))),'Data Summary'!DH68="Yes"),OFFSET('Sanitation Data'!$H$11,0,10*ROW('Sanitation Data'!H62)),NA())</f>
        <v>#N/A</v>
      </c>
      <c r="AT68" s="528" t="e">
        <f ca="1">+IF(AND(ISNUMBER(OFFSET('Sanitation Data'!$H$12,0,10*ROW('Sanitation Data'!H62))),'Data Summary'!DI68="Yes"),OFFSET('Sanitation Data'!$H$12,0,10*ROW('Sanitation Data'!H62)),NA())</f>
        <v>#N/A</v>
      </c>
      <c r="AU68" s="528" t="e">
        <f ca="1">+IF(AND(ISNUMBER(OFFSET('Sanitation Data'!$I$4,0,10*ROW('Sanitation Data'!I62))),'Data Summary'!DJ68="Yes"),100-OFFSET('Sanitation Data'!$I$4,0,10*ROW('Sanitation Data'!I62)),NA())</f>
        <v>#N/A</v>
      </c>
      <c r="AV68" s="528" t="e">
        <f ca="1">+IF(AND(ISNUMBER(OFFSET('Sanitation Data'!$I$6,0,10*ROW('Sanitation Data'!I62))),'Data Summary'!DK68="Yes"),OFFSET('Sanitation Data'!$I$6,0,10*ROW('Sanitation Data'!I62)),NA())</f>
        <v>#N/A</v>
      </c>
      <c r="AW68" s="528" t="e">
        <f ca="1">+IF(AND(ISNUMBER(OFFSET('Sanitation Data'!$I$10,0,10*ROW('Sanitation Data'!I62))),'Data Summary'!DL68="Yes"),OFFSET('Sanitation Data'!$I$10,0,10*ROW('Sanitation Data'!I62)),NA())</f>
        <v>#N/A</v>
      </c>
      <c r="AX68" s="528" t="e">
        <f ca="1">+IF(AND(ISNUMBER(OFFSET('Sanitation Data'!$I$11,0,10*ROW('Sanitation Data'!I62))),'Data Summary'!DM68="Yes"),OFFSET('Sanitation Data'!$I$11,0,10*ROW('Sanitation Data'!I62)),NA())</f>
        <v>#N/A</v>
      </c>
      <c r="AY68" s="528" t="e">
        <f ca="1">+IF(AND(ISNUMBER(OFFSET('Sanitation Data'!$I$12,0,10*ROW('Sanitation Data'!I62))),'Data Summary'!DN68="Yes"),OFFSET('Sanitation Data'!$I$12,0,10*ROW('Sanitation Data'!I62)),NA())</f>
        <v>#N/A</v>
      </c>
      <c r="AZ68" s="529" t="e">
        <f ca="1">+IF(AND(ISNUMBER(OFFSET('Hygiene Data'!$D$5,0,10*ROW('Hygiene Data'!D62))),'Data Summary'!DO68="Yes"),OFFSET('Hygiene Data'!$D$5,0,10*ROW('Hygiene Data'!D62)),NA())</f>
        <v>#N/A</v>
      </c>
      <c r="BA68" s="529" t="e">
        <f ca="1">+IF(AND(ISNUMBER(OFFSET('Hygiene Data'!$D$7,0,10*ROW('Hygiene Data'!D62))),'Data Summary'!DP68="Yes"),OFFSET('Hygiene Data'!$D$7,0,10*ROW('Hygiene Data'!D62)),NA())</f>
        <v>#N/A</v>
      </c>
      <c r="BB68" s="529" t="e">
        <f ca="1">+IF(AND(ISNUMBER(OFFSET('Hygiene Data'!$D$9,0,10*ROW('Hygiene Data'!D62))),'Data Summary'!DQ68="Yes"),OFFSET('Hygiene Data'!$D$9,0,10*ROW('Hygiene Data'!D62)),NA())</f>
        <v>#N/A</v>
      </c>
      <c r="BC68" s="529" t="e">
        <f ca="1">+IF(AND(ISNUMBER(OFFSET('Hygiene Data'!$E$5,0,10*ROW('Hygiene Data'!E62))),'Data Summary'!DR68="Yes"),OFFSET('Hygiene Data'!$E$5,0,10*ROW('Hygiene Data'!E62)),NA())</f>
        <v>#N/A</v>
      </c>
      <c r="BD68" s="529" t="e">
        <f ca="1">+IF(AND(ISNUMBER(OFFSET('Hygiene Data'!$E$7,0,10*ROW('Hygiene Data'!E62))),'Data Summary'!DS68="Yes"),OFFSET('Hygiene Data'!$E$7,0,10*ROW('Hygiene Data'!E62)),NA())</f>
        <v>#N/A</v>
      </c>
      <c r="BE68" s="529" t="e">
        <f ca="1">+IF(AND(ISNUMBER(OFFSET('Hygiene Data'!$E$9,0,10*ROW('Hygiene Data'!E62))),'Data Summary'!DT68="Yes"),OFFSET('Hygiene Data'!$E$9,0,10*ROW('Hygiene Data'!E62)),NA())</f>
        <v>#N/A</v>
      </c>
      <c r="BF68" s="529" t="e">
        <f ca="1">+IF(AND(ISNUMBER(OFFSET('Hygiene Data'!$F$5,0,10*ROW('Hygiene Data'!F62))),'Data Summary'!DU68="Yes"),OFFSET('Hygiene Data'!$F$5,0,10*ROW('Hygiene Data'!F62)),NA())</f>
        <v>#N/A</v>
      </c>
      <c r="BG68" s="529" t="e">
        <f ca="1">+IF(AND(ISNUMBER(OFFSET('Hygiene Data'!$F$7,0,10*ROW('Hygiene Data'!F62))),'Data Summary'!DV68="Yes"),OFFSET('Hygiene Data'!$F$7,0,10*ROW('Hygiene Data'!F62)),NA())</f>
        <v>#N/A</v>
      </c>
      <c r="BH68" s="529" t="e">
        <f ca="1">+IF(AND(ISNUMBER(OFFSET('Hygiene Data'!$F$9,0,10*ROW('Hygiene Data'!F62))),'Data Summary'!DW68="Yes"),OFFSET('Hygiene Data'!$F$9,0,10*ROW('Hygiene Data'!F62)),NA())</f>
        <v>#N/A</v>
      </c>
      <c r="BI68" s="529" t="e">
        <f ca="1">+IF(AND(ISNUMBER(OFFSET('Hygiene Data'!$G$5,0,10*ROW('Hygiene Data'!G62))),'Data Summary'!DX68="Yes"),OFFSET('Hygiene Data'!$G$5,0,10*ROW('Hygiene Data'!G62)),NA())</f>
        <v>#N/A</v>
      </c>
      <c r="BJ68" s="529" t="e">
        <f ca="1">+IF(AND(ISNUMBER(OFFSET('Hygiene Data'!$G$7,0,10*ROW('Hygiene Data'!G62))),'Data Summary'!DY68="Yes"),OFFSET('Hygiene Data'!$G$7,0,10*ROW('Hygiene Data'!G62)),NA())</f>
        <v>#N/A</v>
      </c>
      <c r="BK68" s="529" t="e">
        <f ca="1">+IF(AND(ISNUMBER(OFFSET('Hygiene Data'!$G$9,0,10*ROW('Hygiene Data'!G62))),'Data Summary'!DZ68="Yes"),OFFSET('Hygiene Data'!$G$9,0,10*ROW('Hygiene Data'!G62)),NA())</f>
        <v>#N/A</v>
      </c>
      <c r="BL68" s="529" t="e">
        <f ca="1">+IF(AND(ISNUMBER(OFFSET('Hygiene Data'!$H$5,0,10*ROW('Hygiene Data'!H62))),'Data Summary'!EA68="Yes"),OFFSET('Hygiene Data'!$H$5,0,10*ROW('Hygiene Data'!H62)),NA())</f>
        <v>#N/A</v>
      </c>
      <c r="BM68" s="529" t="e">
        <f ca="1">+IF(AND(ISNUMBER(OFFSET('Hygiene Data'!$H$7,0,10*ROW('Hygiene Data'!H62))),'Data Summary'!EB68="Yes"),OFFSET('Hygiene Data'!$H$7,0,10*ROW('Hygiene Data'!H62)),NA())</f>
        <v>#N/A</v>
      </c>
      <c r="BN68" s="529" t="e">
        <f ca="1">+IF(AND(ISNUMBER(OFFSET('Hygiene Data'!$H$9,0,10*ROW('Hygiene Data'!H62))),'Data Summary'!EC68="Yes"),OFFSET('Hygiene Data'!$H$9,0,10*ROW('Hygiene Data'!H62)),NA())</f>
        <v>#N/A</v>
      </c>
      <c r="BO68" s="529" t="e">
        <f ca="1">+IF(AND(ISNUMBER(OFFSET('Hygiene Data'!$I$5,0,10*ROW('Hygiene Data'!I62))),'Data Summary'!ED68="Yes"),OFFSET('Hygiene Data'!$I$5,0,10*ROW('Hygiene Data'!I62)),NA())</f>
        <v>#N/A</v>
      </c>
      <c r="BP68" s="529" t="e">
        <f ca="1">+IF(AND(ISNUMBER(OFFSET('Hygiene Data'!$I$7,0,10*ROW('Hygiene Data'!I62))),'Data Summary'!EE68="Yes"),OFFSET('Hygiene Data'!$I$7,0,10*ROW('Hygiene Data'!I62)),NA())</f>
        <v>#N/A</v>
      </c>
      <c r="BQ68" s="529" t="e">
        <f ca="1">+IF(AND(ISNUMBER(OFFSET('Hygiene Data'!$I$9,0,10*ROW('Hygiene Data'!I62))),'Data Summary'!EF68="Yes"),OFFSET('Hygiene Data'!$I$9,0,10*ROW('Hygiene Data'!I62)),NA())</f>
        <v>#N/A</v>
      </c>
    </row>
    <row r="69" spans="1:69" x14ac:dyDescent="0.25">
      <c r="A69" s="525" t="e">
        <f ca="1">+RIGHT('Data Summary'!A69,LEN('Data Summary'!A69)-9)</f>
        <v>#VALUE!</v>
      </c>
      <c r="B69" s="499" t="str">
        <f ca="1">+IF(ISTEXT('Data Summary'!B69),'Data Summary'!B69,"")</f>
        <v/>
      </c>
      <c r="C69" s="526" t="e">
        <f ca="1">+VALUE('Data Summary'!C69)</f>
        <v>#VALUE!</v>
      </c>
      <c r="D69" s="527" t="e">
        <f ca="1">+IF(AND(ISNUMBER(OFFSET('Water Data'!$D$4,0,10*ROW('Water Data'!D63))),'Data Summary'!BS69="Yes"),100-OFFSET('Water Data'!$D$4,0,10*ROW('Water Data'!D63)),NA())</f>
        <v>#N/A</v>
      </c>
      <c r="E69" s="527" t="e">
        <f ca="1">+IF(AND(ISNUMBER(OFFSET('Water Data'!$D$6,0,10*ROW('Water Data'!D63))),'Data Summary'!BT69="Yes"),OFFSET('Water Data'!$D$6,0,10*ROW('Water Data'!D63)),NA())</f>
        <v>#N/A</v>
      </c>
      <c r="F69" s="527" t="e">
        <f ca="1">+IF(AND(ISNUMBER(OFFSET('Water Data'!$D$9,0,10*ROW('Water Data'!D63))),'Data Summary'!BU69="Yes"),OFFSET('Water Data'!$D$9,0,10*ROW('Water Data'!D63)),NA())</f>
        <v>#N/A</v>
      </c>
      <c r="G69" s="527" t="e">
        <f ca="1">+IF(AND(ISNUMBER(OFFSET('Water Data'!$E$4,0,10*ROW('Water Data'!E63))),'Data Summary'!BV69="Yes"),100-OFFSET('Water Data'!$E$4,0,10*ROW('Water Data'!E63)),NA())</f>
        <v>#N/A</v>
      </c>
      <c r="H69" s="527" t="e">
        <f ca="1">+IF(AND(ISNUMBER(OFFSET('Water Data'!$E$6,0,10*ROW('Water Data'!E63))),'Data Summary'!BW69="Yes"),OFFSET('Water Data'!$E$6,0,10*ROW('Water Data'!E63)),NA())</f>
        <v>#N/A</v>
      </c>
      <c r="I69" s="527" t="e">
        <f ca="1">+IF(AND(ISNUMBER(OFFSET('Water Data'!$E$9,0,10*ROW('Water Data'!E63))),'Data Summary'!BX69="Yes"),OFFSET('Water Data'!$E$9,0,10*ROW('Water Data'!E63)),NA())</f>
        <v>#N/A</v>
      </c>
      <c r="J69" s="527" t="e">
        <f ca="1">+IF(AND(ISNUMBER(OFFSET('Water Data'!$F$4,0,10*ROW('Water Data'!F63))),'Data Summary'!BY69="Yes"),100-OFFSET('Water Data'!$F$4,0,10*ROW('Water Data'!F63)),NA())</f>
        <v>#N/A</v>
      </c>
      <c r="K69" s="527" t="e">
        <f ca="1">+IF(AND(ISNUMBER(OFFSET('Water Data'!$F$6,0,10*ROW('Water Data'!F63))),'Data Summary'!BZ69="Yes"),OFFSET('Water Data'!$F$6,0,10*ROW('Water Data'!F63)),NA())</f>
        <v>#N/A</v>
      </c>
      <c r="L69" s="527" t="e">
        <f ca="1">+IF(AND(ISNUMBER(OFFSET('Water Data'!$F$9,0,10*ROW('Water Data'!F63))),'Data Summary'!CA69="Yes"),OFFSET('Water Data'!$F$9,0,10*ROW('Water Data'!F63)),NA())</f>
        <v>#N/A</v>
      </c>
      <c r="M69" s="527" t="e">
        <f ca="1">+IF(AND(ISNUMBER(OFFSET('Water Data'!$G$4,0,10*ROW('Water Data'!G63))),'Data Summary'!CB69="Yes"),100-OFFSET('Water Data'!$G$4,0,10*ROW('Water Data'!G63)),NA())</f>
        <v>#N/A</v>
      </c>
      <c r="N69" s="527" t="e">
        <f ca="1">+IF(AND(ISNUMBER(OFFSET('Water Data'!$G$6,0,10*ROW('Water Data'!G63))),'Data Summary'!CC69="Yes"),OFFSET('Water Data'!$G$6,0,10*ROW('Water Data'!G63)),NA())</f>
        <v>#N/A</v>
      </c>
      <c r="O69" s="527" t="e">
        <f ca="1">+IF(AND(ISNUMBER(OFFSET('Water Data'!$G$9,0,10*ROW('Water Data'!G63))),'Data Summary'!CD69="Yes"),OFFSET('Water Data'!$G$9,0,10*ROW('Water Data'!G63)),NA())</f>
        <v>#N/A</v>
      </c>
      <c r="P69" s="527" t="e">
        <f ca="1">+IF(AND(ISNUMBER(OFFSET('Water Data'!$H$4,0,10*ROW('Water Data'!H63))),'Data Summary'!CE69="Yes"),100-OFFSET('Water Data'!$H$4,0,10*ROW('Water Data'!H63)),NA())</f>
        <v>#N/A</v>
      </c>
      <c r="Q69" s="527" t="e">
        <f ca="1">+IF(AND(ISNUMBER(OFFSET('Water Data'!$H$6,0,10*ROW('Water Data'!H63))),'Data Summary'!CF69="Yes"),OFFSET('Water Data'!$H$6,0,10*ROW('Water Data'!H63)),NA())</f>
        <v>#N/A</v>
      </c>
      <c r="R69" s="527" t="e">
        <f ca="1">+IF(AND(ISNUMBER(OFFSET('Water Data'!$H$9,0,10*ROW('Water Data'!H63))),'Data Summary'!CG69="Yes"),OFFSET('Water Data'!$H$9,0,10*ROW('Water Data'!H63)),NA())</f>
        <v>#N/A</v>
      </c>
      <c r="S69" s="527" t="e">
        <f ca="1">+IF(AND(ISNUMBER(OFFSET('Water Data'!$I$4,0,10*ROW('Water Data'!I63))),'Data Summary'!CH69="Yes"),100-OFFSET('Water Data'!$I$4,0,10*ROW('Water Data'!I63)),NA())</f>
        <v>#N/A</v>
      </c>
      <c r="T69" s="527" t="e">
        <f ca="1">+IF(AND(ISNUMBER(OFFSET('Water Data'!$I$6,0,10*ROW('Water Data'!I63))),'Data Summary'!CI69="Yes"),OFFSET('Water Data'!$I$6,0,10*ROW('Water Data'!I63)),NA())</f>
        <v>#N/A</v>
      </c>
      <c r="U69" s="527" t="e">
        <f ca="1">+IF(AND(ISNUMBER(OFFSET('Water Data'!$I$9,0,10*ROW('Water Data'!I63))),'Data Summary'!CJ69="Yes"),OFFSET('Water Data'!$I$9,0,10*ROW('Water Data'!I63)),NA())</f>
        <v>#N/A</v>
      </c>
      <c r="V69" s="528" t="e">
        <f ca="1">+IF(AND(ISNUMBER(OFFSET('Sanitation Data'!$D$4,0,10*ROW('Sanitation Data'!D63))),'Data Summary'!CK69="Yes"),100-OFFSET('Sanitation Data'!$D$4,0,10*ROW('Sanitation Data'!D63)),NA())</f>
        <v>#N/A</v>
      </c>
      <c r="W69" s="528" t="e">
        <f ca="1">+IF(AND(ISNUMBER(OFFSET('Sanitation Data'!$D$6,0,10*ROW('Sanitation Data'!D63))),'Data Summary'!CL69="Yes"),OFFSET('Sanitation Data'!$D$6,0,10*ROW('Sanitation Data'!D63)),NA())</f>
        <v>#N/A</v>
      </c>
      <c r="X69" s="528" t="e">
        <f ca="1">+IF(AND(ISNUMBER(OFFSET('Sanitation Data'!$D$10,0,10*ROW('Sanitation Data'!D63))),'Data Summary'!CM69="Yes"),OFFSET('Sanitation Data'!$D$10,0,10*ROW('Sanitation Data'!D63)),NA())</f>
        <v>#N/A</v>
      </c>
      <c r="Y69" s="528" t="e">
        <f ca="1">+IF(AND(ISNUMBER(OFFSET('Sanitation Data'!$D$11,0,10*ROW('Sanitation Data'!D63))),'Data Summary'!CN69="Yes"),OFFSET('Sanitation Data'!$D$11,0,10*ROW('Sanitation Data'!D63)),NA())</f>
        <v>#N/A</v>
      </c>
      <c r="Z69" s="528" t="e">
        <f ca="1">+IF(AND(ISNUMBER(OFFSET('Sanitation Data'!$D$12,0,10*ROW('Sanitation Data'!D63))),'Data Summary'!CO69="Yes"),OFFSET('Sanitation Data'!$D$12,0,10*ROW('Sanitation Data'!D63)),NA())</f>
        <v>#N/A</v>
      </c>
      <c r="AA69" s="528" t="e">
        <f ca="1">+IF(AND(ISNUMBER(OFFSET('Sanitation Data'!$E$4,0,10*ROW('Sanitation Data'!E63))),'Data Summary'!CP69="Yes"),100-OFFSET('Sanitation Data'!$E$4,0,10*ROW('Sanitation Data'!E63)),NA())</f>
        <v>#N/A</v>
      </c>
      <c r="AB69" s="528" t="e">
        <f ca="1">+IF(AND(ISNUMBER(OFFSET('Sanitation Data'!$E$6,0,10*ROW('Sanitation Data'!E63))),'Data Summary'!CQ69="Yes"),OFFSET('Sanitation Data'!$E$6,0,10*ROW('Sanitation Data'!E63)),NA())</f>
        <v>#N/A</v>
      </c>
      <c r="AC69" s="528" t="e">
        <f ca="1">+IF(AND(ISNUMBER(OFFSET('Sanitation Data'!$E$10,0,10*ROW('Sanitation Data'!E63))),'Data Summary'!CR69="Yes"),OFFSET('Sanitation Data'!$E$10,0,10*ROW('Sanitation Data'!E63)),NA())</f>
        <v>#N/A</v>
      </c>
      <c r="AD69" s="528" t="e">
        <f ca="1">+IF(AND(ISNUMBER(OFFSET('Sanitation Data'!$E$11,0,10*ROW('Sanitation Data'!E63))),'Data Summary'!CS69="Yes"),OFFSET('Sanitation Data'!$E$11,0,10*ROW('Sanitation Data'!E63)),NA())</f>
        <v>#N/A</v>
      </c>
      <c r="AE69" s="528" t="e">
        <f ca="1">+IF(AND(ISNUMBER(OFFSET('Sanitation Data'!$E$12,0,10*ROW('Sanitation Data'!E63))),'Data Summary'!CT69="Yes"),OFFSET('Sanitation Data'!$E$12,0,10*ROW('Sanitation Data'!E63)),NA())</f>
        <v>#N/A</v>
      </c>
      <c r="AF69" s="528" t="e">
        <f ca="1">+IF(AND(ISNUMBER(OFFSET('Sanitation Data'!$F$4,0,10*ROW('Sanitation Data'!F63))),'Data Summary'!CU69="Yes"),100-OFFSET('Sanitation Data'!$F$4,0,10*ROW('Sanitation Data'!F63)),NA())</f>
        <v>#N/A</v>
      </c>
      <c r="AG69" s="528" t="e">
        <f ca="1">+IF(AND(ISNUMBER(OFFSET('Sanitation Data'!$F$6,0,10*ROW('Sanitation Data'!F63))),'Data Summary'!CV69="Yes"),OFFSET('Sanitation Data'!$F$6,0,10*ROW('Sanitation Data'!F63)),NA())</f>
        <v>#N/A</v>
      </c>
      <c r="AH69" s="528" t="e">
        <f ca="1">+IF(AND(ISNUMBER(OFFSET('Sanitation Data'!$F$10,0,10*ROW('Sanitation Data'!F63))),'Data Summary'!CW69="Yes"),OFFSET('Sanitation Data'!$F$10,0,10*ROW('Sanitation Data'!F63)),NA())</f>
        <v>#N/A</v>
      </c>
      <c r="AI69" s="528" t="e">
        <f ca="1">+IF(AND(ISNUMBER(OFFSET('Sanitation Data'!$F$11,0,10*ROW('Sanitation Data'!F63))),'Data Summary'!CX69="Yes"),OFFSET('Sanitation Data'!$F$11,0,10*ROW('Sanitation Data'!F63)),NA())</f>
        <v>#N/A</v>
      </c>
      <c r="AJ69" s="528" t="e">
        <f ca="1">+IF(AND(ISNUMBER(OFFSET('Sanitation Data'!$F$12,0,10*ROW('Sanitation Data'!F63))),'Data Summary'!CY69="Yes"),OFFSET('Sanitation Data'!$F$12,0,10*ROW('Sanitation Data'!F63)),NA())</f>
        <v>#N/A</v>
      </c>
      <c r="AK69" s="528" t="e">
        <f ca="1">+IF(AND(ISNUMBER(OFFSET('Sanitation Data'!$G$4,0,10*ROW('Sanitation Data'!G63))),'Data Summary'!CZ69="Yes"),100-OFFSET('Sanitation Data'!$G$4,0,10*ROW('Sanitation Data'!G63)),NA())</f>
        <v>#N/A</v>
      </c>
      <c r="AL69" s="528" t="e">
        <f ca="1">+IF(AND(ISNUMBER(OFFSET('Sanitation Data'!$G$6,0,10*ROW('Sanitation Data'!G63))),'Data Summary'!DA69="Yes"),OFFSET('Sanitation Data'!$G$6,0,10*ROW('Sanitation Data'!G63)),NA())</f>
        <v>#N/A</v>
      </c>
      <c r="AM69" s="528" t="e">
        <f ca="1">+IF(AND(ISNUMBER(OFFSET('Sanitation Data'!$G$10,0,10*ROW('Sanitation Data'!G63))),'Data Summary'!DB69="Yes"),OFFSET('Sanitation Data'!$G$10,0,10*ROW('Sanitation Data'!G63)),NA())</f>
        <v>#N/A</v>
      </c>
      <c r="AN69" s="528" t="e">
        <f ca="1">+IF(AND(ISNUMBER(OFFSET('Sanitation Data'!$G$11,0,10*ROW('Sanitation Data'!G63))),'Data Summary'!DC69="Yes"),OFFSET('Sanitation Data'!$G$11,0,10*ROW('Sanitation Data'!G63)),NA())</f>
        <v>#N/A</v>
      </c>
      <c r="AO69" s="528" t="e">
        <f ca="1">+IF(AND(ISNUMBER(OFFSET('Sanitation Data'!$G$12,0,10*ROW('Sanitation Data'!G63))),'Data Summary'!DD69="Yes"),OFFSET('Sanitation Data'!$G$12,0,10*ROW('Sanitation Data'!G63)),NA())</f>
        <v>#N/A</v>
      </c>
      <c r="AP69" s="528" t="e">
        <f ca="1">+IF(AND(ISNUMBER(OFFSET('Sanitation Data'!$H$4,0,10*ROW('Sanitation Data'!H63))),'Data Summary'!DE69="Yes"),100-OFFSET('Sanitation Data'!$H$4,0,10*ROW('Sanitation Data'!H63)),NA())</f>
        <v>#N/A</v>
      </c>
      <c r="AQ69" s="528" t="e">
        <f ca="1">+IF(AND(ISNUMBER(OFFSET('Sanitation Data'!$H$6,0,10*ROW('Sanitation Data'!H63))),'Data Summary'!DF69="Yes"),OFFSET('Sanitation Data'!$H$6,0,10*ROW('Sanitation Data'!H63)),NA())</f>
        <v>#N/A</v>
      </c>
      <c r="AR69" s="528" t="e">
        <f ca="1">+IF(AND(ISNUMBER(OFFSET('Sanitation Data'!$H$10,0,10*ROW('Sanitation Data'!H63))),'Data Summary'!DG69="Yes"),OFFSET('Sanitation Data'!$H$10,0,10*ROW('Sanitation Data'!H63)),NA())</f>
        <v>#N/A</v>
      </c>
      <c r="AS69" s="528" t="e">
        <f ca="1">+IF(AND(ISNUMBER(OFFSET('Sanitation Data'!$H$11,0,10*ROW('Sanitation Data'!H63))),'Data Summary'!DH69="Yes"),OFFSET('Sanitation Data'!$H$11,0,10*ROW('Sanitation Data'!H63)),NA())</f>
        <v>#N/A</v>
      </c>
      <c r="AT69" s="528" t="e">
        <f ca="1">+IF(AND(ISNUMBER(OFFSET('Sanitation Data'!$H$12,0,10*ROW('Sanitation Data'!H63))),'Data Summary'!DI69="Yes"),OFFSET('Sanitation Data'!$H$12,0,10*ROW('Sanitation Data'!H63)),NA())</f>
        <v>#N/A</v>
      </c>
      <c r="AU69" s="528" t="e">
        <f ca="1">+IF(AND(ISNUMBER(OFFSET('Sanitation Data'!$I$4,0,10*ROW('Sanitation Data'!I63))),'Data Summary'!DJ69="Yes"),100-OFFSET('Sanitation Data'!$I$4,0,10*ROW('Sanitation Data'!I63)),NA())</f>
        <v>#N/A</v>
      </c>
      <c r="AV69" s="528" t="e">
        <f ca="1">+IF(AND(ISNUMBER(OFFSET('Sanitation Data'!$I$6,0,10*ROW('Sanitation Data'!I63))),'Data Summary'!DK69="Yes"),OFFSET('Sanitation Data'!$I$6,0,10*ROW('Sanitation Data'!I63)),NA())</f>
        <v>#N/A</v>
      </c>
      <c r="AW69" s="528" t="e">
        <f ca="1">+IF(AND(ISNUMBER(OFFSET('Sanitation Data'!$I$10,0,10*ROW('Sanitation Data'!I63))),'Data Summary'!DL69="Yes"),OFFSET('Sanitation Data'!$I$10,0,10*ROW('Sanitation Data'!I63)),NA())</f>
        <v>#N/A</v>
      </c>
      <c r="AX69" s="528" t="e">
        <f ca="1">+IF(AND(ISNUMBER(OFFSET('Sanitation Data'!$I$11,0,10*ROW('Sanitation Data'!I63))),'Data Summary'!DM69="Yes"),OFFSET('Sanitation Data'!$I$11,0,10*ROW('Sanitation Data'!I63)),NA())</f>
        <v>#N/A</v>
      </c>
      <c r="AY69" s="528" t="e">
        <f ca="1">+IF(AND(ISNUMBER(OFFSET('Sanitation Data'!$I$12,0,10*ROW('Sanitation Data'!I63))),'Data Summary'!DN69="Yes"),OFFSET('Sanitation Data'!$I$12,0,10*ROW('Sanitation Data'!I63)),NA())</f>
        <v>#N/A</v>
      </c>
      <c r="AZ69" s="529" t="e">
        <f ca="1">+IF(AND(ISNUMBER(OFFSET('Hygiene Data'!$D$5,0,10*ROW('Hygiene Data'!D63))),'Data Summary'!DO69="Yes"),OFFSET('Hygiene Data'!$D$5,0,10*ROW('Hygiene Data'!D63)),NA())</f>
        <v>#N/A</v>
      </c>
      <c r="BA69" s="529" t="e">
        <f ca="1">+IF(AND(ISNUMBER(OFFSET('Hygiene Data'!$D$7,0,10*ROW('Hygiene Data'!D63))),'Data Summary'!DP69="Yes"),OFFSET('Hygiene Data'!$D$7,0,10*ROW('Hygiene Data'!D63)),NA())</f>
        <v>#N/A</v>
      </c>
      <c r="BB69" s="529" t="e">
        <f ca="1">+IF(AND(ISNUMBER(OFFSET('Hygiene Data'!$D$9,0,10*ROW('Hygiene Data'!D63))),'Data Summary'!DQ69="Yes"),OFFSET('Hygiene Data'!$D$9,0,10*ROW('Hygiene Data'!D63)),NA())</f>
        <v>#N/A</v>
      </c>
      <c r="BC69" s="529" t="e">
        <f ca="1">+IF(AND(ISNUMBER(OFFSET('Hygiene Data'!$E$5,0,10*ROW('Hygiene Data'!E63))),'Data Summary'!DR69="Yes"),OFFSET('Hygiene Data'!$E$5,0,10*ROW('Hygiene Data'!E63)),NA())</f>
        <v>#N/A</v>
      </c>
      <c r="BD69" s="529" t="e">
        <f ca="1">+IF(AND(ISNUMBER(OFFSET('Hygiene Data'!$E$7,0,10*ROW('Hygiene Data'!E63))),'Data Summary'!DS69="Yes"),OFFSET('Hygiene Data'!$E$7,0,10*ROW('Hygiene Data'!E63)),NA())</f>
        <v>#N/A</v>
      </c>
      <c r="BE69" s="529" t="e">
        <f ca="1">+IF(AND(ISNUMBER(OFFSET('Hygiene Data'!$E$9,0,10*ROW('Hygiene Data'!E63))),'Data Summary'!DT69="Yes"),OFFSET('Hygiene Data'!$E$9,0,10*ROW('Hygiene Data'!E63)),NA())</f>
        <v>#N/A</v>
      </c>
      <c r="BF69" s="529" t="e">
        <f ca="1">+IF(AND(ISNUMBER(OFFSET('Hygiene Data'!$F$5,0,10*ROW('Hygiene Data'!F63))),'Data Summary'!DU69="Yes"),OFFSET('Hygiene Data'!$F$5,0,10*ROW('Hygiene Data'!F63)),NA())</f>
        <v>#N/A</v>
      </c>
      <c r="BG69" s="529" t="e">
        <f ca="1">+IF(AND(ISNUMBER(OFFSET('Hygiene Data'!$F$7,0,10*ROW('Hygiene Data'!F63))),'Data Summary'!DV69="Yes"),OFFSET('Hygiene Data'!$F$7,0,10*ROW('Hygiene Data'!F63)),NA())</f>
        <v>#N/A</v>
      </c>
      <c r="BH69" s="529" t="e">
        <f ca="1">+IF(AND(ISNUMBER(OFFSET('Hygiene Data'!$F$9,0,10*ROW('Hygiene Data'!F63))),'Data Summary'!DW69="Yes"),OFFSET('Hygiene Data'!$F$9,0,10*ROW('Hygiene Data'!F63)),NA())</f>
        <v>#N/A</v>
      </c>
      <c r="BI69" s="529" t="e">
        <f ca="1">+IF(AND(ISNUMBER(OFFSET('Hygiene Data'!$G$5,0,10*ROW('Hygiene Data'!G63))),'Data Summary'!DX69="Yes"),OFFSET('Hygiene Data'!$G$5,0,10*ROW('Hygiene Data'!G63)),NA())</f>
        <v>#N/A</v>
      </c>
      <c r="BJ69" s="529" t="e">
        <f ca="1">+IF(AND(ISNUMBER(OFFSET('Hygiene Data'!$G$7,0,10*ROW('Hygiene Data'!G63))),'Data Summary'!DY69="Yes"),OFFSET('Hygiene Data'!$G$7,0,10*ROW('Hygiene Data'!G63)),NA())</f>
        <v>#N/A</v>
      </c>
      <c r="BK69" s="529" t="e">
        <f ca="1">+IF(AND(ISNUMBER(OFFSET('Hygiene Data'!$G$9,0,10*ROW('Hygiene Data'!G63))),'Data Summary'!DZ69="Yes"),OFFSET('Hygiene Data'!$G$9,0,10*ROW('Hygiene Data'!G63)),NA())</f>
        <v>#N/A</v>
      </c>
      <c r="BL69" s="529" t="e">
        <f ca="1">+IF(AND(ISNUMBER(OFFSET('Hygiene Data'!$H$5,0,10*ROW('Hygiene Data'!H63))),'Data Summary'!EA69="Yes"),OFFSET('Hygiene Data'!$H$5,0,10*ROW('Hygiene Data'!H63)),NA())</f>
        <v>#N/A</v>
      </c>
      <c r="BM69" s="529" t="e">
        <f ca="1">+IF(AND(ISNUMBER(OFFSET('Hygiene Data'!$H$7,0,10*ROW('Hygiene Data'!H63))),'Data Summary'!EB69="Yes"),OFFSET('Hygiene Data'!$H$7,0,10*ROW('Hygiene Data'!H63)),NA())</f>
        <v>#N/A</v>
      </c>
      <c r="BN69" s="529" t="e">
        <f ca="1">+IF(AND(ISNUMBER(OFFSET('Hygiene Data'!$H$9,0,10*ROW('Hygiene Data'!H63))),'Data Summary'!EC69="Yes"),OFFSET('Hygiene Data'!$H$9,0,10*ROW('Hygiene Data'!H63)),NA())</f>
        <v>#N/A</v>
      </c>
      <c r="BO69" s="529" t="e">
        <f ca="1">+IF(AND(ISNUMBER(OFFSET('Hygiene Data'!$I$5,0,10*ROW('Hygiene Data'!I63))),'Data Summary'!ED69="Yes"),OFFSET('Hygiene Data'!$I$5,0,10*ROW('Hygiene Data'!I63)),NA())</f>
        <v>#N/A</v>
      </c>
      <c r="BP69" s="529" t="e">
        <f ca="1">+IF(AND(ISNUMBER(OFFSET('Hygiene Data'!$I$7,0,10*ROW('Hygiene Data'!I63))),'Data Summary'!EE69="Yes"),OFFSET('Hygiene Data'!$I$7,0,10*ROW('Hygiene Data'!I63)),NA())</f>
        <v>#N/A</v>
      </c>
      <c r="BQ69" s="529" t="e">
        <f ca="1">+IF(AND(ISNUMBER(OFFSET('Hygiene Data'!$I$9,0,10*ROW('Hygiene Data'!I63))),'Data Summary'!EF69="Yes"),OFFSET('Hygiene Data'!$I$9,0,10*ROW('Hygiene Data'!I63)),NA())</f>
        <v>#N/A</v>
      </c>
    </row>
    <row r="70" spans="1:69" x14ac:dyDescent="0.25">
      <c r="A70" s="525" t="e">
        <f ca="1">+RIGHT('Data Summary'!A70,LEN('Data Summary'!A70)-9)</f>
        <v>#VALUE!</v>
      </c>
      <c r="B70" s="499" t="str">
        <f ca="1">+IF(ISTEXT('Data Summary'!B70),'Data Summary'!B70,"")</f>
        <v/>
      </c>
      <c r="C70" s="526" t="e">
        <f ca="1">+VALUE('Data Summary'!C70)</f>
        <v>#VALUE!</v>
      </c>
      <c r="D70" s="527" t="e">
        <f ca="1">+IF(AND(ISNUMBER(OFFSET('Water Data'!$D$4,0,10*ROW('Water Data'!D64))),'Data Summary'!BS70="Yes"),100-OFFSET('Water Data'!$D$4,0,10*ROW('Water Data'!D64)),NA())</f>
        <v>#N/A</v>
      </c>
      <c r="E70" s="527" t="e">
        <f ca="1">+IF(AND(ISNUMBER(OFFSET('Water Data'!$D$6,0,10*ROW('Water Data'!D64))),'Data Summary'!BT70="Yes"),OFFSET('Water Data'!$D$6,0,10*ROW('Water Data'!D64)),NA())</f>
        <v>#N/A</v>
      </c>
      <c r="F70" s="527" t="e">
        <f ca="1">+IF(AND(ISNUMBER(OFFSET('Water Data'!$D$9,0,10*ROW('Water Data'!D64))),'Data Summary'!BU70="Yes"),OFFSET('Water Data'!$D$9,0,10*ROW('Water Data'!D64)),NA())</f>
        <v>#N/A</v>
      </c>
      <c r="G70" s="527" t="e">
        <f ca="1">+IF(AND(ISNUMBER(OFFSET('Water Data'!$E$4,0,10*ROW('Water Data'!E64))),'Data Summary'!BV70="Yes"),100-OFFSET('Water Data'!$E$4,0,10*ROW('Water Data'!E64)),NA())</f>
        <v>#N/A</v>
      </c>
      <c r="H70" s="527" t="e">
        <f ca="1">+IF(AND(ISNUMBER(OFFSET('Water Data'!$E$6,0,10*ROW('Water Data'!E64))),'Data Summary'!BW70="Yes"),OFFSET('Water Data'!$E$6,0,10*ROW('Water Data'!E64)),NA())</f>
        <v>#N/A</v>
      </c>
      <c r="I70" s="527" t="e">
        <f ca="1">+IF(AND(ISNUMBER(OFFSET('Water Data'!$E$9,0,10*ROW('Water Data'!E64))),'Data Summary'!BX70="Yes"),OFFSET('Water Data'!$E$9,0,10*ROW('Water Data'!E64)),NA())</f>
        <v>#N/A</v>
      </c>
      <c r="J70" s="527" t="e">
        <f ca="1">+IF(AND(ISNUMBER(OFFSET('Water Data'!$F$4,0,10*ROW('Water Data'!F64))),'Data Summary'!BY70="Yes"),100-OFFSET('Water Data'!$F$4,0,10*ROW('Water Data'!F64)),NA())</f>
        <v>#N/A</v>
      </c>
      <c r="K70" s="527" t="e">
        <f ca="1">+IF(AND(ISNUMBER(OFFSET('Water Data'!$F$6,0,10*ROW('Water Data'!F64))),'Data Summary'!BZ70="Yes"),OFFSET('Water Data'!$F$6,0,10*ROW('Water Data'!F64)),NA())</f>
        <v>#N/A</v>
      </c>
      <c r="L70" s="527" t="e">
        <f ca="1">+IF(AND(ISNUMBER(OFFSET('Water Data'!$F$9,0,10*ROW('Water Data'!F64))),'Data Summary'!CA70="Yes"),OFFSET('Water Data'!$F$9,0,10*ROW('Water Data'!F64)),NA())</f>
        <v>#N/A</v>
      </c>
      <c r="M70" s="527" t="e">
        <f ca="1">+IF(AND(ISNUMBER(OFFSET('Water Data'!$G$4,0,10*ROW('Water Data'!G64))),'Data Summary'!CB70="Yes"),100-OFFSET('Water Data'!$G$4,0,10*ROW('Water Data'!G64)),NA())</f>
        <v>#N/A</v>
      </c>
      <c r="N70" s="527" t="e">
        <f ca="1">+IF(AND(ISNUMBER(OFFSET('Water Data'!$G$6,0,10*ROW('Water Data'!G64))),'Data Summary'!CC70="Yes"),OFFSET('Water Data'!$G$6,0,10*ROW('Water Data'!G64)),NA())</f>
        <v>#N/A</v>
      </c>
      <c r="O70" s="527" t="e">
        <f ca="1">+IF(AND(ISNUMBER(OFFSET('Water Data'!$G$9,0,10*ROW('Water Data'!G64))),'Data Summary'!CD70="Yes"),OFFSET('Water Data'!$G$9,0,10*ROW('Water Data'!G64)),NA())</f>
        <v>#N/A</v>
      </c>
      <c r="P70" s="527" t="e">
        <f ca="1">+IF(AND(ISNUMBER(OFFSET('Water Data'!$H$4,0,10*ROW('Water Data'!H64))),'Data Summary'!CE70="Yes"),100-OFFSET('Water Data'!$H$4,0,10*ROW('Water Data'!H64)),NA())</f>
        <v>#N/A</v>
      </c>
      <c r="Q70" s="527" t="e">
        <f ca="1">+IF(AND(ISNUMBER(OFFSET('Water Data'!$H$6,0,10*ROW('Water Data'!H64))),'Data Summary'!CF70="Yes"),OFFSET('Water Data'!$H$6,0,10*ROW('Water Data'!H64)),NA())</f>
        <v>#N/A</v>
      </c>
      <c r="R70" s="527" t="e">
        <f ca="1">+IF(AND(ISNUMBER(OFFSET('Water Data'!$H$9,0,10*ROW('Water Data'!H64))),'Data Summary'!CG70="Yes"),OFFSET('Water Data'!$H$9,0,10*ROW('Water Data'!H64)),NA())</f>
        <v>#N/A</v>
      </c>
      <c r="S70" s="527" t="e">
        <f ca="1">+IF(AND(ISNUMBER(OFFSET('Water Data'!$I$4,0,10*ROW('Water Data'!I64))),'Data Summary'!CH70="Yes"),100-OFFSET('Water Data'!$I$4,0,10*ROW('Water Data'!I64)),NA())</f>
        <v>#N/A</v>
      </c>
      <c r="T70" s="527" t="e">
        <f ca="1">+IF(AND(ISNUMBER(OFFSET('Water Data'!$I$6,0,10*ROW('Water Data'!I64))),'Data Summary'!CI70="Yes"),OFFSET('Water Data'!$I$6,0,10*ROW('Water Data'!I64)),NA())</f>
        <v>#N/A</v>
      </c>
      <c r="U70" s="527" t="e">
        <f ca="1">+IF(AND(ISNUMBER(OFFSET('Water Data'!$I$9,0,10*ROW('Water Data'!I64))),'Data Summary'!CJ70="Yes"),OFFSET('Water Data'!$I$9,0,10*ROW('Water Data'!I64)),NA())</f>
        <v>#N/A</v>
      </c>
      <c r="V70" s="528" t="e">
        <f ca="1">+IF(AND(ISNUMBER(OFFSET('Sanitation Data'!$D$4,0,10*ROW('Sanitation Data'!D64))),'Data Summary'!CK70="Yes"),100-OFFSET('Sanitation Data'!$D$4,0,10*ROW('Sanitation Data'!D64)),NA())</f>
        <v>#N/A</v>
      </c>
      <c r="W70" s="528" t="e">
        <f ca="1">+IF(AND(ISNUMBER(OFFSET('Sanitation Data'!$D$6,0,10*ROW('Sanitation Data'!D64))),'Data Summary'!CL70="Yes"),OFFSET('Sanitation Data'!$D$6,0,10*ROW('Sanitation Data'!D64)),NA())</f>
        <v>#N/A</v>
      </c>
      <c r="X70" s="528" t="e">
        <f ca="1">+IF(AND(ISNUMBER(OFFSET('Sanitation Data'!$D$10,0,10*ROW('Sanitation Data'!D64))),'Data Summary'!CM70="Yes"),OFFSET('Sanitation Data'!$D$10,0,10*ROW('Sanitation Data'!D64)),NA())</f>
        <v>#N/A</v>
      </c>
      <c r="Y70" s="528" t="e">
        <f ca="1">+IF(AND(ISNUMBER(OFFSET('Sanitation Data'!$D$11,0,10*ROW('Sanitation Data'!D64))),'Data Summary'!CN70="Yes"),OFFSET('Sanitation Data'!$D$11,0,10*ROW('Sanitation Data'!D64)),NA())</f>
        <v>#N/A</v>
      </c>
      <c r="Z70" s="528" t="e">
        <f ca="1">+IF(AND(ISNUMBER(OFFSET('Sanitation Data'!$D$12,0,10*ROW('Sanitation Data'!D64))),'Data Summary'!CO70="Yes"),OFFSET('Sanitation Data'!$D$12,0,10*ROW('Sanitation Data'!D64)),NA())</f>
        <v>#N/A</v>
      </c>
      <c r="AA70" s="528" t="e">
        <f ca="1">+IF(AND(ISNUMBER(OFFSET('Sanitation Data'!$E$4,0,10*ROW('Sanitation Data'!E64))),'Data Summary'!CP70="Yes"),100-OFFSET('Sanitation Data'!$E$4,0,10*ROW('Sanitation Data'!E64)),NA())</f>
        <v>#N/A</v>
      </c>
      <c r="AB70" s="528" t="e">
        <f ca="1">+IF(AND(ISNUMBER(OFFSET('Sanitation Data'!$E$6,0,10*ROW('Sanitation Data'!E64))),'Data Summary'!CQ70="Yes"),OFFSET('Sanitation Data'!$E$6,0,10*ROW('Sanitation Data'!E64)),NA())</f>
        <v>#N/A</v>
      </c>
      <c r="AC70" s="528" t="e">
        <f ca="1">+IF(AND(ISNUMBER(OFFSET('Sanitation Data'!$E$10,0,10*ROW('Sanitation Data'!E64))),'Data Summary'!CR70="Yes"),OFFSET('Sanitation Data'!$E$10,0,10*ROW('Sanitation Data'!E64)),NA())</f>
        <v>#N/A</v>
      </c>
      <c r="AD70" s="528" t="e">
        <f ca="1">+IF(AND(ISNUMBER(OFFSET('Sanitation Data'!$E$11,0,10*ROW('Sanitation Data'!E64))),'Data Summary'!CS70="Yes"),OFFSET('Sanitation Data'!$E$11,0,10*ROW('Sanitation Data'!E64)),NA())</f>
        <v>#N/A</v>
      </c>
      <c r="AE70" s="528" t="e">
        <f ca="1">+IF(AND(ISNUMBER(OFFSET('Sanitation Data'!$E$12,0,10*ROW('Sanitation Data'!E64))),'Data Summary'!CT70="Yes"),OFFSET('Sanitation Data'!$E$12,0,10*ROW('Sanitation Data'!E64)),NA())</f>
        <v>#N/A</v>
      </c>
      <c r="AF70" s="528" t="e">
        <f ca="1">+IF(AND(ISNUMBER(OFFSET('Sanitation Data'!$F$4,0,10*ROW('Sanitation Data'!F64))),'Data Summary'!CU70="Yes"),100-OFFSET('Sanitation Data'!$F$4,0,10*ROW('Sanitation Data'!F64)),NA())</f>
        <v>#N/A</v>
      </c>
      <c r="AG70" s="528" t="e">
        <f ca="1">+IF(AND(ISNUMBER(OFFSET('Sanitation Data'!$F$6,0,10*ROW('Sanitation Data'!F64))),'Data Summary'!CV70="Yes"),OFFSET('Sanitation Data'!$F$6,0,10*ROW('Sanitation Data'!F64)),NA())</f>
        <v>#N/A</v>
      </c>
      <c r="AH70" s="528" t="e">
        <f ca="1">+IF(AND(ISNUMBER(OFFSET('Sanitation Data'!$F$10,0,10*ROW('Sanitation Data'!F64))),'Data Summary'!CW70="Yes"),OFFSET('Sanitation Data'!$F$10,0,10*ROW('Sanitation Data'!F64)),NA())</f>
        <v>#N/A</v>
      </c>
      <c r="AI70" s="528" t="e">
        <f ca="1">+IF(AND(ISNUMBER(OFFSET('Sanitation Data'!$F$11,0,10*ROW('Sanitation Data'!F64))),'Data Summary'!CX70="Yes"),OFFSET('Sanitation Data'!$F$11,0,10*ROW('Sanitation Data'!F64)),NA())</f>
        <v>#N/A</v>
      </c>
      <c r="AJ70" s="528" t="e">
        <f ca="1">+IF(AND(ISNUMBER(OFFSET('Sanitation Data'!$F$12,0,10*ROW('Sanitation Data'!F64))),'Data Summary'!CY70="Yes"),OFFSET('Sanitation Data'!$F$12,0,10*ROW('Sanitation Data'!F64)),NA())</f>
        <v>#N/A</v>
      </c>
      <c r="AK70" s="528" t="e">
        <f ca="1">+IF(AND(ISNUMBER(OFFSET('Sanitation Data'!$G$4,0,10*ROW('Sanitation Data'!G64))),'Data Summary'!CZ70="Yes"),100-OFFSET('Sanitation Data'!$G$4,0,10*ROW('Sanitation Data'!G64)),NA())</f>
        <v>#N/A</v>
      </c>
      <c r="AL70" s="528" t="e">
        <f ca="1">+IF(AND(ISNUMBER(OFFSET('Sanitation Data'!$G$6,0,10*ROW('Sanitation Data'!G64))),'Data Summary'!DA70="Yes"),OFFSET('Sanitation Data'!$G$6,0,10*ROW('Sanitation Data'!G64)),NA())</f>
        <v>#N/A</v>
      </c>
      <c r="AM70" s="528" t="e">
        <f ca="1">+IF(AND(ISNUMBER(OFFSET('Sanitation Data'!$G$10,0,10*ROW('Sanitation Data'!G64))),'Data Summary'!DB70="Yes"),OFFSET('Sanitation Data'!$G$10,0,10*ROW('Sanitation Data'!G64)),NA())</f>
        <v>#N/A</v>
      </c>
      <c r="AN70" s="528" t="e">
        <f ca="1">+IF(AND(ISNUMBER(OFFSET('Sanitation Data'!$G$11,0,10*ROW('Sanitation Data'!G64))),'Data Summary'!DC70="Yes"),OFFSET('Sanitation Data'!$G$11,0,10*ROW('Sanitation Data'!G64)),NA())</f>
        <v>#N/A</v>
      </c>
      <c r="AO70" s="528" t="e">
        <f ca="1">+IF(AND(ISNUMBER(OFFSET('Sanitation Data'!$G$12,0,10*ROW('Sanitation Data'!G64))),'Data Summary'!DD70="Yes"),OFFSET('Sanitation Data'!$G$12,0,10*ROW('Sanitation Data'!G64)),NA())</f>
        <v>#N/A</v>
      </c>
      <c r="AP70" s="528" t="e">
        <f ca="1">+IF(AND(ISNUMBER(OFFSET('Sanitation Data'!$H$4,0,10*ROW('Sanitation Data'!H64))),'Data Summary'!DE70="Yes"),100-OFFSET('Sanitation Data'!$H$4,0,10*ROW('Sanitation Data'!H64)),NA())</f>
        <v>#N/A</v>
      </c>
      <c r="AQ70" s="528" t="e">
        <f ca="1">+IF(AND(ISNUMBER(OFFSET('Sanitation Data'!$H$6,0,10*ROW('Sanitation Data'!H64))),'Data Summary'!DF70="Yes"),OFFSET('Sanitation Data'!$H$6,0,10*ROW('Sanitation Data'!H64)),NA())</f>
        <v>#N/A</v>
      </c>
      <c r="AR70" s="528" t="e">
        <f ca="1">+IF(AND(ISNUMBER(OFFSET('Sanitation Data'!$H$10,0,10*ROW('Sanitation Data'!H64))),'Data Summary'!DG70="Yes"),OFFSET('Sanitation Data'!$H$10,0,10*ROW('Sanitation Data'!H64)),NA())</f>
        <v>#N/A</v>
      </c>
      <c r="AS70" s="528" t="e">
        <f ca="1">+IF(AND(ISNUMBER(OFFSET('Sanitation Data'!$H$11,0,10*ROW('Sanitation Data'!H64))),'Data Summary'!DH70="Yes"),OFFSET('Sanitation Data'!$H$11,0,10*ROW('Sanitation Data'!H64)),NA())</f>
        <v>#N/A</v>
      </c>
      <c r="AT70" s="528" t="e">
        <f ca="1">+IF(AND(ISNUMBER(OFFSET('Sanitation Data'!$H$12,0,10*ROW('Sanitation Data'!H64))),'Data Summary'!DI70="Yes"),OFFSET('Sanitation Data'!$H$12,0,10*ROW('Sanitation Data'!H64)),NA())</f>
        <v>#N/A</v>
      </c>
      <c r="AU70" s="528" t="e">
        <f ca="1">+IF(AND(ISNUMBER(OFFSET('Sanitation Data'!$I$4,0,10*ROW('Sanitation Data'!I64))),'Data Summary'!DJ70="Yes"),100-OFFSET('Sanitation Data'!$I$4,0,10*ROW('Sanitation Data'!I64)),NA())</f>
        <v>#N/A</v>
      </c>
      <c r="AV70" s="528" t="e">
        <f ca="1">+IF(AND(ISNUMBER(OFFSET('Sanitation Data'!$I$6,0,10*ROW('Sanitation Data'!I64))),'Data Summary'!DK70="Yes"),OFFSET('Sanitation Data'!$I$6,0,10*ROW('Sanitation Data'!I64)),NA())</f>
        <v>#N/A</v>
      </c>
      <c r="AW70" s="528" t="e">
        <f ca="1">+IF(AND(ISNUMBER(OFFSET('Sanitation Data'!$I$10,0,10*ROW('Sanitation Data'!I64))),'Data Summary'!DL70="Yes"),OFFSET('Sanitation Data'!$I$10,0,10*ROW('Sanitation Data'!I64)),NA())</f>
        <v>#N/A</v>
      </c>
      <c r="AX70" s="528" t="e">
        <f ca="1">+IF(AND(ISNUMBER(OFFSET('Sanitation Data'!$I$11,0,10*ROW('Sanitation Data'!I64))),'Data Summary'!DM70="Yes"),OFFSET('Sanitation Data'!$I$11,0,10*ROW('Sanitation Data'!I64)),NA())</f>
        <v>#N/A</v>
      </c>
      <c r="AY70" s="528" t="e">
        <f ca="1">+IF(AND(ISNUMBER(OFFSET('Sanitation Data'!$I$12,0,10*ROW('Sanitation Data'!I64))),'Data Summary'!DN70="Yes"),OFFSET('Sanitation Data'!$I$12,0,10*ROW('Sanitation Data'!I64)),NA())</f>
        <v>#N/A</v>
      </c>
      <c r="AZ70" s="529" t="e">
        <f ca="1">+IF(AND(ISNUMBER(OFFSET('Hygiene Data'!$D$5,0,10*ROW('Hygiene Data'!D64))),'Data Summary'!DO70="Yes"),OFFSET('Hygiene Data'!$D$5,0,10*ROW('Hygiene Data'!D64)),NA())</f>
        <v>#N/A</v>
      </c>
      <c r="BA70" s="529" t="e">
        <f ca="1">+IF(AND(ISNUMBER(OFFSET('Hygiene Data'!$D$7,0,10*ROW('Hygiene Data'!D64))),'Data Summary'!DP70="Yes"),OFFSET('Hygiene Data'!$D$7,0,10*ROW('Hygiene Data'!D64)),NA())</f>
        <v>#N/A</v>
      </c>
      <c r="BB70" s="529" t="e">
        <f ca="1">+IF(AND(ISNUMBER(OFFSET('Hygiene Data'!$D$9,0,10*ROW('Hygiene Data'!D64))),'Data Summary'!DQ70="Yes"),OFFSET('Hygiene Data'!$D$9,0,10*ROW('Hygiene Data'!D64)),NA())</f>
        <v>#N/A</v>
      </c>
      <c r="BC70" s="529" t="e">
        <f ca="1">+IF(AND(ISNUMBER(OFFSET('Hygiene Data'!$E$5,0,10*ROW('Hygiene Data'!E64))),'Data Summary'!DR70="Yes"),OFFSET('Hygiene Data'!$E$5,0,10*ROW('Hygiene Data'!E64)),NA())</f>
        <v>#N/A</v>
      </c>
      <c r="BD70" s="529" t="e">
        <f ca="1">+IF(AND(ISNUMBER(OFFSET('Hygiene Data'!$E$7,0,10*ROW('Hygiene Data'!E64))),'Data Summary'!DS70="Yes"),OFFSET('Hygiene Data'!$E$7,0,10*ROW('Hygiene Data'!E64)),NA())</f>
        <v>#N/A</v>
      </c>
      <c r="BE70" s="529" t="e">
        <f ca="1">+IF(AND(ISNUMBER(OFFSET('Hygiene Data'!$E$9,0,10*ROW('Hygiene Data'!E64))),'Data Summary'!DT70="Yes"),OFFSET('Hygiene Data'!$E$9,0,10*ROW('Hygiene Data'!E64)),NA())</f>
        <v>#N/A</v>
      </c>
      <c r="BF70" s="529" t="e">
        <f ca="1">+IF(AND(ISNUMBER(OFFSET('Hygiene Data'!$F$5,0,10*ROW('Hygiene Data'!F64))),'Data Summary'!DU70="Yes"),OFFSET('Hygiene Data'!$F$5,0,10*ROW('Hygiene Data'!F64)),NA())</f>
        <v>#N/A</v>
      </c>
      <c r="BG70" s="529" t="e">
        <f ca="1">+IF(AND(ISNUMBER(OFFSET('Hygiene Data'!$F$7,0,10*ROW('Hygiene Data'!F64))),'Data Summary'!DV70="Yes"),OFFSET('Hygiene Data'!$F$7,0,10*ROW('Hygiene Data'!F64)),NA())</f>
        <v>#N/A</v>
      </c>
      <c r="BH70" s="529" t="e">
        <f ca="1">+IF(AND(ISNUMBER(OFFSET('Hygiene Data'!$F$9,0,10*ROW('Hygiene Data'!F64))),'Data Summary'!DW70="Yes"),OFFSET('Hygiene Data'!$F$9,0,10*ROW('Hygiene Data'!F64)),NA())</f>
        <v>#N/A</v>
      </c>
      <c r="BI70" s="529" t="e">
        <f ca="1">+IF(AND(ISNUMBER(OFFSET('Hygiene Data'!$G$5,0,10*ROW('Hygiene Data'!G64))),'Data Summary'!DX70="Yes"),OFFSET('Hygiene Data'!$G$5,0,10*ROW('Hygiene Data'!G64)),NA())</f>
        <v>#N/A</v>
      </c>
      <c r="BJ70" s="529" t="e">
        <f ca="1">+IF(AND(ISNUMBER(OFFSET('Hygiene Data'!$G$7,0,10*ROW('Hygiene Data'!G64))),'Data Summary'!DY70="Yes"),OFFSET('Hygiene Data'!$G$7,0,10*ROW('Hygiene Data'!G64)),NA())</f>
        <v>#N/A</v>
      </c>
      <c r="BK70" s="529" t="e">
        <f ca="1">+IF(AND(ISNUMBER(OFFSET('Hygiene Data'!$G$9,0,10*ROW('Hygiene Data'!G64))),'Data Summary'!DZ70="Yes"),OFFSET('Hygiene Data'!$G$9,0,10*ROW('Hygiene Data'!G64)),NA())</f>
        <v>#N/A</v>
      </c>
      <c r="BL70" s="529" t="e">
        <f ca="1">+IF(AND(ISNUMBER(OFFSET('Hygiene Data'!$H$5,0,10*ROW('Hygiene Data'!H64))),'Data Summary'!EA70="Yes"),OFFSET('Hygiene Data'!$H$5,0,10*ROW('Hygiene Data'!H64)),NA())</f>
        <v>#N/A</v>
      </c>
      <c r="BM70" s="529" t="e">
        <f ca="1">+IF(AND(ISNUMBER(OFFSET('Hygiene Data'!$H$7,0,10*ROW('Hygiene Data'!H64))),'Data Summary'!EB70="Yes"),OFFSET('Hygiene Data'!$H$7,0,10*ROW('Hygiene Data'!H64)),NA())</f>
        <v>#N/A</v>
      </c>
      <c r="BN70" s="529" t="e">
        <f ca="1">+IF(AND(ISNUMBER(OFFSET('Hygiene Data'!$H$9,0,10*ROW('Hygiene Data'!H64))),'Data Summary'!EC70="Yes"),OFFSET('Hygiene Data'!$H$9,0,10*ROW('Hygiene Data'!H64)),NA())</f>
        <v>#N/A</v>
      </c>
      <c r="BO70" s="529" t="e">
        <f ca="1">+IF(AND(ISNUMBER(OFFSET('Hygiene Data'!$I$5,0,10*ROW('Hygiene Data'!I64))),'Data Summary'!ED70="Yes"),OFFSET('Hygiene Data'!$I$5,0,10*ROW('Hygiene Data'!I64)),NA())</f>
        <v>#N/A</v>
      </c>
      <c r="BP70" s="529" t="e">
        <f ca="1">+IF(AND(ISNUMBER(OFFSET('Hygiene Data'!$I$7,0,10*ROW('Hygiene Data'!I64))),'Data Summary'!EE70="Yes"),OFFSET('Hygiene Data'!$I$7,0,10*ROW('Hygiene Data'!I64)),NA())</f>
        <v>#N/A</v>
      </c>
      <c r="BQ70" s="529" t="e">
        <f ca="1">+IF(AND(ISNUMBER(OFFSET('Hygiene Data'!$I$9,0,10*ROW('Hygiene Data'!I64))),'Data Summary'!EF70="Yes"),OFFSET('Hygiene Data'!$I$9,0,10*ROW('Hygiene Data'!I64)),NA())</f>
        <v>#N/A</v>
      </c>
    </row>
    <row r="71" spans="1:69" x14ac:dyDescent="0.25">
      <c r="A71" s="525" t="e">
        <f ca="1">+RIGHT('Data Summary'!A71,LEN('Data Summary'!A71)-9)</f>
        <v>#VALUE!</v>
      </c>
      <c r="B71" s="499" t="str">
        <f ca="1">+IF(ISTEXT('Data Summary'!B71),'Data Summary'!B71,"")</f>
        <v/>
      </c>
      <c r="C71" s="526" t="e">
        <f ca="1">+VALUE('Data Summary'!C71)</f>
        <v>#VALUE!</v>
      </c>
      <c r="D71" s="527" t="e">
        <f ca="1">+IF(AND(ISNUMBER(OFFSET('Water Data'!$D$4,0,10*ROW('Water Data'!D65))),'Data Summary'!BS71="Yes"),100-OFFSET('Water Data'!$D$4,0,10*ROW('Water Data'!D65)),NA())</f>
        <v>#N/A</v>
      </c>
      <c r="E71" s="527" t="e">
        <f ca="1">+IF(AND(ISNUMBER(OFFSET('Water Data'!$D$6,0,10*ROW('Water Data'!D65))),'Data Summary'!BT71="Yes"),OFFSET('Water Data'!$D$6,0,10*ROW('Water Data'!D65)),NA())</f>
        <v>#N/A</v>
      </c>
      <c r="F71" s="527" t="e">
        <f ca="1">+IF(AND(ISNUMBER(OFFSET('Water Data'!$D$9,0,10*ROW('Water Data'!D65))),'Data Summary'!BU71="Yes"),OFFSET('Water Data'!$D$9,0,10*ROW('Water Data'!D65)),NA())</f>
        <v>#N/A</v>
      </c>
      <c r="G71" s="527" t="e">
        <f ca="1">+IF(AND(ISNUMBER(OFFSET('Water Data'!$E$4,0,10*ROW('Water Data'!E65))),'Data Summary'!BV71="Yes"),100-OFFSET('Water Data'!$E$4,0,10*ROW('Water Data'!E65)),NA())</f>
        <v>#N/A</v>
      </c>
      <c r="H71" s="527" t="e">
        <f ca="1">+IF(AND(ISNUMBER(OFFSET('Water Data'!$E$6,0,10*ROW('Water Data'!E65))),'Data Summary'!BW71="Yes"),OFFSET('Water Data'!$E$6,0,10*ROW('Water Data'!E65)),NA())</f>
        <v>#N/A</v>
      </c>
      <c r="I71" s="527" t="e">
        <f ca="1">+IF(AND(ISNUMBER(OFFSET('Water Data'!$E$9,0,10*ROW('Water Data'!E65))),'Data Summary'!BX71="Yes"),OFFSET('Water Data'!$E$9,0,10*ROW('Water Data'!E65)),NA())</f>
        <v>#N/A</v>
      </c>
      <c r="J71" s="527" t="e">
        <f ca="1">+IF(AND(ISNUMBER(OFFSET('Water Data'!$F$4,0,10*ROW('Water Data'!F65))),'Data Summary'!BY71="Yes"),100-OFFSET('Water Data'!$F$4,0,10*ROW('Water Data'!F65)),NA())</f>
        <v>#N/A</v>
      </c>
      <c r="K71" s="527" t="e">
        <f ca="1">+IF(AND(ISNUMBER(OFFSET('Water Data'!$F$6,0,10*ROW('Water Data'!F65))),'Data Summary'!BZ71="Yes"),OFFSET('Water Data'!$F$6,0,10*ROW('Water Data'!F65)),NA())</f>
        <v>#N/A</v>
      </c>
      <c r="L71" s="527" t="e">
        <f ca="1">+IF(AND(ISNUMBER(OFFSET('Water Data'!$F$9,0,10*ROW('Water Data'!F65))),'Data Summary'!CA71="Yes"),OFFSET('Water Data'!$F$9,0,10*ROW('Water Data'!F65)),NA())</f>
        <v>#N/A</v>
      </c>
      <c r="M71" s="527" t="e">
        <f ca="1">+IF(AND(ISNUMBER(OFFSET('Water Data'!$G$4,0,10*ROW('Water Data'!G65))),'Data Summary'!CB71="Yes"),100-OFFSET('Water Data'!$G$4,0,10*ROW('Water Data'!G65)),NA())</f>
        <v>#N/A</v>
      </c>
      <c r="N71" s="527" t="e">
        <f ca="1">+IF(AND(ISNUMBER(OFFSET('Water Data'!$G$6,0,10*ROW('Water Data'!G65))),'Data Summary'!CC71="Yes"),OFFSET('Water Data'!$G$6,0,10*ROW('Water Data'!G65)),NA())</f>
        <v>#N/A</v>
      </c>
      <c r="O71" s="527" t="e">
        <f ca="1">+IF(AND(ISNUMBER(OFFSET('Water Data'!$G$9,0,10*ROW('Water Data'!G65))),'Data Summary'!CD71="Yes"),OFFSET('Water Data'!$G$9,0,10*ROW('Water Data'!G65)),NA())</f>
        <v>#N/A</v>
      </c>
      <c r="P71" s="527" t="e">
        <f ca="1">+IF(AND(ISNUMBER(OFFSET('Water Data'!$H$4,0,10*ROW('Water Data'!H65))),'Data Summary'!CE71="Yes"),100-OFFSET('Water Data'!$H$4,0,10*ROW('Water Data'!H65)),NA())</f>
        <v>#N/A</v>
      </c>
      <c r="Q71" s="527" t="e">
        <f ca="1">+IF(AND(ISNUMBER(OFFSET('Water Data'!$H$6,0,10*ROW('Water Data'!H65))),'Data Summary'!CF71="Yes"),OFFSET('Water Data'!$H$6,0,10*ROW('Water Data'!H65)),NA())</f>
        <v>#N/A</v>
      </c>
      <c r="R71" s="527" t="e">
        <f ca="1">+IF(AND(ISNUMBER(OFFSET('Water Data'!$H$9,0,10*ROW('Water Data'!H65))),'Data Summary'!CG71="Yes"),OFFSET('Water Data'!$H$9,0,10*ROW('Water Data'!H65)),NA())</f>
        <v>#N/A</v>
      </c>
      <c r="S71" s="527" t="e">
        <f ca="1">+IF(AND(ISNUMBER(OFFSET('Water Data'!$I$4,0,10*ROW('Water Data'!I65))),'Data Summary'!CH71="Yes"),100-OFFSET('Water Data'!$I$4,0,10*ROW('Water Data'!I65)),NA())</f>
        <v>#N/A</v>
      </c>
      <c r="T71" s="527" t="e">
        <f ca="1">+IF(AND(ISNUMBER(OFFSET('Water Data'!$I$6,0,10*ROW('Water Data'!I65))),'Data Summary'!CI71="Yes"),OFFSET('Water Data'!$I$6,0,10*ROW('Water Data'!I65)),NA())</f>
        <v>#N/A</v>
      </c>
      <c r="U71" s="527" t="e">
        <f ca="1">+IF(AND(ISNUMBER(OFFSET('Water Data'!$I$9,0,10*ROW('Water Data'!I65))),'Data Summary'!CJ71="Yes"),OFFSET('Water Data'!$I$9,0,10*ROW('Water Data'!I65)),NA())</f>
        <v>#N/A</v>
      </c>
      <c r="V71" s="528" t="e">
        <f ca="1">+IF(AND(ISNUMBER(OFFSET('Sanitation Data'!$D$4,0,10*ROW('Sanitation Data'!D65))),'Data Summary'!CK71="Yes"),100-OFFSET('Sanitation Data'!$D$4,0,10*ROW('Sanitation Data'!D65)),NA())</f>
        <v>#N/A</v>
      </c>
      <c r="W71" s="528" t="e">
        <f ca="1">+IF(AND(ISNUMBER(OFFSET('Sanitation Data'!$D$6,0,10*ROW('Sanitation Data'!D65))),'Data Summary'!CL71="Yes"),OFFSET('Sanitation Data'!$D$6,0,10*ROW('Sanitation Data'!D65)),NA())</f>
        <v>#N/A</v>
      </c>
      <c r="X71" s="528" t="e">
        <f ca="1">+IF(AND(ISNUMBER(OFFSET('Sanitation Data'!$D$10,0,10*ROW('Sanitation Data'!D65))),'Data Summary'!CM71="Yes"),OFFSET('Sanitation Data'!$D$10,0,10*ROW('Sanitation Data'!D65)),NA())</f>
        <v>#N/A</v>
      </c>
      <c r="Y71" s="528" t="e">
        <f ca="1">+IF(AND(ISNUMBER(OFFSET('Sanitation Data'!$D$11,0,10*ROW('Sanitation Data'!D65))),'Data Summary'!CN71="Yes"),OFFSET('Sanitation Data'!$D$11,0,10*ROW('Sanitation Data'!D65)),NA())</f>
        <v>#N/A</v>
      </c>
      <c r="Z71" s="528" t="e">
        <f ca="1">+IF(AND(ISNUMBER(OFFSET('Sanitation Data'!$D$12,0,10*ROW('Sanitation Data'!D65))),'Data Summary'!CO71="Yes"),OFFSET('Sanitation Data'!$D$12,0,10*ROW('Sanitation Data'!D65)),NA())</f>
        <v>#N/A</v>
      </c>
      <c r="AA71" s="528" t="e">
        <f ca="1">+IF(AND(ISNUMBER(OFFSET('Sanitation Data'!$E$4,0,10*ROW('Sanitation Data'!E65))),'Data Summary'!CP71="Yes"),100-OFFSET('Sanitation Data'!$E$4,0,10*ROW('Sanitation Data'!E65)),NA())</f>
        <v>#N/A</v>
      </c>
      <c r="AB71" s="528" t="e">
        <f ca="1">+IF(AND(ISNUMBER(OFFSET('Sanitation Data'!$E$6,0,10*ROW('Sanitation Data'!E65))),'Data Summary'!CQ71="Yes"),OFFSET('Sanitation Data'!$E$6,0,10*ROW('Sanitation Data'!E65)),NA())</f>
        <v>#N/A</v>
      </c>
      <c r="AC71" s="528" t="e">
        <f ca="1">+IF(AND(ISNUMBER(OFFSET('Sanitation Data'!$E$10,0,10*ROW('Sanitation Data'!E65))),'Data Summary'!CR71="Yes"),OFFSET('Sanitation Data'!$E$10,0,10*ROW('Sanitation Data'!E65)),NA())</f>
        <v>#N/A</v>
      </c>
      <c r="AD71" s="528" t="e">
        <f ca="1">+IF(AND(ISNUMBER(OFFSET('Sanitation Data'!$E$11,0,10*ROW('Sanitation Data'!E65))),'Data Summary'!CS71="Yes"),OFFSET('Sanitation Data'!$E$11,0,10*ROW('Sanitation Data'!E65)),NA())</f>
        <v>#N/A</v>
      </c>
      <c r="AE71" s="528" t="e">
        <f ca="1">+IF(AND(ISNUMBER(OFFSET('Sanitation Data'!$E$12,0,10*ROW('Sanitation Data'!E65))),'Data Summary'!CT71="Yes"),OFFSET('Sanitation Data'!$E$12,0,10*ROW('Sanitation Data'!E65)),NA())</f>
        <v>#N/A</v>
      </c>
      <c r="AF71" s="528" t="e">
        <f ca="1">+IF(AND(ISNUMBER(OFFSET('Sanitation Data'!$F$4,0,10*ROW('Sanitation Data'!F65))),'Data Summary'!CU71="Yes"),100-OFFSET('Sanitation Data'!$F$4,0,10*ROW('Sanitation Data'!F65)),NA())</f>
        <v>#N/A</v>
      </c>
      <c r="AG71" s="528" t="e">
        <f ca="1">+IF(AND(ISNUMBER(OFFSET('Sanitation Data'!$F$6,0,10*ROW('Sanitation Data'!F65))),'Data Summary'!CV71="Yes"),OFFSET('Sanitation Data'!$F$6,0,10*ROW('Sanitation Data'!F65)),NA())</f>
        <v>#N/A</v>
      </c>
      <c r="AH71" s="528" t="e">
        <f ca="1">+IF(AND(ISNUMBER(OFFSET('Sanitation Data'!$F$10,0,10*ROW('Sanitation Data'!F65))),'Data Summary'!CW71="Yes"),OFFSET('Sanitation Data'!$F$10,0,10*ROW('Sanitation Data'!F65)),NA())</f>
        <v>#N/A</v>
      </c>
      <c r="AI71" s="528" t="e">
        <f ca="1">+IF(AND(ISNUMBER(OFFSET('Sanitation Data'!$F$11,0,10*ROW('Sanitation Data'!F65))),'Data Summary'!CX71="Yes"),OFFSET('Sanitation Data'!$F$11,0,10*ROW('Sanitation Data'!F65)),NA())</f>
        <v>#N/A</v>
      </c>
      <c r="AJ71" s="528" t="e">
        <f ca="1">+IF(AND(ISNUMBER(OFFSET('Sanitation Data'!$F$12,0,10*ROW('Sanitation Data'!F65))),'Data Summary'!CY71="Yes"),OFFSET('Sanitation Data'!$F$12,0,10*ROW('Sanitation Data'!F65)),NA())</f>
        <v>#N/A</v>
      </c>
      <c r="AK71" s="528" t="e">
        <f ca="1">+IF(AND(ISNUMBER(OFFSET('Sanitation Data'!$G$4,0,10*ROW('Sanitation Data'!G65))),'Data Summary'!CZ71="Yes"),100-OFFSET('Sanitation Data'!$G$4,0,10*ROW('Sanitation Data'!G65)),NA())</f>
        <v>#N/A</v>
      </c>
      <c r="AL71" s="528" t="e">
        <f ca="1">+IF(AND(ISNUMBER(OFFSET('Sanitation Data'!$G$6,0,10*ROW('Sanitation Data'!G65))),'Data Summary'!DA71="Yes"),OFFSET('Sanitation Data'!$G$6,0,10*ROW('Sanitation Data'!G65)),NA())</f>
        <v>#N/A</v>
      </c>
      <c r="AM71" s="528" t="e">
        <f ca="1">+IF(AND(ISNUMBER(OFFSET('Sanitation Data'!$G$10,0,10*ROW('Sanitation Data'!G65))),'Data Summary'!DB71="Yes"),OFFSET('Sanitation Data'!$G$10,0,10*ROW('Sanitation Data'!G65)),NA())</f>
        <v>#N/A</v>
      </c>
      <c r="AN71" s="528" t="e">
        <f ca="1">+IF(AND(ISNUMBER(OFFSET('Sanitation Data'!$G$11,0,10*ROW('Sanitation Data'!G65))),'Data Summary'!DC71="Yes"),OFFSET('Sanitation Data'!$G$11,0,10*ROW('Sanitation Data'!G65)),NA())</f>
        <v>#N/A</v>
      </c>
      <c r="AO71" s="528" t="e">
        <f ca="1">+IF(AND(ISNUMBER(OFFSET('Sanitation Data'!$G$12,0,10*ROW('Sanitation Data'!G65))),'Data Summary'!DD71="Yes"),OFFSET('Sanitation Data'!$G$12,0,10*ROW('Sanitation Data'!G65)),NA())</f>
        <v>#N/A</v>
      </c>
      <c r="AP71" s="528" t="e">
        <f ca="1">+IF(AND(ISNUMBER(OFFSET('Sanitation Data'!$H$4,0,10*ROW('Sanitation Data'!H65))),'Data Summary'!DE71="Yes"),100-OFFSET('Sanitation Data'!$H$4,0,10*ROW('Sanitation Data'!H65)),NA())</f>
        <v>#N/A</v>
      </c>
      <c r="AQ71" s="528" t="e">
        <f ca="1">+IF(AND(ISNUMBER(OFFSET('Sanitation Data'!$H$6,0,10*ROW('Sanitation Data'!H65))),'Data Summary'!DF71="Yes"),OFFSET('Sanitation Data'!$H$6,0,10*ROW('Sanitation Data'!H65)),NA())</f>
        <v>#N/A</v>
      </c>
      <c r="AR71" s="528" t="e">
        <f ca="1">+IF(AND(ISNUMBER(OFFSET('Sanitation Data'!$H$10,0,10*ROW('Sanitation Data'!H65))),'Data Summary'!DG71="Yes"),OFFSET('Sanitation Data'!$H$10,0,10*ROW('Sanitation Data'!H65)),NA())</f>
        <v>#N/A</v>
      </c>
      <c r="AS71" s="528" t="e">
        <f ca="1">+IF(AND(ISNUMBER(OFFSET('Sanitation Data'!$H$11,0,10*ROW('Sanitation Data'!H65))),'Data Summary'!DH71="Yes"),OFFSET('Sanitation Data'!$H$11,0,10*ROW('Sanitation Data'!H65)),NA())</f>
        <v>#N/A</v>
      </c>
      <c r="AT71" s="528" t="e">
        <f ca="1">+IF(AND(ISNUMBER(OFFSET('Sanitation Data'!$H$12,0,10*ROW('Sanitation Data'!H65))),'Data Summary'!DI71="Yes"),OFFSET('Sanitation Data'!$H$12,0,10*ROW('Sanitation Data'!H65)),NA())</f>
        <v>#N/A</v>
      </c>
      <c r="AU71" s="528" t="e">
        <f ca="1">+IF(AND(ISNUMBER(OFFSET('Sanitation Data'!$I$4,0,10*ROW('Sanitation Data'!I65))),'Data Summary'!DJ71="Yes"),100-OFFSET('Sanitation Data'!$I$4,0,10*ROW('Sanitation Data'!I65)),NA())</f>
        <v>#N/A</v>
      </c>
      <c r="AV71" s="528" t="e">
        <f ca="1">+IF(AND(ISNUMBER(OFFSET('Sanitation Data'!$I$6,0,10*ROW('Sanitation Data'!I65))),'Data Summary'!DK71="Yes"),OFFSET('Sanitation Data'!$I$6,0,10*ROW('Sanitation Data'!I65)),NA())</f>
        <v>#N/A</v>
      </c>
      <c r="AW71" s="528" t="e">
        <f ca="1">+IF(AND(ISNUMBER(OFFSET('Sanitation Data'!$I$10,0,10*ROW('Sanitation Data'!I65))),'Data Summary'!DL71="Yes"),OFFSET('Sanitation Data'!$I$10,0,10*ROW('Sanitation Data'!I65)),NA())</f>
        <v>#N/A</v>
      </c>
      <c r="AX71" s="528" t="e">
        <f ca="1">+IF(AND(ISNUMBER(OFFSET('Sanitation Data'!$I$11,0,10*ROW('Sanitation Data'!I65))),'Data Summary'!DM71="Yes"),OFFSET('Sanitation Data'!$I$11,0,10*ROW('Sanitation Data'!I65)),NA())</f>
        <v>#N/A</v>
      </c>
      <c r="AY71" s="528" t="e">
        <f ca="1">+IF(AND(ISNUMBER(OFFSET('Sanitation Data'!$I$12,0,10*ROW('Sanitation Data'!I65))),'Data Summary'!DN71="Yes"),OFFSET('Sanitation Data'!$I$12,0,10*ROW('Sanitation Data'!I65)),NA())</f>
        <v>#N/A</v>
      </c>
      <c r="AZ71" s="529" t="e">
        <f ca="1">+IF(AND(ISNUMBER(OFFSET('Hygiene Data'!$D$5,0,10*ROW('Hygiene Data'!D65))),'Data Summary'!DO71="Yes"),OFFSET('Hygiene Data'!$D$5,0,10*ROW('Hygiene Data'!D65)),NA())</f>
        <v>#N/A</v>
      </c>
      <c r="BA71" s="529" t="e">
        <f ca="1">+IF(AND(ISNUMBER(OFFSET('Hygiene Data'!$D$7,0,10*ROW('Hygiene Data'!D65))),'Data Summary'!DP71="Yes"),OFFSET('Hygiene Data'!$D$7,0,10*ROW('Hygiene Data'!D65)),NA())</f>
        <v>#N/A</v>
      </c>
      <c r="BB71" s="529" t="e">
        <f ca="1">+IF(AND(ISNUMBER(OFFSET('Hygiene Data'!$D$9,0,10*ROW('Hygiene Data'!D65))),'Data Summary'!DQ71="Yes"),OFFSET('Hygiene Data'!$D$9,0,10*ROW('Hygiene Data'!D65)),NA())</f>
        <v>#N/A</v>
      </c>
      <c r="BC71" s="529" t="e">
        <f ca="1">+IF(AND(ISNUMBER(OFFSET('Hygiene Data'!$E$5,0,10*ROW('Hygiene Data'!E65))),'Data Summary'!DR71="Yes"),OFFSET('Hygiene Data'!$E$5,0,10*ROW('Hygiene Data'!E65)),NA())</f>
        <v>#N/A</v>
      </c>
      <c r="BD71" s="529" t="e">
        <f ca="1">+IF(AND(ISNUMBER(OFFSET('Hygiene Data'!$E$7,0,10*ROW('Hygiene Data'!E65))),'Data Summary'!DS71="Yes"),OFFSET('Hygiene Data'!$E$7,0,10*ROW('Hygiene Data'!E65)),NA())</f>
        <v>#N/A</v>
      </c>
      <c r="BE71" s="529" t="e">
        <f ca="1">+IF(AND(ISNUMBER(OFFSET('Hygiene Data'!$E$9,0,10*ROW('Hygiene Data'!E65))),'Data Summary'!DT71="Yes"),OFFSET('Hygiene Data'!$E$9,0,10*ROW('Hygiene Data'!E65)),NA())</f>
        <v>#N/A</v>
      </c>
      <c r="BF71" s="529" t="e">
        <f ca="1">+IF(AND(ISNUMBER(OFFSET('Hygiene Data'!$F$5,0,10*ROW('Hygiene Data'!F65))),'Data Summary'!DU71="Yes"),OFFSET('Hygiene Data'!$F$5,0,10*ROW('Hygiene Data'!F65)),NA())</f>
        <v>#N/A</v>
      </c>
      <c r="BG71" s="529" t="e">
        <f ca="1">+IF(AND(ISNUMBER(OFFSET('Hygiene Data'!$F$7,0,10*ROW('Hygiene Data'!F65))),'Data Summary'!DV71="Yes"),OFFSET('Hygiene Data'!$F$7,0,10*ROW('Hygiene Data'!F65)),NA())</f>
        <v>#N/A</v>
      </c>
      <c r="BH71" s="529" t="e">
        <f ca="1">+IF(AND(ISNUMBER(OFFSET('Hygiene Data'!$F$9,0,10*ROW('Hygiene Data'!F65))),'Data Summary'!DW71="Yes"),OFFSET('Hygiene Data'!$F$9,0,10*ROW('Hygiene Data'!F65)),NA())</f>
        <v>#N/A</v>
      </c>
      <c r="BI71" s="529" t="e">
        <f ca="1">+IF(AND(ISNUMBER(OFFSET('Hygiene Data'!$G$5,0,10*ROW('Hygiene Data'!G65))),'Data Summary'!DX71="Yes"),OFFSET('Hygiene Data'!$G$5,0,10*ROW('Hygiene Data'!G65)),NA())</f>
        <v>#N/A</v>
      </c>
      <c r="BJ71" s="529" t="e">
        <f ca="1">+IF(AND(ISNUMBER(OFFSET('Hygiene Data'!$G$7,0,10*ROW('Hygiene Data'!G65))),'Data Summary'!DY71="Yes"),OFFSET('Hygiene Data'!$G$7,0,10*ROW('Hygiene Data'!G65)),NA())</f>
        <v>#N/A</v>
      </c>
      <c r="BK71" s="529" t="e">
        <f ca="1">+IF(AND(ISNUMBER(OFFSET('Hygiene Data'!$G$9,0,10*ROW('Hygiene Data'!G65))),'Data Summary'!DZ71="Yes"),OFFSET('Hygiene Data'!$G$9,0,10*ROW('Hygiene Data'!G65)),NA())</f>
        <v>#N/A</v>
      </c>
      <c r="BL71" s="529" t="e">
        <f ca="1">+IF(AND(ISNUMBER(OFFSET('Hygiene Data'!$H$5,0,10*ROW('Hygiene Data'!H65))),'Data Summary'!EA71="Yes"),OFFSET('Hygiene Data'!$H$5,0,10*ROW('Hygiene Data'!H65)),NA())</f>
        <v>#N/A</v>
      </c>
      <c r="BM71" s="529" t="e">
        <f ca="1">+IF(AND(ISNUMBER(OFFSET('Hygiene Data'!$H$7,0,10*ROW('Hygiene Data'!H65))),'Data Summary'!EB71="Yes"),OFFSET('Hygiene Data'!$H$7,0,10*ROW('Hygiene Data'!H65)),NA())</f>
        <v>#N/A</v>
      </c>
      <c r="BN71" s="529" t="e">
        <f ca="1">+IF(AND(ISNUMBER(OFFSET('Hygiene Data'!$H$9,0,10*ROW('Hygiene Data'!H65))),'Data Summary'!EC71="Yes"),OFFSET('Hygiene Data'!$H$9,0,10*ROW('Hygiene Data'!H65)),NA())</f>
        <v>#N/A</v>
      </c>
      <c r="BO71" s="529" t="e">
        <f ca="1">+IF(AND(ISNUMBER(OFFSET('Hygiene Data'!$I$5,0,10*ROW('Hygiene Data'!I65))),'Data Summary'!ED71="Yes"),OFFSET('Hygiene Data'!$I$5,0,10*ROW('Hygiene Data'!I65)),NA())</f>
        <v>#N/A</v>
      </c>
      <c r="BP71" s="529" t="e">
        <f ca="1">+IF(AND(ISNUMBER(OFFSET('Hygiene Data'!$I$7,0,10*ROW('Hygiene Data'!I65))),'Data Summary'!EE71="Yes"),OFFSET('Hygiene Data'!$I$7,0,10*ROW('Hygiene Data'!I65)),NA())</f>
        <v>#N/A</v>
      </c>
      <c r="BQ71" s="529" t="e">
        <f ca="1">+IF(AND(ISNUMBER(OFFSET('Hygiene Data'!$I$9,0,10*ROW('Hygiene Data'!I65))),'Data Summary'!EF71="Yes"),OFFSET('Hygiene Data'!$I$9,0,10*ROW('Hygiene Data'!I65)),NA())</f>
        <v>#N/A</v>
      </c>
    </row>
    <row r="72" spans="1:69" x14ac:dyDescent="0.25">
      <c r="A72" s="525" t="e">
        <f ca="1">+RIGHT('Data Summary'!A72,LEN('Data Summary'!A72)-9)</f>
        <v>#VALUE!</v>
      </c>
      <c r="B72" s="499" t="str">
        <f ca="1">+IF(ISTEXT('Data Summary'!B72),'Data Summary'!B72,"")</f>
        <v/>
      </c>
      <c r="C72" s="526" t="e">
        <f ca="1">+VALUE('Data Summary'!C72)</f>
        <v>#VALUE!</v>
      </c>
      <c r="D72" s="527" t="e">
        <f ca="1">+IF(AND(ISNUMBER(OFFSET('Water Data'!$D$4,0,10*ROW('Water Data'!D66))),'Data Summary'!BS72="Yes"),100-OFFSET('Water Data'!$D$4,0,10*ROW('Water Data'!D66)),NA())</f>
        <v>#N/A</v>
      </c>
      <c r="E72" s="527" t="e">
        <f ca="1">+IF(AND(ISNUMBER(OFFSET('Water Data'!$D$6,0,10*ROW('Water Data'!D66))),'Data Summary'!BT72="Yes"),OFFSET('Water Data'!$D$6,0,10*ROW('Water Data'!D66)),NA())</f>
        <v>#N/A</v>
      </c>
      <c r="F72" s="527" t="e">
        <f ca="1">+IF(AND(ISNUMBER(OFFSET('Water Data'!$D$9,0,10*ROW('Water Data'!D66))),'Data Summary'!BU72="Yes"),OFFSET('Water Data'!$D$9,0,10*ROW('Water Data'!D66)),NA())</f>
        <v>#N/A</v>
      </c>
      <c r="G72" s="527" t="e">
        <f ca="1">+IF(AND(ISNUMBER(OFFSET('Water Data'!$E$4,0,10*ROW('Water Data'!E66))),'Data Summary'!BV72="Yes"),100-OFFSET('Water Data'!$E$4,0,10*ROW('Water Data'!E66)),NA())</f>
        <v>#N/A</v>
      </c>
      <c r="H72" s="527" t="e">
        <f ca="1">+IF(AND(ISNUMBER(OFFSET('Water Data'!$E$6,0,10*ROW('Water Data'!E66))),'Data Summary'!BW72="Yes"),OFFSET('Water Data'!$E$6,0,10*ROW('Water Data'!E66)),NA())</f>
        <v>#N/A</v>
      </c>
      <c r="I72" s="527" t="e">
        <f ca="1">+IF(AND(ISNUMBER(OFFSET('Water Data'!$E$9,0,10*ROW('Water Data'!E66))),'Data Summary'!BX72="Yes"),OFFSET('Water Data'!$E$9,0,10*ROW('Water Data'!E66)),NA())</f>
        <v>#N/A</v>
      </c>
      <c r="J72" s="527" t="e">
        <f ca="1">+IF(AND(ISNUMBER(OFFSET('Water Data'!$F$4,0,10*ROW('Water Data'!F66))),'Data Summary'!BY72="Yes"),100-OFFSET('Water Data'!$F$4,0,10*ROW('Water Data'!F66)),NA())</f>
        <v>#N/A</v>
      </c>
      <c r="K72" s="527" t="e">
        <f ca="1">+IF(AND(ISNUMBER(OFFSET('Water Data'!$F$6,0,10*ROW('Water Data'!F66))),'Data Summary'!BZ72="Yes"),OFFSET('Water Data'!$F$6,0,10*ROW('Water Data'!F66)),NA())</f>
        <v>#N/A</v>
      </c>
      <c r="L72" s="527" t="e">
        <f ca="1">+IF(AND(ISNUMBER(OFFSET('Water Data'!$F$9,0,10*ROW('Water Data'!F66))),'Data Summary'!CA72="Yes"),OFFSET('Water Data'!$F$9,0,10*ROW('Water Data'!F66)),NA())</f>
        <v>#N/A</v>
      </c>
      <c r="M72" s="527" t="e">
        <f ca="1">+IF(AND(ISNUMBER(OFFSET('Water Data'!$G$4,0,10*ROW('Water Data'!G66))),'Data Summary'!CB72="Yes"),100-OFFSET('Water Data'!$G$4,0,10*ROW('Water Data'!G66)),NA())</f>
        <v>#N/A</v>
      </c>
      <c r="N72" s="527" t="e">
        <f ca="1">+IF(AND(ISNUMBER(OFFSET('Water Data'!$G$6,0,10*ROW('Water Data'!G66))),'Data Summary'!CC72="Yes"),OFFSET('Water Data'!$G$6,0,10*ROW('Water Data'!G66)),NA())</f>
        <v>#N/A</v>
      </c>
      <c r="O72" s="527" t="e">
        <f ca="1">+IF(AND(ISNUMBER(OFFSET('Water Data'!$G$9,0,10*ROW('Water Data'!G66))),'Data Summary'!CD72="Yes"),OFFSET('Water Data'!$G$9,0,10*ROW('Water Data'!G66)),NA())</f>
        <v>#N/A</v>
      </c>
      <c r="P72" s="527" t="e">
        <f ca="1">+IF(AND(ISNUMBER(OFFSET('Water Data'!$H$4,0,10*ROW('Water Data'!H66))),'Data Summary'!CE72="Yes"),100-OFFSET('Water Data'!$H$4,0,10*ROW('Water Data'!H66)),NA())</f>
        <v>#N/A</v>
      </c>
      <c r="Q72" s="527" t="e">
        <f ca="1">+IF(AND(ISNUMBER(OFFSET('Water Data'!$H$6,0,10*ROW('Water Data'!H66))),'Data Summary'!CF72="Yes"),OFFSET('Water Data'!$H$6,0,10*ROW('Water Data'!H66)),NA())</f>
        <v>#N/A</v>
      </c>
      <c r="R72" s="527" t="e">
        <f ca="1">+IF(AND(ISNUMBER(OFFSET('Water Data'!$H$9,0,10*ROW('Water Data'!H66))),'Data Summary'!CG72="Yes"),OFFSET('Water Data'!$H$9,0,10*ROW('Water Data'!H66)),NA())</f>
        <v>#N/A</v>
      </c>
      <c r="S72" s="527" t="e">
        <f ca="1">+IF(AND(ISNUMBER(OFFSET('Water Data'!$I$4,0,10*ROW('Water Data'!I66))),'Data Summary'!CH72="Yes"),100-OFFSET('Water Data'!$I$4,0,10*ROW('Water Data'!I66)),NA())</f>
        <v>#N/A</v>
      </c>
      <c r="T72" s="527" t="e">
        <f ca="1">+IF(AND(ISNUMBER(OFFSET('Water Data'!$I$6,0,10*ROW('Water Data'!I66))),'Data Summary'!CI72="Yes"),OFFSET('Water Data'!$I$6,0,10*ROW('Water Data'!I66)),NA())</f>
        <v>#N/A</v>
      </c>
      <c r="U72" s="527" t="e">
        <f ca="1">+IF(AND(ISNUMBER(OFFSET('Water Data'!$I$9,0,10*ROW('Water Data'!I66))),'Data Summary'!CJ72="Yes"),OFFSET('Water Data'!$I$9,0,10*ROW('Water Data'!I66)),NA())</f>
        <v>#N/A</v>
      </c>
      <c r="V72" s="528" t="e">
        <f ca="1">+IF(AND(ISNUMBER(OFFSET('Sanitation Data'!$D$4,0,10*ROW('Sanitation Data'!D66))),'Data Summary'!CK72="Yes"),100-OFFSET('Sanitation Data'!$D$4,0,10*ROW('Sanitation Data'!D66)),NA())</f>
        <v>#N/A</v>
      </c>
      <c r="W72" s="528" t="e">
        <f ca="1">+IF(AND(ISNUMBER(OFFSET('Sanitation Data'!$D$6,0,10*ROW('Sanitation Data'!D66))),'Data Summary'!CL72="Yes"),OFFSET('Sanitation Data'!$D$6,0,10*ROW('Sanitation Data'!D66)),NA())</f>
        <v>#N/A</v>
      </c>
      <c r="X72" s="528" t="e">
        <f ca="1">+IF(AND(ISNUMBER(OFFSET('Sanitation Data'!$D$10,0,10*ROW('Sanitation Data'!D66))),'Data Summary'!CM72="Yes"),OFFSET('Sanitation Data'!$D$10,0,10*ROW('Sanitation Data'!D66)),NA())</f>
        <v>#N/A</v>
      </c>
      <c r="Y72" s="528" t="e">
        <f ca="1">+IF(AND(ISNUMBER(OFFSET('Sanitation Data'!$D$11,0,10*ROW('Sanitation Data'!D66))),'Data Summary'!CN72="Yes"),OFFSET('Sanitation Data'!$D$11,0,10*ROW('Sanitation Data'!D66)),NA())</f>
        <v>#N/A</v>
      </c>
      <c r="Z72" s="528" t="e">
        <f ca="1">+IF(AND(ISNUMBER(OFFSET('Sanitation Data'!$D$12,0,10*ROW('Sanitation Data'!D66))),'Data Summary'!CO72="Yes"),OFFSET('Sanitation Data'!$D$12,0,10*ROW('Sanitation Data'!D66)),NA())</f>
        <v>#N/A</v>
      </c>
      <c r="AA72" s="528" t="e">
        <f ca="1">+IF(AND(ISNUMBER(OFFSET('Sanitation Data'!$E$4,0,10*ROW('Sanitation Data'!E66))),'Data Summary'!CP72="Yes"),100-OFFSET('Sanitation Data'!$E$4,0,10*ROW('Sanitation Data'!E66)),NA())</f>
        <v>#N/A</v>
      </c>
      <c r="AB72" s="528" t="e">
        <f ca="1">+IF(AND(ISNUMBER(OFFSET('Sanitation Data'!$E$6,0,10*ROW('Sanitation Data'!E66))),'Data Summary'!CQ72="Yes"),OFFSET('Sanitation Data'!$E$6,0,10*ROW('Sanitation Data'!E66)),NA())</f>
        <v>#N/A</v>
      </c>
      <c r="AC72" s="528" t="e">
        <f ca="1">+IF(AND(ISNUMBER(OFFSET('Sanitation Data'!$E$10,0,10*ROW('Sanitation Data'!E66))),'Data Summary'!CR72="Yes"),OFFSET('Sanitation Data'!$E$10,0,10*ROW('Sanitation Data'!E66)),NA())</f>
        <v>#N/A</v>
      </c>
      <c r="AD72" s="528" t="e">
        <f ca="1">+IF(AND(ISNUMBER(OFFSET('Sanitation Data'!$E$11,0,10*ROW('Sanitation Data'!E66))),'Data Summary'!CS72="Yes"),OFFSET('Sanitation Data'!$E$11,0,10*ROW('Sanitation Data'!E66)),NA())</f>
        <v>#N/A</v>
      </c>
      <c r="AE72" s="528" t="e">
        <f ca="1">+IF(AND(ISNUMBER(OFFSET('Sanitation Data'!$E$12,0,10*ROW('Sanitation Data'!E66))),'Data Summary'!CT72="Yes"),OFFSET('Sanitation Data'!$E$12,0,10*ROW('Sanitation Data'!E66)),NA())</f>
        <v>#N/A</v>
      </c>
      <c r="AF72" s="528" t="e">
        <f ca="1">+IF(AND(ISNUMBER(OFFSET('Sanitation Data'!$F$4,0,10*ROW('Sanitation Data'!F66))),'Data Summary'!CU72="Yes"),100-OFFSET('Sanitation Data'!$F$4,0,10*ROW('Sanitation Data'!F66)),NA())</f>
        <v>#N/A</v>
      </c>
      <c r="AG72" s="528" t="e">
        <f ca="1">+IF(AND(ISNUMBER(OFFSET('Sanitation Data'!$F$6,0,10*ROW('Sanitation Data'!F66))),'Data Summary'!CV72="Yes"),OFFSET('Sanitation Data'!$F$6,0,10*ROW('Sanitation Data'!F66)),NA())</f>
        <v>#N/A</v>
      </c>
      <c r="AH72" s="528" t="e">
        <f ca="1">+IF(AND(ISNUMBER(OFFSET('Sanitation Data'!$F$10,0,10*ROW('Sanitation Data'!F66))),'Data Summary'!CW72="Yes"),OFFSET('Sanitation Data'!$F$10,0,10*ROW('Sanitation Data'!F66)),NA())</f>
        <v>#N/A</v>
      </c>
      <c r="AI72" s="528" t="e">
        <f ca="1">+IF(AND(ISNUMBER(OFFSET('Sanitation Data'!$F$11,0,10*ROW('Sanitation Data'!F66))),'Data Summary'!CX72="Yes"),OFFSET('Sanitation Data'!$F$11,0,10*ROW('Sanitation Data'!F66)),NA())</f>
        <v>#N/A</v>
      </c>
      <c r="AJ72" s="528" t="e">
        <f ca="1">+IF(AND(ISNUMBER(OFFSET('Sanitation Data'!$F$12,0,10*ROW('Sanitation Data'!F66))),'Data Summary'!CY72="Yes"),OFFSET('Sanitation Data'!$F$12,0,10*ROW('Sanitation Data'!F66)),NA())</f>
        <v>#N/A</v>
      </c>
      <c r="AK72" s="528" t="e">
        <f ca="1">+IF(AND(ISNUMBER(OFFSET('Sanitation Data'!$G$4,0,10*ROW('Sanitation Data'!G66))),'Data Summary'!CZ72="Yes"),100-OFFSET('Sanitation Data'!$G$4,0,10*ROW('Sanitation Data'!G66)),NA())</f>
        <v>#N/A</v>
      </c>
      <c r="AL72" s="528" t="e">
        <f ca="1">+IF(AND(ISNUMBER(OFFSET('Sanitation Data'!$G$6,0,10*ROW('Sanitation Data'!G66))),'Data Summary'!DA72="Yes"),OFFSET('Sanitation Data'!$G$6,0,10*ROW('Sanitation Data'!G66)),NA())</f>
        <v>#N/A</v>
      </c>
      <c r="AM72" s="528" t="e">
        <f ca="1">+IF(AND(ISNUMBER(OFFSET('Sanitation Data'!$G$10,0,10*ROW('Sanitation Data'!G66))),'Data Summary'!DB72="Yes"),OFFSET('Sanitation Data'!$G$10,0,10*ROW('Sanitation Data'!G66)),NA())</f>
        <v>#N/A</v>
      </c>
      <c r="AN72" s="528" t="e">
        <f ca="1">+IF(AND(ISNUMBER(OFFSET('Sanitation Data'!$G$11,0,10*ROW('Sanitation Data'!G66))),'Data Summary'!DC72="Yes"),OFFSET('Sanitation Data'!$G$11,0,10*ROW('Sanitation Data'!G66)),NA())</f>
        <v>#N/A</v>
      </c>
      <c r="AO72" s="528" t="e">
        <f ca="1">+IF(AND(ISNUMBER(OFFSET('Sanitation Data'!$G$12,0,10*ROW('Sanitation Data'!G66))),'Data Summary'!DD72="Yes"),OFFSET('Sanitation Data'!$G$12,0,10*ROW('Sanitation Data'!G66)),NA())</f>
        <v>#N/A</v>
      </c>
      <c r="AP72" s="528" t="e">
        <f ca="1">+IF(AND(ISNUMBER(OFFSET('Sanitation Data'!$H$4,0,10*ROW('Sanitation Data'!H66))),'Data Summary'!DE72="Yes"),100-OFFSET('Sanitation Data'!$H$4,0,10*ROW('Sanitation Data'!H66)),NA())</f>
        <v>#N/A</v>
      </c>
      <c r="AQ72" s="528" t="e">
        <f ca="1">+IF(AND(ISNUMBER(OFFSET('Sanitation Data'!$H$6,0,10*ROW('Sanitation Data'!H66))),'Data Summary'!DF72="Yes"),OFFSET('Sanitation Data'!$H$6,0,10*ROW('Sanitation Data'!H66)),NA())</f>
        <v>#N/A</v>
      </c>
      <c r="AR72" s="528" t="e">
        <f ca="1">+IF(AND(ISNUMBER(OFFSET('Sanitation Data'!$H$10,0,10*ROW('Sanitation Data'!H66))),'Data Summary'!DG72="Yes"),OFFSET('Sanitation Data'!$H$10,0,10*ROW('Sanitation Data'!H66)),NA())</f>
        <v>#N/A</v>
      </c>
      <c r="AS72" s="528" t="e">
        <f ca="1">+IF(AND(ISNUMBER(OFFSET('Sanitation Data'!$H$11,0,10*ROW('Sanitation Data'!H66))),'Data Summary'!DH72="Yes"),OFFSET('Sanitation Data'!$H$11,0,10*ROW('Sanitation Data'!H66)),NA())</f>
        <v>#N/A</v>
      </c>
      <c r="AT72" s="528" t="e">
        <f ca="1">+IF(AND(ISNUMBER(OFFSET('Sanitation Data'!$H$12,0,10*ROW('Sanitation Data'!H66))),'Data Summary'!DI72="Yes"),OFFSET('Sanitation Data'!$H$12,0,10*ROW('Sanitation Data'!H66)),NA())</f>
        <v>#N/A</v>
      </c>
      <c r="AU72" s="528" t="e">
        <f ca="1">+IF(AND(ISNUMBER(OFFSET('Sanitation Data'!$I$4,0,10*ROW('Sanitation Data'!I66))),'Data Summary'!DJ72="Yes"),100-OFFSET('Sanitation Data'!$I$4,0,10*ROW('Sanitation Data'!I66)),NA())</f>
        <v>#N/A</v>
      </c>
      <c r="AV72" s="528" t="e">
        <f ca="1">+IF(AND(ISNUMBER(OFFSET('Sanitation Data'!$I$6,0,10*ROW('Sanitation Data'!I66))),'Data Summary'!DK72="Yes"),OFFSET('Sanitation Data'!$I$6,0,10*ROW('Sanitation Data'!I66)),NA())</f>
        <v>#N/A</v>
      </c>
      <c r="AW72" s="528" t="e">
        <f ca="1">+IF(AND(ISNUMBER(OFFSET('Sanitation Data'!$I$10,0,10*ROW('Sanitation Data'!I66))),'Data Summary'!DL72="Yes"),OFFSET('Sanitation Data'!$I$10,0,10*ROW('Sanitation Data'!I66)),NA())</f>
        <v>#N/A</v>
      </c>
      <c r="AX72" s="528" t="e">
        <f ca="1">+IF(AND(ISNUMBER(OFFSET('Sanitation Data'!$I$11,0,10*ROW('Sanitation Data'!I66))),'Data Summary'!DM72="Yes"),OFFSET('Sanitation Data'!$I$11,0,10*ROW('Sanitation Data'!I66)),NA())</f>
        <v>#N/A</v>
      </c>
      <c r="AY72" s="528" t="e">
        <f ca="1">+IF(AND(ISNUMBER(OFFSET('Sanitation Data'!$I$12,0,10*ROW('Sanitation Data'!I66))),'Data Summary'!DN72="Yes"),OFFSET('Sanitation Data'!$I$12,0,10*ROW('Sanitation Data'!I66)),NA())</f>
        <v>#N/A</v>
      </c>
      <c r="AZ72" s="529" t="e">
        <f ca="1">+IF(AND(ISNUMBER(OFFSET('Hygiene Data'!$D$5,0,10*ROW('Hygiene Data'!D66))),'Data Summary'!DO72="Yes"),OFFSET('Hygiene Data'!$D$5,0,10*ROW('Hygiene Data'!D66)),NA())</f>
        <v>#N/A</v>
      </c>
      <c r="BA72" s="529" t="e">
        <f ca="1">+IF(AND(ISNUMBER(OFFSET('Hygiene Data'!$D$7,0,10*ROW('Hygiene Data'!D66))),'Data Summary'!DP72="Yes"),OFFSET('Hygiene Data'!$D$7,0,10*ROW('Hygiene Data'!D66)),NA())</f>
        <v>#N/A</v>
      </c>
      <c r="BB72" s="529" t="e">
        <f ca="1">+IF(AND(ISNUMBER(OFFSET('Hygiene Data'!$D$9,0,10*ROW('Hygiene Data'!D66))),'Data Summary'!DQ72="Yes"),OFFSET('Hygiene Data'!$D$9,0,10*ROW('Hygiene Data'!D66)),NA())</f>
        <v>#N/A</v>
      </c>
      <c r="BC72" s="529" t="e">
        <f ca="1">+IF(AND(ISNUMBER(OFFSET('Hygiene Data'!$E$5,0,10*ROW('Hygiene Data'!E66))),'Data Summary'!DR72="Yes"),OFFSET('Hygiene Data'!$E$5,0,10*ROW('Hygiene Data'!E66)),NA())</f>
        <v>#N/A</v>
      </c>
      <c r="BD72" s="529" t="e">
        <f ca="1">+IF(AND(ISNUMBER(OFFSET('Hygiene Data'!$E$7,0,10*ROW('Hygiene Data'!E66))),'Data Summary'!DS72="Yes"),OFFSET('Hygiene Data'!$E$7,0,10*ROW('Hygiene Data'!E66)),NA())</f>
        <v>#N/A</v>
      </c>
      <c r="BE72" s="529" t="e">
        <f ca="1">+IF(AND(ISNUMBER(OFFSET('Hygiene Data'!$E$9,0,10*ROW('Hygiene Data'!E66))),'Data Summary'!DT72="Yes"),OFFSET('Hygiene Data'!$E$9,0,10*ROW('Hygiene Data'!E66)),NA())</f>
        <v>#N/A</v>
      </c>
      <c r="BF72" s="529" t="e">
        <f ca="1">+IF(AND(ISNUMBER(OFFSET('Hygiene Data'!$F$5,0,10*ROW('Hygiene Data'!F66))),'Data Summary'!DU72="Yes"),OFFSET('Hygiene Data'!$F$5,0,10*ROW('Hygiene Data'!F66)),NA())</f>
        <v>#N/A</v>
      </c>
      <c r="BG72" s="529" t="e">
        <f ca="1">+IF(AND(ISNUMBER(OFFSET('Hygiene Data'!$F$7,0,10*ROW('Hygiene Data'!F66))),'Data Summary'!DV72="Yes"),OFFSET('Hygiene Data'!$F$7,0,10*ROW('Hygiene Data'!F66)),NA())</f>
        <v>#N/A</v>
      </c>
      <c r="BH72" s="529" t="e">
        <f ca="1">+IF(AND(ISNUMBER(OFFSET('Hygiene Data'!$F$9,0,10*ROW('Hygiene Data'!F66))),'Data Summary'!DW72="Yes"),OFFSET('Hygiene Data'!$F$9,0,10*ROW('Hygiene Data'!F66)),NA())</f>
        <v>#N/A</v>
      </c>
      <c r="BI72" s="529" t="e">
        <f ca="1">+IF(AND(ISNUMBER(OFFSET('Hygiene Data'!$G$5,0,10*ROW('Hygiene Data'!G66))),'Data Summary'!DX72="Yes"),OFFSET('Hygiene Data'!$G$5,0,10*ROW('Hygiene Data'!G66)),NA())</f>
        <v>#N/A</v>
      </c>
      <c r="BJ72" s="529" t="e">
        <f ca="1">+IF(AND(ISNUMBER(OFFSET('Hygiene Data'!$G$7,0,10*ROW('Hygiene Data'!G66))),'Data Summary'!DY72="Yes"),OFFSET('Hygiene Data'!$G$7,0,10*ROW('Hygiene Data'!G66)),NA())</f>
        <v>#N/A</v>
      </c>
      <c r="BK72" s="529" t="e">
        <f ca="1">+IF(AND(ISNUMBER(OFFSET('Hygiene Data'!$G$9,0,10*ROW('Hygiene Data'!G66))),'Data Summary'!DZ72="Yes"),OFFSET('Hygiene Data'!$G$9,0,10*ROW('Hygiene Data'!G66)),NA())</f>
        <v>#N/A</v>
      </c>
      <c r="BL72" s="529" t="e">
        <f ca="1">+IF(AND(ISNUMBER(OFFSET('Hygiene Data'!$H$5,0,10*ROW('Hygiene Data'!H66))),'Data Summary'!EA72="Yes"),OFFSET('Hygiene Data'!$H$5,0,10*ROW('Hygiene Data'!H66)),NA())</f>
        <v>#N/A</v>
      </c>
      <c r="BM72" s="529" t="e">
        <f ca="1">+IF(AND(ISNUMBER(OFFSET('Hygiene Data'!$H$7,0,10*ROW('Hygiene Data'!H66))),'Data Summary'!EB72="Yes"),OFFSET('Hygiene Data'!$H$7,0,10*ROW('Hygiene Data'!H66)),NA())</f>
        <v>#N/A</v>
      </c>
      <c r="BN72" s="529" t="e">
        <f ca="1">+IF(AND(ISNUMBER(OFFSET('Hygiene Data'!$H$9,0,10*ROW('Hygiene Data'!H66))),'Data Summary'!EC72="Yes"),OFFSET('Hygiene Data'!$H$9,0,10*ROW('Hygiene Data'!H66)),NA())</f>
        <v>#N/A</v>
      </c>
      <c r="BO72" s="529" t="e">
        <f ca="1">+IF(AND(ISNUMBER(OFFSET('Hygiene Data'!$I$5,0,10*ROW('Hygiene Data'!I66))),'Data Summary'!ED72="Yes"),OFFSET('Hygiene Data'!$I$5,0,10*ROW('Hygiene Data'!I66)),NA())</f>
        <v>#N/A</v>
      </c>
      <c r="BP72" s="529" t="e">
        <f ca="1">+IF(AND(ISNUMBER(OFFSET('Hygiene Data'!$I$7,0,10*ROW('Hygiene Data'!I66))),'Data Summary'!EE72="Yes"),OFFSET('Hygiene Data'!$I$7,0,10*ROW('Hygiene Data'!I66)),NA())</f>
        <v>#N/A</v>
      </c>
      <c r="BQ72" s="529" t="e">
        <f ca="1">+IF(AND(ISNUMBER(OFFSET('Hygiene Data'!$I$9,0,10*ROW('Hygiene Data'!I66))),'Data Summary'!EF72="Yes"),OFFSET('Hygiene Data'!$I$9,0,10*ROW('Hygiene Data'!I66)),NA())</f>
        <v>#N/A</v>
      </c>
    </row>
    <row r="73" spans="1:69" x14ac:dyDescent="0.25">
      <c r="A73" s="525" t="e">
        <f ca="1">+RIGHT('Data Summary'!A73,LEN('Data Summary'!A73)-9)</f>
        <v>#VALUE!</v>
      </c>
      <c r="B73" s="499" t="str">
        <f ca="1">+IF(ISTEXT('Data Summary'!B73),'Data Summary'!B73,"")</f>
        <v/>
      </c>
      <c r="C73" s="526" t="e">
        <f ca="1">+VALUE('Data Summary'!C73)</f>
        <v>#VALUE!</v>
      </c>
      <c r="D73" s="527" t="e">
        <f ca="1">+IF(AND(ISNUMBER(OFFSET('Water Data'!$D$4,0,10*ROW('Water Data'!D67))),'Data Summary'!BS73="Yes"),100-OFFSET('Water Data'!$D$4,0,10*ROW('Water Data'!D67)),NA())</f>
        <v>#N/A</v>
      </c>
      <c r="E73" s="527" t="e">
        <f ca="1">+IF(AND(ISNUMBER(OFFSET('Water Data'!$D$6,0,10*ROW('Water Data'!D67))),'Data Summary'!BT73="Yes"),OFFSET('Water Data'!$D$6,0,10*ROW('Water Data'!D67)),NA())</f>
        <v>#N/A</v>
      </c>
      <c r="F73" s="527" t="e">
        <f ca="1">+IF(AND(ISNUMBER(OFFSET('Water Data'!$D$9,0,10*ROW('Water Data'!D67))),'Data Summary'!BU73="Yes"),OFFSET('Water Data'!$D$9,0,10*ROW('Water Data'!D67)),NA())</f>
        <v>#N/A</v>
      </c>
      <c r="G73" s="527" t="e">
        <f ca="1">+IF(AND(ISNUMBER(OFFSET('Water Data'!$E$4,0,10*ROW('Water Data'!E67))),'Data Summary'!BV73="Yes"),100-OFFSET('Water Data'!$E$4,0,10*ROW('Water Data'!E67)),NA())</f>
        <v>#N/A</v>
      </c>
      <c r="H73" s="527" t="e">
        <f ca="1">+IF(AND(ISNUMBER(OFFSET('Water Data'!$E$6,0,10*ROW('Water Data'!E67))),'Data Summary'!BW73="Yes"),OFFSET('Water Data'!$E$6,0,10*ROW('Water Data'!E67)),NA())</f>
        <v>#N/A</v>
      </c>
      <c r="I73" s="527" t="e">
        <f ca="1">+IF(AND(ISNUMBER(OFFSET('Water Data'!$E$9,0,10*ROW('Water Data'!E67))),'Data Summary'!BX73="Yes"),OFFSET('Water Data'!$E$9,0,10*ROW('Water Data'!E67)),NA())</f>
        <v>#N/A</v>
      </c>
      <c r="J73" s="527" t="e">
        <f ca="1">+IF(AND(ISNUMBER(OFFSET('Water Data'!$F$4,0,10*ROW('Water Data'!F67))),'Data Summary'!BY73="Yes"),100-OFFSET('Water Data'!$F$4,0,10*ROW('Water Data'!F67)),NA())</f>
        <v>#N/A</v>
      </c>
      <c r="K73" s="527" t="e">
        <f ca="1">+IF(AND(ISNUMBER(OFFSET('Water Data'!$F$6,0,10*ROW('Water Data'!F67))),'Data Summary'!BZ73="Yes"),OFFSET('Water Data'!$F$6,0,10*ROW('Water Data'!F67)),NA())</f>
        <v>#N/A</v>
      </c>
      <c r="L73" s="527" t="e">
        <f ca="1">+IF(AND(ISNUMBER(OFFSET('Water Data'!$F$9,0,10*ROW('Water Data'!F67))),'Data Summary'!CA73="Yes"),OFFSET('Water Data'!$F$9,0,10*ROW('Water Data'!F67)),NA())</f>
        <v>#N/A</v>
      </c>
      <c r="M73" s="527" t="e">
        <f ca="1">+IF(AND(ISNUMBER(OFFSET('Water Data'!$G$4,0,10*ROW('Water Data'!G67))),'Data Summary'!CB73="Yes"),100-OFFSET('Water Data'!$G$4,0,10*ROW('Water Data'!G67)),NA())</f>
        <v>#N/A</v>
      </c>
      <c r="N73" s="527" t="e">
        <f ca="1">+IF(AND(ISNUMBER(OFFSET('Water Data'!$G$6,0,10*ROW('Water Data'!G67))),'Data Summary'!CC73="Yes"),OFFSET('Water Data'!$G$6,0,10*ROW('Water Data'!G67)),NA())</f>
        <v>#N/A</v>
      </c>
      <c r="O73" s="527" t="e">
        <f ca="1">+IF(AND(ISNUMBER(OFFSET('Water Data'!$G$9,0,10*ROW('Water Data'!G67))),'Data Summary'!CD73="Yes"),OFFSET('Water Data'!$G$9,0,10*ROW('Water Data'!G67)),NA())</f>
        <v>#N/A</v>
      </c>
      <c r="P73" s="527" t="e">
        <f ca="1">+IF(AND(ISNUMBER(OFFSET('Water Data'!$H$4,0,10*ROW('Water Data'!H67))),'Data Summary'!CE73="Yes"),100-OFFSET('Water Data'!$H$4,0,10*ROW('Water Data'!H67)),NA())</f>
        <v>#N/A</v>
      </c>
      <c r="Q73" s="527" t="e">
        <f ca="1">+IF(AND(ISNUMBER(OFFSET('Water Data'!$H$6,0,10*ROW('Water Data'!H67))),'Data Summary'!CF73="Yes"),OFFSET('Water Data'!$H$6,0,10*ROW('Water Data'!H67)),NA())</f>
        <v>#N/A</v>
      </c>
      <c r="R73" s="527" t="e">
        <f ca="1">+IF(AND(ISNUMBER(OFFSET('Water Data'!$H$9,0,10*ROW('Water Data'!H67))),'Data Summary'!CG73="Yes"),OFFSET('Water Data'!$H$9,0,10*ROW('Water Data'!H67)),NA())</f>
        <v>#N/A</v>
      </c>
      <c r="S73" s="527" t="e">
        <f ca="1">+IF(AND(ISNUMBER(OFFSET('Water Data'!$I$4,0,10*ROW('Water Data'!I67))),'Data Summary'!CH73="Yes"),100-OFFSET('Water Data'!$I$4,0,10*ROW('Water Data'!I67)),NA())</f>
        <v>#N/A</v>
      </c>
      <c r="T73" s="527" t="e">
        <f ca="1">+IF(AND(ISNUMBER(OFFSET('Water Data'!$I$6,0,10*ROW('Water Data'!I67))),'Data Summary'!CI73="Yes"),OFFSET('Water Data'!$I$6,0,10*ROW('Water Data'!I67)),NA())</f>
        <v>#N/A</v>
      </c>
      <c r="U73" s="527" t="e">
        <f ca="1">+IF(AND(ISNUMBER(OFFSET('Water Data'!$I$9,0,10*ROW('Water Data'!I67))),'Data Summary'!CJ73="Yes"),OFFSET('Water Data'!$I$9,0,10*ROW('Water Data'!I67)),NA())</f>
        <v>#N/A</v>
      </c>
      <c r="V73" s="528" t="e">
        <f ca="1">+IF(AND(ISNUMBER(OFFSET('Sanitation Data'!$D$4,0,10*ROW('Sanitation Data'!D67))),'Data Summary'!CK73="Yes"),100-OFFSET('Sanitation Data'!$D$4,0,10*ROW('Sanitation Data'!D67)),NA())</f>
        <v>#N/A</v>
      </c>
      <c r="W73" s="528" t="e">
        <f ca="1">+IF(AND(ISNUMBER(OFFSET('Sanitation Data'!$D$6,0,10*ROW('Sanitation Data'!D67))),'Data Summary'!CL73="Yes"),OFFSET('Sanitation Data'!$D$6,0,10*ROW('Sanitation Data'!D67)),NA())</f>
        <v>#N/A</v>
      </c>
      <c r="X73" s="528" t="e">
        <f ca="1">+IF(AND(ISNUMBER(OFFSET('Sanitation Data'!$D$10,0,10*ROW('Sanitation Data'!D67))),'Data Summary'!CM73="Yes"),OFFSET('Sanitation Data'!$D$10,0,10*ROW('Sanitation Data'!D67)),NA())</f>
        <v>#N/A</v>
      </c>
      <c r="Y73" s="528" t="e">
        <f ca="1">+IF(AND(ISNUMBER(OFFSET('Sanitation Data'!$D$11,0,10*ROW('Sanitation Data'!D67))),'Data Summary'!CN73="Yes"),OFFSET('Sanitation Data'!$D$11,0,10*ROW('Sanitation Data'!D67)),NA())</f>
        <v>#N/A</v>
      </c>
      <c r="Z73" s="528" t="e">
        <f ca="1">+IF(AND(ISNUMBER(OFFSET('Sanitation Data'!$D$12,0,10*ROW('Sanitation Data'!D67))),'Data Summary'!CO73="Yes"),OFFSET('Sanitation Data'!$D$12,0,10*ROW('Sanitation Data'!D67)),NA())</f>
        <v>#N/A</v>
      </c>
      <c r="AA73" s="528" t="e">
        <f ca="1">+IF(AND(ISNUMBER(OFFSET('Sanitation Data'!$E$4,0,10*ROW('Sanitation Data'!E67))),'Data Summary'!CP73="Yes"),100-OFFSET('Sanitation Data'!$E$4,0,10*ROW('Sanitation Data'!E67)),NA())</f>
        <v>#N/A</v>
      </c>
      <c r="AB73" s="528" t="e">
        <f ca="1">+IF(AND(ISNUMBER(OFFSET('Sanitation Data'!$E$6,0,10*ROW('Sanitation Data'!E67))),'Data Summary'!CQ73="Yes"),OFFSET('Sanitation Data'!$E$6,0,10*ROW('Sanitation Data'!E67)),NA())</f>
        <v>#N/A</v>
      </c>
      <c r="AC73" s="528" t="e">
        <f ca="1">+IF(AND(ISNUMBER(OFFSET('Sanitation Data'!$E$10,0,10*ROW('Sanitation Data'!E67))),'Data Summary'!CR73="Yes"),OFFSET('Sanitation Data'!$E$10,0,10*ROW('Sanitation Data'!E67)),NA())</f>
        <v>#N/A</v>
      </c>
      <c r="AD73" s="528" t="e">
        <f ca="1">+IF(AND(ISNUMBER(OFFSET('Sanitation Data'!$E$11,0,10*ROW('Sanitation Data'!E67))),'Data Summary'!CS73="Yes"),OFFSET('Sanitation Data'!$E$11,0,10*ROW('Sanitation Data'!E67)),NA())</f>
        <v>#N/A</v>
      </c>
      <c r="AE73" s="528" t="e">
        <f ca="1">+IF(AND(ISNUMBER(OFFSET('Sanitation Data'!$E$12,0,10*ROW('Sanitation Data'!E67))),'Data Summary'!CT73="Yes"),OFFSET('Sanitation Data'!$E$12,0,10*ROW('Sanitation Data'!E67)),NA())</f>
        <v>#N/A</v>
      </c>
      <c r="AF73" s="528" t="e">
        <f ca="1">+IF(AND(ISNUMBER(OFFSET('Sanitation Data'!$F$4,0,10*ROW('Sanitation Data'!F67))),'Data Summary'!CU73="Yes"),100-OFFSET('Sanitation Data'!$F$4,0,10*ROW('Sanitation Data'!F67)),NA())</f>
        <v>#N/A</v>
      </c>
      <c r="AG73" s="528" t="e">
        <f ca="1">+IF(AND(ISNUMBER(OFFSET('Sanitation Data'!$F$6,0,10*ROW('Sanitation Data'!F67))),'Data Summary'!CV73="Yes"),OFFSET('Sanitation Data'!$F$6,0,10*ROW('Sanitation Data'!F67)),NA())</f>
        <v>#N/A</v>
      </c>
      <c r="AH73" s="528" t="e">
        <f ca="1">+IF(AND(ISNUMBER(OFFSET('Sanitation Data'!$F$10,0,10*ROW('Sanitation Data'!F67))),'Data Summary'!CW73="Yes"),OFFSET('Sanitation Data'!$F$10,0,10*ROW('Sanitation Data'!F67)),NA())</f>
        <v>#N/A</v>
      </c>
      <c r="AI73" s="528" t="e">
        <f ca="1">+IF(AND(ISNUMBER(OFFSET('Sanitation Data'!$F$11,0,10*ROW('Sanitation Data'!F67))),'Data Summary'!CX73="Yes"),OFFSET('Sanitation Data'!$F$11,0,10*ROW('Sanitation Data'!F67)),NA())</f>
        <v>#N/A</v>
      </c>
      <c r="AJ73" s="528" t="e">
        <f ca="1">+IF(AND(ISNUMBER(OFFSET('Sanitation Data'!$F$12,0,10*ROW('Sanitation Data'!F67))),'Data Summary'!CY73="Yes"),OFFSET('Sanitation Data'!$F$12,0,10*ROW('Sanitation Data'!F67)),NA())</f>
        <v>#N/A</v>
      </c>
      <c r="AK73" s="528" t="e">
        <f ca="1">+IF(AND(ISNUMBER(OFFSET('Sanitation Data'!$G$4,0,10*ROW('Sanitation Data'!G67))),'Data Summary'!CZ73="Yes"),100-OFFSET('Sanitation Data'!$G$4,0,10*ROW('Sanitation Data'!G67)),NA())</f>
        <v>#N/A</v>
      </c>
      <c r="AL73" s="528" t="e">
        <f ca="1">+IF(AND(ISNUMBER(OFFSET('Sanitation Data'!$G$6,0,10*ROW('Sanitation Data'!G67))),'Data Summary'!DA73="Yes"),OFFSET('Sanitation Data'!$G$6,0,10*ROW('Sanitation Data'!G67)),NA())</f>
        <v>#N/A</v>
      </c>
      <c r="AM73" s="528" t="e">
        <f ca="1">+IF(AND(ISNUMBER(OFFSET('Sanitation Data'!$G$10,0,10*ROW('Sanitation Data'!G67))),'Data Summary'!DB73="Yes"),OFFSET('Sanitation Data'!$G$10,0,10*ROW('Sanitation Data'!G67)),NA())</f>
        <v>#N/A</v>
      </c>
      <c r="AN73" s="528" t="e">
        <f ca="1">+IF(AND(ISNUMBER(OFFSET('Sanitation Data'!$G$11,0,10*ROW('Sanitation Data'!G67))),'Data Summary'!DC73="Yes"),OFFSET('Sanitation Data'!$G$11,0,10*ROW('Sanitation Data'!G67)),NA())</f>
        <v>#N/A</v>
      </c>
      <c r="AO73" s="528" t="e">
        <f ca="1">+IF(AND(ISNUMBER(OFFSET('Sanitation Data'!$G$12,0,10*ROW('Sanitation Data'!G67))),'Data Summary'!DD73="Yes"),OFFSET('Sanitation Data'!$G$12,0,10*ROW('Sanitation Data'!G67)),NA())</f>
        <v>#N/A</v>
      </c>
      <c r="AP73" s="528" t="e">
        <f ca="1">+IF(AND(ISNUMBER(OFFSET('Sanitation Data'!$H$4,0,10*ROW('Sanitation Data'!H67))),'Data Summary'!DE73="Yes"),100-OFFSET('Sanitation Data'!$H$4,0,10*ROW('Sanitation Data'!H67)),NA())</f>
        <v>#N/A</v>
      </c>
      <c r="AQ73" s="528" t="e">
        <f ca="1">+IF(AND(ISNUMBER(OFFSET('Sanitation Data'!$H$6,0,10*ROW('Sanitation Data'!H67))),'Data Summary'!DF73="Yes"),OFFSET('Sanitation Data'!$H$6,0,10*ROW('Sanitation Data'!H67)),NA())</f>
        <v>#N/A</v>
      </c>
      <c r="AR73" s="528" t="e">
        <f ca="1">+IF(AND(ISNUMBER(OFFSET('Sanitation Data'!$H$10,0,10*ROW('Sanitation Data'!H67))),'Data Summary'!DG73="Yes"),OFFSET('Sanitation Data'!$H$10,0,10*ROW('Sanitation Data'!H67)),NA())</f>
        <v>#N/A</v>
      </c>
      <c r="AS73" s="528" t="e">
        <f ca="1">+IF(AND(ISNUMBER(OFFSET('Sanitation Data'!$H$11,0,10*ROW('Sanitation Data'!H67))),'Data Summary'!DH73="Yes"),OFFSET('Sanitation Data'!$H$11,0,10*ROW('Sanitation Data'!H67)),NA())</f>
        <v>#N/A</v>
      </c>
      <c r="AT73" s="528" t="e">
        <f ca="1">+IF(AND(ISNUMBER(OFFSET('Sanitation Data'!$H$12,0,10*ROW('Sanitation Data'!H67))),'Data Summary'!DI73="Yes"),OFFSET('Sanitation Data'!$H$12,0,10*ROW('Sanitation Data'!H67)),NA())</f>
        <v>#N/A</v>
      </c>
      <c r="AU73" s="528" t="e">
        <f ca="1">+IF(AND(ISNUMBER(OFFSET('Sanitation Data'!$I$4,0,10*ROW('Sanitation Data'!I67))),'Data Summary'!DJ73="Yes"),100-OFFSET('Sanitation Data'!$I$4,0,10*ROW('Sanitation Data'!I67)),NA())</f>
        <v>#N/A</v>
      </c>
      <c r="AV73" s="528" t="e">
        <f ca="1">+IF(AND(ISNUMBER(OFFSET('Sanitation Data'!$I$6,0,10*ROW('Sanitation Data'!I67))),'Data Summary'!DK73="Yes"),OFFSET('Sanitation Data'!$I$6,0,10*ROW('Sanitation Data'!I67)),NA())</f>
        <v>#N/A</v>
      </c>
      <c r="AW73" s="528" t="e">
        <f ca="1">+IF(AND(ISNUMBER(OFFSET('Sanitation Data'!$I$10,0,10*ROW('Sanitation Data'!I67))),'Data Summary'!DL73="Yes"),OFFSET('Sanitation Data'!$I$10,0,10*ROW('Sanitation Data'!I67)),NA())</f>
        <v>#N/A</v>
      </c>
      <c r="AX73" s="528" t="e">
        <f ca="1">+IF(AND(ISNUMBER(OFFSET('Sanitation Data'!$I$11,0,10*ROW('Sanitation Data'!I67))),'Data Summary'!DM73="Yes"),OFFSET('Sanitation Data'!$I$11,0,10*ROW('Sanitation Data'!I67)),NA())</f>
        <v>#N/A</v>
      </c>
      <c r="AY73" s="528" t="e">
        <f ca="1">+IF(AND(ISNUMBER(OFFSET('Sanitation Data'!$I$12,0,10*ROW('Sanitation Data'!I67))),'Data Summary'!DN73="Yes"),OFFSET('Sanitation Data'!$I$12,0,10*ROW('Sanitation Data'!I67)),NA())</f>
        <v>#N/A</v>
      </c>
      <c r="AZ73" s="529" t="e">
        <f ca="1">+IF(AND(ISNUMBER(OFFSET('Hygiene Data'!$D$5,0,10*ROW('Hygiene Data'!D67))),'Data Summary'!DO73="Yes"),OFFSET('Hygiene Data'!$D$5,0,10*ROW('Hygiene Data'!D67)),NA())</f>
        <v>#N/A</v>
      </c>
      <c r="BA73" s="529" t="e">
        <f ca="1">+IF(AND(ISNUMBER(OFFSET('Hygiene Data'!$D$7,0,10*ROW('Hygiene Data'!D67))),'Data Summary'!DP73="Yes"),OFFSET('Hygiene Data'!$D$7,0,10*ROW('Hygiene Data'!D67)),NA())</f>
        <v>#N/A</v>
      </c>
      <c r="BB73" s="529" t="e">
        <f ca="1">+IF(AND(ISNUMBER(OFFSET('Hygiene Data'!$D$9,0,10*ROW('Hygiene Data'!D67))),'Data Summary'!DQ73="Yes"),OFFSET('Hygiene Data'!$D$9,0,10*ROW('Hygiene Data'!D67)),NA())</f>
        <v>#N/A</v>
      </c>
      <c r="BC73" s="529" t="e">
        <f ca="1">+IF(AND(ISNUMBER(OFFSET('Hygiene Data'!$E$5,0,10*ROW('Hygiene Data'!E67))),'Data Summary'!DR73="Yes"),OFFSET('Hygiene Data'!$E$5,0,10*ROW('Hygiene Data'!E67)),NA())</f>
        <v>#N/A</v>
      </c>
      <c r="BD73" s="529" t="e">
        <f ca="1">+IF(AND(ISNUMBER(OFFSET('Hygiene Data'!$E$7,0,10*ROW('Hygiene Data'!E67))),'Data Summary'!DS73="Yes"),OFFSET('Hygiene Data'!$E$7,0,10*ROW('Hygiene Data'!E67)),NA())</f>
        <v>#N/A</v>
      </c>
      <c r="BE73" s="529" t="e">
        <f ca="1">+IF(AND(ISNUMBER(OFFSET('Hygiene Data'!$E$9,0,10*ROW('Hygiene Data'!E67))),'Data Summary'!DT73="Yes"),OFFSET('Hygiene Data'!$E$9,0,10*ROW('Hygiene Data'!E67)),NA())</f>
        <v>#N/A</v>
      </c>
      <c r="BF73" s="529" t="e">
        <f ca="1">+IF(AND(ISNUMBER(OFFSET('Hygiene Data'!$F$5,0,10*ROW('Hygiene Data'!F67))),'Data Summary'!DU73="Yes"),OFFSET('Hygiene Data'!$F$5,0,10*ROW('Hygiene Data'!F67)),NA())</f>
        <v>#N/A</v>
      </c>
      <c r="BG73" s="529" t="e">
        <f ca="1">+IF(AND(ISNUMBER(OFFSET('Hygiene Data'!$F$7,0,10*ROW('Hygiene Data'!F67))),'Data Summary'!DV73="Yes"),OFFSET('Hygiene Data'!$F$7,0,10*ROW('Hygiene Data'!F67)),NA())</f>
        <v>#N/A</v>
      </c>
      <c r="BH73" s="529" t="e">
        <f ca="1">+IF(AND(ISNUMBER(OFFSET('Hygiene Data'!$F$9,0,10*ROW('Hygiene Data'!F67))),'Data Summary'!DW73="Yes"),OFFSET('Hygiene Data'!$F$9,0,10*ROW('Hygiene Data'!F67)),NA())</f>
        <v>#N/A</v>
      </c>
      <c r="BI73" s="529" t="e">
        <f ca="1">+IF(AND(ISNUMBER(OFFSET('Hygiene Data'!$G$5,0,10*ROW('Hygiene Data'!G67))),'Data Summary'!DX73="Yes"),OFFSET('Hygiene Data'!$G$5,0,10*ROW('Hygiene Data'!G67)),NA())</f>
        <v>#N/A</v>
      </c>
      <c r="BJ73" s="529" t="e">
        <f ca="1">+IF(AND(ISNUMBER(OFFSET('Hygiene Data'!$G$7,0,10*ROW('Hygiene Data'!G67))),'Data Summary'!DY73="Yes"),OFFSET('Hygiene Data'!$G$7,0,10*ROW('Hygiene Data'!G67)),NA())</f>
        <v>#N/A</v>
      </c>
      <c r="BK73" s="529" t="e">
        <f ca="1">+IF(AND(ISNUMBER(OFFSET('Hygiene Data'!$G$9,0,10*ROW('Hygiene Data'!G67))),'Data Summary'!DZ73="Yes"),OFFSET('Hygiene Data'!$G$9,0,10*ROW('Hygiene Data'!G67)),NA())</f>
        <v>#N/A</v>
      </c>
      <c r="BL73" s="529" t="e">
        <f ca="1">+IF(AND(ISNUMBER(OFFSET('Hygiene Data'!$H$5,0,10*ROW('Hygiene Data'!H67))),'Data Summary'!EA73="Yes"),OFFSET('Hygiene Data'!$H$5,0,10*ROW('Hygiene Data'!H67)),NA())</f>
        <v>#N/A</v>
      </c>
      <c r="BM73" s="529" t="e">
        <f ca="1">+IF(AND(ISNUMBER(OFFSET('Hygiene Data'!$H$7,0,10*ROW('Hygiene Data'!H67))),'Data Summary'!EB73="Yes"),OFFSET('Hygiene Data'!$H$7,0,10*ROW('Hygiene Data'!H67)),NA())</f>
        <v>#N/A</v>
      </c>
      <c r="BN73" s="529" t="e">
        <f ca="1">+IF(AND(ISNUMBER(OFFSET('Hygiene Data'!$H$9,0,10*ROW('Hygiene Data'!H67))),'Data Summary'!EC73="Yes"),OFFSET('Hygiene Data'!$H$9,0,10*ROW('Hygiene Data'!H67)),NA())</f>
        <v>#N/A</v>
      </c>
      <c r="BO73" s="529" t="e">
        <f ca="1">+IF(AND(ISNUMBER(OFFSET('Hygiene Data'!$I$5,0,10*ROW('Hygiene Data'!I67))),'Data Summary'!ED73="Yes"),OFFSET('Hygiene Data'!$I$5,0,10*ROW('Hygiene Data'!I67)),NA())</f>
        <v>#N/A</v>
      </c>
      <c r="BP73" s="529" t="e">
        <f ca="1">+IF(AND(ISNUMBER(OFFSET('Hygiene Data'!$I$7,0,10*ROW('Hygiene Data'!I67))),'Data Summary'!EE73="Yes"),OFFSET('Hygiene Data'!$I$7,0,10*ROW('Hygiene Data'!I67)),NA())</f>
        <v>#N/A</v>
      </c>
      <c r="BQ73" s="529" t="e">
        <f ca="1">+IF(AND(ISNUMBER(OFFSET('Hygiene Data'!$I$9,0,10*ROW('Hygiene Data'!I67))),'Data Summary'!EF73="Yes"),OFFSET('Hygiene Data'!$I$9,0,10*ROW('Hygiene Data'!I67)),NA())</f>
        <v>#N/A</v>
      </c>
    </row>
    <row r="74" spans="1:69" x14ac:dyDescent="0.25">
      <c r="A74" s="525" t="e">
        <f ca="1">+RIGHT('Data Summary'!A74,LEN('Data Summary'!A74)-9)</f>
        <v>#VALUE!</v>
      </c>
      <c r="B74" s="499" t="str">
        <f ca="1">+IF(ISTEXT('Data Summary'!B74),'Data Summary'!B74,"")</f>
        <v/>
      </c>
      <c r="C74" s="526" t="e">
        <f ca="1">+VALUE('Data Summary'!C74)</f>
        <v>#VALUE!</v>
      </c>
      <c r="D74" s="527" t="e">
        <f ca="1">+IF(AND(ISNUMBER(OFFSET('Water Data'!$D$4,0,10*ROW('Water Data'!D68))),'Data Summary'!BS74="Yes"),100-OFFSET('Water Data'!$D$4,0,10*ROW('Water Data'!D68)),NA())</f>
        <v>#N/A</v>
      </c>
      <c r="E74" s="527" t="e">
        <f ca="1">+IF(AND(ISNUMBER(OFFSET('Water Data'!$D$6,0,10*ROW('Water Data'!D68))),'Data Summary'!BT74="Yes"),OFFSET('Water Data'!$D$6,0,10*ROW('Water Data'!D68)),NA())</f>
        <v>#N/A</v>
      </c>
      <c r="F74" s="527" t="e">
        <f ca="1">+IF(AND(ISNUMBER(OFFSET('Water Data'!$D$9,0,10*ROW('Water Data'!D68))),'Data Summary'!BU74="Yes"),OFFSET('Water Data'!$D$9,0,10*ROW('Water Data'!D68)),NA())</f>
        <v>#N/A</v>
      </c>
      <c r="G74" s="527" t="e">
        <f ca="1">+IF(AND(ISNUMBER(OFFSET('Water Data'!$E$4,0,10*ROW('Water Data'!E68))),'Data Summary'!BV74="Yes"),100-OFFSET('Water Data'!$E$4,0,10*ROW('Water Data'!E68)),NA())</f>
        <v>#N/A</v>
      </c>
      <c r="H74" s="527" t="e">
        <f ca="1">+IF(AND(ISNUMBER(OFFSET('Water Data'!$E$6,0,10*ROW('Water Data'!E68))),'Data Summary'!BW74="Yes"),OFFSET('Water Data'!$E$6,0,10*ROW('Water Data'!E68)),NA())</f>
        <v>#N/A</v>
      </c>
      <c r="I74" s="527" t="e">
        <f ca="1">+IF(AND(ISNUMBER(OFFSET('Water Data'!$E$9,0,10*ROW('Water Data'!E68))),'Data Summary'!BX74="Yes"),OFFSET('Water Data'!$E$9,0,10*ROW('Water Data'!E68)),NA())</f>
        <v>#N/A</v>
      </c>
      <c r="J74" s="527" t="e">
        <f ca="1">+IF(AND(ISNUMBER(OFFSET('Water Data'!$F$4,0,10*ROW('Water Data'!F68))),'Data Summary'!BY74="Yes"),100-OFFSET('Water Data'!$F$4,0,10*ROW('Water Data'!F68)),NA())</f>
        <v>#N/A</v>
      </c>
      <c r="K74" s="527" t="e">
        <f ca="1">+IF(AND(ISNUMBER(OFFSET('Water Data'!$F$6,0,10*ROW('Water Data'!F68))),'Data Summary'!BZ74="Yes"),OFFSET('Water Data'!$F$6,0,10*ROW('Water Data'!F68)),NA())</f>
        <v>#N/A</v>
      </c>
      <c r="L74" s="527" t="e">
        <f ca="1">+IF(AND(ISNUMBER(OFFSET('Water Data'!$F$9,0,10*ROW('Water Data'!F68))),'Data Summary'!CA74="Yes"),OFFSET('Water Data'!$F$9,0,10*ROW('Water Data'!F68)),NA())</f>
        <v>#N/A</v>
      </c>
      <c r="M74" s="527" t="e">
        <f ca="1">+IF(AND(ISNUMBER(OFFSET('Water Data'!$G$4,0,10*ROW('Water Data'!G68))),'Data Summary'!CB74="Yes"),100-OFFSET('Water Data'!$G$4,0,10*ROW('Water Data'!G68)),NA())</f>
        <v>#N/A</v>
      </c>
      <c r="N74" s="527" t="e">
        <f ca="1">+IF(AND(ISNUMBER(OFFSET('Water Data'!$G$6,0,10*ROW('Water Data'!G68))),'Data Summary'!CC74="Yes"),OFFSET('Water Data'!$G$6,0,10*ROW('Water Data'!G68)),NA())</f>
        <v>#N/A</v>
      </c>
      <c r="O74" s="527" t="e">
        <f ca="1">+IF(AND(ISNUMBER(OFFSET('Water Data'!$G$9,0,10*ROW('Water Data'!G68))),'Data Summary'!CD74="Yes"),OFFSET('Water Data'!$G$9,0,10*ROW('Water Data'!G68)),NA())</f>
        <v>#N/A</v>
      </c>
      <c r="P74" s="527" t="e">
        <f ca="1">+IF(AND(ISNUMBER(OFFSET('Water Data'!$H$4,0,10*ROW('Water Data'!H68))),'Data Summary'!CE74="Yes"),100-OFFSET('Water Data'!$H$4,0,10*ROW('Water Data'!H68)),NA())</f>
        <v>#N/A</v>
      </c>
      <c r="Q74" s="527" t="e">
        <f ca="1">+IF(AND(ISNUMBER(OFFSET('Water Data'!$H$6,0,10*ROW('Water Data'!H68))),'Data Summary'!CF74="Yes"),OFFSET('Water Data'!$H$6,0,10*ROW('Water Data'!H68)),NA())</f>
        <v>#N/A</v>
      </c>
      <c r="R74" s="527" t="e">
        <f ca="1">+IF(AND(ISNUMBER(OFFSET('Water Data'!$H$9,0,10*ROW('Water Data'!H68))),'Data Summary'!CG74="Yes"),OFFSET('Water Data'!$H$9,0,10*ROW('Water Data'!H68)),NA())</f>
        <v>#N/A</v>
      </c>
      <c r="S74" s="527" t="e">
        <f ca="1">+IF(AND(ISNUMBER(OFFSET('Water Data'!$I$4,0,10*ROW('Water Data'!I68))),'Data Summary'!CH74="Yes"),100-OFFSET('Water Data'!$I$4,0,10*ROW('Water Data'!I68)),NA())</f>
        <v>#N/A</v>
      </c>
      <c r="T74" s="527" t="e">
        <f ca="1">+IF(AND(ISNUMBER(OFFSET('Water Data'!$I$6,0,10*ROW('Water Data'!I68))),'Data Summary'!CI74="Yes"),OFFSET('Water Data'!$I$6,0,10*ROW('Water Data'!I68)),NA())</f>
        <v>#N/A</v>
      </c>
      <c r="U74" s="527" t="e">
        <f ca="1">+IF(AND(ISNUMBER(OFFSET('Water Data'!$I$9,0,10*ROW('Water Data'!I68))),'Data Summary'!CJ74="Yes"),OFFSET('Water Data'!$I$9,0,10*ROW('Water Data'!I68)),NA())</f>
        <v>#N/A</v>
      </c>
      <c r="V74" s="528" t="e">
        <f ca="1">+IF(AND(ISNUMBER(OFFSET('Sanitation Data'!$D$4,0,10*ROW('Sanitation Data'!D68))),'Data Summary'!CK74="Yes"),100-OFFSET('Sanitation Data'!$D$4,0,10*ROW('Sanitation Data'!D68)),NA())</f>
        <v>#N/A</v>
      </c>
      <c r="W74" s="528" t="e">
        <f ca="1">+IF(AND(ISNUMBER(OFFSET('Sanitation Data'!$D$6,0,10*ROW('Sanitation Data'!D68))),'Data Summary'!CL74="Yes"),OFFSET('Sanitation Data'!$D$6,0,10*ROW('Sanitation Data'!D68)),NA())</f>
        <v>#N/A</v>
      </c>
      <c r="X74" s="528" t="e">
        <f ca="1">+IF(AND(ISNUMBER(OFFSET('Sanitation Data'!$D$10,0,10*ROW('Sanitation Data'!D68))),'Data Summary'!CM74="Yes"),OFFSET('Sanitation Data'!$D$10,0,10*ROW('Sanitation Data'!D68)),NA())</f>
        <v>#N/A</v>
      </c>
      <c r="Y74" s="528" t="e">
        <f ca="1">+IF(AND(ISNUMBER(OFFSET('Sanitation Data'!$D$11,0,10*ROW('Sanitation Data'!D68))),'Data Summary'!CN74="Yes"),OFFSET('Sanitation Data'!$D$11,0,10*ROW('Sanitation Data'!D68)),NA())</f>
        <v>#N/A</v>
      </c>
      <c r="Z74" s="528" t="e">
        <f ca="1">+IF(AND(ISNUMBER(OFFSET('Sanitation Data'!$D$12,0,10*ROW('Sanitation Data'!D68))),'Data Summary'!CO74="Yes"),OFFSET('Sanitation Data'!$D$12,0,10*ROW('Sanitation Data'!D68)),NA())</f>
        <v>#N/A</v>
      </c>
      <c r="AA74" s="528" t="e">
        <f ca="1">+IF(AND(ISNUMBER(OFFSET('Sanitation Data'!$E$4,0,10*ROW('Sanitation Data'!E68))),'Data Summary'!CP74="Yes"),100-OFFSET('Sanitation Data'!$E$4,0,10*ROW('Sanitation Data'!E68)),NA())</f>
        <v>#N/A</v>
      </c>
      <c r="AB74" s="528" t="e">
        <f ca="1">+IF(AND(ISNUMBER(OFFSET('Sanitation Data'!$E$6,0,10*ROW('Sanitation Data'!E68))),'Data Summary'!CQ74="Yes"),OFFSET('Sanitation Data'!$E$6,0,10*ROW('Sanitation Data'!E68)),NA())</f>
        <v>#N/A</v>
      </c>
      <c r="AC74" s="528" t="e">
        <f ca="1">+IF(AND(ISNUMBER(OFFSET('Sanitation Data'!$E$10,0,10*ROW('Sanitation Data'!E68))),'Data Summary'!CR74="Yes"),OFFSET('Sanitation Data'!$E$10,0,10*ROW('Sanitation Data'!E68)),NA())</f>
        <v>#N/A</v>
      </c>
      <c r="AD74" s="528" t="e">
        <f ca="1">+IF(AND(ISNUMBER(OFFSET('Sanitation Data'!$E$11,0,10*ROW('Sanitation Data'!E68))),'Data Summary'!CS74="Yes"),OFFSET('Sanitation Data'!$E$11,0,10*ROW('Sanitation Data'!E68)),NA())</f>
        <v>#N/A</v>
      </c>
      <c r="AE74" s="528" t="e">
        <f ca="1">+IF(AND(ISNUMBER(OFFSET('Sanitation Data'!$E$12,0,10*ROW('Sanitation Data'!E68))),'Data Summary'!CT74="Yes"),OFFSET('Sanitation Data'!$E$12,0,10*ROW('Sanitation Data'!E68)),NA())</f>
        <v>#N/A</v>
      </c>
      <c r="AF74" s="528" t="e">
        <f ca="1">+IF(AND(ISNUMBER(OFFSET('Sanitation Data'!$F$4,0,10*ROW('Sanitation Data'!F68))),'Data Summary'!CU74="Yes"),100-OFFSET('Sanitation Data'!$F$4,0,10*ROW('Sanitation Data'!F68)),NA())</f>
        <v>#N/A</v>
      </c>
      <c r="AG74" s="528" t="e">
        <f ca="1">+IF(AND(ISNUMBER(OFFSET('Sanitation Data'!$F$6,0,10*ROW('Sanitation Data'!F68))),'Data Summary'!CV74="Yes"),OFFSET('Sanitation Data'!$F$6,0,10*ROW('Sanitation Data'!F68)),NA())</f>
        <v>#N/A</v>
      </c>
      <c r="AH74" s="528" t="e">
        <f ca="1">+IF(AND(ISNUMBER(OFFSET('Sanitation Data'!$F$10,0,10*ROW('Sanitation Data'!F68))),'Data Summary'!CW74="Yes"),OFFSET('Sanitation Data'!$F$10,0,10*ROW('Sanitation Data'!F68)),NA())</f>
        <v>#N/A</v>
      </c>
      <c r="AI74" s="528" t="e">
        <f ca="1">+IF(AND(ISNUMBER(OFFSET('Sanitation Data'!$F$11,0,10*ROW('Sanitation Data'!F68))),'Data Summary'!CX74="Yes"),OFFSET('Sanitation Data'!$F$11,0,10*ROW('Sanitation Data'!F68)),NA())</f>
        <v>#N/A</v>
      </c>
      <c r="AJ74" s="528" t="e">
        <f ca="1">+IF(AND(ISNUMBER(OFFSET('Sanitation Data'!$F$12,0,10*ROW('Sanitation Data'!F68))),'Data Summary'!CY74="Yes"),OFFSET('Sanitation Data'!$F$12,0,10*ROW('Sanitation Data'!F68)),NA())</f>
        <v>#N/A</v>
      </c>
      <c r="AK74" s="528" t="e">
        <f ca="1">+IF(AND(ISNUMBER(OFFSET('Sanitation Data'!$G$4,0,10*ROW('Sanitation Data'!G68))),'Data Summary'!CZ74="Yes"),100-OFFSET('Sanitation Data'!$G$4,0,10*ROW('Sanitation Data'!G68)),NA())</f>
        <v>#N/A</v>
      </c>
      <c r="AL74" s="528" t="e">
        <f ca="1">+IF(AND(ISNUMBER(OFFSET('Sanitation Data'!$G$6,0,10*ROW('Sanitation Data'!G68))),'Data Summary'!DA74="Yes"),OFFSET('Sanitation Data'!$G$6,0,10*ROW('Sanitation Data'!G68)),NA())</f>
        <v>#N/A</v>
      </c>
      <c r="AM74" s="528" t="e">
        <f ca="1">+IF(AND(ISNUMBER(OFFSET('Sanitation Data'!$G$10,0,10*ROW('Sanitation Data'!G68))),'Data Summary'!DB74="Yes"),OFFSET('Sanitation Data'!$G$10,0,10*ROW('Sanitation Data'!G68)),NA())</f>
        <v>#N/A</v>
      </c>
      <c r="AN74" s="528" t="e">
        <f ca="1">+IF(AND(ISNUMBER(OFFSET('Sanitation Data'!$G$11,0,10*ROW('Sanitation Data'!G68))),'Data Summary'!DC74="Yes"),OFFSET('Sanitation Data'!$G$11,0,10*ROW('Sanitation Data'!G68)),NA())</f>
        <v>#N/A</v>
      </c>
      <c r="AO74" s="528" t="e">
        <f ca="1">+IF(AND(ISNUMBER(OFFSET('Sanitation Data'!$G$12,0,10*ROW('Sanitation Data'!G68))),'Data Summary'!DD74="Yes"),OFFSET('Sanitation Data'!$G$12,0,10*ROW('Sanitation Data'!G68)),NA())</f>
        <v>#N/A</v>
      </c>
      <c r="AP74" s="528" t="e">
        <f ca="1">+IF(AND(ISNUMBER(OFFSET('Sanitation Data'!$H$4,0,10*ROW('Sanitation Data'!H68))),'Data Summary'!DE74="Yes"),100-OFFSET('Sanitation Data'!$H$4,0,10*ROW('Sanitation Data'!H68)),NA())</f>
        <v>#N/A</v>
      </c>
      <c r="AQ74" s="528" t="e">
        <f ca="1">+IF(AND(ISNUMBER(OFFSET('Sanitation Data'!$H$6,0,10*ROW('Sanitation Data'!H68))),'Data Summary'!DF74="Yes"),OFFSET('Sanitation Data'!$H$6,0,10*ROW('Sanitation Data'!H68)),NA())</f>
        <v>#N/A</v>
      </c>
      <c r="AR74" s="528" t="e">
        <f ca="1">+IF(AND(ISNUMBER(OFFSET('Sanitation Data'!$H$10,0,10*ROW('Sanitation Data'!H68))),'Data Summary'!DG74="Yes"),OFFSET('Sanitation Data'!$H$10,0,10*ROW('Sanitation Data'!H68)),NA())</f>
        <v>#N/A</v>
      </c>
      <c r="AS74" s="528" t="e">
        <f ca="1">+IF(AND(ISNUMBER(OFFSET('Sanitation Data'!$H$11,0,10*ROW('Sanitation Data'!H68))),'Data Summary'!DH74="Yes"),OFFSET('Sanitation Data'!$H$11,0,10*ROW('Sanitation Data'!H68)),NA())</f>
        <v>#N/A</v>
      </c>
      <c r="AT74" s="528" t="e">
        <f ca="1">+IF(AND(ISNUMBER(OFFSET('Sanitation Data'!$H$12,0,10*ROW('Sanitation Data'!H68))),'Data Summary'!DI74="Yes"),OFFSET('Sanitation Data'!$H$12,0,10*ROW('Sanitation Data'!H68)),NA())</f>
        <v>#N/A</v>
      </c>
      <c r="AU74" s="528" t="e">
        <f ca="1">+IF(AND(ISNUMBER(OFFSET('Sanitation Data'!$I$4,0,10*ROW('Sanitation Data'!I68))),'Data Summary'!DJ74="Yes"),100-OFFSET('Sanitation Data'!$I$4,0,10*ROW('Sanitation Data'!I68)),NA())</f>
        <v>#N/A</v>
      </c>
      <c r="AV74" s="528" t="e">
        <f ca="1">+IF(AND(ISNUMBER(OFFSET('Sanitation Data'!$I$6,0,10*ROW('Sanitation Data'!I68))),'Data Summary'!DK74="Yes"),OFFSET('Sanitation Data'!$I$6,0,10*ROW('Sanitation Data'!I68)),NA())</f>
        <v>#N/A</v>
      </c>
      <c r="AW74" s="528" t="e">
        <f ca="1">+IF(AND(ISNUMBER(OFFSET('Sanitation Data'!$I$10,0,10*ROW('Sanitation Data'!I68))),'Data Summary'!DL74="Yes"),OFFSET('Sanitation Data'!$I$10,0,10*ROW('Sanitation Data'!I68)),NA())</f>
        <v>#N/A</v>
      </c>
      <c r="AX74" s="528" t="e">
        <f ca="1">+IF(AND(ISNUMBER(OFFSET('Sanitation Data'!$I$11,0,10*ROW('Sanitation Data'!I68))),'Data Summary'!DM74="Yes"),OFFSET('Sanitation Data'!$I$11,0,10*ROW('Sanitation Data'!I68)),NA())</f>
        <v>#N/A</v>
      </c>
      <c r="AY74" s="528" t="e">
        <f ca="1">+IF(AND(ISNUMBER(OFFSET('Sanitation Data'!$I$12,0,10*ROW('Sanitation Data'!I68))),'Data Summary'!DN74="Yes"),OFFSET('Sanitation Data'!$I$12,0,10*ROW('Sanitation Data'!I68)),NA())</f>
        <v>#N/A</v>
      </c>
      <c r="AZ74" s="529" t="e">
        <f ca="1">+IF(AND(ISNUMBER(OFFSET('Hygiene Data'!$D$5,0,10*ROW('Hygiene Data'!D68))),'Data Summary'!DO74="Yes"),OFFSET('Hygiene Data'!$D$5,0,10*ROW('Hygiene Data'!D68)),NA())</f>
        <v>#N/A</v>
      </c>
      <c r="BA74" s="529" t="e">
        <f ca="1">+IF(AND(ISNUMBER(OFFSET('Hygiene Data'!$D$7,0,10*ROW('Hygiene Data'!D68))),'Data Summary'!DP74="Yes"),OFFSET('Hygiene Data'!$D$7,0,10*ROW('Hygiene Data'!D68)),NA())</f>
        <v>#N/A</v>
      </c>
      <c r="BB74" s="529" t="e">
        <f ca="1">+IF(AND(ISNUMBER(OFFSET('Hygiene Data'!$D$9,0,10*ROW('Hygiene Data'!D68))),'Data Summary'!DQ74="Yes"),OFFSET('Hygiene Data'!$D$9,0,10*ROW('Hygiene Data'!D68)),NA())</f>
        <v>#N/A</v>
      </c>
      <c r="BC74" s="529" t="e">
        <f ca="1">+IF(AND(ISNUMBER(OFFSET('Hygiene Data'!$E$5,0,10*ROW('Hygiene Data'!E68))),'Data Summary'!DR74="Yes"),OFFSET('Hygiene Data'!$E$5,0,10*ROW('Hygiene Data'!E68)),NA())</f>
        <v>#N/A</v>
      </c>
      <c r="BD74" s="529" t="e">
        <f ca="1">+IF(AND(ISNUMBER(OFFSET('Hygiene Data'!$E$7,0,10*ROW('Hygiene Data'!E68))),'Data Summary'!DS74="Yes"),OFFSET('Hygiene Data'!$E$7,0,10*ROW('Hygiene Data'!E68)),NA())</f>
        <v>#N/A</v>
      </c>
      <c r="BE74" s="529" t="e">
        <f ca="1">+IF(AND(ISNUMBER(OFFSET('Hygiene Data'!$E$9,0,10*ROW('Hygiene Data'!E68))),'Data Summary'!DT74="Yes"),OFFSET('Hygiene Data'!$E$9,0,10*ROW('Hygiene Data'!E68)),NA())</f>
        <v>#N/A</v>
      </c>
      <c r="BF74" s="529" t="e">
        <f ca="1">+IF(AND(ISNUMBER(OFFSET('Hygiene Data'!$F$5,0,10*ROW('Hygiene Data'!F68))),'Data Summary'!DU74="Yes"),OFFSET('Hygiene Data'!$F$5,0,10*ROW('Hygiene Data'!F68)),NA())</f>
        <v>#N/A</v>
      </c>
      <c r="BG74" s="529" t="e">
        <f ca="1">+IF(AND(ISNUMBER(OFFSET('Hygiene Data'!$F$7,0,10*ROW('Hygiene Data'!F68))),'Data Summary'!DV74="Yes"),OFFSET('Hygiene Data'!$F$7,0,10*ROW('Hygiene Data'!F68)),NA())</f>
        <v>#N/A</v>
      </c>
      <c r="BH74" s="529" t="e">
        <f ca="1">+IF(AND(ISNUMBER(OFFSET('Hygiene Data'!$F$9,0,10*ROW('Hygiene Data'!F68))),'Data Summary'!DW74="Yes"),OFFSET('Hygiene Data'!$F$9,0,10*ROW('Hygiene Data'!F68)),NA())</f>
        <v>#N/A</v>
      </c>
      <c r="BI74" s="529" t="e">
        <f ca="1">+IF(AND(ISNUMBER(OFFSET('Hygiene Data'!$G$5,0,10*ROW('Hygiene Data'!G68))),'Data Summary'!DX74="Yes"),OFFSET('Hygiene Data'!$G$5,0,10*ROW('Hygiene Data'!G68)),NA())</f>
        <v>#N/A</v>
      </c>
      <c r="BJ74" s="529" t="e">
        <f ca="1">+IF(AND(ISNUMBER(OFFSET('Hygiene Data'!$G$7,0,10*ROW('Hygiene Data'!G68))),'Data Summary'!DY74="Yes"),OFFSET('Hygiene Data'!$G$7,0,10*ROW('Hygiene Data'!G68)),NA())</f>
        <v>#N/A</v>
      </c>
      <c r="BK74" s="529" t="e">
        <f ca="1">+IF(AND(ISNUMBER(OFFSET('Hygiene Data'!$G$9,0,10*ROW('Hygiene Data'!G68))),'Data Summary'!DZ74="Yes"),OFFSET('Hygiene Data'!$G$9,0,10*ROW('Hygiene Data'!G68)),NA())</f>
        <v>#N/A</v>
      </c>
      <c r="BL74" s="529" t="e">
        <f ca="1">+IF(AND(ISNUMBER(OFFSET('Hygiene Data'!$H$5,0,10*ROW('Hygiene Data'!H68))),'Data Summary'!EA74="Yes"),OFFSET('Hygiene Data'!$H$5,0,10*ROW('Hygiene Data'!H68)),NA())</f>
        <v>#N/A</v>
      </c>
      <c r="BM74" s="529" t="e">
        <f ca="1">+IF(AND(ISNUMBER(OFFSET('Hygiene Data'!$H$7,0,10*ROW('Hygiene Data'!H68))),'Data Summary'!EB74="Yes"),OFFSET('Hygiene Data'!$H$7,0,10*ROW('Hygiene Data'!H68)),NA())</f>
        <v>#N/A</v>
      </c>
      <c r="BN74" s="529" t="e">
        <f ca="1">+IF(AND(ISNUMBER(OFFSET('Hygiene Data'!$H$9,0,10*ROW('Hygiene Data'!H68))),'Data Summary'!EC74="Yes"),OFFSET('Hygiene Data'!$H$9,0,10*ROW('Hygiene Data'!H68)),NA())</f>
        <v>#N/A</v>
      </c>
      <c r="BO74" s="529" t="e">
        <f ca="1">+IF(AND(ISNUMBER(OFFSET('Hygiene Data'!$I$5,0,10*ROW('Hygiene Data'!I68))),'Data Summary'!ED74="Yes"),OFFSET('Hygiene Data'!$I$5,0,10*ROW('Hygiene Data'!I68)),NA())</f>
        <v>#N/A</v>
      </c>
      <c r="BP74" s="529" t="e">
        <f ca="1">+IF(AND(ISNUMBER(OFFSET('Hygiene Data'!$I$7,0,10*ROW('Hygiene Data'!I68))),'Data Summary'!EE74="Yes"),OFFSET('Hygiene Data'!$I$7,0,10*ROW('Hygiene Data'!I68)),NA())</f>
        <v>#N/A</v>
      </c>
      <c r="BQ74" s="529" t="e">
        <f ca="1">+IF(AND(ISNUMBER(OFFSET('Hygiene Data'!$I$9,0,10*ROW('Hygiene Data'!I68))),'Data Summary'!EF74="Yes"),OFFSET('Hygiene Data'!$I$9,0,10*ROW('Hygiene Data'!I68)),NA())</f>
        <v>#N/A</v>
      </c>
    </row>
    <row r="75" spans="1:69" x14ac:dyDescent="0.25">
      <c r="A75" s="525" t="e">
        <f ca="1">+RIGHT('Data Summary'!A75,LEN('Data Summary'!A75)-9)</f>
        <v>#VALUE!</v>
      </c>
      <c r="B75" s="499" t="str">
        <f ca="1">+IF(ISTEXT('Data Summary'!B75),'Data Summary'!B75,"")</f>
        <v/>
      </c>
      <c r="C75" s="526" t="e">
        <f ca="1">+VALUE('Data Summary'!C75)</f>
        <v>#VALUE!</v>
      </c>
      <c r="D75" s="527" t="e">
        <f ca="1">+IF(AND(ISNUMBER(OFFSET('Water Data'!$D$4,0,10*ROW('Water Data'!D69))),'Data Summary'!BS75="Yes"),100-OFFSET('Water Data'!$D$4,0,10*ROW('Water Data'!D69)),NA())</f>
        <v>#N/A</v>
      </c>
      <c r="E75" s="527" t="e">
        <f ca="1">+IF(AND(ISNUMBER(OFFSET('Water Data'!$D$6,0,10*ROW('Water Data'!D69))),'Data Summary'!BT75="Yes"),OFFSET('Water Data'!$D$6,0,10*ROW('Water Data'!D69)),NA())</f>
        <v>#N/A</v>
      </c>
      <c r="F75" s="527" t="e">
        <f ca="1">+IF(AND(ISNUMBER(OFFSET('Water Data'!$D$9,0,10*ROW('Water Data'!D69))),'Data Summary'!BU75="Yes"),OFFSET('Water Data'!$D$9,0,10*ROW('Water Data'!D69)),NA())</f>
        <v>#N/A</v>
      </c>
      <c r="G75" s="527" t="e">
        <f ca="1">+IF(AND(ISNUMBER(OFFSET('Water Data'!$E$4,0,10*ROW('Water Data'!E69))),'Data Summary'!BV75="Yes"),100-OFFSET('Water Data'!$E$4,0,10*ROW('Water Data'!E69)),NA())</f>
        <v>#N/A</v>
      </c>
      <c r="H75" s="527" t="e">
        <f ca="1">+IF(AND(ISNUMBER(OFFSET('Water Data'!$E$6,0,10*ROW('Water Data'!E69))),'Data Summary'!BW75="Yes"),OFFSET('Water Data'!$E$6,0,10*ROW('Water Data'!E69)),NA())</f>
        <v>#N/A</v>
      </c>
      <c r="I75" s="527" t="e">
        <f ca="1">+IF(AND(ISNUMBER(OFFSET('Water Data'!$E$9,0,10*ROW('Water Data'!E69))),'Data Summary'!BX75="Yes"),OFFSET('Water Data'!$E$9,0,10*ROW('Water Data'!E69)),NA())</f>
        <v>#N/A</v>
      </c>
      <c r="J75" s="527" t="e">
        <f ca="1">+IF(AND(ISNUMBER(OFFSET('Water Data'!$F$4,0,10*ROW('Water Data'!F69))),'Data Summary'!BY75="Yes"),100-OFFSET('Water Data'!$F$4,0,10*ROW('Water Data'!F69)),NA())</f>
        <v>#N/A</v>
      </c>
      <c r="K75" s="527" t="e">
        <f ca="1">+IF(AND(ISNUMBER(OFFSET('Water Data'!$F$6,0,10*ROW('Water Data'!F69))),'Data Summary'!BZ75="Yes"),OFFSET('Water Data'!$F$6,0,10*ROW('Water Data'!F69)),NA())</f>
        <v>#N/A</v>
      </c>
      <c r="L75" s="527" t="e">
        <f ca="1">+IF(AND(ISNUMBER(OFFSET('Water Data'!$F$9,0,10*ROW('Water Data'!F69))),'Data Summary'!CA75="Yes"),OFFSET('Water Data'!$F$9,0,10*ROW('Water Data'!F69)),NA())</f>
        <v>#N/A</v>
      </c>
      <c r="M75" s="527" t="e">
        <f ca="1">+IF(AND(ISNUMBER(OFFSET('Water Data'!$G$4,0,10*ROW('Water Data'!G69))),'Data Summary'!CB75="Yes"),100-OFFSET('Water Data'!$G$4,0,10*ROW('Water Data'!G69)),NA())</f>
        <v>#N/A</v>
      </c>
      <c r="N75" s="527" t="e">
        <f ca="1">+IF(AND(ISNUMBER(OFFSET('Water Data'!$G$6,0,10*ROW('Water Data'!G69))),'Data Summary'!CC75="Yes"),OFFSET('Water Data'!$G$6,0,10*ROW('Water Data'!G69)),NA())</f>
        <v>#N/A</v>
      </c>
      <c r="O75" s="527" t="e">
        <f ca="1">+IF(AND(ISNUMBER(OFFSET('Water Data'!$G$9,0,10*ROW('Water Data'!G69))),'Data Summary'!CD75="Yes"),OFFSET('Water Data'!$G$9,0,10*ROW('Water Data'!G69)),NA())</f>
        <v>#N/A</v>
      </c>
      <c r="P75" s="527" t="e">
        <f ca="1">+IF(AND(ISNUMBER(OFFSET('Water Data'!$H$4,0,10*ROW('Water Data'!H69))),'Data Summary'!CE75="Yes"),100-OFFSET('Water Data'!$H$4,0,10*ROW('Water Data'!H69)),NA())</f>
        <v>#N/A</v>
      </c>
      <c r="Q75" s="527" t="e">
        <f ca="1">+IF(AND(ISNUMBER(OFFSET('Water Data'!$H$6,0,10*ROW('Water Data'!H69))),'Data Summary'!CF75="Yes"),OFFSET('Water Data'!$H$6,0,10*ROW('Water Data'!H69)),NA())</f>
        <v>#N/A</v>
      </c>
      <c r="R75" s="527" t="e">
        <f ca="1">+IF(AND(ISNUMBER(OFFSET('Water Data'!$H$9,0,10*ROW('Water Data'!H69))),'Data Summary'!CG75="Yes"),OFFSET('Water Data'!$H$9,0,10*ROW('Water Data'!H69)),NA())</f>
        <v>#N/A</v>
      </c>
      <c r="S75" s="527" t="e">
        <f ca="1">+IF(AND(ISNUMBER(OFFSET('Water Data'!$I$4,0,10*ROW('Water Data'!I69))),'Data Summary'!CH75="Yes"),100-OFFSET('Water Data'!$I$4,0,10*ROW('Water Data'!I69)),NA())</f>
        <v>#N/A</v>
      </c>
      <c r="T75" s="527" t="e">
        <f ca="1">+IF(AND(ISNUMBER(OFFSET('Water Data'!$I$6,0,10*ROW('Water Data'!I69))),'Data Summary'!CI75="Yes"),OFFSET('Water Data'!$I$6,0,10*ROW('Water Data'!I69)),NA())</f>
        <v>#N/A</v>
      </c>
      <c r="U75" s="527" t="e">
        <f ca="1">+IF(AND(ISNUMBER(OFFSET('Water Data'!$I$9,0,10*ROW('Water Data'!I69))),'Data Summary'!CJ75="Yes"),OFFSET('Water Data'!$I$9,0,10*ROW('Water Data'!I69)),NA())</f>
        <v>#N/A</v>
      </c>
      <c r="V75" s="528" t="e">
        <f ca="1">+IF(AND(ISNUMBER(OFFSET('Sanitation Data'!$D$4,0,10*ROW('Sanitation Data'!D69))),'Data Summary'!CK75="Yes"),100-OFFSET('Sanitation Data'!$D$4,0,10*ROW('Sanitation Data'!D69)),NA())</f>
        <v>#N/A</v>
      </c>
      <c r="W75" s="528" t="e">
        <f ca="1">+IF(AND(ISNUMBER(OFFSET('Sanitation Data'!$D$6,0,10*ROW('Sanitation Data'!D69))),'Data Summary'!CL75="Yes"),OFFSET('Sanitation Data'!$D$6,0,10*ROW('Sanitation Data'!D69)),NA())</f>
        <v>#N/A</v>
      </c>
      <c r="X75" s="528" t="e">
        <f ca="1">+IF(AND(ISNUMBER(OFFSET('Sanitation Data'!$D$10,0,10*ROW('Sanitation Data'!D69))),'Data Summary'!CM75="Yes"),OFFSET('Sanitation Data'!$D$10,0,10*ROW('Sanitation Data'!D69)),NA())</f>
        <v>#N/A</v>
      </c>
      <c r="Y75" s="528" t="e">
        <f ca="1">+IF(AND(ISNUMBER(OFFSET('Sanitation Data'!$D$11,0,10*ROW('Sanitation Data'!D69))),'Data Summary'!CN75="Yes"),OFFSET('Sanitation Data'!$D$11,0,10*ROW('Sanitation Data'!D69)),NA())</f>
        <v>#N/A</v>
      </c>
      <c r="Z75" s="528" t="e">
        <f ca="1">+IF(AND(ISNUMBER(OFFSET('Sanitation Data'!$D$12,0,10*ROW('Sanitation Data'!D69))),'Data Summary'!CO75="Yes"),OFFSET('Sanitation Data'!$D$12,0,10*ROW('Sanitation Data'!D69)),NA())</f>
        <v>#N/A</v>
      </c>
      <c r="AA75" s="528" t="e">
        <f ca="1">+IF(AND(ISNUMBER(OFFSET('Sanitation Data'!$E$4,0,10*ROW('Sanitation Data'!E69))),'Data Summary'!CP75="Yes"),100-OFFSET('Sanitation Data'!$E$4,0,10*ROW('Sanitation Data'!E69)),NA())</f>
        <v>#N/A</v>
      </c>
      <c r="AB75" s="528" t="e">
        <f ca="1">+IF(AND(ISNUMBER(OFFSET('Sanitation Data'!$E$6,0,10*ROW('Sanitation Data'!E69))),'Data Summary'!CQ75="Yes"),OFFSET('Sanitation Data'!$E$6,0,10*ROW('Sanitation Data'!E69)),NA())</f>
        <v>#N/A</v>
      </c>
      <c r="AC75" s="528" t="e">
        <f ca="1">+IF(AND(ISNUMBER(OFFSET('Sanitation Data'!$E$10,0,10*ROW('Sanitation Data'!E69))),'Data Summary'!CR75="Yes"),OFFSET('Sanitation Data'!$E$10,0,10*ROW('Sanitation Data'!E69)),NA())</f>
        <v>#N/A</v>
      </c>
      <c r="AD75" s="528" t="e">
        <f ca="1">+IF(AND(ISNUMBER(OFFSET('Sanitation Data'!$E$11,0,10*ROW('Sanitation Data'!E69))),'Data Summary'!CS75="Yes"),OFFSET('Sanitation Data'!$E$11,0,10*ROW('Sanitation Data'!E69)),NA())</f>
        <v>#N/A</v>
      </c>
      <c r="AE75" s="528" t="e">
        <f ca="1">+IF(AND(ISNUMBER(OFFSET('Sanitation Data'!$E$12,0,10*ROW('Sanitation Data'!E69))),'Data Summary'!CT75="Yes"),OFFSET('Sanitation Data'!$E$12,0,10*ROW('Sanitation Data'!E69)),NA())</f>
        <v>#N/A</v>
      </c>
      <c r="AF75" s="528" t="e">
        <f ca="1">+IF(AND(ISNUMBER(OFFSET('Sanitation Data'!$F$4,0,10*ROW('Sanitation Data'!F69))),'Data Summary'!CU75="Yes"),100-OFFSET('Sanitation Data'!$F$4,0,10*ROW('Sanitation Data'!F69)),NA())</f>
        <v>#N/A</v>
      </c>
      <c r="AG75" s="528" t="e">
        <f ca="1">+IF(AND(ISNUMBER(OFFSET('Sanitation Data'!$F$6,0,10*ROW('Sanitation Data'!F69))),'Data Summary'!CV75="Yes"),OFFSET('Sanitation Data'!$F$6,0,10*ROW('Sanitation Data'!F69)),NA())</f>
        <v>#N/A</v>
      </c>
      <c r="AH75" s="528" t="e">
        <f ca="1">+IF(AND(ISNUMBER(OFFSET('Sanitation Data'!$F$10,0,10*ROW('Sanitation Data'!F69))),'Data Summary'!CW75="Yes"),OFFSET('Sanitation Data'!$F$10,0,10*ROW('Sanitation Data'!F69)),NA())</f>
        <v>#N/A</v>
      </c>
      <c r="AI75" s="528" t="e">
        <f ca="1">+IF(AND(ISNUMBER(OFFSET('Sanitation Data'!$F$11,0,10*ROW('Sanitation Data'!F69))),'Data Summary'!CX75="Yes"),OFFSET('Sanitation Data'!$F$11,0,10*ROW('Sanitation Data'!F69)),NA())</f>
        <v>#N/A</v>
      </c>
      <c r="AJ75" s="528" t="e">
        <f ca="1">+IF(AND(ISNUMBER(OFFSET('Sanitation Data'!$F$12,0,10*ROW('Sanitation Data'!F69))),'Data Summary'!CY75="Yes"),OFFSET('Sanitation Data'!$F$12,0,10*ROW('Sanitation Data'!F69)),NA())</f>
        <v>#N/A</v>
      </c>
      <c r="AK75" s="528" t="e">
        <f ca="1">+IF(AND(ISNUMBER(OFFSET('Sanitation Data'!$G$4,0,10*ROW('Sanitation Data'!G69))),'Data Summary'!CZ75="Yes"),100-OFFSET('Sanitation Data'!$G$4,0,10*ROW('Sanitation Data'!G69)),NA())</f>
        <v>#N/A</v>
      </c>
      <c r="AL75" s="528" t="e">
        <f ca="1">+IF(AND(ISNUMBER(OFFSET('Sanitation Data'!$G$6,0,10*ROW('Sanitation Data'!G69))),'Data Summary'!DA75="Yes"),OFFSET('Sanitation Data'!$G$6,0,10*ROW('Sanitation Data'!G69)),NA())</f>
        <v>#N/A</v>
      </c>
      <c r="AM75" s="528" t="e">
        <f ca="1">+IF(AND(ISNUMBER(OFFSET('Sanitation Data'!$G$10,0,10*ROW('Sanitation Data'!G69))),'Data Summary'!DB75="Yes"),OFFSET('Sanitation Data'!$G$10,0,10*ROW('Sanitation Data'!G69)),NA())</f>
        <v>#N/A</v>
      </c>
      <c r="AN75" s="528" t="e">
        <f ca="1">+IF(AND(ISNUMBER(OFFSET('Sanitation Data'!$G$11,0,10*ROW('Sanitation Data'!G69))),'Data Summary'!DC75="Yes"),OFFSET('Sanitation Data'!$G$11,0,10*ROW('Sanitation Data'!G69)),NA())</f>
        <v>#N/A</v>
      </c>
      <c r="AO75" s="528" t="e">
        <f ca="1">+IF(AND(ISNUMBER(OFFSET('Sanitation Data'!$G$12,0,10*ROW('Sanitation Data'!G69))),'Data Summary'!DD75="Yes"),OFFSET('Sanitation Data'!$G$12,0,10*ROW('Sanitation Data'!G69)),NA())</f>
        <v>#N/A</v>
      </c>
      <c r="AP75" s="528" t="e">
        <f ca="1">+IF(AND(ISNUMBER(OFFSET('Sanitation Data'!$H$4,0,10*ROW('Sanitation Data'!H69))),'Data Summary'!DE75="Yes"),100-OFFSET('Sanitation Data'!$H$4,0,10*ROW('Sanitation Data'!H69)),NA())</f>
        <v>#N/A</v>
      </c>
      <c r="AQ75" s="528" t="e">
        <f ca="1">+IF(AND(ISNUMBER(OFFSET('Sanitation Data'!$H$6,0,10*ROW('Sanitation Data'!H69))),'Data Summary'!DF75="Yes"),OFFSET('Sanitation Data'!$H$6,0,10*ROW('Sanitation Data'!H69)),NA())</f>
        <v>#N/A</v>
      </c>
      <c r="AR75" s="528" t="e">
        <f ca="1">+IF(AND(ISNUMBER(OFFSET('Sanitation Data'!$H$10,0,10*ROW('Sanitation Data'!H69))),'Data Summary'!DG75="Yes"),OFFSET('Sanitation Data'!$H$10,0,10*ROW('Sanitation Data'!H69)),NA())</f>
        <v>#N/A</v>
      </c>
      <c r="AS75" s="528" t="e">
        <f ca="1">+IF(AND(ISNUMBER(OFFSET('Sanitation Data'!$H$11,0,10*ROW('Sanitation Data'!H69))),'Data Summary'!DH75="Yes"),OFFSET('Sanitation Data'!$H$11,0,10*ROW('Sanitation Data'!H69)),NA())</f>
        <v>#N/A</v>
      </c>
      <c r="AT75" s="528" t="e">
        <f ca="1">+IF(AND(ISNUMBER(OFFSET('Sanitation Data'!$H$12,0,10*ROW('Sanitation Data'!H69))),'Data Summary'!DI75="Yes"),OFFSET('Sanitation Data'!$H$12,0,10*ROW('Sanitation Data'!H69)),NA())</f>
        <v>#N/A</v>
      </c>
      <c r="AU75" s="528" t="e">
        <f ca="1">+IF(AND(ISNUMBER(OFFSET('Sanitation Data'!$I$4,0,10*ROW('Sanitation Data'!I69))),'Data Summary'!DJ75="Yes"),100-OFFSET('Sanitation Data'!$I$4,0,10*ROW('Sanitation Data'!I69)),NA())</f>
        <v>#N/A</v>
      </c>
      <c r="AV75" s="528" t="e">
        <f ca="1">+IF(AND(ISNUMBER(OFFSET('Sanitation Data'!$I$6,0,10*ROW('Sanitation Data'!I69))),'Data Summary'!DK75="Yes"),OFFSET('Sanitation Data'!$I$6,0,10*ROW('Sanitation Data'!I69)),NA())</f>
        <v>#N/A</v>
      </c>
      <c r="AW75" s="528" t="e">
        <f ca="1">+IF(AND(ISNUMBER(OFFSET('Sanitation Data'!$I$10,0,10*ROW('Sanitation Data'!I69))),'Data Summary'!DL75="Yes"),OFFSET('Sanitation Data'!$I$10,0,10*ROW('Sanitation Data'!I69)),NA())</f>
        <v>#N/A</v>
      </c>
      <c r="AX75" s="528" t="e">
        <f ca="1">+IF(AND(ISNUMBER(OFFSET('Sanitation Data'!$I$11,0,10*ROW('Sanitation Data'!I69))),'Data Summary'!DM75="Yes"),OFFSET('Sanitation Data'!$I$11,0,10*ROW('Sanitation Data'!I69)),NA())</f>
        <v>#N/A</v>
      </c>
      <c r="AY75" s="528" t="e">
        <f ca="1">+IF(AND(ISNUMBER(OFFSET('Sanitation Data'!$I$12,0,10*ROW('Sanitation Data'!I69))),'Data Summary'!DN75="Yes"),OFFSET('Sanitation Data'!$I$12,0,10*ROW('Sanitation Data'!I69)),NA())</f>
        <v>#N/A</v>
      </c>
      <c r="AZ75" s="529" t="e">
        <f ca="1">+IF(AND(ISNUMBER(OFFSET('Hygiene Data'!$D$5,0,10*ROW('Hygiene Data'!D69))),'Data Summary'!DO75="Yes"),OFFSET('Hygiene Data'!$D$5,0,10*ROW('Hygiene Data'!D69)),NA())</f>
        <v>#N/A</v>
      </c>
      <c r="BA75" s="529" t="e">
        <f ca="1">+IF(AND(ISNUMBER(OFFSET('Hygiene Data'!$D$7,0,10*ROW('Hygiene Data'!D69))),'Data Summary'!DP75="Yes"),OFFSET('Hygiene Data'!$D$7,0,10*ROW('Hygiene Data'!D69)),NA())</f>
        <v>#N/A</v>
      </c>
      <c r="BB75" s="529" t="e">
        <f ca="1">+IF(AND(ISNUMBER(OFFSET('Hygiene Data'!$D$9,0,10*ROW('Hygiene Data'!D69))),'Data Summary'!DQ75="Yes"),OFFSET('Hygiene Data'!$D$9,0,10*ROW('Hygiene Data'!D69)),NA())</f>
        <v>#N/A</v>
      </c>
      <c r="BC75" s="529" t="e">
        <f ca="1">+IF(AND(ISNUMBER(OFFSET('Hygiene Data'!$E$5,0,10*ROW('Hygiene Data'!E69))),'Data Summary'!DR75="Yes"),OFFSET('Hygiene Data'!$E$5,0,10*ROW('Hygiene Data'!E69)),NA())</f>
        <v>#N/A</v>
      </c>
      <c r="BD75" s="529" t="e">
        <f ca="1">+IF(AND(ISNUMBER(OFFSET('Hygiene Data'!$E$7,0,10*ROW('Hygiene Data'!E69))),'Data Summary'!DS75="Yes"),OFFSET('Hygiene Data'!$E$7,0,10*ROW('Hygiene Data'!E69)),NA())</f>
        <v>#N/A</v>
      </c>
      <c r="BE75" s="529" t="e">
        <f ca="1">+IF(AND(ISNUMBER(OFFSET('Hygiene Data'!$E$9,0,10*ROW('Hygiene Data'!E69))),'Data Summary'!DT75="Yes"),OFFSET('Hygiene Data'!$E$9,0,10*ROW('Hygiene Data'!E69)),NA())</f>
        <v>#N/A</v>
      </c>
      <c r="BF75" s="529" t="e">
        <f ca="1">+IF(AND(ISNUMBER(OFFSET('Hygiene Data'!$F$5,0,10*ROW('Hygiene Data'!F69))),'Data Summary'!DU75="Yes"),OFFSET('Hygiene Data'!$F$5,0,10*ROW('Hygiene Data'!F69)),NA())</f>
        <v>#N/A</v>
      </c>
      <c r="BG75" s="529" t="e">
        <f ca="1">+IF(AND(ISNUMBER(OFFSET('Hygiene Data'!$F$7,0,10*ROW('Hygiene Data'!F69))),'Data Summary'!DV75="Yes"),OFFSET('Hygiene Data'!$F$7,0,10*ROW('Hygiene Data'!F69)),NA())</f>
        <v>#N/A</v>
      </c>
      <c r="BH75" s="529" t="e">
        <f ca="1">+IF(AND(ISNUMBER(OFFSET('Hygiene Data'!$F$9,0,10*ROW('Hygiene Data'!F69))),'Data Summary'!DW75="Yes"),OFFSET('Hygiene Data'!$F$9,0,10*ROW('Hygiene Data'!F69)),NA())</f>
        <v>#N/A</v>
      </c>
      <c r="BI75" s="529" t="e">
        <f ca="1">+IF(AND(ISNUMBER(OFFSET('Hygiene Data'!$G$5,0,10*ROW('Hygiene Data'!G69))),'Data Summary'!DX75="Yes"),OFFSET('Hygiene Data'!$G$5,0,10*ROW('Hygiene Data'!G69)),NA())</f>
        <v>#N/A</v>
      </c>
      <c r="BJ75" s="529" t="e">
        <f ca="1">+IF(AND(ISNUMBER(OFFSET('Hygiene Data'!$G$7,0,10*ROW('Hygiene Data'!G69))),'Data Summary'!DY75="Yes"),OFFSET('Hygiene Data'!$G$7,0,10*ROW('Hygiene Data'!G69)),NA())</f>
        <v>#N/A</v>
      </c>
      <c r="BK75" s="529" t="e">
        <f ca="1">+IF(AND(ISNUMBER(OFFSET('Hygiene Data'!$G$9,0,10*ROW('Hygiene Data'!G69))),'Data Summary'!DZ75="Yes"),OFFSET('Hygiene Data'!$G$9,0,10*ROW('Hygiene Data'!G69)),NA())</f>
        <v>#N/A</v>
      </c>
      <c r="BL75" s="529" t="e">
        <f ca="1">+IF(AND(ISNUMBER(OFFSET('Hygiene Data'!$H$5,0,10*ROW('Hygiene Data'!H69))),'Data Summary'!EA75="Yes"),OFFSET('Hygiene Data'!$H$5,0,10*ROW('Hygiene Data'!H69)),NA())</f>
        <v>#N/A</v>
      </c>
      <c r="BM75" s="529" t="e">
        <f ca="1">+IF(AND(ISNUMBER(OFFSET('Hygiene Data'!$H$7,0,10*ROW('Hygiene Data'!H69))),'Data Summary'!EB75="Yes"),OFFSET('Hygiene Data'!$H$7,0,10*ROW('Hygiene Data'!H69)),NA())</f>
        <v>#N/A</v>
      </c>
      <c r="BN75" s="529" t="e">
        <f ca="1">+IF(AND(ISNUMBER(OFFSET('Hygiene Data'!$H$9,0,10*ROW('Hygiene Data'!H69))),'Data Summary'!EC75="Yes"),OFFSET('Hygiene Data'!$H$9,0,10*ROW('Hygiene Data'!H69)),NA())</f>
        <v>#N/A</v>
      </c>
      <c r="BO75" s="529" t="e">
        <f ca="1">+IF(AND(ISNUMBER(OFFSET('Hygiene Data'!$I$5,0,10*ROW('Hygiene Data'!I69))),'Data Summary'!ED75="Yes"),OFFSET('Hygiene Data'!$I$5,0,10*ROW('Hygiene Data'!I69)),NA())</f>
        <v>#N/A</v>
      </c>
      <c r="BP75" s="529" t="e">
        <f ca="1">+IF(AND(ISNUMBER(OFFSET('Hygiene Data'!$I$7,0,10*ROW('Hygiene Data'!I69))),'Data Summary'!EE75="Yes"),OFFSET('Hygiene Data'!$I$7,0,10*ROW('Hygiene Data'!I69)),NA())</f>
        <v>#N/A</v>
      </c>
      <c r="BQ75" s="529" t="e">
        <f ca="1">+IF(AND(ISNUMBER(OFFSET('Hygiene Data'!$I$9,0,10*ROW('Hygiene Data'!I69))),'Data Summary'!EF75="Yes"),OFFSET('Hygiene Data'!$I$9,0,10*ROW('Hygiene Data'!I69)),NA())</f>
        <v>#N/A</v>
      </c>
    </row>
    <row r="76" spans="1:69" x14ac:dyDescent="0.25">
      <c r="A76" s="525" t="e">
        <f ca="1">+RIGHT('Data Summary'!A76,LEN('Data Summary'!A76)-9)</f>
        <v>#VALUE!</v>
      </c>
      <c r="B76" s="499" t="str">
        <f ca="1">+IF(ISTEXT('Data Summary'!B76),'Data Summary'!B76,"")</f>
        <v/>
      </c>
      <c r="C76" s="526" t="e">
        <f ca="1">+VALUE('Data Summary'!C76)</f>
        <v>#VALUE!</v>
      </c>
      <c r="D76" s="527" t="e">
        <f ca="1">+IF(AND(ISNUMBER(OFFSET('Water Data'!$D$4,0,10*ROW('Water Data'!D70))),'Data Summary'!BS76="Yes"),100-OFFSET('Water Data'!$D$4,0,10*ROW('Water Data'!D70)),NA())</f>
        <v>#N/A</v>
      </c>
      <c r="E76" s="527" t="e">
        <f ca="1">+IF(AND(ISNUMBER(OFFSET('Water Data'!$D$6,0,10*ROW('Water Data'!D70))),'Data Summary'!BT76="Yes"),OFFSET('Water Data'!$D$6,0,10*ROW('Water Data'!D70)),NA())</f>
        <v>#N/A</v>
      </c>
      <c r="F76" s="527" t="e">
        <f ca="1">+IF(AND(ISNUMBER(OFFSET('Water Data'!$D$9,0,10*ROW('Water Data'!D70))),'Data Summary'!BU76="Yes"),OFFSET('Water Data'!$D$9,0,10*ROW('Water Data'!D70)),NA())</f>
        <v>#N/A</v>
      </c>
      <c r="G76" s="527" t="e">
        <f ca="1">+IF(AND(ISNUMBER(OFFSET('Water Data'!$E$4,0,10*ROW('Water Data'!E70))),'Data Summary'!BV76="Yes"),100-OFFSET('Water Data'!$E$4,0,10*ROW('Water Data'!E70)),NA())</f>
        <v>#N/A</v>
      </c>
      <c r="H76" s="527" t="e">
        <f ca="1">+IF(AND(ISNUMBER(OFFSET('Water Data'!$E$6,0,10*ROW('Water Data'!E70))),'Data Summary'!BW76="Yes"),OFFSET('Water Data'!$E$6,0,10*ROW('Water Data'!E70)),NA())</f>
        <v>#N/A</v>
      </c>
      <c r="I76" s="527" t="e">
        <f ca="1">+IF(AND(ISNUMBER(OFFSET('Water Data'!$E$9,0,10*ROW('Water Data'!E70))),'Data Summary'!BX76="Yes"),OFFSET('Water Data'!$E$9,0,10*ROW('Water Data'!E70)),NA())</f>
        <v>#N/A</v>
      </c>
      <c r="J76" s="527" t="e">
        <f ca="1">+IF(AND(ISNUMBER(OFFSET('Water Data'!$F$4,0,10*ROW('Water Data'!F70))),'Data Summary'!BY76="Yes"),100-OFFSET('Water Data'!$F$4,0,10*ROW('Water Data'!F70)),NA())</f>
        <v>#N/A</v>
      </c>
      <c r="K76" s="527" t="e">
        <f ca="1">+IF(AND(ISNUMBER(OFFSET('Water Data'!$F$6,0,10*ROW('Water Data'!F70))),'Data Summary'!BZ76="Yes"),OFFSET('Water Data'!$F$6,0,10*ROW('Water Data'!F70)),NA())</f>
        <v>#N/A</v>
      </c>
      <c r="L76" s="527" t="e">
        <f ca="1">+IF(AND(ISNUMBER(OFFSET('Water Data'!$F$9,0,10*ROW('Water Data'!F70))),'Data Summary'!CA76="Yes"),OFFSET('Water Data'!$F$9,0,10*ROW('Water Data'!F70)),NA())</f>
        <v>#N/A</v>
      </c>
      <c r="M76" s="527" t="e">
        <f ca="1">+IF(AND(ISNUMBER(OFFSET('Water Data'!$G$4,0,10*ROW('Water Data'!G70))),'Data Summary'!CB76="Yes"),100-OFFSET('Water Data'!$G$4,0,10*ROW('Water Data'!G70)),NA())</f>
        <v>#N/A</v>
      </c>
      <c r="N76" s="527" t="e">
        <f ca="1">+IF(AND(ISNUMBER(OFFSET('Water Data'!$G$6,0,10*ROW('Water Data'!G70))),'Data Summary'!CC76="Yes"),OFFSET('Water Data'!$G$6,0,10*ROW('Water Data'!G70)),NA())</f>
        <v>#N/A</v>
      </c>
      <c r="O76" s="527" t="e">
        <f ca="1">+IF(AND(ISNUMBER(OFFSET('Water Data'!$G$9,0,10*ROW('Water Data'!G70))),'Data Summary'!CD76="Yes"),OFFSET('Water Data'!$G$9,0,10*ROW('Water Data'!G70)),NA())</f>
        <v>#N/A</v>
      </c>
      <c r="P76" s="527" t="e">
        <f ca="1">+IF(AND(ISNUMBER(OFFSET('Water Data'!$H$4,0,10*ROW('Water Data'!H70))),'Data Summary'!CE76="Yes"),100-OFFSET('Water Data'!$H$4,0,10*ROW('Water Data'!H70)),NA())</f>
        <v>#N/A</v>
      </c>
      <c r="Q76" s="527" t="e">
        <f ca="1">+IF(AND(ISNUMBER(OFFSET('Water Data'!$H$6,0,10*ROW('Water Data'!H70))),'Data Summary'!CF76="Yes"),OFFSET('Water Data'!$H$6,0,10*ROW('Water Data'!H70)),NA())</f>
        <v>#N/A</v>
      </c>
      <c r="R76" s="527" t="e">
        <f ca="1">+IF(AND(ISNUMBER(OFFSET('Water Data'!$H$9,0,10*ROW('Water Data'!H70))),'Data Summary'!CG76="Yes"),OFFSET('Water Data'!$H$9,0,10*ROW('Water Data'!H70)),NA())</f>
        <v>#N/A</v>
      </c>
      <c r="S76" s="527" t="e">
        <f ca="1">+IF(AND(ISNUMBER(OFFSET('Water Data'!$I$4,0,10*ROW('Water Data'!I70))),'Data Summary'!CH76="Yes"),100-OFFSET('Water Data'!$I$4,0,10*ROW('Water Data'!I70)),NA())</f>
        <v>#N/A</v>
      </c>
      <c r="T76" s="527" t="e">
        <f ca="1">+IF(AND(ISNUMBER(OFFSET('Water Data'!$I$6,0,10*ROW('Water Data'!I70))),'Data Summary'!CI76="Yes"),OFFSET('Water Data'!$I$6,0,10*ROW('Water Data'!I70)),NA())</f>
        <v>#N/A</v>
      </c>
      <c r="U76" s="527" t="e">
        <f ca="1">+IF(AND(ISNUMBER(OFFSET('Water Data'!$I$9,0,10*ROW('Water Data'!I70))),'Data Summary'!CJ76="Yes"),OFFSET('Water Data'!$I$9,0,10*ROW('Water Data'!I70)),NA())</f>
        <v>#N/A</v>
      </c>
      <c r="V76" s="528" t="e">
        <f ca="1">+IF(AND(ISNUMBER(OFFSET('Sanitation Data'!$D$4,0,10*ROW('Sanitation Data'!D70))),'Data Summary'!CK76="Yes"),100-OFFSET('Sanitation Data'!$D$4,0,10*ROW('Sanitation Data'!D70)),NA())</f>
        <v>#N/A</v>
      </c>
      <c r="W76" s="528" t="e">
        <f ca="1">+IF(AND(ISNUMBER(OFFSET('Sanitation Data'!$D$6,0,10*ROW('Sanitation Data'!D70))),'Data Summary'!CL76="Yes"),OFFSET('Sanitation Data'!$D$6,0,10*ROW('Sanitation Data'!D70)),NA())</f>
        <v>#N/A</v>
      </c>
      <c r="X76" s="528" t="e">
        <f ca="1">+IF(AND(ISNUMBER(OFFSET('Sanitation Data'!$D$10,0,10*ROW('Sanitation Data'!D70))),'Data Summary'!CM76="Yes"),OFFSET('Sanitation Data'!$D$10,0,10*ROW('Sanitation Data'!D70)),NA())</f>
        <v>#N/A</v>
      </c>
      <c r="Y76" s="528" t="e">
        <f ca="1">+IF(AND(ISNUMBER(OFFSET('Sanitation Data'!$D$11,0,10*ROW('Sanitation Data'!D70))),'Data Summary'!CN76="Yes"),OFFSET('Sanitation Data'!$D$11,0,10*ROW('Sanitation Data'!D70)),NA())</f>
        <v>#N/A</v>
      </c>
      <c r="Z76" s="528" t="e">
        <f ca="1">+IF(AND(ISNUMBER(OFFSET('Sanitation Data'!$D$12,0,10*ROW('Sanitation Data'!D70))),'Data Summary'!CO76="Yes"),OFFSET('Sanitation Data'!$D$12,0,10*ROW('Sanitation Data'!D70)),NA())</f>
        <v>#N/A</v>
      </c>
      <c r="AA76" s="528" t="e">
        <f ca="1">+IF(AND(ISNUMBER(OFFSET('Sanitation Data'!$E$4,0,10*ROW('Sanitation Data'!E70))),'Data Summary'!CP76="Yes"),100-OFFSET('Sanitation Data'!$E$4,0,10*ROW('Sanitation Data'!E70)),NA())</f>
        <v>#N/A</v>
      </c>
      <c r="AB76" s="528" t="e">
        <f ca="1">+IF(AND(ISNUMBER(OFFSET('Sanitation Data'!$E$6,0,10*ROW('Sanitation Data'!E70))),'Data Summary'!CQ76="Yes"),OFFSET('Sanitation Data'!$E$6,0,10*ROW('Sanitation Data'!E70)),NA())</f>
        <v>#N/A</v>
      </c>
      <c r="AC76" s="528" t="e">
        <f ca="1">+IF(AND(ISNUMBER(OFFSET('Sanitation Data'!$E$10,0,10*ROW('Sanitation Data'!E70))),'Data Summary'!CR76="Yes"),OFFSET('Sanitation Data'!$E$10,0,10*ROW('Sanitation Data'!E70)),NA())</f>
        <v>#N/A</v>
      </c>
      <c r="AD76" s="528" t="e">
        <f ca="1">+IF(AND(ISNUMBER(OFFSET('Sanitation Data'!$E$11,0,10*ROW('Sanitation Data'!E70))),'Data Summary'!CS76="Yes"),OFFSET('Sanitation Data'!$E$11,0,10*ROW('Sanitation Data'!E70)),NA())</f>
        <v>#N/A</v>
      </c>
      <c r="AE76" s="528" t="e">
        <f ca="1">+IF(AND(ISNUMBER(OFFSET('Sanitation Data'!$E$12,0,10*ROW('Sanitation Data'!E70))),'Data Summary'!CT76="Yes"),OFFSET('Sanitation Data'!$E$12,0,10*ROW('Sanitation Data'!E70)),NA())</f>
        <v>#N/A</v>
      </c>
      <c r="AF76" s="528" t="e">
        <f ca="1">+IF(AND(ISNUMBER(OFFSET('Sanitation Data'!$F$4,0,10*ROW('Sanitation Data'!F70))),'Data Summary'!CU76="Yes"),100-OFFSET('Sanitation Data'!$F$4,0,10*ROW('Sanitation Data'!F70)),NA())</f>
        <v>#N/A</v>
      </c>
      <c r="AG76" s="528" t="e">
        <f ca="1">+IF(AND(ISNUMBER(OFFSET('Sanitation Data'!$F$6,0,10*ROW('Sanitation Data'!F70))),'Data Summary'!CV76="Yes"),OFFSET('Sanitation Data'!$F$6,0,10*ROW('Sanitation Data'!F70)),NA())</f>
        <v>#N/A</v>
      </c>
      <c r="AH76" s="528" t="e">
        <f ca="1">+IF(AND(ISNUMBER(OFFSET('Sanitation Data'!$F$10,0,10*ROW('Sanitation Data'!F70))),'Data Summary'!CW76="Yes"),OFFSET('Sanitation Data'!$F$10,0,10*ROW('Sanitation Data'!F70)),NA())</f>
        <v>#N/A</v>
      </c>
      <c r="AI76" s="528" t="e">
        <f ca="1">+IF(AND(ISNUMBER(OFFSET('Sanitation Data'!$F$11,0,10*ROW('Sanitation Data'!F70))),'Data Summary'!CX76="Yes"),OFFSET('Sanitation Data'!$F$11,0,10*ROW('Sanitation Data'!F70)),NA())</f>
        <v>#N/A</v>
      </c>
      <c r="AJ76" s="528" t="e">
        <f ca="1">+IF(AND(ISNUMBER(OFFSET('Sanitation Data'!$F$12,0,10*ROW('Sanitation Data'!F70))),'Data Summary'!CY76="Yes"),OFFSET('Sanitation Data'!$F$12,0,10*ROW('Sanitation Data'!F70)),NA())</f>
        <v>#N/A</v>
      </c>
      <c r="AK76" s="528" t="e">
        <f ca="1">+IF(AND(ISNUMBER(OFFSET('Sanitation Data'!$G$4,0,10*ROW('Sanitation Data'!G70))),'Data Summary'!CZ76="Yes"),100-OFFSET('Sanitation Data'!$G$4,0,10*ROW('Sanitation Data'!G70)),NA())</f>
        <v>#N/A</v>
      </c>
      <c r="AL76" s="528" t="e">
        <f ca="1">+IF(AND(ISNUMBER(OFFSET('Sanitation Data'!$G$6,0,10*ROW('Sanitation Data'!G70))),'Data Summary'!DA76="Yes"),OFFSET('Sanitation Data'!$G$6,0,10*ROW('Sanitation Data'!G70)),NA())</f>
        <v>#N/A</v>
      </c>
      <c r="AM76" s="528" t="e">
        <f ca="1">+IF(AND(ISNUMBER(OFFSET('Sanitation Data'!$G$10,0,10*ROW('Sanitation Data'!G70))),'Data Summary'!DB76="Yes"),OFFSET('Sanitation Data'!$G$10,0,10*ROW('Sanitation Data'!G70)),NA())</f>
        <v>#N/A</v>
      </c>
      <c r="AN76" s="528" t="e">
        <f ca="1">+IF(AND(ISNUMBER(OFFSET('Sanitation Data'!$G$11,0,10*ROW('Sanitation Data'!G70))),'Data Summary'!DC76="Yes"),OFFSET('Sanitation Data'!$G$11,0,10*ROW('Sanitation Data'!G70)),NA())</f>
        <v>#N/A</v>
      </c>
      <c r="AO76" s="528" t="e">
        <f ca="1">+IF(AND(ISNUMBER(OFFSET('Sanitation Data'!$G$12,0,10*ROW('Sanitation Data'!G70))),'Data Summary'!DD76="Yes"),OFFSET('Sanitation Data'!$G$12,0,10*ROW('Sanitation Data'!G70)),NA())</f>
        <v>#N/A</v>
      </c>
      <c r="AP76" s="528" t="e">
        <f ca="1">+IF(AND(ISNUMBER(OFFSET('Sanitation Data'!$H$4,0,10*ROW('Sanitation Data'!H70))),'Data Summary'!DE76="Yes"),100-OFFSET('Sanitation Data'!$H$4,0,10*ROW('Sanitation Data'!H70)),NA())</f>
        <v>#N/A</v>
      </c>
      <c r="AQ76" s="528" t="e">
        <f ca="1">+IF(AND(ISNUMBER(OFFSET('Sanitation Data'!$H$6,0,10*ROW('Sanitation Data'!H70))),'Data Summary'!DF76="Yes"),OFFSET('Sanitation Data'!$H$6,0,10*ROW('Sanitation Data'!H70)),NA())</f>
        <v>#N/A</v>
      </c>
      <c r="AR76" s="528" t="e">
        <f ca="1">+IF(AND(ISNUMBER(OFFSET('Sanitation Data'!$H$10,0,10*ROW('Sanitation Data'!H70))),'Data Summary'!DG76="Yes"),OFFSET('Sanitation Data'!$H$10,0,10*ROW('Sanitation Data'!H70)),NA())</f>
        <v>#N/A</v>
      </c>
      <c r="AS76" s="528" t="e">
        <f ca="1">+IF(AND(ISNUMBER(OFFSET('Sanitation Data'!$H$11,0,10*ROW('Sanitation Data'!H70))),'Data Summary'!DH76="Yes"),OFFSET('Sanitation Data'!$H$11,0,10*ROW('Sanitation Data'!H70)),NA())</f>
        <v>#N/A</v>
      </c>
      <c r="AT76" s="528" t="e">
        <f ca="1">+IF(AND(ISNUMBER(OFFSET('Sanitation Data'!$H$12,0,10*ROW('Sanitation Data'!H70))),'Data Summary'!DI76="Yes"),OFFSET('Sanitation Data'!$H$12,0,10*ROW('Sanitation Data'!H70)),NA())</f>
        <v>#N/A</v>
      </c>
      <c r="AU76" s="528" t="e">
        <f ca="1">+IF(AND(ISNUMBER(OFFSET('Sanitation Data'!$I$4,0,10*ROW('Sanitation Data'!I70))),'Data Summary'!DJ76="Yes"),100-OFFSET('Sanitation Data'!$I$4,0,10*ROW('Sanitation Data'!I70)),NA())</f>
        <v>#N/A</v>
      </c>
      <c r="AV76" s="528" t="e">
        <f ca="1">+IF(AND(ISNUMBER(OFFSET('Sanitation Data'!$I$6,0,10*ROW('Sanitation Data'!I70))),'Data Summary'!DK76="Yes"),OFFSET('Sanitation Data'!$I$6,0,10*ROW('Sanitation Data'!I70)),NA())</f>
        <v>#N/A</v>
      </c>
      <c r="AW76" s="528" t="e">
        <f ca="1">+IF(AND(ISNUMBER(OFFSET('Sanitation Data'!$I$10,0,10*ROW('Sanitation Data'!I70))),'Data Summary'!DL76="Yes"),OFFSET('Sanitation Data'!$I$10,0,10*ROW('Sanitation Data'!I70)),NA())</f>
        <v>#N/A</v>
      </c>
      <c r="AX76" s="528" t="e">
        <f ca="1">+IF(AND(ISNUMBER(OFFSET('Sanitation Data'!$I$11,0,10*ROW('Sanitation Data'!I70))),'Data Summary'!DM76="Yes"),OFFSET('Sanitation Data'!$I$11,0,10*ROW('Sanitation Data'!I70)),NA())</f>
        <v>#N/A</v>
      </c>
      <c r="AY76" s="528" t="e">
        <f ca="1">+IF(AND(ISNUMBER(OFFSET('Sanitation Data'!$I$12,0,10*ROW('Sanitation Data'!I70))),'Data Summary'!DN76="Yes"),OFFSET('Sanitation Data'!$I$12,0,10*ROW('Sanitation Data'!I70)),NA())</f>
        <v>#N/A</v>
      </c>
      <c r="AZ76" s="529" t="e">
        <f ca="1">+IF(AND(ISNUMBER(OFFSET('Hygiene Data'!$D$5,0,10*ROW('Hygiene Data'!D70))),'Data Summary'!DO76="Yes"),OFFSET('Hygiene Data'!$D$5,0,10*ROW('Hygiene Data'!D70)),NA())</f>
        <v>#N/A</v>
      </c>
      <c r="BA76" s="529" t="e">
        <f ca="1">+IF(AND(ISNUMBER(OFFSET('Hygiene Data'!$D$7,0,10*ROW('Hygiene Data'!D70))),'Data Summary'!DP76="Yes"),OFFSET('Hygiene Data'!$D$7,0,10*ROW('Hygiene Data'!D70)),NA())</f>
        <v>#N/A</v>
      </c>
      <c r="BB76" s="529" t="e">
        <f ca="1">+IF(AND(ISNUMBER(OFFSET('Hygiene Data'!$D$9,0,10*ROW('Hygiene Data'!D70))),'Data Summary'!DQ76="Yes"),OFFSET('Hygiene Data'!$D$9,0,10*ROW('Hygiene Data'!D70)),NA())</f>
        <v>#N/A</v>
      </c>
      <c r="BC76" s="529" t="e">
        <f ca="1">+IF(AND(ISNUMBER(OFFSET('Hygiene Data'!$E$5,0,10*ROW('Hygiene Data'!E70))),'Data Summary'!DR76="Yes"),OFFSET('Hygiene Data'!$E$5,0,10*ROW('Hygiene Data'!E70)),NA())</f>
        <v>#N/A</v>
      </c>
      <c r="BD76" s="529" t="e">
        <f ca="1">+IF(AND(ISNUMBER(OFFSET('Hygiene Data'!$E$7,0,10*ROW('Hygiene Data'!E70))),'Data Summary'!DS76="Yes"),OFFSET('Hygiene Data'!$E$7,0,10*ROW('Hygiene Data'!E70)),NA())</f>
        <v>#N/A</v>
      </c>
      <c r="BE76" s="529" t="e">
        <f ca="1">+IF(AND(ISNUMBER(OFFSET('Hygiene Data'!$E$9,0,10*ROW('Hygiene Data'!E70))),'Data Summary'!DT76="Yes"),OFFSET('Hygiene Data'!$E$9,0,10*ROW('Hygiene Data'!E70)),NA())</f>
        <v>#N/A</v>
      </c>
      <c r="BF76" s="529" t="e">
        <f ca="1">+IF(AND(ISNUMBER(OFFSET('Hygiene Data'!$F$5,0,10*ROW('Hygiene Data'!F70))),'Data Summary'!DU76="Yes"),OFFSET('Hygiene Data'!$F$5,0,10*ROW('Hygiene Data'!F70)),NA())</f>
        <v>#N/A</v>
      </c>
      <c r="BG76" s="529" t="e">
        <f ca="1">+IF(AND(ISNUMBER(OFFSET('Hygiene Data'!$F$7,0,10*ROW('Hygiene Data'!F70))),'Data Summary'!DV76="Yes"),OFFSET('Hygiene Data'!$F$7,0,10*ROW('Hygiene Data'!F70)),NA())</f>
        <v>#N/A</v>
      </c>
      <c r="BH76" s="529" t="e">
        <f ca="1">+IF(AND(ISNUMBER(OFFSET('Hygiene Data'!$F$9,0,10*ROW('Hygiene Data'!F70))),'Data Summary'!DW76="Yes"),OFFSET('Hygiene Data'!$F$9,0,10*ROW('Hygiene Data'!F70)),NA())</f>
        <v>#N/A</v>
      </c>
      <c r="BI76" s="529" t="e">
        <f ca="1">+IF(AND(ISNUMBER(OFFSET('Hygiene Data'!$G$5,0,10*ROW('Hygiene Data'!G70))),'Data Summary'!DX76="Yes"),OFFSET('Hygiene Data'!$G$5,0,10*ROW('Hygiene Data'!G70)),NA())</f>
        <v>#N/A</v>
      </c>
      <c r="BJ76" s="529" t="e">
        <f ca="1">+IF(AND(ISNUMBER(OFFSET('Hygiene Data'!$G$7,0,10*ROW('Hygiene Data'!G70))),'Data Summary'!DY76="Yes"),OFFSET('Hygiene Data'!$G$7,0,10*ROW('Hygiene Data'!G70)),NA())</f>
        <v>#N/A</v>
      </c>
      <c r="BK76" s="529" t="e">
        <f ca="1">+IF(AND(ISNUMBER(OFFSET('Hygiene Data'!$G$9,0,10*ROW('Hygiene Data'!G70))),'Data Summary'!DZ76="Yes"),OFFSET('Hygiene Data'!$G$9,0,10*ROW('Hygiene Data'!G70)),NA())</f>
        <v>#N/A</v>
      </c>
      <c r="BL76" s="529" t="e">
        <f ca="1">+IF(AND(ISNUMBER(OFFSET('Hygiene Data'!$H$5,0,10*ROW('Hygiene Data'!H70))),'Data Summary'!EA76="Yes"),OFFSET('Hygiene Data'!$H$5,0,10*ROW('Hygiene Data'!H70)),NA())</f>
        <v>#N/A</v>
      </c>
      <c r="BM76" s="529" t="e">
        <f ca="1">+IF(AND(ISNUMBER(OFFSET('Hygiene Data'!$H$7,0,10*ROW('Hygiene Data'!H70))),'Data Summary'!EB76="Yes"),OFFSET('Hygiene Data'!$H$7,0,10*ROW('Hygiene Data'!H70)),NA())</f>
        <v>#N/A</v>
      </c>
      <c r="BN76" s="529" t="e">
        <f ca="1">+IF(AND(ISNUMBER(OFFSET('Hygiene Data'!$H$9,0,10*ROW('Hygiene Data'!H70))),'Data Summary'!EC76="Yes"),OFFSET('Hygiene Data'!$H$9,0,10*ROW('Hygiene Data'!H70)),NA())</f>
        <v>#N/A</v>
      </c>
      <c r="BO76" s="529" t="e">
        <f ca="1">+IF(AND(ISNUMBER(OFFSET('Hygiene Data'!$I$5,0,10*ROW('Hygiene Data'!I70))),'Data Summary'!ED76="Yes"),OFFSET('Hygiene Data'!$I$5,0,10*ROW('Hygiene Data'!I70)),NA())</f>
        <v>#N/A</v>
      </c>
      <c r="BP76" s="529" t="e">
        <f ca="1">+IF(AND(ISNUMBER(OFFSET('Hygiene Data'!$I$7,0,10*ROW('Hygiene Data'!I70))),'Data Summary'!EE76="Yes"),OFFSET('Hygiene Data'!$I$7,0,10*ROW('Hygiene Data'!I70)),NA())</f>
        <v>#N/A</v>
      </c>
      <c r="BQ76" s="529" t="e">
        <f ca="1">+IF(AND(ISNUMBER(OFFSET('Hygiene Data'!$I$9,0,10*ROW('Hygiene Data'!I70))),'Data Summary'!EF76="Yes"),OFFSET('Hygiene Data'!$I$9,0,10*ROW('Hygiene Data'!I70)),NA())</f>
        <v>#N/A</v>
      </c>
    </row>
    <row r="77" spans="1:69" x14ac:dyDescent="0.25">
      <c r="A77" s="525" t="e">
        <f ca="1">+RIGHT('Data Summary'!A77,LEN('Data Summary'!A77)-9)</f>
        <v>#VALUE!</v>
      </c>
      <c r="B77" s="499" t="str">
        <f ca="1">+IF(ISTEXT('Data Summary'!B77),'Data Summary'!B77,"")</f>
        <v/>
      </c>
      <c r="C77" s="526" t="e">
        <f ca="1">+VALUE('Data Summary'!C77)</f>
        <v>#VALUE!</v>
      </c>
      <c r="D77" s="527" t="e">
        <f ca="1">+IF(AND(ISNUMBER(OFFSET('Water Data'!$D$4,0,10*ROW('Water Data'!D71))),'Data Summary'!BS77="Yes"),100-OFFSET('Water Data'!$D$4,0,10*ROW('Water Data'!D71)),NA())</f>
        <v>#N/A</v>
      </c>
      <c r="E77" s="527" t="e">
        <f ca="1">+IF(AND(ISNUMBER(OFFSET('Water Data'!$D$6,0,10*ROW('Water Data'!D71))),'Data Summary'!BT77="Yes"),OFFSET('Water Data'!$D$6,0,10*ROW('Water Data'!D71)),NA())</f>
        <v>#N/A</v>
      </c>
      <c r="F77" s="527" t="e">
        <f ca="1">+IF(AND(ISNUMBER(OFFSET('Water Data'!$D$9,0,10*ROW('Water Data'!D71))),'Data Summary'!BU77="Yes"),OFFSET('Water Data'!$D$9,0,10*ROW('Water Data'!D71)),NA())</f>
        <v>#N/A</v>
      </c>
      <c r="G77" s="527" t="e">
        <f ca="1">+IF(AND(ISNUMBER(OFFSET('Water Data'!$E$4,0,10*ROW('Water Data'!E71))),'Data Summary'!BV77="Yes"),100-OFFSET('Water Data'!$E$4,0,10*ROW('Water Data'!E71)),NA())</f>
        <v>#N/A</v>
      </c>
      <c r="H77" s="527" t="e">
        <f ca="1">+IF(AND(ISNUMBER(OFFSET('Water Data'!$E$6,0,10*ROW('Water Data'!E71))),'Data Summary'!BW77="Yes"),OFFSET('Water Data'!$E$6,0,10*ROW('Water Data'!E71)),NA())</f>
        <v>#N/A</v>
      </c>
      <c r="I77" s="527" t="e">
        <f ca="1">+IF(AND(ISNUMBER(OFFSET('Water Data'!$E$9,0,10*ROW('Water Data'!E71))),'Data Summary'!BX77="Yes"),OFFSET('Water Data'!$E$9,0,10*ROW('Water Data'!E71)),NA())</f>
        <v>#N/A</v>
      </c>
      <c r="J77" s="527" t="e">
        <f ca="1">+IF(AND(ISNUMBER(OFFSET('Water Data'!$F$4,0,10*ROW('Water Data'!F71))),'Data Summary'!BY77="Yes"),100-OFFSET('Water Data'!$F$4,0,10*ROW('Water Data'!F71)),NA())</f>
        <v>#N/A</v>
      </c>
      <c r="K77" s="527" t="e">
        <f ca="1">+IF(AND(ISNUMBER(OFFSET('Water Data'!$F$6,0,10*ROW('Water Data'!F71))),'Data Summary'!BZ77="Yes"),OFFSET('Water Data'!$F$6,0,10*ROW('Water Data'!F71)),NA())</f>
        <v>#N/A</v>
      </c>
      <c r="L77" s="527" t="e">
        <f ca="1">+IF(AND(ISNUMBER(OFFSET('Water Data'!$F$9,0,10*ROW('Water Data'!F71))),'Data Summary'!CA77="Yes"),OFFSET('Water Data'!$F$9,0,10*ROW('Water Data'!F71)),NA())</f>
        <v>#N/A</v>
      </c>
      <c r="M77" s="527" t="e">
        <f ca="1">+IF(AND(ISNUMBER(OFFSET('Water Data'!$G$4,0,10*ROW('Water Data'!G71))),'Data Summary'!CB77="Yes"),100-OFFSET('Water Data'!$G$4,0,10*ROW('Water Data'!G71)),NA())</f>
        <v>#N/A</v>
      </c>
      <c r="N77" s="527" t="e">
        <f ca="1">+IF(AND(ISNUMBER(OFFSET('Water Data'!$G$6,0,10*ROW('Water Data'!G71))),'Data Summary'!CC77="Yes"),OFFSET('Water Data'!$G$6,0,10*ROW('Water Data'!G71)),NA())</f>
        <v>#N/A</v>
      </c>
      <c r="O77" s="527" t="e">
        <f ca="1">+IF(AND(ISNUMBER(OFFSET('Water Data'!$G$9,0,10*ROW('Water Data'!G71))),'Data Summary'!CD77="Yes"),OFFSET('Water Data'!$G$9,0,10*ROW('Water Data'!G71)),NA())</f>
        <v>#N/A</v>
      </c>
      <c r="P77" s="527" t="e">
        <f ca="1">+IF(AND(ISNUMBER(OFFSET('Water Data'!$H$4,0,10*ROW('Water Data'!H71))),'Data Summary'!CE77="Yes"),100-OFFSET('Water Data'!$H$4,0,10*ROW('Water Data'!H71)),NA())</f>
        <v>#N/A</v>
      </c>
      <c r="Q77" s="527" t="e">
        <f ca="1">+IF(AND(ISNUMBER(OFFSET('Water Data'!$H$6,0,10*ROW('Water Data'!H71))),'Data Summary'!CF77="Yes"),OFFSET('Water Data'!$H$6,0,10*ROW('Water Data'!H71)),NA())</f>
        <v>#N/A</v>
      </c>
      <c r="R77" s="527" t="e">
        <f ca="1">+IF(AND(ISNUMBER(OFFSET('Water Data'!$H$9,0,10*ROW('Water Data'!H71))),'Data Summary'!CG77="Yes"),OFFSET('Water Data'!$H$9,0,10*ROW('Water Data'!H71)),NA())</f>
        <v>#N/A</v>
      </c>
      <c r="S77" s="527" t="e">
        <f ca="1">+IF(AND(ISNUMBER(OFFSET('Water Data'!$I$4,0,10*ROW('Water Data'!I71))),'Data Summary'!CH77="Yes"),100-OFFSET('Water Data'!$I$4,0,10*ROW('Water Data'!I71)),NA())</f>
        <v>#N/A</v>
      </c>
      <c r="T77" s="527" t="e">
        <f ca="1">+IF(AND(ISNUMBER(OFFSET('Water Data'!$I$6,0,10*ROW('Water Data'!I71))),'Data Summary'!CI77="Yes"),OFFSET('Water Data'!$I$6,0,10*ROW('Water Data'!I71)),NA())</f>
        <v>#N/A</v>
      </c>
      <c r="U77" s="527" t="e">
        <f ca="1">+IF(AND(ISNUMBER(OFFSET('Water Data'!$I$9,0,10*ROW('Water Data'!I71))),'Data Summary'!CJ77="Yes"),OFFSET('Water Data'!$I$9,0,10*ROW('Water Data'!I71)),NA())</f>
        <v>#N/A</v>
      </c>
      <c r="V77" s="528" t="e">
        <f ca="1">+IF(AND(ISNUMBER(OFFSET('Sanitation Data'!$D$4,0,10*ROW('Sanitation Data'!D71))),'Data Summary'!CK77="Yes"),100-OFFSET('Sanitation Data'!$D$4,0,10*ROW('Sanitation Data'!D71)),NA())</f>
        <v>#N/A</v>
      </c>
      <c r="W77" s="528" t="e">
        <f ca="1">+IF(AND(ISNUMBER(OFFSET('Sanitation Data'!$D$6,0,10*ROW('Sanitation Data'!D71))),'Data Summary'!CL77="Yes"),OFFSET('Sanitation Data'!$D$6,0,10*ROW('Sanitation Data'!D71)),NA())</f>
        <v>#N/A</v>
      </c>
      <c r="X77" s="528" t="e">
        <f ca="1">+IF(AND(ISNUMBER(OFFSET('Sanitation Data'!$D$10,0,10*ROW('Sanitation Data'!D71))),'Data Summary'!CM77="Yes"),OFFSET('Sanitation Data'!$D$10,0,10*ROW('Sanitation Data'!D71)),NA())</f>
        <v>#N/A</v>
      </c>
      <c r="Y77" s="528" t="e">
        <f ca="1">+IF(AND(ISNUMBER(OFFSET('Sanitation Data'!$D$11,0,10*ROW('Sanitation Data'!D71))),'Data Summary'!CN77="Yes"),OFFSET('Sanitation Data'!$D$11,0,10*ROW('Sanitation Data'!D71)),NA())</f>
        <v>#N/A</v>
      </c>
      <c r="Z77" s="528" t="e">
        <f ca="1">+IF(AND(ISNUMBER(OFFSET('Sanitation Data'!$D$12,0,10*ROW('Sanitation Data'!D71))),'Data Summary'!CO77="Yes"),OFFSET('Sanitation Data'!$D$12,0,10*ROW('Sanitation Data'!D71)),NA())</f>
        <v>#N/A</v>
      </c>
      <c r="AA77" s="528" t="e">
        <f ca="1">+IF(AND(ISNUMBER(OFFSET('Sanitation Data'!$E$4,0,10*ROW('Sanitation Data'!E71))),'Data Summary'!CP77="Yes"),100-OFFSET('Sanitation Data'!$E$4,0,10*ROW('Sanitation Data'!E71)),NA())</f>
        <v>#N/A</v>
      </c>
      <c r="AB77" s="528" t="e">
        <f ca="1">+IF(AND(ISNUMBER(OFFSET('Sanitation Data'!$E$6,0,10*ROW('Sanitation Data'!E71))),'Data Summary'!CQ77="Yes"),OFFSET('Sanitation Data'!$E$6,0,10*ROW('Sanitation Data'!E71)),NA())</f>
        <v>#N/A</v>
      </c>
      <c r="AC77" s="528" t="e">
        <f ca="1">+IF(AND(ISNUMBER(OFFSET('Sanitation Data'!$E$10,0,10*ROW('Sanitation Data'!E71))),'Data Summary'!CR77="Yes"),OFFSET('Sanitation Data'!$E$10,0,10*ROW('Sanitation Data'!E71)),NA())</f>
        <v>#N/A</v>
      </c>
      <c r="AD77" s="528" t="e">
        <f ca="1">+IF(AND(ISNUMBER(OFFSET('Sanitation Data'!$E$11,0,10*ROW('Sanitation Data'!E71))),'Data Summary'!CS77="Yes"),OFFSET('Sanitation Data'!$E$11,0,10*ROW('Sanitation Data'!E71)),NA())</f>
        <v>#N/A</v>
      </c>
      <c r="AE77" s="528" t="e">
        <f ca="1">+IF(AND(ISNUMBER(OFFSET('Sanitation Data'!$E$12,0,10*ROW('Sanitation Data'!E71))),'Data Summary'!CT77="Yes"),OFFSET('Sanitation Data'!$E$12,0,10*ROW('Sanitation Data'!E71)),NA())</f>
        <v>#N/A</v>
      </c>
      <c r="AF77" s="528" t="e">
        <f ca="1">+IF(AND(ISNUMBER(OFFSET('Sanitation Data'!$F$4,0,10*ROW('Sanitation Data'!F71))),'Data Summary'!CU77="Yes"),100-OFFSET('Sanitation Data'!$F$4,0,10*ROW('Sanitation Data'!F71)),NA())</f>
        <v>#N/A</v>
      </c>
      <c r="AG77" s="528" t="e">
        <f ca="1">+IF(AND(ISNUMBER(OFFSET('Sanitation Data'!$F$6,0,10*ROW('Sanitation Data'!F71))),'Data Summary'!CV77="Yes"),OFFSET('Sanitation Data'!$F$6,0,10*ROW('Sanitation Data'!F71)),NA())</f>
        <v>#N/A</v>
      </c>
      <c r="AH77" s="528" t="e">
        <f ca="1">+IF(AND(ISNUMBER(OFFSET('Sanitation Data'!$F$10,0,10*ROW('Sanitation Data'!F71))),'Data Summary'!CW77="Yes"),OFFSET('Sanitation Data'!$F$10,0,10*ROW('Sanitation Data'!F71)),NA())</f>
        <v>#N/A</v>
      </c>
      <c r="AI77" s="528" t="e">
        <f ca="1">+IF(AND(ISNUMBER(OFFSET('Sanitation Data'!$F$11,0,10*ROW('Sanitation Data'!F71))),'Data Summary'!CX77="Yes"),OFFSET('Sanitation Data'!$F$11,0,10*ROW('Sanitation Data'!F71)),NA())</f>
        <v>#N/A</v>
      </c>
      <c r="AJ77" s="528" t="e">
        <f ca="1">+IF(AND(ISNUMBER(OFFSET('Sanitation Data'!$F$12,0,10*ROW('Sanitation Data'!F71))),'Data Summary'!CY77="Yes"),OFFSET('Sanitation Data'!$F$12,0,10*ROW('Sanitation Data'!F71)),NA())</f>
        <v>#N/A</v>
      </c>
      <c r="AK77" s="528" t="e">
        <f ca="1">+IF(AND(ISNUMBER(OFFSET('Sanitation Data'!$G$4,0,10*ROW('Sanitation Data'!G71))),'Data Summary'!CZ77="Yes"),100-OFFSET('Sanitation Data'!$G$4,0,10*ROW('Sanitation Data'!G71)),NA())</f>
        <v>#N/A</v>
      </c>
      <c r="AL77" s="528" t="e">
        <f ca="1">+IF(AND(ISNUMBER(OFFSET('Sanitation Data'!$G$6,0,10*ROW('Sanitation Data'!G71))),'Data Summary'!DA77="Yes"),OFFSET('Sanitation Data'!$G$6,0,10*ROW('Sanitation Data'!G71)),NA())</f>
        <v>#N/A</v>
      </c>
      <c r="AM77" s="528" t="e">
        <f ca="1">+IF(AND(ISNUMBER(OFFSET('Sanitation Data'!$G$10,0,10*ROW('Sanitation Data'!G71))),'Data Summary'!DB77="Yes"),OFFSET('Sanitation Data'!$G$10,0,10*ROW('Sanitation Data'!G71)),NA())</f>
        <v>#N/A</v>
      </c>
      <c r="AN77" s="528" t="e">
        <f ca="1">+IF(AND(ISNUMBER(OFFSET('Sanitation Data'!$G$11,0,10*ROW('Sanitation Data'!G71))),'Data Summary'!DC77="Yes"),OFFSET('Sanitation Data'!$G$11,0,10*ROW('Sanitation Data'!G71)),NA())</f>
        <v>#N/A</v>
      </c>
      <c r="AO77" s="528" t="e">
        <f ca="1">+IF(AND(ISNUMBER(OFFSET('Sanitation Data'!$G$12,0,10*ROW('Sanitation Data'!G71))),'Data Summary'!DD77="Yes"),OFFSET('Sanitation Data'!$G$12,0,10*ROW('Sanitation Data'!G71)),NA())</f>
        <v>#N/A</v>
      </c>
      <c r="AP77" s="528" t="e">
        <f ca="1">+IF(AND(ISNUMBER(OFFSET('Sanitation Data'!$H$4,0,10*ROW('Sanitation Data'!H71))),'Data Summary'!DE77="Yes"),100-OFFSET('Sanitation Data'!$H$4,0,10*ROW('Sanitation Data'!H71)),NA())</f>
        <v>#N/A</v>
      </c>
      <c r="AQ77" s="528" t="e">
        <f ca="1">+IF(AND(ISNUMBER(OFFSET('Sanitation Data'!$H$6,0,10*ROW('Sanitation Data'!H71))),'Data Summary'!DF77="Yes"),OFFSET('Sanitation Data'!$H$6,0,10*ROW('Sanitation Data'!H71)),NA())</f>
        <v>#N/A</v>
      </c>
      <c r="AR77" s="528" t="e">
        <f ca="1">+IF(AND(ISNUMBER(OFFSET('Sanitation Data'!$H$10,0,10*ROW('Sanitation Data'!H71))),'Data Summary'!DG77="Yes"),OFFSET('Sanitation Data'!$H$10,0,10*ROW('Sanitation Data'!H71)),NA())</f>
        <v>#N/A</v>
      </c>
      <c r="AS77" s="528" t="e">
        <f ca="1">+IF(AND(ISNUMBER(OFFSET('Sanitation Data'!$H$11,0,10*ROW('Sanitation Data'!H71))),'Data Summary'!DH77="Yes"),OFFSET('Sanitation Data'!$H$11,0,10*ROW('Sanitation Data'!H71)),NA())</f>
        <v>#N/A</v>
      </c>
      <c r="AT77" s="528" t="e">
        <f ca="1">+IF(AND(ISNUMBER(OFFSET('Sanitation Data'!$H$12,0,10*ROW('Sanitation Data'!H71))),'Data Summary'!DI77="Yes"),OFFSET('Sanitation Data'!$H$12,0,10*ROW('Sanitation Data'!H71)),NA())</f>
        <v>#N/A</v>
      </c>
      <c r="AU77" s="528" t="e">
        <f ca="1">+IF(AND(ISNUMBER(OFFSET('Sanitation Data'!$I$4,0,10*ROW('Sanitation Data'!I71))),'Data Summary'!DJ77="Yes"),100-OFFSET('Sanitation Data'!$I$4,0,10*ROW('Sanitation Data'!I71)),NA())</f>
        <v>#N/A</v>
      </c>
      <c r="AV77" s="528" t="e">
        <f ca="1">+IF(AND(ISNUMBER(OFFSET('Sanitation Data'!$I$6,0,10*ROW('Sanitation Data'!I71))),'Data Summary'!DK77="Yes"),OFFSET('Sanitation Data'!$I$6,0,10*ROW('Sanitation Data'!I71)),NA())</f>
        <v>#N/A</v>
      </c>
      <c r="AW77" s="528" t="e">
        <f ca="1">+IF(AND(ISNUMBER(OFFSET('Sanitation Data'!$I$10,0,10*ROW('Sanitation Data'!I71))),'Data Summary'!DL77="Yes"),OFFSET('Sanitation Data'!$I$10,0,10*ROW('Sanitation Data'!I71)),NA())</f>
        <v>#N/A</v>
      </c>
      <c r="AX77" s="528" t="e">
        <f ca="1">+IF(AND(ISNUMBER(OFFSET('Sanitation Data'!$I$11,0,10*ROW('Sanitation Data'!I71))),'Data Summary'!DM77="Yes"),OFFSET('Sanitation Data'!$I$11,0,10*ROW('Sanitation Data'!I71)),NA())</f>
        <v>#N/A</v>
      </c>
      <c r="AY77" s="528" t="e">
        <f ca="1">+IF(AND(ISNUMBER(OFFSET('Sanitation Data'!$I$12,0,10*ROW('Sanitation Data'!I71))),'Data Summary'!DN77="Yes"),OFFSET('Sanitation Data'!$I$12,0,10*ROW('Sanitation Data'!I71)),NA())</f>
        <v>#N/A</v>
      </c>
      <c r="AZ77" s="529" t="e">
        <f ca="1">+IF(AND(ISNUMBER(OFFSET('Hygiene Data'!$D$5,0,10*ROW('Hygiene Data'!D71))),'Data Summary'!DO77="Yes"),OFFSET('Hygiene Data'!$D$5,0,10*ROW('Hygiene Data'!D71)),NA())</f>
        <v>#N/A</v>
      </c>
      <c r="BA77" s="529" t="e">
        <f ca="1">+IF(AND(ISNUMBER(OFFSET('Hygiene Data'!$D$7,0,10*ROW('Hygiene Data'!D71))),'Data Summary'!DP77="Yes"),OFFSET('Hygiene Data'!$D$7,0,10*ROW('Hygiene Data'!D71)),NA())</f>
        <v>#N/A</v>
      </c>
      <c r="BB77" s="529" t="e">
        <f ca="1">+IF(AND(ISNUMBER(OFFSET('Hygiene Data'!$D$9,0,10*ROW('Hygiene Data'!D71))),'Data Summary'!DQ77="Yes"),OFFSET('Hygiene Data'!$D$9,0,10*ROW('Hygiene Data'!D71)),NA())</f>
        <v>#N/A</v>
      </c>
      <c r="BC77" s="529" t="e">
        <f ca="1">+IF(AND(ISNUMBER(OFFSET('Hygiene Data'!$E$5,0,10*ROW('Hygiene Data'!E71))),'Data Summary'!DR77="Yes"),OFFSET('Hygiene Data'!$E$5,0,10*ROW('Hygiene Data'!E71)),NA())</f>
        <v>#N/A</v>
      </c>
      <c r="BD77" s="529" t="e">
        <f ca="1">+IF(AND(ISNUMBER(OFFSET('Hygiene Data'!$E$7,0,10*ROW('Hygiene Data'!E71))),'Data Summary'!DS77="Yes"),OFFSET('Hygiene Data'!$E$7,0,10*ROW('Hygiene Data'!E71)),NA())</f>
        <v>#N/A</v>
      </c>
      <c r="BE77" s="529" t="e">
        <f ca="1">+IF(AND(ISNUMBER(OFFSET('Hygiene Data'!$E$9,0,10*ROW('Hygiene Data'!E71))),'Data Summary'!DT77="Yes"),OFFSET('Hygiene Data'!$E$9,0,10*ROW('Hygiene Data'!E71)),NA())</f>
        <v>#N/A</v>
      </c>
      <c r="BF77" s="529" t="e">
        <f ca="1">+IF(AND(ISNUMBER(OFFSET('Hygiene Data'!$F$5,0,10*ROW('Hygiene Data'!F71))),'Data Summary'!DU77="Yes"),OFFSET('Hygiene Data'!$F$5,0,10*ROW('Hygiene Data'!F71)),NA())</f>
        <v>#N/A</v>
      </c>
      <c r="BG77" s="529" t="e">
        <f ca="1">+IF(AND(ISNUMBER(OFFSET('Hygiene Data'!$F$7,0,10*ROW('Hygiene Data'!F71))),'Data Summary'!DV77="Yes"),OFFSET('Hygiene Data'!$F$7,0,10*ROW('Hygiene Data'!F71)),NA())</f>
        <v>#N/A</v>
      </c>
      <c r="BH77" s="529" t="e">
        <f ca="1">+IF(AND(ISNUMBER(OFFSET('Hygiene Data'!$F$9,0,10*ROW('Hygiene Data'!F71))),'Data Summary'!DW77="Yes"),OFFSET('Hygiene Data'!$F$9,0,10*ROW('Hygiene Data'!F71)),NA())</f>
        <v>#N/A</v>
      </c>
      <c r="BI77" s="529" t="e">
        <f ca="1">+IF(AND(ISNUMBER(OFFSET('Hygiene Data'!$G$5,0,10*ROW('Hygiene Data'!G71))),'Data Summary'!DX77="Yes"),OFFSET('Hygiene Data'!$G$5,0,10*ROW('Hygiene Data'!G71)),NA())</f>
        <v>#N/A</v>
      </c>
      <c r="BJ77" s="529" t="e">
        <f ca="1">+IF(AND(ISNUMBER(OFFSET('Hygiene Data'!$G$7,0,10*ROW('Hygiene Data'!G71))),'Data Summary'!DY77="Yes"),OFFSET('Hygiene Data'!$G$7,0,10*ROW('Hygiene Data'!G71)),NA())</f>
        <v>#N/A</v>
      </c>
      <c r="BK77" s="529" t="e">
        <f ca="1">+IF(AND(ISNUMBER(OFFSET('Hygiene Data'!$G$9,0,10*ROW('Hygiene Data'!G71))),'Data Summary'!DZ77="Yes"),OFFSET('Hygiene Data'!$G$9,0,10*ROW('Hygiene Data'!G71)),NA())</f>
        <v>#N/A</v>
      </c>
      <c r="BL77" s="529" t="e">
        <f ca="1">+IF(AND(ISNUMBER(OFFSET('Hygiene Data'!$H$5,0,10*ROW('Hygiene Data'!H71))),'Data Summary'!EA77="Yes"),OFFSET('Hygiene Data'!$H$5,0,10*ROW('Hygiene Data'!H71)),NA())</f>
        <v>#N/A</v>
      </c>
      <c r="BM77" s="529" t="e">
        <f ca="1">+IF(AND(ISNUMBER(OFFSET('Hygiene Data'!$H$7,0,10*ROW('Hygiene Data'!H71))),'Data Summary'!EB77="Yes"),OFFSET('Hygiene Data'!$H$7,0,10*ROW('Hygiene Data'!H71)),NA())</f>
        <v>#N/A</v>
      </c>
      <c r="BN77" s="529" t="e">
        <f ca="1">+IF(AND(ISNUMBER(OFFSET('Hygiene Data'!$H$9,0,10*ROW('Hygiene Data'!H71))),'Data Summary'!EC77="Yes"),OFFSET('Hygiene Data'!$H$9,0,10*ROW('Hygiene Data'!H71)),NA())</f>
        <v>#N/A</v>
      </c>
      <c r="BO77" s="529" t="e">
        <f ca="1">+IF(AND(ISNUMBER(OFFSET('Hygiene Data'!$I$5,0,10*ROW('Hygiene Data'!I71))),'Data Summary'!ED77="Yes"),OFFSET('Hygiene Data'!$I$5,0,10*ROW('Hygiene Data'!I71)),NA())</f>
        <v>#N/A</v>
      </c>
      <c r="BP77" s="529" t="e">
        <f ca="1">+IF(AND(ISNUMBER(OFFSET('Hygiene Data'!$I$7,0,10*ROW('Hygiene Data'!I71))),'Data Summary'!EE77="Yes"),OFFSET('Hygiene Data'!$I$7,0,10*ROW('Hygiene Data'!I71)),NA())</f>
        <v>#N/A</v>
      </c>
      <c r="BQ77" s="529" t="e">
        <f ca="1">+IF(AND(ISNUMBER(OFFSET('Hygiene Data'!$I$9,0,10*ROW('Hygiene Data'!I71))),'Data Summary'!EF77="Yes"),OFFSET('Hygiene Data'!$I$9,0,10*ROW('Hygiene Data'!I71)),NA())</f>
        <v>#N/A</v>
      </c>
    </row>
    <row r="78" spans="1:69" x14ac:dyDescent="0.25">
      <c r="A78" s="525" t="e">
        <f ca="1">+RIGHT('Data Summary'!A78,LEN('Data Summary'!A78)-9)</f>
        <v>#VALUE!</v>
      </c>
      <c r="B78" s="499" t="str">
        <f ca="1">+IF(ISTEXT('Data Summary'!B78),'Data Summary'!B78,"")</f>
        <v/>
      </c>
      <c r="C78" s="526" t="e">
        <f ca="1">+VALUE('Data Summary'!C78)</f>
        <v>#VALUE!</v>
      </c>
      <c r="D78" s="527" t="e">
        <f ca="1">+IF(AND(ISNUMBER(OFFSET('Water Data'!$D$4,0,10*ROW('Water Data'!D72))),'Data Summary'!BS78="Yes"),100-OFFSET('Water Data'!$D$4,0,10*ROW('Water Data'!D72)),NA())</f>
        <v>#N/A</v>
      </c>
      <c r="E78" s="527" t="e">
        <f ca="1">+IF(AND(ISNUMBER(OFFSET('Water Data'!$D$6,0,10*ROW('Water Data'!D72))),'Data Summary'!BT78="Yes"),OFFSET('Water Data'!$D$6,0,10*ROW('Water Data'!D72)),NA())</f>
        <v>#N/A</v>
      </c>
      <c r="F78" s="527" t="e">
        <f ca="1">+IF(AND(ISNUMBER(OFFSET('Water Data'!$D$9,0,10*ROW('Water Data'!D72))),'Data Summary'!BU78="Yes"),OFFSET('Water Data'!$D$9,0,10*ROW('Water Data'!D72)),NA())</f>
        <v>#N/A</v>
      </c>
      <c r="G78" s="527" t="e">
        <f ca="1">+IF(AND(ISNUMBER(OFFSET('Water Data'!$E$4,0,10*ROW('Water Data'!E72))),'Data Summary'!BV78="Yes"),100-OFFSET('Water Data'!$E$4,0,10*ROW('Water Data'!E72)),NA())</f>
        <v>#N/A</v>
      </c>
      <c r="H78" s="527" t="e">
        <f ca="1">+IF(AND(ISNUMBER(OFFSET('Water Data'!$E$6,0,10*ROW('Water Data'!E72))),'Data Summary'!BW78="Yes"),OFFSET('Water Data'!$E$6,0,10*ROW('Water Data'!E72)),NA())</f>
        <v>#N/A</v>
      </c>
      <c r="I78" s="527" t="e">
        <f ca="1">+IF(AND(ISNUMBER(OFFSET('Water Data'!$E$9,0,10*ROW('Water Data'!E72))),'Data Summary'!BX78="Yes"),OFFSET('Water Data'!$E$9,0,10*ROW('Water Data'!E72)),NA())</f>
        <v>#N/A</v>
      </c>
      <c r="J78" s="527" t="e">
        <f ca="1">+IF(AND(ISNUMBER(OFFSET('Water Data'!$F$4,0,10*ROW('Water Data'!F72))),'Data Summary'!BY78="Yes"),100-OFFSET('Water Data'!$F$4,0,10*ROW('Water Data'!F72)),NA())</f>
        <v>#N/A</v>
      </c>
      <c r="K78" s="527" t="e">
        <f ca="1">+IF(AND(ISNUMBER(OFFSET('Water Data'!$F$6,0,10*ROW('Water Data'!F72))),'Data Summary'!BZ78="Yes"),OFFSET('Water Data'!$F$6,0,10*ROW('Water Data'!F72)),NA())</f>
        <v>#N/A</v>
      </c>
      <c r="L78" s="527" t="e">
        <f ca="1">+IF(AND(ISNUMBER(OFFSET('Water Data'!$F$9,0,10*ROW('Water Data'!F72))),'Data Summary'!CA78="Yes"),OFFSET('Water Data'!$F$9,0,10*ROW('Water Data'!F72)),NA())</f>
        <v>#N/A</v>
      </c>
      <c r="M78" s="527" t="e">
        <f ca="1">+IF(AND(ISNUMBER(OFFSET('Water Data'!$G$4,0,10*ROW('Water Data'!G72))),'Data Summary'!CB78="Yes"),100-OFFSET('Water Data'!$G$4,0,10*ROW('Water Data'!G72)),NA())</f>
        <v>#N/A</v>
      </c>
      <c r="N78" s="527" t="e">
        <f ca="1">+IF(AND(ISNUMBER(OFFSET('Water Data'!$G$6,0,10*ROW('Water Data'!G72))),'Data Summary'!CC78="Yes"),OFFSET('Water Data'!$G$6,0,10*ROW('Water Data'!G72)),NA())</f>
        <v>#N/A</v>
      </c>
      <c r="O78" s="527" t="e">
        <f ca="1">+IF(AND(ISNUMBER(OFFSET('Water Data'!$G$9,0,10*ROW('Water Data'!G72))),'Data Summary'!CD78="Yes"),OFFSET('Water Data'!$G$9,0,10*ROW('Water Data'!G72)),NA())</f>
        <v>#N/A</v>
      </c>
      <c r="P78" s="527" t="e">
        <f ca="1">+IF(AND(ISNUMBER(OFFSET('Water Data'!$H$4,0,10*ROW('Water Data'!H72))),'Data Summary'!CE78="Yes"),100-OFFSET('Water Data'!$H$4,0,10*ROW('Water Data'!H72)),NA())</f>
        <v>#N/A</v>
      </c>
      <c r="Q78" s="527" t="e">
        <f ca="1">+IF(AND(ISNUMBER(OFFSET('Water Data'!$H$6,0,10*ROW('Water Data'!H72))),'Data Summary'!CF78="Yes"),OFFSET('Water Data'!$H$6,0,10*ROW('Water Data'!H72)),NA())</f>
        <v>#N/A</v>
      </c>
      <c r="R78" s="527" t="e">
        <f ca="1">+IF(AND(ISNUMBER(OFFSET('Water Data'!$H$9,0,10*ROW('Water Data'!H72))),'Data Summary'!CG78="Yes"),OFFSET('Water Data'!$H$9,0,10*ROW('Water Data'!H72)),NA())</f>
        <v>#N/A</v>
      </c>
      <c r="S78" s="527" t="e">
        <f ca="1">+IF(AND(ISNUMBER(OFFSET('Water Data'!$I$4,0,10*ROW('Water Data'!I72))),'Data Summary'!CH78="Yes"),100-OFFSET('Water Data'!$I$4,0,10*ROW('Water Data'!I72)),NA())</f>
        <v>#N/A</v>
      </c>
      <c r="T78" s="527" t="e">
        <f ca="1">+IF(AND(ISNUMBER(OFFSET('Water Data'!$I$6,0,10*ROW('Water Data'!I72))),'Data Summary'!CI78="Yes"),OFFSET('Water Data'!$I$6,0,10*ROW('Water Data'!I72)),NA())</f>
        <v>#N/A</v>
      </c>
      <c r="U78" s="527" t="e">
        <f ca="1">+IF(AND(ISNUMBER(OFFSET('Water Data'!$I$9,0,10*ROW('Water Data'!I72))),'Data Summary'!CJ78="Yes"),OFFSET('Water Data'!$I$9,0,10*ROW('Water Data'!I72)),NA())</f>
        <v>#N/A</v>
      </c>
      <c r="V78" s="528" t="e">
        <f ca="1">+IF(AND(ISNUMBER(OFFSET('Sanitation Data'!$D$4,0,10*ROW('Sanitation Data'!D72))),'Data Summary'!CK78="Yes"),100-OFFSET('Sanitation Data'!$D$4,0,10*ROW('Sanitation Data'!D72)),NA())</f>
        <v>#N/A</v>
      </c>
      <c r="W78" s="528" t="e">
        <f ca="1">+IF(AND(ISNUMBER(OFFSET('Sanitation Data'!$D$6,0,10*ROW('Sanitation Data'!D72))),'Data Summary'!CL78="Yes"),OFFSET('Sanitation Data'!$D$6,0,10*ROW('Sanitation Data'!D72)),NA())</f>
        <v>#N/A</v>
      </c>
      <c r="X78" s="528" t="e">
        <f ca="1">+IF(AND(ISNUMBER(OFFSET('Sanitation Data'!$D$10,0,10*ROW('Sanitation Data'!D72))),'Data Summary'!CM78="Yes"),OFFSET('Sanitation Data'!$D$10,0,10*ROW('Sanitation Data'!D72)),NA())</f>
        <v>#N/A</v>
      </c>
      <c r="Y78" s="528" t="e">
        <f ca="1">+IF(AND(ISNUMBER(OFFSET('Sanitation Data'!$D$11,0,10*ROW('Sanitation Data'!D72))),'Data Summary'!CN78="Yes"),OFFSET('Sanitation Data'!$D$11,0,10*ROW('Sanitation Data'!D72)),NA())</f>
        <v>#N/A</v>
      </c>
      <c r="Z78" s="528" t="e">
        <f ca="1">+IF(AND(ISNUMBER(OFFSET('Sanitation Data'!$D$12,0,10*ROW('Sanitation Data'!D72))),'Data Summary'!CO78="Yes"),OFFSET('Sanitation Data'!$D$12,0,10*ROW('Sanitation Data'!D72)),NA())</f>
        <v>#N/A</v>
      </c>
      <c r="AA78" s="528" t="e">
        <f ca="1">+IF(AND(ISNUMBER(OFFSET('Sanitation Data'!$E$4,0,10*ROW('Sanitation Data'!E72))),'Data Summary'!CP78="Yes"),100-OFFSET('Sanitation Data'!$E$4,0,10*ROW('Sanitation Data'!E72)),NA())</f>
        <v>#N/A</v>
      </c>
      <c r="AB78" s="528" t="e">
        <f ca="1">+IF(AND(ISNUMBER(OFFSET('Sanitation Data'!$E$6,0,10*ROW('Sanitation Data'!E72))),'Data Summary'!CQ78="Yes"),OFFSET('Sanitation Data'!$E$6,0,10*ROW('Sanitation Data'!E72)),NA())</f>
        <v>#N/A</v>
      </c>
      <c r="AC78" s="528" t="e">
        <f ca="1">+IF(AND(ISNUMBER(OFFSET('Sanitation Data'!$E$10,0,10*ROW('Sanitation Data'!E72))),'Data Summary'!CR78="Yes"),OFFSET('Sanitation Data'!$E$10,0,10*ROW('Sanitation Data'!E72)),NA())</f>
        <v>#N/A</v>
      </c>
      <c r="AD78" s="528" t="e">
        <f ca="1">+IF(AND(ISNUMBER(OFFSET('Sanitation Data'!$E$11,0,10*ROW('Sanitation Data'!E72))),'Data Summary'!CS78="Yes"),OFFSET('Sanitation Data'!$E$11,0,10*ROW('Sanitation Data'!E72)),NA())</f>
        <v>#N/A</v>
      </c>
      <c r="AE78" s="528" t="e">
        <f ca="1">+IF(AND(ISNUMBER(OFFSET('Sanitation Data'!$E$12,0,10*ROW('Sanitation Data'!E72))),'Data Summary'!CT78="Yes"),OFFSET('Sanitation Data'!$E$12,0,10*ROW('Sanitation Data'!E72)),NA())</f>
        <v>#N/A</v>
      </c>
      <c r="AF78" s="528" t="e">
        <f ca="1">+IF(AND(ISNUMBER(OFFSET('Sanitation Data'!$F$4,0,10*ROW('Sanitation Data'!F72))),'Data Summary'!CU78="Yes"),100-OFFSET('Sanitation Data'!$F$4,0,10*ROW('Sanitation Data'!F72)),NA())</f>
        <v>#N/A</v>
      </c>
      <c r="AG78" s="528" t="e">
        <f ca="1">+IF(AND(ISNUMBER(OFFSET('Sanitation Data'!$F$6,0,10*ROW('Sanitation Data'!F72))),'Data Summary'!CV78="Yes"),OFFSET('Sanitation Data'!$F$6,0,10*ROW('Sanitation Data'!F72)),NA())</f>
        <v>#N/A</v>
      </c>
      <c r="AH78" s="528" t="e">
        <f ca="1">+IF(AND(ISNUMBER(OFFSET('Sanitation Data'!$F$10,0,10*ROW('Sanitation Data'!F72))),'Data Summary'!CW78="Yes"),OFFSET('Sanitation Data'!$F$10,0,10*ROW('Sanitation Data'!F72)),NA())</f>
        <v>#N/A</v>
      </c>
      <c r="AI78" s="528" t="e">
        <f ca="1">+IF(AND(ISNUMBER(OFFSET('Sanitation Data'!$F$11,0,10*ROW('Sanitation Data'!F72))),'Data Summary'!CX78="Yes"),OFFSET('Sanitation Data'!$F$11,0,10*ROW('Sanitation Data'!F72)),NA())</f>
        <v>#N/A</v>
      </c>
      <c r="AJ78" s="528" t="e">
        <f ca="1">+IF(AND(ISNUMBER(OFFSET('Sanitation Data'!$F$12,0,10*ROW('Sanitation Data'!F72))),'Data Summary'!CY78="Yes"),OFFSET('Sanitation Data'!$F$12,0,10*ROW('Sanitation Data'!F72)),NA())</f>
        <v>#N/A</v>
      </c>
      <c r="AK78" s="528" t="e">
        <f ca="1">+IF(AND(ISNUMBER(OFFSET('Sanitation Data'!$G$4,0,10*ROW('Sanitation Data'!G72))),'Data Summary'!CZ78="Yes"),100-OFFSET('Sanitation Data'!$G$4,0,10*ROW('Sanitation Data'!G72)),NA())</f>
        <v>#N/A</v>
      </c>
      <c r="AL78" s="528" t="e">
        <f ca="1">+IF(AND(ISNUMBER(OFFSET('Sanitation Data'!$G$6,0,10*ROW('Sanitation Data'!G72))),'Data Summary'!DA78="Yes"),OFFSET('Sanitation Data'!$G$6,0,10*ROW('Sanitation Data'!G72)),NA())</f>
        <v>#N/A</v>
      </c>
      <c r="AM78" s="528" t="e">
        <f ca="1">+IF(AND(ISNUMBER(OFFSET('Sanitation Data'!$G$10,0,10*ROW('Sanitation Data'!G72))),'Data Summary'!DB78="Yes"),OFFSET('Sanitation Data'!$G$10,0,10*ROW('Sanitation Data'!G72)),NA())</f>
        <v>#N/A</v>
      </c>
      <c r="AN78" s="528" t="e">
        <f ca="1">+IF(AND(ISNUMBER(OFFSET('Sanitation Data'!$G$11,0,10*ROW('Sanitation Data'!G72))),'Data Summary'!DC78="Yes"),OFFSET('Sanitation Data'!$G$11,0,10*ROW('Sanitation Data'!G72)),NA())</f>
        <v>#N/A</v>
      </c>
      <c r="AO78" s="528" t="e">
        <f ca="1">+IF(AND(ISNUMBER(OFFSET('Sanitation Data'!$G$12,0,10*ROW('Sanitation Data'!G72))),'Data Summary'!DD78="Yes"),OFFSET('Sanitation Data'!$G$12,0,10*ROW('Sanitation Data'!G72)),NA())</f>
        <v>#N/A</v>
      </c>
      <c r="AP78" s="528" t="e">
        <f ca="1">+IF(AND(ISNUMBER(OFFSET('Sanitation Data'!$H$4,0,10*ROW('Sanitation Data'!H72))),'Data Summary'!DE78="Yes"),100-OFFSET('Sanitation Data'!$H$4,0,10*ROW('Sanitation Data'!H72)),NA())</f>
        <v>#N/A</v>
      </c>
      <c r="AQ78" s="528" t="e">
        <f ca="1">+IF(AND(ISNUMBER(OFFSET('Sanitation Data'!$H$6,0,10*ROW('Sanitation Data'!H72))),'Data Summary'!DF78="Yes"),OFFSET('Sanitation Data'!$H$6,0,10*ROW('Sanitation Data'!H72)),NA())</f>
        <v>#N/A</v>
      </c>
      <c r="AR78" s="528" t="e">
        <f ca="1">+IF(AND(ISNUMBER(OFFSET('Sanitation Data'!$H$10,0,10*ROW('Sanitation Data'!H72))),'Data Summary'!DG78="Yes"),OFFSET('Sanitation Data'!$H$10,0,10*ROW('Sanitation Data'!H72)),NA())</f>
        <v>#N/A</v>
      </c>
      <c r="AS78" s="528" t="e">
        <f ca="1">+IF(AND(ISNUMBER(OFFSET('Sanitation Data'!$H$11,0,10*ROW('Sanitation Data'!H72))),'Data Summary'!DH78="Yes"),OFFSET('Sanitation Data'!$H$11,0,10*ROW('Sanitation Data'!H72)),NA())</f>
        <v>#N/A</v>
      </c>
      <c r="AT78" s="528" t="e">
        <f ca="1">+IF(AND(ISNUMBER(OFFSET('Sanitation Data'!$H$12,0,10*ROW('Sanitation Data'!H72))),'Data Summary'!DI78="Yes"),OFFSET('Sanitation Data'!$H$12,0,10*ROW('Sanitation Data'!H72)),NA())</f>
        <v>#N/A</v>
      </c>
      <c r="AU78" s="528" t="e">
        <f ca="1">+IF(AND(ISNUMBER(OFFSET('Sanitation Data'!$I$4,0,10*ROW('Sanitation Data'!I72))),'Data Summary'!DJ78="Yes"),100-OFFSET('Sanitation Data'!$I$4,0,10*ROW('Sanitation Data'!I72)),NA())</f>
        <v>#N/A</v>
      </c>
      <c r="AV78" s="528" t="e">
        <f ca="1">+IF(AND(ISNUMBER(OFFSET('Sanitation Data'!$I$6,0,10*ROW('Sanitation Data'!I72))),'Data Summary'!DK78="Yes"),OFFSET('Sanitation Data'!$I$6,0,10*ROW('Sanitation Data'!I72)),NA())</f>
        <v>#N/A</v>
      </c>
      <c r="AW78" s="528" t="e">
        <f ca="1">+IF(AND(ISNUMBER(OFFSET('Sanitation Data'!$I$10,0,10*ROW('Sanitation Data'!I72))),'Data Summary'!DL78="Yes"),OFFSET('Sanitation Data'!$I$10,0,10*ROW('Sanitation Data'!I72)),NA())</f>
        <v>#N/A</v>
      </c>
      <c r="AX78" s="528" t="e">
        <f ca="1">+IF(AND(ISNUMBER(OFFSET('Sanitation Data'!$I$11,0,10*ROW('Sanitation Data'!I72))),'Data Summary'!DM78="Yes"),OFFSET('Sanitation Data'!$I$11,0,10*ROW('Sanitation Data'!I72)),NA())</f>
        <v>#N/A</v>
      </c>
      <c r="AY78" s="528" t="e">
        <f ca="1">+IF(AND(ISNUMBER(OFFSET('Sanitation Data'!$I$12,0,10*ROW('Sanitation Data'!I72))),'Data Summary'!DN78="Yes"),OFFSET('Sanitation Data'!$I$12,0,10*ROW('Sanitation Data'!I72)),NA())</f>
        <v>#N/A</v>
      </c>
      <c r="AZ78" s="529" t="e">
        <f ca="1">+IF(AND(ISNUMBER(OFFSET('Hygiene Data'!$D$5,0,10*ROW('Hygiene Data'!D72))),'Data Summary'!DO78="Yes"),OFFSET('Hygiene Data'!$D$5,0,10*ROW('Hygiene Data'!D72)),NA())</f>
        <v>#N/A</v>
      </c>
      <c r="BA78" s="529" t="e">
        <f ca="1">+IF(AND(ISNUMBER(OFFSET('Hygiene Data'!$D$7,0,10*ROW('Hygiene Data'!D72))),'Data Summary'!DP78="Yes"),OFFSET('Hygiene Data'!$D$7,0,10*ROW('Hygiene Data'!D72)),NA())</f>
        <v>#N/A</v>
      </c>
      <c r="BB78" s="529" t="e">
        <f ca="1">+IF(AND(ISNUMBER(OFFSET('Hygiene Data'!$D$9,0,10*ROW('Hygiene Data'!D72))),'Data Summary'!DQ78="Yes"),OFFSET('Hygiene Data'!$D$9,0,10*ROW('Hygiene Data'!D72)),NA())</f>
        <v>#N/A</v>
      </c>
      <c r="BC78" s="529" t="e">
        <f ca="1">+IF(AND(ISNUMBER(OFFSET('Hygiene Data'!$E$5,0,10*ROW('Hygiene Data'!E72))),'Data Summary'!DR78="Yes"),OFFSET('Hygiene Data'!$E$5,0,10*ROW('Hygiene Data'!E72)),NA())</f>
        <v>#N/A</v>
      </c>
      <c r="BD78" s="529" t="e">
        <f ca="1">+IF(AND(ISNUMBER(OFFSET('Hygiene Data'!$E$7,0,10*ROW('Hygiene Data'!E72))),'Data Summary'!DS78="Yes"),OFFSET('Hygiene Data'!$E$7,0,10*ROW('Hygiene Data'!E72)),NA())</f>
        <v>#N/A</v>
      </c>
      <c r="BE78" s="529" t="e">
        <f ca="1">+IF(AND(ISNUMBER(OFFSET('Hygiene Data'!$E$9,0,10*ROW('Hygiene Data'!E72))),'Data Summary'!DT78="Yes"),OFFSET('Hygiene Data'!$E$9,0,10*ROW('Hygiene Data'!E72)),NA())</f>
        <v>#N/A</v>
      </c>
      <c r="BF78" s="529" t="e">
        <f ca="1">+IF(AND(ISNUMBER(OFFSET('Hygiene Data'!$F$5,0,10*ROW('Hygiene Data'!F72))),'Data Summary'!DU78="Yes"),OFFSET('Hygiene Data'!$F$5,0,10*ROW('Hygiene Data'!F72)),NA())</f>
        <v>#N/A</v>
      </c>
      <c r="BG78" s="529" t="e">
        <f ca="1">+IF(AND(ISNUMBER(OFFSET('Hygiene Data'!$F$7,0,10*ROW('Hygiene Data'!F72))),'Data Summary'!DV78="Yes"),OFFSET('Hygiene Data'!$F$7,0,10*ROW('Hygiene Data'!F72)),NA())</f>
        <v>#N/A</v>
      </c>
      <c r="BH78" s="529" t="e">
        <f ca="1">+IF(AND(ISNUMBER(OFFSET('Hygiene Data'!$F$9,0,10*ROW('Hygiene Data'!F72))),'Data Summary'!DW78="Yes"),OFFSET('Hygiene Data'!$F$9,0,10*ROW('Hygiene Data'!F72)),NA())</f>
        <v>#N/A</v>
      </c>
      <c r="BI78" s="529" t="e">
        <f ca="1">+IF(AND(ISNUMBER(OFFSET('Hygiene Data'!$G$5,0,10*ROW('Hygiene Data'!G72))),'Data Summary'!DX78="Yes"),OFFSET('Hygiene Data'!$G$5,0,10*ROW('Hygiene Data'!G72)),NA())</f>
        <v>#N/A</v>
      </c>
      <c r="BJ78" s="529" t="e">
        <f ca="1">+IF(AND(ISNUMBER(OFFSET('Hygiene Data'!$G$7,0,10*ROW('Hygiene Data'!G72))),'Data Summary'!DY78="Yes"),OFFSET('Hygiene Data'!$G$7,0,10*ROW('Hygiene Data'!G72)),NA())</f>
        <v>#N/A</v>
      </c>
      <c r="BK78" s="529" t="e">
        <f ca="1">+IF(AND(ISNUMBER(OFFSET('Hygiene Data'!$G$9,0,10*ROW('Hygiene Data'!G72))),'Data Summary'!DZ78="Yes"),OFFSET('Hygiene Data'!$G$9,0,10*ROW('Hygiene Data'!G72)),NA())</f>
        <v>#N/A</v>
      </c>
      <c r="BL78" s="529" t="e">
        <f ca="1">+IF(AND(ISNUMBER(OFFSET('Hygiene Data'!$H$5,0,10*ROW('Hygiene Data'!H72))),'Data Summary'!EA78="Yes"),OFFSET('Hygiene Data'!$H$5,0,10*ROW('Hygiene Data'!H72)),NA())</f>
        <v>#N/A</v>
      </c>
      <c r="BM78" s="529" t="e">
        <f ca="1">+IF(AND(ISNUMBER(OFFSET('Hygiene Data'!$H$7,0,10*ROW('Hygiene Data'!H72))),'Data Summary'!EB78="Yes"),OFFSET('Hygiene Data'!$H$7,0,10*ROW('Hygiene Data'!H72)),NA())</f>
        <v>#N/A</v>
      </c>
      <c r="BN78" s="529" t="e">
        <f ca="1">+IF(AND(ISNUMBER(OFFSET('Hygiene Data'!$H$9,0,10*ROW('Hygiene Data'!H72))),'Data Summary'!EC78="Yes"),OFFSET('Hygiene Data'!$H$9,0,10*ROW('Hygiene Data'!H72)),NA())</f>
        <v>#N/A</v>
      </c>
      <c r="BO78" s="529" t="e">
        <f ca="1">+IF(AND(ISNUMBER(OFFSET('Hygiene Data'!$I$5,0,10*ROW('Hygiene Data'!I72))),'Data Summary'!ED78="Yes"),OFFSET('Hygiene Data'!$I$5,0,10*ROW('Hygiene Data'!I72)),NA())</f>
        <v>#N/A</v>
      </c>
      <c r="BP78" s="529" t="e">
        <f ca="1">+IF(AND(ISNUMBER(OFFSET('Hygiene Data'!$I$7,0,10*ROW('Hygiene Data'!I72))),'Data Summary'!EE78="Yes"),OFFSET('Hygiene Data'!$I$7,0,10*ROW('Hygiene Data'!I72)),NA())</f>
        <v>#N/A</v>
      </c>
      <c r="BQ78" s="529" t="e">
        <f ca="1">+IF(AND(ISNUMBER(OFFSET('Hygiene Data'!$I$9,0,10*ROW('Hygiene Data'!I72))),'Data Summary'!EF78="Yes"),OFFSET('Hygiene Data'!$I$9,0,10*ROW('Hygiene Data'!I72)),NA())</f>
        <v>#N/A</v>
      </c>
    </row>
    <row r="79" spans="1:69" x14ac:dyDescent="0.25">
      <c r="A79" s="525" t="e">
        <f ca="1">+RIGHT('Data Summary'!A79,LEN('Data Summary'!A79)-9)</f>
        <v>#VALUE!</v>
      </c>
      <c r="B79" s="499" t="str">
        <f ca="1">+IF(ISTEXT('Data Summary'!B79),'Data Summary'!B79,"")</f>
        <v/>
      </c>
      <c r="C79" s="526" t="e">
        <f ca="1">+VALUE('Data Summary'!C79)</f>
        <v>#VALUE!</v>
      </c>
      <c r="D79" s="527" t="e">
        <f ca="1">+IF(AND(ISNUMBER(OFFSET('Water Data'!$D$4,0,10*ROW('Water Data'!D73))),'Data Summary'!BS79="Yes"),100-OFFSET('Water Data'!$D$4,0,10*ROW('Water Data'!D73)),NA())</f>
        <v>#N/A</v>
      </c>
      <c r="E79" s="527" t="e">
        <f ca="1">+IF(AND(ISNUMBER(OFFSET('Water Data'!$D$6,0,10*ROW('Water Data'!D73))),'Data Summary'!BT79="Yes"),OFFSET('Water Data'!$D$6,0,10*ROW('Water Data'!D73)),NA())</f>
        <v>#N/A</v>
      </c>
      <c r="F79" s="527" t="e">
        <f ca="1">+IF(AND(ISNUMBER(OFFSET('Water Data'!$D$9,0,10*ROW('Water Data'!D73))),'Data Summary'!BU79="Yes"),OFFSET('Water Data'!$D$9,0,10*ROW('Water Data'!D73)),NA())</f>
        <v>#N/A</v>
      </c>
      <c r="G79" s="527" t="e">
        <f ca="1">+IF(AND(ISNUMBER(OFFSET('Water Data'!$E$4,0,10*ROW('Water Data'!E73))),'Data Summary'!BV79="Yes"),100-OFFSET('Water Data'!$E$4,0,10*ROW('Water Data'!E73)),NA())</f>
        <v>#N/A</v>
      </c>
      <c r="H79" s="527" t="e">
        <f ca="1">+IF(AND(ISNUMBER(OFFSET('Water Data'!$E$6,0,10*ROW('Water Data'!E73))),'Data Summary'!BW79="Yes"),OFFSET('Water Data'!$E$6,0,10*ROW('Water Data'!E73)),NA())</f>
        <v>#N/A</v>
      </c>
      <c r="I79" s="527" t="e">
        <f ca="1">+IF(AND(ISNUMBER(OFFSET('Water Data'!$E$9,0,10*ROW('Water Data'!E73))),'Data Summary'!BX79="Yes"),OFFSET('Water Data'!$E$9,0,10*ROW('Water Data'!E73)),NA())</f>
        <v>#N/A</v>
      </c>
      <c r="J79" s="527" t="e">
        <f ca="1">+IF(AND(ISNUMBER(OFFSET('Water Data'!$F$4,0,10*ROW('Water Data'!F73))),'Data Summary'!BY79="Yes"),100-OFFSET('Water Data'!$F$4,0,10*ROW('Water Data'!F73)),NA())</f>
        <v>#N/A</v>
      </c>
      <c r="K79" s="527" t="e">
        <f ca="1">+IF(AND(ISNUMBER(OFFSET('Water Data'!$F$6,0,10*ROW('Water Data'!F73))),'Data Summary'!BZ79="Yes"),OFFSET('Water Data'!$F$6,0,10*ROW('Water Data'!F73)),NA())</f>
        <v>#N/A</v>
      </c>
      <c r="L79" s="527" t="e">
        <f ca="1">+IF(AND(ISNUMBER(OFFSET('Water Data'!$F$9,0,10*ROW('Water Data'!F73))),'Data Summary'!CA79="Yes"),OFFSET('Water Data'!$F$9,0,10*ROW('Water Data'!F73)),NA())</f>
        <v>#N/A</v>
      </c>
      <c r="M79" s="527" t="e">
        <f ca="1">+IF(AND(ISNUMBER(OFFSET('Water Data'!$G$4,0,10*ROW('Water Data'!G73))),'Data Summary'!CB79="Yes"),100-OFFSET('Water Data'!$G$4,0,10*ROW('Water Data'!G73)),NA())</f>
        <v>#N/A</v>
      </c>
      <c r="N79" s="527" t="e">
        <f ca="1">+IF(AND(ISNUMBER(OFFSET('Water Data'!$G$6,0,10*ROW('Water Data'!G73))),'Data Summary'!CC79="Yes"),OFFSET('Water Data'!$G$6,0,10*ROW('Water Data'!G73)),NA())</f>
        <v>#N/A</v>
      </c>
      <c r="O79" s="527" t="e">
        <f ca="1">+IF(AND(ISNUMBER(OFFSET('Water Data'!$G$9,0,10*ROW('Water Data'!G73))),'Data Summary'!CD79="Yes"),OFFSET('Water Data'!$G$9,0,10*ROW('Water Data'!G73)),NA())</f>
        <v>#N/A</v>
      </c>
      <c r="P79" s="527" t="e">
        <f ca="1">+IF(AND(ISNUMBER(OFFSET('Water Data'!$H$4,0,10*ROW('Water Data'!H73))),'Data Summary'!CE79="Yes"),100-OFFSET('Water Data'!$H$4,0,10*ROW('Water Data'!H73)),NA())</f>
        <v>#N/A</v>
      </c>
      <c r="Q79" s="527" t="e">
        <f ca="1">+IF(AND(ISNUMBER(OFFSET('Water Data'!$H$6,0,10*ROW('Water Data'!H73))),'Data Summary'!CF79="Yes"),OFFSET('Water Data'!$H$6,0,10*ROW('Water Data'!H73)),NA())</f>
        <v>#N/A</v>
      </c>
      <c r="R79" s="527" t="e">
        <f ca="1">+IF(AND(ISNUMBER(OFFSET('Water Data'!$H$9,0,10*ROW('Water Data'!H73))),'Data Summary'!CG79="Yes"),OFFSET('Water Data'!$H$9,0,10*ROW('Water Data'!H73)),NA())</f>
        <v>#N/A</v>
      </c>
      <c r="S79" s="527" t="e">
        <f ca="1">+IF(AND(ISNUMBER(OFFSET('Water Data'!$I$4,0,10*ROW('Water Data'!I73))),'Data Summary'!CH79="Yes"),100-OFFSET('Water Data'!$I$4,0,10*ROW('Water Data'!I73)),NA())</f>
        <v>#N/A</v>
      </c>
      <c r="T79" s="527" t="e">
        <f ca="1">+IF(AND(ISNUMBER(OFFSET('Water Data'!$I$6,0,10*ROW('Water Data'!I73))),'Data Summary'!CI79="Yes"),OFFSET('Water Data'!$I$6,0,10*ROW('Water Data'!I73)),NA())</f>
        <v>#N/A</v>
      </c>
      <c r="U79" s="527" t="e">
        <f ca="1">+IF(AND(ISNUMBER(OFFSET('Water Data'!$I$9,0,10*ROW('Water Data'!I73))),'Data Summary'!CJ79="Yes"),OFFSET('Water Data'!$I$9,0,10*ROW('Water Data'!I73)),NA())</f>
        <v>#N/A</v>
      </c>
      <c r="V79" s="528" t="e">
        <f ca="1">+IF(AND(ISNUMBER(OFFSET('Sanitation Data'!$D$4,0,10*ROW('Sanitation Data'!D73))),'Data Summary'!CK79="Yes"),100-OFFSET('Sanitation Data'!$D$4,0,10*ROW('Sanitation Data'!D73)),NA())</f>
        <v>#N/A</v>
      </c>
      <c r="W79" s="528" t="e">
        <f ca="1">+IF(AND(ISNUMBER(OFFSET('Sanitation Data'!$D$6,0,10*ROW('Sanitation Data'!D73))),'Data Summary'!CL79="Yes"),OFFSET('Sanitation Data'!$D$6,0,10*ROW('Sanitation Data'!D73)),NA())</f>
        <v>#N/A</v>
      </c>
      <c r="X79" s="528" t="e">
        <f ca="1">+IF(AND(ISNUMBER(OFFSET('Sanitation Data'!$D$10,0,10*ROW('Sanitation Data'!D73))),'Data Summary'!CM79="Yes"),OFFSET('Sanitation Data'!$D$10,0,10*ROW('Sanitation Data'!D73)),NA())</f>
        <v>#N/A</v>
      </c>
      <c r="Y79" s="528" t="e">
        <f ca="1">+IF(AND(ISNUMBER(OFFSET('Sanitation Data'!$D$11,0,10*ROW('Sanitation Data'!D73))),'Data Summary'!CN79="Yes"),OFFSET('Sanitation Data'!$D$11,0,10*ROW('Sanitation Data'!D73)),NA())</f>
        <v>#N/A</v>
      </c>
      <c r="Z79" s="528" t="e">
        <f ca="1">+IF(AND(ISNUMBER(OFFSET('Sanitation Data'!$D$12,0,10*ROW('Sanitation Data'!D73))),'Data Summary'!CO79="Yes"),OFFSET('Sanitation Data'!$D$12,0,10*ROW('Sanitation Data'!D73)),NA())</f>
        <v>#N/A</v>
      </c>
      <c r="AA79" s="528" t="e">
        <f ca="1">+IF(AND(ISNUMBER(OFFSET('Sanitation Data'!$E$4,0,10*ROW('Sanitation Data'!E73))),'Data Summary'!CP79="Yes"),100-OFFSET('Sanitation Data'!$E$4,0,10*ROW('Sanitation Data'!E73)),NA())</f>
        <v>#N/A</v>
      </c>
      <c r="AB79" s="528" t="e">
        <f ca="1">+IF(AND(ISNUMBER(OFFSET('Sanitation Data'!$E$6,0,10*ROW('Sanitation Data'!E73))),'Data Summary'!CQ79="Yes"),OFFSET('Sanitation Data'!$E$6,0,10*ROW('Sanitation Data'!E73)),NA())</f>
        <v>#N/A</v>
      </c>
      <c r="AC79" s="528" t="e">
        <f ca="1">+IF(AND(ISNUMBER(OFFSET('Sanitation Data'!$E$10,0,10*ROW('Sanitation Data'!E73))),'Data Summary'!CR79="Yes"),OFFSET('Sanitation Data'!$E$10,0,10*ROW('Sanitation Data'!E73)),NA())</f>
        <v>#N/A</v>
      </c>
      <c r="AD79" s="528" t="e">
        <f ca="1">+IF(AND(ISNUMBER(OFFSET('Sanitation Data'!$E$11,0,10*ROW('Sanitation Data'!E73))),'Data Summary'!CS79="Yes"),OFFSET('Sanitation Data'!$E$11,0,10*ROW('Sanitation Data'!E73)),NA())</f>
        <v>#N/A</v>
      </c>
      <c r="AE79" s="528" t="e">
        <f ca="1">+IF(AND(ISNUMBER(OFFSET('Sanitation Data'!$E$12,0,10*ROW('Sanitation Data'!E73))),'Data Summary'!CT79="Yes"),OFFSET('Sanitation Data'!$E$12,0,10*ROW('Sanitation Data'!E73)),NA())</f>
        <v>#N/A</v>
      </c>
      <c r="AF79" s="528" t="e">
        <f ca="1">+IF(AND(ISNUMBER(OFFSET('Sanitation Data'!$F$4,0,10*ROW('Sanitation Data'!F73))),'Data Summary'!CU79="Yes"),100-OFFSET('Sanitation Data'!$F$4,0,10*ROW('Sanitation Data'!F73)),NA())</f>
        <v>#N/A</v>
      </c>
      <c r="AG79" s="528" t="e">
        <f ca="1">+IF(AND(ISNUMBER(OFFSET('Sanitation Data'!$F$6,0,10*ROW('Sanitation Data'!F73))),'Data Summary'!CV79="Yes"),OFFSET('Sanitation Data'!$F$6,0,10*ROW('Sanitation Data'!F73)),NA())</f>
        <v>#N/A</v>
      </c>
      <c r="AH79" s="528" t="e">
        <f ca="1">+IF(AND(ISNUMBER(OFFSET('Sanitation Data'!$F$10,0,10*ROW('Sanitation Data'!F73))),'Data Summary'!CW79="Yes"),OFFSET('Sanitation Data'!$F$10,0,10*ROW('Sanitation Data'!F73)),NA())</f>
        <v>#N/A</v>
      </c>
      <c r="AI79" s="528" t="e">
        <f ca="1">+IF(AND(ISNUMBER(OFFSET('Sanitation Data'!$F$11,0,10*ROW('Sanitation Data'!F73))),'Data Summary'!CX79="Yes"),OFFSET('Sanitation Data'!$F$11,0,10*ROW('Sanitation Data'!F73)),NA())</f>
        <v>#N/A</v>
      </c>
      <c r="AJ79" s="528" t="e">
        <f ca="1">+IF(AND(ISNUMBER(OFFSET('Sanitation Data'!$F$12,0,10*ROW('Sanitation Data'!F73))),'Data Summary'!CY79="Yes"),OFFSET('Sanitation Data'!$F$12,0,10*ROW('Sanitation Data'!F73)),NA())</f>
        <v>#N/A</v>
      </c>
      <c r="AK79" s="528" t="e">
        <f ca="1">+IF(AND(ISNUMBER(OFFSET('Sanitation Data'!$G$4,0,10*ROW('Sanitation Data'!G73))),'Data Summary'!CZ79="Yes"),100-OFFSET('Sanitation Data'!$G$4,0,10*ROW('Sanitation Data'!G73)),NA())</f>
        <v>#N/A</v>
      </c>
      <c r="AL79" s="528" t="e">
        <f ca="1">+IF(AND(ISNUMBER(OFFSET('Sanitation Data'!$G$6,0,10*ROW('Sanitation Data'!G73))),'Data Summary'!DA79="Yes"),OFFSET('Sanitation Data'!$G$6,0,10*ROW('Sanitation Data'!G73)),NA())</f>
        <v>#N/A</v>
      </c>
      <c r="AM79" s="528" t="e">
        <f ca="1">+IF(AND(ISNUMBER(OFFSET('Sanitation Data'!$G$10,0,10*ROW('Sanitation Data'!G73))),'Data Summary'!DB79="Yes"),OFFSET('Sanitation Data'!$G$10,0,10*ROW('Sanitation Data'!G73)),NA())</f>
        <v>#N/A</v>
      </c>
      <c r="AN79" s="528" t="e">
        <f ca="1">+IF(AND(ISNUMBER(OFFSET('Sanitation Data'!$G$11,0,10*ROW('Sanitation Data'!G73))),'Data Summary'!DC79="Yes"),OFFSET('Sanitation Data'!$G$11,0,10*ROW('Sanitation Data'!G73)),NA())</f>
        <v>#N/A</v>
      </c>
      <c r="AO79" s="528" t="e">
        <f ca="1">+IF(AND(ISNUMBER(OFFSET('Sanitation Data'!$G$12,0,10*ROW('Sanitation Data'!G73))),'Data Summary'!DD79="Yes"),OFFSET('Sanitation Data'!$G$12,0,10*ROW('Sanitation Data'!G73)),NA())</f>
        <v>#N/A</v>
      </c>
      <c r="AP79" s="528" t="e">
        <f ca="1">+IF(AND(ISNUMBER(OFFSET('Sanitation Data'!$H$4,0,10*ROW('Sanitation Data'!H73))),'Data Summary'!DE79="Yes"),100-OFFSET('Sanitation Data'!$H$4,0,10*ROW('Sanitation Data'!H73)),NA())</f>
        <v>#N/A</v>
      </c>
      <c r="AQ79" s="528" t="e">
        <f ca="1">+IF(AND(ISNUMBER(OFFSET('Sanitation Data'!$H$6,0,10*ROW('Sanitation Data'!H73))),'Data Summary'!DF79="Yes"),OFFSET('Sanitation Data'!$H$6,0,10*ROW('Sanitation Data'!H73)),NA())</f>
        <v>#N/A</v>
      </c>
      <c r="AR79" s="528" t="e">
        <f ca="1">+IF(AND(ISNUMBER(OFFSET('Sanitation Data'!$H$10,0,10*ROW('Sanitation Data'!H73))),'Data Summary'!DG79="Yes"),OFFSET('Sanitation Data'!$H$10,0,10*ROW('Sanitation Data'!H73)),NA())</f>
        <v>#N/A</v>
      </c>
      <c r="AS79" s="528" t="e">
        <f ca="1">+IF(AND(ISNUMBER(OFFSET('Sanitation Data'!$H$11,0,10*ROW('Sanitation Data'!H73))),'Data Summary'!DH79="Yes"),OFFSET('Sanitation Data'!$H$11,0,10*ROW('Sanitation Data'!H73)),NA())</f>
        <v>#N/A</v>
      </c>
      <c r="AT79" s="528" t="e">
        <f ca="1">+IF(AND(ISNUMBER(OFFSET('Sanitation Data'!$H$12,0,10*ROW('Sanitation Data'!H73))),'Data Summary'!DI79="Yes"),OFFSET('Sanitation Data'!$H$12,0,10*ROW('Sanitation Data'!H73)),NA())</f>
        <v>#N/A</v>
      </c>
      <c r="AU79" s="528" t="e">
        <f ca="1">+IF(AND(ISNUMBER(OFFSET('Sanitation Data'!$I$4,0,10*ROW('Sanitation Data'!I73))),'Data Summary'!DJ79="Yes"),100-OFFSET('Sanitation Data'!$I$4,0,10*ROW('Sanitation Data'!I73)),NA())</f>
        <v>#N/A</v>
      </c>
      <c r="AV79" s="528" t="e">
        <f ca="1">+IF(AND(ISNUMBER(OFFSET('Sanitation Data'!$I$6,0,10*ROW('Sanitation Data'!I73))),'Data Summary'!DK79="Yes"),OFFSET('Sanitation Data'!$I$6,0,10*ROW('Sanitation Data'!I73)),NA())</f>
        <v>#N/A</v>
      </c>
      <c r="AW79" s="528" t="e">
        <f ca="1">+IF(AND(ISNUMBER(OFFSET('Sanitation Data'!$I$10,0,10*ROW('Sanitation Data'!I73))),'Data Summary'!DL79="Yes"),OFFSET('Sanitation Data'!$I$10,0,10*ROW('Sanitation Data'!I73)),NA())</f>
        <v>#N/A</v>
      </c>
      <c r="AX79" s="528" t="e">
        <f ca="1">+IF(AND(ISNUMBER(OFFSET('Sanitation Data'!$I$11,0,10*ROW('Sanitation Data'!I73))),'Data Summary'!DM79="Yes"),OFFSET('Sanitation Data'!$I$11,0,10*ROW('Sanitation Data'!I73)),NA())</f>
        <v>#N/A</v>
      </c>
      <c r="AY79" s="528" t="e">
        <f ca="1">+IF(AND(ISNUMBER(OFFSET('Sanitation Data'!$I$12,0,10*ROW('Sanitation Data'!I73))),'Data Summary'!DN79="Yes"),OFFSET('Sanitation Data'!$I$12,0,10*ROW('Sanitation Data'!I73)),NA())</f>
        <v>#N/A</v>
      </c>
      <c r="AZ79" s="529" t="e">
        <f ca="1">+IF(AND(ISNUMBER(OFFSET('Hygiene Data'!$D$5,0,10*ROW('Hygiene Data'!D73))),'Data Summary'!DO79="Yes"),OFFSET('Hygiene Data'!$D$5,0,10*ROW('Hygiene Data'!D73)),NA())</f>
        <v>#N/A</v>
      </c>
      <c r="BA79" s="529" t="e">
        <f ca="1">+IF(AND(ISNUMBER(OFFSET('Hygiene Data'!$D$7,0,10*ROW('Hygiene Data'!D73))),'Data Summary'!DP79="Yes"),OFFSET('Hygiene Data'!$D$7,0,10*ROW('Hygiene Data'!D73)),NA())</f>
        <v>#N/A</v>
      </c>
      <c r="BB79" s="529" t="e">
        <f ca="1">+IF(AND(ISNUMBER(OFFSET('Hygiene Data'!$D$9,0,10*ROW('Hygiene Data'!D73))),'Data Summary'!DQ79="Yes"),OFFSET('Hygiene Data'!$D$9,0,10*ROW('Hygiene Data'!D73)),NA())</f>
        <v>#N/A</v>
      </c>
      <c r="BC79" s="529" t="e">
        <f ca="1">+IF(AND(ISNUMBER(OFFSET('Hygiene Data'!$E$5,0,10*ROW('Hygiene Data'!E73))),'Data Summary'!DR79="Yes"),OFFSET('Hygiene Data'!$E$5,0,10*ROW('Hygiene Data'!E73)),NA())</f>
        <v>#N/A</v>
      </c>
      <c r="BD79" s="529" t="e">
        <f ca="1">+IF(AND(ISNUMBER(OFFSET('Hygiene Data'!$E$7,0,10*ROW('Hygiene Data'!E73))),'Data Summary'!DS79="Yes"),OFFSET('Hygiene Data'!$E$7,0,10*ROW('Hygiene Data'!E73)),NA())</f>
        <v>#N/A</v>
      </c>
      <c r="BE79" s="529" t="e">
        <f ca="1">+IF(AND(ISNUMBER(OFFSET('Hygiene Data'!$E$9,0,10*ROW('Hygiene Data'!E73))),'Data Summary'!DT79="Yes"),OFFSET('Hygiene Data'!$E$9,0,10*ROW('Hygiene Data'!E73)),NA())</f>
        <v>#N/A</v>
      </c>
      <c r="BF79" s="529" t="e">
        <f ca="1">+IF(AND(ISNUMBER(OFFSET('Hygiene Data'!$F$5,0,10*ROW('Hygiene Data'!F73))),'Data Summary'!DU79="Yes"),OFFSET('Hygiene Data'!$F$5,0,10*ROW('Hygiene Data'!F73)),NA())</f>
        <v>#N/A</v>
      </c>
      <c r="BG79" s="529" t="e">
        <f ca="1">+IF(AND(ISNUMBER(OFFSET('Hygiene Data'!$F$7,0,10*ROW('Hygiene Data'!F73))),'Data Summary'!DV79="Yes"),OFFSET('Hygiene Data'!$F$7,0,10*ROW('Hygiene Data'!F73)),NA())</f>
        <v>#N/A</v>
      </c>
      <c r="BH79" s="529" t="e">
        <f ca="1">+IF(AND(ISNUMBER(OFFSET('Hygiene Data'!$F$9,0,10*ROW('Hygiene Data'!F73))),'Data Summary'!DW79="Yes"),OFFSET('Hygiene Data'!$F$9,0,10*ROW('Hygiene Data'!F73)),NA())</f>
        <v>#N/A</v>
      </c>
      <c r="BI79" s="529" t="e">
        <f ca="1">+IF(AND(ISNUMBER(OFFSET('Hygiene Data'!$G$5,0,10*ROW('Hygiene Data'!G73))),'Data Summary'!DX79="Yes"),OFFSET('Hygiene Data'!$G$5,0,10*ROW('Hygiene Data'!G73)),NA())</f>
        <v>#N/A</v>
      </c>
      <c r="BJ79" s="529" t="e">
        <f ca="1">+IF(AND(ISNUMBER(OFFSET('Hygiene Data'!$G$7,0,10*ROW('Hygiene Data'!G73))),'Data Summary'!DY79="Yes"),OFFSET('Hygiene Data'!$G$7,0,10*ROW('Hygiene Data'!G73)),NA())</f>
        <v>#N/A</v>
      </c>
      <c r="BK79" s="529" t="e">
        <f ca="1">+IF(AND(ISNUMBER(OFFSET('Hygiene Data'!$G$9,0,10*ROW('Hygiene Data'!G73))),'Data Summary'!DZ79="Yes"),OFFSET('Hygiene Data'!$G$9,0,10*ROW('Hygiene Data'!G73)),NA())</f>
        <v>#N/A</v>
      </c>
      <c r="BL79" s="529" t="e">
        <f ca="1">+IF(AND(ISNUMBER(OFFSET('Hygiene Data'!$H$5,0,10*ROW('Hygiene Data'!H73))),'Data Summary'!EA79="Yes"),OFFSET('Hygiene Data'!$H$5,0,10*ROW('Hygiene Data'!H73)),NA())</f>
        <v>#N/A</v>
      </c>
      <c r="BM79" s="529" t="e">
        <f ca="1">+IF(AND(ISNUMBER(OFFSET('Hygiene Data'!$H$7,0,10*ROW('Hygiene Data'!H73))),'Data Summary'!EB79="Yes"),OFFSET('Hygiene Data'!$H$7,0,10*ROW('Hygiene Data'!H73)),NA())</f>
        <v>#N/A</v>
      </c>
      <c r="BN79" s="529" t="e">
        <f ca="1">+IF(AND(ISNUMBER(OFFSET('Hygiene Data'!$H$9,0,10*ROW('Hygiene Data'!H73))),'Data Summary'!EC79="Yes"),OFFSET('Hygiene Data'!$H$9,0,10*ROW('Hygiene Data'!H73)),NA())</f>
        <v>#N/A</v>
      </c>
      <c r="BO79" s="529" t="e">
        <f ca="1">+IF(AND(ISNUMBER(OFFSET('Hygiene Data'!$I$5,0,10*ROW('Hygiene Data'!I73))),'Data Summary'!ED79="Yes"),OFFSET('Hygiene Data'!$I$5,0,10*ROW('Hygiene Data'!I73)),NA())</f>
        <v>#N/A</v>
      </c>
      <c r="BP79" s="529" t="e">
        <f ca="1">+IF(AND(ISNUMBER(OFFSET('Hygiene Data'!$I$7,0,10*ROW('Hygiene Data'!I73))),'Data Summary'!EE79="Yes"),OFFSET('Hygiene Data'!$I$7,0,10*ROW('Hygiene Data'!I73)),NA())</f>
        <v>#N/A</v>
      </c>
      <c r="BQ79" s="529" t="e">
        <f ca="1">+IF(AND(ISNUMBER(OFFSET('Hygiene Data'!$I$9,0,10*ROW('Hygiene Data'!I73))),'Data Summary'!EF79="Yes"),OFFSET('Hygiene Data'!$I$9,0,10*ROW('Hygiene Data'!I73)),NA())</f>
        <v>#N/A</v>
      </c>
    </row>
    <row r="80" spans="1:69" x14ac:dyDescent="0.25">
      <c r="A80" s="525" t="e">
        <f ca="1">+RIGHT('Data Summary'!A80,LEN('Data Summary'!A80)-9)</f>
        <v>#VALUE!</v>
      </c>
      <c r="B80" s="499" t="str">
        <f ca="1">+IF(ISTEXT('Data Summary'!B80),'Data Summary'!B80,"")</f>
        <v/>
      </c>
      <c r="C80" s="526" t="e">
        <f ca="1">+VALUE('Data Summary'!C80)</f>
        <v>#VALUE!</v>
      </c>
      <c r="D80" s="527" t="e">
        <f ca="1">+IF(AND(ISNUMBER(OFFSET('Water Data'!$D$4,0,10*ROW('Water Data'!D74))),'Data Summary'!BS80="Yes"),100-OFFSET('Water Data'!$D$4,0,10*ROW('Water Data'!D74)),NA())</f>
        <v>#N/A</v>
      </c>
      <c r="E80" s="527" t="e">
        <f ca="1">+IF(AND(ISNUMBER(OFFSET('Water Data'!$D$6,0,10*ROW('Water Data'!D74))),'Data Summary'!BT80="Yes"),OFFSET('Water Data'!$D$6,0,10*ROW('Water Data'!D74)),NA())</f>
        <v>#N/A</v>
      </c>
      <c r="F80" s="527" t="e">
        <f ca="1">+IF(AND(ISNUMBER(OFFSET('Water Data'!$D$9,0,10*ROW('Water Data'!D74))),'Data Summary'!BU80="Yes"),OFFSET('Water Data'!$D$9,0,10*ROW('Water Data'!D74)),NA())</f>
        <v>#N/A</v>
      </c>
      <c r="G80" s="527" t="e">
        <f ca="1">+IF(AND(ISNUMBER(OFFSET('Water Data'!$E$4,0,10*ROW('Water Data'!E74))),'Data Summary'!BV80="Yes"),100-OFFSET('Water Data'!$E$4,0,10*ROW('Water Data'!E74)),NA())</f>
        <v>#N/A</v>
      </c>
      <c r="H80" s="527" t="e">
        <f ca="1">+IF(AND(ISNUMBER(OFFSET('Water Data'!$E$6,0,10*ROW('Water Data'!E74))),'Data Summary'!BW80="Yes"),OFFSET('Water Data'!$E$6,0,10*ROW('Water Data'!E74)),NA())</f>
        <v>#N/A</v>
      </c>
      <c r="I80" s="527" t="e">
        <f ca="1">+IF(AND(ISNUMBER(OFFSET('Water Data'!$E$9,0,10*ROW('Water Data'!E74))),'Data Summary'!BX80="Yes"),OFFSET('Water Data'!$E$9,0,10*ROW('Water Data'!E74)),NA())</f>
        <v>#N/A</v>
      </c>
      <c r="J80" s="527" t="e">
        <f ca="1">+IF(AND(ISNUMBER(OFFSET('Water Data'!$F$4,0,10*ROW('Water Data'!F74))),'Data Summary'!BY80="Yes"),100-OFFSET('Water Data'!$F$4,0,10*ROW('Water Data'!F74)),NA())</f>
        <v>#N/A</v>
      </c>
      <c r="K80" s="527" t="e">
        <f ca="1">+IF(AND(ISNUMBER(OFFSET('Water Data'!$F$6,0,10*ROW('Water Data'!F74))),'Data Summary'!BZ80="Yes"),OFFSET('Water Data'!$F$6,0,10*ROW('Water Data'!F74)),NA())</f>
        <v>#N/A</v>
      </c>
      <c r="L80" s="527" t="e">
        <f ca="1">+IF(AND(ISNUMBER(OFFSET('Water Data'!$F$9,0,10*ROW('Water Data'!F74))),'Data Summary'!CA80="Yes"),OFFSET('Water Data'!$F$9,0,10*ROW('Water Data'!F74)),NA())</f>
        <v>#N/A</v>
      </c>
      <c r="M80" s="527" t="e">
        <f ca="1">+IF(AND(ISNUMBER(OFFSET('Water Data'!$G$4,0,10*ROW('Water Data'!G74))),'Data Summary'!CB80="Yes"),100-OFFSET('Water Data'!$G$4,0,10*ROW('Water Data'!G74)),NA())</f>
        <v>#N/A</v>
      </c>
      <c r="N80" s="527" t="e">
        <f ca="1">+IF(AND(ISNUMBER(OFFSET('Water Data'!$G$6,0,10*ROW('Water Data'!G74))),'Data Summary'!CC80="Yes"),OFFSET('Water Data'!$G$6,0,10*ROW('Water Data'!G74)),NA())</f>
        <v>#N/A</v>
      </c>
      <c r="O80" s="527" t="e">
        <f ca="1">+IF(AND(ISNUMBER(OFFSET('Water Data'!$G$9,0,10*ROW('Water Data'!G74))),'Data Summary'!CD80="Yes"),OFFSET('Water Data'!$G$9,0,10*ROW('Water Data'!G74)),NA())</f>
        <v>#N/A</v>
      </c>
      <c r="P80" s="527" t="e">
        <f ca="1">+IF(AND(ISNUMBER(OFFSET('Water Data'!$H$4,0,10*ROW('Water Data'!H74))),'Data Summary'!CE80="Yes"),100-OFFSET('Water Data'!$H$4,0,10*ROW('Water Data'!H74)),NA())</f>
        <v>#N/A</v>
      </c>
      <c r="Q80" s="527" t="e">
        <f ca="1">+IF(AND(ISNUMBER(OFFSET('Water Data'!$H$6,0,10*ROW('Water Data'!H74))),'Data Summary'!CF80="Yes"),OFFSET('Water Data'!$H$6,0,10*ROW('Water Data'!H74)),NA())</f>
        <v>#N/A</v>
      </c>
      <c r="R80" s="527" t="e">
        <f ca="1">+IF(AND(ISNUMBER(OFFSET('Water Data'!$H$9,0,10*ROW('Water Data'!H74))),'Data Summary'!CG80="Yes"),OFFSET('Water Data'!$H$9,0,10*ROW('Water Data'!H74)),NA())</f>
        <v>#N/A</v>
      </c>
      <c r="S80" s="527" t="e">
        <f ca="1">+IF(AND(ISNUMBER(OFFSET('Water Data'!$I$4,0,10*ROW('Water Data'!I74))),'Data Summary'!CH80="Yes"),100-OFFSET('Water Data'!$I$4,0,10*ROW('Water Data'!I74)),NA())</f>
        <v>#N/A</v>
      </c>
      <c r="T80" s="527" t="e">
        <f ca="1">+IF(AND(ISNUMBER(OFFSET('Water Data'!$I$6,0,10*ROW('Water Data'!I74))),'Data Summary'!CI80="Yes"),OFFSET('Water Data'!$I$6,0,10*ROW('Water Data'!I74)),NA())</f>
        <v>#N/A</v>
      </c>
      <c r="U80" s="527" t="e">
        <f ca="1">+IF(AND(ISNUMBER(OFFSET('Water Data'!$I$9,0,10*ROW('Water Data'!I74))),'Data Summary'!CJ80="Yes"),OFFSET('Water Data'!$I$9,0,10*ROW('Water Data'!I74)),NA())</f>
        <v>#N/A</v>
      </c>
      <c r="V80" s="528" t="e">
        <f ca="1">+IF(AND(ISNUMBER(OFFSET('Sanitation Data'!$D$4,0,10*ROW('Sanitation Data'!D74))),'Data Summary'!CK80="Yes"),100-OFFSET('Sanitation Data'!$D$4,0,10*ROW('Sanitation Data'!D74)),NA())</f>
        <v>#N/A</v>
      </c>
      <c r="W80" s="528" t="e">
        <f ca="1">+IF(AND(ISNUMBER(OFFSET('Sanitation Data'!$D$6,0,10*ROW('Sanitation Data'!D74))),'Data Summary'!CL80="Yes"),OFFSET('Sanitation Data'!$D$6,0,10*ROW('Sanitation Data'!D74)),NA())</f>
        <v>#N/A</v>
      </c>
      <c r="X80" s="528" t="e">
        <f ca="1">+IF(AND(ISNUMBER(OFFSET('Sanitation Data'!$D$10,0,10*ROW('Sanitation Data'!D74))),'Data Summary'!CM80="Yes"),OFFSET('Sanitation Data'!$D$10,0,10*ROW('Sanitation Data'!D74)),NA())</f>
        <v>#N/A</v>
      </c>
      <c r="Y80" s="528" t="e">
        <f ca="1">+IF(AND(ISNUMBER(OFFSET('Sanitation Data'!$D$11,0,10*ROW('Sanitation Data'!D74))),'Data Summary'!CN80="Yes"),OFFSET('Sanitation Data'!$D$11,0,10*ROW('Sanitation Data'!D74)),NA())</f>
        <v>#N/A</v>
      </c>
      <c r="Z80" s="528" t="e">
        <f ca="1">+IF(AND(ISNUMBER(OFFSET('Sanitation Data'!$D$12,0,10*ROW('Sanitation Data'!D74))),'Data Summary'!CO80="Yes"),OFFSET('Sanitation Data'!$D$12,0,10*ROW('Sanitation Data'!D74)),NA())</f>
        <v>#N/A</v>
      </c>
      <c r="AA80" s="528" t="e">
        <f ca="1">+IF(AND(ISNUMBER(OFFSET('Sanitation Data'!$E$4,0,10*ROW('Sanitation Data'!E74))),'Data Summary'!CP80="Yes"),100-OFFSET('Sanitation Data'!$E$4,0,10*ROW('Sanitation Data'!E74)),NA())</f>
        <v>#N/A</v>
      </c>
      <c r="AB80" s="528" t="e">
        <f ca="1">+IF(AND(ISNUMBER(OFFSET('Sanitation Data'!$E$6,0,10*ROW('Sanitation Data'!E74))),'Data Summary'!CQ80="Yes"),OFFSET('Sanitation Data'!$E$6,0,10*ROW('Sanitation Data'!E74)),NA())</f>
        <v>#N/A</v>
      </c>
      <c r="AC80" s="528" t="e">
        <f ca="1">+IF(AND(ISNUMBER(OFFSET('Sanitation Data'!$E$10,0,10*ROW('Sanitation Data'!E74))),'Data Summary'!CR80="Yes"),OFFSET('Sanitation Data'!$E$10,0,10*ROW('Sanitation Data'!E74)),NA())</f>
        <v>#N/A</v>
      </c>
      <c r="AD80" s="528" t="e">
        <f ca="1">+IF(AND(ISNUMBER(OFFSET('Sanitation Data'!$E$11,0,10*ROW('Sanitation Data'!E74))),'Data Summary'!CS80="Yes"),OFFSET('Sanitation Data'!$E$11,0,10*ROW('Sanitation Data'!E74)),NA())</f>
        <v>#N/A</v>
      </c>
      <c r="AE80" s="528" t="e">
        <f ca="1">+IF(AND(ISNUMBER(OFFSET('Sanitation Data'!$E$12,0,10*ROW('Sanitation Data'!E74))),'Data Summary'!CT80="Yes"),OFFSET('Sanitation Data'!$E$12,0,10*ROW('Sanitation Data'!E74)),NA())</f>
        <v>#N/A</v>
      </c>
      <c r="AF80" s="528" t="e">
        <f ca="1">+IF(AND(ISNUMBER(OFFSET('Sanitation Data'!$F$4,0,10*ROW('Sanitation Data'!F74))),'Data Summary'!CU80="Yes"),100-OFFSET('Sanitation Data'!$F$4,0,10*ROW('Sanitation Data'!F74)),NA())</f>
        <v>#N/A</v>
      </c>
      <c r="AG80" s="528" t="e">
        <f ca="1">+IF(AND(ISNUMBER(OFFSET('Sanitation Data'!$F$6,0,10*ROW('Sanitation Data'!F74))),'Data Summary'!CV80="Yes"),OFFSET('Sanitation Data'!$F$6,0,10*ROW('Sanitation Data'!F74)),NA())</f>
        <v>#N/A</v>
      </c>
      <c r="AH80" s="528" t="e">
        <f ca="1">+IF(AND(ISNUMBER(OFFSET('Sanitation Data'!$F$10,0,10*ROW('Sanitation Data'!F74))),'Data Summary'!CW80="Yes"),OFFSET('Sanitation Data'!$F$10,0,10*ROW('Sanitation Data'!F74)),NA())</f>
        <v>#N/A</v>
      </c>
      <c r="AI80" s="528" t="e">
        <f ca="1">+IF(AND(ISNUMBER(OFFSET('Sanitation Data'!$F$11,0,10*ROW('Sanitation Data'!F74))),'Data Summary'!CX80="Yes"),OFFSET('Sanitation Data'!$F$11,0,10*ROW('Sanitation Data'!F74)),NA())</f>
        <v>#N/A</v>
      </c>
      <c r="AJ80" s="528" t="e">
        <f ca="1">+IF(AND(ISNUMBER(OFFSET('Sanitation Data'!$F$12,0,10*ROW('Sanitation Data'!F74))),'Data Summary'!CY80="Yes"),OFFSET('Sanitation Data'!$F$12,0,10*ROW('Sanitation Data'!F74)),NA())</f>
        <v>#N/A</v>
      </c>
      <c r="AK80" s="528" t="e">
        <f ca="1">+IF(AND(ISNUMBER(OFFSET('Sanitation Data'!$G$4,0,10*ROW('Sanitation Data'!G74))),'Data Summary'!CZ80="Yes"),100-OFFSET('Sanitation Data'!$G$4,0,10*ROW('Sanitation Data'!G74)),NA())</f>
        <v>#N/A</v>
      </c>
      <c r="AL80" s="528" t="e">
        <f ca="1">+IF(AND(ISNUMBER(OFFSET('Sanitation Data'!$G$6,0,10*ROW('Sanitation Data'!G74))),'Data Summary'!DA80="Yes"),OFFSET('Sanitation Data'!$G$6,0,10*ROW('Sanitation Data'!G74)),NA())</f>
        <v>#N/A</v>
      </c>
      <c r="AM80" s="528" t="e">
        <f ca="1">+IF(AND(ISNUMBER(OFFSET('Sanitation Data'!$G$10,0,10*ROW('Sanitation Data'!G74))),'Data Summary'!DB80="Yes"),OFFSET('Sanitation Data'!$G$10,0,10*ROW('Sanitation Data'!G74)),NA())</f>
        <v>#N/A</v>
      </c>
      <c r="AN80" s="528" t="e">
        <f ca="1">+IF(AND(ISNUMBER(OFFSET('Sanitation Data'!$G$11,0,10*ROW('Sanitation Data'!G74))),'Data Summary'!DC80="Yes"),OFFSET('Sanitation Data'!$G$11,0,10*ROW('Sanitation Data'!G74)),NA())</f>
        <v>#N/A</v>
      </c>
      <c r="AO80" s="528" t="e">
        <f ca="1">+IF(AND(ISNUMBER(OFFSET('Sanitation Data'!$G$12,0,10*ROW('Sanitation Data'!G74))),'Data Summary'!DD80="Yes"),OFFSET('Sanitation Data'!$G$12,0,10*ROW('Sanitation Data'!G74)),NA())</f>
        <v>#N/A</v>
      </c>
      <c r="AP80" s="528" t="e">
        <f ca="1">+IF(AND(ISNUMBER(OFFSET('Sanitation Data'!$H$4,0,10*ROW('Sanitation Data'!H74))),'Data Summary'!DE80="Yes"),100-OFFSET('Sanitation Data'!$H$4,0,10*ROW('Sanitation Data'!H74)),NA())</f>
        <v>#N/A</v>
      </c>
      <c r="AQ80" s="528" t="e">
        <f ca="1">+IF(AND(ISNUMBER(OFFSET('Sanitation Data'!$H$6,0,10*ROW('Sanitation Data'!H74))),'Data Summary'!DF80="Yes"),OFFSET('Sanitation Data'!$H$6,0,10*ROW('Sanitation Data'!H74)),NA())</f>
        <v>#N/A</v>
      </c>
      <c r="AR80" s="528" t="e">
        <f ca="1">+IF(AND(ISNUMBER(OFFSET('Sanitation Data'!$H$10,0,10*ROW('Sanitation Data'!H74))),'Data Summary'!DG80="Yes"),OFFSET('Sanitation Data'!$H$10,0,10*ROW('Sanitation Data'!H74)),NA())</f>
        <v>#N/A</v>
      </c>
      <c r="AS80" s="528" t="e">
        <f ca="1">+IF(AND(ISNUMBER(OFFSET('Sanitation Data'!$H$11,0,10*ROW('Sanitation Data'!H74))),'Data Summary'!DH80="Yes"),OFFSET('Sanitation Data'!$H$11,0,10*ROW('Sanitation Data'!H74)),NA())</f>
        <v>#N/A</v>
      </c>
      <c r="AT80" s="528" t="e">
        <f ca="1">+IF(AND(ISNUMBER(OFFSET('Sanitation Data'!$H$12,0,10*ROW('Sanitation Data'!H74))),'Data Summary'!DI80="Yes"),OFFSET('Sanitation Data'!$H$12,0,10*ROW('Sanitation Data'!H74)),NA())</f>
        <v>#N/A</v>
      </c>
      <c r="AU80" s="528" t="e">
        <f ca="1">+IF(AND(ISNUMBER(OFFSET('Sanitation Data'!$I$4,0,10*ROW('Sanitation Data'!I74))),'Data Summary'!DJ80="Yes"),100-OFFSET('Sanitation Data'!$I$4,0,10*ROW('Sanitation Data'!I74)),NA())</f>
        <v>#N/A</v>
      </c>
      <c r="AV80" s="528" t="e">
        <f ca="1">+IF(AND(ISNUMBER(OFFSET('Sanitation Data'!$I$6,0,10*ROW('Sanitation Data'!I74))),'Data Summary'!DK80="Yes"),OFFSET('Sanitation Data'!$I$6,0,10*ROW('Sanitation Data'!I74)),NA())</f>
        <v>#N/A</v>
      </c>
      <c r="AW80" s="528" t="e">
        <f ca="1">+IF(AND(ISNUMBER(OFFSET('Sanitation Data'!$I$10,0,10*ROW('Sanitation Data'!I74))),'Data Summary'!DL80="Yes"),OFFSET('Sanitation Data'!$I$10,0,10*ROW('Sanitation Data'!I74)),NA())</f>
        <v>#N/A</v>
      </c>
      <c r="AX80" s="528" t="e">
        <f ca="1">+IF(AND(ISNUMBER(OFFSET('Sanitation Data'!$I$11,0,10*ROW('Sanitation Data'!I74))),'Data Summary'!DM80="Yes"),OFFSET('Sanitation Data'!$I$11,0,10*ROW('Sanitation Data'!I74)),NA())</f>
        <v>#N/A</v>
      </c>
      <c r="AY80" s="528" t="e">
        <f ca="1">+IF(AND(ISNUMBER(OFFSET('Sanitation Data'!$I$12,0,10*ROW('Sanitation Data'!I74))),'Data Summary'!DN80="Yes"),OFFSET('Sanitation Data'!$I$12,0,10*ROW('Sanitation Data'!I74)),NA())</f>
        <v>#N/A</v>
      </c>
      <c r="AZ80" s="529" t="e">
        <f ca="1">+IF(AND(ISNUMBER(OFFSET('Hygiene Data'!$D$5,0,10*ROW('Hygiene Data'!D74))),'Data Summary'!DO80="Yes"),OFFSET('Hygiene Data'!$D$5,0,10*ROW('Hygiene Data'!D74)),NA())</f>
        <v>#N/A</v>
      </c>
      <c r="BA80" s="529" t="e">
        <f ca="1">+IF(AND(ISNUMBER(OFFSET('Hygiene Data'!$D$7,0,10*ROW('Hygiene Data'!D74))),'Data Summary'!DP80="Yes"),OFFSET('Hygiene Data'!$D$7,0,10*ROW('Hygiene Data'!D74)),NA())</f>
        <v>#N/A</v>
      </c>
      <c r="BB80" s="529" t="e">
        <f ca="1">+IF(AND(ISNUMBER(OFFSET('Hygiene Data'!$D$9,0,10*ROW('Hygiene Data'!D74))),'Data Summary'!DQ80="Yes"),OFFSET('Hygiene Data'!$D$9,0,10*ROW('Hygiene Data'!D74)),NA())</f>
        <v>#N/A</v>
      </c>
      <c r="BC80" s="529" t="e">
        <f ca="1">+IF(AND(ISNUMBER(OFFSET('Hygiene Data'!$E$5,0,10*ROW('Hygiene Data'!E74))),'Data Summary'!DR80="Yes"),OFFSET('Hygiene Data'!$E$5,0,10*ROW('Hygiene Data'!E74)),NA())</f>
        <v>#N/A</v>
      </c>
      <c r="BD80" s="529" t="e">
        <f ca="1">+IF(AND(ISNUMBER(OFFSET('Hygiene Data'!$E$7,0,10*ROW('Hygiene Data'!E74))),'Data Summary'!DS80="Yes"),OFFSET('Hygiene Data'!$E$7,0,10*ROW('Hygiene Data'!E74)),NA())</f>
        <v>#N/A</v>
      </c>
      <c r="BE80" s="529" t="e">
        <f ca="1">+IF(AND(ISNUMBER(OFFSET('Hygiene Data'!$E$9,0,10*ROW('Hygiene Data'!E74))),'Data Summary'!DT80="Yes"),OFFSET('Hygiene Data'!$E$9,0,10*ROW('Hygiene Data'!E74)),NA())</f>
        <v>#N/A</v>
      </c>
      <c r="BF80" s="529" t="e">
        <f ca="1">+IF(AND(ISNUMBER(OFFSET('Hygiene Data'!$F$5,0,10*ROW('Hygiene Data'!F74))),'Data Summary'!DU80="Yes"),OFFSET('Hygiene Data'!$F$5,0,10*ROW('Hygiene Data'!F74)),NA())</f>
        <v>#N/A</v>
      </c>
      <c r="BG80" s="529" t="e">
        <f ca="1">+IF(AND(ISNUMBER(OFFSET('Hygiene Data'!$F$7,0,10*ROW('Hygiene Data'!F74))),'Data Summary'!DV80="Yes"),OFFSET('Hygiene Data'!$F$7,0,10*ROW('Hygiene Data'!F74)),NA())</f>
        <v>#N/A</v>
      </c>
      <c r="BH80" s="529" t="e">
        <f ca="1">+IF(AND(ISNUMBER(OFFSET('Hygiene Data'!$F$9,0,10*ROW('Hygiene Data'!F74))),'Data Summary'!DW80="Yes"),OFFSET('Hygiene Data'!$F$9,0,10*ROW('Hygiene Data'!F74)),NA())</f>
        <v>#N/A</v>
      </c>
      <c r="BI80" s="529" t="e">
        <f ca="1">+IF(AND(ISNUMBER(OFFSET('Hygiene Data'!$G$5,0,10*ROW('Hygiene Data'!G74))),'Data Summary'!DX80="Yes"),OFFSET('Hygiene Data'!$G$5,0,10*ROW('Hygiene Data'!G74)),NA())</f>
        <v>#N/A</v>
      </c>
      <c r="BJ80" s="529" t="e">
        <f ca="1">+IF(AND(ISNUMBER(OFFSET('Hygiene Data'!$G$7,0,10*ROW('Hygiene Data'!G74))),'Data Summary'!DY80="Yes"),OFFSET('Hygiene Data'!$G$7,0,10*ROW('Hygiene Data'!G74)),NA())</f>
        <v>#N/A</v>
      </c>
      <c r="BK80" s="529" t="e">
        <f ca="1">+IF(AND(ISNUMBER(OFFSET('Hygiene Data'!$G$9,0,10*ROW('Hygiene Data'!G74))),'Data Summary'!DZ80="Yes"),OFFSET('Hygiene Data'!$G$9,0,10*ROW('Hygiene Data'!G74)),NA())</f>
        <v>#N/A</v>
      </c>
      <c r="BL80" s="529" t="e">
        <f ca="1">+IF(AND(ISNUMBER(OFFSET('Hygiene Data'!$H$5,0,10*ROW('Hygiene Data'!H74))),'Data Summary'!EA80="Yes"),OFFSET('Hygiene Data'!$H$5,0,10*ROW('Hygiene Data'!H74)),NA())</f>
        <v>#N/A</v>
      </c>
      <c r="BM80" s="529" t="e">
        <f ca="1">+IF(AND(ISNUMBER(OFFSET('Hygiene Data'!$H$7,0,10*ROW('Hygiene Data'!H74))),'Data Summary'!EB80="Yes"),OFFSET('Hygiene Data'!$H$7,0,10*ROW('Hygiene Data'!H74)),NA())</f>
        <v>#N/A</v>
      </c>
      <c r="BN80" s="529" t="e">
        <f ca="1">+IF(AND(ISNUMBER(OFFSET('Hygiene Data'!$H$9,0,10*ROW('Hygiene Data'!H74))),'Data Summary'!EC80="Yes"),OFFSET('Hygiene Data'!$H$9,0,10*ROW('Hygiene Data'!H74)),NA())</f>
        <v>#N/A</v>
      </c>
      <c r="BO80" s="529" t="e">
        <f ca="1">+IF(AND(ISNUMBER(OFFSET('Hygiene Data'!$I$5,0,10*ROW('Hygiene Data'!I74))),'Data Summary'!ED80="Yes"),OFFSET('Hygiene Data'!$I$5,0,10*ROW('Hygiene Data'!I74)),NA())</f>
        <v>#N/A</v>
      </c>
      <c r="BP80" s="529" t="e">
        <f ca="1">+IF(AND(ISNUMBER(OFFSET('Hygiene Data'!$I$7,0,10*ROW('Hygiene Data'!I74))),'Data Summary'!EE80="Yes"),OFFSET('Hygiene Data'!$I$7,0,10*ROW('Hygiene Data'!I74)),NA())</f>
        <v>#N/A</v>
      </c>
      <c r="BQ80" s="529" t="e">
        <f ca="1">+IF(AND(ISNUMBER(OFFSET('Hygiene Data'!$I$9,0,10*ROW('Hygiene Data'!I74))),'Data Summary'!EF80="Yes"),OFFSET('Hygiene Data'!$I$9,0,10*ROW('Hygiene Data'!I74)),NA())</f>
        <v>#N/A</v>
      </c>
    </row>
    <row r="81" spans="1:69" x14ac:dyDescent="0.25">
      <c r="A81" s="525" t="e">
        <f ca="1">+RIGHT('Data Summary'!A81,LEN('Data Summary'!A81)-9)</f>
        <v>#VALUE!</v>
      </c>
      <c r="B81" s="499" t="str">
        <f ca="1">+IF(ISTEXT('Data Summary'!B81),'Data Summary'!B81,"")</f>
        <v/>
      </c>
      <c r="C81" s="526" t="e">
        <f ca="1">+VALUE('Data Summary'!C81)</f>
        <v>#VALUE!</v>
      </c>
      <c r="D81" s="527" t="e">
        <f ca="1">+IF(AND(ISNUMBER(OFFSET('Water Data'!$D$4,0,10*ROW('Water Data'!D75))),'Data Summary'!BS81="Yes"),100-OFFSET('Water Data'!$D$4,0,10*ROW('Water Data'!D75)),NA())</f>
        <v>#N/A</v>
      </c>
      <c r="E81" s="527" t="e">
        <f ca="1">+IF(AND(ISNUMBER(OFFSET('Water Data'!$D$6,0,10*ROW('Water Data'!D75))),'Data Summary'!BT81="Yes"),OFFSET('Water Data'!$D$6,0,10*ROW('Water Data'!D75)),NA())</f>
        <v>#N/A</v>
      </c>
      <c r="F81" s="527" t="e">
        <f ca="1">+IF(AND(ISNUMBER(OFFSET('Water Data'!$D$9,0,10*ROW('Water Data'!D75))),'Data Summary'!BU81="Yes"),OFFSET('Water Data'!$D$9,0,10*ROW('Water Data'!D75)),NA())</f>
        <v>#N/A</v>
      </c>
      <c r="G81" s="527" t="e">
        <f ca="1">+IF(AND(ISNUMBER(OFFSET('Water Data'!$E$4,0,10*ROW('Water Data'!E75))),'Data Summary'!BV81="Yes"),100-OFFSET('Water Data'!$E$4,0,10*ROW('Water Data'!E75)),NA())</f>
        <v>#N/A</v>
      </c>
      <c r="H81" s="527" t="e">
        <f ca="1">+IF(AND(ISNUMBER(OFFSET('Water Data'!$E$6,0,10*ROW('Water Data'!E75))),'Data Summary'!BW81="Yes"),OFFSET('Water Data'!$E$6,0,10*ROW('Water Data'!E75)),NA())</f>
        <v>#N/A</v>
      </c>
      <c r="I81" s="527" t="e">
        <f ca="1">+IF(AND(ISNUMBER(OFFSET('Water Data'!$E$9,0,10*ROW('Water Data'!E75))),'Data Summary'!BX81="Yes"),OFFSET('Water Data'!$E$9,0,10*ROW('Water Data'!E75)),NA())</f>
        <v>#N/A</v>
      </c>
      <c r="J81" s="527" t="e">
        <f ca="1">+IF(AND(ISNUMBER(OFFSET('Water Data'!$F$4,0,10*ROW('Water Data'!F75))),'Data Summary'!BY81="Yes"),100-OFFSET('Water Data'!$F$4,0,10*ROW('Water Data'!F75)),NA())</f>
        <v>#N/A</v>
      </c>
      <c r="K81" s="527" t="e">
        <f ca="1">+IF(AND(ISNUMBER(OFFSET('Water Data'!$F$6,0,10*ROW('Water Data'!F75))),'Data Summary'!BZ81="Yes"),OFFSET('Water Data'!$F$6,0,10*ROW('Water Data'!F75)),NA())</f>
        <v>#N/A</v>
      </c>
      <c r="L81" s="527" t="e">
        <f ca="1">+IF(AND(ISNUMBER(OFFSET('Water Data'!$F$9,0,10*ROW('Water Data'!F75))),'Data Summary'!CA81="Yes"),OFFSET('Water Data'!$F$9,0,10*ROW('Water Data'!F75)),NA())</f>
        <v>#N/A</v>
      </c>
      <c r="M81" s="527" t="e">
        <f ca="1">+IF(AND(ISNUMBER(OFFSET('Water Data'!$G$4,0,10*ROW('Water Data'!G75))),'Data Summary'!CB81="Yes"),100-OFFSET('Water Data'!$G$4,0,10*ROW('Water Data'!G75)),NA())</f>
        <v>#N/A</v>
      </c>
      <c r="N81" s="527" t="e">
        <f ca="1">+IF(AND(ISNUMBER(OFFSET('Water Data'!$G$6,0,10*ROW('Water Data'!G75))),'Data Summary'!CC81="Yes"),OFFSET('Water Data'!$G$6,0,10*ROW('Water Data'!G75)),NA())</f>
        <v>#N/A</v>
      </c>
      <c r="O81" s="527" t="e">
        <f ca="1">+IF(AND(ISNUMBER(OFFSET('Water Data'!$G$9,0,10*ROW('Water Data'!G75))),'Data Summary'!CD81="Yes"),OFFSET('Water Data'!$G$9,0,10*ROW('Water Data'!G75)),NA())</f>
        <v>#N/A</v>
      </c>
      <c r="P81" s="527" t="e">
        <f ca="1">+IF(AND(ISNUMBER(OFFSET('Water Data'!$H$4,0,10*ROW('Water Data'!H75))),'Data Summary'!CE81="Yes"),100-OFFSET('Water Data'!$H$4,0,10*ROW('Water Data'!H75)),NA())</f>
        <v>#N/A</v>
      </c>
      <c r="Q81" s="527" t="e">
        <f ca="1">+IF(AND(ISNUMBER(OFFSET('Water Data'!$H$6,0,10*ROW('Water Data'!H75))),'Data Summary'!CF81="Yes"),OFFSET('Water Data'!$H$6,0,10*ROW('Water Data'!H75)),NA())</f>
        <v>#N/A</v>
      </c>
      <c r="R81" s="527" t="e">
        <f ca="1">+IF(AND(ISNUMBER(OFFSET('Water Data'!$H$9,0,10*ROW('Water Data'!H75))),'Data Summary'!CG81="Yes"),OFFSET('Water Data'!$H$9,0,10*ROW('Water Data'!H75)),NA())</f>
        <v>#N/A</v>
      </c>
      <c r="S81" s="527" t="e">
        <f ca="1">+IF(AND(ISNUMBER(OFFSET('Water Data'!$I$4,0,10*ROW('Water Data'!I75))),'Data Summary'!CH81="Yes"),100-OFFSET('Water Data'!$I$4,0,10*ROW('Water Data'!I75)),NA())</f>
        <v>#N/A</v>
      </c>
      <c r="T81" s="527" t="e">
        <f ca="1">+IF(AND(ISNUMBER(OFFSET('Water Data'!$I$6,0,10*ROW('Water Data'!I75))),'Data Summary'!CI81="Yes"),OFFSET('Water Data'!$I$6,0,10*ROW('Water Data'!I75)),NA())</f>
        <v>#N/A</v>
      </c>
      <c r="U81" s="527" t="e">
        <f ca="1">+IF(AND(ISNUMBER(OFFSET('Water Data'!$I$9,0,10*ROW('Water Data'!I75))),'Data Summary'!CJ81="Yes"),OFFSET('Water Data'!$I$9,0,10*ROW('Water Data'!I75)),NA())</f>
        <v>#N/A</v>
      </c>
      <c r="V81" s="528" t="e">
        <f ca="1">+IF(AND(ISNUMBER(OFFSET('Sanitation Data'!$D$4,0,10*ROW('Sanitation Data'!D75))),'Data Summary'!CK81="Yes"),100-OFFSET('Sanitation Data'!$D$4,0,10*ROW('Sanitation Data'!D75)),NA())</f>
        <v>#N/A</v>
      </c>
      <c r="W81" s="528" t="e">
        <f ca="1">+IF(AND(ISNUMBER(OFFSET('Sanitation Data'!$D$6,0,10*ROW('Sanitation Data'!D75))),'Data Summary'!CL81="Yes"),OFFSET('Sanitation Data'!$D$6,0,10*ROW('Sanitation Data'!D75)),NA())</f>
        <v>#N/A</v>
      </c>
      <c r="X81" s="528" t="e">
        <f ca="1">+IF(AND(ISNUMBER(OFFSET('Sanitation Data'!$D$10,0,10*ROW('Sanitation Data'!D75))),'Data Summary'!CM81="Yes"),OFFSET('Sanitation Data'!$D$10,0,10*ROW('Sanitation Data'!D75)),NA())</f>
        <v>#N/A</v>
      </c>
      <c r="Y81" s="528" t="e">
        <f ca="1">+IF(AND(ISNUMBER(OFFSET('Sanitation Data'!$D$11,0,10*ROW('Sanitation Data'!D75))),'Data Summary'!CN81="Yes"),OFFSET('Sanitation Data'!$D$11,0,10*ROW('Sanitation Data'!D75)),NA())</f>
        <v>#N/A</v>
      </c>
      <c r="Z81" s="528" t="e">
        <f ca="1">+IF(AND(ISNUMBER(OFFSET('Sanitation Data'!$D$12,0,10*ROW('Sanitation Data'!D75))),'Data Summary'!CO81="Yes"),OFFSET('Sanitation Data'!$D$12,0,10*ROW('Sanitation Data'!D75)),NA())</f>
        <v>#N/A</v>
      </c>
      <c r="AA81" s="528" t="e">
        <f ca="1">+IF(AND(ISNUMBER(OFFSET('Sanitation Data'!$E$4,0,10*ROW('Sanitation Data'!E75))),'Data Summary'!CP81="Yes"),100-OFFSET('Sanitation Data'!$E$4,0,10*ROW('Sanitation Data'!E75)),NA())</f>
        <v>#N/A</v>
      </c>
      <c r="AB81" s="528" t="e">
        <f ca="1">+IF(AND(ISNUMBER(OFFSET('Sanitation Data'!$E$6,0,10*ROW('Sanitation Data'!E75))),'Data Summary'!CQ81="Yes"),OFFSET('Sanitation Data'!$E$6,0,10*ROW('Sanitation Data'!E75)),NA())</f>
        <v>#N/A</v>
      </c>
      <c r="AC81" s="528" t="e">
        <f ca="1">+IF(AND(ISNUMBER(OFFSET('Sanitation Data'!$E$10,0,10*ROW('Sanitation Data'!E75))),'Data Summary'!CR81="Yes"),OFFSET('Sanitation Data'!$E$10,0,10*ROW('Sanitation Data'!E75)),NA())</f>
        <v>#N/A</v>
      </c>
      <c r="AD81" s="528" t="e">
        <f ca="1">+IF(AND(ISNUMBER(OFFSET('Sanitation Data'!$E$11,0,10*ROW('Sanitation Data'!E75))),'Data Summary'!CS81="Yes"),OFFSET('Sanitation Data'!$E$11,0,10*ROW('Sanitation Data'!E75)),NA())</f>
        <v>#N/A</v>
      </c>
      <c r="AE81" s="528" t="e">
        <f ca="1">+IF(AND(ISNUMBER(OFFSET('Sanitation Data'!$E$12,0,10*ROW('Sanitation Data'!E75))),'Data Summary'!CT81="Yes"),OFFSET('Sanitation Data'!$E$12,0,10*ROW('Sanitation Data'!E75)),NA())</f>
        <v>#N/A</v>
      </c>
      <c r="AF81" s="528" t="e">
        <f ca="1">+IF(AND(ISNUMBER(OFFSET('Sanitation Data'!$F$4,0,10*ROW('Sanitation Data'!F75))),'Data Summary'!CU81="Yes"),100-OFFSET('Sanitation Data'!$F$4,0,10*ROW('Sanitation Data'!F75)),NA())</f>
        <v>#N/A</v>
      </c>
      <c r="AG81" s="528" t="e">
        <f ca="1">+IF(AND(ISNUMBER(OFFSET('Sanitation Data'!$F$6,0,10*ROW('Sanitation Data'!F75))),'Data Summary'!CV81="Yes"),OFFSET('Sanitation Data'!$F$6,0,10*ROW('Sanitation Data'!F75)),NA())</f>
        <v>#N/A</v>
      </c>
      <c r="AH81" s="528" t="e">
        <f ca="1">+IF(AND(ISNUMBER(OFFSET('Sanitation Data'!$F$10,0,10*ROW('Sanitation Data'!F75))),'Data Summary'!CW81="Yes"),OFFSET('Sanitation Data'!$F$10,0,10*ROW('Sanitation Data'!F75)),NA())</f>
        <v>#N/A</v>
      </c>
      <c r="AI81" s="528" t="e">
        <f ca="1">+IF(AND(ISNUMBER(OFFSET('Sanitation Data'!$F$11,0,10*ROW('Sanitation Data'!F75))),'Data Summary'!CX81="Yes"),OFFSET('Sanitation Data'!$F$11,0,10*ROW('Sanitation Data'!F75)),NA())</f>
        <v>#N/A</v>
      </c>
      <c r="AJ81" s="528" t="e">
        <f ca="1">+IF(AND(ISNUMBER(OFFSET('Sanitation Data'!$F$12,0,10*ROW('Sanitation Data'!F75))),'Data Summary'!CY81="Yes"),OFFSET('Sanitation Data'!$F$12,0,10*ROW('Sanitation Data'!F75)),NA())</f>
        <v>#N/A</v>
      </c>
      <c r="AK81" s="528" t="e">
        <f ca="1">+IF(AND(ISNUMBER(OFFSET('Sanitation Data'!$G$4,0,10*ROW('Sanitation Data'!G75))),'Data Summary'!CZ81="Yes"),100-OFFSET('Sanitation Data'!$G$4,0,10*ROW('Sanitation Data'!G75)),NA())</f>
        <v>#N/A</v>
      </c>
      <c r="AL81" s="528" t="e">
        <f ca="1">+IF(AND(ISNUMBER(OFFSET('Sanitation Data'!$G$6,0,10*ROW('Sanitation Data'!G75))),'Data Summary'!DA81="Yes"),OFFSET('Sanitation Data'!$G$6,0,10*ROW('Sanitation Data'!G75)),NA())</f>
        <v>#N/A</v>
      </c>
      <c r="AM81" s="528" t="e">
        <f ca="1">+IF(AND(ISNUMBER(OFFSET('Sanitation Data'!$G$10,0,10*ROW('Sanitation Data'!G75))),'Data Summary'!DB81="Yes"),OFFSET('Sanitation Data'!$G$10,0,10*ROW('Sanitation Data'!G75)),NA())</f>
        <v>#N/A</v>
      </c>
      <c r="AN81" s="528" t="e">
        <f ca="1">+IF(AND(ISNUMBER(OFFSET('Sanitation Data'!$G$11,0,10*ROW('Sanitation Data'!G75))),'Data Summary'!DC81="Yes"),OFFSET('Sanitation Data'!$G$11,0,10*ROW('Sanitation Data'!G75)),NA())</f>
        <v>#N/A</v>
      </c>
      <c r="AO81" s="528" t="e">
        <f ca="1">+IF(AND(ISNUMBER(OFFSET('Sanitation Data'!$G$12,0,10*ROW('Sanitation Data'!G75))),'Data Summary'!DD81="Yes"),OFFSET('Sanitation Data'!$G$12,0,10*ROW('Sanitation Data'!G75)),NA())</f>
        <v>#N/A</v>
      </c>
      <c r="AP81" s="528" t="e">
        <f ca="1">+IF(AND(ISNUMBER(OFFSET('Sanitation Data'!$H$4,0,10*ROW('Sanitation Data'!H75))),'Data Summary'!DE81="Yes"),100-OFFSET('Sanitation Data'!$H$4,0,10*ROW('Sanitation Data'!H75)),NA())</f>
        <v>#N/A</v>
      </c>
      <c r="AQ81" s="528" t="e">
        <f ca="1">+IF(AND(ISNUMBER(OFFSET('Sanitation Data'!$H$6,0,10*ROW('Sanitation Data'!H75))),'Data Summary'!DF81="Yes"),OFFSET('Sanitation Data'!$H$6,0,10*ROW('Sanitation Data'!H75)),NA())</f>
        <v>#N/A</v>
      </c>
      <c r="AR81" s="528" t="e">
        <f ca="1">+IF(AND(ISNUMBER(OFFSET('Sanitation Data'!$H$10,0,10*ROW('Sanitation Data'!H75))),'Data Summary'!DG81="Yes"),OFFSET('Sanitation Data'!$H$10,0,10*ROW('Sanitation Data'!H75)),NA())</f>
        <v>#N/A</v>
      </c>
      <c r="AS81" s="528" t="e">
        <f ca="1">+IF(AND(ISNUMBER(OFFSET('Sanitation Data'!$H$11,0,10*ROW('Sanitation Data'!H75))),'Data Summary'!DH81="Yes"),OFFSET('Sanitation Data'!$H$11,0,10*ROW('Sanitation Data'!H75)),NA())</f>
        <v>#N/A</v>
      </c>
      <c r="AT81" s="528" t="e">
        <f ca="1">+IF(AND(ISNUMBER(OFFSET('Sanitation Data'!$H$12,0,10*ROW('Sanitation Data'!H75))),'Data Summary'!DI81="Yes"),OFFSET('Sanitation Data'!$H$12,0,10*ROW('Sanitation Data'!H75)),NA())</f>
        <v>#N/A</v>
      </c>
      <c r="AU81" s="528" t="e">
        <f ca="1">+IF(AND(ISNUMBER(OFFSET('Sanitation Data'!$I$4,0,10*ROW('Sanitation Data'!I75))),'Data Summary'!DJ81="Yes"),100-OFFSET('Sanitation Data'!$I$4,0,10*ROW('Sanitation Data'!I75)),NA())</f>
        <v>#N/A</v>
      </c>
      <c r="AV81" s="528" t="e">
        <f ca="1">+IF(AND(ISNUMBER(OFFSET('Sanitation Data'!$I$6,0,10*ROW('Sanitation Data'!I75))),'Data Summary'!DK81="Yes"),OFFSET('Sanitation Data'!$I$6,0,10*ROW('Sanitation Data'!I75)),NA())</f>
        <v>#N/A</v>
      </c>
      <c r="AW81" s="528" t="e">
        <f ca="1">+IF(AND(ISNUMBER(OFFSET('Sanitation Data'!$I$10,0,10*ROW('Sanitation Data'!I75))),'Data Summary'!DL81="Yes"),OFFSET('Sanitation Data'!$I$10,0,10*ROW('Sanitation Data'!I75)),NA())</f>
        <v>#N/A</v>
      </c>
      <c r="AX81" s="528" t="e">
        <f ca="1">+IF(AND(ISNUMBER(OFFSET('Sanitation Data'!$I$11,0,10*ROW('Sanitation Data'!I75))),'Data Summary'!DM81="Yes"),OFFSET('Sanitation Data'!$I$11,0,10*ROW('Sanitation Data'!I75)),NA())</f>
        <v>#N/A</v>
      </c>
      <c r="AY81" s="528" t="e">
        <f ca="1">+IF(AND(ISNUMBER(OFFSET('Sanitation Data'!$I$12,0,10*ROW('Sanitation Data'!I75))),'Data Summary'!DN81="Yes"),OFFSET('Sanitation Data'!$I$12,0,10*ROW('Sanitation Data'!I75)),NA())</f>
        <v>#N/A</v>
      </c>
      <c r="AZ81" s="529" t="e">
        <f ca="1">+IF(AND(ISNUMBER(OFFSET('Hygiene Data'!$D$5,0,10*ROW('Hygiene Data'!D75))),'Data Summary'!DO81="Yes"),OFFSET('Hygiene Data'!$D$5,0,10*ROW('Hygiene Data'!D75)),NA())</f>
        <v>#N/A</v>
      </c>
      <c r="BA81" s="529" t="e">
        <f ca="1">+IF(AND(ISNUMBER(OFFSET('Hygiene Data'!$D$7,0,10*ROW('Hygiene Data'!D75))),'Data Summary'!DP81="Yes"),OFFSET('Hygiene Data'!$D$7,0,10*ROW('Hygiene Data'!D75)),NA())</f>
        <v>#N/A</v>
      </c>
      <c r="BB81" s="529" t="e">
        <f ca="1">+IF(AND(ISNUMBER(OFFSET('Hygiene Data'!$D$9,0,10*ROW('Hygiene Data'!D75))),'Data Summary'!DQ81="Yes"),OFFSET('Hygiene Data'!$D$9,0,10*ROW('Hygiene Data'!D75)),NA())</f>
        <v>#N/A</v>
      </c>
      <c r="BC81" s="529" t="e">
        <f ca="1">+IF(AND(ISNUMBER(OFFSET('Hygiene Data'!$E$5,0,10*ROW('Hygiene Data'!E75))),'Data Summary'!DR81="Yes"),OFFSET('Hygiene Data'!$E$5,0,10*ROW('Hygiene Data'!E75)),NA())</f>
        <v>#N/A</v>
      </c>
      <c r="BD81" s="529" t="e">
        <f ca="1">+IF(AND(ISNUMBER(OFFSET('Hygiene Data'!$E$7,0,10*ROW('Hygiene Data'!E75))),'Data Summary'!DS81="Yes"),OFFSET('Hygiene Data'!$E$7,0,10*ROW('Hygiene Data'!E75)),NA())</f>
        <v>#N/A</v>
      </c>
      <c r="BE81" s="529" t="e">
        <f ca="1">+IF(AND(ISNUMBER(OFFSET('Hygiene Data'!$E$9,0,10*ROW('Hygiene Data'!E75))),'Data Summary'!DT81="Yes"),OFFSET('Hygiene Data'!$E$9,0,10*ROW('Hygiene Data'!E75)),NA())</f>
        <v>#N/A</v>
      </c>
      <c r="BF81" s="529" t="e">
        <f ca="1">+IF(AND(ISNUMBER(OFFSET('Hygiene Data'!$F$5,0,10*ROW('Hygiene Data'!F75))),'Data Summary'!DU81="Yes"),OFFSET('Hygiene Data'!$F$5,0,10*ROW('Hygiene Data'!F75)),NA())</f>
        <v>#N/A</v>
      </c>
      <c r="BG81" s="529" t="e">
        <f ca="1">+IF(AND(ISNUMBER(OFFSET('Hygiene Data'!$F$7,0,10*ROW('Hygiene Data'!F75))),'Data Summary'!DV81="Yes"),OFFSET('Hygiene Data'!$F$7,0,10*ROW('Hygiene Data'!F75)),NA())</f>
        <v>#N/A</v>
      </c>
      <c r="BH81" s="529" t="e">
        <f ca="1">+IF(AND(ISNUMBER(OFFSET('Hygiene Data'!$F$9,0,10*ROW('Hygiene Data'!F75))),'Data Summary'!DW81="Yes"),OFFSET('Hygiene Data'!$F$9,0,10*ROW('Hygiene Data'!F75)),NA())</f>
        <v>#N/A</v>
      </c>
      <c r="BI81" s="529" t="e">
        <f ca="1">+IF(AND(ISNUMBER(OFFSET('Hygiene Data'!$G$5,0,10*ROW('Hygiene Data'!G75))),'Data Summary'!DX81="Yes"),OFFSET('Hygiene Data'!$G$5,0,10*ROW('Hygiene Data'!G75)),NA())</f>
        <v>#N/A</v>
      </c>
      <c r="BJ81" s="529" t="e">
        <f ca="1">+IF(AND(ISNUMBER(OFFSET('Hygiene Data'!$G$7,0,10*ROW('Hygiene Data'!G75))),'Data Summary'!DY81="Yes"),OFFSET('Hygiene Data'!$G$7,0,10*ROW('Hygiene Data'!G75)),NA())</f>
        <v>#N/A</v>
      </c>
      <c r="BK81" s="529" t="e">
        <f ca="1">+IF(AND(ISNUMBER(OFFSET('Hygiene Data'!$G$9,0,10*ROW('Hygiene Data'!G75))),'Data Summary'!DZ81="Yes"),OFFSET('Hygiene Data'!$G$9,0,10*ROW('Hygiene Data'!G75)),NA())</f>
        <v>#N/A</v>
      </c>
      <c r="BL81" s="529" t="e">
        <f ca="1">+IF(AND(ISNUMBER(OFFSET('Hygiene Data'!$H$5,0,10*ROW('Hygiene Data'!H75))),'Data Summary'!EA81="Yes"),OFFSET('Hygiene Data'!$H$5,0,10*ROW('Hygiene Data'!H75)),NA())</f>
        <v>#N/A</v>
      </c>
      <c r="BM81" s="529" t="e">
        <f ca="1">+IF(AND(ISNUMBER(OFFSET('Hygiene Data'!$H$7,0,10*ROW('Hygiene Data'!H75))),'Data Summary'!EB81="Yes"),OFFSET('Hygiene Data'!$H$7,0,10*ROW('Hygiene Data'!H75)),NA())</f>
        <v>#N/A</v>
      </c>
      <c r="BN81" s="529" t="e">
        <f ca="1">+IF(AND(ISNUMBER(OFFSET('Hygiene Data'!$H$9,0,10*ROW('Hygiene Data'!H75))),'Data Summary'!EC81="Yes"),OFFSET('Hygiene Data'!$H$9,0,10*ROW('Hygiene Data'!H75)),NA())</f>
        <v>#N/A</v>
      </c>
      <c r="BO81" s="529" t="e">
        <f ca="1">+IF(AND(ISNUMBER(OFFSET('Hygiene Data'!$I$5,0,10*ROW('Hygiene Data'!I75))),'Data Summary'!ED81="Yes"),OFFSET('Hygiene Data'!$I$5,0,10*ROW('Hygiene Data'!I75)),NA())</f>
        <v>#N/A</v>
      </c>
      <c r="BP81" s="529" t="e">
        <f ca="1">+IF(AND(ISNUMBER(OFFSET('Hygiene Data'!$I$7,0,10*ROW('Hygiene Data'!I75))),'Data Summary'!EE81="Yes"),OFFSET('Hygiene Data'!$I$7,0,10*ROW('Hygiene Data'!I75)),NA())</f>
        <v>#N/A</v>
      </c>
      <c r="BQ81" s="529" t="e">
        <f ca="1">+IF(AND(ISNUMBER(OFFSET('Hygiene Data'!$I$9,0,10*ROW('Hygiene Data'!I75))),'Data Summary'!EF81="Yes"),OFFSET('Hygiene Data'!$I$9,0,10*ROW('Hygiene Data'!I75)),NA())</f>
        <v>#N/A</v>
      </c>
    </row>
    <row r="82" spans="1:69" x14ac:dyDescent="0.25">
      <c r="A82" s="525" t="e">
        <f ca="1">+RIGHT('Data Summary'!A82,LEN('Data Summary'!A82)-9)</f>
        <v>#VALUE!</v>
      </c>
      <c r="B82" s="499" t="str">
        <f ca="1">+IF(ISTEXT('Data Summary'!B82),'Data Summary'!B82,"")</f>
        <v/>
      </c>
      <c r="C82" s="526" t="e">
        <f ca="1">+VALUE('Data Summary'!C82)</f>
        <v>#VALUE!</v>
      </c>
      <c r="D82" s="527" t="e">
        <f ca="1">+IF(AND(ISNUMBER(OFFSET('Water Data'!$D$4,0,10*ROW('Water Data'!D76))),'Data Summary'!BS82="Yes"),100-OFFSET('Water Data'!$D$4,0,10*ROW('Water Data'!D76)),NA())</f>
        <v>#N/A</v>
      </c>
      <c r="E82" s="527" t="e">
        <f ca="1">+IF(AND(ISNUMBER(OFFSET('Water Data'!$D$6,0,10*ROW('Water Data'!D76))),'Data Summary'!BT82="Yes"),OFFSET('Water Data'!$D$6,0,10*ROW('Water Data'!D76)),NA())</f>
        <v>#N/A</v>
      </c>
      <c r="F82" s="527" t="e">
        <f ca="1">+IF(AND(ISNUMBER(OFFSET('Water Data'!$D$9,0,10*ROW('Water Data'!D76))),'Data Summary'!BU82="Yes"),OFFSET('Water Data'!$D$9,0,10*ROW('Water Data'!D76)),NA())</f>
        <v>#N/A</v>
      </c>
      <c r="G82" s="527" t="e">
        <f ca="1">+IF(AND(ISNUMBER(OFFSET('Water Data'!$E$4,0,10*ROW('Water Data'!E76))),'Data Summary'!BV82="Yes"),100-OFFSET('Water Data'!$E$4,0,10*ROW('Water Data'!E76)),NA())</f>
        <v>#N/A</v>
      </c>
      <c r="H82" s="527" t="e">
        <f ca="1">+IF(AND(ISNUMBER(OFFSET('Water Data'!$E$6,0,10*ROW('Water Data'!E76))),'Data Summary'!BW82="Yes"),OFFSET('Water Data'!$E$6,0,10*ROW('Water Data'!E76)),NA())</f>
        <v>#N/A</v>
      </c>
      <c r="I82" s="527" t="e">
        <f ca="1">+IF(AND(ISNUMBER(OFFSET('Water Data'!$E$9,0,10*ROW('Water Data'!E76))),'Data Summary'!BX82="Yes"),OFFSET('Water Data'!$E$9,0,10*ROW('Water Data'!E76)),NA())</f>
        <v>#N/A</v>
      </c>
      <c r="J82" s="527" t="e">
        <f ca="1">+IF(AND(ISNUMBER(OFFSET('Water Data'!$F$4,0,10*ROW('Water Data'!F76))),'Data Summary'!BY82="Yes"),100-OFFSET('Water Data'!$F$4,0,10*ROW('Water Data'!F76)),NA())</f>
        <v>#N/A</v>
      </c>
      <c r="K82" s="527" t="e">
        <f ca="1">+IF(AND(ISNUMBER(OFFSET('Water Data'!$F$6,0,10*ROW('Water Data'!F76))),'Data Summary'!BZ82="Yes"),OFFSET('Water Data'!$F$6,0,10*ROW('Water Data'!F76)),NA())</f>
        <v>#N/A</v>
      </c>
      <c r="L82" s="527" t="e">
        <f ca="1">+IF(AND(ISNUMBER(OFFSET('Water Data'!$F$9,0,10*ROW('Water Data'!F76))),'Data Summary'!CA82="Yes"),OFFSET('Water Data'!$F$9,0,10*ROW('Water Data'!F76)),NA())</f>
        <v>#N/A</v>
      </c>
      <c r="M82" s="527" t="e">
        <f ca="1">+IF(AND(ISNUMBER(OFFSET('Water Data'!$G$4,0,10*ROW('Water Data'!G76))),'Data Summary'!CB82="Yes"),100-OFFSET('Water Data'!$G$4,0,10*ROW('Water Data'!G76)),NA())</f>
        <v>#N/A</v>
      </c>
      <c r="N82" s="527" t="e">
        <f ca="1">+IF(AND(ISNUMBER(OFFSET('Water Data'!$G$6,0,10*ROW('Water Data'!G76))),'Data Summary'!CC82="Yes"),OFFSET('Water Data'!$G$6,0,10*ROW('Water Data'!G76)),NA())</f>
        <v>#N/A</v>
      </c>
      <c r="O82" s="527" t="e">
        <f ca="1">+IF(AND(ISNUMBER(OFFSET('Water Data'!$G$9,0,10*ROW('Water Data'!G76))),'Data Summary'!CD82="Yes"),OFFSET('Water Data'!$G$9,0,10*ROW('Water Data'!G76)),NA())</f>
        <v>#N/A</v>
      </c>
      <c r="P82" s="527" t="e">
        <f ca="1">+IF(AND(ISNUMBER(OFFSET('Water Data'!$H$4,0,10*ROW('Water Data'!H76))),'Data Summary'!CE82="Yes"),100-OFFSET('Water Data'!$H$4,0,10*ROW('Water Data'!H76)),NA())</f>
        <v>#N/A</v>
      </c>
      <c r="Q82" s="527" t="e">
        <f ca="1">+IF(AND(ISNUMBER(OFFSET('Water Data'!$H$6,0,10*ROW('Water Data'!H76))),'Data Summary'!CF82="Yes"),OFFSET('Water Data'!$H$6,0,10*ROW('Water Data'!H76)),NA())</f>
        <v>#N/A</v>
      </c>
      <c r="R82" s="527" t="e">
        <f ca="1">+IF(AND(ISNUMBER(OFFSET('Water Data'!$H$9,0,10*ROW('Water Data'!H76))),'Data Summary'!CG82="Yes"),OFFSET('Water Data'!$H$9,0,10*ROW('Water Data'!H76)),NA())</f>
        <v>#N/A</v>
      </c>
      <c r="S82" s="527" t="e">
        <f ca="1">+IF(AND(ISNUMBER(OFFSET('Water Data'!$I$4,0,10*ROW('Water Data'!I76))),'Data Summary'!CH82="Yes"),100-OFFSET('Water Data'!$I$4,0,10*ROW('Water Data'!I76)),NA())</f>
        <v>#N/A</v>
      </c>
      <c r="T82" s="527" t="e">
        <f ca="1">+IF(AND(ISNUMBER(OFFSET('Water Data'!$I$6,0,10*ROW('Water Data'!I76))),'Data Summary'!CI82="Yes"),OFFSET('Water Data'!$I$6,0,10*ROW('Water Data'!I76)),NA())</f>
        <v>#N/A</v>
      </c>
      <c r="U82" s="527" t="e">
        <f ca="1">+IF(AND(ISNUMBER(OFFSET('Water Data'!$I$9,0,10*ROW('Water Data'!I76))),'Data Summary'!CJ82="Yes"),OFFSET('Water Data'!$I$9,0,10*ROW('Water Data'!I76)),NA())</f>
        <v>#N/A</v>
      </c>
      <c r="V82" s="528" t="e">
        <f ca="1">+IF(AND(ISNUMBER(OFFSET('Sanitation Data'!$D$4,0,10*ROW('Sanitation Data'!D76))),'Data Summary'!CK82="Yes"),100-OFFSET('Sanitation Data'!$D$4,0,10*ROW('Sanitation Data'!D76)),NA())</f>
        <v>#N/A</v>
      </c>
      <c r="W82" s="528" t="e">
        <f ca="1">+IF(AND(ISNUMBER(OFFSET('Sanitation Data'!$D$6,0,10*ROW('Sanitation Data'!D76))),'Data Summary'!CL82="Yes"),OFFSET('Sanitation Data'!$D$6,0,10*ROW('Sanitation Data'!D76)),NA())</f>
        <v>#N/A</v>
      </c>
      <c r="X82" s="528" t="e">
        <f ca="1">+IF(AND(ISNUMBER(OFFSET('Sanitation Data'!$D$10,0,10*ROW('Sanitation Data'!D76))),'Data Summary'!CM82="Yes"),OFFSET('Sanitation Data'!$D$10,0,10*ROW('Sanitation Data'!D76)),NA())</f>
        <v>#N/A</v>
      </c>
      <c r="Y82" s="528" t="e">
        <f ca="1">+IF(AND(ISNUMBER(OFFSET('Sanitation Data'!$D$11,0,10*ROW('Sanitation Data'!D76))),'Data Summary'!CN82="Yes"),OFFSET('Sanitation Data'!$D$11,0,10*ROW('Sanitation Data'!D76)),NA())</f>
        <v>#N/A</v>
      </c>
      <c r="Z82" s="528" t="e">
        <f ca="1">+IF(AND(ISNUMBER(OFFSET('Sanitation Data'!$D$12,0,10*ROW('Sanitation Data'!D76))),'Data Summary'!CO82="Yes"),OFFSET('Sanitation Data'!$D$12,0,10*ROW('Sanitation Data'!D76)),NA())</f>
        <v>#N/A</v>
      </c>
      <c r="AA82" s="528" t="e">
        <f ca="1">+IF(AND(ISNUMBER(OFFSET('Sanitation Data'!$E$4,0,10*ROW('Sanitation Data'!E76))),'Data Summary'!CP82="Yes"),100-OFFSET('Sanitation Data'!$E$4,0,10*ROW('Sanitation Data'!E76)),NA())</f>
        <v>#N/A</v>
      </c>
      <c r="AB82" s="528" t="e">
        <f ca="1">+IF(AND(ISNUMBER(OFFSET('Sanitation Data'!$E$6,0,10*ROW('Sanitation Data'!E76))),'Data Summary'!CQ82="Yes"),OFFSET('Sanitation Data'!$E$6,0,10*ROW('Sanitation Data'!E76)),NA())</f>
        <v>#N/A</v>
      </c>
      <c r="AC82" s="528" t="e">
        <f ca="1">+IF(AND(ISNUMBER(OFFSET('Sanitation Data'!$E$10,0,10*ROW('Sanitation Data'!E76))),'Data Summary'!CR82="Yes"),OFFSET('Sanitation Data'!$E$10,0,10*ROW('Sanitation Data'!E76)),NA())</f>
        <v>#N/A</v>
      </c>
      <c r="AD82" s="528" t="e">
        <f ca="1">+IF(AND(ISNUMBER(OFFSET('Sanitation Data'!$E$11,0,10*ROW('Sanitation Data'!E76))),'Data Summary'!CS82="Yes"),OFFSET('Sanitation Data'!$E$11,0,10*ROW('Sanitation Data'!E76)),NA())</f>
        <v>#N/A</v>
      </c>
      <c r="AE82" s="528" t="e">
        <f ca="1">+IF(AND(ISNUMBER(OFFSET('Sanitation Data'!$E$12,0,10*ROW('Sanitation Data'!E76))),'Data Summary'!CT82="Yes"),OFFSET('Sanitation Data'!$E$12,0,10*ROW('Sanitation Data'!E76)),NA())</f>
        <v>#N/A</v>
      </c>
      <c r="AF82" s="528" t="e">
        <f ca="1">+IF(AND(ISNUMBER(OFFSET('Sanitation Data'!$F$4,0,10*ROW('Sanitation Data'!F76))),'Data Summary'!CU82="Yes"),100-OFFSET('Sanitation Data'!$F$4,0,10*ROW('Sanitation Data'!F76)),NA())</f>
        <v>#N/A</v>
      </c>
      <c r="AG82" s="528" t="e">
        <f ca="1">+IF(AND(ISNUMBER(OFFSET('Sanitation Data'!$F$6,0,10*ROW('Sanitation Data'!F76))),'Data Summary'!CV82="Yes"),OFFSET('Sanitation Data'!$F$6,0,10*ROW('Sanitation Data'!F76)),NA())</f>
        <v>#N/A</v>
      </c>
      <c r="AH82" s="528" t="e">
        <f ca="1">+IF(AND(ISNUMBER(OFFSET('Sanitation Data'!$F$10,0,10*ROW('Sanitation Data'!F76))),'Data Summary'!CW82="Yes"),OFFSET('Sanitation Data'!$F$10,0,10*ROW('Sanitation Data'!F76)),NA())</f>
        <v>#N/A</v>
      </c>
      <c r="AI82" s="528" t="e">
        <f ca="1">+IF(AND(ISNUMBER(OFFSET('Sanitation Data'!$F$11,0,10*ROW('Sanitation Data'!F76))),'Data Summary'!CX82="Yes"),OFFSET('Sanitation Data'!$F$11,0,10*ROW('Sanitation Data'!F76)),NA())</f>
        <v>#N/A</v>
      </c>
      <c r="AJ82" s="528" t="e">
        <f ca="1">+IF(AND(ISNUMBER(OFFSET('Sanitation Data'!$F$12,0,10*ROW('Sanitation Data'!F76))),'Data Summary'!CY82="Yes"),OFFSET('Sanitation Data'!$F$12,0,10*ROW('Sanitation Data'!F76)),NA())</f>
        <v>#N/A</v>
      </c>
      <c r="AK82" s="528" t="e">
        <f ca="1">+IF(AND(ISNUMBER(OFFSET('Sanitation Data'!$G$4,0,10*ROW('Sanitation Data'!G76))),'Data Summary'!CZ82="Yes"),100-OFFSET('Sanitation Data'!$G$4,0,10*ROW('Sanitation Data'!G76)),NA())</f>
        <v>#N/A</v>
      </c>
      <c r="AL82" s="528" t="e">
        <f ca="1">+IF(AND(ISNUMBER(OFFSET('Sanitation Data'!$G$6,0,10*ROW('Sanitation Data'!G76))),'Data Summary'!DA82="Yes"),OFFSET('Sanitation Data'!$G$6,0,10*ROW('Sanitation Data'!G76)),NA())</f>
        <v>#N/A</v>
      </c>
      <c r="AM82" s="528" t="e">
        <f ca="1">+IF(AND(ISNUMBER(OFFSET('Sanitation Data'!$G$10,0,10*ROW('Sanitation Data'!G76))),'Data Summary'!DB82="Yes"),OFFSET('Sanitation Data'!$G$10,0,10*ROW('Sanitation Data'!G76)),NA())</f>
        <v>#N/A</v>
      </c>
      <c r="AN82" s="528" t="e">
        <f ca="1">+IF(AND(ISNUMBER(OFFSET('Sanitation Data'!$G$11,0,10*ROW('Sanitation Data'!G76))),'Data Summary'!DC82="Yes"),OFFSET('Sanitation Data'!$G$11,0,10*ROW('Sanitation Data'!G76)),NA())</f>
        <v>#N/A</v>
      </c>
      <c r="AO82" s="528" t="e">
        <f ca="1">+IF(AND(ISNUMBER(OFFSET('Sanitation Data'!$G$12,0,10*ROW('Sanitation Data'!G76))),'Data Summary'!DD82="Yes"),OFFSET('Sanitation Data'!$G$12,0,10*ROW('Sanitation Data'!G76)),NA())</f>
        <v>#N/A</v>
      </c>
      <c r="AP82" s="528" t="e">
        <f ca="1">+IF(AND(ISNUMBER(OFFSET('Sanitation Data'!$H$4,0,10*ROW('Sanitation Data'!H76))),'Data Summary'!DE82="Yes"),100-OFFSET('Sanitation Data'!$H$4,0,10*ROW('Sanitation Data'!H76)),NA())</f>
        <v>#N/A</v>
      </c>
      <c r="AQ82" s="528" t="e">
        <f ca="1">+IF(AND(ISNUMBER(OFFSET('Sanitation Data'!$H$6,0,10*ROW('Sanitation Data'!H76))),'Data Summary'!DF82="Yes"),OFFSET('Sanitation Data'!$H$6,0,10*ROW('Sanitation Data'!H76)),NA())</f>
        <v>#N/A</v>
      </c>
      <c r="AR82" s="528" t="e">
        <f ca="1">+IF(AND(ISNUMBER(OFFSET('Sanitation Data'!$H$10,0,10*ROW('Sanitation Data'!H76))),'Data Summary'!DG82="Yes"),OFFSET('Sanitation Data'!$H$10,0,10*ROW('Sanitation Data'!H76)),NA())</f>
        <v>#N/A</v>
      </c>
      <c r="AS82" s="528" t="e">
        <f ca="1">+IF(AND(ISNUMBER(OFFSET('Sanitation Data'!$H$11,0,10*ROW('Sanitation Data'!H76))),'Data Summary'!DH82="Yes"),OFFSET('Sanitation Data'!$H$11,0,10*ROW('Sanitation Data'!H76)),NA())</f>
        <v>#N/A</v>
      </c>
      <c r="AT82" s="528" t="e">
        <f ca="1">+IF(AND(ISNUMBER(OFFSET('Sanitation Data'!$H$12,0,10*ROW('Sanitation Data'!H76))),'Data Summary'!DI82="Yes"),OFFSET('Sanitation Data'!$H$12,0,10*ROW('Sanitation Data'!H76)),NA())</f>
        <v>#N/A</v>
      </c>
      <c r="AU82" s="528" t="e">
        <f ca="1">+IF(AND(ISNUMBER(OFFSET('Sanitation Data'!$I$4,0,10*ROW('Sanitation Data'!I76))),'Data Summary'!DJ82="Yes"),100-OFFSET('Sanitation Data'!$I$4,0,10*ROW('Sanitation Data'!I76)),NA())</f>
        <v>#N/A</v>
      </c>
      <c r="AV82" s="528" t="e">
        <f ca="1">+IF(AND(ISNUMBER(OFFSET('Sanitation Data'!$I$6,0,10*ROW('Sanitation Data'!I76))),'Data Summary'!DK82="Yes"),OFFSET('Sanitation Data'!$I$6,0,10*ROW('Sanitation Data'!I76)),NA())</f>
        <v>#N/A</v>
      </c>
      <c r="AW82" s="528" t="e">
        <f ca="1">+IF(AND(ISNUMBER(OFFSET('Sanitation Data'!$I$10,0,10*ROW('Sanitation Data'!I76))),'Data Summary'!DL82="Yes"),OFFSET('Sanitation Data'!$I$10,0,10*ROW('Sanitation Data'!I76)),NA())</f>
        <v>#N/A</v>
      </c>
      <c r="AX82" s="528" t="e">
        <f ca="1">+IF(AND(ISNUMBER(OFFSET('Sanitation Data'!$I$11,0,10*ROW('Sanitation Data'!I76))),'Data Summary'!DM82="Yes"),OFFSET('Sanitation Data'!$I$11,0,10*ROW('Sanitation Data'!I76)),NA())</f>
        <v>#N/A</v>
      </c>
      <c r="AY82" s="528" t="e">
        <f ca="1">+IF(AND(ISNUMBER(OFFSET('Sanitation Data'!$I$12,0,10*ROW('Sanitation Data'!I76))),'Data Summary'!DN82="Yes"),OFFSET('Sanitation Data'!$I$12,0,10*ROW('Sanitation Data'!I76)),NA())</f>
        <v>#N/A</v>
      </c>
      <c r="AZ82" s="529" t="e">
        <f ca="1">+IF(AND(ISNUMBER(OFFSET('Hygiene Data'!$D$5,0,10*ROW('Hygiene Data'!D76))),'Data Summary'!DO82="Yes"),OFFSET('Hygiene Data'!$D$5,0,10*ROW('Hygiene Data'!D76)),NA())</f>
        <v>#N/A</v>
      </c>
      <c r="BA82" s="529" t="e">
        <f ca="1">+IF(AND(ISNUMBER(OFFSET('Hygiene Data'!$D$7,0,10*ROW('Hygiene Data'!D76))),'Data Summary'!DP82="Yes"),OFFSET('Hygiene Data'!$D$7,0,10*ROW('Hygiene Data'!D76)),NA())</f>
        <v>#N/A</v>
      </c>
      <c r="BB82" s="529" t="e">
        <f ca="1">+IF(AND(ISNUMBER(OFFSET('Hygiene Data'!$D$9,0,10*ROW('Hygiene Data'!D76))),'Data Summary'!DQ82="Yes"),OFFSET('Hygiene Data'!$D$9,0,10*ROW('Hygiene Data'!D76)),NA())</f>
        <v>#N/A</v>
      </c>
      <c r="BC82" s="529" t="e">
        <f ca="1">+IF(AND(ISNUMBER(OFFSET('Hygiene Data'!$E$5,0,10*ROW('Hygiene Data'!E76))),'Data Summary'!DR82="Yes"),OFFSET('Hygiene Data'!$E$5,0,10*ROW('Hygiene Data'!E76)),NA())</f>
        <v>#N/A</v>
      </c>
      <c r="BD82" s="529" t="e">
        <f ca="1">+IF(AND(ISNUMBER(OFFSET('Hygiene Data'!$E$7,0,10*ROW('Hygiene Data'!E76))),'Data Summary'!DS82="Yes"),OFFSET('Hygiene Data'!$E$7,0,10*ROW('Hygiene Data'!E76)),NA())</f>
        <v>#N/A</v>
      </c>
      <c r="BE82" s="529" t="e">
        <f ca="1">+IF(AND(ISNUMBER(OFFSET('Hygiene Data'!$E$9,0,10*ROW('Hygiene Data'!E76))),'Data Summary'!DT82="Yes"),OFFSET('Hygiene Data'!$E$9,0,10*ROW('Hygiene Data'!E76)),NA())</f>
        <v>#N/A</v>
      </c>
      <c r="BF82" s="529" t="e">
        <f ca="1">+IF(AND(ISNUMBER(OFFSET('Hygiene Data'!$F$5,0,10*ROW('Hygiene Data'!F76))),'Data Summary'!DU82="Yes"),OFFSET('Hygiene Data'!$F$5,0,10*ROW('Hygiene Data'!F76)),NA())</f>
        <v>#N/A</v>
      </c>
      <c r="BG82" s="529" t="e">
        <f ca="1">+IF(AND(ISNUMBER(OFFSET('Hygiene Data'!$F$7,0,10*ROW('Hygiene Data'!F76))),'Data Summary'!DV82="Yes"),OFFSET('Hygiene Data'!$F$7,0,10*ROW('Hygiene Data'!F76)),NA())</f>
        <v>#N/A</v>
      </c>
      <c r="BH82" s="529" t="e">
        <f ca="1">+IF(AND(ISNUMBER(OFFSET('Hygiene Data'!$F$9,0,10*ROW('Hygiene Data'!F76))),'Data Summary'!DW82="Yes"),OFFSET('Hygiene Data'!$F$9,0,10*ROW('Hygiene Data'!F76)),NA())</f>
        <v>#N/A</v>
      </c>
      <c r="BI82" s="529" t="e">
        <f ca="1">+IF(AND(ISNUMBER(OFFSET('Hygiene Data'!$G$5,0,10*ROW('Hygiene Data'!G76))),'Data Summary'!DX82="Yes"),OFFSET('Hygiene Data'!$G$5,0,10*ROW('Hygiene Data'!G76)),NA())</f>
        <v>#N/A</v>
      </c>
      <c r="BJ82" s="529" t="e">
        <f ca="1">+IF(AND(ISNUMBER(OFFSET('Hygiene Data'!$G$7,0,10*ROW('Hygiene Data'!G76))),'Data Summary'!DY82="Yes"),OFFSET('Hygiene Data'!$G$7,0,10*ROW('Hygiene Data'!G76)),NA())</f>
        <v>#N/A</v>
      </c>
      <c r="BK82" s="529" t="e">
        <f ca="1">+IF(AND(ISNUMBER(OFFSET('Hygiene Data'!$G$9,0,10*ROW('Hygiene Data'!G76))),'Data Summary'!DZ82="Yes"),OFFSET('Hygiene Data'!$G$9,0,10*ROW('Hygiene Data'!G76)),NA())</f>
        <v>#N/A</v>
      </c>
      <c r="BL82" s="529" t="e">
        <f ca="1">+IF(AND(ISNUMBER(OFFSET('Hygiene Data'!$H$5,0,10*ROW('Hygiene Data'!H76))),'Data Summary'!EA82="Yes"),OFFSET('Hygiene Data'!$H$5,0,10*ROW('Hygiene Data'!H76)),NA())</f>
        <v>#N/A</v>
      </c>
      <c r="BM82" s="529" t="e">
        <f ca="1">+IF(AND(ISNUMBER(OFFSET('Hygiene Data'!$H$7,0,10*ROW('Hygiene Data'!H76))),'Data Summary'!EB82="Yes"),OFFSET('Hygiene Data'!$H$7,0,10*ROW('Hygiene Data'!H76)),NA())</f>
        <v>#N/A</v>
      </c>
      <c r="BN82" s="529" t="e">
        <f ca="1">+IF(AND(ISNUMBER(OFFSET('Hygiene Data'!$H$9,0,10*ROW('Hygiene Data'!H76))),'Data Summary'!EC82="Yes"),OFFSET('Hygiene Data'!$H$9,0,10*ROW('Hygiene Data'!H76)),NA())</f>
        <v>#N/A</v>
      </c>
      <c r="BO82" s="529" t="e">
        <f ca="1">+IF(AND(ISNUMBER(OFFSET('Hygiene Data'!$I$5,0,10*ROW('Hygiene Data'!I76))),'Data Summary'!ED82="Yes"),OFFSET('Hygiene Data'!$I$5,0,10*ROW('Hygiene Data'!I76)),NA())</f>
        <v>#N/A</v>
      </c>
      <c r="BP82" s="529" t="e">
        <f ca="1">+IF(AND(ISNUMBER(OFFSET('Hygiene Data'!$I$7,0,10*ROW('Hygiene Data'!I76))),'Data Summary'!EE82="Yes"),OFFSET('Hygiene Data'!$I$7,0,10*ROW('Hygiene Data'!I76)),NA())</f>
        <v>#N/A</v>
      </c>
      <c r="BQ82" s="529" t="e">
        <f ca="1">+IF(AND(ISNUMBER(OFFSET('Hygiene Data'!$I$9,0,10*ROW('Hygiene Data'!I76))),'Data Summary'!EF82="Yes"),OFFSET('Hygiene Data'!$I$9,0,10*ROW('Hygiene Data'!I76)),NA())</f>
        <v>#N/A</v>
      </c>
    </row>
    <row r="83" spans="1:69" x14ac:dyDescent="0.25">
      <c r="A83" s="525" t="e">
        <f ca="1">+RIGHT('Data Summary'!A83,LEN('Data Summary'!A83)-9)</f>
        <v>#VALUE!</v>
      </c>
      <c r="B83" s="499" t="str">
        <f ca="1">+IF(ISTEXT('Data Summary'!B83),'Data Summary'!B83,"")</f>
        <v/>
      </c>
      <c r="C83" s="526" t="e">
        <f ca="1">+VALUE('Data Summary'!C83)</f>
        <v>#VALUE!</v>
      </c>
      <c r="D83" s="527" t="e">
        <f ca="1">+IF(AND(ISNUMBER(OFFSET('Water Data'!$D$4,0,10*ROW('Water Data'!D77))),'Data Summary'!BS83="Yes"),100-OFFSET('Water Data'!$D$4,0,10*ROW('Water Data'!D77)),NA())</f>
        <v>#N/A</v>
      </c>
      <c r="E83" s="527" t="e">
        <f ca="1">+IF(AND(ISNUMBER(OFFSET('Water Data'!$D$6,0,10*ROW('Water Data'!D77))),'Data Summary'!BT83="Yes"),OFFSET('Water Data'!$D$6,0,10*ROW('Water Data'!D77)),NA())</f>
        <v>#N/A</v>
      </c>
      <c r="F83" s="527" t="e">
        <f ca="1">+IF(AND(ISNUMBER(OFFSET('Water Data'!$D$9,0,10*ROW('Water Data'!D77))),'Data Summary'!BU83="Yes"),OFFSET('Water Data'!$D$9,0,10*ROW('Water Data'!D77)),NA())</f>
        <v>#N/A</v>
      </c>
      <c r="G83" s="527" t="e">
        <f ca="1">+IF(AND(ISNUMBER(OFFSET('Water Data'!$E$4,0,10*ROW('Water Data'!E77))),'Data Summary'!BV83="Yes"),100-OFFSET('Water Data'!$E$4,0,10*ROW('Water Data'!E77)),NA())</f>
        <v>#N/A</v>
      </c>
      <c r="H83" s="527" t="e">
        <f ca="1">+IF(AND(ISNUMBER(OFFSET('Water Data'!$E$6,0,10*ROW('Water Data'!E77))),'Data Summary'!BW83="Yes"),OFFSET('Water Data'!$E$6,0,10*ROW('Water Data'!E77)),NA())</f>
        <v>#N/A</v>
      </c>
      <c r="I83" s="527" t="e">
        <f ca="1">+IF(AND(ISNUMBER(OFFSET('Water Data'!$E$9,0,10*ROW('Water Data'!E77))),'Data Summary'!BX83="Yes"),OFFSET('Water Data'!$E$9,0,10*ROW('Water Data'!E77)),NA())</f>
        <v>#N/A</v>
      </c>
      <c r="J83" s="527" t="e">
        <f ca="1">+IF(AND(ISNUMBER(OFFSET('Water Data'!$F$4,0,10*ROW('Water Data'!F77))),'Data Summary'!BY83="Yes"),100-OFFSET('Water Data'!$F$4,0,10*ROW('Water Data'!F77)),NA())</f>
        <v>#N/A</v>
      </c>
      <c r="K83" s="527" t="e">
        <f ca="1">+IF(AND(ISNUMBER(OFFSET('Water Data'!$F$6,0,10*ROW('Water Data'!F77))),'Data Summary'!BZ83="Yes"),OFFSET('Water Data'!$F$6,0,10*ROW('Water Data'!F77)),NA())</f>
        <v>#N/A</v>
      </c>
      <c r="L83" s="527" t="e">
        <f ca="1">+IF(AND(ISNUMBER(OFFSET('Water Data'!$F$9,0,10*ROW('Water Data'!F77))),'Data Summary'!CA83="Yes"),OFFSET('Water Data'!$F$9,0,10*ROW('Water Data'!F77)),NA())</f>
        <v>#N/A</v>
      </c>
      <c r="M83" s="527" t="e">
        <f ca="1">+IF(AND(ISNUMBER(OFFSET('Water Data'!$G$4,0,10*ROW('Water Data'!G77))),'Data Summary'!CB83="Yes"),100-OFFSET('Water Data'!$G$4,0,10*ROW('Water Data'!G77)),NA())</f>
        <v>#N/A</v>
      </c>
      <c r="N83" s="527" t="e">
        <f ca="1">+IF(AND(ISNUMBER(OFFSET('Water Data'!$G$6,0,10*ROW('Water Data'!G77))),'Data Summary'!CC83="Yes"),OFFSET('Water Data'!$G$6,0,10*ROW('Water Data'!G77)),NA())</f>
        <v>#N/A</v>
      </c>
      <c r="O83" s="527" t="e">
        <f ca="1">+IF(AND(ISNUMBER(OFFSET('Water Data'!$G$9,0,10*ROW('Water Data'!G77))),'Data Summary'!CD83="Yes"),OFFSET('Water Data'!$G$9,0,10*ROW('Water Data'!G77)),NA())</f>
        <v>#N/A</v>
      </c>
      <c r="P83" s="527" t="e">
        <f ca="1">+IF(AND(ISNUMBER(OFFSET('Water Data'!$H$4,0,10*ROW('Water Data'!H77))),'Data Summary'!CE83="Yes"),100-OFFSET('Water Data'!$H$4,0,10*ROW('Water Data'!H77)),NA())</f>
        <v>#N/A</v>
      </c>
      <c r="Q83" s="527" t="e">
        <f ca="1">+IF(AND(ISNUMBER(OFFSET('Water Data'!$H$6,0,10*ROW('Water Data'!H77))),'Data Summary'!CF83="Yes"),OFFSET('Water Data'!$H$6,0,10*ROW('Water Data'!H77)),NA())</f>
        <v>#N/A</v>
      </c>
      <c r="R83" s="527" t="e">
        <f ca="1">+IF(AND(ISNUMBER(OFFSET('Water Data'!$H$9,0,10*ROW('Water Data'!H77))),'Data Summary'!CG83="Yes"),OFFSET('Water Data'!$H$9,0,10*ROW('Water Data'!H77)),NA())</f>
        <v>#N/A</v>
      </c>
      <c r="S83" s="527" t="e">
        <f ca="1">+IF(AND(ISNUMBER(OFFSET('Water Data'!$I$4,0,10*ROW('Water Data'!I77))),'Data Summary'!CH83="Yes"),100-OFFSET('Water Data'!$I$4,0,10*ROW('Water Data'!I77)),NA())</f>
        <v>#N/A</v>
      </c>
      <c r="T83" s="527" t="e">
        <f ca="1">+IF(AND(ISNUMBER(OFFSET('Water Data'!$I$6,0,10*ROW('Water Data'!I77))),'Data Summary'!CI83="Yes"),OFFSET('Water Data'!$I$6,0,10*ROW('Water Data'!I77)),NA())</f>
        <v>#N/A</v>
      </c>
      <c r="U83" s="527" t="e">
        <f ca="1">+IF(AND(ISNUMBER(OFFSET('Water Data'!$I$9,0,10*ROW('Water Data'!I77))),'Data Summary'!CJ83="Yes"),OFFSET('Water Data'!$I$9,0,10*ROW('Water Data'!I77)),NA())</f>
        <v>#N/A</v>
      </c>
      <c r="V83" s="528" t="e">
        <f ca="1">+IF(AND(ISNUMBER(OFFSET('Sanitation Data'!$D$4,0,10*ROW('Sanitation Data'!D77))),'Data Summary'!CK83="Yes"),100-OFFSET('Sanitation Data'!$D$4,0,10*ROW('Sanitation Data'!D77)),NA())</f>
        <v>#N/A</v>
      </c>
      <c r="W83" s="528" t="e">
        <f ca="1">+IF(AND(ISNUMBER(OFFSET('Sanitation Data'!$D$6,0,10*ROW('Sanitation Data'!D77))),'Data Summary'!CL83="Yes"),OFFSET('Sanitation Data'!$D$6,0,10*ROW('Sanitation Data'!D77)),NA())</f>
        <v>#N/A</v>
      </c>
      <c r="X83" s="528" t="e">
        <f ca="1">+IF(AND(ISNUMBER(OFFSET('Sanitation Data'!$D$10,0,10*ROW('Sanitation Data'!D77))),'Data Summary'!CM83="Yes"),OFFSET('Sanitation Data'!$D$10,0,10*ROW('Sanitation Data'!D77)),NA())</f>
        <v>#N/A</v>
      </c>
      <c r="Y83" s="528" t="e">
        <f ca="1">+IF(AND(ISNUMBER(OFFSET('Sanitation Data'!$D$11,0,10*ROW('Sanitation Data'!D77))),'Data Summary'!CN83="Yes"),OFFSET('Sanitation Data'!$D$11,0,10*ROW('Sanitation Data'!D77)),NA())</f>
        <v>#N/A</v>
      </c>
      <c r="Z83" s="528" t="e">
        <f ca="1">+IF(AND(ISNUMBER(OFFSET('Sanitation Data'!$D$12,0,10*ROW('Sanitation Data'!D77))),'Data Summary'!CO83="Yes"),OFFSET('Sanitation Data'!$D$12,0,10*ROW('Sanitation Data'!D77)),NA())</f>
        <v>#N/A</v>
      </c>
      <c r="AA83" s="528" t="e">
        <f ca="1">+IF(AND(ISNUMBER(OFFSET('Sanitation Data'!$E$4,0,10*ROW('Sanitation Data'!E77))),'Data Summary'!CP83="Yes"),100-OFFSET('Sanitation Data'!$E$4,0,10*ROW('Sanitation Data'!E77)),NA())</f>
        <v>#N/A</v>
      </c>
      <c r="AB83" s="528" t="e">
        <f ca="1">+IF(AND(ISNUMBER(OFFSET('Sanitation Data'!$E$6,0,10*ROW('Sanitation Data'!E77))),'Data Summary'!CQ83="Yes"),OFFSET('Sanitation Data'!$E$6,0,10*ROW('Sanitation Data'!E77)),NA())</f>
        <v>#N/A</v>
      </c>
      <c r="AC83" s="528" t="e">
        <f ca="1">+IF(AND(ISNUMBER(OFFSET('Sanitation Data'!$E$10,0,10*ROW('Sanitation Data'!E77))),'Data Summary'!CR83="Yes"),OFFSET('Sanitation Data'!$E$10,0,10*ROW('Sanitation Data'!E77)),NA())</f>
        <v>#N/A</v>
      </c>
      <c r="AD83" s="528" t="e">
        <f ca="1">+IF(AND(ISNUMBER(OFFSET('Sanitation Data'!$E$11,0,10*ROW('Sanitation Data'!E77))),'Data Summary'!CS83="Yes"),OFFSET('Sanitation Data'!$E$11,0,10*ROW('Sanitation Data'!E77)),NA())</f>
        <v>#N/A</v>
      </c>
      <c r="AE83" s="528" t="e">
        <f ca="1">+IF(AND(ISNUMBER(OFFSET('Sanitation Data'!$E$12,0,10*ROW('Sanitation Data'!E77))),'Data Summary'!CT83="Yes"),OFFSET('Sanitation Data'!$E$12,0,10*ROW('Sanitation Data'!E77)),NA())</f>
        <v>#N/A</v>
      </c>
      <c r="AF83" s="528" t="e">
        <f ca="1">+IF(AND(ISNUMBER(OFFSET('Sanitation Data'!$F$4,0,10*ROW('Sanitation Data'!F77))),'Data Summary'!CU83="Yes"),100-OFFSET('Sanitation Data'!$F$4,0,10*ROW('Sanitation Data'!F77)),NA())</f>
        <v>#N/A</v>
      </c>
      <c r="AG83" s="528" t="e">
        <f ca="1">+IF(AND(ISNUMBER(OFFSET('Sanitation Data'!$F$6,0,10*ROW('Sanitation Data'!F77))),'Data Summary'!CV83="Yes"),OFFSET('Sanitation Data'!$F$6,0,10*ROW('Sanitation Data'!F77)),NA())</f>
        <v>#N/A</v>
      </c>
      <c r="AH83" s="528" t="e">
        <f ca="1">+IF(AND(ISNUMBER(OFFSET('Sanitation Data'!$F$10,0,10*ROW('Sanitation Data'!F77))),'Data Summary'!CW83="Yes"),OFFSET('Sanitation Data'!$F$10,0,10*ROW('Sanitation Data'!F77)),NA())</f>
        <v>#N/A</v>
      </c>
      <c r="AI83" s="528" t="e">
        <f ca="1">+IF(AND(ISNUMBER(OFFSET('Sanitation Data'!$F$11,0,10*ROW('Sanitation Data'!F77))),'Data Summary'!CX83="Yes"),OFFSET('Sanitation Data'!$F$11,0,10*ROW('Sanitation Data'!F77)),NA())</f>
        <v>#N/A</v>
      </c>
      <c r="AJ83" s="528" t="e">
        <f ca="1">+IF(AND(ISNUMBER(OFFSET('Sanitation Data'!$F$12,0,10*ROW('Sanitation Data'!F77))),'Data Summary'!CY83="Yes"),OFFSET('Sanitation Data'!$F$12,0,10*ROW('Sanitation Data'!F77)),NA())</f>
        <v>#N/A</v>
      </c>
      <c r="AK83" s="528" t="e">
        <f ca="1">+IF(AND(ISNUMBER(OFFSET('Sanitation Data'!$G$4,0,10*ROW('Sanitation Data'!G77))),'Data Summary'!CZ83="Yes"),100-OFFSET('Sanitation Data'!$G$4,0,10*ROW('Sanitation Data'!G77)),NA())</f>
        <v>#N/A</v>
      </c>
      <c r="AL83" s="528" t="e">
        <f ca="1">+IF(AND(ISNUMBER(OFFSET('Sanitation Data'!$G$6,0,10*ROW('Sanitation Data'!G77))),'Data Summary'!DA83="Yes"),OFFSET('Sanitation Data'!$G$6,0,10*ROW('Sanitation Data'!G77)),NA())</f>
        <v>#N/A</v>
      </c>
      <c r="AM83" s="528" t="e">
        <f ca="1">+IF(AND(ISNUMBER(OFFSET('Sanitation Data'!$G$10,0,10*ROW('Sanitation Data'!G77))),'Data Summary'!DB83="Yes"),OFFSET('Sanitation Data'!$G$10,0,10*ROW('Sanitation Data'!G77)),NA())</f>
        <v>#N/A</v>
      </c>
      <c r="AN83" s="528" t="e">
        <f ca="1">+IF(AND(ISNUMBER(OFFSET('Sanitation Data'!$G$11,0,10*ROW('Sanitation Data'!G77))),'Data Summary'!DC83="Yes"),OFFSET('Sanitation Data'!$G$11,0,10*ROW('Sanitation Data'!G77)),NA())</f>
        <v>#N/A</v>
      </c>
      <c r="AO83" s="528" t="e">
        <f ca="1">+IF(AND(ISNUMBER(OFFSET('Sanitation Data'!$G$12,0,10*ROW('Sanitation Data'!G77))),'Data Summary'!DD83="Yes"),OFFSET('Sanitation Data'!$G$12,0,10*ROW('Sanitation Data'!G77)),NA())</f>
        <v>#N/A</v>
      </c>
      <c r="AP83" s="528" t="e">
        <f ca="1">+IF(AND(ISNUMBER(OFFSET('Sanitation Data'!$H$4,0,10*ROW('Sanitation Data'!H77))),'Data Summary'!DE83="Yes"),100-OFFSET('Sanitation Data'!$H$4,0,10*ROW('Sanitation Data'!H77)),NA())</f>
        <v>#N/A</v>
      </c>
      <c r="AQ83" s="528" t="e">
        <f ca="1">+IF(AND(ISNUMBER(OFFSET('Sanitation Data'!$H$6,0,10*ROW('Sanitation Data'!H77))),'Data Summary'!DF83="Yes"),OFFSET('Sanitation Data'!$H$6,0,10*ROW('Sanitation Data'!H77)),NA())</f>
        <v>#N/A</v>
      </c>
      <c r="AR83" s="528" t="e">
        <f ca="1">+IF(AND(ISNUMBER(OFFSET('Sanitation Data'!$H$10,0,10*ROW('Sanitation Data'!H77))),'Data Summary'!DG83="Yes"),OFFSET('Sanitation Data'!$H$10,0,10*ROW('Sanitation Data'!H77)),NA())</f>
        <v>#N/A</v>
      </c>
      <c r="AS83" s="528" t="e">
        <f ca="1">+IF(AND(ISNUMBER(OFFSET('Sanitation Data'!$H$11,0,10*ROW('Sanitation Data'!H77))),'Data Summary'!DH83="Yes"),OFFSET('Sanitation Data'!$H$11,0,10*ROW('Sanitation Data'!H77)),NA())</f>
        <v>#N/A</v>
      </c>
      <c r="AT83" s="528" t="e">
        <f ca="1">+IF(AND(ISNUMBER(OFFSET('Sanitation Data'!$H$12,0,10*ROW('Sanitation Data'!H77))),'Data Summary'!DI83="Yes"),OFFSET('Sanitation Data'!$H$12,0,10*ROW('Sanitation Data'!H77)),NA())</f>
        <v>#N/A</v>
      </c>
      <c r="AU83" s="528" t="e">
        <f ca="1">+IF(AND(ISNUMBER(OFFSET('Sanitation Data'!$I$4,0,10*ROW('Sanitation Data'!I77))),'Data Summary'!DJ83="Yes"),100-OFFSET('Sanitation Data'!$I$4,0,10*ROW('Sanitation Data'!I77)),NA())</f>
        <v>#N/A</v>
      </c>
      <c r="AV83" s="528" t="e">
        <f ca="1">+IF(AND(ISNUMBER(OFFSET('Sanitation Data'!$I$6,0,10*ROW('Sanitation Data'!I77))),'Data Summary'!DK83="Yes"),OFFSET('Sanitation Data'!$I$6,0,10*ROW('Sanitation Data'!I77)),NA())</f>
        <v>#N/A</v>
      </c>
      <c r="AW83" s="528" t="e">
        <f ca="1">+IF(AND(ISNUMBER(OFFSET('Sanitation Data'!$I$10,0,10*ROW('Sanitation Data'!I77))),'Data Summary'!DL83="Yes"),OFFSET('Sanitation Data'!$I$10,0,10*ROW('Sanitation Data'!I77)),NA())</f>
        <v>#N/A</v>
      </c>
      <c r="AX83" s="528" t="e">
        <f ca="1">+IF(AND(ISNUMBER(OFFSET('Sanitation Data'!$I$11,0,10*ROW('Sanitation Data'!I77))),'Data Summary'!DM83="Yes"),OFFSET('Sanitation Data'!$I$11,0,10*ROW('Sanitation Data'!I77)),NA())</f>
        <v>#N/A</v>
      </c>
      <c r="AY83" s="528" t="e">
        <f ca="1">+IF(AND(ISNUMBER(OFFSET('Sanitation Data'!$I$12,0,10*ROW('Sanitation Data'!I77))),'Data Summary'!DN83="Yes"),OFFSET('Sanitation Data'!$I$12,0,10*ROW('Sanitation Data'!I77)),NA())</f>
        <v>#N/A</v>
      </c>
      <c r="AZ83" s="529" t="e">
        <f ca="1">+IF(AND(ISNUMBER(OFFSET('Hygiene Data'!$D$5,0,10*ROW('Hygiene Data'!D77))),'Data Summary'!DO83="Yes"),OFFSET('Hygiene Data'!$D$5,0,10*ROW('Hygiene Data'!D77)),NA())</f>
        <v>#N/A</v>
      </c>
      <c r="BA83" s="529" t="e">
        <f ca="1">+IF(AND(ISNUMBER(OFFSET('Hygiene Data'!$D$7,0,10*ROW('Hygiene Data'!D77))),'Data Summary'!DP83="Yes"),OFFSET('Hygiene Data'!$D$7,0,10*ROW('Hygiene Data'!D77)),NA())</f>
        <v>#N/A</v>
      </c>
      <c r="BB83" s="529" t="e">
        <f ca="1">+IF(AND(ISNUMBER(OFFSET('Hygiene Data'!$D$9,0,10*ROW('Hygiene Data'!D77))),'Data Summary'!DQ83="Yes"),OFFSET('Hygiene Data'!$D$9,0,10*ROW('Hygiene Data'!D77)),NA())</f>
        <v>#N/A</v>
      </c>
      <c r="BC83" s="529" t="e">
        <f ca="1">+IF(AND(ISNUMBER(OFFSET('Hygiene Data'!$E$5,0,10*ROW('Hygiene Data'!E77))),'Data Summary'!DR83="Yes"),OFFSET('Hygiene Data'!$E$5,0,10*ROW('Hygiene Data'!E77)),NA())</f>
        <v>#N/A</v>
      </c>
      <c r="BD83" s="529" t="e">
        <f ca="1">+IF(AND(ISNUMBER(OFFSET('Hygiene Data'!$E$7,0,10*ROW('Hygiene Data'!E77))),'Data Summary'!DS83="Yes"),OFFSET('Hygiene Data'!$E$7,0,10*ROW('Hygiene Data'!E77)),NA())</f>
        <v>#N/A</v>
      </c>
      <c r="BE83" s="529" t="e">
        <f ca="1">+IF(AND(ISNUMBER(OFFSET('Hygiene Data'!$E$9,0,10*ROW('Hygiene Data'!E77))),'Data Summary'!DT83="Yes"),OFFSET('Hygiene Data'!$E$9,0,10*ROW('Hygiene Data'!E77)),NA())</f>
        <v>#N/A</v>
      </c>
      <c r="BF83" s="529" t="e">
        <f ca="1">+IF(AND(ISNUMBER(OFFSET('Hygiene Data'!$F$5,0,10*ROW('Hygiene Data'!F77))),'Data Summary'!DU83="Yes"),OFFSET('Hygiene Data'!$F$5,0,10*ROW('Hygiene Data'!F77)),NA())</f>
        <v>#N/A</v>
      </c>
      <c r="BG83" s="529" t="e">
        <f ca="1">+IF(AND(ISNUMBER(OFFSET('Hygiene Data'!$F$7,0,10*ROW('Hygiene Data'!F77))),'Data Summary'!DV83="Yes"),OFFSET('Hygiene Data'!$F$7,0,10*ROW('Hygiene Data'!F77)),NA())</f>
        <v>#N/A</v>
      </c>
      <c r="BH83" s="529" t="e">
        <f ca="1">+IF(AND(ISNUMBER(OFFSET('Hygiene Data'!$F$9,0,10*ROW('Hygiene Data'!F77))),'Data Summary'!DW83="Yes"),OFFSET('Hygiene Data'!$F$9,0,10*ROW('Hygiene Data'!F77)),NA())</f>
        <v>#N/A</v>
      </c>
      <c r="BI83" s="529" t="e">
        <f ca="1">+IF(AND(ISNUMBER(OFFSET('Hygiene Data'!$G$5,0,10*ROW('Hygiene Data'!G77))),'Data Summary'!DX83="Yes"),OFFSET('Hygiene Data'!$G$5,0,10*ROW('Hygiene Data'!G77)),NA())</f>
        <v>#N/A</v>
      </c>
      <c r="BJ83" s="529" t="e">
        <f ca="1">+IF(AND(ISNUMBER(OFFSET('Hygiene Data'!$G$7,0,10*ROW('Hygiene Data'!G77))),'Data Summary'!DY83="Yes"),OFFSET('Hygiene Data'!$G$7,0,10*ROW('Hygiene Data'!G77)),NA())</f>
        <v>#N/A</v>
      </c>
      <c r="BK83" s="529" t="e">
        <f ca="1">+IF(AND(ISNUMBER(OFFSET('Hygiene Data'!$G$9,0,10*ROW('Hygiene Data'!G77))),'Data Summary'!DZ83="Yes"),OFFSET('Hygiene Data'!$G$9,0,10*ROW('Hygiene Data'!G77)),NA())</f>
        <v>#N/A</v>
      </c>
      <c r="BL83" s="529" t="e">
        <f ca="1">+IF(AND(ISNUMBER(OFFSET('Hygiene Data'!$H$5,0,10*ROW('Hygiene Data'!H77))),'Data Summary'!EA83="Yes"),OFFSET('Hygiene Data'!$H$5,0,10*ROW('Hygiene Data'!H77)),NA())</f>
        <v>#N/A</v>
      </c>
      <c r="BM83" s="529" t="e">
        <f ca="1">+IF(AND(ISNUMBER(OFFSET('Hygiene Data'!$H$7,0,10*ROW('Hygiene Data'!H77))),'Data Summary'!EB83="Yes"),OFFSET('Hygiene Data'!$H$7,0,10*ROW('Hygiene Data'!H77)),NA())</f>
        <v>#N/A</v>
      </c>
      <c r="BN83" s="529" t="e">
        <f ca="1">+IF(AND(ISNUMBER(OFFSET('Hygiene Data'!$H$9,0,10*ROW('Hygiene Data'!H77))),'Data Summary'!EC83="Yes"),OFFSET('Hygiene Data'!$H$9,0,10*ROW('Hygiene Data'!H77)),NA())</f>
        <v>#N/A</v>
      </c>
      <c r="BO83" s="529" t="e">
        <f ca="1">+IF(AND(ISNUMBER(OFFSET('Hygiene Data'!$I$5,0,10*ROW('Hygiene Data'!I77))),'Data Summary'!ED83="Yes"),OFFSET('Hygiene Data'!$I$5,0,10*ROW('Hygiene Data'!I77)),NA())</f>
        <v>#N/A</v>
      </c>
      <c r="BP83" s="529" t="e">
        <f ca="1">+IF(AND(ISNUMBER(OFFSET('Hygiene Data'!$I$7,0,10*ROW('Hygiene Data'!I77))),'Data Summary'!EE83="Yes"),OFFSET('Hygiene Data'!$I$7,0,10*ROW('Hygiene Data'!I77)),NA())</f>
        <v>#N/A</v>
      </c>
      <c r="BQ83" s="529" t="e">
        <f ca="1">+IF(AND(ISNUMBER(OFFSET('Hygiene Data'!$I$9,0,10*ROW('Hygiene Data'!I77))),'Data Summary'!EF83="Yes"),OFFSET('Hygiene Data'!$I$9,0,10*ROW('Hygiene Data'!I77)),NA())</f>
        <v>#N/A</v>
      </c>
    </row>
    <row r="84" spans="1:69" x14ac:dyDescent="0.25">
      <c r="A84" s="525" t="e">
        <f ca="1">+RIGHT('Data Summary'!A84,LEN('Data Summary'!A84)-9)</f>
        <v>#VALUE!</v>
      </c>
      <c r="B84" s="499" t="str">
        <f ca="1">+IF(ISTEXT('Data Summary'!B84),'Data Summary'!B84,"")</f>
        <v/>
      </c>
      <c r="C84" s="526" t="e">
        <f ca="1">+VALUE('Data Summary'!C84)</f>
        <v>#VALUE!</v>
      </c>
      <c r="D84" s="527" t="e">
        <f ca="1">+IF(AND(ISNUMBER(OFFSET('Water Data'!$D$4,0,10*ROW('Water Data'!D78))),'Data Summary'!BS84="Yes"),100-OFFSET('Water Data'!$D$4,0,10*ROW('Water Data'!D78)),NA())</f>
        <v>#N/A</v>
      </c>
      <c r="E84" s="527" t="e">
        <f ca="1">+IF(AND(ISNUMBER(OFFSET('Water Data'!$D$6,0,10*ROW('Water Data'!D78))),'Data Summary'!BT84="Yes"),OFFSET('Water Data'!$D$6,0,10*ROW('Water Data'!D78)),NA())</f>
        <v>#N/A</v>
      </c>
      <c r="F84" s="527" t="e">
        <f ca="1">+IF(AND(ISNUMBER(OFFSET('Water Data'!$D$9,0,10*ROW('Water Data'!D78))),'Data Summary'!BU84="Yes"),OFFSET('Water Data'!$D$9,0,10*ROW('Water Data'!D78)),NA())</f>
        <v>#N/A</v>
      </c>
      <c r="G84" s="527" t="e">
        <f ca="1">+IF(AND(ISNUMBER(OFFSET('Water Data'!$E$4,0,10*ROW('Water Data'!E78))),'Data Summary'!BV84="Yes"),100-OFFSET('Water Data'!$E$4,0,10*ROW('Water Data'!E78)),NA())</f>
        <v>#N/A</v>
      </c>
      <c r="H84" s="527" t="e">
        <f ca="1">+IF(AND(ISNUMBER(OFFSET('Water Data'!$E$6,0,10*ROW('Water Data'!E78))),'Data Summary'!BW84="Yes"),OFFSET('Water Data'!$E$6,0,10*ROW('Water Data'!E78)),NA())</f>
        <v>#N/A</v>
      </c>
      <c r="I84" s="527" t="e">
        <f ca="1">+IF(AND(ISNUMBER(OFFSET('Water Data'!$E$9,0,10*ROW('Water Data'!E78))),'Data Summary'!BX84="Yes"),OFFSET('Water Data'!$E$9,0,10*ROW('Water Data'!E78)),NA())</f>
        <v>#N/A</v>
      </c>
      <c r="J84" s="527" t="e">
        <f ca="1">+IF(AND(ISNUMBER(OFFSET('Water Data'!$F$4,0,10*ROW('Water Data'!F78))),'Data Summary'!BY84="Yes"),100-OFFSET('Water Data'!$F$4,0,10*ROW('Water Data'!F78)),NA())</f>
        <v>#N/A</v>
      </c>
      <c r="K84" s="527" t="e">
        <f ca="1">+IF(AND(ISNUMBER(OFFSET('Water Data'!$F$6,0,10*ROW('Water Data'!F78))),'Data Summary'!BZ84="Yes"),OFFSET('Water Data'!$F$6,0,10*ROW('Water Data'!F78)),NA())</f>
        <v>#N/A</v>
      </c>
      <c r="L84" s="527" t="e">
        <f ca="1">+IF(AND(ISNUMBER(OFFSET('Water Data'!$F$9,0,10*ROW('Water Data'!F78))),'Data Summary'!CA84="Yes"),OFFSET('Water Data'!$F$9,0,10*ROW('Water Data'!F78)),NA())</f>
        <v>#N/A</v>
      </c>
      <c r="M84" s="527" t="e">
        <f ca="1">+IF(AND(ISNUMBER(OFFSET('Water Data'!$G$4,0,10*ROW('Water Data'!G78))),'Data Summary'!CB84="Yes"),100-OFFSET('Water Data'!$G$4,0,10*ROW('Water Data'!G78)),NA())</f>
        <v>#N/A</v>
      </c>
      <c r="N84" s="527" t="e">
        <f ca="1">+IF(AND(ISNUMBER(OFFSET('Water Data'!$G$6,0,10*ROW('Water Data'!G78))),'Data Summary'!CC84="Yes"),OFFSET('Water Data'!$G$6,0,10*ROW('Water Data'!G78)),NA())</f>
        <v>#N/A</v>
      </c>
      <c r="O84" s="527" t="e">
        <f ca="1">+IF(AND(ISNUMBER(OFFSET('Water Data'!$G$9,0,10*ROW('Water Data'!G78))),'Data Summary'!CD84="Yes"),OFFSET('Water Data'!$G$9,0,10*ROW('Water Data'!G78)),NA())</f>
        <v>#N/A</v>
      </c>
      <c r="P84" s="527" t="e">
        <f ca="1">+IF(AND(ISNUMBER(OFFSET('Water Data'!$H$4,0,10*ROW('Water Data'!H78))),'Data Summary'!CE84="Yes"),100-OFFSET('Water Data'!$H$4,0,10*ROW('Water Data'!H78)),NA())</f>
        <v>#N/A</v>
      </c>
      <c r="Q84" s="527" t="e">
        <f ca="1">+IF(AND(ISNUMBER(OFFSET('Water Data'!$H$6,0,10*ROW('Water Data'!H78))),'Data Summary'!CF84="Yes"),OFFSET('Water Data'!$H$6,0,10*ROW('Water Data'!H78)),NA())</f>
        <v>#N/A</v>
      </c>
      <c r="R84" s="527" t="e">
        <f ca="1">+IF(AND(ISNUMBER(OFFSET('Water Data'!$H$9,0,10*ROW('Water Data'!H78))),'Data Summary'!CG84="Yes"),OFFSET('Water Data'!$H$9,0,10*ROW('Water Data'!H78)),NA())</f>
        <v>#N/A</v>
      </c>
      <c r="S84" s="527" t="e">
        <f ca="1">+IF(AND(ISNUMBER(OFFSET('Water Data'!$I$4,0,10*ROW('Water Data'!I78))),'Data Summary'!CH84="Yes"),100-OFFSET('Water Data'!$I$4,0,10*ROW('Water Data'!I78)),NA())</f>
        <v>#N/A</v>
      </c>
      <c r="T84" s="527" t="e">
        <f ca="1">+IF(AND(ISNUMBER(OFFSET('Water Data'!$I$6,0,10*ROW('Water Data'!I78))),'Data Summary'!CI84="Yes"),OFFSET('Water Data'!$I$6,0,10*ROW('Water Data'!I78)),NA())</f>
        <v>#N/A</v>
      </c>
      <c r="U84" s="527" t="e">
        <f ca="1">+IF(AND(ISNUMBER(OFFSET('Water Data'!$I$9,0,10*ROW('Water Data'!I78))),'Data Summary'!CJ84="Yes"),OFFSET('Water Data'!$I$9,0,10*ROW('Water Data'!I78)),NA())</f>
        <v>#N/A</v>
      </c>
      <c r="V84" s="528" t="e">
        <f ca="1">+IF(AND(ISNUMBER(OFFSET('Sanitation Data'!$D$4,0,10*ROW('Sanitation Data'!D78))),'Data Summary'!CK84="Yes"),100-OFFSET('Sanitation Data'!$D$4,0,10*ROW('Sanitation Data'!D78)),NA())</f>
        <v>#N/A</v>
      </c>
      <c r="W84" s="528" t="e">
        <f ca="1">+IF(AND(ISNUMBER(OFFSET('Sanitation Data'!$D$6,0,10*ROW('Sanitation Data'!D78))),'Data Summary'!CL84="Yes"),OFFSET('Sanitation Data'!$D$6,0,10*ROW('Sanitation Data'!D78)),NA())</f>
        <v>#N/A</v>
      </c>
      <c r="X84" s="528" t="e">
        <f ca="1">+IF(AND(ISNUMBER(OFFSET('Sanitation Data'!$D$10,0,10*ROW('Sanitation Data'!D78))),'Data Summary'!CM84="Yes"),OFFSET('Sanitation Data'!$D$10,0,10*ROW('Sanitation Data'!D78)),NA())</f>
        <v>#N/A</v>
      </c>
      <c r="Y84" s="528" t="e">
        <f ca="1">+IF(AND(ISNUMBER(OFFSET('Sanitation Data'!$D$11,0,10*ROW('Sanitation Data'!D78))),'Data Summary'!CN84="Yes"),OFFSET('Sanitation Data'!$D$11,0,10*ROW('Sanitation Data'!D78)),NA())</f>
        <v>#N/A</v>
      </c>
      <c r="Z84" s="528" t="e">
        <f ca="1">+IF(AND(ISNUMBER(OFFSET('Sanitation Data'!$D$12,0,10*ROW('Sanitation Data'!D78))),'Data Summary'!CO84="Yes"),OFFSET('Sanitation Data'!$D$12,0,10*ROW('Sanitation Data'!D78)),NA())</f>
        <v>#N/A</v>
      </c>
      <c r="AA84" s="528" t="e">
        <f ca="1">+IF(AND(ISNUMBER(OFFSET('Sanitation Data'!$E$4,0,10*ROW('Sanitation Data'!E78))),'Data Summary'!CP84="Yes"),100-OFFSET('Sanitation Data'!$E$4,0,10*ROW('Sanitation Data'!E78)),NA())</f>
        <v>#N/A</v>
      </c>
      <c r="AB84" s="528" t="e">
        <f ca="1">+IF(AND(ISNUMBER(OFFSET('Sanitation Data'!$E$6,0,10*ROW('Sanitation Data'!E78))),'Data Summary'!CQ84="Yes"),OFFSET('Sanitation Data'!$E$6,0,10*ROW('Sanitation Data'!E78)),NA())</f>
        <v>#N/A</v>
      </c>
      <c r="AC84" s="528" t="e">
        <f ca="1">+IF(AND(ISNUMBER(OFFSET('Sanitation Data'!$E$10,0,10*ROW('Sanitation Data'!E78))),'Data Summary'!CR84="Yes"),OFFSET('Sanitation Data'!$E$10,0,10*ROW('Sanitation Data'!E78)),NA())</f>
        <v>#N/A</v>
      </c>
      <c r="AD84" s="528" t="e">
        <f ca="1">+IF(AND(ISNUMBER(OFFSET('Sanitation Data'!$E$11,0,10*ROW('Sanitation Data'!E78))),'Data Summary'!CS84="Yes"),OFFSET('Sanitation Data'!$E$11,0,10*ROW('Sanitation Data'!E78)),NA())</f>
        <v>#N/A</v>
      </c>
      <c r="AE84" s="528" t="e">
        <f ca="1">+IF(AND(ISNUMBER(OFFSET('Sanitation Data'!$E$12,0,10*ROW('Sanitation Data'!E78))),'Data Summary'!CT84="Yes"),OFFSET('Sanitation Data'!$E$12,0,10*ROW('Sanitation Data'!E78)),NA())</f>
        <v>#N/A</v>
      </c>
      <c r="AF84" s="528" t="e">
        <f ca="1">+IF(AND(ISNUMBER(OFFSET('Sanitation Data'!$F$4,0,10*ROW('Sanitation Data'!F78))),'Data Summary'!CU84="Yes"),100-OFFSET('Sanitation Data'!$F$4,0,10*ROW('Sanitation Data'!F78)),NA())</f>
        <v>#N/A</v>
      </c>
      <c r="AG84" s="528" t="e">
        <f ca="1">+IF(AND(ISNUMBER(OFFSET('Sanitation Data'!$F$6,0,10*ROW('Sanitation Data'!F78))),'Data Summary'!CV84="Yes"),OFFSET('Sanitation Data'!$F$6,0,10*ROW('Sanitation Data'!F78)),NA())</f>
        <v>#N/A</v>
      </c>
      <c r="AH84" s="528" t="e">
        <f ca="1">+IF(AND(ISNUMBER(OFFSET('Sanitation Data'!$F$10,0,10*ROW('Sanitation Data'!F78))),'Data Summary'!CW84="Yes"),OFFSET('Sanitation Data'!$F$10,0,10*ROW('Sanitation Data'!F78)),NA())</f>
        <v>#N/A</v>
      </c>
      <c r="AI84" s="528" t="e">
        <f ca="1">+IF(AND(ISNUMBER(OFFSET('Sanitation Data'!$F$11,0,10*ROW('Sanitation Data'!F78))),'Data Summary'!CX84="Yes"),OFFSET('Sanitation Data'!$F$11,0,10*ROW('Sanitation Data'!F78)),NA())</f>
        <v>#N/A</v>
      </c>
      <c r="AJ84" s="528" t="e">
        <f ca="1">+IF(AND(ISNUMBER(OFFSET('Sanitation Data'!$F$12,0,10*ROW('Sanitation Data'!F78))),'Data Summary'!CY84="Yes"),OFFSET('Sanitation Data'!$F$12,0,10*ROW('Sanitation Data'!F78)),NA())</f>
        <v>#N/A</v>
      </c>
      <c r="AK84" s="528" t="e">
        <f ca="1">+IF(AND(ISNUMBER(OFFSET('Sanitation Data'!$G$4,0,10*ROW('Sanitation Data'!G78))),'Data Summary'!CZ84="Yes"),100-OFFSET('Sanitation Data'!$G$4,0,10*ROW('Sanitation Data'!G78)),NA())</f>
        <v>#N/A</v>
      </c>
      <c r="AL84" s="528" t="e">
        <f ca="1">+IF(AND(ISNUMBER(OFFSET('Sanitation Data'!$G$6,0,10*ROW('Sanitation Data'!G78))),'Data Summary'!DA84="Yes"),OFFSET('Sanitation Data'!$G$6,0,10*ROW('Sanitation Data'!G78)),NA())</f>
        <v>#N/A</v>
      </c>
      <c r="AM84" s="528" t="e">
        <f ca="1">+IF(AND(ISNUMBER(OFFSET('Sanitation Data'!$G$10,0,10*ROW('Sanitation Data'!G78))),'Data Summary'!DB84="Yes"),OFFSET('Sanitation Data'!$G$10,0,10*ROW('Sanitation Data'!G78)),NA())</f>
        <v>#N/A</v>
      </c>
      <c r="AN84" s="528" t="e">
        <f ca="1">+IF(AND(ISNUMBER(OFFSET('Sanitation Data'!$G$11,0,10*ROW('Sanitation Data'!G78))),'Data Summary'!DC84="Yes"),OFFSET('Sanitation Data'!$G$11,0,10*ROW('Sanitation Data'!G78)),NA())</f>
        <v>#N/A</v>
      </c>
      <c r="AO84" s="528" t="e">
        <f ca="1">+IF(AND(ISNUMBER(OFFSET('Sanitation Data'!$G$12,0,10*ROW('Sanitation Data'!G78))),'Data Summary'!DD84="Yes"),OFFSET('Sanitation Data'!$G$12,0,10*ROW('Sanitation Data'!G78)),NA())</f>
        <v>#N/A</v>
      </c>
      <c r="AP84" s="528" t="e">
        <f ca="1">+IF(AND(ISNUMBER(OFFSET('Sanitation Data'!$H$4,0,10*ROW('Sanitation Data'!H78))),'Data Summary'!DE84="Yes"),100-OFFSET('Sanitation Data'!$H$4,0,10*ROW('Sanitation Data'!H78)),NA())</f>
        <v>#N/A</v>
      </c>
      <c r="AQ84" s="528" t="e">
        <f ca="1">+IF(AND(ISNUMBER(OFFSET('Sanitation Data'!$H$6,0,10*ROW('Sanitation Data'!H78))),'Data Summary'!DF84="Yes"),OFFSET('Sanitation Data'!$H$6,0,10*ROW('Sanitation Data'!H78)),NA())</f>
        <v>#N/A</v>
      </c>
      <c r="AR84" s="528" t="e">
        <f ca="1">+IF(AND(ISNUMBER(OFFSET('Sanitation Data'!$H$10,0,10*ROW('Sanitation Data'!H78))),'Data Summary'!DG84="Yes"),OFFSET('Sanitation Data'!$H$10,0,10*ROW('Sanitation Data'!H78)),NA())</f>
        <v>#N/A</v>
      </c>
      <c r="AS84" s="528" t="e">
        <f ca="1">+IF(AND(ISNUMBER(OFFSET('Sanitation Data'!$H$11,0,10*ROW('Sanitation Data'!H78))),'Data Summary'!DH84="Yes"),OFFSET('Sanitation Data'!$H$11,0,10*ROW('Sanitation Data'!H78)),NA())</f>
        <v>#N/A</v>
      </c>
      <c r="AT84" s="528" t="e">
        <f ca="1">+IF(AND(ISNUMBER(OFFSET('Sanitation Data'!$H$12,0,10*ROW('Sanitation Data'!H78))),'Data Summary'!DI84="Yes"),OFFSET('Sanitation Data'!$H$12,0,10*ROW('Sanitation Data'!H78)),NA())</f>
        <v>#N/A</v>
      </c>
      <c r="AU84" s="528" t="e">
        <f ca="1">+IF(AND(ISNUMBER(OFFSET('Sanitation Data'!$I$4,0,10*ROW('Sanitation Data'!I78))),'Data Summary'!DJ84="Yes"),100-OFFSET('Sanitation Data'!$I$4,0,10*ROW('Sanitation Data'!I78)),NA())</f>
        <v>#N/A</v>
      </c>
      <c r="AV84" s="528" t="e">
        <f ca="1">+IF(AND(ISNUMBER(OFFSET('Sanitation Data'!$I$6,0,10*ROW('Sanitation Data'!I78))),'Data Summary'!DK84="Yes"),OFFSET('Sanitation Data'!$I$6,0,10*ROW('Sanitation Data'!I78)),NA())</f>
        <v>#N/A</v>
      </c>
      <c r="AW84" s="528" t="e">
        <f ca="1">+IF(AND(ISNUMBER(OFFSET('Sanitation Data'!$I$10,0,10*ROW('Sanitation Data'!I78))),'Data Summary'!DL84="Yes"),OFFSET('Sanitation Data'!$I$10,0,10*ROW('Sanitation Data'!I78)),NA())</f>
        <v>#N/A</v>
      </c>
      <c r="AX84" s="528" t="e">
        <f ca="1">+IF(AND(ISNUMBER(OFFSET('Sanitation Data'!$I$11,0,10*ROW('Sanitation Data'!I78))),'Data Summary'!DM84="Yes"),OFFSET('Sanitation Data'!$I$11,0,10*ROW('Sanitation Data'!I78)),NA())</f>
        <v>#N/A</v>
      </c>
      <c r="AY84" s="528" t="e">
        <f ca="1">+IF(AND(ISNUMBER(OFFSET('Sanitation Data'!$I$12,0,10*ROW('Sanitation Data'!I78))),'Data Summary'!DN84="Yes"),OFFSET('Sanitation Data'!$I$12,0,10*ROW('Sanitation Data'!I78)),NA())</f>
        <v>#N/A</v>
      </c>
      <c r="AZ84" s="529" t="e">
        <f ca="1">+IF(AND(ISNUMBER(OFFSET('Hygiene Data'!$D$5,0,10*ROW('Hygiene Data'!D78))),'Data Summary'!DO84="Yes"),OFFSET('Hygiene Data'!$D$5,0,10*ROW('Hygiene Data'!D78)),NA())</f>
        <v>#N/A</v>
      </c>
      <c r="BA84" s="529" t="e">
        <f ca="1">+IF(AND(ISNUMBER(OFFSET('Hygiene Data'!$D$7,0,10*ROW('Hygiene Data'!D78))),'Data Summary'!DP84="Yes"),OFFSET('Hygiene Data'!$D$7,0,10*ROW('Hygiene Data'!D78)),NA())</f>
        <v>#N/A</v>
      </c>
      <c r="BB84" s="529" t="e">
        <f ca="1">+IF(AND(ISNUMBER(OFFSET('Hygiene Data'!$D$9,0,10*ROW('Hygiene Data'!D78))),'Data Summary'!DQ84="Yes"),OFFSET('Hygiene Data'!$D$9,0,10*ROW('Hygiene Data'!D78)),NA())</f>
        <v>#N/A</v>
      </c>
      <c r="BC84" s="529" t="e">
        <f ca="1">+IF(AND(ISNUMBER(OFFSET('Hygiene Data'!$E$5,0,10*ROW('Hygiene Data'!E78))),'Data Summary'!DR84="Yes"),OFFSET('Hygiene Data'!$E$5,0,10*ROW('Hygiene Data'!E78)),NA())</f>
        <v>#N/A</v>
      </c>
      <c r="BD84" s="529" t="e">
        <f ca="1">+IF(AND(ISNUMBER(OFFSET('Hygiene Data'!$E$7,0,10*ROW('Hygiene Data'!E78))),'Data Summary'!DS84="Yes"),OFFSET('Hygiene Data'!$E$7,0,10*ROW('Hygiene Data'!E78)),NA())</f>
        <v>#N/A</v>
      </c>
      <c r="BE84" s="529" t="e">
        <f ca="1">+IF(AND(ISNUMBER(OFFSET('Hygiene Data'!$E$9,0,10*ROW('Hygiene Data'!E78))),'Data Summary'!DT84="Yes"),OFFSET('Hygiene Data'!$E$9,0,10*ROW('Hygiene Data'!E78)),NA())</f>
        <v>#N/A</v>
      </c>
      <c r="BF84" s="529" t="e">
        <f ca="1">+IF(AND(ISNUMBER(OFFSET('Hygiene Data'!$F$5,0,10*ROW('Hygiene Data'!F78))),'Data Summary'!DU84="Yes"),OFFSET('Hygiene Data'!$F$5,0,10*ROW('Hygiene Data'!F78)),NA())</f>
        <v>#N/A</v>
      </c>
      <c r="BG84" s="529" t="e">
        <f ca="1">+IF(AND(ISNUMBER(OFFSET('Hygiene Data'!$F$7,0,10*ROW('Hygiene Data'!F78))),'Data Summary'!DV84="Yes"),OFFSET('Hygiene Data'!$F$7,0,10*ROW('Hygiene Data'!F78)),NA())</f>
        <v>#N/A</v>
      </c>
      <c r="BH84" s="529" t="e">
        <f ca="1">+IF(AND(ISNUMBER(OFFSET('Hygiene Data'!$F$9,0,10*ROW('Hygiene Data'!F78))),'Data Summary'!DW84="Yes"),OFFSET('Hygiene Data'!$F$9,0,10*ROW('Hygiene Data'!F78)),NA())</f>
        <v>#N/A</v>
      </c>
      <c r="BI84" s="529" t="e">
        <f ca="1">+IF(AND(ISNUMBER(OFFSET('Hygiene Data'!$G$5,0,10*ROW('Hygiene Data'!G78))),'Data Summary'!DX84="Yes"),OFFSET('Hygiene Data'!$G$5,0,10*ROW('Hygiene Data'!G78)),NA())</f>
        <v>#N/A</v>
      </c>
      <c r="BJ84" s="529" t="e">
        <f ca="1">+IF(AND(ISNUMBER(OFFSET('Hygiene Data'!$G$7,0,10*ROW('Hygiene Data'!G78))),'Data Summary'!DY84="Yes"),OFFSET('Hygiene Data'!$G$7,0,10*ROW('Hygiene Data'!G78)),NA())</f>
        <v>#N/A</v>
      </c>
      <c r="BK84" s="529" t="e">
        <f ca="1">+IF(AND(ISNUMBER(OFFSET('Hygiene Data'!$G$9,0,10*ROW('Hygiene Data'!G78))),'Data Summary'!DZ84="Yes"),OFFSET('Hygiene Data'!$G$9,0,10*ROW('Hygiene Data'!G78)),NA())</f>
        <v>#N/A</v>
      </c>
      <c r="BL84" s="529" t="e">
        <f ca="1">+IF(AND(ISNUMBER(OFFSET('Hygiene Data'!$H$5,0,10*ROW('Hygiene Data'!H78))),'Data Summary'!EA84="Yes"),OFFSET('Hygiene Data'!$H$5,0,10*ROW('Hygiene Data'!H78)),NA())</f>
        <v>#N/A</v>
      </c>
      <c r="BM84" s="529" t="e">
        <f ca="1">+IF(AND(ISNUMBER(OFFSET('Hygiene Data'!$H$7,0,10*ROW('Hygiene Data'!H78))),'Data Summary'!EB84="Yes"),OFFSET('Hygiene Data'!$H$7,0,10*ROW('Hygiene Data'!H78)),NA())</f>
        <v>#N/A</v>
      </c>
      <c r="BN84" s="529" t="e">
        <f ca="1">+IF(AND(ISNUMBER(OFFSET('Hygiene Data'!$H$9,0,10*ROW('Hygiene Data'!H78))),'Data Summary'!EC84="Yes"),OFFSET('Hygiene Data'!$H$9,0,10*ROW('Hygiene Data'!H78)),NA())</f>
        <v>#N/A</v>
      </c>
      <c r="BO84" s="529" t="e">
        <f ca="1">+IF(AND(ISNUMBER(OFFSET('Hygiene Data'!$I$5,0,10*ROW('Hygiene Data'!I78))),'Data Summary'!ED84="Yes"),OFFSET('Hygiene Data'!$I$5,0,10*ROW('Hygiene Data'!I78)),NA())</f>
        <v>#N/A</v>
      </c>
      <c r="BP84" s="529" t="e">
        <f ca="1">+IF(AND(ISNUMBER(OFFSET('Hygiene Data'!$I$7,0,10*ROW('Hygiene Data'!I78))),'Data Summary'!EE84="Yes"),OFFSET('Hygiene Data'!$I$7,0,10*ROW('Hygiene Data'!I78)),NA())</f>
        <v>#N/A</v>
      </c>
      <c r="BQ84" s="529" t="e">
        <f ca="1">+IF(AND(ISNUMBER(OFFSET('Hygiene Data'!$I$9,0,10*ROW('Hygiene Data'!I78))),'Data Summary'!EF84="Yes"),OFFSET('Hygiene Data'!$I$9,0,10*ROW('Hygiene Data'!I78)),NA())</f>
        <v>#N/A</v>
      </c>
    </row>
    <row r="85" spans="1:69" x14ac:dyDescent="0.25">
      <c r="A85" s="525" t="e">
        <f ca="1">+RIGHT('Data Summary'!A85,LEN('Data Summary'!A85)-9)</f>
        <v>#VALUE!</v>
      </c>
      <c r="B85" s="499" t="str">
        <f ca="1">+IF(ISTEXT('Data Summary'!B85),'Data Summary'!B85,"")</f>
        <v/>
      </c>
      <c r="C85" s="526" t="e">
        <f ca="1">+VALUE('Data Summary'!C85)</f>
        <v>#VALUE!</v>
      </c>
      <c r="D85" s="527" t="e">
        <f ca="1">+IF(AND(ISNUMBER(OFFSET('Water Data'!$D$4,0,10*ROW('Water Data'!D79))),'Data Summary'!BS85="Yes"),100-OFFSET('Water Data'!$D$4,0,10*ROW('Water Data'!D79)),NA())</f>
        <v>#N/A</v>
      </c>
      <c r="E85" s="527" t="e">
        <f ca="1">+IF(AND(ISNUMBER(OFFSET('Water Data'!$D$6,0,10*ROW('Water Data'!D79))),'Data Summary'!BT85="Yes"),OFFSET('Water Data'!$D$6,0,10*ROW('Water Data'!D79)),NA())</f>
        <v>#N/A</v>
      </c>
      <c r="F85" s="527" t="e">
        <f ca="1">+IF(AND(ISNUMBER(OFFSET('Water Data'!$D$9,0,10*ROW('Water Data'!D79))),'Data Summary'!BU85="Yes"),OFFSET('Water Data'!$D$9,0,10*ROW('Water Data'!D79)),NA())</f>
        <v>#N/A</v>
      </c>
      <c r="G85" s="527" t="e">
        <f ca="1">+IF(AND(ISNUMBER(OFFSET('Water Data'!$E$4,0,10*ROW('Water Data'!E79))),'Data Summary'!BV85="Yes"),100-OFFSET('Water Data'!$E$4,0,10*ROW('Water Data'!E79)),NA())</f>
        <v>#N/A</v>
      </c>
      <c r="H85" s="527" t="e">
        <f ca="1">+IF(AND(ISNUMBER(OFFSET('Water Data'!$E$6,0,10*ROW('Water Data'!E79))),'Data Summary'!BW85="Yes"),OFFSET('Water Data'!$E$6,0,10*ROW('Water Data'!E79)),NA())</f>
        <v>#N/A</v>
      </c>
      <c r="I85" s="527" t="e">
        <f ca="1">+IF(AND(ISNUMBER(OFFSET('Water Data'!$E$9,0,10*ROW('Water Data'!E79))),'Data Summary'!BX85="Yes"),OFFSET('Water Data'!$E$9,0,10*ROW('Water Data'!E79)),NA())</f>
        <v>#N/A</v>
      </c>
      <c r="J85" s="527" t="e">
        <f ca="1">+IF(AND(ISNUMBER(OFFSET('Water Data'!$F$4,0,10*ROW('Water Data'!F79))),'Data Summary'!BY85="Yes"),100-OFFSET('Water Data'!$F$4,0,10*ROW('Water Data'!F79)),NA())</f>
        <v>#N/A</v>
      </c>
      <c r="K85" s="527" t="e">
        <f ca="1">+IF(AND(ISNUMBER(OFFSET('Water Data'!$F$6,0,10*ROW('Water Data'!F79))),'Data Summary'!BZ85="Yes"),OFFSET('Water Data'!$F$6,0,10*ROW('Water Data'!F79)),NA())</f>
        <v>#N/A</v>
      </c>
      <c r="L85" s="527" t="e">
        <f ca="1">+IF(AND(ISNUMBER(OFFSET('Water Data'!$F$9,0,10*ROW('Water Data'!F79))),'Data Summary'!CA85="Yes"),OFFSET('Water Data'!$F$9,0,10*ROW('Water Data'!F79)),NA())</f>
        <v>#N/A</v>
      </c>
      <c r="M85" s="527" t="e">
        <f ca="1">+IF(AND(ISNUMBER(OFFSET('Water Data'!$G$4,0,10*ROW('Water Data'!G79))),'Data Summary'!CB85="Yes"),100-OFFSET('Water Data'!$G$4,0,10*ROW('Water Data'!G79)),NA())</f>
        <v>#N/A</v>
      </c>
      <c r="N85" s="527" t="e">
        <f ca="1">+IF(AND(ISNUMBER(OFFSET('Water Data'!$G$6,0,10*ROW('Water Data'!G79))),'Data Summary'!CC85="Yes"),OFFSET('Water Data'!$G$6,0,10*ROW('Water Data'!G79)),NA())</f>
        <v>#N/A</v>
      </c>
      <c r="O85" s="527" t="e">
        <f ca="1">+IF(AND(ISNUMBER(OFFSET('Water Data'!$G$9,0,10*ROW('Water Data'!G79))),'Data Summary'!CD85="Yes"),OFFSET('Water Data'!$G$9,0,10*ROW('Water Data'!G79)),NA())</f>
        <v>#N/A</v>
      </c>
      <c r="P85" s="527" t="e">
        <f ca="1">+IF(AND(ISNUMBER(OFFSET('Water Data'!$H$4,0,10*ROW('Water Data'!H79))),'Data Summary'!CE85="Yes"),100-OFFSET('Water Data'!$H$4,0,10*ROW('Water Data'!H79)),NA())</f>
        <v>#N/A</v>
      </c>
      <c r="Q85" s="527" t="e">
        <f ca="1">+IF(AND(ISNUMBER(OFFSET('Water Data'!$H$6,0,10*ROW('Water Data'!H79))),'Data Summary'!CF85="Yes"),OFFSET('Water Data'!$H$6,0,10*ROW('Water Data'!H79)),NA())</f>
        <v>#N/A</v>
      </c>
      <c r="R85" s="527" t="e">
        <f ca="1">+IF(AND(ISNUMBER(OFFSET('Water Data'!$H$9,0,10*ROW('Water Data'!H79))),'Data Summary'!CG85="Yes"),OFFSET('Water Data'!$H$9,0,10*ROW('Water Data'!H79)),NA())</f>
        <v>#N/A</v>
      </c>
      <c r="S85" s="527" t="e">
        <f ca="1">+IF(AND(ISNUMBER(OFFSET('Water Data'!$I$4,0,10*ROW('Water Data'!I79))),'Data Summary'!CH85="Yes"),100-OFFSET('Water Data'!$I$4,0,10*ROW('Water Data'!I79)),NA())</f>
        <v>#N/A</v>
      </c>
      <c r="T85" s="527" t="e">
        <f ca="1">+IF(AND(ISNUMBER(OFFSET('Water Data'!$I$6,0,10*ROW('Water Data'!I79))),'Data Summary'!CI85="Yes"),OFFSET('Water Data'!$I$6,0,10*ROW('Water Data'!I79)),NA())</f>
        <v>#N/A</v>
      </c>
      <c r="U85" s="527" t="e">
        <f ca="1">+IF(AND(ISNUMBER(OFFSET('Water Data'!$I$9,0,10*ROW('Water Data'!I79))),'Data Summary'!CJ85="Yes"),OFFSET('Water Data'!$I$9,0,10*ROW('Water Data'!I79)),NA())</f>
        <v>#N/A</v>
      </c>
      <c r="V85" s="528" t="e">
        <f ca="1">+IF(AND(ISNUMBER(OFFSET('Sanitation Data'!$D$4,0,10*ROW('Sanitation Data'!D79))),'Data Summary'!CK85="Yes"),100-OFFSET('Sanitation Data'!$D$4,0,10*ROW('Sanitation Data'!D79)),NA())</f>
        <v>#N/A</v>
      </c>
      <c r="W85" s="528" t="e">
        <f ca="1">+IF(AND(ISNUMBER(OFFSET('Sanitation Data'!$D$6,0,10*ROW('Sanitation Data'!D79))),'Data Summary'!CL85="Yes"),OFFSET('Sanitation Data'!$D$6,0,10*ROW('Sanitation Data'!D79)),NA())</f>
        <v>#N/A</v>
      </c>
      <c r="X85" s="528" t="e">
        <f ca="1">+IF(AND(ISNUMBER(OFFSET('Sanitation Data'!$D$10,0,10*ROW('Sanitation Data'!D79))),'Data Summary'!CM85="Yes"),OFFSET('Sanitation Data'!$D$10,0,10*ROW('Sanitation Data'!D79)),NA())</f>
        <v>#N/A</v>
      </c>
      <c r="Y85" s="528" t="e">
        <f ca="1">+IF(AND(ISNUMBER(OFFSET('Sanitation Data'!$D$11,0,10*ROW('Sanitation Data'!D79))),'Data Summary'!CN85="Yes"),OFFSET('Sanitation Data'!$D$11,0,10*ROW('Sanitation Data'!D79)),NA())</f>
        <v>#N/A</v>
      </c>
      <c r="Z85" s="528" t="e">
        <f ca="1">+IF(AND(ISNUMBER(OFFSET('Sanitation Data'!$D$12,0,10*ROW('Sanitation Data'!D79))),'Data Summary'!CO85="Yes"),OFFSET('Sanitation Data'!$D$12,0,10*ROW('Sanitation Data'!D79)),NA())</f>
        <v>#N/A</v>
      </c>
      <c r="AA85" s="528" t="e">
        <f ca="1">+IF(AND(ISNUMBER(OFFSET('Sanitation Data'!$E$4,0,10*ROW('Sanitation Data'!E79))),'Data Summary'!CP85="Yes"),100-OFFSET('Sanitation Data'!$E$4,0,10*ROW('Sanitation Data'!E79)),NA())</f>
        <v>#N/A</v>
      </c>
      <c r="AB85" s="528" t="e">
        <f ca="1">+IF(AND(ISNUMBER(OFFSET('Sanitation Data'!$E$6,0,10*ROW('Sanitation Data'!E79))),'Data Summary'!CQ85="Yes"),OFFSET('Sanitation Data'!$E$6,0,10*ROW('Sanitation Data'!E79)),NA())</f>
        <v>#N/A</v>
      </c>
      <c r="AC85" s="528" t="e">
        <f ca="1">+IF(AND(ISNUMBER(OFFSET('Sanitation Data'!$E$10,0,10*ROW('Sanitation Data'!E79))),'Data Summary'!CR85="Yes"),OFFSET('Sanitation Data'!$E$10,0,10*ROW('Sanitation Data'!E79)),NA())</f>
        <v>#N/A</v>
      </c>
      <c r="AD85" s="528" t="e">
        <f ca="1">+IF(AND(ISNUMBER(OFFSET('Sanitation Data'!$E$11,0,10*ROW('Sanitation Data'!E79))),'Data Summary'!CS85="Yes"),OFFSET('Sanitation Data'!$E$11,0,10*ROW('Sanitation Data'!E79)),NA())</f>
        <v>#N/A</v>
      </c>
      <c r="AE85" s="528" t="e">
        <f ca="1">+IF(AND(ISNUMBER(OFFSET('Sanitation Data'!$E$12,0,10*ROW('Sanitation Data'!E79))),'Data Summary'!CT85="Yes"),OFFSET('Sanitation Data'!$E$12,0,10*ROW('Sanitation Data'!E79)),NA())</f>
        <v>#N/A</v>
      </c>
      <c r="AF85" s="528" t="e">
        <f ca="1">+IF(AND(ISNUMBER(OFFSET('Sanitation Data'!$F$4,0,10*ROW('Sanitation Data'!F79))),'Data Summary'!CU85="Yes"),100-OFFSET('Sanitation Data'!$F$4,0,10*ROW('Sanitation Data'!F79)),NA())</f>
        <v>#N/A</v>
      </c>
      <c r="AG85" s="528" t="e">
        <f ca="1">+IF(AND(ISNUMBER(OFFSET('Sanitation Data'!$F$6,0,10*ROW('Sanitation Data'!F79))),'Data Summary'!CV85="Yes"),OFFSET('Sanitation Data'!$F$6,0,10*ROW('Sanitation Data'!F79)),NA())</f>
        <v>#N/A</v>
      </c>
      <c r="AH85" s="528" t="e">
        <f ca="1">+IF(AND(ISNUMBER(OFFSET('Sanitation Data'!$F$10,0,10*ROW('Sanitation Data'!F79))),'Data Summary'!CW85="Yes"),OFFSET('Sanitation Data'!$F$10,0,10*ROW('Sanitation Data'!F79)),NA())</f>
        <v>#N/A</v>
      </c>
      <c r="AI85" s="528" t="e">
        <f ca="1">+IF(AND(ISNUMBER(OFFSET('Sanitation Data'!$F$11,0,10*ROW('Sanitation Data'!F79))),'Data Summary'!CX85="Yes"),OFFSET('Sanitation Data'!$F$11,0,10*ROW('Sanitation Data'!F79)),NA())</f>
        <v>#N/A</v>
      </c>
      <c r="AJ85" s="528" t="e">
        <f ca="1">+IF(AND(ISNUMBER(OFFSET('Sanitation Data'!$F$12,0,10*ROW('Sanitation Data'!F79))),'Data Summary'!CY85="Yes"),OFFSET('Sanitation Data'!$F$12,0,10*ROW('Sanitation Data'!F79)),NA())</f>
        <v>#N/A</v>
      </c>
      <c r="AK85" s="528" t="e">
        <f ca="1">+IF(AND(ISNUMBER(OFFSET('Sanitation Data'!$G$4,0,10*ROW('Sanitation Data'!G79))),'Data Summary'!CZ85="Yes"),100-OFFSET('Sanitation Data'!$G$4,0,10*ROW('Sanitation Data'!G79)),NA())</f>
        <v>#N/A</v>
      </c>
      <c r="AL85" s="528" t="e">
        <f ca="1">+IF(AND(ISNUMBER(OFFSET('Sanitation Data'!$G$6,0,10*ROW('Sanitation Data'!G79))),'Data Summary'!DA85="Yes"),OFFSET('Sanitation Data'!$G$6,0,10*ROW('Sanitation Data'!G79)),NA())</f>
        <v>#N/A</v>
      </c>
      <c r="AM85" s="528" t="e">
        <f ca="1">+IF(AND(ISNUMBER(OFFSET('Sanitation Data'!$G$10,0,10*ROW('Sanitation Data'!G79))),'Data Summary'!DB85="Yes"),OFFSET('Sanitation Data'!$G$10,0,10*ROW('Sanitation Data'!G79)),NA())</f>
        <v>#N/A</v>
      </c>
      <c r="AN85" s="528" t="e">
        <f ca="1">+IF(AND(ISNUMBER(OFFSET('Sanitation Data'!$G$11,0,10*ROW('Sanitation Data'!G79))),'Data Summary'!DC85="Yes"),OFFSET('Sanitation Data'!$G$11,0,10*ROW('Sanitation Data'!G79)),NA())</f>
        <v>#N/A</v>
      </c>
      <c r="AO85" s="528" t="e">
        <f ca="1">+IF(AND(ISNUMBER(OFFSET('Sanitation Data'!$G$12,0,10*ROW('Sanitation Data'!G79))),'Data Summary'!DD85="Yes"),OFFSET('Sanitation Data'!$G$12,0,10*ROW('Sanitation Data'!G79)),NA())</f>
        <v>#N/A</v>
      </c>
      <c r="AP85" s="528" t="e">
        <f ca="1">+IF(AND(ISNUMBER(OFFSET('Sanitation Data'!$H$4,0,10*ROW('Sanitation Data'!H79))),'Data Summary'!DE85="Yes"),100-OFFSET('Sanitation Data'!$H$4,0,10*ROW('Sanitation Data'!H79)),NA())</f>
        <v>#N/A</v>
      </c>
      <c r="AQ85" s="528" t="e">
        <f ca="1">+IF(AND(ISNUMBER(OFFSET('Sanitation Data'!$H$6,0,10*ROW('Sanitation Data'!H79))),'Data Summary'!DF85="Yes"),OFFSET('Sanitation Data'!$H$6,0,10*ROW('Sanitation Data'!H79)),NA())</f>
        <v>#N/A</v>
      </c>
      <c r="AR85" s="528" t="e">
        <f ca="1">+IF(AND(ISNUMBER(OFFSET('Sanitation Data'!$H$10,0,10*ROW('Sanitation Data'!H79))),'Data Summary'!DG85="Yes"),OFFSET('Sanitation Data'!$H$10,0,10*ROW('Sanitation Data'!H79)),NA())</f>
        <v>#N/A</v>
      </c>
      <c r="AS85" s="528" t="e">
        <f ca="1">+IF(AND(ISNUMBER(OFFSET('Sanitation Data'!$H$11,0,10*ROW('Sanitation Data'!H79))),'Data Summary'!DH85="Yes"),OFFSET('Sanitation Data'!$H$11,0,10*ROW('Sanitation Data'!H79)),NA())</f>
        <v>#N/A</v>
      </c>
      <c r="AT85" s="528" t="e">
        <f ca="1">+IF(AND(ISNUMBER(OFFSET('Sanitation Data'!$H$12,0,10*ROW('Sanitation Data'!H79))),'Data Summary'!DI85="Yes"),OFFSET('Sanitation Data'!$H$12,0,10*ROW('Sanitation Data'!H79)),NA())</f>
        <v>#N/A</v>
      </c>
      <c r="AU85" s="528" t="e">
        <f ca="1">+IF(AND(ISNUMBER(OFFSET('Sanitation Data'!$I$4,0,10*ROW('Sanitation Data'!I79))),'Data Summary'!DJ85="Yes"),100-OFFSET('Sanitation Data'!$I$4,0,10*ROW('Sanitation Data'!I79)),NA())</f>
        <v>#N/A</v>
      </c>
      <c r="AV85" s="528" t="e">
        <f ca="1">+IF(AND(ISNUMBER(OFFSET('Sanitation Data'!$I$6,0,10*ROW('Sanitation Data'!I79))),'Data Summary'!DK85="Yes"),OFFSET('Sanitation Data'!$I$6,0,10*ROW('Sanitation Data'!I79)),NA())</f>
        <v>#N/A</v>
      </c>
      <c r="AW85" s="528" t="e">
        <f ca="1">+IF(AND(ISNUMBER(OFFSET('Sanitation Data'!$I$10,0,10*ROW('Sanitation Data'!I79))),'Data Summary'!DL85="Yes"),OFFSET('Sanitation Data'!$I$10,0,10*ROW('Sanitation Data'!I79)),NA())</f>
        <v>#N/A</v>
      </c>
      <c r="AX85" s="528" t="e">
        <f ca="1">+IF(AND(ISNUMBER(OFFSET('Sanitation Data'!$I$11,0,10*ROW('Sanitation Data'!I79))),'Data Summary'!DM85="Yes"),OFFSET('Sanitation Data'!$I$11,0,10*ROW('Sanitation Data'!I79)),NA())</f>
        <v>#N/A</v>
      </c>
      <c r="AY85" s="528" t="e">
        <f ca="1">+IF(AND(ISNUMBER(OFFSET('Sanitation Data'!$I$12,0,10*ROW('Sanitation Data'!I79))),'Data Summary'!DN85="Yes"),OFFSET('Sanitation Data'!$I$12,0,10*ROW('Sanitation Data'!I79)),NA())</f>
        <v>#N/A</v>
      </c>
      <c r="AZ85" s="529" t="e">
        <f ca="1">+IF(AND(ISNUMBER(OFFSET('Hygiene Data'!$D$5,0,10*ROW('Hygiene Data'!D79))),'Data Summary'!DO85="Yes"),OFFSET('Hygiene Data'!$D$5,0,10*ROW('Hygiene Data'!D79)),NA())</f>
        <v>#N/A</v>
      </c>
      <c r="BA85" s="529" t="e">
        <f ca="1">+IF(AND(ISNUMBER(OFFSET('Hygiene Data'!$D$7,0,10*ROW('Hygiene Data'!D79))),'Data Summary'!DP85="Yes"),OFFSET('Hygiene Data'!$D$7,0,10*ROW('Hygiene Data'!D79)),NA())</f>
        <v>#N/A</v>
      </c>
      <c r="BB85" s="529" t="e">
        <f ca="1">+IF(AND(ISNUMBER(OFFSET('Hygiene Data'!$D$9,0,10*ROW('Hygiene Data'!D79))),'Data Summary'!DQ85="Yes"),OFFSET('Hygiene Data'!$D$9,0,10*ROW('Hygiene Data'!D79)),NA())</f>
        <v>#N/A</v>
      </c>
      <c r="BC85" s="529" t="e">
        <f ca="1">+IF(AND(ISNUMBER(OFFSET('Hygiene Data'!$E$5,0,10*ROW('Hygiene Data'!E79))),'Data Summary'!DR85="Yes"),OFFSET('Hygiene Data'!$E$5,0,10*ROW('Hygiene Data'!E79)),NA())</f>
        <v>#N/A</v>
      </c>
      <c r="BD85" s="529" t="e">
        <f ca="1">+IF(AND(ISNUMBER(OFFSET('Hygiene Data'!$E$7,0,10*ROW('Hygiene Data'!E79))),'Data Summary'!DS85="Yes"),OFFSET('Hygiene Data'!$E$7,0,10*ROW('Hygiene Data'!E79)),NA())</f>
        <v>#N/A</v>
      </c>
      <c r="BE85" s="529" t="e">
        <f ca="1">+IF(AND(ISNUMBER(OFFSET('Hygiene Data'!$E$9,0,10*ROW('Hygiene Data'!E79))),'Data Summary'!DT85="Yes"),OFFSET('Hygiene Data'!$E$9,0,10*ROW('Hygiene Data'!E79)),NA())</f>
        <v>#N/A</v>
      </c>
      <c r="BF85" s="529" t="e">
        <f ca="1">+IF(AND(ISNUMBER(OFFSET('Hygiene Data'!$F$5,0,10*ROW('Hygiene Data'!F79))),'Data Summary'!DU85="Yes"),OFFSET('Hygiene Data'!$F$5,0,10*ROW('Hygiene Data'!F79)),NA())</f>
        <v>#N/A</v>
      </c>
      <c r="BG85" s="529" t="e">
        <f ca="1">+IF(AND(ISNUMBER(OFFSET('Hygiene Data'!$F$7,0,10*ROW('Hygiene Data'!F79))),'Data Summary'!DV85="Yes"),OFFSET('Hygiene Data'!$F$7,0,10*ROW('Hygiene Data'!F79)),NA())</f>
        <v>#N/A</v>
      </c>
      <c r="BH85" s="529" t="e">
        <f ca="1">+IF(AND(ISNUMBER(OFFSET('Hygiene Data'!$F$9,0,10*ROW('Hygiene Data'!F79))),'Data Summary'!DW85="Yes"),OFFSET('Hygiene Data'!$F$9,0,10*ROW('Hygiene Data'!F79)),NA())</f>
        <v>#N/A</v>
      </c>
      <c r="BI85" s="529" t="e">
        <f ca="1">+IF(AND(ISNUMBER(OFFSET('Hygiene Data'!$G$5,0,10*ROW('Hygiene Data'!G79))),'Data Summary'!DX85="Yes"),OFFSET('Hygiene Data'!$G$5,0,10*ROW('Hygiene Data'!G79)),NA())</f>
        <v>#N/A</v>
      </c>
      <c r="BJ85" s="529" t="e">
        <f ca="1">+IF(AND(ISNUMBER(OFFSET('Hygiene Data'!$G$7,0,10*ROW('Hygiene Data'!G79))),'Data Summary'!DY85="Yes"),OFFSET('Hygiene Data'!$G$7,0,10*ROW('Hygiene Data'!G79)),NA())</f>
        <v>#N/A</v>
      </c>
      <c r="BK85" s="529" t="e">
        <f ca="1">+IF(AND(ISNUMBER(OFFSET('Hygiene Data'!$G$9,0,10*ROW('Hygiene Data'!G79))),'Data Summary'!DZ85="Yes"),OFFSET('Hygiene Data'!$G$9,0,10*ROW('Hygiene Data'!G79)),NA())</f>
        <v>#N/A</v>
      </c>
      <c r="BL85" s="529" t="e">
        <f ca="1">+IF(AND(ISNUMBER(OFFSET('Hygiene Data'!$H$5,0,10*ROW('Hygiene Data'!H79))),'Data Summary'!EA85="Yes"),OFFSET('Hygiene Data'!$H$5,0,10*ROW('Hygiene Data'!H79)),NA())</f>
        <v>#N/A</v>
      </c>
      <c r="BM85" s="529" t="e">
        <f ca="1">+IF(AND(ISNUMBER(OFFSET('Hygiene Data'!$H$7,0,10*ROW('Hygiene Data'!H79))),'Data Summary'!EB85="Yes"),OFFSET('Hygiene Data'!$H$7,0,10*ROW('Hygiene Data'!H79)),NA())</f>
        <v>#N/A</v>
      </c>
      <c r="BN85" s="529" t="e">
        <f ca="1">+IF(AND(ISNUMBER(OFFSET('Hygiene Data'!$H$9,0,10*ROW('Hygiene Data'!H79))),'Data Summary'!EC85="Yes"),OFFSET('Hygiene Data'!$H$9,0,10*ROW('Hygiene Data'!H79)),NA())</f>
        <v>#N/A</v>
      </c>
      <c r="BO85" s="529" t="e">
        <f ca="1">+IF(AND(ISNUMBER(OFFSET('Hygiene Data'!$I$5,0,10*ROW('Hygiene Data'!I79))),'Data Summary'!ED85="Yes"),OFFSET('Hygiene Data'!$I$5,0,10*ROW('Hygiene Data'!I79)),NA())</f>
        <v>#N/A</v>
      </c>
      <c r="BP85" s="529" t="e">
        <f ca="1">+IF(AND(ISNUMBER(OFFSET('Hygiene Data'!$I$7,0,10*ROW('Hygiene Data'!I79))),'Data Summary'!EE85="Yes"),OFFSET('Hygiene Data'!$I$7,0,10*ROW('Hygiene Data'!I79)),NA())</f>
        <v>#N/A</v>
      </c>
      <c r="BQ85" s="529" t="e">
        <f ca="1">+IF(AND(ISNUMBER(OFFSET('Hygiene Data'!$I$9,0,10*ROW('Hygiene Data'!I79))),'Data Summary'!EF85="Yes"),OFFSET('Hygiene Data'!$I$9,0,10*ROW('Hygiene Data'!I79)),NA())</f>
        <v>#N/A</v>
      </c>
    </row>
    <row r="86" spans="1:69" x14ac:dyDescent="0.25">
      <c r="A86" s="525" t="e">
        <f ca="1">+RIGHT('Data Summary'!A86,LEN('Data Summary'!A86)-9)</f>
        <v>#VALUE!</v>
      </c>
      <c r="B86" s="499" t="str">
        <f ca="1">+IF(ISTEXT('Data Summary'!B86),'Data Summary'!B86,"")</f>
        <v/>
      </c>
      <c r="C86" s="526" t="e">
        <f ca="1">+VALUE('Data Summary'!C86)</f>
        <v>#VALUE!</v>
      </c>
      <c r="D86" s="527" t="e">
        <f ca="1">+IF(AND(ISNUMBER(OFFSET('Water Data'!$D$4,0,10*ROW('Water Data'!D80))),'Data Summary'!BS86="Yes"),100-OFFSET('Water Data'!$D$4,0,10*ROW('Water Data'!D80)),NA())</f>
        <v>#N/A</v>
      </c>
      <c r="E86" s="527" t="e">
        <f ca="1">+IF(AND(ISNUMBER(OFFSET('Water Data'!$D$6,0,10*ROW('Water Data'!D80))),'Data Summary'!BT86="Yes"),OFFSET('Water Data'!$D$6,0,10*ROW('Water Data'!D80)),NA())</f>
        <v>#N/A</v>
      </c>
      <c r="F86" s="527" t="e">
        <f ca="1">+IF(AND(ISNUMBER(OFFSET('Water Data'!$D$9,0,10*ROW('Water Data'!D80))),'Data Summary'!BU86="Yes"),OFFSET('Water Data'!$D$9,0,10*ROW('Water Data'!D80)),NA())</f>
        <v>#N/A</v>
      </c>
      <c r="G86" s="527" t="e">
        <f ca="1">+IF(AND(ISNUMBER(OFFSET('Water Data'!$E$4,0,10*ROW('Water Data'!E80))),'Data Summary'!BV86="Yes"),100-OFFSET('Water Data'!$E$4,0,10*ROW('Water Data'!E80)),NA())</f>
        <v>#N/A</v>
      </c>
      <c r="H86" s="527" t="e">
        <f ca="1">+IF(AND(ISNUMBER(OFFSET('Water Data'!$E$6,0,10*ROW('Water Data'!E80))),'Data Summary'!BW86="Yes"),OFFSET('Water Data'!$E$6,0,10*ROW('Water Data'!E80)),NA())</f>
        <v>#N/A</v>
      </c>
      <c r="I86" s="527" t="e">
        <f ca="1">+IF(AND(ISNUMBER(OFFSET('Water Data'!$E$9,0,10*ROW('Water Data'!E80))),'Data Summary'!BX86="Yes"),OFFSET('Water Data'!$E$9,0,10*ROW('Water Data'!E80)),NA())</f>
        <v>#N/A</v>
      </c>
      <c r="J86" s="527" t="e">
        <f ca="1">+IF(AND(ISNUMBER(OFFSET('Water Data'!$F$4,0,10*ROW('Water Data'!F80))),'Data Summary'!BY86="Yes"),100-OFFSET('Water Data'!$F$4,0,10*ROW('Water Data'!F80)),NA())</f>
        <v>#N/A</v>
      </c>
      <c r="K86" s="527" t="e">
        <f ca="1">+IF(AND(ISNUMBER(OFFSET('Water Data'!$F$6,0,10*ROW('Water Data'!F80))),'Data Summary'!BZ86="Yes"),OFFSET('Water Data'!$F$6,0,10*ROW('Water Data'!F80)),NA())</f>
        <v>#N/A</v>
      </c>
      <c r="L86" s="527" t="e">
        <f ca="1">+IF(AND(ISNUMBER(OFFSET('Water Data'!$F$9,0,10*ROW('Water Data'!F80))),'Data Summary'!CA86="Yes"),OFFSET('Water Data'!$F$9,0,10*ROW('Water Data'!F80)),NA())</f>
        <v>#N/A</v>
      </c>
      <c r="M86" s="527" t="e">
        <f ca="1">+IF(AND(ISNUMBER(OFFSET('Water Data'!$G$4,0,10*ROW('Water Data'!G80))),'Data Summary'!CB86="Yes"),100-OFFSET('Water Data'!$G$4,0,10*ROW('Water Data'!G80)),NA())</f>
        <v>#N/A</v>
      </c>
      <c r="N86" s="527" t="e">
        <f ca="1">+IF(AND(ISNUMBER(OFFSET('Water Data'!$G$6,0,10*ROW('Water Data'!G80))),'Data Summary'!CC86="Yes"),OFFSET('Water Data'!$G$6,0,10*ROW('Water Data'!G80)),NA())</f>
        <v>#N/A</v>
      </c>
      <c r="O86" s="527" t="e">
        <f ca="1">+IF(AND(ISNUMBER(OFFSET('Water Data'!$G$9,0,10*ROW('Water Data'!G80))),'Data Summary'!CD86="Yes"),OFFSET('Water Data'!$G$9,0,10*ROW('Water Data'!G80)),NA())</f>
        <v>#N/A</v>
      </c>
      <c r="P86" s="527" t="e">
        <f ca="1">+IF(AND(ISNUMBER(OFFSET('Water Data'!$H$4,0,10*ROW('Water Data'!H80))),'Data Summary'!CE86="Yes"),100-OFFSET('Water Data'!$H$4,0,10*ROW('Water Data'!H80)),NA())</f>
        <v>#N/A</v>
      </c>
      <c r="Q86" s="527" t="e">
        <f ca="1">+IF(AND(ISNUMBER(OFFSET('Water Data'!$H$6,0,10*ROW('Water Data'!H80))),'Data Summary'!CF86="Yes"),OFFSET('Water Data'!$H$6,0,10*ROW('Water Data'!H80)),NA())</f>
        <v>#N/A</v>
      </c>
      <c r="R86" s="527" t="e">
        <f ca="1">+IF(AND(ISNUMBER(OFFSET('Water Data'!$H$9,0,10*ROW('Water Data'!H80))),'Data Summary'!CG86="Yes"),OFFSET('Water Data'!$H$9,0,10*ROW('Water Data'!H80)),NA())</f>
        <v>#N/A</v>
      </c>
      <c r="S86" s="527" t="e">
        <f ca="1">+IF(AND(ISNUMBER(OFFSET('Water Data'!$I$4,0,10*ROW('Water Data'!I80))),'Data Summary'!CH86="Yes"),100-OFFSET('Water Data'!$I$4,0,10*ROW('Water Data'!I80)),NA())</f>
        <v>#N/A</v>
      </c>
      <c r="T86" s="527" t="e">
        <f ca="1">+IF(AND(ISNUMBER(OFFSET('Water Data'!$I$6,0,10*ROW('Water Data'!I80))),'Data Summary'!CI86="Yes"),OFFSET('Water Data'!$I$6,0,10*ROW('Water Data'!I80)),NA())</f>
        <v>#N/A</v>
      </c>
      <c r="U86" s="527" t="e">
        <f ca="1">+IF(AND(ISNUMBER(OFFSET('Water Data'!$I$9,0,10*ROW('Water Data'!I80))),'Data Summary'!CJ86="Yes"),OFFSET('Water Data'!$I$9,0,10*ROW('Water Data'!I80)),NA())</f>
        <v>#N/A</v>
      </c>
      <c r="V86" s="528" t="e">
        <f ca="1">+IF(AND(ISNUMBER(OFFSET('Sanitation Data'!$D$4,0,10*ROW('Sanitation Data'!D80))),'Data Summary'!CK86="Yes"),100-OFFSET('Sanitation Data'!$D$4,0,10*ROW('Sanitation Data'!D80)),NA())</f>
        <v>#N/A</v>
      </c>
      <c r="W86" s="528" t="e">
        <f ca="1">+IF(AND(ISNUMBER(OFFSET('Sanitation Data'!$D$6,0,10*ROW('Sanitation Data'!D80))),'Data Summary'!CL86="Yes"),OFFSET('Sanitation Data'!$D$6,0,10*ROW('Sanitation Data'!D80)),NA())</f>
        <v>#N/A</v>
      </c>
      <c r="X86" s="528" t="e">
        <f ca="1">+IF(AND(ISNUMBER(OFFSET('Sanitation Data'!$D$10,0,10*ROW('Sanitation Data'!D80))),'Data Summary'!CM86="Yes"),OFFSET('Sanitation Data'!$D$10,0,10*ROW('Sanitation Data'!D80)),NA())</f>
        <v>#N/A</v>
      </c>
      <c r="Y86" s="528" t="e">
        <f ca="1">+IF(AND(ISNUMBER(OFFSET('Sanitation Data'!$D$11,0,10*ROW('Sanitation Data'!D80))),'Data Summary'!CN86="Yes"),OFFSET('Sanitation Data'!$D$11,0,10*ROW('Sanitation Data'!D80)),NA())</f>
        <v>#N/A</v>
      </c>
      <c r="Z86" s="528" t="e">
        <f ca="1">+IF(AND(ISNUMBER(OFFSET('Sanitation Data'!$D$12,0,10*ROW('Sanitation Data'!D80))),'Data Summary'!CO86="Yes"),OFFSET('Sanitation Data'!$D$12,0,10*ROW('Sanitation Data'!D80)),NA())</f>
        <v>#N/A</v>
      </c>
      <c r="AA86" s="528" t="e">
        <f ca="1">+IF(AND(ISNUMBER(OFFSET('Sanitation Data'!$E$4,0,10*ROW('Sanitation Data'!E80))),'Data Summary'!CP86="Yes"),100-OFFSET('Sanitation Data'!$E$4,0,10*ROW('Sanitation Data'!E80)),NA())</f>
        <v>#N/A</v>
      </c>
      <c r="AB86" s="528" t="e">
        <f ca="1">+IF(AND(ISNUMBER(OFFSET('Sanitation Data'!$E$6,0,10*ROW('Sanitation Data'!E80))),'Data Summary'!CQ86="Yes"),OFFSET('Sanitation Data'!$E$6,0,10*ROW('Sanitation Data'!E80)),NA())</f>
        <v>#N/A</v>
      </c>
      <c r="AC86" s="528" t="e">
        <f ca="1">+IF(AND(ISNUMBER(OFFSET('Sanitation Data'!$E$10,0,10*ROW('Sanitation Data'!E80))),'Data Summary'!CR86="Yes"),OFFSET('Sanitation Data'!$E$10,0,10*ROW('Sanitation Data'!E80)),NA())</f>
        <v>#N/A</v>
      </c>
      <c r="AD86" s="528" t="e">
        <f ca="1">+IF(AND(ISNUMBER(OFFSET('Sanitation Data'!$E$11,0,10*ROW('Sanitation Data'!E80))),'Data Summary'!CS86="Yes"),OFFSET('Sanitation Data'!$E$11,0,10*ROW('Sanitation Data'!E80)),NA())</f>
        <v>#N/A</v>
      </c>
      <c r="AE86" s="528" t="e">
        <f ca="1">+IF(AND(ISNUMBER(OFFSET('Sanitation Data'!$E$12,0,10*ROW('Sanitation Data'!E80))),'Data Summary'!CT86="Yes"),OFFSET('Sanitation Data'!$E$12,0,10*ROW('Sanitation Data'!E80)),NA())</f>
        <v>#N/A</v>
      </c>
      <c r="AF86" s="528" t="e">
        <f ca="1">+IF(AND(ISNUMBER(OFFSET('Sanitation Data'!$F$4,0,10*ROW('Sanitation Data'!F80))),'Data Summary'!CU86="Yes"),100-OFFSET('Sanitation Data'!$F$4,0,10*ROW('Sanitation Data'!F80)),NA())</f>
        <v>#N/A</v>
      </c>
      <c r="AG86" s="528" t="e">
        <f ca="1">+IF(AND(ISNUMBER(OFFSET('Sanitation Data'!$F$6,0,10*ROW('Sanitation Data'!F80))),'Data Summary'!CV86="Yes"),OFFSET('Sanitation Data'!$F$6,0,10*ROW('Sanitation Data'!F80)),NA())</f>
        <v>#N/A</v>
      </c>
      <c r="AH86" s="528" t="e">
        <f ca="1">+IF(AND(ISNUMBER(OFFSET('Sanitation Data'!$F$10,0,10*ROW('Sanitation Data'!F80))),'Data Summary'!CW86="Yes"),OFFSET('Sanitation Data'!$F$10,0,10*ROW('Sanitation Data'!F80)),NA())</f>
        <v>#N/A</v>
      </c>
      <c r="AI86" s="528" t="e">
        <f ca="1">+IF(AND(ISNUMBER(OFFSET('Sanitation Data'!$F$11,0,10*ROW('Sanitation Data'!F80))),'Data Summary'!CX86="Yes"),OFFSET('Sanitation Data'!$F$11,0,10*ROW('Sanitation Data'!F80)),NA())</f>
        <v>#N/A</v>
      </c>
      <c r="AJ86" s="528" t="e">
        <f ca="1">+IF(AND(ISNUMBER(OFFSET('Sanitation Data'!$F$12,0,10*ROW('Sanitation Data'!F80))),'Data Summary'!CY86="Yes"),OFFSET('Sanitation Data'!$F$12,0,10*ROW('Sanitation Data'!F80)),NA())</f>
        <v>#N/A</v>
      </c>
      <c r="AK86" s="528" t="e">
        <f ca="1">+IF(AND(ISNUMBER(OFFSET('Sanitation Data'!$G$4,0,10*ROW('Sanitation Data'!G80))),'Data Summary'!CZ86="Yes"),100-OFFSET('Sanitation Data'!$G$4,0,10*ROW('Sanitation Data'!G80)),NA())</f>
        <v>#N/A</v>
      </c>
      <c r="AL86" s="528" t="e">
        <f ca="1">+IF(AND(ISNUMBER(OFFSET('Sanitation Data'!$G$6,0,10*ROW('Sanitation Data'!G80))),'Data Summary'!DA86="Yes"),OFFSET('Sanitation Data'!$G$6,0,10*ROW('Sanitation Data'!G80)),NA())</f>
        <v>#N/A</v>
      </c>
      <c r="AM86" s="528" t="e">
        <f ca="1">+IF(AND(ISNUMBER(OFFSET('Sanitation Data'!$G$10,0,10*ROW('Sanitation Data'!G80))),'Data Summary'!DB86="Yes"),OFFSET('Sanitation Data'!$G$10,0,10*ROW('Sanitation Data'!G80)),NA())</f>
        <v>#N/A</v>
      </c>
      <c r="AN86" s="528" t="e">
        <f ca="1">+IF(AND(ISNUMBER(OFFSET('Sanitation Data'!$G$11,0,10*ROW('Sanitation Data'!G80))),'Data Summary'!DC86="Yes"),OFFSET('Sanitation Data'!$G$11,0,10*ROW('Sanitation Data'!G80)),NA())</f>
        <v>#N/A</v>
      </c>
      <c r="AO86" s="528" t="e">
        <f ca="1">+IF(AND(ISNUMBER(OFFSET('Sanitation Data'!$G$12,0,10*ROW('Sanitation Data'!G80))),'Data Summary'!DD86="Yes"),OFFSET('Sanitation Data'!$G$12,0,10*ROW('Sanitation Data'!G80)),NA())</f>
        <v>#N/A</v>
      </c>
      <c r="AP86" s="528" t="e">
        <f ca="1">+IF(AND(ISNUMBER(OFFSET('Sanitation Data'!$H$4,0,10*ROW('Sanitation Data'!H80))),'Data Summary'!DE86="Yes"),100-OFFSET('Sanitation Data'!$H$4,0,10*ROW('Sanitation Data'!H80)),NA())</f>
        <v>#N/A</v>
      </c>
      <c r="AQ86" s="528" t="e">
        <f ca="1">+IF(AND(ISNUMBER(OFFSET('Sanitation Data'!$H$6,0,10*ROW('Sanitation Data'!H80))),'Data Summary'!DF86="Yes"),OFFSET('Sanitation Data'!$H$6,0,10*ROW('Sanitation Data'!H80)),NA())</f>
        <v>#N/A</v>
      </c>
      <c r="AR86" s="528" t="e">
        <f ca="1">+IF(AND(ISNUMBER(OFFSET('Sanitation Data'!$H$10,0,10*ROW('Sanitation Data'!H80))),'Data Summary'!DG86="Yes"),OFFSET('Sanitation Data'!$H$10,0,10*ROW('Sanitation Data'!H80)),NA())</f>
        <v>#N/A</v>
      </c>
      <c r="AS86" s="528" t="e">
        <f ca="1">+IF(AND(ISNUMBER(OFFSET('Sanitation Data'!$H$11,0,10*ROW('Sanitation Data'!H80))),'Data Summary'!DH86="Yes"),OFFSET('Sanitation Data'!$H$11,0,10*ROW('Sanitation Data'!H80)),NA())</f>
        <v>#N/A</v>
      </c>
      <c r="AT86" s="528" t="e">
        <f ca="1">+IF(AND(ISNUMBER(OFFSET('Sanitation Data'!$H$12,0,10*ROW('Sanitation Data'!H80))),'Data Summary'!DI86="Yes"),OFFSET('Sanitation Data'!$H$12,0,10*ROW('Sanitation Data'!H80)),NA())</f>
        <v>#N/A</v>
      </c>
      <c r="AU86" s="528" t="e">
        <f ca="1">+IF(AND(ISNUMBER(OFFSET('Sanitation Data'!$I$4,0,10*ROW('Sanitation Data'!I80))),'Data Summary'!DJ86="Yes"),100-OFFSET('Sanitation Data'!$I$4,0,10*ROW('Sanitation Data'!I80)),NA())</f>
        <v>#N/A</v>
      </c>
      <c r="AV86" s="528" t="e">
        <f ca="1">+IF(AND(ISNUMBER(OFFSET('Sanitation Data'!$I$6,0,10*ROW('Sanitation Data'!I80))),'Data Summary'!DK86="Yes"),OFFSET('Sanitation Data'!$I$6,0,10*ROW('Sanitation Data'!I80)),NA())</f>
        <v>#N/A</v>
      </c>
      <c r="AW86" s="528" t="e">
        <f ca="1">+IF(AND(ISNUMBER(OFFSET('Sanitation Data'!$I$10,0,10*ROW('Sanitation Data'!I80))),'Data Summary'!DL86="Yes"),OFFSET('Sanitation Data'!$I$10,0,10*ROW('Sanitation Data'!I80)),NA())</f>
        <v>#N/A</v>
      </c>
      <c r="AX86" s="528" t="e">
        <f ca="1">+IF(AND(ISNUMBER(OFFSET('Sanitation Data'!$I$11,0,10*ROW('Sanitation Data'!I80))),'Data Summary'!DM86="Yes"),OFFSET('Sanitation Data'!$I$11,0,10*ROW('Sanitation Data'!I80)),NA())</f>
        <v>#N/A</v>
      </c>
      <c r="AY86" s="528" t="e">
        <f ca="1">+IF(AND(ISNUMBER(OFFSET('Sanitation Data'!$I$12,0,10*ROW('Sanitation Data'!I80))),'Data Summary'!DN86="Yes"),OFFSET('Sanitation Data'!$I$12,0,10*ROW('Sanitation Data'!I80)),NA())</f>
        <v>#N/A</v>
      </c>
      <c r="AZ86" s="529" t="e">
        <f ca="1">+IF(AND(ISNUMBER(OFFSET('Hygiene Data'!$D$5,0,10*ROW('Hygiene Data'!D80))),'Data Summary'!DO86="Yes"),OFFSET('Hygiene Data'!$D$5,0,10*ROW('Hygiene Data'!D80)),NA())</f>
        <v>#N/A</v>
      </c>
      <c r="BA86" s="529" t="e">
        <f ca="1">+IF(AND(ISNUMBER(OFFSET('Hygiene Data'!$D$7,0,10*ROW('Hygiene Data'!D80))),'Data Summary'!DP86="Yes"),OFFSET('Hygiene Data'!$D$7,0,10*ROW('Hygiene Data'!D80)),NA())</f>
        <v>#N/A</v>
      </c>
      <c r="BB86" s="529" t="e">
        <f ca="1">+IF(AND(ISNUMBER(OFFSET('Hygiene Data'!$D$9,0,10*ROW('Hygiene Data'!D80))),'Data Summary'!DQ86="Yes"),OFFSET('Hygiene Data'!$D$9,0,10*ROW('Hygiene Data'!D80)),NA())</f>
        <v>#N/A</v>
      </c>
      <c r="BC86" s="529" t="e">
        <f ca="1">+IF(AND(ISNUMBER(OFFSET('Hygiene Data'!$E$5,0,10*ROW('Hygiene Data'!E80))),'Data Summary'!DR86="Yes"),OFFSET('Hygiene Data'!$E$5,0,10*ROW('Hygiene Data'!E80)),NA())</f>
        <v>#N/A</v>
      </c>
      <c r="BD86" s="529" t="e">
        <f ca="1">+IF(AND(ISNUMBER(OFFSET('Hygiene Data'!$E$7,0,10*ROW('Hygiene Data'!E80))),'Data Summary'!DS86="Yes"),OFFSET('Hygiene Data'!$E$7,0,10*ROW('Hygiene Data'!E80)),NA())</f>
        <v>#N/A</v>
      </c>
      <c r="BE86" s="529" t="e">
        <f ca="1">+IF(AND(ISNUMBER(OFFSET('Hygiene Data'!$E$9,0,10*ROW('Hygiene Data'!E80))),'Data Summary'!DT86="Yes"),OFFSET('Hygiene Data'!$E$9,0,10*ROW('Hygiene Data'!E80)),NA())</f>
        <v>#N/A</v>
      </c>
      <c r="BF86" s="529" t="e">
        <f ca="1">+IF(AND(ISNUMBER(OFFSET('Hygiene Data'!$F$5,0,10*ROW('Hygiene Data'!F80))),'Data Summary'!DU86="Yes"),OFFSET('Hygiene Data'!$F$5,0,10*ROW('Hygiene Data'!F80)),NA())</f>
        <v>#N/A</v>
      </c>
      <c r="BG86" s="529" t="e">
        <f ca="1">+IF(AND(ISNUMBER(OFFSET('Hygiene Data'!$F$7,0,10*ROW('Hygiene Data'!F80))),'Data Summary'!DV86="Yes"),OFFSET('Hygiene Data'!$F$7,0,10*ROW('Hygiene Data'!F80)),NA())</f>
        <v>#N/A</v>
      </c>
      <c r="BH86" s="529" t="e">
        <f ca="1">+IF(AND(ISNUMBER(OFFSET('Hygiene Data'!$F$9,0,10*ROW('Hygiene Data'!F80))),'Data Summary'!DW86="Yes"),OFFSET('Hygiene Data'!$F$9,0,10*ROW('Hygiene Data'!F80)),NA())</f>
        <v>#N/A</v>
      </c>
      <c r="BI86" s="529" t="e">
        <f ca="1">+IF(AND(ISNUMBER(OFFSET('Hygiene Data'!$G$5,0,10*ROW('Hygiene Data'!G80))),'Data Summary'!DX86="Yes"),OFFSET('Hygiene Data'!$G$5,0,10*ROW('Hygiene Data'!G80)),NA())</f>
        <v>#N/A</v>
      </c>
      <c r="BJ86" s="529" t="e">
        <f ca="1">+IF(AND(ISNUMBER(OFFSET('Hygiene Data'!$G$7,0,10*ROW('Hygiene Data'!G80))),'Data Summary'!DY86="Yes"),OFFSET('Hygiene Data'!$G$7,0,10*ROW('Hygiene Data'!G80)),NA())</f>
        <v>#N/A</v>
      </c>
      <c r="BK86" s="529" t="e">
        <f ca="1">+IF(AND(ISNUMBER(OFFSET('Hygiene Data'!$G$9,0,10*ROW('Hygiene Data'!G80))),'Data Summary'!DZ86="Yes"),OFFSET('Hygiene Data'!$G$9,0,10*ROW('Hygiene Data'!G80)),NA())</f>
        <v>#N/A</v>
      </c>
      <c r="BL86" s="529" t="e">
        <f ca="1">+IF(AND(ISNUMBER(OFFSET('Hygiene Data'!$H$5,0,10*ROW('Hygiene Data'!H80))),'Data Summary'!EA86="Yes"),OFFSET('Hygiene Data'!$H$5,0,10*ROW('Hygiene Data'!H80)),NA())</f>
        <v>#N/A</v>
      </c>
      <c r="BM86" s="529" t="e">
        <f ca="1">+IF(AND(ISNUMBER(OFFSET('Hygiene Data'!$H$7,0,10*ROW('Hygiene Data'!H80))),'Data Summary'!EB86="Yes"),OFFSET('Hygiene Data'!$H$7,0,10*ROW('Hygiene Data'!H80)),NA())</f>
        <v>#N/A</v>
      </c>
      <c r="BN86" s="529" t="e">
        <f ca="1">+IF(AND(ISNUMBER(OFFSET('Hygiene Data'!$H$9,0,10*ROW('Hygiene Data'!H80))),'Data Summary'!EC86="Yes"),OFFSET('Hygiene Data'!$H$9,0,10*ROW('Hygiene Data'!H80)),NA())</f>
        <v>#N/A</v>
      </c>
      <c r="BO86" s="529" t="e">
        <f ca="1">+IF(AND(ISNUMBER(OFFSET('Hygiene Data'!$I$5,0,10*ROW('Hygiene Data'!I80))),'Data Summary'!ED86="Yes"),OFFSET('Hygiene Data'!$I$5,0,10*ROW('Hygiene Data'!I80)),NA())</f>
        <v>#N/A</v>
      </c>
      <c r="BP86" s="529" t="e">
        <f ca="1">+IF(AND(ISNUMBER(OFFSET('Hygiene Data'!$I$7,0,10*ROW('Hygiene Data'!I80))),'Data Summary'!EE86="Yes"),OFFSET('Hygiene Data'!$I$7,0,10*ROW('Hygiene Data'!I80)),NA())</f>
        <v>#N/A</v>
      </c>
      <c r="BQ86" s="529" t="e">
        <f ca="1">+IF(AND(ISNUMBER(OFFSET('Hygiene Data'!$I$9,0,10*ROW('Hygiene Data'!I80))),'Data Summary'!EF86="Yes"),OFFSET('Hygiene Data'!$I$9,0,10*ROW('Hygiene Data'!I80)),NA())</f>
        <v>#N/A</v>
      </c>
    </row>
    <row r="87" spans="1:69" x14ac:dyDescent="0.25">
      <c r="A87" s="525" t="e">
        <f ca="1">+RIGHT('Data Summary'!A87,LEN('Data Summary'!A87)-9)</f>
        <v>#VALUE!</v>
      </c>
      <c r="B87" s="499" t="str">
        <f ca="1">+IF(ISTEXT('Data Summary'!B87),'Data Summary'!B87,"")</f>
        <v/>
      </c>
      <c r="C87" s="526" t="e">
        <f ca="1">+VALUE('Data Summary'!C87)</f>
        <v>#VALUE!</v>
      </c>
      <c r="D87" s="527" t="e">
        <f ca="1">+IF(AND(ISNUMBER(OFFSET('Water Data'!$D$4,0,10*ROW('Water Data'!D81))),'Data Summary'!BS87="Yes"),100-OFFSET('Water Data'!$D$4,0,10*ROW('Water Data'!D81)),NA())</f>
        <v>#N/A</v>
      </c>
      <c r="E87" s="527" t="e">
        <f ca="1">+IF(AND(ISNUMBER(OFFSET('Water Data'!$D$6,0,10*ROW('Water Data'!D81))),'Data Summary'!BT87="Yes"),OFFSET('Water Data'!$D$6,0,10*ROW('Water Data'!D81)),NA())</f>
        <v>#N/A</v>
      </c>
      <c r="F87" s="527" t="e">
        <f ca="1">+IF(AND(ISNUMBER(OFFSET('Water Data'!$D$9,0,10*ROW('Water Data'!D81))),'Data Summary'!BU87="Yes"),OFFSET('Water Data'!$D$9,0,10*ROW('Water Data'!D81)),NA())</f>
        <v>#N/A</v>
      </c>
      <c r="G87" s="527" t="e">
        <f ca="1">+IF(AND(ISNUMBER(OFFSET('Water Data'!$E$4,0,10*ROW('Water Data'!E81))),'Data Summary'!BV87="Yes"),100-OFFSET('Water Data'!$E$4,0,10*ROW('Water Data'!E81)),NA())</f>
        <v>#N/A</v>
      </c>
      <c r="H87" s="527" t="e">
        <f ca="1">+IF(AND(ISNUMBER(OFFSET('Water Data'!$E$6,0,10*ROW('Water Data'!E81))),'Data Summary'!BW87="Yes"),OFFSET('Water Data'!$E$6,0,10*ROW('Water Data'!E81)),NA())</f>
        <v>#N/A</v>
      </c>
      <c r="I87" s="527" t="e">
        <f ca="1">+IF(AND(ISNUMBER(OFFSET('Water Data'!$E$9,0,10*ROW('Water Data'!E81))),'Data Summary'!BX87="Yes"),OFFSET('Water Data'!$E$9,0,10*ROW('Water Data'!E81)),NA())</f>
        <v>#N/A</v>
      </c>
      <c r="J87" s="527" t="e">
        <f ca="1">+IF(AND(ISNUMBER(OFFSET('Water Data'!$F$4,0,10*ROW('Water Data'!F81))),'Data Summary'!BY87="Yes"),100-OFFSET('Water Data'!$F$4,0,10*ROW('Water Data'!F81)),NA())</f>
        <v>#N/A</v>
      </c>
      <c r="K87" s="527" t="e">
        <f ca="1">+IF(AND(ISNUMBER(OFFSET('Water Data'!$F$6,0,10*ROW('Water Data'!F81))),'Data Summary'!BZ87="Yes"),OFFSET('Water Data'!$F$6,0,10*ROW('Water Data'!F81)),NA())</f>
        <v>#N/A</v>
      </c>
      <c r="L87" s="527" t="e">
        <f ca="1">+IF(AND(ISNUMBER(OFFSET('Water Data'!$F$9,0,10*ROW('Water Data'!F81))),'Data Summary'!CA87="Yes"),OFFSET('Water Data'!$F$9,0,10*ROW('Water Data'!F81)),NA())</f>
        <v>#N/A</v>
      </c>
      <c r="M87" s="527" t="e">
        <f ca="1">+IF(AND(ISNUMBER(OFFSET('Water Data'!$G$4,0,10*ROW('Water Data'!G81))),'Data Summary'!CB87="Yes"),100-OFFSET('Water Data'!$G$4,0,10*ROW('Water Data'!G81)),NA())</f>
        <v>#N/A</v>
      </c>
      <c r="N87" s="527" t="e">
        <f ca="1">+IF(AND(ISNUMBER(OFFSET('Water Data'!$G$6,0,10*ROW('Water Data'!G81))),'Data Summary'!CC87="Yes"),OFFSET('Water Data'!$G$6,0,10*ROW('Water Data'!G81)),NA())</f>
        <v>#N/A</v>
      </c>
      <c r="O87" s="527" t="e">
        <f ca="1">+IF(AND(ISNUMBER(OFFSET('Water Data'!$G$9,0,10*ROW('Water Data'!G81))),'Data Summary'!CD87="Yes"),OFFSET('Water Data'!$G$9,0,10*ROW('Water Data'!G81)),NA())</f>
        <v>#N/A</v>
      </c>
      <c r="P87" s="527" t="e">
        <f ca="1">+IF(AND(ISNUMBER(OFFSET('Water Data'!$H$4,0,10*ROW('Water Data'!H81))),'Data Summary'!CE87="Yes"),100-OFFSET('Water Data'!$H$4,0,10*ROW('Water Data'!H81)),NA())</f>
        <v>#N/A</v>
      </c>
      <c r="Q87" s="527" t="e">
        <f ca="1">+IF(AND(ISNUMBER(OFFSET('Water Data'!$H$6,0,10*ROW('Water Data'!H81))),'Data Summary'!CF87="Yes"),OFFSET('Water Data'!$H$6,0,10*ROW('Water Data'!H81)),NA())</f>
        <v>#N/A</v>
      </c>
      <c r="R87" s="527" t="e">
        <f ca="1">+IF(AND(ISNUMBER(OFFSET('Water Data'!$H$9,0,10*ROW('Water Data'!H81))),'Data Summary'!CG87="Yes"),OFFSET('Water Data'!$H$9,0,10*ROW('Water Data'!H81)),NA())</f>
        <v>#N/A</v>
      </c>
      <c r="S87" s="527" t="e">
        <f ca="1">+IF(AND(ISNUMBER(OFFSET('Water Data'!$I$4,0,10*ROW('Water Data'!I81))),'Data Summary'!CH87="Yes"),100-OFFSET('Water Data'!$I$4,0,10*ROW('Water Data'!I81)),NA())</f>
        <v>#N/A</v>
      </c>
      <c r="T87" s="527" t="e">
        <f ca="1">+IF(AND(ISNUMBER(OFFSET('Water Data'!$I$6,0,10*ROW('Water Data'!I81))),'Data Summary'!CI87="Yes"),OFFSET('Water Data'!$I$6,0,10*ROW('Water Data'!I81)),NA())</f>
        <v>#N/A</v>
      </c>
      <c r="U87" s="527" t="e">
        <f ca="1">+IF(AND(ISNUMBER(OFFSET('Water Data'!$I$9,0,10*ROW('Water Data'!I81))),'Data Summary'!CJ87="Yes"),OFFSET('Water Data'!$I$9,0,10*ROW('Water Data'!I81)),NA())</f>
        <v>#N/A</v>
      </c>
      <c r="V87" s="528" t="e">
        <f ca="1">+IF(AND(ISNUMBER(OFFSET('Sanitation Data'!$D$4,0,10*ROW('Sanitation Data'!D81))),'Data Summary'!CK87="Yes"),100-OFFSET('Sanitation Data'!$D$4,0,10*ROW('Sanitation Data'!D81)),NA())</f>
        <v>#N/A</v>
      </c>
      <c r="W87" s="528" t="e">
        <f ca="1">+IF(AND(ISNUMBER(OFFSET('Sanitation Data'!$D$6,0,10*ROW('Sanitation Data'!D81))),'Data Summary'!CL87="Yes"),OFFSET('Sanitation Data'!$D$6,0,10*ROW('Sanitation Data'!D81)),NA())</f>
        <v>#N/A</v>
      </c>
      <c r="X87" s="528" t="e">
        <f ca="1">+IF(AND(ISNUMBER(OFFSET('Sanitation Data'!$D$10,0,10*ROW('Sanitation Data'!D81))),'Data Summary'!CM87="Yes"),OFFSET('Sanitation Data'!$D$10,0,10*ROW('Sanitation Data'!D81)),NA())</f>
        <v>#N/A</v>
      </c>
      <c r="Y87" s="528" t="e">
        <f ca="1">+IF(AND(ISNUMBER(OFFSET('Sanitation Data'!$D$11,0,10*ROW('Sanitation Data'!D81))),'Data Summary'!CN87="Yes"),OFFSET('Sanitation Data'!$D$11,0,10*ROW('Sanitation Data'!D81)),NA())</f>
        <v>#N/A</v>
      </c>
      <c r="Z87" s="528" t="e">
        <f ca="1">+IF(AND(ISNUMBER(OFFSET('Sanitation Data'!$D$12,0,10*ROW('Sanitation Data'!D81))),'Data Summary'!CO87="Yes"),OFFSET('Sanitation Data'!$D$12,0,10*ROW('Sanitation Data'!D81)),NA())</f>
        <v>#N/A</v>
      </c>
      <c r="AA87" s="528" t="e">
        <f ca="1">+IF(AND(ISNUMBER(OFFSET('Sanitation Data'!$E$4,0,10*ROW('Sanitation Data'!E81))),'Data Summary'!CP87="Yes"),100-OFFSET('Sanitation Data'!$E$4,0,10*ROW('Sanitation Data'!E81)),NA())</f>
        <v>#N/A</v>
      </c>
      <c r="AB87" s="528" t="e">
        <f ca="1">+IF(AND(ISNUMBER(OFFSET('Sanitation Data'!$E$6,0,10*ROW('Sanitation Data'!E81))),'Data Summary'!CQ87="Yes"),OFFSET('Sanitation Data'!$E$6,0,10*ROW('Sanitation Data'!E81)),NA())</f>
        <v>#N/A</v>
      </c>
      <c r="AC87" s="528" t="e">
        <f ca="1">+IF(AND(ISNUMBER(OFFSET('Sanitation Data'!$E$10,0,10*ROW('Sanitation Data'!E81))),'Data Summary'!CR87="Yes"),OFFSET('Sanitation Data'!$E$10,0,10*ROW('Sanitation Data'!E81)),NA())</f>
        <v>#N/A</v>
      </c>
      <c r="AD87" s="528" t="e">
        <f ca="1">+IF(AND(ISNUMBER(OFFSET('Sanitation Data'!$E$11,0,10*ROW('Sanitation Data'!E81))),'Data Summary'!CS87="Yes"),OFFSET('Sanitation Data'!$E$11,0,10*ROW('Sanitation Data'!E81)),NA())</f>
        <v>#N/A</v>
      </c>
      <c r="AE87" s="528" t="e">
        <f ca="1">+IF(AND(ISNUMBER(OFFSET('Sanitation Data'!$E$12,0,10*ROW('Sanitation Data'!E81))),'Data Summary'!CT87="Yes"),OFFSET('Sanitation Data'!$E$12,0,10*ROW('Sanitation Data'!E81)),NA())</f>
        <v>#N/A</v>
      </c>
      <c r="AF87" s="528" t="e">
        <f ca="1">+IF(AND(ISNUMBER(OFFSET('Sanitation Data'!$F$4,0,10*ROW('Sanitation Data'!F81))),'Data Summary'!CU87="Yes"),100-OFFSET('Sanitation Data'!$F$4,0,10*ROW('Sanitation Data'!F81)),NA())</f>
        <v>#N/A</v>
      </c>
      <c r="AG87" s="528" t="e">
        <f ca="1">+IF(AND(ISNUMBER(OFFSET('Sanitation Data'!$F$6,0,10*ROW('Sanitation Data'!F81))),'Data Summary'!CV87="Yes"),OFFSET('Sanitation Data'!$F$6,0,10*ROW('Sanitation Data'!F81)),NA())</f>
        <v>#N/A</v>
      </c>
      <c r="AH87" s="528" t="e">
        <f ca="1">+IF(AND(ISNUMBER(OFFSET('Sanitation Data'!$F$10,0,10*ROW('Sanitation Data'!F81))),'Data Summary'!CW87="Yes"),OFFSET('Sanitation Data'!$F$10,0,10*ROW('Sanitation Data'!F81)),NA())</f>
        <v>#N/A</v>
      </c>
      <c r="AI87" s="528" t="e">
        <f ca="1">+IF(AND(ISNUMBER(OFFSET('Sanitation Data'!$F$11,0,10*ROW('Sanitation Data'!F81))),'Data Summary'!CX87="Yes"),OFFSET('Sanitation Data'!$F$11,0,10*ROW('Sanitation Data'!F81)),NA())</f>
        <v>#N/A</v>
      </c>
      <c r="AJ87" s="528" t="e">
        <f ca="1">+IF(AND(ISNUMBER(OFFSET('Sanitation Data'!$F$12,0,10*ROW('Sanitation Data'!F81))),'Data Summary'!CY87="Yes"),OFFSET('Sanitation Data'!$F$12,0,10*ROW('Sanitation Data'!F81)),NA())</f>
        <v>#N/A</v>
      </c>
      <c r="AK87" s="528" t="e">
        <f ca="1">+IF(AND(ISNUMBER(OFFSET('Sanitation Data'!$G$4,0,10*ROW('Sanitation Data'!G81))),'Data Summary'!CZ87="Yes"),100-OFFSET('Sanitation Data'!$G$4,0,10*ROW('Sanitation Data'!G81)),NA())</f>
        <v>#N/A</v>
      </c>
      <c r="AL87" s="528" t="e">
        <f ca="1">+IF(AND(ISNUMBER(OFFSET('Sanitation Data'!$G$6,0,10*ROW('Sanitation Data'!G81))),'Data Summary'!DA87="Yes"),OFFSET('Sanitation Data'!$G$6,0,10*ROW('Sanitation Data'!G81)),NA())</f>
        <v>#N/A</v>
      </c>
      <c r="AM87" s="528" t="e">
        <f ca="1">+IF(AND(ISNUMBER(OFFSET('Sanitation Data'!$G$10,0,10*ROW('Sanitation Data'!G81))),'Data Summary'!DB87="Yes"),OFFSET('Sanitation Data'!$G$10,0,10*ROW('Sanitation Data'!G81)),NA())</f>
        <v>#N/A</v>
      </c>
      <c r="AN87" s="528" t="e">
        <f ca="1">+IF(AND(ISNUMBER(OFFSET('Sanitation Data'!$G$11,0,10*ROW('Sanitation Data'!G81))),'Data Summary'!DC87="Yes"),OFFSET('Sanitation Data'!$G$11,0,10*ROW('Sanitation Data'!G81)),NA())</f>
        <v>#N/A</v>
      </c>
      <c r="AO87" s="528" t="e">
        <f ca="1">+IF(AND(ISNUMBER(OFFSET('Sanitation Data'!$G$12,0,10*ROW('Sanitation Data'!G81))),'Data Summary'!DD87="Yes"),OFFSET('Sanitation Data'!$G$12,0,10*ROW('Sanitation Data'!G81)),NA())</f>
        <v>#N/A</v>
      </c>
      <c r="AP87" s="528" t="e">
        <f ca="1">+IF(AND(ISNUMBER(OFFSET('Sanitation Data'!$H$4,0,10*ROW('Sanitation Data'!H81))),'Data Summary'!DE87="Yes"),100-OFFSET('Sanitation Data'!$H$4,0,10*ROW('Sanitation Data'!H81)),NA())</f>
        <v>#N/A</v>
      </c>
      <c r="AQ87" s="528" t="e">
        <f ca="1">+IF(AND(ISNUMBER(OFFSET('Sanitation Data'!$H$6,0,10*ROW('Sanitation Data'!H81))),'Data Summary'!DF87="Yes"),OFFSET('Sanitation Data'!$H$6,0,10*ROW('Sanitation Data'!H81)),NA())</f>
        <v>#N/A</v>
      </c>
      <c r="AR87" s="528" t="e">
        <f ca="1">+IF(AND(ISNUMBER(OFFSET('Sanitation Data'!$H$10,0,10*ROW('Sanitation Data'!H81))),'Data Summary'!DG87="Yes"),OFFSET('Sanitation Data'!$H$10,0,10*ROW('Sanitation Data'!H81)),NA())</f>
        <v>#N/A</v>
      </c>
      <c r="AS87" s="528" t="e">
        <f ca="1">+IF(AND(ISNUMBER(OFFSET('Sanitation Data'!$H$11,0,10*ROW('Sanitation Data'!H81))),'Data Summary'!DH87="Yes"),OFFSET('Sanitation Data'!$H$11,0,10*ROW('Sanitation Data'!H81)),NA())</f>
        <v>#N/A</v>
      </c>
      <c r="AT87" s="528" t="e">
        <f ca="1">+IF(AND(ISNUMBER(OFFSET('Sanitation Data'!$H$12,0,10*ROW('Sanitation Data'!H81))),'Data Summary'!DI87="Yes"),OFFSET('Sanitation Data'!$H$12,0,10*ROW('Sanitation Data'!H81)),NA())</f>
        <v>#N/A</v>
      </c>
      <c r="AU87" s="528" t="e">
        <f ca="1">+IF(AND(ISNUMBER(OFFSET('Sanitation Data'!$I$4,0,10*ROW('Sanitation Data'!I81))),'Data Summary'!DJ87="Yes"),100-OFFSET('Sanitation Data'!$I$4,0,10*ROW('Sanitation Data'!I81)),NA())</f>
        <v>#N/A</v>
      </c>
      <c r="AV87" s="528" t="e">
        <f ca="1">+IF(AND(ISNUMBER(OFFSET('Sanitation Data'!$I$6,0,10*ROW('Sanitation Data'!I81))),'Data Summary'!DK87="Yes"),OFFSET('Sanitation Data'!$I$6,0,10*ROW('Sanitation Data'!I81)),NA())</f>
        <v>#N/A</v>
      </c>
      <c r="AW87" s="528" t="e">
        <f ca="1">+IF(AND(ISNUMBER(OFFSET('Sanitation Data'!$I$10,0,10*ROW('Sanitation Data'!I81))),'Data Summary'!DL87="Yes"),OFFSET('Sanitation Data'!$I$10,0,10*ROW('Sanitation Data'!I81)),NA())</f>
        <v>#N/A</v>
      </c>
      <c r="AX87" s="528" t="e">
        <f ca="1">+IF(AND(ISNUMBER(OFFSET('Sanitation Data'!$I$11,0,10*ROW('Sanitation Data'!I81))),'Data Summary'!DM87="Yes"),OFFSET('Sanitation Data'!$I$11,0,10*ROW('Sanitation Data'!I81)),NA())</f>
        <v>#N/A</v>
      </c>
      <c r="AY87" s="528" t="e">
        <f ca="1">+IF(AND(ISNUMBER(OFFSET('Sanitation Data'!$I$12,0,10*ROW('Sanitation Data'!I81))),'Data Summary'!DN87="Yes"),OFFSET('Sanitation Data'!$I$12,0,10*ROW('Sanitation Data'!I81)),NA())</f>
        <v>#N/A</v>
      </c>
      <c r="AZ87" s="529" t="e">
        <f ca="1">+IF(AND(ISNUMBER(OFFSET('Hygiene Data'!$D$5,0,10*ROW('Hygiene Data'!D81))),'Data Summary'!DO87="Yes"),OFFSET('Hygiene Data'!$D$5,0,10*ROW('Hygiene Data'!D81)),NA())</f>
        <v>#N/A</v>
      </c>
      <c r="BA87" s="529" t="e">
        <f ca="1">+IF(AND(ISNUMBER(OFFSET('Hygiene Data'!$D$7,0,10*ROW('Hygiene Data'!D81))),'Data Summary'!DP87="Yes"),OFFSET('Hygiene Data'!$D$7,0,10*ROW('Hygiene Data'!D81)),NA())</f>
        <v>#N/A</v>
      </c>
      <c r="BB87" s="529" t="e">
        <f ca="1">+IF(AND(ISNUMBER(OFFSET('Hygiene Data'!$D$9,0,10*ROW('Hygiene Data'!D81))),'Data Summary'!DQ87="Yes"),OFFSET('Hygiene Data'!$D$9,0,10*ROW('Hygiene Data'!D81)),NA())</f>
        <v>#N/A</v>
      </c>
      <c r="BC87" s="529" t="e">
        <f ca="1">+IF(AND(ISNUMBER(OFFSET('Hygiene Data'!$E$5,0,10*ROW('Hygiene Data'!E81))),'Data Summary'!DR87="Yes"),OFFSET('Hygiene Data'!$E$5,0,10*ROW('Hygiene Data'!E81)),NA())</f>
        <v>#N/A</v>
      </c>
      <c r="BD87" s="529" t="e">
        <f ca="1">+IF(AND(ISNUMBER(OFFSET('Hygiene Data'!$E$7,0,10*ROW('Hygiene Data'!E81))),'Data Summary'!DS87="Yes"),OFFSET('Hygiene Data'!$E$7,0,10*ROW('Hygiene Data'!E81)),NA())</f>
        <v>#N/A</v>
      </c>
      <c r="BE87" s="529" t="e">
        <f ca="1">+IF(AND(ISNUMBER(OFFSET('Hygiene Data'!$E$9,0,10*ROW('Hygiene Data'!E81))),'Data Summary'!DT87="Yes"),OFFSET('Hygiene Data'!$E$9,0,10*ROW('Hygiene Data'!E81)),NA())</f>
        <v>#N/A</v>
      </c>
      <c r="BF87" s="529" t="e">
        <f ca="1">+IF(AND(ISNUMBER(OFFSET('Hygiene Data'!$F$5,0,10*ROW('Hygiene Data'!F81))),'Data Summary'!DU87="Yes"),OFFSET('Hygiene Data'!$F$5,0,10*ROW('Hygiene Data'!F81)),NA())</f>
        <v>#N/A</v>
      </c>
      <c r="BG87" s="529" t="e">
        <f ca="1">+IF(AND(ISNUMBER(OFFSET('Hygiene Data'!$F$7,0,10*ROW('Hygiene Data'!F81))),'Data Summary'!DV87="Yes"),OFFSET('Hygiene Data'!$F$7,0,10*ROW('Hygiene Data'!F81)),NA())</f>
        <v>#N/A</v>
      </c>
      <c r="BH87" s="529" t="e">
        <f ca="1">+IF(AND(ISNUMBER(OFFSET('Hygiene Data'!$F$9,0,10*ROW('Hygiene Data'!F81))),'Data Summary'!DW87="Yes"),OFFSET('Hygiene Data'!$F$9,0,10*ROW('Hygiene Data'!F81)),NA())</f>
        <v>#N/A</v>
      </c>
      <c r="BI87" s="529" t="e">
        <f ca="1">+IF(AND(ISNUMBER(OFFSET('Hygiene Data'!$G$5,0,10*ROW('Hygiene Data'!G81))),'Data Summary'!DX87="Yes"),OFFSET('Hygiene Data'!$G$5,0,10*ROW('Hygiene Data'!G81)),NA())</f>
        <v>#N/A</v>
      </c>
      <c r="BJ87" s="529" t="e">
        <f ca="1">+IF(AND(ISNUMBER(OFFSET('Hygiene Data'!$G$7,0,10*ROW('Hygiene Data'!G81))),'Data Summary'!DY87="Yes"),OFFSET('Hygiene Data'!$G$7,0,10*ROW('Hygiene Data'!G81)),NA())</f>
        <v>#N/A</v>
      </c>
      <c r="BK87" s="529" t="e">
        <f ca="1">+IF(AND(ISNUMBER(OFFSET('Hygiene Data'!$G$9,0,10*ROW('Hygiene Data'!G81))),'Data Summary'!DZ87="Yes"),OFFSET('Hygiene Data'!$G$9,0,10*ROW('Hygiene Data'!G81)),NA())</f>
        <v>#N/A</v>
      </c>
      <c r="BL87" s="529" t="e">
        <f ca="1">+IF(AND(ISNUMBER(OFFSET('Hygiene Data'!$H$5,0,10*ROW('Hygiene Data'!H81))),'Data Summary'!EA87="Yes"),OFFSET('Hygiene Data'!$H$5,0,10*ROW('Hygiene Data'!H81)),NA())</f>
        <v>#N/A</v>
      </c>
      <c r="BM87" s="529" t="e">
        <f ca="1">+IF(AND(ISNUMBER(OFFSET('Hygiene Data'!$H$7,0,10*ROW('Hygiene Data'!H81))),'Data Summary'!EB87="Yes"),OFFSET('Hygiene Data'!$H$7,0,10*ROW('Hygiene Data'!H81)),NA())</f>
        <v>#N/A</v>
      </c>
      <c r="BN87" s="529" t="e">
        <f ca="1">+IF(AND(ISNUMBER(OFFSET('Hygiene Data'!$H$9,0,10*ROW('Hygiene Data'!H81))),'Data Summary'!EC87="Yes"),OFFSET('Hygiene Data'!$H$9,0,10*ROW('Hygiene Data'!H81)),NA())</f>
        <v>#N/A</v>
      </c>
      <c r="BO87" s="529" t="e">
        <f ca="1">+IF(AND(ISNUMBER(OFFSET('Hygiene Data'!$I$5,0,10*ROW('Hygiene Data'!I81))),'Data Summary'!ED87="Yes"),OFFSET('Hygiene Data'!$I$5,0,10*ROW('Hygiene Data'!I81)),NA())</f>
        <v>#N/A</v>
      </c>
      <c r="BP87" s="529" t="e">
        <f ca="1">+IF(AND(ISNUMBER(OFFSET('Hygiene Data'!$I$7,0,10*ROW('Hygiene Data'!I81))),'Data Summary'!EE87="Yes"),OFFSET('Hygiene Data'!$I$7,0,10*ROW('Hygiene Data'!I81)),NA())</f>
        <v>#N/A</v>
      </c>
      <c r="BQ87" s="529" t="e">
        <f ca="1">+IF(AND(ISNUMBER(OFFSET('Hygiene Data'!$I$9,0,10*ROW('Hygiene Data'!I81))),'Data Summary'!EF87="Yes"),OFFSET('Hygiene Data'!$I$9,0,10*ROW('Hygiene Data'!I81)),NA())</f>
        <v>#N/A</v>
      </c>
    </row>
    <row r="88" spans="1:69" x14ac:dyDescent="0.25">
      <c r="A88" s="525" t="e">
        <f ca="1">+RIGHT('Data Summary'!A88,LEN('Data Summary'!A88)-9)</f>
        <v>#VALUE!</v>
      </c>
      <c r="B88" s="499" t="str">
        <f ca="1">+IF(ISTEXT('Data Summary'!B88),'Data Summary'!B88,"")</f>
        <v/>
      </c>
      <c r="C88" s="526" t="e">
        <f ca="1">+VALUE('Data Summary'!C88)</f>
        <v>#VALUE!</v>
      </c>
      <c r="D88" s="527" t="e">
        <f ca="1">+IF(AND(ISNUMBER(OFFSET('Water Data'!$D$4,0,10*ROW('Water Data'!D82))),'Data Summary'!BS88="Yes"),100-OFFSET('Water Data'!$D$4,0,10*ROW('Water Data'!D82)),NA())</f>
        <v>#N/A</v>
      </c>
      <c r="E88" s="527" t="e">
        <f ca="1">+IF(AND(ISNUMBER(OFFSET('Water Data'!$D$6,0,10*ROW('Water Data'!D82))),'Data Summary'!BT88="Yes"),OFFSET('Water Data'!$D$6,0,10*ROW('Water Data'!D82)),NA())</f>
        <v>#N/A</v>
      </c>
      <c r="F88" s="527" t="e">
        <f ca="1">+IF(AND(ISNUMBER(OFFSET('Water Data'!$D$9,0,10*ROW('Water Data'!D82))),'Data Summary'!BU88="Yes"),OFFSET('Water Data'!$D$9,0,10*ROW('Water Data'!D82)),NA())</f>
        <v>#N/A</v>
      </c>
      <c r="G88" s="527" t="e">
        <f ca="1">+IF(AND(ISNUMBER(OFFSET('Water Data'!$E$4,0,10*ROW('Water Data'!E82))),'Data Summary'!BV88="Yes"),100-OFFSET('Water Data'!$E$4,0,10*ROW('Water Data'!E82)),NA())</f>
        <v>#N/A</v>
      </c>
      <c r="H88" s="527" t="e">
        <f ca="1">+IF(AND(ISNUMBER(OFFSET('Water Data'!$E$6,0,10*ROW('Water Data'!E82))),'Data Summary'!BW88="Yes"),OFFSET('Water Data'!$E$6,0,10*ROW('Water Data'!E82)),NA())</f>
        <v>#N/A</v>
      </c>
      <c r="I88" s="527" t="e">
        <f ca="1">+IF(AND(ISNUMBER(OFFSET('Water Data'!$E$9,0,10*ROW('Water Data'!E82))),'Data Summary'!BX88="Yes"),OFFSET('Water Data'!$E$9,0,10*ROW('Water Data'!E82)),NA())</f>
        <v>#N/A</v>
      </c>
      <c r="J88" s="527" t="e">
        <f ca="1">+IF(AND(ISNUMBER(OFFSET('Water Data'!$F$4,0,10*ROW('Water Data'!F82))),'Data Summary'!BY88="Yes"),100-OFFSET('Water Data'!$F$4,0,10*ROW('Water Data'!F82)),NA())</f>
        <v>#N/A</v>
      </c>
      <c r="K88" s="527" t="e">
        <f ca="1">+IF(AND(ISNUMBER(OFFSET('Water Data'!$F$6,0,10*ROW('Water Data'!F82))),'Data Summary'!BZ88="Yes"),OFFSET('Water Data'!$F$6,0,10*ROW('Water Data'!F82)),NA())</f>
        <v>#N/A</v>
      </c>
      <c r="L88" s="527" t="e">
        <f ca="1">+IF(AND(ISNUMBER(OFFSET('Water Data'!$F$9,0,10*ROW('Water Data'!F82))),'Data Summary'!CA88="Yes"),OFFSET('Water Data'!$F$9,0,10*ROW('Water Data'!F82)),NA())</f>
        <v>#N/A</v>
      </c>
      <c r="M88" s="527" t="e">
        <f ca="1">+IF(AND(ISNUMBER(OFFSET('Water Data'!$G$4,0,10*ROW('Water Data'!G82))),'Data Summary'!CB88="Yes"),100-OFFSET('Water Data'!$G$4,0,10*ROW('Water Data'!G82)),NA())</f>
        <v>#N/A</v>
      </c>
      <c r="N88" s="527" t="e">
        <f ca="1">+IF(AND(ISNUMBER(OFFSET('Water Data'!$G$6,0,10*ROW('Water Data'!G82))),'Data Summary'!CC88="Yes"),OFFSET('Water Data'!$G$6,0,10*ROW('Water Data'!G82)),NA())</f>
        <v>#N/A</v>
      </c>
      <c r="O88" s="527" t="e">
        <f ca="1">+IF(AND(ISNUMBER(OFFSET('Water Data'!$G$9,0,10*ROW('Water Data'!G82))),'Data Summary'!CD88="Yes"),OFFSET('Water Data'!$G$9,0,10*ROW('Water Data'!G82)),NA())</f>
        <v>#N/A</v>
      </c>
      <c r="P88" s="527" t="e">
        <f ca="1">+IF(AND(ISNUMBER(OFFSET('Water Data'!$H$4,0,10*ROW('Water Data'!H82))),'Data Summary'!CE88="Yes"),100-OFFSET('Water Data'!$H$4,0,10*ROW('Water Data'!H82)),NA())</f>
        <v>#N/A</v>
      </c>
      <c r="Q88" s="527" t="e">
        <f ca="1">+IF(AND(ISNUMBER(OFFSET('Water Data'!$H$6,0,10*ROW('Water Data'!H82))),'Data Summary'!CF88="Yes"),OFFSET('Water Data'!$H$6,0,10*ROW('Water Data'!H82)),NA())</f>
        <v>#N/A</v>
      </c>
      <c r="R88" s="527" t="e">
        <f ca="1">+IF(AND(ISNUMBER(OFFSET('Water Data'!$H$9,0,10*ROW('Water Data'!H82))),'Data Summary'!CG88="Yes"),OFFSET('Water Data'!$H$9,0,10*ROW('Water Data'!H82)),NA())</f>
        <v>#N/A</v>
      </c>
      <c r="S88" s="527" t="e">
        <f ca="1">+IF(AND(ISNUMBER(OFFSET('Water Data'!$I$4,0,10*ROW('Water Data'!I82))),'Data Summary'!CH88="Yes"),100-OFFSET('Water Data'!$I$4,0,10*ROW('Water Data'!I82)),NA())</f>
        <v>#N/A</v>
      </c>
      <c r="T88" s="527" t="e">
        <f ca="1">+IF(AND(ISNUMBER(OFFSET('Water Data'!$I$6,0,10*ROW('Water Data'!I82))),'Data Summary'!CI88="Yes"),OFFSET('Water Data'!$I$6,0,10*ROW('Water Data'!I82)),NA())</f>
        <v>#N/A</v>
      </c>
      <c r="U88" s="527" t="e">
        <f ca="1">+IF(AND(ISNUMBER(OFFSET('Water Data'!$I$9,0,10*ROW('Water Data'!I82))),'Data Summary'!CJ88="Yes"),OFFSET('Water Data'!$I$9,0,10*ROW('Water Data'!I82)),NA())</f>
        <v>#N/A</v>
      </c>
      <c r="V88" s="528" t="e">
        <f ca="1">+IF(AND(ISNUMBER(OFFSET('Sanitation Data'!$D$4,0,10*ROW('Sanitation Data'!D82))),'Data Summary'!CK88="Yes"),100-OFFSET('Sanitation Data'!$D$4,0,10*ROW('Sanitation Data'!D82)),NA())</f>
        <v>#N/A</v>
      </c>
      <c r="W88" s="528" t="e">
        <f ca="1">+IF(AND(ISNUMBER(OFFSET('Sanitation Data'!$D$6,0,10*ROW('Sanitation Data'!D82))),'Data Summary'!CL88="Yes"),OFFSET('Sanitation Data'!$D$6,0,10*ROW('Sanitation Data'!D82)),NA())</f>
        <v>#N/A</v>
      </c>
      <c r="X88" s="528" t="e">
        <f ca="1">+IF(AND(ISNUMBER(OFFSET('Sanitation Data'!$D$10,0,10*ROW('Sanitation Data'!D82))),'Data Summary'!CM88="Yes"),OFFSET('Sanitation Data'!$D$10,0,10*ROW('Sanitation Data'!D82)),NA())</f>
        <v>#N/A</v>
      </c>
      <c r="Y88" s="528" t="e">
        <f ca="1">+IF(AND(ISNUMBER(OFFSET('Sanitation Data'!$D$11,0,10*ROW('Sanitation Data'!D82))),'Data Summary'!CN88="Yes"),OFFSET('Sanitation Data'!$D$11,0,10*ROW('Sanitation Data'!D82)),NA())</f>
        <v>#N/A</v>
      </c>
      <c r="Z88" s="528" t="e">
        <f ca="1">+IF(AND(ISNUMBER(OFFSET('Sanitation Data'!$D$12,0,10*ROW('Sanitation Data'!D82))),'Data Summary'!CO88="Yes"),OFFSET('Sanitation Data'!$D$12,0,10*ROW('Sanitation Data'!D82)),NA())</f>
        <v>#N/A</v>
      </c>
      <c r="AA88" s="528" t="e">
        <f ca="1">+IF(AND(ISNUMBER(OFFSET('Sanitation Data'!$E$4,0,10*ROW('Sanitation Data'!E82))),'Data Summary'!CP88="Yes"),100-OFFSET('Sanitation Data'!$E$4,0,10*ROW('Sanitation Data'!E82)),NA())</f>
        <v>#N/A</v>
      </c>
      <c r="AB88" s="528" t="e">
        <f ca="1">+IF(AND(ISNUMBER(OFFSET('Sanitation Data'!$E$6,0,10*ROW('Sanitation Data'!E82))),'Data Summary'!CQ88="Yes"),OFFSET('Sanitation Data'!$E$6,0,10*ROW('Sanitation Data'!E82)),NA())</f>
        <v>#N/A</v>
      </c>
      <c r="AC88" s="528" t="e">
        <f ca="1">+IF(AND(ISNUMBER(OFFSET('Sanitation Data'!$E$10,0,10*ROW('Sanitation Data'!E82))),'Data Summary'!CR88="Yes"),OFFSET('Sanitation Data'!$E$10,0,10*ROW('Sanitation Data'!E82)),NA())</f>
        <v>#N/A</v>
      </c>
      <c r="AD88" s="528" t="e">
        <f ca="1">+IF(AND(ISNUMBER(OFFSET('Sanitation Data'!$E$11,0,10*ROW('Sanitation Data'!E82))),'Data Summary'!CS88="Yes"),OFFSET('Sanitation Data'!$E$11,0,10*ROW('Sanitation Data'!E82)),NA())</f>
        <v>#N/A</v>
      </c>
      <c r="AE88" s="528" t="e">
        <f ca="1">+IF(AND(ISNUMBER(OFFSET('Sanitation Data'!$E$12,0,10*ROW('Sanitation Data'!E82))),'Data Summary'!CT88="Yes"),OFFSET('Sanitation Data'!$E$12,0,10*ROW('Sanitation Data'!E82)),NA())</f>
        <v>#N/A</v>
      </c>
      <c r="AF88" s="528" t="e">
        <f ca="1">+IF(AND(ISNUMBER(OFFSET('Sanitation Data'!$F$4,0,10*ROW('Sanitation Data'!F82))),'Data Summary'!CU88="Yes"),100-OFFSET('Sanitation Data'!$F$4,0,10*ROW('Sanitation Data'!F82)),NA())</f>
        <v>#N/A</v>
      </c>
      <c r="AG88" s="528" t="e">
        <f ca="1">+IF(AND(ISNUMBER(OFFSET('Sanitation Data'!$F$6,0,10*ROW('Sanitation Data'!F82))),'Data Summary'!CV88="Yes"),OFFSET('Sanitation Data'!$F$6,0,10*ROW('Sanitation Data'!F82)),NA())</f>
        <v>#N/A</v>
      </c>
      <c r="AH88" s="528" t="e">
        <f ca="1">+IF(AND(ISNUMBER(OFFSET('Sanitation Data'!$F$10,0,10*ROW('Sanitation Data'!F82))),'Data Summary'!CW88="Yes"),OFFSET('Sanitation Data'!$F$10,0,10*ROW('Sanitation Data'!F82)),NA())</f>
        <v>#N/A</v>
      </c>
      <c r="AI88" s="528" t="e">
        <f ca="1">+IF(AND(ISNUMBER(OFFSET('Sanitation Data'!$F$11,0,10*ROW('Sanitation Data'!F82))),'Data Summary'!CX88="Yes"),OFFSET('Sanitation Data'!$F$11,0,10*ROW('Sanitation Data'!F82)),NA())</f>
        <v>#N/A</v>
      </c>
      <c r="AJ88" s="528" t="e">
        <f ca="1">+IF(AND(ISNUMBER(OFFSET('Sanitation Data'!$F$12,0,10*ROW('Sanitation Data'!F82))),'Data Summary'!CY88="Yes"),OFFSET('Sanitation Data'!$F$12,0,10*ROW('Sanitation Data'!F82)),NA())</f>
        <v>#N/A</v>
      </c>
      <c r="AK88" s="528" t="e">
        <f ca="1">+IF(AND(ISNUMBER(OFFSET('Sanitation Data'!$G$4,0,10*ROW('Sanitation Data'!G82))),'Data Summary'!CZ88="Yes"),100-OFFSET('Sanitation Data'!$G$4,0,10*ROW('Sanitation Data'!G82)),NA())</f>
        <v>#N/A</v>
      </c>
      <c r="AL88" s="528" t="e">
        <f ca="1">+IF(AND(ISNUMBER(OFFSET('Sanitation Data'!$G$6,0,10*ROW('Sanitation Data'!G82))),'Data Summary'!DA88="Yes"),OFFSET('Sanitation Data'!$G$6,0,10*ROW('Sanitation Data'!G82)),NA())</f>
        <v>#N/A</v>
      </c>
      <c r="AM88" s="528" t="e">
        <f ca="1">+IF(AND(ISNUMBER(OFFSET('Sanitation Data'!$G$10,0,10*ROW('Sanitation Data'!G82))),'Data Summary'!DB88="Yes"),OFFSET('Sanitation Data'!$G$10,0,10*ROW('Sanitation Data'!G82)),NA())</f>
        <v>#N/A</v>
      </c>
      <c r="AN88" s="528" t="e">
        <f ca="1">+IF(AND(ISNUMBER(OFFSET('Sanitation Data'!$G$11,0,10*ROW('Sanitation Data'!G82))),'Data Summary'!DC88="Yes"),OFFSET('Sanitation Data'!$G$11,0,10*ROW('Sanitation Data'!G82)),NA())</f>
        <v>#N/A</v>
      </c>
      <c r="AO88" s="528" t="e">
        <f ca="1">+IF(AND(ISNUMBER(OFFSET('Sanitation Data'!$G$12,0,10*ROW('Sanitation Data'!G82))),'Data Summary'!DD88="Yes"),OFFSET('Sanitation Data'!$G$12,0,10*ROW('Sanitation Data'!G82)),NA())</f>
        <v>#N/A</v>
      </c>
      <c r="AP88" s="528" t="e">
        <f ca="1">+IF(AND(ISNUMBER(OFFSET('Sanitation Data'!$H$4,0,10*ROW('Sanitation Data'!H82))),'Data Summary'!DE88="Yes"),100-OFFSET('Sanitation Data'!$H$4,0,10*ROW('Sanitation Data'!H82)),NA())</f>
        <v>#N/A</v>
      </c>
      <c r="AQ88" s="528" t="e">
        <f ca="1">+IF(AND(ISNUMBER(OFFSET('Sanitation Data'!$H$6,0,10*ROW('Sanitation Data'!H82))),'Data Summary'!DF88="Yes"),OFFSET('Sanitation Data'!$H$6,0,10*ROW('Sanitation Data'!H82)),NA())</f>
        <v>#N/A</v>
      </c>
      <c r="AR88" s="528" t="e">
        <f ca="1">+IF(AND(ISNUMBER(OFFSET('Sanitation Data'!$H$10,0,10*ROW('Sanitation Data'!H82))),'Data Summary'!DG88="Yes"),OFFSET('Sanitation Data'!$H$10,0,10*ROW('Sanitation Data'!H82)),NA())</f>
        <v>#N/A</v>
      </c>
      <c r="AS88" s="528" t="e">
        <f ca="1">+IF(AND(ISNUMBER(OFFSET('Sanitation Data'!$H$11,0,10*ROW('Sanitation Data'!H82))),'Data Summary'!DH88="Yes"),OFFSET('Sanitation Data'!$H$11,0,10*ROW('Sanitation Data'!H82)),NA())</f>
        <v>#N/A</v>
      </c>
      <c r="AT88" s="528" t="e">
        <f ca="1">+IF(AND(ISNUMBER(OFFSET('Sanitation Data'!$H$12,0,10*ROW('Sanitation Data'!H82))),'Data Summary'!DI88="Yes"),OFFSET('Sanitation Data'!$H$12,0,10*ROW('Sanitation Data'!H82)),NA())</f>
        <v>#N/A</v>
      </c>
      <c r="AU88" s="528" t="e">
        <f ca="1">+IF(AND(ISNUMBER(OFFSET('Sanitation Data'!$I$4,0,10*ROW('Sanitation Data'!I82))),'Data Summary'!DJ88="Yes"),100-OFFSET('Sanitation Data'!$I$4,0,10*ROW('Sanitation Data'!I82)),NA())</f>
        <v>#N/A</v>
      </c>
      <c r="AV88" s="528" t="e">
        <f ca="1">+IF(AND(ISNUMBER(OFFSET('Sanitation Data'!$I$6,0,10*ROW('Sanitation Data'!I82))),'Data Summary'!DK88="Yes"),OFFSET('Sanitation Data'!$I$6,0,10*ROW('Sanitation Data'!I82)),NA())</f>
        <v>#N/A</v>
      </c>
      <c r="AW88" s="528" t="e">
        <f ca="1">+IF(AND(ISNUMBER(OFFSET('Sanitation Data'!$I$10,0,10*ROW('Sanitation Data'!I82))),'Data Summary'!DL88="Yes"),OFFSET('Sanitation Data'!$I$10,0,10*ROW('Sanitation Data'!I82)),NA())</f>
        <v>#N/A</v>
      </c>
      <c r="AX88" s="528" t="e">
        <f ca="1">+IF(AND(ISNUMBER(OFFSET('Sanitation Data'!$I$11,0,10*ROW('Sanitation Data'!I82))),'Data Summary'!DM88="Yes"),OFFSET('Sanitation Data'!$I$11,0,10*ROW('Sanitation Data'!I82)),NA())</f>
        <v>#N/A</v>
      </c>
      <c r="AY88" s="528" t="e">
        <f ca="1">+IF(AND(ISNUMBER(OFFSET('Sanitation Data'!$I$12,0,10*ROW('Sanitation Data'!I82))),'Data Summary'!DN88="Yes"),OFFSET('Sanitation Data'!$I$12,0,10*ROW('Sanitation Data'!I82)),NA())</f>
        <v>#N/A</v>
      </c>
      <c r="AZ88" s="529" t="e">
        <f ca="1">+IF(AND(ISNUMBER(OFFSET('Hygiene Data'!$D$5,0,10*ROW('Hygiene Data'!D82))),'Data Summary'!DO88="Yes"),OFFSET('Hygiene Data'!$D$5,0,10*ROW('Hygiene Data'!D82)),NA())</f>
        <v>#N/A</v>
      </c>
      <c r="BA88" s="529" t="e">
        <f ca="1">+IF(AND(ISNUMBER(OFFSET('Hygiene Data'!$D$7,0,10*ROW('Hygiene Data'!D82))),'Data Summary'!DP88="Yes"),OFFSET('Hygiene Data'!$D$7,0,10*ROW('Hygiene Data'!D82)),NA())</f>
        <v>#N/A</v>
      </c>
      <c r="BB88" s="529" t="e">
        <f ca="1">+IF(AND(ISNUMBER(OFFSET('Hygiene Data'!$D$9,0,10*ROW('Hygiene Data'!D82))),'Data Summary'!DQ88="Yes"),OFFSET('Hygiene Data'!$D$9,0,10*ROW('Hygiene Data'!D82)),NA())</f>
        <v>#N/A</v>
      </c>
      <c r="BC88" s="529" t="e">
        <f ca="1">+IF(AND(ISNUMBER(OFFSET('Hygiene Data'!$E$5,0,10*ROW('Hygiene Data'!E82))),'Data Summary'!DR88="Yes"),OFFSET('Hygiene Data'!$E$5,0,10*ROW('Hygiene Data'!E82)),NA())</f>
        <v>#N/A</v>
      </c>
      <c r="BD88" s="529" t="e">
        <f ca="1">+IF(AND(ISNUMBER(OFFSET('Hygiene Data'!$E$7,0,10*ROW('Hygiene Data'!E82))),'Data Summary'!DS88="Yes"),OFFSET('Hygiene Data'!$E$7,0,10*ROW('Hygiene Data'!E82)),NA())</f>
        <v>#N/A</v>
      </c>
      <c r="BE88" s="529" t="e">
        <f ca="1">+IF(AND(ISNUMBER(OFFSET('Hygiene Data'!$E$9,0,10*ROW('Hygiene Data'!E82))),'Data Summary'!DT88="Yes"),OFFSET('Hygiene Data'!$E$9,0,10*ROW('Hygiene Data'!E82)),NA())</f>
        <v>#N/A</v>
      </c>
      <c r="BF88" s="529" t="e">
        <f ca="1">+IF(AND(ISNUMBER(OFFSET('Hygiene Data'!$F$5,0,10*ROW('Hygiene Data'!F82))),'Data Summary'!DU88="Yes"),OFFSET('Hygiene Data'!$F$5,0,10*ROW('Hygiene Data'!F82)),NA())</f>
        <v>#N/A</v>
      </c>
      <c r="BG88" s="529" t="e">
        <f ca="1">+IF(AND(ISNUMBER(OFFSET('Hygiene Data'!$F$7,0,10*ROW('Hygiene Data'!F82))),'Data Summary'!DV88="Yes"),OFFSET('Hygiene Data'!$F$7,0,10*ROW('Hygiene Data'!F82)),NA())</f>
        <v>#N/A</v>
      </c>
      <c r="BH88" s="529" t="e">
        <f ca="1">+IF(AND(ISNUMBER(OFFSET('Hygiene Data'!$F$9,0,10*ROW('Hygiene Data'!F82))),'Data Summary'!DW88="Yes"),OFFSET('Hygiene Data'!$F$9,0,10*ROW('Hygiene Data'!F82)),NA())</f>
        <v>#N/A</v>
      </c>
      <c r="BI88" s="529" t="e">
        <f ca="1">+IF(AND(ISNUMBER(OFFSET('Hygiene Data'!$G$5,0,10*ROW('Hygiene Data'!G82))),'Data Summary'!DX88="Yes"),OFFSET('Hygiene Data'!$G$5,0,10*ROW('Hygiene Data'!G82)),NA())</f>
        <v>#N/A</v>
      </c>
      <c r="BJ88" s="529" t="e">
        <f ca="1">+IF(AND(ISNUMBER(OFFSET('Hygiene Data'!$G$7,0,10*ROW('Hygiene Data'!G82))),'Data Summary'!DY88="Yes"),OFFSET('Hygiene Data'!$G$7,0,10*ROW('Hygiene Data'!G82)),NA())</f>
        <v>#N/A</v>
      </c>
      <c r="BK88" s="529" t="e">
        <f ca="1">+IF(AND(ISNUMBER(OFFSET('Hygiene Data'!$G$9,0,10*ROW('Hygiene Data'!G82))),'Data Summary'!DZ88="Yes"),OFFSET('Hygiene Data'!$G$9,0,10*ROW('Hygiene Data'!G82)),NA())</f>
        <v>#N/A</v>
      </c>
      <c r="BL88" s="529" t="e">
        <f ca="1">+IF(AND(ISNUMBER(OFFSET('Hygiene Data'!$H$5,0,10*ROW('Hygiene Data'!H82))),'Data Summary'!EA88="Yes"),OFFSET('Hygiene Data'!$H$5,0,10*ROW('Hygiene Data'!H82)),NA())</f>
        <v>#N/A</v>
      </c>
      <c r="BM88" s="529" t="e">
        <f ca="1">+IF(AND(ISNUMBER(OFFSET('Hygiene Data'!$H$7,0,10*ROW('Hygiene Data'!H82))),'Data Summary'!EB88="Yes"),OFFSET('Hygiene Data'!$H$7,0,10*ROW('Hygiene Data'!H82)),NA())</f>
        <v>#N/A</v>
      </c>
      <c r="BN88" s="529" t="e">
        <f ca="1">+IF(AND(ISNUMBER(OFFSET('Hygiene Data'!$H$9,0,10*ROW('Hygiene Data'!H82))),'Data Summary'!EC88="Yes"),OFFSET('Hygiene Data'!$H$9,0,10*ROW('Hygiene Data'!H82)),NA())</f>
        <v>#N/A</v>
      </c>
      <c r="BO88" s="529" t="e">
        <f ca="1">+IF(AND(ISNUMBER(OFFSET('Hygiene Data'!$I$5,0,10*ROW('Hygiene Data'!I82))),'Data Summary'!ED88="Yes"),OFFSET('Hygiene Data'!$I$5,0,10*ROW('Hygiene Data'!I82)),NA())</f>
        <v>#N/A</v>
      </c>
      <c r="BP88" s="529" t="e">
        <f ca="1">+IF(AND(ISNUMBER(OFFSET('Hygiene Data'!$I$7,0,10*ROW('Hygiene Data'!I82))),'Data Summary'!EE88="Yes"),OFFSET('Hygiene Data'!$I$7,0,10*ROW('Hygiene Data'!I82)),NA())</f>
        <v>#N/A</v>
      </c>
      <c r="BQ88" s="529" t="e">
        <f ca="1">+IF(AND(ISNUMBER(OFFSET('Hygiene Data'!$I$9,0,10*ROW('Hygiene Data'!I82))),'Data Summary'!EF88="Yes"),OFFSET('Hygiene Data'!$I$9,0,10*ROW('Hygiene Data'!I82)),NA())</f>
        <v>#N/A</v>
      </c>
    </row>
    <row r="89" spans="1:69" x14ac:dyDescent="0.25">
      <c r="A89" s="525" t="e">
        <f ca="1">+RIGHT('Data Summary'!A89,LEN('Data Summary'!A89)-9)</f>
        <v>#VALUE!</v>
      </c>
      <c r="B89" s="499" t="str">
        <f ca="1">+IF(ISTEXT('Data Summary'!B89),'Data Summary'!B89,"")</f>
        <v/>
      </c>
      <c r="C89" s="526" t="e">
        <f ca="1">+VALUE('Data Summary'!C89)</f>
        <v>#VALUE!</v>
      </c>
      <c r="D89" s="527" t="e">
        <f ca="1">+IF(AND(ISNUMBER(OFFSET('Water Data'!$D$4,0,10*ROW('Water Data'!D83))),'Data Summary'!BS89="Yes"),100-OFFSET('Water Data'!$D$4,0,10*ROW('Water Data'!D83)),NA())</f>
        <v>#N/A</v>
      </c>
      <c r="E89" s="527" t="e">
        <f ca="1">+IF(AND(ISNUMBER(OFFSET('Water Data'!$D$6,0,10*ROW('Water Data'!D83))),'Data Summary'!BT89="Yes"),OFFSET('Water Data'!$D$6,0,10*ROW('Water Data'!D83)),NA())</f>
        <v>#N/A</v>
      </c>
      <c r="F89" s="527" t="e">
        <f ca="1">+IF(AND(ISNUMBER(OFFSET('Water Data'!$D$9,0,10*ROW('Water Data'!D83))),'Data Summary'!BU89="Yes"),OFFSET('Water Data'!$D$9,0,10*ROW('Water Data'!D83)),NA())</f>
        <v>#N/A</v>
      </c>
      <c r="G89" s="527" t="e">
        <f ca="1">+IF(AND(ISNUMBER(OFFSET('Water Data'!$E$4,0,10*ROW('Water Data'!E83))),'Data Summary'!BV89="Yes"),100-OFFSET('Water Data'!$E$4,0,10*ROW('Water Data'!E83)),NA())</f>
        <v>#N/A</v>
      </c>
      <c r="H89" s="527" t="e">
        <f ca="1">+IF(AND(ISNUMBER(OFFSET('Water Data'!$E$6,0,10*ROW('Water Data'!E83))),'Data Summary'!BW89="Yes"),OFFSET('Water Data'!$E$6,0,10*ROW('Water Data'!E83)),NA())</f>
        <v>#N/A</v>
      </c>
      <c r="I89" s="527" t="e">
        <f ca="1">+IF(AND(ISNUMBER(OFFSET('Water Data'!$E$9,0,10*ROW('Water Data'!E83))),'Data Summary'!BX89="Yes"),OFFSET('Water Data'!$E$9,0,10*ROW('Water Data'!E83)),NA())</f>
        <v>#N/A</v>
      </c>
      <c r="J89" s="527" t="e">
        <f ca="1">+IF(AND(ISNUMBER(OFFSET('Water Data'!$F$4,0,10*ROW('Water Data'!F83))),'Data Summary'!BY89="Yes"),100-OFFSET('Water Data'!$F$4,0,10*ROW('Water Data'!F83)),NA())</f>
        <v>#N/A</v>
      </c>
      <c r="K89" s="527" t="e">
        <f ca="1">+IF(AND(ISNUMBER(OFFSET('Water Data'!$F$6,0,10*ROW('Water Data'!F83))),'Data Summary'!BZ89="Yes"),OFFSET('Water Data'!$F$6,0,10*ROW('Water Data'!F83)),NA())</f>
        <v>#N/A</v>
      </c>
      <c r="L89" s="527" t="e">
        <f ca="1">+IF(AND(ISNUMBER(OFFSET('Water Data'!$F$9,0,10*ROW('Water Data'!F83))),'Data Summary'!CA89="Yes"),OFFSET('Water Data'!$F$9,0,10*ROW('Water Data'!F83)),NA())</f>
        <v>#N/A</v>
      </c>
      <c r="M89" s="527" t="e">
        <f ca="1">+IF(AND(ISNUMBER(OFFSET('Water Data'!$G$4,0,10*ROW('Water Data'!G83))),'Data Summary'!CB89="Yes"),100-OFFSET('Water Data'!$G$4,0,10*ROW('Water Data'!G83)),NA())</f>
        <v>#N/A</v>
      </c>
      <c r="N89" s="527" t="e">
        <f ca="1">+IF(AND(ISNUMBER(OFFSET('Water Data'!$G$6,0,10*ROW('Water Data'!G83))),'Data Summary'!CC89="Yes"),OFFSET('Water Data'!$G$6,0,10*ROW('Water Data'!G83)),NA())</f>
        <v>#N/A</v>
      </c>
      <c r="O89" s="527" t="e">
        <f ca="1">+IF(AND(ISNUMBER(OFFSET('Water Data'!$G$9,0,10*ROW('Water Data'!G83))),'Data Summary'!CD89="Yes"),OFFSET('Water Data'!$G$9,0,10*ROW('Water Data'!G83)),NA())</f>
        <v>#N/A</v>
      </c>
      <c r="P89" s="527" t="e">
        <f ca="1">+IF(AND(ISNUMBER(OFFSET('Water Data'!$H$4,0,10*ROW('Water Data'!H83))),'Data Summary'!CE89="Yes"),100-OFFSET('Water Data'!$H$4,0,10*ROW('Water Data'!H83)),NA())</f>
        <v>#N/A</v>
      </c>
      <c r="Q89" s="527" t="e">
        <f ca="1">+IF(AND(ISNUMBER(OFFSET('Water Data'!$H$6,0,10*ROW('Water Data'!H83))),'Data Summary'!CF89="Yes"),OFFSET('Water Data'!$H$6,0,10*ROW('Water Data'!H83)),NA())</f>
        <v>#N/A</v>
      </c>
      <c r="R89" s="527" t="e">
        <f ca="1">+IF(AND(ISNUMBER(OFFSET('Water Data'!$H$9,0,10*ROW('Water Data'!H83))),'Data Summary'!CG89="Yes"),OFFSET('Water Data'!$H$9,0,10*ROW('Water Data'!H83)),NA())</f>
        <v>#N/A</v>
      </c>
      <c r="S89" s="527" t="e">
        <f ca="1">+IF(AND(ISNUMBER(OFFSET('Water Data'!$I$4,0,10*ROW('Water Data'!I83))),'Data Summary'!CH89="Yes"),100-OFFSET('Water Data'!$I$4,0,10*ROW('Water Data'!I83)),NA())</f>
        <v>#N/A</v>
      </c>
      <c r="T89" s="527" t="e">
        <f ca="1">+IF(AND(ISNUMBER(OFFSET('Water Data'!$I$6,0,10*ROW('Water Data'!I83))),'Data Summary'!CI89="Yes"),OFFSET('Water Data'!$I$6,0,10*ROW('Water Data'!I83)),NA())</f>
        <v>#N/A</v>
      </c>
      <c r="U89" s="527" t="e">
        <f ca="1">+IF(AND(ISNUMBER(OFFSET('Water Data'!$I$9,0,10*ROW('Water Data'!I83))),'Data Summary'!CJ89="Yes"),OFFSET('Water Data'!$I$9,0,10*ROW('Water Data'!I83)),NA())</f>
        <v>#N/A</v>
      </c>
      <c r="V89" s="528" t="e">
        <f ca="1">+IF(AND(ISNUMBER(OFFSET('Sanitation Data'!$D$4,0,10*ROW('Sanitation Data'!D83))),'Data Summary'!CK89="Yes"),100-OFFSET('Sanitation Data'!$D$4,0,10*ROW('Sanitation Data'!D83)),NA())</f>
        <v>#N/A</v>
      </c>
      <c r="W89" s="528" t="e">
        <f ca="1">+IF(AND(ISNUMBER(OFFSET('Sanitation Data'!$D$6,0,10*ROW('Sanitation Data'!D83))),'Data Summary'!CL89="Yes"),OFFSET('Sanitation Data'!$D$6,0,10*ROW('Sanitation Data'!D83)),NA())</f>
        <v>#N/A</v>
      </c>
      <c r="X89" s="528" t="e">
        <f ca="1">+IF(AND(ISNUMBER(OFFSET('Sanitation Data'!$D$10,0,10*ROW('Sanitation Data'!D83))),'Data Summary'!CM89="Yes"),OFFSET('Sanitation Data'!$D$10,0,10*ROW('Sanitation Data'!D83)),NA())</f>
        <v>#N/A</v>
      </c>
      <c r="Y89" s="528" t="e">
        <f ca="1">+IF(AND(ISNUMBER(OFFSET('Sanitation Data'!$D$11,0,10*ROW('Sanitation Data'!D83))),'Data Summary'!CN89="Yes"),OFFSET('Sanitation Data'!$D$11,0,10*ROW('Sanitation Data'!D83)),NA())</f>
        <v>#N/A</v>
      </c>
      <c r="Z89" s="528" t="e">
        <f ca="1">+IF(AND(ISNUMBER(OFFSET('Sanitation Data'!$D$12,0,10*ROW('Sanitation Data'!D83))),'Data Summary'!CO89="Yes"),OFFSET('Sanitation Data'!$D$12,0,10*ROW('Sanitation Data'!D83)),NA())</f>
        <v>#N/A</v>
      </c>
      <c r="AA89" s="528" t="e">
        <f ca="1">+IF(AND(ISNUMBER(OFFSET('Sanitation Data'!$E$4,0,10*ROW('Sanitation Data'!E83))),'Data Summary'!CP89="Yes"),100-OFFSET('Sanitation Data'!$E$4,0,10*ROW('Sanitation Data'!E83)),NA())</f>
        <v>#N/A</v>
      </c>
      <c r="AB89" s="528" t="e">
        <f ca="1">+IF(AND(ISNUMBER(OFFSET('Sanitation Data'!$E$6,0,10*ROW('Sanitation Data'!E83))),'Data Summary'!CQ89="Yes"),OFFSET('Sanitation Data'!$E$6,0,10*ROW('Sanitation Data'!E83)),NA())</f>
        <v>#N/A</v>
      </c>
      <c r="AC89" s="528" t="e">
        <f ca="1">+IF(AND(ISNUMBER(OFFSET('Sanitation Data'!$E$10,0,10*ROW('Sanitation Data'!E83))),'Data Summary'!CR89="Yes"),OFFSET('Sanitation Data'!$E$10,0,10*ROW('Sanitation Data'!E83)),NA())</f>
        <v>#N/A</v>
      </c>
      <c r="AD89" s="528" t="e">
        <f ca="1">+IF(AND(ISNUMBER(OFFSET('Sanitation Data'!$E$11,0,10*ROW('Sanitation Data'!E83))),'Data Summary'!CS89="Yes"),OFFSET('Sanitation Data'!$E$11,0,10*ROW('Sanitation Data'!E83)),NA())</f>
        <v>#N/A</v>
      </c>
      <c r="AE89" s="528" t="e">
        <f ca="1">+IF(AND(ISNUMBER(OFFSET('Sanitation Data'!$E$12,0,10*ROW('Sanitation Data'!E83))),'Data Summary'!CT89="Yes"),OFFSET('Sanitation Data'!$E$12,0,10*ROW('Sanitation Data'!E83)),NA())</f>
        <v>#N/A</v>
      </c>
      <c r="AF89" s="528" t="e">
        <f ca="1">+IF(AND(ISNUMBER(OFFSET('Sanitation Data'!$F$4,0,10*ROW('Sanitation Data'!F83))),'Data Summary'!CU89="Yes"),100-OFFSET('Sanitation Data'!$F$4,0,10*ROW('Sanitation Data'!F83)),NA())</f>
        <v>#N/A</v>
      </c>
      <c r="AG89" s="528" t="e">
        <f ca="1">+IF(AND(ISNUMBER(OFFSET('Sanitation Data'!$F$6,0,10*ROW('Sanitation Data'!F83))),'Data Summary'!CV89="Yes"),OFFSET('Sanitation Data'!$F$6,0,10*ROW('Sanitation Data'!F83)),NA())</f>
        <v>#N/A</v>
      </c>
      <c r="AH89" s="528" t="e">
        <f ca="1">+IF(AND(ISNUMBER(OFFSET('Sanitation Data'!$F$10,0,10*ROW('Sanitation Data'!F83))),'Data Summary'!CW89="Yes"),OFFSET('Sanitation Data'!$F$10,0,10*ROW('Sanitation Data'!F83)),NA())</f>
        <v>#N/A</v>
      </c>
      <c r="AI89" s="528" t="e">
        <f ca="1">+IF(AND(ISNUMBER(OFFSET('Sanitation Data'!$F$11,0,10*ROW('Sanitation Data'!F83))),'Data Summary'!CX89="Yes"),OFFSET('Sanitation Data'!$F$11,0,10*ROW('Sanitation Data'!F83)),NA())</f>
        <v>#N/A</v>
      </c>
      <c r="AJ89" s="528" t="e">
        <f ca="1">+IF(AND(ISNUMBER(OFFSET('Sanitation Data'!$F$12,0,10*ROW('Sanitation Data'!F83))),'Data Summary'!CY89="Yes"),OFFSET('Sanitation Data'!$F$12,0,10*ROW('Sanitation Data'!F83)),NA())</f>
        <v>#N/A</v>
      </c>
      <c r="AK89" s="528" t="e">
        <f ca="1">+IF(AND(ISNUMBER(OFFSET('Sanitation Data'!$G$4,0,10*ROW('Sanitation Data'!G83))),'Data Summary'!CZ89="Yes"),100-OFFSET('Sanitation Data'!$G$4,0,10*ROW('Sanitation Data'!G83)),NA())</f>
        <v>#N/A</v>
      </c>
      <c r="AL89" s="528" t="e">
        <f ca="1">+IF(AND(ISNUMBER(OFFSET('Sanitation Data'!$G$6,0,10*ROW('Sanitation Data'!G83))),'Data Summary'!DA89="Yes"),OFFSET('Sanitation Data'!$G$6,0,10*ROW('Sanitation Data'!G83)),NA())</f>
        <v>#N/A</v>
      </c>
      <c r="AM89" s="528" t="e">
        <f ca="1">+IF(AND(ISNUMBER(OFFSET('Sanitation Data'!$G$10,0,10*ROW('Sanitation Data'!G83))),'Data Summary'!DB89="Yes"),OFFSET('Sanitation Data'!$G$10,0,10*ROW('Sanitation Data'!G83)),NA())</f>
        <v>#N/A</v>
      </c>
      <c r="AN89" s="528" t="e">
        <f ca="1">+IF(AND(ISNUMBER(OFFSET('Sanitation Data'!$G$11,0,10*ROW('Sanitation Data'!G83))),'Data Summary'!DC89="Yes"),OFFSET('Sanitation Data'!$G$11,0,10*ROW('Sanitation Data'!G83)),NA())</f>
        <v>#N/A</v>
      </c>
      <c r="AO89" s="528" t="e">
        <f ca="1">+IF(AND(ISNUMBER(OFFSET('Sanitation Data'!$G$12,0,10*ROW('Sanitation Data'!G83))),'Data Summary'!DD89="Yes"),OFFSET('Sanitation Data'!$G$12,0,10*ROW('Sanitation Data'!G83)),NA())</f>
        <v>#N/A</v>
      </c>
      <c r="AP89" s="528" t="e">
        <f ca="1">+IF(AND(ISNUMBER(OFFSET('Sanitation Data'!$H$4,0,10*ROW('Sanitation Data'!H83))),'Data Summary'!DE89="Yes"),100-OFFSET('Sanitation Data'!$H$4,0,10*ROW('Sanitation Data'!H83)),NA())</f>
        <v>#N/A</v>
      </c>
      <c r="AQ89" s="528" t="e">
        <f ca="1">+IF(AND(ISNUMBER(OFFSET('Sanitation Data'!$H$6,0,10*ROW('Sanitation Data'!H83))),'Data Summary'!DF89="Yes"),OFFSET('Sanitation Data'!$H$6,0,10*ROW('Sanitation Data'!H83)),NA())</f>
        <v>#N/A</v>
      </c>
      <c r="AR89" s="528" t="e">
        <f ca="1">+IF(AND(ISNUMBER(OFFSET('Sanitation Data'!$H$10,0,10*ROW('Sanitation Data'!H83))),'Data Summary'!DG89="Yes"),OFFSET('Sanitation Data'!$H$10,0,10*ROW('Sanitation Data'!H83)),NA())</f>
        <v>#N/A</v>
      </c>
      <c r="AS89" s="528" t="e">
        <f ca="1">+IF(AND(ISNUMBER(OFFSET('Sanitation Data'!$H$11,0,10*ROW('Sanitation Data'!H83))),'Data Summary'!DH89="Yes"),OFFSET('Sanitation Data'!$H$11,0,10*ROW('Sanitation Data'!H83)),NA())</f>
        <v>#N/A</v>
      </c>
      <c r="AT89" s="528" t="e">
        <f ca="1">+IF(AND(ISNUMBER(OFFSET('Sanitation Data'!$H$12,0,10*ROW('Sanitation Data'!H83))),'Data Summary'!DI89="Yes"),OFFSET('Sanitation Data'!$H$12,0,10*ROW('Sanitation Data'!H83)),NA())</f>
        <v>#N/A</v>
      </c>
      <c r="AU89" s="528" t="e">
        <f ca="1">+IF(AND(ISNUMBER(OFFSET('Sanitation Data'!$I$4,0,10*ROW('Sanitation Data'!I83))),'Data Summary'!DJ89="Yes"),100-OFFSET('Sanitation Data'!$I$4,0,10*ROW('Sanitation Data'!I83)),NA())</f>
        <v>#N/A</v>
      </c>
      <c r="AV89" s="528" t="e">
        <f ca="1">+IF(AND(ISNUMBER(OFFSET('Sanitation Data'!$I$6,0,10*ROW('Sanitation Data'!I83))),'Data Summary'!DK89="Yes"),OFFSET('Sanitation Data'!$I$6,0,10*ROW('Sanitation Data'!I83)),NA())</f>
        <v>#N/A</v>
      </c>
      <c r="AW89" s="528" t="e">
        <f ca="1">+IF(AND(ISNUMBER(OFFSET('Sanitation Data'!$I$10,0,10*ROW('Sanitation Data'!I83))),'Data Summary'!DL89="Yes"),OFFSET('Sanitation Data'!$I$10,0,10*ROW('Sanitation Data'!I83)),NA())</f>
        <v>#N/A</v>
      </c>
      <c r="AX89" s="528" t="e">
        <f ca="1">+IF(AND(ISNUMBER(OFFSET('Sanitation Data'!$I$11,0,10*ROW('Sanitation Data'!I83))),'Data Summary'!DM89="Yes"),OFFSET('Sanitation Data'!$I$11,0,10*ROW('Sanitation Data'!I83)),NA())</f>
        <v>#N/A</v>
      </c>
      <c r="AY89" s="528" t="e">
        <f ca="1">+IF(AND(ISNUMBER(OFFSET('Sanitation Data'!$I$12,0,10*ROW('Sanitation Data'!I83))),'Data Summary'!DN89="Yes"),OFFSET('Sanitation Data'!$I$12,0,10*ROW('Sanitation Data'!I83)),NA())</f>
        <v>#N/A</v>
      </c>
      <c r="AZ89" s="529" t="e">
        <f ca="1">+IF(AND(ISNUMBER(OFFSET('Hygiene Data'!$D$5,0,10*ROW('Hygiene Data'!D83))),'Data Summary'!DO89="Yes"),OFFSET('Hygiene Data'!$D$5,0,10*ROW('Hygiene Data'!D83)),NA())</f>
        <v>#N/A</v>
      </c>
      <c r="BA89" s="529" t="e">
        <f ca="1">+IF(AND(ISNUMBER(OFFSET('Hygiene Data'!$D$7,0,10*ROW('Hygiene Data'!D83))),'Data Summary'!DP89="Yes"),OFFSET('Hygiene Data'!$D$7,0,10*ROW('Hygiene Data'!D83)),NA())</f>
        <v>#N/A</v>
      </c>
      <c r="BB89" s="529" t="e">
        <f ca="1">+IF(AND(ISNUMBER(OFFSET('Hygiene Data'!$D$9,0,10*ROW('Hygiene Data'!D83))),'Data Summary'!DQ89="Yes"),OFFSET('Hygiene Data'!$D$9,0,10*ROW('Hygiene Data'!D83)),NA())</f>
        <v>#N/A</v>
      </c>
      <c r="BC89" s="529" t="e">
        <f ca="1">+IF(AND(ISNUMBER(OFFSET('Hygiene Data'!$E$5,0,10*ROW('Hygiene Data'!E83))),'Data Summary'!DR89="Yes"),OFFSET('Hygiene Data'!$E$5,0,10*ROW('Hygiene Data'!E83)),NA())</f>
        <v>#N/A</v>
      </c>
      <c r="BD89" s="529" t="e">
        <f ca="1">+IF(AND(ISNUMBER(OFFSET('Hygiene Data'!$E$7,0,10*ROW('Hygiene Data'!E83))),'Data Summary'!DS89="Yes"),OFFSET('Hygiene Data'!$E$7,0,10*ROW('Hygiene Data'!E83)),NA())</f>
        <v>#N/A</v>
      </c>
      <c r="BE89" s="529" t="e">
        <f ca="1">+IF(AND(ISNUMBER(OFFSET('Hygiene Data'!$E$9,0,10*ROW('Hygiene Data'!E83))),'Data Summary'!DT89="Yes"),OFFSET('Hygiene Data'!$E$9,0,10*ROW('Hygiene Data'!E83)),NA())</f>
        <v>#N/A</v>
      </c>
      <c r="BF89" s="529" t="e">
        <f ca="1">+IF(AND(ISNUMBER(OFFSET('Hygiene Data'!$F$5,0,10*ROW('Hygiene Data'!F83))),'Data Summary'!DU89="Yes"),OFFSET('Hygiene Data'!$F$5,0,10*ROW('Hygiene Data'!F83)),NA())</f>
        <v>#N/A</v>
      </c>
      <c r="BG89" s="529" t="e">
        <f ca="1">+IF(AND(ISNUMBER(OFFSET('Hygiene Data'!$F$7,0,10*ROW('Hygiene Data'!F83))),'Data Summary'!DV89="Yes"),OFFSET('Hygiene Data'!$F$7,0,10*ROW('Hygiene Data'!F83)),NA())</f>
        <v>#N/A</v>
      </c>
      <c r="BH89" s="529" t="e">
        <f ca="1">+IF(AND(ISNUMBER(OFFSET('Hygiene Data'!$F$9,0,10*ROW('Hygiene Data'!F83))),'Data Summary'!DW89="Yes"),OFFSET('Hygiene Data'!$F$9,0,10*ROW('Hygiene Data'!F83)),NA())</f>
        <v>#N/A</v>
      </c>
      <c r="BI89" s="529" t="e">
        <f ca="1">+IF(AND(ISNUMBER(OFFSET('Hygiene Data'!$G$5,0,10*ROW('Hygiene Data'!G83))),'Data Summary'!DX89="Yes"),OFFSET('Hygiene Data'!$G$5,0,10*ROW('Hygiene Data'!G83)),NA())</f>
        <v>#N/A</v>
      </c>
      <c r="BJ89" s="529" t="e">
        <f ca="1">+IF(AND(ISNUMBER(OFFSET('Hygiene Data'!$G$7,0,10*ROW('Hygiene Data'!G83))),'Data Summary'!DY89="Yes"),OFFSET('Hygiene Data'!$G$7,0,10*ROW('Hygiene Data'!G83)),NA())</f>
        <v>#N/A</v>
      </c>
      <c r="BK89" s="529" t="e">
        <f ca="1">+IF(AND(ISNUMBER(OFFSET('Hygiene Data'!$G$9,0,10*ROW('Hygiene Data'!G83))),'Data Summary'!DZ89="Yes"),OFFSET('Hygiene Data'!$G$9,0,10*ROW('Hygiene Data'!G83)),NA())</f>
        <v>#N/A</v>
      </c>
      <c r="BL89" s="529" t="e">
        <f ca="1">+IF(AND(ISNUMBER(OFFSET('Hygiene Data'!$H$5,0,10*ROW('Hygiene Data'!H83))),'Data Summary'!EA89="Yes"),OFFSET('Hygiene Data'!$H$5,0,10*ROW('Hygiene Data'!H83)),NA())</f>
        <v>#N/A</v>
      </c>
      <c r="BM89" s="529" t="e">
        <f ca="1">+IF(AND(ISNUMBER(OFFSET('Hygiene Data'!$H$7,0,10*ROW('Hygiene Data'!H83))),'Data Summary'!EB89="Yes"),OFFSET('Hygiene Data'!$H$7,0,10*ROW('Hygiene Data'!H83)),NA())</f>
        <v>#N/A</v>
      </c>
      <c r="BN89" s="529" t="e">
        <f ca="1">+IF(AND(ISNUMBER(OFFSET('Hygiene Data'!$H$9,0,10*ROW('Hygiene Data'!H83))),'Data Summary'!EC89="Yes"),OFFSET('Hygiene Data'!$H$9,0,10*ROW('Hygiene Data'!H83)),NA())</f>
        <v>#N/A</v>
      </c>
      <c r="BO89" s="529" t="e">
        <f ca="1">+IF(AND(ISNUMBER(OFFSET('Hygiene Data'!$I$5,0,10*ROW('Hygiene Data'!I83))),'Data Summary'!ED89="Yes"),OFFSET('Hygiene Data'!$I$5,0,10*ROW('Hygiene Data'!I83)),NA())</f>
        <v>#N/A</v>
      </c>
      <c r="BP89" s="529" t="e">
        <f ca="1">+IF(AND(ISNUMBER(OFFSET('Hygiene Data'!$I$7,0,10*ROW('Hygiene Data'!I83))),'Data Summary'!EE89="Yes"),OFFSET('Hygiene Data'!$I$7,0,10*ROW('Hygiene Data'!I83)),NA())</f>
        <v>#N/A</v>
      </c>
      <c r="BQ89" s="529" t="e">
        <f ca="1">+IF(AND(ISNUMBER(OFFSET('Hygiene Data'!$I$9,0,10*ROW('Hygiene Data'!I83))),'Data Summary'!EF89="Yes"),OFFSET('Hygiene Data'!$I$9,0,10*ROW('Hygiene Data'!I83)),NA())</f>
        <v>#N/A</v>
      </c>
    </row>
    <row r="90" spans="1:69" x14ac:dyDescent="0.25">
      <c r="A90" s="525" t="e">
        <f ca="1">+RIGHT('Data Summary'!A90,LEN('Data Summary'!A90)-9)</f>
        <v>#VALUE!</v>
      </c>
      <c r="B90" s="499" t="str">
        <f ca="1">+IF(ISTEXT('Data Summary'!B90),'Data Summary'!B90,"")</f>
        <v/>
      </c>
      <c r="C90" s="526" t="e">
        <f ca="1">+VALUE('Data Summary'!C90)</f>
        <v>#VALUE!</v>
      </c>
      <c r="D90" s="527" t="e">
        <f ca="1">+IF(AND(ISNUMBER(OFFSET('Water Data'!$D$4,0,10*ROW('Water Data'!D84))),'Data Summary'!BS90="Yes"),100-OFFSET('Water Data'!$D$4,0,10*ROW('Water Data'!D84)),NA())</f>
        <v>#N/A</v>
      </c>
      <c r="E90" s="527" t="e">
        <f ca="1">+IF(AND(ISNUMBER(OFFSET('Water Data'!$D$6,0,10*ROW('Water Data'!D84))),'Data Summary'!BT90="Yes"),OFFSET('Water Data'!$D$6,0,10*ROW('Water Data'!D84)),NA())</f>
        <v>#N/A</v>
      </c>
      <c r="F90" s="527" t="e">
        <f ca="1">+IF(AND(ISNUMBER(OFFSET('Water Data'!$D$9,0,10*ROW('Water Data'!D84))),'Data Summary'!BU90="Yes"),OFFSET('Water Data'!$D$9,0,10*ROW('Water Data'!D84)),NA())</f>
        <v>#N/A</v>
      </c>
      <c r="G90" s="527" t="e">
        <f ca="1">+IF(AND(ISNUMBER(OFFSET('Water Data'!$E$4,0,10*ROW('Water Data'!E84))),'Data Summary'!BV90="Yes"),100-OFFSET('Water Data'!$E$4,0,10*ROW('Water Data'!E84)),NA())</f>
        <v>#N/A</v>
      </c>
      <c r="H90" s="527" t="e">
        <f ca="1">+IF(AND(ISNUMBER(OFFSET('Water Data'!$E$6,0,10*ROW('Water Data'!E84))),'Data Summary'!BW90="Yes"),OFFSET('Water Data'!$E$6,0,10*ROW('Water Data'!E84)),NA())</f>
        <v>#N/A</v>
      </c>
      <c r="I90" s="527" t="e">
        <f ca="1">+IF(AND(ISNUMBER(OFFSET('Water Data'!$E$9,0,10*ROW('Water Data'!E84))),'Data Summary'!BX90="Yes"),OFFSET('Water Data'!$E$9,0,10*ROW('Water Data'!E84)),NA())</f>
        <v>#N/A</v>
      </c>
      <c r="J90" s="527" t="e">
        <f ca="1">+IF(AND(ISNUMBER(OFFSET('Water Data'!$F$4,0,10*ROW('Water Data'!F84))),'Data Summary'!BY90="Yes"),100-OFFSET('Water Data'!$F$4,0,10*ROW('Water Data'!F84)),NA())</f>
        <v>#N/A</v>
      </c>
      <c r="K90" s="527" t="e">
        <f ca="1">+IF(AND(ISNUMBER(OFFSET('Water Data'!$F$6,0,10*ROW('Water Data'!F84))),'Data Summary'!BZ90="Yes"),OFFSET('Water Data'!$F$6,0,10*ROW('Water Data'!F84)),NA())</f>
        <v>#N/A</v>
      </c>
      <c r="L90" s="527" t="e">
        <f ca="1">+IF(AND(ISNUMBER(OFFSET('Water Data'!$F$9,0,10*ROW('Water Data'!F84))),'Data Summary'!CA90="Yes"),OFFSET('Water Data'!$F$9,0,10*ROW('Water Data'!F84)),NA())</f>
        <v>#N/A</v>
      </c>
      <c r="M90" s="527" t="e">
        <f ca="1">+IF(AND(ISNUMBER(OFFSET('Water Data'!$G$4,0,10*ROW('Water Data'!G84))),'Data Summary'!CB90="Yes"),100-OFFSET('Water Data'!$G$4,0,10*ROW('Water Data'!G84)),NA())</f>
        <v>#N/A</v>
      </c>
      <c r="N90" s="527" t="e">
        <f ca="1">+IF(AND(ISNUMBER(OFFSET('Water Data'!$G$6,0,10*ROW('Water Data'!G84))),'Data Summary'!CC90="Yes"),OFFSET('Water Data'!$G$6,0,10*ROW('Water Data'!G84)),NA())</f>
        <v>#N/A</v>
      </c>
      <c r="O90" s="527" t="e">
        <f ca="1">+IF(AND(ISNUMBER(OFFSET('Water Data'!$G$9,0,10*ROW('Water Data'!G84))),'Data Summary'!CD90="Yes"),OFFSET('Water Data'!$G$9,0,10*ROW('Water Data'!G84)),NA())</f>
        <v>#N/A</v>
      </c>
      <c r="P90" s="527" t="e">
        <f ca="1">+IF(AND(ISNUMBER(OFFSET('Water Data'!$H$4,0,10*ROW('Water Data'!H84))),'Data Summary'!CE90="Yes"),100-OFFSET('Water Data'!$H$4,0,10*ROW('Water Data'!H84)),NA())</f>
        <v>#N/A</v>
      </c>
      <c r="Q90" s="527" t="e">
        <f ca="1">+IF(AND(ISNUMBER(OFFSET('Water Data'!$H$6,0,10*ROW('Water Data'!H84))),'Data Summary'!CF90="Yes"),OFFSET('Water Data'!$H$6,0,10*ROW('Water Data'!H84)),NA())</f>
        <v>#N/A</v>
      </c>
      <c r="R90" s="527" t="e">
        <f ca="1">+IF(AND(ISNUMBER(OFFSET('Water Data'!$H$9,0,10*ROW('Water Data'!H84))),'Data Summary'!CG90="Yes"),OFFSET('Water Data'!$H$9,0,10*ROW('Water Data'!H84)),NA())</f>
        <v>#N/A</v>
      </c>
      <c r="S90" s="527" t="e">
        <f ca="1">+IF(AND(ISNUMBER(OFFSET('Water Data'!$I$4,0,10*ROW('Water Data'!I84))),'Data Summary'!CH90="Yes"),100-OFFSET('Water Data'!$I$4,0,10*ROW('Water Data'!I84)),NA())</f>
        <v>#N/A</v>
      </c>
      <c r="T90" s="527" t="e">
        <f ca="1">+IF(AND(ISNUMBER(OFFSET('Water Data'!$I$6,0,10*ROW('Water Data'!I84))),'Data Summary'!CI90="Yes"),OFFSET('Water Data'!$I$6,0,10*ROW('Water Data'!I84)),NA())</f>
        <v>#N/A</v>
      </c>
      <c r="U90" s="527" t="e">
        <f ca="1">+IF(AND(ISNUMBER(OFFSET('Water Data'!$I$9,0,10*ROW('Water Data'!I84))),'Data Summary'!CJ90="Yes"),OFFSET('Water Data'!$I$9,0,10*ROW('Water Data'!I84)),NA())</f>
        <v>#N/A</v>
      </c>
      <c r="V90" s="528" t="e">
        <f ca="1">+IF(AND(ISNUMBER(OFFSET('Sanitation Data'!$D$4,0,10*ROW('Sanitation Data'!D84))),'Data Summary'!CK90="Yes"),100-OFFSET('Sanitation Data'!$D$4,0,10*ROW('Sanitation Data'!D84)),NA())</f>
        <v>#N/A</v>
      </c>
      <c r="W90" s="528" t="e">
        <f ca="1">+IF(AND(ISNUMBER(OFFSET('Sanitation Data'!$D$6,0,10*ROW('Sanitation Data'!D84))),'Data Summary'!CL90="Yes"),OFFSET('Sanitation Data'!$D$6,0,10*ROW('Sanitation Data'!D84)),NA())</f>
        <v>#N/A</v>
      </c>
      <c r="X90" s="528" t="e">
        <f ca="1">+IF(AND(ISNUMBER(OFFSET('Sanitation Data'!$D$10,0,10*ROW('Sanitation Data'!D84))),'Data Summary'!CM90="Yes"),OFFSET('Sanitation Data'!$D$10,0,10*ROW('Sanitation Data'!D84)),NA())</f>
        <v>#N/A</v>
      </c>
      <c r="Y90" s="528" t="e">
        <f ca="1">+IF(AND(ISNUMBER(OFFSET('Sanitation Data'!$D$11,0,10*ROW('Sanitation Data'!D84))),'Data Summary'!CN90="Yes"),OFFSET('Sanitation Data'!$D$11,0,10*ROW('Sanitation Data'!D84)),NA())</f>
        <v>#N/A</v>
      </c>
      <c r="Z90" s="528" t="e">
        <f ca="1">+IF(AND(ISNUMBER(OFFSET('Sanitation Data'!$D$12,0,10*ROW('Sanitation Data'!D84))),'Data Summary'!CO90="Yes"),OFFSET('Sanitation Data'!$D$12,0,10*ROW('Sanitation Data'!D84)),NA())</f>
        <v>#N/A</v>
      </c>
      <c r="AA90" s="528" t="e">
        <f ca="1">+IF(AND(ISNUMBER(OFFSET('Sanitation Data'!$E$4,0,10*ROW('Sanitation Data'!E84))),'Data Summary'!CP90="Yes"),100-OFFSET('Sanitation Data'!$E$4,0,10*ROW('Sanitation Data'!E84)),NA())</f>
        <v>#N/A</v>
      </c>
      <c r="AB90" s="528" t="e">
        <f ca="1">+IF(AND(ISNUMBER(OFFSET('Sanitation Data'!$E$6,0,10*ROW('Sanitation Data'!E84))),'Data Summary'!CQ90="Yes"),OFFSET('Sanitation Data'!$E$6,0,10*ROW('Sanitation Data'!E84)),NA())</f>
        <v>#N/A</v>
      </c>
      <c r="AC90" s="528" t="e">
        <f ca="1">+IF(AND(ISNUMBER(OFFSET('Sanitation Data'!$E$10,0,10*ROW('Sanitation Data'!E84))),'Data Summary'!CR90="Yes"),OFFSET('Sanitation Data'!$E$10,0,10*ROW('Sanitation Data'!E84)),NA())</f>
        <v>#N/A</v>
      </c>
      <c r="AD90" s="528" t="e">
        <f ca="1">+IF(AND(ISNUMBER(OFFSET('Sanitation Data'!$E$11,0,10*ROW('Sanitation Data'!E84))),'Data Summary'!CS90="Yes"),OFFSET('Sanitation Data'!$E$11,0,10*ROW('Sanitation Data'!E84)),NA())</f>
        <v>#N/A</v>
      </c>
      <c r="AE90" s="528" t="e">
        <f ca="1">+IF(AND(ISNUMBER(OFFSET('Sanitation Data'!$E$12,0,10*ROW('Sanitation Data'!E84))),'Data Summary'!CT90="Yes"),OFFSET('Sanitation Data'!$E$12,0,10*ROW('Sanitation Data'!E84)),NA())</f>
        <v>#N/A</v>
      </c>
      <c r="AF90" s="528" t="e">
        <f ca="1">+IF(AND(ISNUMBER(OFFSET('Sanitation Data'!$F$4,0,10*ROW('Sanitation Data'!F84))),'Data Summary'!CU90="Yes"),100-OFFSET('Sanitation Data'!$F$4,0,10*ROW('Sanitation Data'!F84)),NA())</f>
        <v>#N/A</v>
      </c>
      <c r="AG90" s="528" t="e">
        <f ca="1">+IF(AND(ISNUMBER(OFFSET('Sanitation Data'!$F$6,0,10*ROW('Sanitation Data'!F84))),'Data Summary'!CV90="Yes"),OFFSET('Sanitation Data'!$F$6,0,10*ROW('Sanitation Data'!F84)),NA())</f>
        <v>#N/A</v>
      </c>
      <c r="AH90" s="528" t="e">
        <f ca="1">+IF(AND(ISNUMBER(OFFSET('Sanitation Data'!$F$10,0,10*ROW('Sanitation Data'!F84))),'Data Summary'!CW90="Yes"),OFFSET('Sanitation Data'!$F$10,0,10*ROW('Sanitation Data'!F84)),NA())</f>
        <v>#N/A</v>
      </c>
      <c r="AI90" s="528" t="e">
        <f ca="1">+IF(AND(ISNUMBER(OFFSET('Sanitation Data'!$F$11,0,10*ROW('Sanitation Data'!F84))),'Data Summary'!CX90="Yes"),OFFSET('Sanitation Data'!$F$11,0,10*ROW('Sanitation Data'!F84)),NA())</f>
        <v>#N/A</v>
      </c>
      <c r="AJ90" s="528" t="e">
        <f ca="1">+IF(AND(ISNUMBER(OFFSET('Sanitation Data'!$F$12,0,10*ROW('Sanitation Data'!F84))),'Data Summary'!CY90="Yes"),OFFSET('Sanitation Data'!$F$12,0,10*ROW('Sanitation Data'!F84)),NA())</f>
        <v>#N/A</v>
      </c>
      <c r="AK90" s="528" t="e">
        <f ca="1">+IF(AND(ISNUMBER(OFFSET('Sanitation Data'!$G$4,0,10*ROW('Sanitation Data'!G84))),'Data Summary'!CZ90="Yes"),100-OFFSET('Sanitation Data'!$G$4,0,10*ROW('Sanitation Data'!G84)),NA())</f>
        <v>#N/A</v>
      </c>
      <c r="AL90" s="528" t="e">
        <f ca="1">+IF(AND(ISNUMBER(OFFSET('Sanitation Data'!$G$6,0,10*ROW('Sanitation Data'!G84))),'Data Summary'!DA90="Yes"),OFFSET('Sanitation Data'!$G$6,0,10*ROW('Sanitation Data'!G84)),NA())</f>
        <v>#N/A</v>
      </c>
      <c r="AM90" s="528" t="e">
        <f ca="1">+IF(AND(ISNUMBER(OFFSET('Sanitation Data'!$G$10,0,10*ROW('Sanitation Data'!G84))),'Data Summary'!DB90="Yes"),OFFSET('Sanitation Data'!$G$10,0,10*ROW('Sanitation Data'!G84)),NA())</f>
        <v>#N/A</v>
      </c>
      <c r="AN90" s="528" t="e">
        <f ca="1">+IF(AND(ISNUMBER(OFFSET('Sanitation Data'!$G$11,0,10*ROW('Sanitation Data'!G84))),'Data Summary'!DC90="Yes"),OFFSET('Sanitation Data'!$G$11,0,10*ROW('Sanitation Data'!G84)),NA())</f>
        <v>#N/A</v>
      </c>
      <c r="AO90" s="528" t="e">
        <f ca="1">+IF(AND(ISNUMBER(OFFSET('Sanitation Data'!$G$12,0,10*ROW('Sanitation Data'!G84))),'Data Summary'!DD90="Yes"),OFFSET('Sanitation Data'!$G$12,0,10*ROW('Sanitation Data'!G84)),NA())</f>
        <v>#N/A</v>
      </c>
      <c r="AP90" s="528" t="e">
        <f ca="1">+IF(AND(ISNUMBER(OFFSET('Sanitation Data'!$H$4,0,10*ROW('Sanitation Data'!H84))),'Data Summary'!DE90="Yes"),100-OFFSET('Sanitation Data'!$H$4,0,10*ROW('Sanitation Data'!H84)),NA())</f>
        <v>#N/A</v>
      </c>
      <c r="AQ90" s="528" t="e">
        <f ca="1">+IF(AND(ISNUMBER(OFFSET('Sanitation Data'!$H$6,0,10*ROW('Sanitation Data'!H84))),'Data Summary'!DF90="Yes"),OFFSET('Sanitation Data'!$H$6,0,10*ROW('Sanitation Data'!H84)),NA())</f>
        <v>#N/A</v>
      </c>
      <c r="AR90" s="528" t="e">
        <f ca="1">+IF(AND(ISNUMBER(OFFSET('Sanitation Data'!$H$10,0,10*ROW('Sanitation Data'!H84))),'Data Summary'!DG90="Yes"),OFFSET('Sanitation Data'!$H$10,0,10*ROW('Sanitation Data'!H84)),NA())</f>
        <v>#N/A</v>
      </c>
      <c r="AS90" s="528" t="e">
        <f ca="1">+IF(AND(ISNUMBER(OFFSET('Sanitation Data'!$H$11,0,10*ROW('Sanitation Data'!H84))),'Data Summary'!DH90="Yes"),OFFSET('Sanitation Data'!$H$11,0,10*ROW('Sanitation Data'!H84)),NA())</f>
        <v>#N/A</v>
      </c>
      <c r="AT90" s="528" t="e">
        <f ca="1">+IF(AND(ISNUMBER(OFFSET('Sanitation Data'!$H$12,0,10*ROW('Sanitation Data'!H84))),'Data Summary'!DI90="Yes"),OFFSET('Sanitation Data'!$H$12,0,10*ROW('Sanitation Data'!H84)),NA())</f>
        <v>#N/A</v>
      </c>
      <c r="AU90" s="528" t="e">
        <f ca="1">+IF(AND(ISNUMBER(OFFSET('Sanitation Data'!$I$4,0,10*ROW('Sanitation Data'!I84))),'Data Summary'!DJ90="Yes"),100-OFFSET('Sanitation Data'!$I$4,0,10*ROW('Sanitation Data'!I84)),NA())</f>
        <v>#N/A</v>
      </c>
      <c r="AV90" s="528" t="e">
        <f ca="1">+IF(AND(ISNUMBER(OFFSET('Sanitation Data'!$I$6,0,10*ROW('Sanitation Data'!I84))),'Data Summary'!DK90="Yes"),OFFSET('Sanitation Data'!$I$6,0,10*ROW('Sanitation Data'!I84)),NA())</f>
        <v>#N/A</v>
      </c>
      <c r="AW90" s="528" t="e">
        <f ca="1">+IF(AND(ISNUMBER(OFFSET('Sanitation Data'!$I$10,0,10*ROW('Sanitation Data'!I84))),'Data Summary'!DL90="Yes"),OFFSET('Sanitation Data'!$I$10,0,10*ROW('Sanitation Data'!I84)),NA())</f>
        <v>#N/A</v>
      </c>
      <c r="AX90" s="528" t="e">
        <f ca="1">+IF(AND(ISNUMBER(OFFSET('Sanitation Data'!$I$11,0,10*ROW('Sanitation Data'!I84))),'Data Summary'!DM90="Yes"),OFFSET('Sanitation Data'!$I$11,0,10*ROW('Sanitation Data'!I84)),NA())</f>
        <v>#N/A</v>
      </c>
      <c r="AY90" s="528" t="e">
        <f ca="1">+IF(AND(ISNUMBER(OFFSET('Sanitation Data'!$I$12,0,10*ROW('Sanitation Data'!I84))),'Data Summary'!DN90="Yes"),OFFSET('Sanitation Data'!$I$12,0,10*ROW('Sanitation Data'!I84)),NA())</f>
        <v>#N/A</v>
      </c>
      <c r="AZ90" s="529" t="e">
        <f ca="1">+IF(AND(ISNUMBER(OFFSET('Hygiene Data'!$D$5,0,10*ROW('Hygiene Data'!D84))),'Data Summary'!DO90="Yes"),OFFSET('Hygiene Data'!$D$5,0,10*ROW('Hygiene Data'!D84)),NA())</f>
        <v>#N/A</v>
      </c>
      <c r="BA90" s="529" t="e">
        <f ca="1">+IF(AND(ISNUMBER(OFFSET('Hygiene Data'!$D$7,0,10*ROW('Hygiene Data'!D84))),'Data Summary'!DP90="Yes"),OFFSET('Hygiene Data'!$D$7,0,10*ROW('Hygiene Data'!D84)),NA())</f>
        <v>#N/A</v>
      </c>
      <c r="BB90" s="529" t="e">
        <f ca="1">+IF(AND(ISNUMBER(OFFSET('Hygiene Data'!$D$9,0,10*ROW('Hygiene Data'!D84))),'Data Summary'!DQ90="Yes"),OFFSET('Hygiene Data'!$D$9,0,10*ROW('Hygiene Data'!D84)),NA())</f>
        <v>#N/A</v>
      </c>
      <c r="BC90" s="529" t="e">
        <f ca="1">+IF(AND(ISNUMBER(OFFSET('Hygiene Data'!$E$5,0,10*ROW('Hygiene Data'!E84))),'Data Summary'!DR90="Yes"),OFFSET('Hygiene Data'!$E$5,0,10*ROW('Hygiene Data'!E84)),NA())</f>
        <v>#N/A</v>
      </c>
      <c r="BD90" s="529" t="e">
        <f ca="1">+IF(AND(ISNUMBER(OFFSET('Hygiene Data'!$E$7,0,10*ROW('Hygiene Data'!E84))),'Data Summary'!DS90="Yes"),OFFSET('Hygiene Data'!$E$7,0,10*ROW('Hygiene Data'!E84)),NA())</f>
        <v>#N/A</v>
      </c>
      <c r="BE90" s="529" t="e">
        <f ca="1">+IF(AND(ISNUMBER(OFFSET('Hygiene Data'!$E$9,0,10*ROW('Hygiene Data'!E84))),'Data Summary'!DT90="Yes"),OFFSET('Hygiene Data'!$E$9,0,10*ROW('Hygiene Data'!E84)),NA())</f>
        <v>#N/A</v>
      </c>
      <c r="BF90" s="529" t="e">
        <f ca="1">+IF(AND(ISNUMBER(OFFSET('Hygiene Data'!$F$5,0,10*ROW('Hygiene Data'!F84))),'Data Summary'!DU90="Yes"),OFFSET('Hygiene Data'!$F$5,0,10*ROW('Hygiene Data'!F84)),NA())</f>
        <v>#N/A</v>
      </c>
      <c r="BG90" s="529" t="e">
        <f ca="1">+IF(AND(ISNUMBER(OFFSET('Hygiene Data'!$F$7,0,10*ROW('Hygiene Data'!F84))),'Data Summary'!DV90="Yes"),OFFSET('Hygiene Data'!$F$7,0,10*ROW('Hygiene Data'!F84)),NA())</f>
        <v>#N/A</v>
      </c>
      <c r="BH90" s="529" t="e">
        <f ca="1">+IF(AND(ISNUMBER(OFFSET('Hygiene Data'!$F$9,0,10*ROW('Hygiene Data'!F84))),'Data Summary'!DW90="Yes"),OFFSET('Hygiene Data'!$F$9,0,10*ROW('Hygiene Data'!F84)),NA())</f>
        <v>#N/A</v>
      </c>
      <c r="BI90" s="529" t="e">
        <f ca="1">+IF(AND(ISNUMBER(OFFSET('Hygiene Data'!$G$5,0,10*ROW('Hygiene Data'!G84))),'Data Summary'!DX90="Yes"),OFFSET('Hygiene Data'!$G$5,0,10*ROW('Hygiene Data'!G84)),NA())</f>
        <v>#N/A</v>
      </c>
      <c r="BJ90" s="529" t="e">
        <f ca="1">+IF(AND(ISNUMBER(OFFSET('Hygiene Data'!$G$7,0,10*ROW('Hygiene Data'!G84))),'Data Summary'!DY90="Yes"),OFFSET('Hygiene Data'!$G$7,0,10*ROW('Hygiene Data'!G84)),NA())</f>
        <v>#N/A</v>
      </c>
      <c r="BK90" s="529" t="e">
        <f ca="1">+IF(AND(ISNUMBER(OFFSET('Hygiene Data'!$G$9,0,10*ROW('Hygiene Data'!G84))),'Data Summary'!DZ90="Yes"),OFFSET('Hygiene Data'!$G$9,0,10*ROW('Hygiene Data'!G84)),NA())</f>
        <v>#N/A</v>
      </c>
      <c r="BL90" s="529" t="e">
        <f ca="1">+IF(AND(ISNUMBER(OFFSET('Hygiene Data'!$H$5,0,10*ROW('Hygiene Data'!H84))),'Data Summary'!EA90="Yes"),OFFSET('Hygiene Data'!$H$5,0,10*ROW('Hygiene Data'!H84)),NA())</f>
        <v>#N/A</v>
      </c>
      <c r="BM90" s="529" t="e">
        <f ca="1">+IF(AND(ISNUMBER(OFFSET('Hygiene Data'!$H$7,0,10*ROW('Hygiene Data'!H84))),'Data Summary'!EB90="Yes"),OFFSET('Hygiene Data'!$H$7,0,10*ROW('Hygiene Data'!H84)),NA())</f>
        <v>#N/A</v>
      </c>
      <c r="BN90" s="529" t="e">
        <f ca="1">+IF(AND(ISNUMBER(OFFSET('Hygiene Data'!$H$9,0,10*ROW('Hygiene Data'!H84))),'Data Summary'!EC90="Yes"),OFFSET('Hygiene Data'!$H$9,0,10*ROW('Hygiene Data'!H84)),NA())</f>
        <v>#N/A</v>
      </c>
      <c r="BO90" s="529" t="e">
        <f ca="1">+IF(AND(ISNUMBER(OFFSET('Hygiene Data'!$I$5,0,10*ROW('Hygiene Data'!I84))),'Data Summary'!ED90="Yes"),OFFSET('Hygiene Data'!$I$5,0,10*ROW('Hygiene Data'!I84)),NA())</f>
        <v>#N/A</v>
      </c>
      <c r="BP90" s="529" t="e">
        <f ca="1">+IF(AND(ISNUMBER(OFFSET('Hygiene Data'!$I$7,0,10*ROW('Hygiene Data'!I84))),'Data Summary'!EE90="Yes"),OFFSET('Hygiene Data'!$I$7,0,10*ROW('Hygiene Data'!I84)),NA())</f>
        <v>#N/A</v>
      </c>
      <c r="BQ90" s="529" t="e">
        <f ca="1">+IF(AND(ISNUMBER(OFFSET('Hygiene Data'!$I$9,0,10*ROW('Hygiene Data'!I84))),'Data Summary'!EF90="Yes"),OFFSET('Hygiene Data'!$I$9,0,10*ROW('Hygiene Data'!I84)),NA())</f>
        <v>#N/A</v>
      </c>
    </row>
    <row r="91" spans="1:69" x14ac:dyDescent="0.25">
      <c r="A91" s="525" t="e">
        <f ca="1">+RIGHT('Data Summary'!A91,LEN('Data Summary'!A91)-9)</f>
        <v>#VALUE!</v>
      </c>
      <c r="B91" s="499" t="str">
        <f ca="1">+IF(ISTEXT('Data Summary'!B91),'Data Summary'!B91,"")</f>
        <v/>
      </c>
      <c r="C91" s="526" t="e">
        <f ca="1">+VALUE('Data Summary'!C91)</f>
        <v>#VALUE!</v>
      </c>
      <c r="D91" s="527" t="e">
        <f ca="1">+IF(AND(ISNUMBER(OFFSET('Water Data'!$D$4,0,10*ROW('Water Data'!D85))),'Data Summary'!BS91="Yes"),100-OFFSET('Water Data'!$D$4,0,10*ROW('Water Data'!D85)),NA())</f>
        <v>#N/A</v>
      </c>
      <c r="E91" s="527" t="e">
        <f ca="1">+IF(AND(ISNUMBER(OFFSET('Water Data'!$D$6,0,10*ROW('Water Data'!D85))),'Data Summary'!BT91="Yes"),OFFSET('Water Data'!$D$6,0,10*ROW('Water Data'!D85)),NA())</f>
        <v>#N/A</v>
      </c>
      <c r="F91" s="527" t="e">
        <f ca="1">+IF(AND(ISNUMBER(OFFSET('Water Data'!$D$9,0,10*ROW('Water Data'!D85))),'Data Summary'!BU91="Yes"),OFFSET('Water Data'!$D$9,0,10*ROW('Water Data'!D85)),NA())</f>
        <v>#N/A</v>
      </c>
      <c r="G91" s="527" t="e">
        <f ca="1">+IF(AND(ISNUMBER(OFFSET('Water Data'!$E$4,0,10*ROW('Water Data'!E85))),'Data Summary'!BV91="Yes"),100-OFFSET('Water Data'!$E$4,0,10*ROW('Water Data'!E85)),NA())</f>
        <v>#N/A</v>
      </c>
      <c r="H91" s="527" t="e">
        <f ca="1">+IF(AND(ISNUMBER(OFFSET('Water Data'!$E$6,0,10*ROW('Water Data'!E85))),'Data Summary'!BW91="Yes"),OFFSET('Water Data'!$E$6,0,10*ROW('Water Data'!E85)),NA())</f>
        <v>#N/A</v>
      </c>
      <c r="I91" s="527" t="e">
        <f ca="1">+IF(AND(ISNUMBER(OFFSET('Water Data'!$E$9,0,10*ROW('Water Data'!E85))),'Data Summary'!BX91="Yes"),OFFSET('Water Data'!$E$9,0,10*ROW('Water Data'!E85)),NA())</f>
        <v>#N/A</v>
      </c>
      <c r="J91" s="527" t="e">
        <f ca="1">+IF(AND(ISNUMBER(OFFSET('Water Data'!$F$4,0,10*ROW('Water Data'!F85))),'Data Summary'!BY91="Yes"),100-OFFSET('Water Data'!$F$4,0,10*ROW('Water Data'!F85)),NA())</f>
        <v>#N/A</v>
      </c>
      <c r="K91" s="527" t="e">
        <f ca="1">+IF(AND(ISNUMBER(OFFSET('Water Data'!$F$6,0,10*ROW('Water Data'!F85))),'Data Summary'!BZ91="Yes"),OFFSET('Water Data'!$F$6,0,10*ROW('Water Data'!F85)),NA())</f>
        <v>#N/A</v>
      </c>
      <c r="L91" s="527" t="e">
        <f ca="1">+IF(AND(ISNUMBER(OFFSET('Water Data'!$F$9,0,10*ROW('Water Data'!F85))),'Data Summary'!CA91="Yes"),OFFSET('Water Data'!$F$9,0,10*ROW('Water Data'!F85)),NA())</f>
        <v>#N/A</v>
      </c>
      <c r="M91" s="527" t="e">
        <f ca="1">+IF(AND(ISNUMBER(OFFSET('Water Data'!$G$4,0,10*ROW('Water Data'!G85))),'Data Summary'!CB91="Yes"),100-OFFSET('Water Data'!$G$4,0,10*ROW('Water Data'!G85)),NA())</f>
        <v>#N/A</v>
      </c>
      <c r="N91" s="527" t="e">
        <f ca="1">+IF(AND(ISNUMBER(OFFSET('Water Data'!$G$6,0,10*ROW('Water Data'!G85))),'Data Summary'!CC91="Yes"),OFFSET('Water Data'!$G$6,0,10*ROW('Water Data'!G85)),NA())</f>
        <v>#N/A</v>
      </c>
      <c r="O91" s="527" t="e">
        <f ca="1">+IF(AND(ISNUMBER(OFFSET('Water Data'!$G$9,0,10*ROW('Water Data'!G85))),'Data Summary'!CD91="Yes"),OFFSET('Water Data'!$G$9,0,10*ROW('Water Data'!G85)),NA())</f>
        <v>#N/A</v>
      </c>
      <c r="P91" s="527" t="e">
        <f ca="1">+IF(AND(ISNUMBER(OFFSET('Water Data'!$H$4,0,10*ROW('Water Data'!H85))),'Data Summary'!CE91="Yes"),100-OFFSET('Water Data'!$H$4,0,10*ROW('Water Data'!H85)),NA())</f>
        <v>#N/A</v>
      </c>
      <c r="Q91" s="527" t="e">
        <f ca="1">+IF(AND(ISNUMBER(OFFSET('Water Data'!$H$6,0,10*ROW('Water Data'!H85))),'Data Summary'!CF91="Yes"),OFFSET('Water Data'!$H$6,0,10*ROW('Water Data'!H85)),NA())</f>
        <v>#N/A</v>
      </c>
      <c r="R91" s="527" t="e">
        <f ca="1">+IF(AND(ISNUMBER(OFFSET('Water Data'!$H$9,0,10*ROW('Water Data'!H85))),'Data Summary'!CG91="Yes"),OFFSET('Water Data'!$H$9,0,10*ROW('Water Data'!H85)),NA())</f>
        <v>#N/A</v>
      </c>
      <c r="S91" s="527" t="e">
        <f ca="1">+IF(AND(ISNUMBER(OFFSET('Water Data'!$I$4,0,10*ROW('Water Data'!I85))),'Data Summary'!CH91="Yes"),100-OFFSET('Water Data'!$I$4,0,10*ROW('Water Data'!I85)),NA())</f>
        <v>#N/A</v>
      </c>
      <c r="T91" s="527" t="e">
        <f ca="1">+IF(AND(ISNUMBER(OFFSET('Water Data'!$I$6,0,10*ROW('Water Data'!I85))),'Data Summary'!CI91="Yes"),OFFSET('Water Data'!$I$6,0,10*ROW('Water Data'!I85)),NA())</f>
        <v>#N/A</v>
      </c>
      <c r="U91" s="527" t="e">
        <f ca="1">+IF(AND(ISNUMBER(OFFSET('Water Data'!$I$9,0,10*ROW('Water Data'!I85))),'Data Summary'!CJ91="Yes"),OFFSET('Water Data'!$I$9,0,10*ROW('Water Data'!I85)),NA())</f>
        <v>#N/A</v>
      </c>
      <c r="V91" s="528" t="e">
        <f ca="1">+IF(AND(ISNUMBER(OFFSET('Sanitation Data'!$D$4,0,10*ROW('Sanitation Data'!D85))),'Data Summary'!CK91="Yes"),100-OFFSET('Sanitation Data'!$D$4,0,10*ROW('Sanitation Data'!D85)),NA())</f>
        <v>#N/A</v>
      </c>
      <c r="W91" s="528" t="e">
        <f ca="1">+IF(AND(ISNUMBER(OFFSET('Sanitation Data'!$D$6,0,10*ROW('Sanitation Data'!D85))),'Data Summary'!CL91="Yes"),OFFSET('Sanitation Data'!$D$6,0,10*ROW('Sanitation Data'!D85)),NA())</f>
        <v>#N/A</v>
      </c>
      <c r="X91" s="528" t="e">
        <f ca="1">+IF(AND(ISNUMBER(OFFSET('Sanitation Data'!$D$10,0,10*ROW('Sanitation Data'!D85))),'Data Summary'!CM91="Yes"),OFFSET('Sanitation Data'!$D$10,0,10*ROW('Sanitation Data'!D85)),NA())</f>
        <v>#N/A</v>
      </c>
      <c r="Y91" s="528" t="e">
        <f ca="1">+IF(AND(ISNUMBER(OFFSET('Sanitation Data'!$D$11,0,10*ROW('Sanitation Data'!D85))),'Data Summary'!CN91="Yes"),OFFSET('Sanitation Data'!$D$11,0,10*ROW('Sanitation Data'!D85)),NA())</f>
        <v>#N/A</v>
      </c>
      <c r="Z91" s="528" t="e">
        <f ca="1">+IF(AND(ISNUMBER(OFFSET('Sanitation Data'!$D$12,0,10*ROW('Sanitation Data'!D85))),'Data Summary'!CO91="Yes"),OFFSET('Sanitation Data'!$D$12,0,10*ROW('Sanitation Data'!D85)),NA())</f>
        <v>#N/A</v>
      </c>
      <c r="AA91" s="528" t="e">
        <f ca="1">+IF(AND(ISNUMBER(OFFSET('Sanitation Data'!$E$4,0,10*ROW('Sanitation Data'!E85))),'Data Summary'!CP91="Yes"),100-OFFSET('Sanitation Data'!$E$4,0,10*ROW('Sanitation Data'!E85)),NA())</f>
        <v>#N/A</v>
      </c>
      <c r="AB91" s="528" t="e">
        <f ca="1">+IF(AND(ISNUMBER(OFFSET('Sanitation Data'!$E$6,0,10*ROW('Sanitation Data'!E85))),'Data Summary'!CQ91="Yes"),OFFSET('Sanitation Data'!$E$6,0,10*ROW('Sanitation Data'!E85)),NA())</f>
        <v>#N/A</v>
      </c>
      <c r="AC91" s="528" t="e">
        <f ca="1">+IF(AND(ISNUMBER(OFFSET('Sanitation Data'!$E$10,0,10*ROW('Sanitation Data'!E85))),'Data Summary'!CR91="Yes"),OFFSET('Sanitation Data'!$E$10,0,10*ROW('Sanitation Data'!E85)),NA())</f>
        <v>#N/A</v>
      </c>
      <c r="AD91" s="528" t="e">
        <f ca="1">+IF(AND(ISNUMBER(OFFSET('Sanitation Data'!$E$11,0,10*ROW('Sanitation Data'!E85))),'Data Summary'!CS91="Yes"),OFFSET('Sanitation Data'!$E$11,0,10*ROW('Sanitation Data'!E85)),NA())</f>
        <v>#N/A</v>
      </c>
      <c r="AE91" s="528" t="e">
        <f ca="1">+IF(AND(ISNUMBER(OFFSET('Sanitation Data'!$E$12,0,10*ROW('Sanitation Data'!E85))),'Data Summary'!CT91="Yes"),OFFSET('Sanitation Data'!$E$12,0,10*ROW('Sanitation Data'!E85)),NA())</f>
        <v>#N/A</v>
      </c>
      <c r="AF91" s="528" t="e">
        <f ca="1">+IF(AND(ISNUMBER(OFFSET('Sanitation Data'!$F$4,0,10*ROW('Sanitation Data'!F85))),'Data Summary'!CU91="Yes"),100-OFFSET('Sanitation Data'!$F$4,0,10*ROW('Sanitation Data'!F85)),NA())</f>
        <v>#N/A</v>
      </c>
      <c r="AG91" s="528" t="e">
        <f ca="1">+IF(AND(ISNUMBER(OFFSET('Sanitation Data'!$F$6,0,10*ROW('Sanitation Data'!F85))),'Data Summary'!CV91="Yes"),OFFSET('Sanitation Data'!$F$6,0,10*ROW('Sanitation Data'!F85)),NA())</f>
        <v>#N/A</v>
      </c>
      <c r="AH91" s="528" t="e">
        <f ca="1">+IF(AND(ISNUMBER(OFFSET('Sanitation Data'!$F$10,0,10*ROW('Sanitation Data'!F85))),'Data Summary'!CW91="Yes"),OFFSET('Sanitation Data'!$F$10,0,10*ROW('Sanitation Data'!F85)),NA())</f>
        <v>#N/A</v>
      </c>
      <c r="AI91" s="528" t="e">
        <f ca="1">+IF(AND(ISNUMBER(OFFSET('Sanitation Data'!$F$11,0,10*ROW('Sanitation Data'!F85))),'Data Summary'!CX91="Yes"),OFFSET('Sanitation Data'!$F$11,0,10*ROW('Sanitation Data'!F85)),NA())</f>
        <v>#N/A</v>
      </c>
      <c r="AJ91" s="528" t="e">
        <f ca="1">+IF(AND(ISNUMBER(OFFSET('Sanitation Data'!$F$12,0,10*ROW('Sanitation Data'!F85))),'Data Summary'!CY91="Yes"),OFFSET('Sanitation Data'!$F$12,0,10*ROW('Sanitation Data'!F85)),NA())</f>
        <v>#N/A</v>
      </c>
      <c r="AK91" s="528" t="e">
        <f ca="1">+IF(AND(ISNUMBER(OFFSET('Sanitation Data'!$G$4,0,10*ROW('Sanitation Data'!G85))),'Data Summary'!CZ91="Yes"),100-OFFSET('Sanitation Data'!$G$4,0,10*ROW('Sanitation Data'!G85)),NA())</f>
        <v>#N/A</v>
      </c>
      <c r="AL91" s="528" t="e">
        <f ca="1">+IF(AND(ISNUMBER(OFFSET('Sanitation Data'!$G$6,0,10*ROW('Sanitation Data'!G85))),'Data Summary'!DA91="Yes"),OFFSET('Sanitation Data'!$G$6,0,10*ROW('Sanitation Data'!G85)),NA())</f>
        <v>#N/A</v>
      </c>
      <c r="AM91" s="528" t="e">
        <f ca="1">+IF(AND(ISNUMBER(OFFSET('Sanitation Data'!$G$10,0,10*ROW('Sanitation Data'!G85))),'Data Summary'!DB91="Yes"),OFFSET('Sanitation Data'!$G$10,0,10*ROW('Sanitation Data'!G85)),NA())</f>
        <v>#N/A</v>
      </c>
      <c r="AN91" s="528" t="e">
        <f ca="1">+IF(AND(ISNUMBER(OFFSET('Sanitation Data'!$G$11,0,10*ROW('Sanitation Data'!G85))),'Data Summary'!DC91="Yes"),OFFSET('Sanitation Data'!$G$11,0,10*ROW('Sanitation Data'!G85)),NA())</f>
        <v>#N/A</v>
      </c>
      <c r="AO91" s="528" t="e">
        <f ca="1">+IF(AND(ISNUMBER(OFFSET('Sanitation Data'!$G$12,0,10*ROW('Sanitation Data'!G85))),'Data Summary'!DD91="Yes"),OFFSET('Sanitation Data'!$G$12,0,10*ROW('Sanitation Data'!G85)),NA())</f>
        <v>#N/A</v>
      </c>
      <c r="AP91" s="528" t="e">
        <f ca="1">+IF(AND(ISNUMBER(OFFSET('Sanitation Data'!$H$4,0,10*ROW('Sanitation Data'!H85))),'Data Summary'!DE91="Yes"),100-OFFSET('Sanitation Data'!$H$4,0,10*ROW('Sanitation Data'!H85)),NA())</f>
        <v>#N/A</v>
      </c>
      <c r="AQ91" s="528" t="e">
        <f ca="1">+IF(AND(ISNUMBER(OFFSET('Sanitation Data'!$H$6,0,10*ROW('Sanitation Data'!H85))),'Data Summary'!DF91="Yes"),OFFSET('Sanitation Data'!$H$6,0,10*ROW('Sanitation Data'!H85)),NA())</f>
        <v>#N/A</v>
      </c>
      <c r="AR91" s="528" t="e">
        <f ca="1">+IF(AND(ISNUMBER(OFFSET('Sanitation Data'!$H$10,0,10*ROW('Sanitation Data'!H85))),'Data Summary'!DG91="Yes"),OFFSET('Sanitation Data'!$H$10,0,10*ROW('Sanitation Data'!H85)),NA())</f>
        <v>#N/A</v>
      </c>
      <c r="AS91" s="528" t="e">
        <f ca="1">+IF(AND(ISNUMBER(OFFSET('Sanitation Data'!$H$11,0,10*ROW('Sanitation Data'!H85))),'Data Summary'!DH91="Yes"),OFFSET('Sanitation Data'!$H$11,0,10*ROW('Sanitation Data'!H85)),NA())</f>
        <v>#N/A</v>
      </c>
      <c r="AT91" s="528" t="e">
        <f ca="1">+IF(AND(ISNUMBER(OFFSET('Sanitation Data'!$H$12,0,10*ROW('Sanitation Data'!H85))),'Data Summary'!DI91="Yes"),OFFSET('Sanitation Data'!$H$12,0,10*ROW('Sanitation Data'!H85)),NA())</f>
        <v>#N/A</v>
      </c>
      <c r="AU91" s="528" t="e">
        <f ca="1">+IF(AND(ISNUMBER(OFFSET('Sanitation Data'!$I$4,0,10*ROW('Sanitation Data'!I85))),'Data Summary'!DJ91="Yes"),100-OFFSET('Sanitation Data'!$I$4,0,10*ROW('Sanitation Data'!I85)),NA())</f>
        <v>#N/A</v>
      </c>
      <c r="AV91" s="528" t="e">
        <f ca="1">+IF(AND(ISNUMBER(OFFSET('Sanitation Data'!$I$6,0,10*ROW('Sanitation Data'!I85))),'Data Summary'!DK91="Yes"),OFFSET('Sanitation Data'!$I$6,0,10*ROW('Sanitation Data'!I85)),NA())</f>
        <v>#N/A</v>
      </c>
      <c r="AW91" s="528" t="e">
        <f ca="1">+IF(AND(ISNUMBER(OFFSET('Sanitation Data'!$I$10,0,10*ROW('Sanitation Data'!I85))),'Data Summary'!DL91="Yes"),OFFSET('Sanitation Data'!$I$10,0,10*ROW('Sanitation Data'!I85)),NA())</f>
        <v>#N/A</v>
      </c>
      <c r="AX91" s="528" t="e">
        <f ca="1">+IF(AND(ISNUMBER(OFFSET('Sanitation Data'!$I$11,0,10*ROW('Sanitation Data'!I85))),'Data Summary'!DM91="Yes"),OFFSET('Sanitation Data'!$I$11,0,10*ROW('Sanitation Data'!I85)),NA())</f>
        <v>#N/A</v>
      </c>
      <c r="AY91" s="528" t="e">
        <f ca="1">+IF(AND(ISNUMBER(OFFSET('Sanitation Data'!$I$12,0,10*ROW('Sanitation Data'!I85))),'Data Summary'!DN91="Yes"),OFFSET('Sanitation Data'!$I$12,0,10*ROW('Sanitation Data'!I85)),NA())</f>
        <v>#N/A</v>
      </c>
      <c r="AZ91" s="529" t="e">
        <f ca="1">+IF(AND(ISNUMBER(OFFSET('Hygiene Data'!$D$5,0,10*ROW('Hygiene Data'!D85))),'Data Summary'!DO91="Yes"),OFFSET('Hygiene Data'!$D$5,0,10*ROW('Hygiene Data'!D85)),NA())</f>
        <v>#N/A</v>
      </c>
      <c r="BA91" s="529" t="e">
        <f ca="1">+IF(AND(ISNUMBER(OFFSET('Hygiene Data'!$D$7,0,10*ROW('Hygiene Data'!D85))),'Data Summary'!DP91="Yes"),OFFSET('Hygiene Data'!$D$7,0,10*ROW('Hygiene Data'!D85)),NA())</f>
        <v>#N/A</v>
      </c>
      <c r="BB91" s="529" t="e">
        <f ca="1">+IF(AND(ISNUMBER(OFFSET('Hygiene Data'!$D$9,0,10*ROW('Hygiene Data'!D85))),'Data Summary'!DQ91="Yes"),OFFSET('Hygiene Data'!$D$9,0,10*ROW('Hygiene Data'!D85)),NA())</f>
        <v>#N/A</v>
      </c>
      <c r="BC91" s="529" t="e">
        <f ca="1">+IF(AND(ISNUMBER(OFFSET('Hygiene Data'!$E$5,0,10*ROW('Hygiene Data'!E85))),'Data Summary'!DR91="Yes"),OFFSET('Hygiene Data'!$E$5,0,10*ROW('Hygiene Data'!E85)),NA())</f>
        <v>#N/A</v>
      </c>
      <c r="BD91" s="529" t="e">
        <f ca="1">+IF(AND(ISNUMBER(OFFSET('Hygiene Data'!$E$7,0,10*ROW('Hygiene Data'!E85))),'Data Summary'!DS91="Yes"),OFFSET('Hygiene Data'!$E$7,0,10*ROW('Hygiene Data'!E85)),NA())</f>
        <v>#N/A</v>
      </c>
      <c r="BE91" s="529" t="e">
        <f ca="1">+IF(AND(ISNUMBER(OFFSET('Hygiene Data'!$E$9,0,10*ROW('Hygiene Data'!E85))),'Data Summary'!DT91="Yes"),OFFSET('Hygiene Data'!$E$9,0,10*ROW('Hygiene Data'!E85)),NA())</f>
        <v>#N/A</v>
      </c>
      <c r="BF91" s="529" t="e">
        <f ca="1">+IF(AND(ISNUMBER(OFFSET('Hygiene Data'!$F$5,0,10*ROW('Hygiene Data'!F85))),'Data Summary'!DU91="Yes"),OFFSET('Hygiene Data'!$F$5,0,10*ROW('Hygiene Data'!F85)),NA())</f>
        <v>#N/A</v>
      </c>
      <c r="BG91" s="529" t="e">
        <f ca="1">+IF(AND(ISNUMBER(OFFSET('Hygiene Data'!$F$7,0,10*ROW('Hygiene Data'!F85))),'Data Summary'!DV91="Yes"),OFFSET('Hygiene Data'!$F$7,0,10*ROW('Hygiene Data'!F85)),NA())</f>
        <v>#N/A</v>
      </c>
      <c r="BH91" s="529" t="e">
        <f ca="1">+IF(AND(ISNUMBER(OFFSET('Hygiene Data'!$F$9,0,10*ROW('Hygiene Data'!F85))),'Data Summary'!DW91="Yes"),OFFSET('Hygiene Data'!$F$9,0,10*ROW('Hygiene Data'!F85)),NA())</f>
        <v>#N/A</v>
      </c>
      <c r="BI91" s="529" t="e">
        <f ca="1">+IF(AND(ISNUMBER(OFFSET('Hygiene Data'!$G$5,0,10*ROW('Hygiene Data'!G85))),'Data Summary'!DX91="Yes"),OFFSET('Hygiene Data'!$G$5,0,10*ROW('Hygiene Data'!G85)),NA())</f>
        <v>#N/A</v>
      </c>
      <c r="BJ91" s="529" t="e">
        <f ca="1">+IF(AND(ISNUMBER(OFFSET('Hygiene Data'!$G$7,0,10*ROW('Hygiene Data'!G85))),'Data Summary'!DY91="Yes"),OFFSET('Hygiene Data'!$G$7,0,10*ROW('Hygiene Data'!G85)),NA())</f>
        <v>#N/A</v>
      </c>
      <c r="BK91" s="529" t="e">
        <f ca="1">+IF(AND(ISNUMBER(OFFSET('Hygiene Data'!$G$9,0,10*ROW('Hygiene Data'!G85))),'Data Summary'!DZ91="Yes"),OFFSET('Hygiene Data'!$G$9,0,10*ROW('Hygiene Data'!G85)),NA())</f>
        <v>#N/A</v>
      </c>
      <c r="BL91" s="529" t="e">
        <f ca="1">+IF(AND(ISNUMBER(OFFSET('Hygiene Data'!$H$5,0,10*ROW('Hygiene Data'!H85))),'Data Summary'!EA91="Yes"),OFFSET('Hygiene Data'!$H$5,0,10*ROW('Hygiene Data'!H85)),NA())</f>
        <v>#N/A</v>
      </c>
      <c r="BM91" s="529" t="e">
        <f ca="1">+IF(AND(ISNUMBER(OFFSET('Hygiene Data'!$H$7,0,10*ROW('Hygiene Data'!H85))),'Data Summary'!EB91="Yes"),OFFSET('Hygiene Data'!$H$7,0,10*ROW('Hygiene Data'!H85)),NA())</f>
        <v>#N/A</v>
      </c>
      <c r="BN91" s="529" t="e">
        <f ca="1">+IF(AND(ISNUMBER(OFFSET('Hygiene Data'!$H$9,0,10*ROW('Hygiene Data'!H85))),'Data Summary'!EC91="Yes"),OFFSET('Hygiene Data'!$H$9,0,10*ROW('Hygiene Data'!H85)),NA())</f>
        <v>#N/A</v>
      </c>
      <c r="BO91" s="529" t="e">
        <f ca="1">+IF(AND(ISNUMBER(OFFSET('Hygiene Data'!$I$5,0,10*ROW('Hygiene Data'!I85))),'Data Summary'!ED91="Yes"),OFFSET('Hygiene Data'!$I$5,0,10*ROW('Hygiene Data'!I85)),NA())</f>
        <v>#N/A</v>
      </c>
      <c r="BP91" s="529" t="e">
        <f ca="1">+IF(AND(ISNUMBER(OFFSET('Hygiene Data'!$I$7,0,10*ROW('Hygiene Data'!I85))),'Data Summary'!EE91="Yes"),OFFSET('Hygiene Data'!$I$7,0,10*ROW('Hygiene Data'!I85)),NA())</f>
        <v>#N/A</v>
      </c>
      <c r="BQ91" s="529" t="e">
        <f ca="1">+IF(AND(ISNUMBER(OFFSET('Hygiene Data'!$I$9,0,10*ROW('Hygiene Data'!I85))),'Data Summary'!EF91="Yes"),OFFSET('Hygiene Data'!$I$9,0,10*ROW('Hygiene Data'!I85)),NA())</f>
        <v>#N/A</v>
      </c>
    </row>
    <row r="92" spans="1:69" x14ac:dyDescent="0.25">
      <c r="A92" s="525" t="e">
        <f ca="1">+RIGHT('Data Summary'!A92,LEN('Data Summary'!A92)-9)</f>
        <v>#VALUE!</v>
      </c>
      <c r="B92" s="499" t="str">
        <f ca="1">+IF(ISTEXT('Data Summary'!B92),'Data Summary'!B92,"")</f>
        <v/>
      </c>
      <c r="C92" s="526" t="e">
        <f ca="1">+VALUE('Data Summary'!C92)</f>
        <v>#VALUE!</v>
      </c>
      <c r="D92" s="527" t="e">
        <f ca="1">+IF(AND(ISNUMBER(OFFSET('Water Data'!$D$4,0,10*ROW('Water Data'!D86))),'Data Summary'!BS92="Yes"),100-OFFSET('Water Data'!$D$4,0,10*ROW('Water Data'!D86)),NA())</f>
        <v>#N/A</v>
      </c>
      <c r="E92" s="527" t="e">
        <f ca="1">+IF(AND(ISNUMBER(OFFSET('Water Data'!$D$6,0,10*ROW('Water Data'!D86))),'Data Summary'!BT92="Yes"),OFFSET('Water Data'!$D$6,0,10*ROW('Water Data'!D86)),NA())</f>
        <v>#N/A</v>
      </c>
      <c r="F92" s="527" t="e">
        <f ca="1">+IF(AND(ISNUMBER(OFFSET('Water Data'!$D$9,0,10*ROW('Water Data'!D86))),'Data Summary'!BU92="Yes"),OFFSET('Water Data'!$D$9,0,10*ROW('Water Data'!D86)),NA())</f>
        <v>#N/A</v>
      </c>
      <c r="G92" s="527" t="e">
        <f ca="1">+IF(AND(ISNUMBER(OFFSET('Water Data'!$E$4,0,10*ROW('Water Data'!E86))),'Data Summary'!BV92="Yes"),100-OFFSET('Water Data'!$E$4,0,10*ROW('Water Data'!E86)),NA())</f>
        <v>#N/A</v>
      </c>
      <c r="H92" s="527" t="e">
        <f ca="1">+IF(AND(ISNUMBER(OFFSET('Water Data'!$E$6,0,10*ROW('Water Data'!E86))),'Data Summary'!BW92="Yes"),OFFSET('Water Data'!$E$6,0,10*ROW('Water Data'!E86)),NA())</f>
        <v>#N/A</v>
      </c>
      <c r="I92" s="527" t="e">
        <f ca="1">+IF(AND(ISNUMBER(OFFSET('Water Data'!$E$9,0,10*ROW('Water Data'!E86))),'Data Summary'!BX92="Yes"),OFFSET('Water Data'!$E$9,0,10*ROW('Water Data'!E86)),NA())</f>
        <v>#N/A</v>
      </c>
      <c r="J92" s="527" t="e">
        <f ca="1">+IF(AND(ISNUMBER(OFFSET('Water Data'!$F$4,0,10*ROW('Water Data'!F86))),'Data Summary'!BY92="Yes"),100-OFFSET('Water Data'!$F$4,0,10*ROW('Water Data'!F86)),NA())</f>
        <v>#N/A</v>
      </c>
      <c r="K92" s="527" t="e">
        <f ca="1">+IF(AND(ISNUMBER(OFFSET('Water Data'!$F$6,0,10*ROW('Water Data'!F86))),'Data Summary'!BZ92="Yes"),OFFSET('Water Data'!$F$6,0,10*ROW('Water Data'!F86)),NA())</f>
        <v>#N/A</v>
      </c>
      <c r="L92" s="527" t="e">
        <f ca="1">+IF(AND(ISNUMBER(OFFSET('Water Data'!$F$9,0,10*ROW('Water Data'!F86))),'Data Summary'!CA92="Yes"),OFFSET('Water Data'!$F$9,0,10*ROW('Water Data'!F86)),NA())</f>
        <v>#N/A</v>
      </c>
      <c r="M92" s="527" t="e">
        <f ca="1">+IF(AND(ISNUMBER(OFFSET('Water Data'!$G$4,0,10*ROW('Water Data'!G86))),'Data Summary'!CB92="Yes"),100-OFFSET('Water Data'!$G$4,0,10*ROW('Water Data'!G86)),NA())</f>
        <v>#N/A</v>
      </c>
      <c r="N92" s="527" t="e">
        <f ca="1">+IF(AND(ISNUMBER(OFFSET('Water Data'!$G$6,0,10*ROW('Water Data'!G86))),'Data Summary'!CC92="Yes"),OFFSET('Water Data'!$G$6,0,10*ROW('Water Data'!G86)),NA())</f>
        <v>#N/A</v>
      </c>
      <c r="O92" s="527" t="e">
        <f ca="1">+IF(AND(ISNUMBER(OFFSET('Water Data'!$G$9,0,10*ROW('Water Data'!G86))),'Data Summary'!CD92="Yes"),OFFSET('Water Data'!$G$9,0,10*ROW('Water Data'!G86)),NA())</f>
        <v>#N/A</v>
      </c>
      <c r="P92" s="527" t="e">
        <f ca="1">+IF(AND(ISNUMBER(OFFSET('Water Data'!$H$4,0,10*ROW('Water Data'!H86))),'Data Summary'!CE92="Yes"),100-OFFSET('Water Data'!$H$4,0,10*ROW('Water Data'!H86)),NA())</f>
        <v>#N/A</v>
      </c>
      <c r="Q92" s="527" t="e">
        <f ca="1">+IF(AND(ISNUMBER(OFFSET('Water Data'!$H$6,0,10*ROW('Water Data'!H86))),'Data Summary'!CF92="Yes"),OFFSET('Water Data'!$H$6,0,10*ROW('Water Data'!H86)),NA())</f>
        <v>#N/A</v>
      </c>
      <c r="R92" s="527" t="e">
        <f ca="1">+IF(AND(ISNUMBER(OFFSET('Water Data'!$H$9,0,10*ROW('Water Data'!H86))),'Data Summary'!CG92="Yes"),OFFSET('Water Data'!$H$9,0,10*ROW('Water Data'!H86)),NA())</f>
        <v>#N/A</v>
      </c>
      <c r="S92" s="527" t="e">
        <f ca="1">+IF(AND(ISNUMBER(OFFSET('Water Data'!$I$4,0,10*ROW('Water Data'!I86))),'Data Summary'!CH92="Yes"),100-OFFSET('Water Data'!$I$4,0,10*ROW('Water Data'!I86)),NA())</f>
        <v>#N/A</v>
      </c>
      <c r="T92" s="527" t="e">
        <f ca="1">+IF(AND(ISNUMBER(OFFSET('Water Data'!$I$6,0,10*ROW('Water Data'!I86))),'Data Summary'!CI92="Yes"),OFFSET('Water Data'!$I$6,0,10*ROW('Water Data'!I86)),NA())</f>
        <v>#N/A</v>
      </c>
      <c r="U92" s="527" t="e">
        <f ca="1">+IF(AND(ISNUMBER(OFFSET('Water Data'!$I$9,0,10*ROW('Water Data'!I86))),'Data Summary'!CJ92="Yes"),OFFSET('Water Data'!$I$9,0,10*ROW('Water Data'!I86)),NA())</f>
        <v>#N/A</v>
      </c>
      <c r="V92" s="528" t="e">
        <f ca="1">+IF(AND(ISNUMBER(OFFSET('Sanitation Data'!$D$4,0,10*ROW('Sanitation Data'!D86))),'Data Summary'!CK92="Yes"),100-OFFSET('Sanitation Data'!$D$4,0,10*ROW('Sanitation Data'!D86)),NA())</f>
        <v>#N/A</v>
      </c>
      <c r="W92" s="528" t="e">
        <f ca="1">+IF(AND(ISNUMBER(OFFSET('Sanitation Data'!$D$6,0,10*ROW('Sanitation Data'!D86))),'Data Summary'!CL92="Yes"),OFFSET('Sanitation Data'!$D$6,0,10*ROW('Sanitation Data'!D86)),NA())</f>
        <v>#N/A</v>
      </c>
      <c r="X92" s="528" t="e">
        <f ca="1">+IF(AND(ISNUMBER(OFFSET('Sanitation Data'!$D$10,0,10*ROW('Sanitation Data'!D86))),'Data Summary'!CM92="Yes"),OFFSET('Sanitation Data'!$D$10,0,10*ROW('Sanitation Data'!D86)),NA())</f>
        <v>#N/A</v>
      </c>
      <c r="Y92" s="528" t="e">
        <f ca="1">+IF(AND(ISNUMBER(OFFSET('Sanitation Data'!$D$11,0,10*ROW('Sanitation Data'!D86))),'Data Summary'!CN92="Yes"),OFFSET('Sanitation Data'!$D$11,0,10*ROW('Sanitation Data'!D86)),NA())</f>
        <v>#N/A</v>
      </c>
      <c r="Z92" s="528" t="e">
        <f ca="1">+IF(AND(ISNUMBER(OFFSET('Sanitation Data'!$D$12,0,10*ROW('Sanitation Data'!D86))),'Data Summary'!CO92="Yes"),OFFSET('Sanitation Data'!$D$12,0,10*ROW('Sanitation Data'!D86)),NA())</f>
        <v>#N/A</v>
      </c>
      <c r="AA92" s="528" t="e">
        <f ca="1">+IF(AND(ISNUMBER(OFFSET('Sanitation Data'!$E$4,0,10*ROW('Sanitation Data'!E86))),'Data Summary'!CP92="Yes"),100-OFFSET('Sanitation Data'!$E$4,0,10*ROW('Sanitation Data'!E86)),NA())</f>
        <v>#N/A</v>
      </c>
      <c r="AB92" s="528" t="e">
        <f ca="1">+IF(AND(ISNUMBER(OFFSET('Sanitation Data'!$E$6,0,10*ROW('Sanitation Data'!E86))),'Data Summary'!CQ92="Yes"),OFFSET('Sanitation Data'!$E$6,0,10*ROW('Sanitation Data'!E86)),NA())</f>
        <v>#N/A</v>
      </c>
      <c r="AC92" s="528" t="e">
        <f ca="1">+IF(AND(ISNUMBER(OFFSET('Sanitation Data'!$E$10,0,10*ROW('Sanitation Data'!E86))),'Data Summary'!CR92="Yes"),OFFSET('Sanitation Data'!$E$10,0,10*ROW('Sanitation Data'!E86)),NA())</f>
        <v>#N/A</v>
      </c>
      <c r="AD92" s="528" t="e">
        <f ca="1">+IF(AND(ISNUMBER(OFFSET('Sanitation Data'!$E$11,0,10*ROW('Sanitation Data'!E86))),'Data Summary'!CS92="Yes"),OFFSET('Sanitation Data'!$E$11,0,10*ROW('Sanitation Data'!E86)),NA())</f>
        <v>#N/A</v>
      </c>
      <c r="AE92" s="528" t="e">
        <f ca="1">+IF(AND(ISNUMBER(OFFSET('Sanitation Data'!$E$12,0,10*ROW('Sanitation Data'!E86))),'Data Summary'!CT92="Yes"),OFFSET('Sanitation Data'!$E$12,0,10*ROW('Sanitation Data'!E86)),NA())</f>
        <v>#N/A</v>
      </c>
      <c r="AF92" s="528" t="e">
        <f ca="1">+IF(AND(ISNUMBER(OFFSET('Sanitation Data'!$F$4,0,10*ROW('Sanitation Data'!F86))),'Data Summary'!CU92="Yes"),100-OFFSET('Sanitation Data'!$F$4,0,10*ROW('Sanitation Data'!F86)),NA())</f>
        <v>#N/A</v>
      </c>
      <c r="AG92" s="528" t="e">
        <f ca="1">+IF(AND(ISNUMBER(OFFSET('Sanitation Data'!$F$6,0,10*ROW('Sanitation Data'!F86))),'Data Summary'!CV92="Yes"),OFFSET('Sanitation Data'!$F$6,0,10*ROW('Sanitation Data'!F86)),NA())</f>
        <v>#N/A</v>
      </c>
      <c r="AH92" s="528" t="e">
        <f ca="1">+IF(AND(ISNUMBER(OFFSET('Sanitation Data'!$F$10,0,10*ROW('Sanitation Data'!F86))),'Data Summary'!CW92="Yes"),OFFSET('Sanitation Data'!$F$10,0,10*ROW('Sanitation Data'!F86)),NA())</f>
        <v>#N/A</v>
      </c>
      <c r="AI92" s="528" t="e">
        <f ca="1">+IF(AND(ISNUMBER(OFFSET('Sanitation Data'!$F$11,0,10*ROW('Sanitation Data'!F86))),'Data Summary'!CX92="Yes"),OFFSET('Sanitation Data'!$F$11,0,10*ROW('Sanitation Data'!F86)),NA())</f>
        <v>#N/A</v>
      </c>
      <c r="AJ92" s="528" t="e">
        <f ca="1">+IF(AND(ISNUMBER(OFFSET('Sanitation Data'!$F$12,0,10*ROW('Sanitation Data'!F86))),'Data Summary'!CY92="Yes"),OFFSET('Sanitation Data'!$F$12,0,10*ROW('Sanitation Data'!F86)),NA())</f>
        <v>#N/A</v>
      </c>
      <c r="AK92" s="528" t="e">
        <f ca="1">+IF(AND(ISNUMBER(OFFSET('Sanitation Data'!$G$4,0,10*ROW('Sanitation Data'!G86))),'Data Summary'!CZ92="Yes"),100-OFFSET('Sanitation Data'!$G$4,0,10*ROW('Sanitation Data'!G86)),NA())</f>
        <v>#N/A</v>
      </c>
      <c r="AL92" s="528" t="e">
        <f ca="1">+IF(AND(ISNUMBER(OFFSET('Sanitation Data'!$G$6,0,10*ROW('Sanitation Data'!G86))),'Data Summary'!DA92="Yes"),OFFSET('Sanitation Data'!$G$6,0,10*ROW('Sanitation Data'!G86)),NA())</f>
        <v>#N/A</v>
      </c>
      <c r="AM92" s="528" t="e">
        <f ca="1">+IF(AND(ISNUMBER(OFFSET('Sanitation Data'!$G$10,0,10*ROW('Sanitation Data'!G86))),'Data Summary'!DB92="Yes"),OFFSET('Sanitation Data'!$G$10,0,10*ROW('Sanitation Data'!G86)),NA())</f>
        <v>#N/A</v>
      </c>
      <c r="AN92" s="528" t="e">
        <f ca="1">+IF(AND(ISNUMBER(OFFSET('Sanitation Data'!$G$11,0,10*ROW('Sanitation Data'!G86))),'Data Summary'!DC92="Yes"),OFFSET('Sanitation Data'!$G$11,0,10*ROW('Sanitation Data'!G86)),NA())</f>
        <v>#N/A</v>
      </c>
      <c r="AO92" s="528" t="e">
        <f ca="1">+IF(AND(ISNUMBER(OFFSET('Sanitation Data'!$G$12,0,10*ROW('Sanitation Data'!G86))),'Data Summary'!DD92="Yes"),OFFSET('Sanitation Data'!$G$12,0,10*ROW('Sanitation Data'!G86)),NA())</f>
        <v>#N/A</v>
      </c>
      <c r="AP92" s="528" t="e">
        <f ca="1">+IF(AND(ISNUMBER(OFFSET('Sanitation Data'!$H$4,0,10*ROW('Sanitation Data'!H86))),'Data Summary'!DE92="Yes"),100-OFFSET('Sanitation Data'!$H$4,0,10*ROW('Sanitation Data'!H86)),NA())</f>
        <v>#N/A</v>
      </c>
      <c r="AQ92" s="528" t="e">
        <f ca="1">+IF(AND(ISNUMBER(OFFSET('Sanitation Data'!$H$6,0,10*ROW('Sanitation Data'!H86))),'Data Summary'!DF92="Yes"),OFFSET('Sanitation Data'!$H$6,0,10*ROW('Sanitation Data'!H86)),NA())</f>
        <v>#N/A</v>
      </c>
      <c r="AR92" s="528" t="e">
        <f ca="1">+IF(AND(ISNUMBER(OFFSET('Sanitation Data'!$H$10,0,10*ROW('Sanitation Data'!H86))),'Data Summary'!DG92="Yes"),OFFSET('Sanitation Data'!$H$10,0,10*ROW('Sanitation Data'!H86)),NA())</f>
        <v>#N/A</v>
      </c>
      <c r="AS92" s="528" t="e">
        <f ca="1">+IF(AND(ISNUMBER(OFFSET('Sanitation Data'!$H$11,0,10*ROW('Sanitation Data'!H86))),'Data Summary'!DH92="Yes"),OFFSET('Sanitation Data'!$H$11,0,10*ROW('Sanitation Data'!H86)),NA())</f>
        <v>#N/A</v>
      </c>
      <c r="AT92" s="528" t="e">
        <f ca="1">+IF(AND(ISNUMBER(OFFSET('Sanitation Data'!$H$12,0,10*ROW('Sanitation Data'!H86))),'Data Summary'!DI92="Yes"),OFFSET('Sanitation Data'!$H$12,0,10*ROW('Sanitation Data'!H86)),NA())</f>
        <v>#N/A</v>
      </c>
      <c r="AU92" s="528" t="e">
        <f ca="1">+IF(AND(ISNUMBER(OFFSET('Sanitation Data'!$I$4,0,10*ROW('Sanitation Data'!I86))),'Data Summary'!DJ92="Yes"),100-OFFSET('Sanitation Data'!$I$4,0,10*ROW('Sanitation Data'!I86)),NA())</f>
        <v>#N/A</v>
      </c>
      <c r="AV92" s="528" t="e">
        <f ca="1">+IF(AND(ISNUMBER(OFFSET('Sanitation Data'!$I$6,0,10*ROW('Sanitation Data'!I86))),'Data Summary'!DK92="Yes"),OFFSET('Sanitation Data'!$I$6,0,10*ROW('Sanitation Data'!I86)),NA())</f>
        <v>#N/A</v>
      </c>
      <c r="AW92" s="528" t="e">
        <f ca="1">+IF(AND(ISNUMBER(OFFSET('Sanitation Data'!$I$10,0,10*ROW('Sanitation Data'!I86))),'Data Summary'!DL92="Yes"),OFFSET('Sanitation Data'!$I$10,0,10*ROW('Sanitation Data'!I86)),NA())</f>
        <v>#N/A</v>
      </c>
      <c r="AX92" s="528" t="e">
        <f ca="1">+IF(AND(ISNUMBER(OFFSET('Sanitation Data'!$I$11,0,10*ROW('Sanitation Data'!I86))),'Data Summary'!DM92="Yes"),OFFSET('Sanitation Data'!$I$11,0,10*ROW('Sanitation Data'!I86)),NA())</f>
        <v>#N/A</v>
      </c>
      <c r="AY92" s="528" t="e">
        <f ca="1">+IF(AND(ISNUMBER(OFFSET('Sanitation Data'!$I$12,0,10*ROW('Sanitation Data'!I86))),'Data Summary'!DN92="Yes"),OFFSET('Sanitation Data'!$I$12,0,10*ROW('Sanitation Data'!I86)),NA())</f>
        <v>#N/A</v>
      </c>
      <c r="AZ92" s="529" t="e">
        <f ca="1">+IF(AND(ISNUMBER(OFFSET('Hygiene Data'!$D$5,0,10*ROW('Hygiene Data'!D86))),'Data Summary'!DO92="Yes"),OFFSET('Hygiene Data'!$D$5,0,10*ROW('Hygiene Data'!D86)),NA())</f>
        <v>#N/A</v>
      </c>
      <c r="BA92" s="529" t="e">
        <f ca="1">+IF(AND(ISNUMBER(OFFSET('Hygiene Data'!$D$7,0,10*ROW('Hygiene Data'!D86))),'Data Summary'!DP92="Yes"),OFFSET('Hygiene Data'!$D$7,0,10*ROW('Hygiene Data'!D86)),NA())</f>
        <v>#N/A</v>
      </c>
      <c r="BB92" s="529" t="e">
        <f ca="1">+IF(AND(ISNUMBER(OFFSET('Hygiene Data'!$D$9,0,10*ROW('Hygiene Data'!D86))),'Data Summary'!DQ92="Yes"),OFFSET('Hygiene Data'!$D$9,0,10*ROW('Hygiene Data'!D86)),NA())</f>
        <v>#N/A</v>
      </c>
      <c r="BC92" s="529" t="e">
        <f ca="1">+IF(AND(ISNUMBER(OFFSET('Hygiene Data'!$E$5,0,10*ROW('Hygiene Data'!E86))),'Data Summary'!DR92="Yes"),OFFSET('Hygiene Data'!$E$5,0,10*ROW('Hygiene Data'!E86)),NA())</f>
        <v>#N/A</v>
      </c>
      <c r="BD92" s="529" t="e">
        <f ca="1">+IF(AND(ISNUMBER(OFFSET('Hygiene Data'!$E$7,0,10*ROW('Hygiene Data'!E86))),'Data Summary'!DS92="Yes"),OFFSET('Hygiene Data'!$E$7,0,10*ROW('Hygiene Data'!E86)),NA())</f>
        <v>#N/A</v>
      </c>
      <c r="BE92" s="529" t="e">
        <f ca="1">+IF(AND(ISNUMBER(OFFSET('Hygiene Data'!$E$9,0,10*ROW('Hygiene Data'!E86))),'Data Summary'!DT92="Yes"),OFFSET('Hygiene Data'!$E$9,0,10*ROW('Hygiene Data'!E86)),NA())</f>
        <v>#N/A</v>
      </c>
      <c r="BF92" s="529" t="e">
        <f ca="1">+IF(AND(ISNUMBER(OFFSET('Hygiene Data'!$F$5,0,10*ROW('Hygiene Data'!F86))),'Data Summary'!DU92="Yes"),OFFSET('Hygiene Data'!$F$5,0,10*ROW('Hygiene Data'!F86)),NA())</f>
        <v>#N/A</v>
      </c>
      <c r="BG92" s="529" t="e">
        <f ca="1">+IF(AND(ISNUMBER(OFFSET('Hygiene Data'!$F$7,0,10*ROW('Hygiene Data'!F86))),'Data Summary'!DV92="Yes"),OFFSET('Hygiene Data'!$F$7,0,10*ROW('Hygiene Data'!F86)),NA())</f>
        <v>#N/A</v>
      </c>
      <c r="BH92" s="529" t="e">
        <f ca="1">+IF(AND(ISNUMBER(OFFSET('Hygiene Data'!$F$9,0,10*ROW('Hygiene Data'!F86))),'Data Summary'!DW92="Yes"),OFFSET('Hygiene Data'!$F$9,0,10*ROW('Hygiene Data'!F86)),NA())</f>
        <v>#N/A</v>
      </c>
      <c r="BI92" s="529" t="e">
        <f ca="1">+IF(AND(ISNUMBER(OFFSET('Hygiene Data'!$G$5,0,10*ROW('Hygiene Data'!G86))),'Data Summary'!DX92="Yes"),OFFSET('Hygiene Data'!$G$5,0,10*ROW('Hygiene Data'!G86)),NA())</f>
        <v>#N/A</v>
      </c>
      <c r="BJ92" s="529" t="e">
        <f ca="1">+IF(AND(ISNUMBER(OFFSET('Hygiene Data'!$G$7,0,10*ROW('Hygiene Data'!G86))),'Data Summary'!DY92="Yes"),OFFSET('Hygiene Data'!$G$7,0,10*ROW('Hygiene Data'!G86)),NA())</f>
        <v>#N/A</v>
      </c>
      <c r="BK92" s="529" t="e">
        <f ca="1">+IF(AND(ISNUMBER(OFFSET('Hygiene Data'!$G$9,0,10*ROW('Hygiene Data'!G86))),'Data Summary'!DZ92="Yes"),OFFSET('Hygiene Data'!$G$9,0,10*ROW('Hygiene Data'!G86)),NA())</f>
        <v>#N/A</v>
      </c>
      <c r="BL92" s="529" t="e">
        <f ca="1">+IF(AND(ISNUMBER(OFFSET('Hygiene Data'!$H$5,0,10*ROW('Hygiene Data'!H86))),'Data Summary'!EA92="Yes"),OFFSET('Hygiene Data'!$H$5,0,10*ROW('Hygiene Data'!H86)),NA())</f>
        <v>#N/A</v>
      </c>
      <c r="BM92" s="529" t="e">
        <f ca="1">+IF(AND(ISNUMBER(OFFSET('Hygiene Data'!$H$7,0,10*ROW('Hygiene Data'!H86))),'Data Summary'!EB92="Yes"),OFFSET('Hygiene Data'!$H$7,0,10*ROW('Hygiene Data'!H86)),NA())</f>
        <v>#N/A</v>
      </c>
      <c r="BN92" s="529" t="e">
        <f ca="1">+IF(AND(ISNUMBER(OFFSET('Hygiene Data'!$H$9,0,10*ROW('Hygiene Data'!H86))),'Data Summary'!EC92="Yes"),OFFSET('Hygiene Data'!$H$9,0,10*ROW('Hygiene Data'!H86)),NA())</f>
        <v>#N/A</v>
      </c>
      <c r="BO92" s="529" t="e">
        <f ca="1">+IF(AND(ISNUMBER(OFFSET('Hygiene Data'!$I$5,0,10*ROW('Hygiene Data'!I86))),'Data Summary'!ED92="Yes"),OFFSET('Hygiene Data'!$I$5,0,10*ROW('Hygiene Data'!I86)),NA())</f>
        <v>#N/A</v>
      </c>
      <c r="BP92" s="529" t="e">
        <f ca="1">+IF(AND(ISNUMBER(OFFSET('Hygiene Data'!$I$7,0,10*ROW('Hygiene Data'!I86))),'Data Summary'!EE92="Yes"),OFFSET('Hygiene Data'!$I$7,0,10*ROW('Hygiene Data'!I86)),NA())</f>
        <v>#N/A</v>
      </c>
      <c r="BQ92" s="529" t="e">
        <f ca="1">+IF(AND(ISNUMBER(OFFSET('Hygiene Data'!$I$9,0,10*ROW('Hygiene Data'!I86))),'Data Summary'!EF92="Yes"),OFFSET('Hygiene Data'!$I$9,0,10*ROW('Hygiene Data'!I86)),NA())</f>
        <v>#N/A</v>
      </c>
    </row>
    <row r="93" spans="1:69" x14ac:dyDescent="0.25">
      <c r="A93" s="525" t="e">
        <f ca="1">+RIGHT('Data Summary'!A93,LEN('Data Summary'!A93)-9)</f>
        <v>#VALUE!</v>
      </c>
      <c r="B93" s="499" t="str">
        <f ca="1">+IF(ISTEXT('Data Summary'!B93),'Data Summary'!B93,"")</f>
        <v/>
      </c>
      <c r="C93" s="526" t="e">
        <f ca="1">+VALUE('Data Summary'!C93)</f>
        <v>#VALUE!</v>
      </c>
      <c r="D93" s="527" t="e">
        <f ca="1">+IF(AND(ISNUMBER(OFFSET('Water Data'!$D$4,0,10*ROW('Water Data'!D87))),'Data Summary'!BS93="Yes"),100-OFFSET('Water Data'!$D$4,0,10*ROW('Water Data'!D87)),NA())</f>
        <v>#N/A</v>
      </c>
      <c r="E93" s="527" t="e">
        <f ca="1">+IF(AND(ISNUMBER(OFFSET('Water Data'!$D$6,0,10*ROW('Water Data'!D87))),'Data Summary'!BT93="Yes"),OFFSET('Water Data'!$D$6,0,10*ROW('Water Data'!D87)),NA())</f>
        <v>#N/A</v>
      </c>
      <c r="F93" s="527" t="e">
        <f ca="1">+IF(AND(ISNUMBER(OFFSET('Water Data'!$D$9,0,10*ROW('Water Data'!D87))),'Data Summary'!BU93="Yes"),OFFSET('Water Data'!$D$9,0,10*ROW('Water Data'!D87)),NA())</f>
        <v>#N/A</v>
      </c>
      <c r="G93" s="527" t="e">
        <f ca="1">+IF(AND(ISNUMBER(OFFSET('Water Data'!$E$4,0,10*ROW('Water Data'!E87))),'Data Summary'!BV93="Yes"),100-OFFSET('Water Data'!$E$4,0,10*ROW('Water Data'!E87)),NA())</f>
        <v>#N/A</v>
      </c>
      <c r="H93" s="527" t="e">
        <f ca="1">+IF(AND(ISNUMBER(OFFSET('Water Data'!$E$6,0,10*ROW('Water Data'!E87))),'Data Summary'!BW93="Yes"),OFFSET('Water Data'!$E$6,0,10*ROW('Water Data'!E87)),NA())</f>
        <v>#N/A</v>
      </c>
      <c r="I93" s="527" t="e">
        <f ca="1">+IF(AND(ISNUMBER(OFFSET('Water Data'!$E$9,0,10*ROW('Water Data'!E87))),'Data Summary'!BX93="Yes"),OFFSET('Water Data'!$E$9,0,10*ROW('Water Data'!E87)),NA())</f>
        <v>#N/A</v>
      </c>
      <c r="J93" s="527" t="e">
        <f ca="1">+IF(AND(ISNUMBER(OFFSET('Water Data'!$F$4,0,10*ROW('Water Data'!F87))),'Data Summary'!BY93="Yes"),100-OFFSET('Water Data'!$F$4,0,10*ROW('Water Data'!F87)),NA())</f>
        <v>#N/A</v>
      </c>
      <c r="K93" s="527" t="e">
        <f ca="1">+IF(AND(ISNUMBER(OFFSET('Water Data'!$F$6,0,10*ROW('Water Data'!F87))),'Data Summary'!BZ93="Yes"),OFFSET('Water Data'!$F$6,0,10*ROW('Water Data'!F87)),NA())</f>
        <v>#N/A</v>
      </c>
      <c r="L93" s="527" t="e">
        <f ca="1">+IF(AND(ISNUMBER(OFFSET('Water Data'!$F$9,0,10*ROW('Water Data'!F87))),'Data Summary'!CA93="Yes"),OFFSET('Water Data'!$F$9,0,10*ROW('Water Data'!F87)),NA())</f>
        <v>#N/A</v>
      </c>
      <c r="M93" s="527" t="e">
        <f ca="1">+IF(AND(ISNUMBER(OFFSET('Water Data'!$G$4,0,10*ROW('Water Data'!G87))),'Data Summary'!CB93="Yes"),100-OFFSET('Water Data'!$G$4,0,10*ROW('Water Data'!G87)),NA())</f>
        <v>#N/A</v>
      </c>
      <c r="N93" s="527" t="e">
        <f ca="1">+IF(AND(ISNUMBER(OFFSET('Water Data'!$G$6,0,10*ROW('Water Data'!G87))),'Data Summary'!CC93="Yes"),OFFSET('Water Data'!$G$6,0,10*ROW('Water Data'!G87)),NA())</f>
        <v>#N/A</v>
      </c>
      <c r="O93" s="527" t="e">
        <f ca="1">+IF(AND(ISNUMBER(OFFSET('Water Data'!$G$9,0,10*ROW('Water Data'!G87))),'Data Summary'!CD93="Yes"),OFFSET('Water Data'!$G$9,0,10*ROW('Water Data'!G87)),NA())</f>
        <v>#N/A</v>
      </c>
      <c r="P93" s="527" t="e">
        <f ca="1">+IF(AND(ISNUMBER(OFFSET('Water Data'!$H$4,0,10*ROW('Water Data'!H87))),'Data Summary'!CE93="Yes"),100-OFFSET('Water Data'!$H$4,0,10*ROW('Water Data'!H87)),NA())</f>
        <v>#N/A</v>
      </c>
      <c r="Q93" s="527" t="e">
        <f ca="1">+IF(AND(ISNUMBER(OFFSET('Water Data'!$H$6,0,10*ROW('Water Data'!H87))),'Data Summary'!CF93="Yes"),OFFSET('Water Data'!$H$6,0,10*ROW('Water Data'!H87)),NA())</f>
        <v>#N/A</v>
      </c>
      <c r="R93" s="527" t="e">
        <f ca="1">+IF(AND(ISNUMBER(OFFSET('Water Data'!$H$9,0,10*ROW('Water Data'!H87))),'Data Summary'!CG93="Yes"),OFFSET('Water Data'!$H$9,0,10*ROW('Water Data'!H87)),NA())</f>
        <v>#N/A</v>
      </c>
      <c r="S93" s="527" t="e">
        <f ca="1">+IF(AND(ISNUMBER(OFFSET('Water Data'!$I$4,0,10*ROW('Water Data'!I87))),'Data Summary'!CH93="Yes"),100-OFFSET('Water Data'!$I$4,0,10*ROW('Water Data'!I87)),NA())</f>
        <v>#N/A</v>
      </c>
      <c r="T93" s="527" t="e">
        <f ca="1">+IF(AND(ISNUMBER(OFFSET('Water Data'!$I$6,0,10*ROW('Water Data'!I87))),'Data Summary'!CI93="Yes"),OFFSET('Water Data'!$I$6,0,10*ROW('Water Data'!I87)),NA())</f>
        <v>#N/A</v>
      </c>
      <c r="U93" s="527" t="e">
        <f ca="1">+IF(AND(ISNUMBER(OFFSET('Water Data'!$I$9,0,10*ROW('Water Data'!I87))),'Data Summary'!CJ93="Yes"),OFFSET('Water Data'!$I$9,0,10*ROW('Water Data'!I87)),NA())</f>
        <v>#N/A</v>
      </c>
      <c r="V93" s="528" t="e">
        <f ca="1">+IF(AND(ISNUMBER(OFFSET('Sanitation Data'!$D$4,0,10*ROW('Sanitation Data'!D87))),'Data Summary'!CK93="Yes"),100-OFFSET('Sanitation Data'!$D$4,0,10*ROW('Sanitation Data'!D87)),NA())</f>
        <v>#N/A</v>
      </c>
      <c r="W93" s="528" t="e">
        <f ca="1">+IF(AND(ISNUMBER(OFFSET('Sanitation Data'!$D$6,0,10*ROW('Sanitation Data'!D87))),'Data Summary'!CL93="Yes"),OFFSET('Sanitation Data'!$D$6,0,10*ROW('Sanitation Data'!D87)),NA())</f>
        <v>#N/A</v>
      </c>
      <c r="X93" s="528" t="e">
        <f ca="1">+IF(AND(ISNUMBER(OFFSET('Sanitation Data'!$D$10,0,10*ROW('Sanitation Data'!D87))),'Data Summary'!CM93="Yes"),OFFSET('Sanitation Data'!$D$10,0,10*ROW('Sanitation Data'!D87)),NA())</f>
        <v>#N/A</v>
      </c>
      <c r="Y93" s="528" t="e">
        <f ca="1">+IF(AND(ISNUMBER(OFFSET('Sanitation Data'!$D$11,0,10*ROW('Sanitation Data'!D87))),'Data Summary'!CN93="Yes"),OFFSET('Sanitation Data'!$D$11,0,10*ROW('Sanitation Data'!D87)),NA())</f>
        <v>#N/A</v>
      </c>
      <c r="Z93" s="528" t="e">
        <f ca="1">+IF(AND(ISNUMBER(OFFSET('Sanitation Data'!$D$12,0,10*ROW('Sanitation Data'!D87))),'Data Summary'!CO93="Yes"),OFFSET('Sanitation Data'!$D$12,0,10*ROW('Sanitation Data'!D87)),NA())</f>
        <v>#N/A</v>
      </c>
      <c r="AA93" s="528" t="e">
        <f ca="1">+IF(AND(ISNUMBER(OFFSET('Sanitation Data'!$E$4,0,10*ROW('Sanitation Data'!E87))),'Data Summary'!CP93="Yes"),100-OFFSET('Sanitation Data'!$E$4,0,10*ROW('Sanitation Data'!E87)),NA())</f>
        <v>#N/A</v>
      </c>
      <c r="AB93" s="528" t="e">
        <f ca="1">+IF(AND(ISNUMBER(OFFSET('Sanitation Data'!$E$6,0,10*ROW('Sanitation Data'!E87))),'Data Summary'!CQ93="Yes"),OFFSET('Sanitation Data'!$E$6,0,10*ROW('Sanitation Data'!E87)),NA())</f>
        <v>#N/A</v>
      </c>
      <c r="AC93" s="528" t="e">
        <f ca="1">+IF(AND(ISNUMBER(OFFSET('Sanitation Data'!$E$10,0,10*ROW('Sanitation Data'!E87))),'Data Summary'!CR93="Yes"),OFFSET('Sanitation Data'!$E$10,0,10*ROW('Sanitation Data'!E87)),NA())</f>
        <v>#N/A</v>
      </c>
      <c r="AD93" s="528" t="e">
        <f ca="1">+IF(AND(ISNUMBER(OFFSET('Sanitation Data'!$E$11,0,10*ROW('Sanitation Data'!E87))),'Data Summary'!CS93="Yes"),OFFSET('Sanitation Data'!$E$11,0,10*ROW('Sanitation Data'!E87)),NA())</f>
        <v>#N/A</v>
      </c>
      <c r="AE93" s="528" t="e">
        <f ca="1">+IF(AND(ISNUMBER(OFFSET('Sanitation Data'!$E$12,0,10*ROW('Sanitation Data'!E87))),'Data Summary'!CT93="Yes"),OFFSET('Sanitation Data'!$E$12,0,10*ROW('Sanitation Data'!E87)),NA())</f>
        <v>#N/A</v>
      </c>
      <c r="AF93" s="528" t="e">
        <f ca="1">+IF(AND(ISNUMBER(OFFSET('Sanitation Data'!$F$4,0,10*ROW('Sanitation Data'!F87))),'Data Summary'!CU93="Yes"),100-OFFSET('Sanitation Data'!$F$4,0,10*ROW('Sanitation Data'!F87)),NA())</f>
        <v>#N/A</v>
      </c>
      <c r="AG93" s="528" t="e">
        <f ca="1">+IF(AND(ISNUMBER(OFFSET('Sanitation Data'!$F$6,0,10*ROW('Sanitation Data'!F87))),'Data Summary'!CV93="Yes"),OFFSET('Sanitation Data'!$F$6,0,10*ROW('Sanitation Data'!F87)),NA())</f>
        <v>#N/A</v>
      </c>
      <c r="AH93" s="528" t="e">
        <f ca="1">+IF(AND(ISNUMBER(OFFSET('Sanitation Data'!$F$10,0,10*ROW('Sanitation Data'!F87))),'Data Summary'!CW93="Yes"),OFFSET('Sanitation Data'!$F$10,0,10*ROW('Sanitation Data'!F87)),NA())</f>
        <v>#N/A</v>
      </c>
      <c r="AI93" s="528" t="e">
        <f ca="1">+IF(AND(ISNUMBER(OFFSET('Sanitation Data'!$F$11,0,10*ROW('Sanitation Data'!F87))),'Data Summary'!CX93="Yes"),OFFSET('Sanitation Data'!$F$11,0,10*ROW('Sanitation Data'!F87)),NA())</f>
        <v>#N/A</v>
      </c>
      <c r="AJ93" s="528" t="e">
        <f ca="1">+IF(AND(ISNUMBER(OFFSET('Sanitation Data'!$F$12,0,10*ROW('Sanitation Data'!F87))),'Data Summary'!CY93="Yes"),OFFSET('Sanitation Data'!$F$12,0,10*ROW('Sanitation Data'!F87)),NA())</f>
        <v>#N/A</v>
      </c>
      <c r="AK93" s="528" t="e">
        <f ca="1">+IF(AND(ISNUMBER(OFFSET('Sanitation Data'!$G$4,0,10*ROW('Sanitation Data'!G87))),'Data Summary'!CZ93="Yes"),100-OFFSET('Sanitation Data'!$G$4,0,10*ROW('Sanitation Data'!G87)),NA())</f>
        <v>#N/A</v>
      </c>
      <c r="AL93" s="528" t="e">
        <f ca="1">+IF(AND(ISNUMBER(OFFSET('Sanitation Data'!$G$6,0,10*ROW('Sanitation Data'!G87))),'Data Summary'!DA93="Yes"),OFFSET('Sanitation Data'!$G$6,0,10*ROW('Sanitation Data'!G87)),NA())</f>
        <v>#N/A</v>
      </c>
      <c r="AM93" s="528" t="e">
        <f ca="1">+IF(AND(ISNUMBER(OFFSET('Sanitation Data'!$G$10,0,10*ROW('Sanitation Data'!G87))),'Data Summary'!DB93="Yes"),OFFSET('Sanitation Data'!$G$10,0,10*ROW('Sanitation Data'!G87)),NA())</f>
        <v>#N/A</v>
      </c>
      <c r="AN93" s="528" t="e">
        <f ca="1">+IF(AND(ISNUMBER(OFFSET('Sanitation Data'!$G$11,0,10*ROW('Sanitation Data'!G87))),'Data Summary'!DC93="Yes"),OFFSET('Sanitation Data'!$G$11,0,10*ROW('Sanitation Data'!G87)),NA())</f>
        <v>#N/A</v>
      </c>
      <c r="AO93" s="528" t="e">
        <f ca="1">+IF(AND(ISNUMBER(OFFSET('Sanitation Data'!$G$12,0,10*ROW('Sanitation Data'!G87))),'Data Summary'!DD93="Yes"),OFFSET('Sanitation Data'!$G$12,0,10*ROW('Sanitation Data'!G87)),NA())</f>
        <v>#N/A</v>
      </c>
      <c r="AP93" s="528" t="e">
        <f ca="1">+IF(AND(ISNUMBER(OFFSET('Sanitation Data'!$H$4,0,10*ROW('Sanitation Data'!H87))),'Data Summary'!DE93="Yes"),100-OFFSET('Sanitation Data'!$H$4,0,10*ROW('Sanitation Data'!H87)),NA())</f>
        <v>#N/A</v>
      </c>
      <c r="AQ93" s="528" t="e">
        <f ca="1">+IF(AND(ISNUMBER(OFFSET('Sanitation Data'!$H$6,0,10*ROW('Sanitation Data'!H87))),'Data Summary'!DF93="Yes"),OFFSET('Sanitation Data'!$H$6,0,10*ROW('Sanitation Data'!H87)),NA())</f>
        <v>#N/A</v>
      </c>
      <c r="AR93" s="528" t="e">
        <f ca="1">+IF(AND(ISNUMBER(OFFSET('Sanitation Data'!$H$10,0,10*ROW('Sanitation Data'!H87))),'Data Summary'!DG93="Yes"),OFFSET('Sanitation Data'!$H$10,0,10*ROW('Sanitation Data'!H87)),NA())</f>
        <v>#N/A</v>
      </c>
      <c r="AS93" s="528" t="e">
        <f ca="1">+IF(AND(ISNUMBER(OFFSET('Sanitation Data'!$H$11,0,10*ROW('Sanitation Data'!H87))),'Data Summary'!DH93="Yes"),OFFSET('Sanitation Data'!$H$11,0,10*ROW('Sanitation Data'!H87)),NA())</f>
        <v>#N/A</v>
      </c>
      <c r="AT93" s="528" t="e">
        <f ca="1">+IF(AND(ISNUMBER(OFFSET('Sanitation Data'!$H$12,0,10*ROW('Sanitation Data'!H87))),'Data Summary'!DI93="Yes"),OFFSET('Sanitation Data'!$H$12,0,10*ROW('Sanitation Data'!H87)),NA())</f>
        <v>#N/A</v>
      </c>
      <c r="AU93" s="528" t="e">
        <f ca="1">+IF(AND(ISNUMBER(OFFSET('Sanitation Data'!$I$4,0,10*ROW('Sanitation Data'!I87))),'Data Summary'!DJ93="Yes"),100-OFFSET('Sanitation Data'!$I$4,0,10*ROW('Sanitation Data'!I87)),NA())</f>
        <v>#N/A</v>
      </c>
      <c r="AV93" s="528" t="e">
        <f ca="1">+IF(AND(ISNUMBER(OFFSET('Sanitation Data'!$I$6,0,10*ROW('Sanitation Data'!I87))),'Data Summary'!DK93="Yes"),OFFSET('Sanitation Data'!$I$6,0,10*ROW('Sanitation Data'!I87)),NA())</f>
        <v>#N/A</v>
      </c>
      <c r="AW93" s="528" t="e">
        <f ca="1">+IF(AND(ISNUMBER(OFFSET('Sanitation Data'!$I$10,0,10*ROW('Sanitation Data'!I87))),'Data Summary'!DL93="Yes"),OFFSET('Sanitation Data'!$I$10,0,10*ROW('Sanitation Data'!I87)),NA())</f>
        <v>#N/A</v>
      </c>
      <c r="AX93" s="528" t="e">
        <f ca="1">+IF(AND(ISNUMBER(OFFSET('Sanitation Data'!$I$11,0,10*ROW('Sanitation Data'!I87))),'Data Summary'!DM93="Yes"),OFFSET('Sanitation Data'!$I$11,0,10*ROW('Sanitation Data'!I87)),NA())</f>
        <v>#N/A</v>
      </c>
      <c r="AY93" s="528" t="e">
        <f ca="1">+IF(AND(ISNUMBER(OFFSET('Sanitation Data'!$I$12,0,10*ROW('Sanitation Data'!I87))),'Data Summary'!DN93="Yes"),OFFSET('Sanitation Data'!$I$12,0,10*ROW('Sanitation Data'!I87)),NA())</f>
        <v>#N/A</v>
      </c>
      <c r="AZ93" s="529" t="e">
        <f ca="1">+IF(AND(ISNUMBER(OFFSET('Hygiene Data'!$D$5,0,10*ROW('Hygiene Data'!D87))),'Data Summary'!DO93="Yes"),OFFSET('Hygiene Data'!$D$5,0,10*ROW('Hygiene Data'!D87)),NA())</f>
        <v>#N/A</v>
      </c>
      <c r="BA93" s="529" t="e">
        <f ca="1">+IF(AND(ISNUMBER(OFFSET('Hygiene Data'!$D$7,0,10*ROW('Hygiene Data'!D87))),'Data Summary'!DP93="Yes"),OFFSET('Hygiene Data'!$D$7,0,10*ROW('Hygiene Data'!D87)),NA())</f>
        <v>#N/A</v>
      </c>
      <c r="BB93" s="529" t="e">
        <f ca="1">+IF(AND(ISNUMBER(OFFSET('Hygiene Data'!$D$9,0,10*ROW('Hygiene Data'!D87))),'Data Summary'!DQ93="Yes"),OFFSET('Hygiene Data'!$D$9,0,10*ROW('Hygiene Data'!D87)),NA())</f>
        <v>#N/A</v>
      </c>
      <c r="BC93" s="529" t="e">
        <f ca="1">+IF(AND(ISNUMBER(OFFSET('Hygiene Data'!$E$5,0,10*ROW('Hygiene Data'!E87))),'Data Summary'!DR93="Yes"),OFFSET('Hygiene Data'!$E$5,0,10*ROW('Hygiene Data'!E87)),NA())</f>
        <v>#N/A</v>
      </c>
      <c r="BD93" s="529" t="e">
        <f ca="1">+IF(AND(ISNUMBER(OFFSET('Hygiene Data'!$E$7,0,10*ROW('Hygiene Data'!E87))),'Data Summary'!DS93="Yes"),OFFSET('Hygiene Data'!$E$7,0,10*ROW('Hygiene Data'!E87)),NA())</f>
        <v>#N/A</v>
      </c>
      <c r="BE93" s="529" t="e">
        <f ca="1">+IF(AND(ISNUMBER(OFFSET('Hygiene Data'!$E$9,0,10*ROW('Hygiene Data'!E87))),'Data Summary'!DT93="Yes"),OFFSET('Hygiene Data'!$E$9,0,10*ROW('Hygiene Data'!E87)),NA())</f>
        <v>#N/A</v>
      </c>
      <c r="BF93" s="529" t="e">
        <f ca="1">+IF(AND(ISNUMBER(OFFSET('Hygiene Data'!$F$5,0,10*ROW('Hygiene Data'!F87))),'Data Summary'!DU93="Yes"),OFFSET('Hygiene Data'!$F$5,0,10*ROW('Hygiene Data'!F87)),NA())</f>
        <v>#N/A</v>
      </c>
      <c r="BG93" s="529" t="e">
        <f ca="1">+IF(AND(ISNUMBER(OFFSET('Hygiene Data'!$F$7,0,10*ROW('Hygiene Data'!F87))),'Data Summary'!DV93="Yes"),OFFSET('Hygiene Data'!$F$7,0,10*ROW('Hygiene Data'!F87)),NA())</f>
        <v>#N/A</v>
      </c>
      <c r="BH93" s="529" t="e">
        <f ca="1">+IF(AND(ISNUMBER(OFFSET('Hygiene Data'!$F$9,0,10*ROW('Hygiene Data'!F87))),'Data Summary'!DW93="Yes"),OFFSET('Hygiene Data'!$F$9,0,10*ROW('Hygiene Data'!F87)),NA())</f>
        <v>#N/A</v>
      </c>
      <c r="BI93" s="529" t="e">
        <f ca="1">+IF(AND(ISNUMBER(OFFSET('Hygiene Data'!$G$5,0,10*ROW('Hygiene Data'!G87))),'Data Summary'!DX93="Yes"),OFFSET('Hygiene Data'!$G$5,0,10*ROW('Hygiene Data'!G87)),NA())</f>
        <v>#N/A</v>
      </c>
      <c r="BJ93" s="529" t="e">
        <f ca="1">+IF(AND(ISNUMBER(OFFSET('Hygiene Data'!$G$7,0,10*ROW('Hygiene Data'!G87))),'Data Summary'!DY93="Yes"),OFFSET('Hygiene Data'!$G$7,0,10*ROW('Hygiene Data'!G87)),NA())</f>
        <v>#N/A</v>
      </c>
      <c r="BK93" s="529" t="e">
        <f ca="1">+IF(AND(ISNUMBER(OFFSET('Hygiene Data'!$G$9,0,10*ROW('Hygiene Data'!G87))),'Data Summary'!DZ93="Yes"),OFFSET('Hygiene Data'!$G$9,0,10*ROW('Hygiene Data'!G87)),NA())</f>
        <v>#N/A</v>
      </c>
      <c r="BL93" s="529" t="e">
        <f ca="1">+IF(AND(ISNUMBER(OFFSET('Hygiene Data'!$H$5,0,10*ROW('Hygiene Data'!H87))),'Data Summary'!EA93="Yes"),OFFSET('Hygiene Data'!$H$5,0,10*ROW('Hygiene Data'!H87)),NA())</f>
        <v>#N/A</v>
      </c>
      <c r="BM93" s="529" t="e">
        <f ca="1">+IF(AND(ISNUMBER(OFFSET('Hygiene Data'!$H$7,0,10*ROW('Hygiene Data'!H87))),'Data Summary'!EB93="Yes"),OFFSET('Hygiene Data'!$H$7,0,10*ROW('Hygiene Data'!H87)),NA())</f>
        <v>#N/A</v>
      </c>
      <c r="BN93" s="529" t="e">
        <f ca="1">+IF(AND(ISNUMBER(OFFSET('Hygiene Data'!$H$9,0,10*ROW('Hygiene Data'!H87))),'Data Summary'!EC93="Yes"),OFFSET('Hygiene Data'!$H$9,0,10*ROW('Hygiene Data'!H87)),NA())</f>
        <v>#N/A</v>
      </c>
      <c r="BO93" s="529" t="e">
        <f ca="1">+IF(AND(ISNUMBER(OFFSET('Hygiene Data'!$I$5,0,10*ROW('Hygiene Data'!I87))),'Data Summary'!ED93="Yes"),OFFSET('Hygiene Data'!$I$5,0,10*ROW('Hygiene Data'!I87)),NA())</f>
        <v>#N/A</v>
      </c>
      <c r="BP93" s="529" t="e">
        <f ca="1">+IF(AND(ISNUMBER(OFFSET('Hygiene Data'!$I$7,0,10*ROW('Hygiene Data'!I87))),'Data Summary'!EE93="Yes"),OFFSET('Hygiene Data'!$I$7,0,10*ROW('Hygiene Data'!I87)),NA())</f>
        <v>#N/A</v>
      </c>
      <c r="BQ93" s="529" t="e">
        <f ca="1">+IF(AND(ISNUMBER(OFFSET('Hygiene Data'!$I$9,0,10*ROW('Hygiene Data'!I87))),'Data Summary'!EF93="Yes"),OFFSET('Hygiene Data'!$I$9,0,10*ROW('Hygiene Data'!I87)),NA())</f>
        <v>#N/A</v>
      </c>
    </row>
    <row r="94" spans="1:69" x14ac:dyDescent="0.25">
      <c r="A94" s="525" t="e">
        <f ca="1">+RIGHT('Data Summary'!A94,LEN('Data Summary'!A94)-9)</f>
        <v>#VALUE!</v>
      </c>
      <c r="B94" s="499" t="str">
        <f ca="1">+IF(ISTEXT('Data Summary'!B94),'Data Summary'!B94,"")</f>
        <v/>
      </c>
      <c r="C94" s="526" t="e">
        <f ca="1">+VALUE('Data Summary'!C94)</f>
        <v>#VALUE!</v>
      </c>
      <c r="D94" s="527" t="e">
        <f ca="1">+IF(AND(ISNUMBER(OFFSET('Water Data'!$D$4,0,10*ROW('Water Data'!D88))),'Data Summary'!BS94="Yes"),100-OFFSET('Water Data'!$D$4,0,10*ROW('Water Data'!D88)),NA())</f>
        <v>#N/A</v>
      </c>
      <c r="E94" s="527" t="e">
        <f ca="1">+IF(AND(ISNUMBER(OFFSET('Water Data'!$D$6,0,10*ROW('Water Data'!D88))),'Data Summary'!BT94="Yes"),OFFSET('Water Data'!$D$6,0,10*ROW('Water Data'!D88)),NA())</f>
        <v>#N/A</v>
      </c>
      <c r="F94" s="527" t="e">
        <f ca="1">+IF(AND(ISNUMBER(OFFSET('Water Data'!$D$9,0,10*ROW('Water Data'!D88))),'Data Summary'!BU94="Yes"),OFFSET('Water Data'!$D$9,0,10*ROW('Water Data'!D88)),NA())</f>
        <v>#N/A</v>
      </c>
      <c r="G94" s="527" t="e">
        <f ca="1">+IF(AND(ISNUMBER(OFFSET('Water Data'!$E$4,0,10*ROW('Water Data'!E88))),'Data Summary'!BV94="Yes"),100-OFFSET('Water Data'!$E$4,0,10*ROW('Water Data'!E88)),NA())</f>
        <v>#N/A</v>
      </c>
      <c r="H94" s="527" t="e">
        <f ca="1">+IF(AND(ISNUMBER(OFFSET('Water Data'!$E$6,0,10*ROW('Water Data'!E88))),'Data Summary'!BW94="Yes"),OFFSET('Water Data'!$E$6,0,10*ROW('Water Data'!E88)),NA())</f>
        <v>#N/A</v>
      </c>
      <c r="I94" s="527" t="e">
        <f ca="1">+IF(AND(ISNUMBER(OFFSET('Water Data'!$E$9,0,10*ROW('Water Data'!E88))),'Data Summary'!BX94="Yes"),OFFSET('Water Data'!$E$9,0,10*ROW('Water Data'!E88)),NA())</f>
        <v>#N/A</v>
      </c>
      <c r="J94" s="527" t="e">
        <f ca="1">+IF(AND(ISNUMBER(OFFSET('Water Data'!$F$4,0,10*ROW('Water Data'!F88))),'Data Summary'!BY94="Yes"),100-OFFSET('Water Data'!$F$4,0,10*ROW('Water Data'!F88)),NA())</f>
        <v>#N/A</v>
      </c>
      <c r="K94" s="527" t="e">
        <f ca="1">+IF(AND(ISNUMBER(OFFSET('Water Data'!$F$6,0,10*ROW('Water Data'!F88))),'Data Summary'!BZ94="Yes"),OFFSET('Water Data'!$F$6,0,10*ROW('Water Data'!F88)),NA())</f>
        <v>#N/A</v>
      </c>
      <c r="L94" s="527" t="e">
        <f ca="1">+IF(AND(ISNUMBER(OFFSET('Water Data'!$F$9,0,10*ROW('Water Data'!F88))),'Data Summary'!CA94="Yes"),OFFSET('Water Data'!$F$9,0,10*ROW('Water Data'!F88)),NA())</f>
        <v>#N/A</v>
      </c>
      <c r="M94" s="527" t="e">
        <f ca="1">+IF(AND(ISNUMBER(OFFSET('Water Data'!$G$4,0,10*ROW('Water Data'!G88))),'Data Summary'!CB94="Yes"),100-OFFSET('Water Data'!$G$4,0,10*ROW('Water Data'!G88)),NA())</f>
        <v>#N/A</v>
      </c>
      <c r="N94" s="527" t="e">
        <f ca="1">+IF(AND(ISNUMBER(OFFSET('Water Data'!$G$6,0,10*ROW('Water Data'!G88))),'Data Summary'!CC94="Yes"),OFFSET('Water Data'!$G$6,0,10*ROW('Water Data'!G88)),NA())</f>
        <v>#N/A</v>
      </c>
      <c r="O94" s="527" t="e">
        <f ca="1">+IF(AND(ISNUMBER(OFFSET('Water Data'!$G$9,0,10*ROW('Water Data'!G88))),'Data Summary'!CD94="Yes"),OFFSET('Water Data'!$G$9,0,10*ROW('Water Data'!G88)),NA())</f>
        <v>#N/A</v>
      </c>
      <c r="P94" s="527" t="e">
        <f ca="1">+IF(AND(ISNUMBER(OFFSET('Water Data'!$H$4,0,10*ROW('Water Data'!H88))),'Data Summary'!CE94="Yes"),100-OFFSET('Water Data'!$H$4,0,10*ROW('Water Data'!H88)),NA())</f>
        <v>#N/A</v>
      </c>
      <c r="Q94" s="527" t="e">
        <f ca="1">+IF(AND(ISNUMBER(OFFSET('Water Data'!$H$6,0,10*ROW('Water Data'!H88))),'Data Summary'!CF94="Yes"),OFFSET('Water Data'!$H$6,0,10*ROW('Water Data'!H88)),NA())</f>
        <v>#N/A</v>
      </c>
      <c r="R94" s="527" t="e">
        <f ca="1">+IF(AND(ISNUMBER(OFFSET('Water Data'!$H$9,0,10*ROW('Water Data'!H88))),'Data Summary'!CG94="Yes"),OFFSET('Water Data'!$H$9,0,10*ROW('Water Data'!H88)),NA())</f>
        <v>#N/A</v>
      </c>
      <c r="S94" s="527" t="e">
        <f ca="1">+IF(AND(ISNUMBER(OFFSET('Water Data'!$I$4,0,10*ROW('Water Data'!I88))),'Data Summary'!CH94="Yes"),100-OFFSET('Water Data'!$I$4,0,10*ROW('Water Data'!I88)),NA())</f>
        <v>#N/A</v>
      </c>
      <c r="T94" s="527" t="e">
        <f ca="1">+IF(AND(ISNUMBER(OFFSET('Water Data'!$I$6,0,10*ROW('Water Data'!I88))),'Data Summary'!CI94="Yes"),OFFSET('Water Data'!$I$6,0,10*ROW('Water Data'!I88)),NA())</f>
        <v>#N/A</v>
      </c>
      <c r="U94" s="527" t="e">
        <f ca="1">+IF(AND(ISNUMBER(OFFSET('Water Data'!$I$9,0,10*ROW('Water Data'!I88))),'Data Summary'!CJ94="Yes"),OFFSET('Water Data'!$I$9,0,10*ROW('Water Data'!I88)),NA())</f>
        <v>#N/A</v>
      </c>
      <c r="V94" s="528" t="e">
        <f ca="1">+IF(AND(ISNUMBER(OFFSET('Sanitation Data'!$D$4,0,10*ROW('Sanitation Data'!D88))),'Data Summary'!CK94="Yes"),100-OFFSET('Sanitation Data'!$D$4,0,10*ROW('Sanitation Data'!D88)),NA())</f>
        <v>#N/A</v>
      </c>
      <c r="W94" s="528" t="e">
        <f ca="1">+IF(AND(ISNUMBER(OFFSET('Sanitation Data'!$D$6,0,10*ROW('Sanitation Data'!D88))),'Data Summary'!CL94="Yes"),OFFSET('Sanitation Data'!$D$6,0,10*ROW('Sanitation Data'!D88)),NA())</f>
        <v>#N/A</v>
      </c>
      <c r="X94" s="528" t="e">
        <f ca="1">+IF(AND(ISNUMBER(OFFSET('Sanitation Data'!$D$10,0,10*ROW('Sanitation Data'!D88))),'Data Summary'!CM94="Yes"),OFFSET('Sanitation Data'!$D$10,0,10*ROW('Sanitation Data'!D88)),NA())</f>
        <v>#N/A</v>
      </c>
      <c r="Y94" s="528" t="e">
        <f ca="1">+IF(AND(ISNUMBER(OFFSET('Sanitation Data'!$D$11,0,10*ROW('Sanitation Data'!D88))),'Data Summary'!CN94="Yes"),OFFSET('Sanitation Data'!$D$11,0,10*ROW('Sanitation Data'!D88)),NA())</f>
        <v>#N/A</v>
      </c>
      <c r="Z94" s="528" t="e">
        <f ca="1">+IF(AND(ISNUMBER(OFFSET('Sanitation Data'!$D$12,0,10*ROW('Sanitation Data'!D88))),'Data Summary'!CO94="Yes"),OFFSET('Sanitation Data'!$D$12,0,10*ROW('Sanitation Data'!D88)),NA())</f>
        <v>#N/A</v>
      </c>
      <c r="AA94" s="528" t="e">
        <f ca="1">+IF(AND(ISNUMBER(OFFSET('Sanitation Data'!$E$4,0,10*ROW('Sanitation Data'!E88))),'Data Summary'!CP94="Yes"),100-OFFSET('Sanitation Data'!$E$4,0,10*ROW('Sanitation Data'!E88)),NA())</f>
        <v>#N/A</v>
      </c>
      <c r="AB94" s="528" t="e">
        <f ca="1">+IF(AND(ISNUMBER(OFFSET('Sanitation Data'!$E$6,0,10*ROW('Sanitation Data'!E88))),'Data Summary'!CQ94="Yes"),OFFSET('Sanitation Data'!$E$6,0,10*ROW('Sanitation Data'!E88)),NA())</f>
        <v>#N/A</v>
      </c>
      <c r="AC94" s="528" t="e">
        <f ca="1">+IF(AND(ISNUMBER(OFFSET('Sanitation Data'!$E$10,0,10*ROW('Sanitation Data'!E88))),'Data Summary'!CR94="Yes"),OFFSET('Sanitation Data'!$E$10,0,10*ROW('Sanitation Data'!E88)),NA())</f>
        <v>#N/A</v>
      </c>
      <c r="AD94" s="528" t="e">
        <f ca="1">+IF(AND(ISNUMBER(OFFSET('Sanitation Data'!$E$11,0,10*ROW('Sanitation Data'!E88))),'Data Summary'!CS94="Yes"),OFFSET('Sanitation Data'!$E$11,0,10*ROW('Sanitation Data'!E88)),NA())</f>
        <v>#N/A</v>
      </c>
      <c r="AE94" s="528" t="e">
        <f ca="1">+IF(AND(ISNUMBER(OFFSET('Sanitation Data'!$E$12,0,10*ROW('Sanitation Data'!E88))),'Data Summary'!CT94="Yes"),OFFSET('Sanitation Data'!$E$12,0,10*ROW('Sanitation Data'!E88)),NA())</f>
        <v>#N/A</v>
      </c>
      <c r="AF94" s="528" t="e">
        <f ca="1">+IF(AND(ISNUMBER(OFFSET('Sanitation Data'!$F$4,0,10*ROW('Sanitation Data'!F88))),'Data Summary'!CU94="Yes"),100-OFFSET('Sanitation Data'!$F$4,0,10*ROW('Sanitation Data'!F88)),NA())</f>
        <v>#N/A</v>
      </c>
      <c r="AG94" s="528" t="e">
        <f ca="1">+IF(AND(ISNUMBER(OFFSET('Sanitation Data'!$F$6,0,10*ROW('Sanitation Data'!F88))),'Data Summary'!CV94="Yes"),OFFSET('Sanitation Data'!$F$6,0,10*ROW('Sanitation Data'!F88)),NA())</f>
        <v>#N/A</v>
      </c>
      <c r="AH94" s="528" t="e">
        <f ca="1">+IF(AND(ISNUMBER(OFFSET('Sanitation Data'!$F$10,0,10*ROW('Sanitation Data'!F88))),'Data Summary'!CW94="Yes"),OFFSET('Sanitation Data'!$F$10,0,10*ROW('Sanitation Data'!F88)),NA())</f>
        <v>#N/A</v>
      </c>
      <c r="AI94" s="528" t="e">
        <f ca="1">+IF(AND(ISNUMBER(OFFSET('Sanitation Data'!$F$11,0,10*ROW('Sanitation Data'!F88))),'Data Summary'!CX94="Yes"),OFFSET('Sanitation Data'!$F$11,0,10*ROW('Sanitation Data'!F88)),NA())</f>
        <v>#N/A</v>
      </c>
      <c r="AJ94" s="528" t="e">
        <f ca="1">+IF(AND(ISNUMBER(OFFSET('Sanitation Data'!$F$12,0,10*ROW('Sanitation Data'!F88))),'Data Summary'!CY94="Yes"),OFFSET('Sanitation Data'!$F$12,0,10*ROW('Sanitation Data'!F88)),NA())</f>
        <v>#N/A</v>
      </c>
      <c r="AK94" s="528" t="e">
        <f ca="1">+IF(AND(ISNUMBER(OFFSET('Sanitation Data'!$G$4,0,10*ROW('Sanitation Data'!G88))),'Data Summary'!CZ94="Yes"),100-OFFSET('Sanitation Data'!$G$4,0,10*ROW('Sanitation Data'!G88)),NA())</f>
        <v>#N/A</v>
      </c>
      <c r="AL94" s="528" t="e">
        <f ca="1">+IF(AND(ISNUMBER(OFFSET('Sanitation Data'!$G$6,0,10*ROW('Sanitation Data'!G88))),'Data Summary'!DA94="Yes"),OFFSET('Sanitation Data'!$G$6,0,10*ROW('Sanitation Data'!G88)),NA())</f>
        <v>#N/A</v>
      </c>
      <c r="AM94" s="528" t="e">
        <f ca="1">+IF(AND(ISNUMBER(OFFSET('Sanitation Data'!$G$10,0,10*ROW('Sanitation Data'!G88))),'Data Summary'!DB94="Yes"),OFFSET('Sanitation Data'!$G$10,0,10*ROW('Sanitation Data'!G88)),NA())</f>
        <v>#N/A</v>
      </c>
      <c r="AN94" s="528" t="e">
        <f ca="1">+IF(AND(ISNUMBER(OFFSET('Sanitation Data'!$G$11,0,10*ROW('Sanitation Data'!G88))),'Data Summary'!DC94="Yes"),OFFSET('Sanitation Data'!$G$11,0,10*ROW('Sanitation Data'!G88)),NA())</f>
        <v>#N/A</v>
      </c>
      <c r="AO94" s="528" t="e">
        <f ca="1">+IF(AND(ISNUMBER(OFFSET('Sanitation Data'!$G$12,0,10*ROW('Sanitation Data'!G88))),'Data Summary'!DD94="Yes"),OFFSET('Sanitation Data'!$G$12,0,10*ROW('Sanitation Data'!G88)),NA())</f>
        <v>#N/A</v>
      </c>
      <c r="AP94" s="528" t="e">
        <f ca="1">+IF(AND(ISNUMBER(OFFSET('Sanitation Data'!$H$4,0,10*ROW('Sanitation Data'!H88))),'Data Summary'!DE94="Yes"),100-OFFSET('Sanitation Data'!$H$4,0,10*ROW('Sanitation Data'!H88)),NA())</f>
        <v>#N/A</v>
      </c>
      <c r="AQ94" s="528" t="e">
        <f ca="1">+IF(AND(ISNUMBER(OFFSET('Sanitation Data'!$H$6,0,10*ROW('Sanitation Data'!H88))),'Data Summary'!DF94="Yes"),OFFSET('Sanitation Data'!$H$6,0,10*ROW('Sanitation Data'!H88)),NA())</f>
        <v>#N/A</v>
      </c>
      <c r="AR94" s="528" t="e">
        <f ca="1">+IF(AND(ISNUMBER(OFFSET('Sanitation Data'!$H$10,0,10*ROW('Sanitation Data'!H88))),'Data Summary'!DG94="Yes"),OFFSET('Sanitation Data'!$H$10,0,10*ROW('Sanitation Data'!H88)),NA())</f>
        <v>#N/A</v>
      </c>
      <c r="AS94" s="528" t="e">
        <f ca="1">+IF(AND(ISNUMBER(OFFSET('Sanitation Data'!$H$11,0,10*ROW('Sanitation Data'!H88))),'Data Summary'!DH94="Yes"),OFFSET('Sanitation Data'!$H$11,0,10*ROW('Sanitation Data'!H88)),NA())</f>
        <v>#N/A</v>
      </c>
      <c r="AT94" s="528" t="e">
        <f ca="1">+IF(AND(ISNUMBER(OFFSET('Sanitation Data'!$H$12,0,10*ROW('Sanitation Data'!H88))),'Data Summary'!DI94="Yes"),OFFSET('Sanitation Data'!$H$12,0,10*ROW('Sanitation Data'!H88)),NA())</f>
        <v>#N/A</v>
      </c>
      <c r="AU94" s="528" t="e">
        <f ca="1">+IF(AND(ISNUMBER(OFFSET('Sanitation Data'!$I$4,0,10*ROW('Sanitation Data'!I88))),'Data Summary'!DJ94="Yes"),100-OFFSET('Sanitation Data'!$I$4,0,10*ROW('Sanitation Data'!I88)),NA())</f>
        <v>#N/A</v>
      </c>
      <c r="AV94" s="528" t="e">
        <f ca="1">+IF(AND(ISNUMBER(OFFSET('Sanitation Data'!$I$6,0,10*ROW('Sanitation Data'!I88))),'Data Summary'!DK94="Yes"),OFFSET('Sanitation Data'!$I$6,0,10*ROW('Sanitation Data'!I88)),NA())</f>
        <v>#N/A</v>
      </c>
      <c r="AW94" s="528" t="e">
        <f ca="1">+IF(AND(ISNUMBER(OFFSET('Sanitation Data'!$I$10,0,10*ROW('Sanitation Data'!I88))),'Data Summary'!DL94="Yes"),OFFSET('Sanitation Data'!$I$10,0,10*ROW('Sanitation Data'!I88)),NA())</f>
        <v>#N/A</v>
      </c>
      <c r="AX94" s="528" t="e">
        <f ca="1">+IF(AND(ISNUMBER(OFFSET('Sanitation Data'!$I$11,0,10*ROW('Sanitation Data'!I88))),'Data Summary'!DM94="Yes"),OFFSET('Sanitation Data'!$I$11,0,10*ROW('Sanitation Data'!I88)),NA())</f>
        <v>#N/A</v>
      </c>
      <c r="AY94" s="528" t="e">
        <f ca="1">+IF(AND(ISNUMBER(OFFSET('Sanitation Data'!$I$12,0,10*ROW('Sanitation Data'!I88))),'Data Summary'!DN94="Yes"),OFFSET('Sanitation Data'!$I$12,0,10*ROW('Sanitation Data'!I88)),NA())</f>
        <v>#N/A</v>
      </c>
      <c r="AZ94" s="529" t="e">
        <f ca="1">+IF(AND(ISNUMBER(OFFSET('Hygiene Data'!$D$5,0,10*ROW('Hygiene Data'!D88))),'Data Summary'!DO94="Yes"),OFFSET('Hygiene Data'!$D$5,0,10*ROW('Hygiene Data'!D88)),NA())</f>
        <v>#N/A</v>
      </c>
      <c r="BA94" s="529" t="e">
        <f ca="1">+IF(AND(ISNUMBER(OFFSET('Hygiene Data'!$D$7,0,10*ROW('Hygiene Data'!D88))),'Data Summary'!DP94="Yes"),OFFSET('Hygiene Data'!$D$7,0,10*ROW('Hygiene Data'!D88)),NA())</f>
        <v>#N/A</v>
      </c>
      <c r="BB94" s="529" t="e">
        <f ca="1">+IF(AND(ISNUMBER(OFFSET('Hygiene Data'!$D$9,0,10*ROW('Hygiene Data'!D88))),'Data Summary'!DQ94="Yes"),OFFSET('Hygiene Data'!$D$9,0,10*ROW('Hygiene Data'!D88)),NA())</f>
        <v>#N/A</v>
      </c>
      <c r="BC94" s="529" t="e">
        <f ca="1">+IF(AND(ISNUMBER(OFFSET('Hygiene Data'!$E$5,0,10*ROW('Hygiene Data'!E88))),'Data Summary'!DR94="Yes"),OFFSET('Hygiene Data'!$E$5,0,10*ROW('Hygiene Data'!E88)),NA())</f>
        <v>#N/A</v>
      </c>
      <c r="BD94" s="529" t="e">
        <f ca="1">+IF(AND(ISNUMBER(OFFSET('Hygiene Data'!$E$7,0,10*ROW('Hygiene Data'!E88))),'Data Summary'!DS94="Yes"),OFFSET('Hygiene Data'!$E$7,0,10*ROW('Hygiene Data'!E88)),NA())</f>
        <v>#N/A</v>
      </c>
      <c r="BE94" s="529" t="e">
        <f ca="1">+IF(AND(ISNUMBER(OFFSET('Hygiene Data'!$E$9,0,10*ROW('Hygiene Data'!E88))),'Data Summary'!DT94="Yes"),OFFSET('Hygiene Data'!$E$9,0,10*ROW('Hygiene Data'!E88)),NA())</f>
        <v>#N/A</v>
      </c>
      <c r="BF94" s="529" t="e">
        <f ca="1">+IF(AND(ISNUMBER(OFFSET('Hygiene Data'!$F$5,0,10*ROW('Hygiene Data'!F88))),'Data Summary'!DU94="Yes"),OFFSET('Hygiene Data'!$F$5,0,10*ROW('Hygiene Data'!F88)),NA())</f>
        <v>#N/A</v>
      </c>
      <c r="BG94" s="529" t="e">
        <f ca="1">+IF(AND(ISNUMBER(OFFSET('Hygiene Data'!$F$7,0,10*ROW('Hygiene Data'!F88))),'Data Summary'!DV94="Yes"),OFFSET('Hygiene Data'!$F$7,0,10*ROW('Hygiene Data'!F88)),NA())</f>
        <v>#N/A</v>
      </c>
      <c r="BH94" s="529" t="e">
        <f ca="1">+IF(AND(ISNUMBER(OFFSET('Hygiene Data'!$F$9,0,10*ROW('Hygiene Data'!F88))),'Data Summary'!DW94="Yes"),OFFSET('Hygiene Data'!$F$9,0,10*ROW('Hygiene Data'!F88)),NA())</f>
        <v>#N/A</v>
      </c>
      <c r="BI94" s="529" t="e">
        <f ca="1">+IF(AND(ISNUMBER(OFFSET('Hygiene Data'!$G$5,0,10*ROW('Hygiene Data'!G88))),'Data Summary'!DX94="Yes"),OFFSET('Hygiene Data'!$G$5,0,10*ROW('Hygiene Data'!G88)),NA())</f>
        <v>#N/A</v>
      </c>
      <c r="BJ94" s="529" t="e">
        <f ca="1">+IF(AND(ISNUMBER(OFFSET('Hygiene Data'!$G$7,0,10*ROW('Hygiene Data'!G88))),'Data Summary'!DY94="Yes"),OFFSET('Hygiene Data'!$G$7,0,10*ROW('Hygiene Data'!G88)),NA())</f>
        <v>#N/A</v>
      </c>
      <c r="BK94" s="529" t="e">
        <f ca="1">+IF(AND(ISNUMBER(OFFSET('Hygiene Data'!$G$9,0,10*ROW('Hygiene Data'!G88))),'Data Summary'!DZ94="Yes"),OFFSET('Hygiene Data'!$G$9,0,10*ROW('Hygiene Data'!G88)),NA())</f>
        <v>#N/A</v>
      </c>
      <c r="BL94" s="529" t="e">
        <f ca="1">+IF(AND(ISNUMBER(OFFSET('Hygiene Data'!$H$5,0,10*ROW('Hygiene Data'!H88))),'Data Summary'!EA94="Yes"),OFFSET('Hygiene Data'!$H$5,0,10*ROW('Hygiene Data'!H88)),NA())</f>
        <v>#N/A</v>
      </c>
      <c r="BM94" s="529" t="e">
        <f ca="1">+IF(AND(ISNUMBER(OFFSET('Hygiene Data'!$H$7,0,10*ROW('Hygiene Data'!H88))),'Data Summary'!EB94="Yes"),OFFSET('Hygiene Data'!$H$7,0,10*ROW('Hygiene Data'!H88)),NA())</f>
        <v>#N/A</v>
      </c>
      <c r="BN94" s="529" t="e">
        <f ca="1">+IF(AND(ISNUMBER(OFFSET('Hygiene Data'!$H$9,0,10*ROW('Hygiene Data'!H88))),'Data Summary'!EC94="Yes"),OFFSET('Hygiene Data'!$H$9,0,10*ROW('Hygiene Data'!H88)),NA())</f>
        <v>#N/A</v>
      </c>
      <c r="BO94" s="529" t="e">
        <f ca="1">+IF(AND(ISNUMBER(OFFSET('Hygiene Data'!$I$5,0,10*ROW('Hygiene Data'!I88))),'Data Summary'!ED94="Yes"),OFFSET('Hygiene Data'!$I$5,0,10*ROW('Hygiene Data'!I88)),NA())</f>
        <v>#N/A</v>
      </c>
      <c r="BP94" s="529" t="e">
        <f ca="1">+IF(AND(ISNUMBER(OFFSET('Hygiene Data'!$I$7,0,10*ROW('Hygiene Data'!I88))),'Data Summary'!EE94="Yes"),OFFSET('Hygiene Data'!$I$7,0,10*ROW('Hygiene Data'!I88)),NA())</f>
        <v>#N/A</v>
      </c>
      <c r="BQ94" s="529" t="e">
        <f ca="1">+IF(AND(ISNUMBER(OFFSET('Hygiene Data'!$I$9,0,10*ROW('Hygiene Data'!I88))),'Data Summary'!EF94="Yes"),OFFSET('Hygiene Data'!$I$9,0,10*ROW('Hygiene Data'!I88)),NA())</f>
        <v>#N/A</v>
      </c>
    </row>
    <row r="95" spans="1:69" x14ac:dyDescent="0.25">
      <c r="A95" s="525" t="e">
        <f ca="1">+RIGHT('Data Summary'!A95,LEN('Data Summary'!A95)-9)</f>
        <v>#VALUE!</v>
      </c>
      <c r="B95" s="499" t="str">
        <f ca="1">+IF(ISTEXT('Data Summary'!B95),'Data Summary'!B95,"")</f>
        <v/>
      </c>
      <c r="C95" s="526" t="e">
        <f ca="1">+VALUE('Data Summary'!C95)</f>
        <v>#VALUE!</v>
      </c>
      <c r="D95" s="527" t="e">
        <f ca="1">+IF(AND(ISNUMBER(OFFSET('Water Data'!$D$4,0,10*ROW('Water Data'!D89))),'Data Summary'!BS95="Yes"),100-OFFSET('Water Data'!$D$4,0,10*ROW('Water Data'!D89)),NA())</f>
        <v>#N/A</v>
      </c>
      <c r="E95" s="527" t="e">
        <f ca="1">+IF(AND(ISNUMBER(OFFSET('Water Data'!$D$6,0,10*ROW('Water Data'!D89))),'Data Summary'!BT95="Yes"),OFFSET('Water Data'!$D$6,0,10*ROW('Water Data'!D89)),NA())</f>
        <v>#N/A</v>
      </c>
      <c r="F95" s="527" t="e">
        <f ca="1">+IF(AND(ISNUMBER(OFFSET('Water Data'!$D$9,0,10*ROW('Water Data'!D89))),'Data Summary'!BU95="Yes"),OFFSET('Water Data'!$D$9,0,10*ROW('Water Data'!D89)),NA())</f>
        <v>#N/A</v>
      </c>
      <c r="G95" s="527" t="e">
        <f ca="1">+IF(AND(ISNUMBER(OFFSET('Water Data'!$E$4,0,10*ROW('Water Data'!E89))),'Data Summary'!BV95="Yes"),100-OFFSET('Water Data'!$E$4,0,10*ROW('Water Data'!E89)),NA())</f>
        <v>#N/A</v>
      </c>
      <c r="H95" s="527" t="e">
        <f ca="1">+IF(AND(ISNUMBER(OFFSET('Water Data'!$E$6,0,10*ROW('Water Data'!E89))),'Data Summary'!BW95="Yes"),OFFSET('Water Data'!$E$6,0,10*ROW('Water Data'!E89)),NA())</f>
        <v>#N/A</v>
      </c>
      <c r="I95" s="527" t="e">
        <f ca="1">+IF(AND(ISNUMBER(OFFSET('Water Data'!$E$9,0,10*ROW('Water Data'!E89))),'Data Summary'!BX95="Yes"),OFFSET('Water Data'!$E$9,0,10*ROW('Water Data'!E89)),NA())</f>
        <v>#N/A</v>
      </c>
      <c r="J95" s="527" t="e">
        <f ca="1">+IF(AND(ISNUMBER(OFFSET('Water Data'!$F$4,0,10*ROW('Water Data'!F89))),'Data Summary'!BY95="Yes"),100-OFFSET('Water Data'!$F$4,0,10*ROW('Water Data'!F89)),NA())</f>
        <v>#N/A</v>
      </c>
      <c r="K95" s="527" t="e">
        <f ca="1">+IF(AND(ISNUMBER(OFFSET('Water Data'!$F$6,0,10*ROW('Water Data'!F89))),'Data Summary'!BZ95="Yes"),OFFSET('Water Data'!$F$6,0,10*ROW('Water Data'!F89)),NA())</f>
        <v>#N/A</v>
      </c>
      <c r="L95" s="527" t="e">
        <f ca="1">+IF(AND(ISNUMBER(OFFSET('Water Data'!$F$9,0,10*ROW('Water Data'!F89))),'Data Summary'!CA95="Yes"),OFFSET('Water Data'!$F$9,0,10*ROW('Water Data'!F89)),NA())</f>
        <v>#N/A</v>
      </c>
      <c r="M95" s="527" t="e">
        <f ca="1">+IF(AND(ISNUMBER(OFFSET('Water Data'!$G$4,0,10*ROW('Water Data'!G89))),'Data Summary'!CB95="Yes"),100-OFFSET('Water Data'!$G$4,0,10*ROW('Water Data'!G89)),NA())</f>
        <v>#N/A</v>
      </c>
      <c r="N95" s="527" t="e">
        <f ca="1">+IF(AND(ISNUMBER(OFFSET('Water Data'!$G$6,0,10*ROW('Water Data'!G89))),'Data Summary'!CC95="Yes"),OFFSET('Water Data'!$G$6,0,10*ROW('Water Data'!G89)),NA())</f>
        <v>#N/A</v>
      </c>
      <c r="O95" s="527" t="e">
        <f ca="1">+IF(AND(ISNUMBER(OFFSET('Water Data'!$G$9,0,10*ROW('Water Data'!G89))),'Data Summary'!CD95="Yes"),OFFSET('Water Data'!$G$9,0,10*ROW('Water Data'!G89)),NA())</f>
        <v>#N/A</v>
      </c>
      <c r="P95" s="527" t="e">
        <f ca="1">+IF(AND(ISNUMBER(OFFSET('Water Data'!$H$4,0,10*ROW('Water Data'!H89))),'Data Summary'!CE95="Yes"),100-OFFSET('Water Data'!$H$4,0,10*ROW('Water Data'!H89)),NA())</f>
        <v>#N/A</v>
      </c>
      <c r="Q95" s="527" t="e">
        <f ca="1">+IF(AND(ISNUMBER(OFFSET('Water Data'!$H$6,0,10*ROW('Water Data'!H89))),'Data Summary'!CF95="Yes"),OFFSET('Water Data'!$H$6,0,10*ROW('Water Data'!H89)),NA())</f>
        <v>#N/A</v>
      </c>
      <c r="R95" s="527" t="e">
        <f ca="1">+IF(AND(ISNUMBER(OFFSET('Water Data'!$H$9,0,10*ROW('Water Data'!H89))),'Data Summary'!CG95="Yes"),OFFSET('Water Data'!$H$9,0,10*ROW('Water Data'!H89)),NA())</f>
        <v>#N/A</v>
      </c>
      <c r="S95" s="527" t="e">
        <f ca="1">+IF(AND(ISNUMBER(OFFSET('Water Data'!$I$4,0,10*ROW('Water Data'!I89))),'Data Summary'!CH95="Yes"),100-OFFSET('Water Data'!$I$4,0,10*ROW('Water Data'!I89)),NA())</f>
        <v>#N/A</v>
      </c>
      <c r="T95" s="527" t="e">
        <f ca="1">+IF(AND(ISNUMBER(OFFSET('Water Data'!$I$6,0,10*ROW('Water Data'!I89))),'Data Summary'!CI95="Yes"),OFFSET('Water Data'!$I$6,0,10*ROW('Water Data'!I89)),NA())</f>
        <v>#N/A</v>
      </c>
      <c r="U95" s="527" t="e">
        <f ca="1">+IF(AND(ISNUMBER(OFFSET('Water Data'!$I$9,0,10*ROW('Water Data'!I89))),'Data Summary'!CJ95="Yes"),OFFSET('Water Data'!$I$9,0,10*ROW('Water Data'!I89)),NA())</f>
        <v>#N/A</v>
      </c>
      <c r="V95" s="528" t="e">
        <f ca="1">+IF(AND(ISNUMBER(OFFSET('Sanitation Data'!$D$4,0,10*ROW('Sanitation Data'!D89))),'Data Summary'!CK95="Yes"),100-OFFSET('Sanitation Data'!$D$4,0,10*ROW('Sanitation Data'!D89)),NA())</f>
        <v>#N/A</v>
      </c>
      <c r="W95" s="528" t="e">
        <f ca="1">+IF(AND(ISNUMBER(OFFSET('Sanitation Data'!$D$6,0,10*ROW('Sanitation Data'!D89))),'Data Summary'!CL95="Yes"),OFFSET('Sanitation Data'!$D$6,0,10*ROW('Sanitation Data'!D89)),NA())</f>
        <v>#N/A</v>
      </c>
      <c r="X95" s="528" t="e">
        <f ca="1">+IF(AND(ISNUMBER(OFFSET('Sanitation Data'!$D$10,0,10*ROW('Sanitation Data'!D89))),'Data Summary'!CM95="Yes"),OFFSET('Sanitation Data'!$D$10,0,10*ROW('Sanitation Data'!D89)),NA())</f>
        <v>#N/A</v>
      </c>
      <c r="Y95" s="528" t="e">
        <f ca="1">+IF(AND(ISNUMBER(OFFSET('Sanitation Data'!$D$11,0,10*ROW('Sanitation Data'!D89))),'Data Summary'!CN95="Yes"),OFFSET('Sanitation Data'!$D$11,0,10*ROW('Sanitation Data'!D89)),NA())</f>
        <v>#N/A</v>
      </c>
      <c r="Z95" s="528" t="e">
        <f ca="1">+IF(AND(ISNUMBER(OFFSET('Sanitation Data'!$D$12,0,10*ROW('Sanitation Data'!D89))),'Data Summary'!CO95="Yes"),OFFSET('Sanitation Data'!$D$12,0,10*ROW('Sanitation Data'!D89)),NA())</f>
        <v>#N/A</v>
      </c>
      <c r="AA95" s="528" t="e">
        <f ca="1">+IF(AND(ISNUMBER(OFFSET('Sanitation Data'!$E$4,0,10*ROW('Sanitation Data'!E89))),'Data Summary'!CP95="Yes"),100-OFFSET('Sanitation Data'!$E$4,0,10*ROW('Sanitation Data'!E89)),NA())</f>
        <v>#N/A</v>
      </c>
      <c r="AB95" s="528" t="e">
        <f ca="1">+IF(AND(ISNUMBER(OFFSET('Sanitation Data'!$E$6,0,10*ROW('Sanitation Data'!E89))),'Data Summary'!CQ95="Yes"),OFFSET('Sanitation Data'!$E$6,0,10*ROW('Sanitation Data'!E89)),NA())</f>
        <v>#N/A</v>
      </c>
      <c r="AC95" s="528" t="e">
        <f ca="1">+IF(AND(ISNUMBER(OFFSET('Sanitation Data'!$E$10,0,10*ROW('Sanitation Data'!E89))),'Data Summary'!CR95="Yes"),OFFSET('Sanitation Data'!$E$10,0,10*ROW('Sanitation Data'!E89)),NA())</f>
        <v>#N/A</v>
      </c>
      <c r="AD95" s="528" t="e">
        <f ca="1">+IF(AND(ISNUMBER(OFFSET('Sanitation Data'!$E$11,0,10*ROW('Sanitation Data'!E89))),'Data Summary'!CS95="Yes"),OFFSET('Sanitation Data'!$E$11,0,10*ROW('Sanitation Data'!E89)),NA())</f>
        <v>#N/A</v>
      </c>
      <c r="AE95" s="528" t="e">
        <f ca="1">+IF(AND(ISNUMBER(OFFSET('Sanitation Data'!$E$12,0,10*ROW('Sanitation Data'!E89))),'Data Summary'!CT95="Yes"),OFFSET('Sanitation Data'!$E$12,0,10*ROW('Sanitation Data'!E89)),NA())</f>
        <v>#N/A</v>
      </c>
      <c r="AF95" s="528" t="e">
        <f ca="1">+IF(AND(ISNUMBER(OFFSET('Sanitation Data'!$F$4,0,10*ROW('Sanitation Data'!F89))),'Data Summary'!CU95="Yes"),100-OFFSET('Sanitation Data'!$F$4,0,10*ROW('Sanitation Data'!F89)),NA())</f>
        <v>#N/A</v>
      </c>
      <c r="AG95" s="528" t="e">
        <f ca="1">+IF(AND(ISNUMBER(OFFSET('Sanitation Data'!$F$6,0,10*ROW('Sanitation Data'!F89))),'Data Summary'!CV95="Yes"),OFFSET('Sanitation Data'!$F$6,0,10*ROW('Sanitation Data'!F89)),NA())</f>
        <v>#N/A</v>
      </c>
      <c r="AH95" s="528" t="e">
        <f ca="1">+IF(AND(ISNUMBER(OFFSET('Sanitation Data'!$F$10,0,10*ROW('Sanitation Data'!F89))),'Data Summary'!CW95="Yes"),OFFSET('Sanitation Data'!$F$10,0,10*ROW('Sanitation Data'!F89)),NA())</f>
        <v>#N/A</v>
      </c>
      <c r="AI95" s="528" t="e">
        <f ca="1">+IF(AND(ISNUMBER(OFFSET('Sanitation Data'!$F$11,0,10*ROW('Sanitation Data'!F89))),'Data Summary'!CX95="Yes"),OFFSET('Sanitation Data'!$F$11,0,10*ROW('Sanitation Data'!F89)),NA())</f>
        <v>#N/A</v>
      </c>
      <c r="AJ95" s="528" t="e">
        <f ca="1">+IF(AND(ISNUMBER(OFFSET('Sanitation Data'!$F$12,0,10*ROW('Sanitation Data'!F89))),'Data Summary'!CY95="Yes"),OFFSET('Sanitation Data'!$F$12,0,10*ROW('Sanitation Data'!F89)),NA())</f>
        <v>#N/A</v>
      </c>
      <c r="AK95" s="528" t="e">
        <f ca="1">+IF(AND(ISNUMBER(OFFSET('Sanitation Data'!$G$4,0,10*ROW('Sanitation Data'!G89))),'Data Summary'!CZ95="Yes"),100-OFFSET('Sanitation Data'!$G$4,0,10*ROW('Sanitation Data'!G89)),NA())</f>
        <v>#N/A</v>
      </c>
      <c r="AL95" s="528" t="e">
        <f ca="1">+IF(AND(ISNUMBER(OFFSET('Sanitation Data'!$G$6,0,10*ROW('Sanitation Data'!G89))),'Data Summary'!DA95="Yes"),OFFSET('Sanitation Data'!$G$6,0,10*ROW('Sanitation Data'!G89)),NA())</f>
        <v>#N/A</v>
      </c>
      <c r="AM95" s="528" t="e">
        <f ca="1">+IF(AND(ISNUMBER(OFFSET('Sanitation Data'!$G$10,0,10*ROW('Sanitation Data'!G89))),'Data Summary'!DB95="Yes"),OFFSET('Sanitation Data'!$G$10,0,10*ROW('Sanitation Data'!G89)),NA())</f>
        <v>#N/A</v>
      </c>
      <c r="AN95" s="528" t="e">
        <f ca="1">+IF(AND(ISNUMBER(OFFSET('Sanitation Data'!$G$11,0,10*ROW('Sanitation Data'!G89))),'Data Summary'!DC95="Yes"),OFFSET('Sanitation Data'!$G$11,0,10*ROW('Sanitation Data'!G89)),NA())</f>
        <v>#N/A</v>
      </c>
      <c r="AO95" s="528" t="e">
        <f ca="1">+IF(AND(ISNUMBER(OFFSET('Sanitation Data'!$G$12,0,10*ROW('Sanitation Data'!G89))),'Data Summary'!DD95="Yes"),OFFSET('Sanitation Data'!$G$12,0,10*ROW('Sanitation Data'!G89)),NA())</f>
        <v>#N/A</v>
      </c>
      <c r="AP95" s="528" t="e">
        <f ca="1">+IF(AND(ISNUMBER(OFFSET('Sanitation Data'!$H$4,0,10*ROW('Sanitation Data'!H89))),'Data Summary'!DE95="Yes"),100-OFFSET('Sanitation Data'!$H$4,0,10*ROW('Sanitation Data'!H89)),NA())</f>
        <v>#N/A</v>
      </c>
      <c r="AQ95" s="528" t="e">
        <f ca="1">+IF(AND(ISNUMBER(OFFSET('Sanitation Data'!$H$6,0,10*ROW('Sanitation Data'!H89))),'Data Summary'!DF95="Yes"),OFFSET('Sanitation Data'!$H$6,0,10*ROW('Sanitation Data'!H89)),NA())</f>
        <v>#N/A</v>
      </c>
      <c r="AR95" s="528" t="e">
        <f ca="1">+IF(AND(ISNUMBER(OFFSET('Sanitation Data'!$H$10,0,10*ROW('Sanitation Data'!H89))),'Data Summary'!DG95="Yes"),OFFSET('Sanitation Data'!$H$10,0,10*ROW('Sanitation Data'!H89)),NA())</f>
        <v>#N/A</v>
      </c>
      <c r="AS95" s="528" t="e">
        <f ca="1">+IF(AND(ISNUMBER(OFFSET('Sanitation Data'!$H$11,0,10*ROW('Sanitation Data'!H89))),'Data Summary'!DH95="Yes"),OFFSET('Sanitation Data'!$H$11,0,10*ROW('Sanitation Data'!H89)),NA())</f>
        <v>#N/A</v>
      </c>
      <c r="AT95" s="528" t="e">
        <f ca="1">+IF(AND(ISNUMBER(OFFSET('Sanitation Data'!$H$12,0,10*ROW('Sanitation Data'!H89))),'Data Summary'!DI95="Yes"),OFFSET('Sanitation Data'!$H$12,0,10*ROW('Sanitation Data'!H89)),NA())</f>
        <v>#N/A</v>
      </c>
      <c r="AU95" s="528" t="e">
        <f ca="1">+IF(AND(ISNUMBER(OFFSET('Sanitation Data'!$I$4,0,10*ROW('Sanitation Data'!I89))),'Data Summary'!DJ95="Yes"),100-OFFSET('Sanitation Data'!$I$4,0,10*ROW('Sanitation Data'!I89)),NA())</f>
        <v>#N/A</v>
      </c>
      <c r="AV95" s="528" t="e">
        <f ca="1">+IF(AND(ISNUMBER(OFFSET('Sanitation Data'!$I$6,0,10*ROW('Sanitation Data'!I89))),'Data Summary'!DK95="Yes"),OFFSET('Sanitation Data'!$I$6,0,10*ROW('Sanitation Data'!I89)),NA())</f>
        <v>#N/A</v>
      </c>
      <c r="AW95" s="528" t="e">
        <f ca="1">+IF(AND(ISNUMBER(OFFSET('Sanitation Data'!$I$10,0,10*ROW('Sanitation Data'!I89))),'Data Summary'!DL95="Yes"),OFFSET('Sanitation Data'!$I$10,0,10*ROW('Sanitation Data'!I89)),NA())</f>
        <v>#N/A</v>
      </c>
      <c r="AX95" s="528" t="e">
        <f ca="1">+IF(AND(ISNUMBER(OFFSET('Sanitation Data'!$I$11,0,10*ROW('Sanitation Data'!I89))),'Data Summary'!DM95="Yes"),OFFSET('Sanitation Data'!$I$11,0,10*ROW('Sanitation Data'!I89)),NA())</f>
        <v>#N/A</v>
      </c>
      <c r="AY95" s="528" t="e">
        <f ca="1">+IF(AND(ISNUMBER(OFFSET('Sanitation Data'!$I$12,0,10*ROW('Sanitation Data'!I89))),'Data Summary'!DN95="Yes"),OFFSET('Sanitation Data'!$I$12,0,10*ROW('Sanitation Data'!I89)),NA())</f>
        <v>#N/A</v>
      </c>
      <c r="AZ95" s="529" t="e">
        <f ca="1">+IF(AND(ISNUMBER(OFFSET('Hygiene Data'!$D$5,0,10*ROW('Hygiene Data'!D89))),'Data Summary'!DO95="Yes"),OFFSET('Hygiene Data'!$D$5,0,10*ROW('Hygiene Data'!D89)),NA())</f>
        <v>#N/A</v>
      </c>
      <c r="BA95" s="529" t="e">
        <f ca="1">+IF(AND(ISNUMBER(OFFSET('Hygiene Data'!$D$7,0,10*ROW('Hygiene Data'!D89))),'Data Summary'!DP95="Yes"),OFFSET('Hygiene Data'!$D$7,0,10*ROW('Hygiene Data'!D89)),NA())</f>
        <v>#N/A</v>
      </c>
      <c r="BB95" s="529" t="e">
        <f ca="1">+IF(AND(ISNUMBER(OFFSET('Hygiene Data'!$D$9,0,10*ROW('Hygiene Data'!D89))),'Data Summary'!DQ95="Yes"),OFFSET('Hygiene Data'!$D$9,0,10*ROW('Hygiene Data'!D89)),NA())</f>
        <v>#N/A</v>
      </c>
      <c r="BC95" s="529" t="e">
        <f ca="1">+IF(AND(ISNUMBER(OFFSET('Hygiene Data'!$E$5,0,10*ROW('Hygiene Data'!E89))),'Data Summary'!DR95="Yes"),OFFSET('Hygiene Data'!$E$5,0,10*ROW('Hygiene Data'!E89)),NA())</f>
        <v>#N/A</v>
      </c>
      <c r="BD95" s="529" t="e">
        <f ca="1">+IF(AND(ISNUMBER(OFFSET('Hygiene Data'!$E$7,0,10*ROW('Hygiene Data'!E89))),'Data Summary'!DS95="Yes"),OFFSET('Hygiene Data'!$E$7,0,10*ROW('Hygiene Data'!E89)),NA())</f>
        <v>#N/A</v>
      </c>
      <c r="BE95" s="529" t="e">
        <f ca="1">+IF(AND(ISNUMBER(OFFSET('Hygiene Data'!$E$9,0,10*ROW('Hygiene Data'!E89))),'Data Summary'!DT95="Yes"),OFFSET('Hygiene Data'!$E$9,0,10*ROW('Hygiene Data'!E89)),NA())</f>
        <v>#N/A</v>
      </c>
      <c r="BF95" s="529" t="e">
        <f ca="1">+IF(AND(ISNUMBER(OFFSET('Hygiene Data'!$F$5,0,10*ROW('Hygiene Data'!F89))),'Data Summary'!DU95="Yes"),OFFSET('Hygiene Data'!$F$5,0,10*ROW('Hygiene Data'!F89)),NA())</f>
        <v>#N/A</v>
      </c>
      <c r="BG95" s="529" t="e">
        <f ca="1">+IF(AND(ISNUMBER(OFFSET('Hygiene Data'!$F$7,0,10*ROW('Hygiene Data'!F89))),'Data Summary'!DV95="Yes"),OFFSET('Hygiene Data'!$F$7,0,10*ROW('Hygiene Data'!F89)),NA())</f>
        <v>#N/A</v>
      </c>
      <c r="BH95" s="529" t="e">
        <f ca="1">+IF(AND(ISNUMBER(OFFSET('Hygiene Data'!$F$9,0,10*ROW('Hygiene Data'!F89))),'Data Summary'!DW95="Yes"),OFFSET('Hygiene Data'!$F$9,0,10*ROW('Hygiene Data'!F89)),NA())</f>
        <v>#N/A</v>
      </c>
      <c r="BI95" s="529" t="e">
        <f ca="1">+IF(AND(ISNUMBER(OFFSET('Hygiene Data'!$G$5,0,10*ROW('Hygiene Data'!G89))),'Data Summary'!DX95="Yes"),OFFSET('Hygiene Data'!$G$5,0,10*ROW('Hygiene Data'!G89)),NA())</f>
        <v>#N/A</v>
      </c>
      <c r="BJ95" s="529" t="e">
        <f ca="1">+IF(AND(ISNUMBER(OFFSET('Hygiene Data'!$G$7,0,10*ROW('Hygiene Data'!G89))),'Data Summary'!DY95="Yes"),OFFSET('Hygiene Data'!$G$7,0,10*ROW('Hygiene Data'!G89)),NA())</f>
        <v>#N/A</v>
      </c>
      <c r="BK95" s="529" t="e">
        <f ca="1">+IF(AND(ISNUMBER(OFFSET('Hygiene Data'!$G$9,0,10*ROW('Hygiene Data'!G89))),'Data Summary'!DZ95="Yes"),OFFSET('Hygiene Data'!$G$9,0,10*ROW('Hygiene Data'!G89)),NA())</f>
        <v>#N/A</v>
      </c>
      <c r="BL95" s="529" t="e">
        <f ca="1">+IF(AND(ISNUMBER(OFFSET('Hygiene Data'!$H$5,0,10*ROW('Hygiene Data'!H89))),'Data Summary'!EA95="Yes"),OFFSET('Hygiene Data'!$H$5,0,10*ROW('Hygiene Data'!H89)),NA())</f>
        <v>#N/A</v>
      </c>
      <c r="BM95" s="529" t="e">
        <f ca="1">+IF(AND(ISNUMBER(OFFSET('Hygiene Data'!$H$7,0,10*ROW('Hygiene Data'!H89))),'Data Summary'!EB95="Yes"),OFFSET('Hygiene Data'!$H$7,0,10*ROW('Hygiene Data'!H89)),NA())</f>
        <v>#N/A</v>
      </c>
      <c r="BN95" s="529" t="e">
        <f ca="1">+IF(AND(ISNUMBER(OFFSET('Hygiene Data'!$H$9,0,10*ROW('Hygiene Data'!H89))),'Data Summary'!EC95="Yes"),OFFSET('Hygiene Data'!$H$9,0,10*ROW('Hygiene Data'!H89)),NA())</f>
        <v>#N/A</v>
      </c>
      <c r="BO95" s="529" t="e">
        <f ca="1">+IF(AND(ISNUMBER(OFFSET('Hygiene Data'!$I$5,0,10*ROW('Hygiene Data'!I89))),'Data Summary'!ED95="Yes"),OFFSET('Hygiene Data'!$I$5,0,10*ROW('Hygiene Data'!I89)),NA())</f>
        <v>#N/A</v>
      </c>
      <c r="BP95" s="529" t="e">
        <f ca="1">+IF(AND(ISNUMBER(OFFSET('Hygiene Data'!$I$7,0,10*ROW('Hygiene Data'!I89))),'Data Summary'!EE95="Yes"),OFFSET('Hygiene Data'!$I$7,0,10*ROW('Hygiene Data'!I89)),NA())</f>
        <v>#N/A</v>
      </c>
      <c r="BQ95" s="529" t="e">
        <f ca="1">+IF(AND(ISNUMBER(OFFSET('Hygiene Data'!$I$9,0,10*ROW('Hygiene Data'!I89))),'Data Summary'!EF95="Yes"),OFFSET('Hygiene Data'!$I$9,0,10*ROW('Hygiene Data'!I89)),NA())</f>
        <v>#N/A</v>
      </c>
    </row>
    <row r="96" spans="1:69" x14ac:dyDescent="0.25">
      <c r="A96" s="525" t="e">
        <f ca="1">+RIGHT('Data Summary'!A96,LEN('Data Summary'!A96)-9)</f>
        <v>#VALUE!</v>
      </c>
      <c r="B96" s="499" t="str">
        <f ca="1">+IF(ISTEXT('Data Summary'!B96),'Data Summary'!B96,"")</f>
        <v/>
      </c>
      <c r="C96" s="526" t="e">
        <f ca="1">+VALUE('Data Summary'!C96)</f>
        <v>#VALUE!</v>
      </c>
      <c r="D96" s="527" t="e">
        <f ca="1">+IF(AND(ISNUMBER(OFFSET('Water Data'!$D$4,0,10*ROW('Water Data'!D90))),'Data Summary'!BS96="Yes"),100-OFFSET('Water Data'!$D$4,0,10*ROW('Water Data'!D90)),NA())</f>
        <v>#N/A</v>
      </c>
      <c r="E96" s="527" t="e">
        <f ca="1">+IF(AND(ISNUMBER(OFFSET('Water Data'!$D$6,0,10*ROW('Water Data'!D90))),'Data Summary'!BT96="Yes"),OFFSET('Water Data'!$D$6,0,10*ROW('Water Data'!D90)),NA())</f>
        <v>#N/A</v>
      </c>
      <c r="F96" s="527" t="e">
        <f ca="1">+IF(AND(ISNUMBER(OFFSET('Water Data'!$D$9,0,10*ROW('Water Data'!D90))),'Data Summary'!BU96="Yes"),OFFSET('Water Data'!$D$9,0,10*ROW('Water Data'!D90)),NA())</f>
        <v>#N/A</v>
      </c>
      <c r="G96" s="527" t="e">
        <f ca="1">+IF(AND(ISNUMBER(OFFSET('Water Data'!$E$4,0,10*ROW('Water Data'!E90))),'Data Summary'!BV96="Yes"),100-OFFSET('Water Data'!$E$4,0,10*ROW('Water Data'!E90)),NA())</f>
        <v>#N/A</v>
      </c>
      <c r="H96" s="527" t="e">
        <f ca="1">+IF(AND(ISNUMBER(OFFSET('Water Data'!$E$6,0,10*ROW('Water Data'!E90))),'Data Summary'!BW96="Yes"),OFFSET('Water Data'!$E$6,0,10*ROW('Water Data'!E90)),NA())</f>
        <v>#N/A</v>
      </c>
      <c r="I96" s="527" t="e">
        <f ca="1">+IF(AND(ISNUMBER(OFFSET('Water Data'!$E$9,0,10*ROW('Water Data'!E90))),'Data Summary'!BX96="Yes"),OFFSET('Water Data'!$E$9,0,10*ROW('Water Data'!E90)),NA())</f>
        <v>#N/A</v>
      </c>
      <c r="J96" s="527" t="e">
        <f ca="1">+IF(AND(ISNUMBER(OFFSET('Water Data'!$F$4,0,10*ROW('Water Data'!F90))),'Data Summary'!BY96="Yes"),100-OFFSET('Water Data'!$F$4,0,10*ROW('Water Data'!F90)),NA())</f>
        <v>#N/A</v>
      </c>
      <c r="K96" s="527" t="e">
        <f ca="1">+IF(AND(ISNUMBER(OFFSET('Water Data'!$F$6,0,10*ROW('Water Data'!F90))),'Data Summary'!BZ96="Yes"),OFFSET('Water Data'!$F$6,0,10*ROW('Water Data'!F90)),NA())</f>
        <v>#N/A</v>
      </c>
      <c r="L96" s="527" t="e">
        <f ca="1">+IF(AND(ISNUMBER(OFFSET('Water Data'!$F$9,0,10*ROW('Water Data'!F90))),'Data Summary'!CA96="Yes"),OFFSET('Water Data'!$F$9,0,10*ROW('Water Data'!F90)),NA())</f>
        <v>#N/A</v>
      </c>
      <c r="M96" s="527" t="e">
        <f ca="1">+IF(AND(ISNUMBER(OFFSET('Water Data'!$G$4,0,10*ROW('Water Data'!G90))),'Data Summary'!CB96="Yes"),100-OFFSET('Water Data'!$G$4,0,10*ROW('Water Data'!G90)),NA())</f>
        <v>#N/A</v>
      </c>
      <c r="N96" s="527" t="e">
        <f ca="1">+IF(AND(ISNUMBER(OFFSET('Water Data'!$G$6,0,10*ROW('Water Data'!G90))),'Data Summary'!CC96="Yes"),OFFSET('Water Data'!$G$6,0,10*ROW('Water Data'!G90)),NA())</f>
        <v>#N/A</v>
      </c>
      <c r="O96" s="527" t="e">
        <f ca="1">+IF(AND(ISNUMBER(OFFSET('Water Data'!$G$9,0,10*ROW('Water Data'!G90))),'Data Summary'!CD96="Yes"),OFFSET('Water Data'!$G$9,0,10*ROW('Water Data'!G90)),NA())</f>
        <v>#N/A</v>
      </c>
      <c r="P96" s="527" t="e">
        <f ca="1">+IF(AND(ISNUMBER(OFFSET('Water Data'!$H$4,0,10*ROW('Water Data'!H90))),'Data Summary'!CE96="Yes"),100-OFFSET('Water Data'!$H$4,0,10*ROW('Water Data'!H90)),NA())</f>
        <v>#N/A</v>
      </c>
      <c r="Q96" s="527" t="e">
        <f ca="1">+IF(AND(ISNUMBER(OFFSET('Water Data'!$H$6,0,10*ROW('Water Data'!H90))),'Data Summary'!CF96="Yes"),OFFSET('Water Data'!$H$6,0,10*ROW('Water Data'!H90)),NA())</f>
        <v>#N/A</v>
      </c>
      <c r="R96" s="527" t="e">
        <f ca="1">+IF(AND(ISNUMBER(OFFSET('Water Data'!$H$9,0,10*ROW('Water Data'!H90))),'Data Summary'!CG96="Yes"),OFFSET('Water Data'!$H$9,0,10*ROW('Water Data'!H90)),NA())</f>
        <v>#N/A</v>
      </c>
      <c r="S96" s="527" t="e">
        <f ca="1">+IF(AND(ISNUMBER(OFFSET('Water Data'!$I$4,0,10*ROW('Water Data'!I90))),'Data Summary'!CH96="Yes"),100-OFFSET('Water Data'!$I$4,0,10*ROW('Water Data'!I90)),NA())</f>
        <v>#N/A</v>
      </c>
      <c r="T96" s="527" t="e">
        <f ca="1">+IF(AND(ISNUMBER(OFFSET('Water Data'!$I$6,0,10*ROW('Water Data'!I90))),'Data Summary'!CI96="Yes"),OFFSET('Water Data'!$I$6,0,10*ROW('Water Data'!I90)),NA())</f>
        <v>#N/A</v>
      </c>
      <c r="U96" s="527" t="e">
        <f ca="1">+IF(AND(ISNUMBER(OFFSET('Water Data'!$I$9,0,10*ROW('Water Data'!I90))),'Data Summary'!CJ96="Yes"),OFFSET('Water Data'!$I$9,0,10*ROW('Water Data'!I90)),NA())</f>
        <v>#N/A</v>
      </c>
      <c r="V96" s="528" t="e">
        <f ca="1">+IF(AND(ISNUMBER(OFFSET('Sanitation Data'!$D$4,0,10*ROW('Sanitation Data'!D90))),'Data Summary'!CK96="Yes"),100-OFFSET('Sanitation Data'!$D$4,0,10*ROW('Sanitation Data'!D90)),NA())</f>
        <v>#N/A</v>
      </c>
      <c r="W96" s="528" t="e">
        <f ca="1">+IF(AND(ISNUMBER(OFFSET('Sanitation Data'!$D$6,0,10*ROW('Sanitation Data'!D90))),'Data Summary'!CL96="Yes"),OFFSET('Sanitation Data'!$D$6,0,10*ROW('Sanitation Data'!D90)),NA())</f>
        <v>#N/A</v>
      </c>
      <c r="X96" s="528" t="e">
        <f ca="1">+IF(AND(ISNUMBER(OFFSET('Sanitation Data'!$D$10,0,10*ROW('Sanitation Data'!D90))),'Data Summary'!CM96="Yes"),OFFSET('Sanitation Data'!$D$10,0,10*ROW('Sanitation Data'!D90)),NA())</f>
        <v>#N/A</v>
      </c>
      <c r="Y96" s="528" t="e">
        <f ca="1">+IF(AND(ISNUMBER(OFFSET('Sanitation Data'!$D$11,0,10*ROW('Sanitation Data'!D90))),'Data Summary'!CN96="Yes"),OFFSET('Sanitation Data'!$D$11,0,10*ROW('Sanitation Data'!D90)),NA())</f>
        <v>#N/A</v>
      </c>
      <c r="Z96" s="528" t="e">
        <f ca="1">+IF(AND(ISNUMBER(OFFSET('Sanitation Data'!$D$12,0,10*ROW('Sanitation Data'!D90))),'Data Summary'!CO96="Yes"),OFFSET('Sanitation Data'!$D$12,0,10*ROW('Sanitation Data'!D90)),NA())</f>
        <v>#N/A</v>
      </c>
      <c r="AA96" s="528" t="e">
        <f ca="1">+IF(AND(ISNUMBER(OFFSET('Sanitation Data'!$E$4,0,10*ROW('Sanitation Data'!E90))),'Data Summary'!CP96="Yes"),100-OFFSET('Sanitation Data'!$E$4,0,10*ROW('Sanitation Data'!E90)),NA())</f>
        <v>#N/A</v>
      </c>
      <c r="AB96" s="528" t="e">
        <f ca="1">+IF(AND(ISNUMBER(OFFSET('Sanitation Data'!$E$6,0,10*ROW('Sanitation Data'!E90))),'Data Summary'!CQ96="Yes"),OFFSET('Sanitation Data'!$E$6,0,10*ROW('Sanitation Data'!E90)),NA())</f>
        <v>#N/A</v>
      </c>
      <c r="AC96" s="528" t="e">
        <f ca="1">+IF(AND(ISNUMBER(OFFSET('Sanitation Data'!$E$10,0,10*ROW('Sanitation Data'!E90))),'Data Summary'!CR96="Yes"),OFFSET('Sanitation Data'!$E$10,0,10*ROW('Sanitation Data'!E90)),NA())</f>
        <v>#N/A</v>
      </c>
      <c r="AD96" s="528" t="e">
        <f ca="1">+IF(AND(ISNUMBER(OFFSET('Sanitation Data'!$E$11,0,10*ROW('Sanitation Data'!E90))),'Data Summary'!CS96="Yes"),OFFSET('Sanitation Data'!$E$11,0,10*ROW('Sanitation Data'!E90)),NA())</f>
        <v>#N/A</v>
      </c>
      <c r="AE96" s="528" t="e">
        <f ca="1">+IF(AND(ISNUMBER(OFFSET('Sanitation Data'!$E$12,0,10*ROW('Sanitation Data'!E90))),'Data Summary'!CT96="Yes"),OFFSET('Sanitation Data'!$E$12,0,10*ROW('Sanitation Data'!E90)),NA())</f>
        <v>#N/A</v>
      </c>
      <c r="AF96" s="528" t="e">
        <f ca="1">+IF(AND(ISNUMBER(OFFSET('Sanitation Data'!$F$4,0,10*ROW('Sanitation Data'!F90))),'Data Summary'!CU96="Yes"),100-OFFSET('Sanitation Data'!$F$4,0,10*ROW('Sanitation Data'!F90)),NA())</f>
        <v>#N/A</v>
      </c>
      <c r="AG96" s="528" t="e">
        <f ca="1">+IF(AND(ISNUMBER(OFFSET('Sanitation Data'!$F$6,0,10*ROW('Sanitation Data'!F90))),'Data Summary'!CV96="Yes"),OFFSET('Sanitation Data'!$F$6,0,10*ROW('Sanitation Data'!F90)),NA())</f>
        <v>#N/A</v>
      </c>
      <c r="AH96" s="528" t="e">
        <f ca="1">+IF(AND(ISNUMBER(OFFSET('Sanitation Data'!$F$10,0,10*ROW('Sanitation Data'!F90))),'Data Summary'!CW96="Yes"),OFFSET('Sanitation Data'!$F$10,0,10*ROW('Sanitation Data'!F90)),NA())</f>
        <v>#N/A</v>
      </c>
      <c r="AI96" s="528" t="e">
        <f ca="1">+IF(AND(ISNUMBER(OFFSET('Sanitation Data'!$F$11,0,10*ROW('Sanitation Data'!F90))),'Data Summary'!CX96="Yes"),OFFSET('Sanitation Data'!$F$11,0,10*ROW('Sanitation Data'!F90)),NA())</f>
        <v>#N/A</v>
      </c>
      <c r="AJ96" s="528" t="e">
        <f ca="1">+IF(AND(ISNUMBER(OFFSET('Sanitation Data'!$F$12,0,10*ROW('Sanitation Data'!F90))),'Data Summary'!CY96="Yes"),OFFSET('Sanitation Data'!$F$12,0,10*ROW('Sanitation Data'!F90)),NA())</f>
        <v>#N/A</v>
      </c>
      <c r="AK96" s="528" t="e">
        <f ca="1">+IF(AND(ISNUMBER(OFFSET('Sanitation Data'!$G$4,0,10*ROW('Sanitation Data'!G90))),'Data Summary'!CZ96="Yes"),100-OFFSET('Sanitation Data'!$G$4,0,10*ROW('Sanitation Data'!G90)),NA())</f>
        <v>#N/A</v>
      </c>
      <c r="AL96" s="528" t="e">
        <f ca="1">+IF(AND(ISNUMBER(OFFSET('Sanitation Data'!$G$6,0,10*ROW('Sanitation Data'!G90))),'Data Summary'!DA96="Yes"),OFFSET('Sanitation Data'!$G$6,0,10*ROW('Sanitation Data'!G90)),NA())</f>
        <v>#N/A</v>
      </c>
      <c r="AM96" s="528" t="e">
        <f ca="1">+IF(AND(ISNUMBER(OFFSET('Sanitation Data'!$G$10,0,10*ROW('Sanitation Data'!G90))),'Data Summary'!DB96="Yes"),OFFSET('Sanitation Data'!$G$10,0,10*ROW('Sanitation Data'!G90)),NA())</f>
        <v>#N/A</v>
      </c>
      <c r="AN96" s="528" t="e">
        <f ca="1">+IF(AND(ISNUMBER(OFFSET('Sanitation Data'!$G$11,0,10*ROW('Sanitation Data'!G90))),'Data Summary'!DC96="Yes"),OFFSET('Sanitation Data'!$G$11,0,10*ROW('Sanitation Data'!G90)),NA())</f>
        <v>#N/A</v>
      </c>
      <c r="AO96" s="528" t="e">
        <f ca="1">+IF(AND(ISNUMBER(OFFSET('Sanitation Data'!$G$12,0,10*ROW('Sanitation Data'!G90))),'Data Summary'!DD96="Yes"),OFFSET('Sanitation Data'!$G$12,0,10*ROW('Sanitation Data'!G90)),NA())</f>
        <v>#N/A</v>
      </c>
      <c r="AP96" s="528" t="e">
        <f ca="1">+IF(AND(ISNUMBER(OFFSET('Sanitation Data'!$H$4,0,10*ROW('Sanitation Data'!H90))),'Data Summary'!DE96="Yes"),100-OFFSET('Sanitation Data'!$H$4,0,10*ROW('Sanitation Data'!H90)),NA())</f>
        <v>#N/A</v>
      </c>
      <c r="AQ96" s="528" t="e">
        <f ca="1">+IF(AND(ISNUMBER(OFFSET('Sanitation Data'!$H$6,0,10*ROW('Sanitation Data'!H90))),'Data Summary'!DF96="Yes"),OFFSET('Sanitation Data'!$H$6,0,10*ROW('Sanitation Data'!H90)),NA())</f>
        <v>#N/A</v>
      </c>
      <c r="AR96" s="528" t="e">
        <f ca="1">+IF(AND(ISNUMBER(OFFSET('Sanitation Data'!$H$10,0,10*ROW('Sanitation Data'!H90))),'Data Summary'!DG96="Yes"),OFFSET('Sanitation Data'!$H$10,0,10*ROW('Sanitation Data'!H90)),NA())</f>
        <v>#N/A</v>
      </c>
      <c r="AS96" s="528" t="e">
        <f ca="1">+IF(AND(ISNUMBER(OFFSET('Sanitation Data'!$H$11,0,10*ROW('Sanitation Data'!H90))),'Data Summary'!DH96="Yes"),OFFSET('Sanitation Data'!$H$11,0,10*ROW('Sanitation Data'!H90)),NA())</f>
        <v>#N/A</v>
      </c>
      <c r="AT96" s="528" t="e">
        <f ca="1">+IF(AND(ISNUMBER(OFFSET('Sanitation Data'!$H$12,0,10*ROW('Sanitation Data'!H90))),'Data Summary'!DI96="Yes"),OFFSET('Sanitation Data'!$H$12,0,10*ROW('Sanitation Data'!H90)),NA())</f>
        <v>#N/A</v>
      </c>
      <c r="AU96" s="528" t="e">
        <f ca="1">+IF(AND(ISNUMBER(OFFSET('Sanitation Data'!$I$4,0,10*ROW('Sanitation Data'!I90))),'Data Summary'!DJ96="Yes"),100-OFFSET('Sanitation Data'!$I$4,0,10*ROW('Sanitation Data'!I90)),NA())</f>
        <v>#N/A</v>
      </c>
      <c r="AV96" s="528" t="e">
        <f ca="1">+IF(AND(ISNUMBER(OFFSET('Sanitation Data'!$I$6,0,10*ROW('Sanitation Data'!I90))),'Data Summary'!DK96="Yes"),OFFSET('Sanitation Data'!$I$6,0,10*ROW('Sanitation Data'!I90)),NA())</f>
        <v>#N/A</v>
      </c>
      <c r="AW96" s="528" t="e">
        <f ca="1">+IF(AND(ISNUMBER(OFFSET('Sanitation Data'!$I$10,0,10*ROW('Sanitation Data'!I90))),'Data Summary'!DL96="Yes"),OFFSET('Sanitation Data'!$I$10,0,10*ROW('Sanitation Data'!I90)),NA())</f>
        <v>#N/A</v>
      </c>
      <c r="AX96" s="528" t="e">
        <f ca="1">+IF(AND(ISNUMBER(OFFSET('Sanitation Data'!$I$11,0,10*ROW('Sanitation Data'!I90))),'Data Summary'!DM96="Yes"),OFFSET('Sanitation Data'!$I$11,0,10*ROW('Sanitation Data'!I90)),NA())</f>
        <v>#N/A</v>
      </c>
      <c r="AY96" s="528" t="e">
        <f ca="1">+IF(AND(ISNUMBER(OFFSET('Sanitation Data'!$I$12,0,10*ROW('Sanitation Data'!I90))),'Data Summary'!DN96="Yes"),OFFSET('Sanitation Data'!$I$12,0,10*ROW('Sanitation Data'!I90)),NA())</f>
        <v>#N/A</v>
      </c>
      <c r="AZ96" s="529" t="e">
        <f ca="1">+IF(AND(ISNUMBER(OFFSET('Hygiene Data'!$D$5,0,10*ROW('Hygiene Data'!D90))),'Data Summary'!DO96="Yes"),OFFSET('Hygiene Data'!$D$5,0,10*ROW('Hygiene Data'!D90)),NA())</f>
        <v>#N/A</v>
      </c>
      <c r="BA96" s="529" t="e">
        <f ca="1">+IF(AND(ISNUMBER(OFFSET('Hygiene Data'!$D$7,0,10*ROW('Hygiene Data'!D90))),'Data Summary'!DP96="Yes"),OFFSET('Hygiene Data'!$D$7,0,10*ROW('Hygiene Data'!D90)),NA())</f>
        <v>#N/A</v>
      </c>
      <c r="BB96" s="529" t="e">
        <f ca="1">+IF(AND(ISNUMBER(OFFSET('Hygiene Data'!$D$9,0,10*ROW('Hygiene Data'!D90))),'Data Summary'!DQ96="Yes"),OFFSET('Hygiene Data'!$D$9,0,10*ROW('Hygiene Data'!D90)),NA())</f>
        <v>#N/A</v>
      </c>
      <c r="BC96" s="529" t="e">
        <f ca="1">+IF(AND(ISNUMBER(OFFSET('Hygiene Data'!$E$5,0,10*ROW('Hygiene Data'!E90))),'Data Summary'!DR96="Yes"),OFFSET('Hygiene Data'!$E$5,0,10*ROW('Hygiene Data'!E90)),NA())</f>
        <v>#N/A</v>
      </c>
      <c r="BD96" s="529" t="e">
        <f ca="1">+IF(AND(ISNUMBER(OFFSET('Hygiene Data'!$E$7,0,10*ROW('Hygiene Data'!E90))),'Data Summary'!DS96="Yes"),OFFSET('Hygiene Data'!$E$7,0,10*ROW('Hygiene Data'!E90)),NA())</f>
        <v>#N/A</v>
      </c>
      <c r="BE96" s="529" t="e">
        <f ca="1">+IF(AND(ISNUMBER(OFFSET('Hygiene Data'!$E$9,0,10*ROW('Hygiene Data'!E90))),'Data Summary'!DT96="Yes"),OFFSET('Hygiene Data'!$E$9,0,10*ROW('Hygiene Data'!E90)),NA())</f>
        <v>#N/A</v>
      </c>
      <c r="BF96" s="529" t="e">
        <f ca="1">+IF(AND(ISNUMBER(OFFSET('Hygiene Data'!$F$5,0,10*ROW('Hygiene Data'!F90))),'Data Summary'!DU96="Yes"),OFFSET('Hygiene Data'!$F$5,0,10*ROW('Hygiene Data'!F90)),NA())</f>
        <v>#N/A</v>
      </c>
      <c r="BG96" s="529" t="e">
        <f ca="1">+IF(AND(ISNUMBER(OFFSET('Hygiene Data'!$F$7,0,10*ROW('Hygiene Data'!F90))),'Data Summary'!DV96="Yes"),OFFSET('Hygiene Data'!$F$7,0,10*ROW('Hygiene Data'!F90)),NA())</f>
        <v>#N/A</v>
      </c>
      <c r="BH96" s="529" t="e">
        <f ca="1">+IF(AND(ISNUMBER(OFFSET('Hygiene Data'!$F$9,0,10*ROW('Hygiene Data'!F90))),'Data Summary'!DW96="Yes"),OFFSET('Hygiene Data'!$F$9,0,10*ROW('Hygiene Data'!F90)),NA())</f>
        <v>#N/A</v>
      </c>
      <c r="BI96" s="529" t="e">
        <f ca="1">+IF(AND(ISNUMBER(OFFSET('Hygiene Data'!$G$5,0,10*ROW('Hygiene Data'!G90))),'Data Summary'!DX96="Yes"),OFFSET('Hygiene Data'!$G$5,0,10*ROW('Hygiene Data'!G90)),NA())</f>
        <v>#N/A</v>
      </c>
      <c r="BJ96" s="529" t="e">
        <f ca="1">+IF(AND(ISNUMBER(OFFSET('Hygiene Data'!$G$7,0,10*ROW('Hygiene Data'!G90))),'Data Summary'!DY96="Yes"),OFFSET('Hygiene Data'!$G$7,0,10*ROW('Hygiene Data'!G90)),NA())</f>
        <v>#N/A</v>
      </c>
      <c r="BK96" s="529" t="e">
        <f ca="1">+IF(AND(ISNUMBER(OFFSET('Hygiene Data'!$G$9,0,10*ROW('Hygiene Data'!G90))),'Data Summary'!DZ96="Yes"),OFFSET('Hygiene Data'!$G$9,0,10*ROW('Hygiene Data'!G90)),NA())</f>
        <v>#N/A</v>
      </c>
      <c r="BL96" s="529" t="e">
        <f ca="1">+IF(AND(ISNUMBER(OFFSET('Hygiene Data'!$H$5,0,10*ROW('Hygiene Data'!H90))),'Data Summary'!EA96="Yes"),OFFSET('Hygiene Data'!$H$5,0,10*ROW('Hygiene Data'!H90)),NA())</f>
        <v>#N/A</v>
      </c>
      <c r="BM96" s="529" t="e">
        <f ca="1">+IF(AND(ISNUMBER(OFFSET('Hygiene Data'!$H$7,0,10*ROW('Hygiene Data'!H90))),'Data Summary'!EB96="Yes"),OFFSET('Hygiene Data'!$H$7,0,10*ROW('Hygiene Data'!H90)),NA())</f>
        <v>#N/A</v>
      </c>
      <c r="BN96" s="529" t="e">
        <f ca="1">+IF(AND(ISNUMBER(OFFSET('Hygiene Data'!$H$9,0,10*ROW('Hygiene Data'!H90))),'Data Summary'!EC96="Yes"),OFFSET('Hygiene Data'!$H$9,0,10*ROW('Hygiene Data'!H90)),NA())</f>
        <v>#N/A</v>
      </c>
      <c r="BO96" s="529" t="e">
        <f ca="1">+IF(AND(ISNUMBER(OFFSET('Hygiene Data'!$I$5,0,10*ROW('Hygiene Data'!I90))),'Data Summary'!ED96="Yes"),OFFSET('Hygiene Data'!$I$5,0,10*ROW('Hygiene Data'!I90)),NA())</f>
        <v>#N/A</v>
      </c>
      <c r="BP96" s="529" t="e">
        <f ca="1">+IF(AND(ISNUMBER(OFFSET('Hygiene Data'!$I$7,0,10*ROW('Hygiene Data'!I90))),'Data Summary'!EE96="Yes"),OFFSET('Hygiene Data'!$I$7,0,10*ROW('Hygiene Data'!I90)),NA())</f>
        <v>#N/A</v>
      </c>
      <c r="BQ96" s="529" t="e">
        <f ca="1">+IF(AND(ISNUMBER(OFFSET('Hygiene Data'!$I$9,0,10*ROW('Hygiene Data'!I90))),'Data Summary'!EF96="Yes"),OFFSET('Hygiene Data'!$I$9,0,10*ROW('Hygiene Data'!I90)),NA())</f>
        <v>#N/A</v>
      </c>
    </row>
    <row r="97" spans="1:69" x14ac:dyDescent="0.25">
      <c r="A97" s="525" t="e">
        <f ca="1">+RIGHT('Data Summary'!A97,LEN('Data Summary'!A97)-9)</f>
        <v>#VALUE!</v>
      </c>
      <c r="B97" s="499" t="str">
        <f ca="1">+IF(ISTEXT('Data Summary'!B97),'Data Summary'!B97,"")</f>
        <v/>
      </c>
      <c r="C97" s="526" t="e">
        <f ca="1">+VALUE('Data Summary'!C97)</f>
        <v>#VALUE!</v>
      </c>
      <c r="D97" s="527" t="e">
        <f ca="1">+IF(AND(ISNUMBER(OFFSET('Water Data'!$D$4,0,10*ROW('Water Data'!D91))),'Data Summary'!BS97="Yes"),100-OFFSET('Water Data'!$D$4,0,10*ROW('Water Data'!D91)),NA())</f>
        <v>#N/A</v>
      </c>
      <c r="E97" s="527" t="e">
        <f ca="1">+IF(AND(ISNUMBER(OFFSET('Water Data'!$D$6,0,10*ROW('Water Data'!D91))),'Data Summary'!BT97="Yes"),OFFSET('Water Data'!$D$6,0,10*ROW('Water Data'!D91)),NA())</f>
        <v>#N/A</v>
      </c>
      <c r="F97" s="527" t="e">
        <f ca="1">+IF(AND(ISNUMBER(OFFSET('Water Data'!$D$9,0,10*ROW('Water Data'!D91))),'Data Summary'!BU97="Yes"),OFFSET('Water Data'!$D$9,0,10*ROW('Water Data'!D91)),NA())</f>
        <v>#N/A</v>
      </c>
      <c r="G97" s="527" t="e">
        <f ca="1">+IF(AND(ISNUMBER(OFFSET('Water Data'!$E$4,0,10*ROW('Water Data'!E91))),'Data Summary'!BV97="Yes"),100-OFFSET('Water Data'!$E$4,0,10*ROW('Water Data'!E91)),NA())</f>
        <v>#N/A</v>
      </c>
      <c r="H97" s="527" t="e">
        <f ca="1">+IF(AND(ISNUMBER(OFFSET('Water Data'!$E$6,0,10*ROW('Water Data'!E91))),'Data Summary'!BW97="Yes"),OFFSET('Water Data'!$E$6,0,10*ROW('Water Data'!E91)),NA())</f>
        <v>#N/A</v>
      </c>
      <c r="I97" s="527" t="e">
        <f ca="1">+IF(AND(ISNUMBER(OFFSET('Water Data'!$E$9,0,10*ROW('Water Data'!E91))),'Data Summary'!BX97="Yes"),OFFSET('Water Data'!$E$9,0,10*ROW('Water Data'!E91)),NA())</f>
        <v>#N/A</v>
      </c>
      <c r="J97" s="527" t="e">
        <f ca="1">+IF(AND(ISNUMBER(OFFSET('Water Data'!$F$4,0,10*ROW('Water Data'!F91))),'Data Summary'!BY97="Yes"),100-OFFSET('Water Data'!$F$4,0,10*ROW('Water Data'!F91)),NA())</f>
        <v>#N/A</v>
      </c>
      <c r="K97" s="527" t="e">
        <f ca="1">+IF(AND(ISNUMBER(OFFSET('Water Data'!$F$6,0,10*ROW('Water Data'!F91))),'Data Summary'!BZ97="Yes"),OFFSET('Water Data'!$F$6,0,10*ROW('Water Data'!F91)),NA())</f>
        <v>#N/A</v>
      </c>
      <c r="L97" s="527" t="e">
        <f ca="1">+IF(AND(ISNUMBER(OFFSET('Water Data'!$F$9,0,10*ROW('Water Data'!F91))),'Data Summary'!CA97="Yes"),OFFSET('Water Data'!$F$9,0,10*ROW('Water Data'!F91)),NA())</f>
        <v>#N/A</v>
      </c>
      <c r="M97" s="527" t="e">
        <f ca="1">+IF(AND(ISNUMBER(OFFSET('Water Data'!$G$4,0,10*ROW('Water Data'!G91))),'Data Summary'!CB97="Yes"),100-OFFSET('Water Data'!$G$4,0,10*ROW('Water Data'!G91)),NA())</f>
        <v>#N/A</v>
      </c>
      <c r="N97" s="527" t="e">
        <f ca="1">+IF(AND(ISNUMBER(OFFSET('Water Data'!$G$6,0,10*ROW('Water Data'!G91))),'Data Summary'!CC97="Yes"),OFFSET('Water Data'!$G$6,0,10*ROW('Water Data'!G91)),NA())</f>
        <v>#N/A</v>
      </c>
      <c r="O97" s="527" t="e">
        <f ca="1">+IF(AND(ISNUMBER(OFFSET('Water Data'!$G$9,0,10*ROW('Water Data'!G91))),'Data Summary'!CD97="Yes"),OFFSET('Water Data'!$G$9,0,10*ROW('Water Data'!G91)),NA())</f>
        <v>#N/A</v>
      </c>
      <c r="P97" s="527" t="e">
        <f ca="1">+IF(AND(ISNUMBER(OFFSET('Water Data'!$H$4,0,10*ROW('Water Data'!H91))),'Data Summary'!CE97="Yes"),100-OFFSET('Water Data'!$H$4,0,10*ROW('Water Data'!H91)),NA())</f>
        <v>#N/A</v>
      </c>
      <c r="Q97" s="527" t="e">
        <f ca="1">+IF(AND(ISNUMBER(OFFSET('Water Data'!$H$6,0,10*ROW('Water Data'!H91))),'Data Summary'!CF97="Yes"),OFFSET('Water Data'!$H$6,0,10*ROW('Water Data'!H91)),NA())</f>
        <v>#N/A</v>
      </c>
      <c r="R97" s="527" t="e">
        <f ca="1">+IF(AND(ISNUMBER(OFFSET('Water Data'!$H$9,0,10*ROW('Water Data'!H91))),'Data Summary'!CG97="Yes"),OFFSET('Water Data'!$H$9,0,10*ROW('Water Data'!H91)),NA())</f>
        <v>#N/A</v>
      </c>
      <c r="S97" s="527" t="e">
        <f ca="1">+IF(AND(ISNUMBER(OFFSET('Water Data'!$I$4,0,10*ROW('Water Data'!I91))),'Data Summary'!CH97="Yes"),100-OFFSET('Water Data'!$I$4,0,10*ROW('Water Data'!I91)),NA())</f>
        <v>#N/A</v>
      </c>
      <c r="T97" s="527" t="e">
        <f ca="1">+IF(AND(ISNUMBER(OFFSET('Water Data'!$I$6,0,10*ROW('Water Data'!I91))),'Data Summary'!CI97="Yes"),OFFSET('Water Data'!$I$6,0,10*ROW('Water Data'!I91)),NA())</f>
        <v>#N/A</v>
      </c>
      <c r="U97" s="527" t="e">
        <f ca="1">+IF(AND(ISNUMBER(OFFSET('Water Data'!$I$9,0,10*ROW('Water Data'!I91))),'Data Summary'!CJ97="Yes"),OFFSET('Water Data'!$I$9,0,10*ROW('Water Data'!I91)),NA())</f>
        <v>#N/A</v>
      </c>
      <c r="V97" s="528" t="e">
        <f ca="1">+IF(AND(ISNUMBER(OFFSET('Sanitation Data'!$D$4,0,10*ROW('Sanitation Data'!D91))),'Data Summary'!CK97="Yes"),100-OFFSET('Sanitation Data'!$D$4,0,10*ROW('Sanitation Data'!D91)),NA())</f>
        <v>#N/A</v>
      </c>
      <c r="W97" s="528" t="e">
        <f ca="1">+IF(AND(ISNUMBER(OFFSET('Sanitation Data'!$D$6,0,10*ROW('Sanitation Data'!D91))),'Data Summary'!CL97="Yes"),OFFSET('Sanitation Data'!$D$6,0,10*ROW('Sanitation Data'!D91)),NA())</f>
        <v>#N/A</v>
      </c>
      <c r="X97" s="528" t="e">
        <f ca="1">+IF(AND(ISNUMBER(OFFSET('Sanitation Data'!$D$10,0,10*ROW('Sanitation Data'!D91))),'Data Summary'!CM97="Yes"),OFFSET('Sanitation Data'!$D$10,0,10*ROW('Sanitation Data'!D91)),NA())</f>
        <v>#N/A</v>
      </c>
      <c r="Y97" s="528" t="e">
        <f ca="1">+IF(AND(ISNUMBER(OFFSET('Sanitation Data'!$D$11,0,10*ROW('Sanitation Data'!D91))),'Data Summary'!CN97="Yes"),OFFSET('Sanitation Data'!$D$11,0,10*ROW('Sanitation Data'!D91)),NA())</f>
        <v>#N/A</v>
      </c>
      <c r="Z97" s="528" t="e">
        <f ca="1">+IF(AND(ISNUMBER(OFFSET('Sanitation Data'!$D$12,0,10*ROW('Sanitation Data'!D91))),'Data Summary'!CO97="Yes"),OFFSET('Sanitation Data'!$D$12,0,10*ROW('Sanitation Data'!D91)),NA())</f>
        <v>#N/A</v>
      </c>
      <c r="AA97" s="528" t="e">
        <f ca="1">+IF(AND(ISNUMBER(OFFSET('Sanitation Data'!$E$4,0,10*ROW('Sanitation Data'!E91))),'Data Summary'!CP97="Yes"),100-OFFSET('Sanitation Data'!$E$4,0,10*ROW('Sanitation Data'!E91)),NA())</f>
        <v>#N/A</v>
      </c>
      <c r="AB97" s="528" t="e">
        <f ca="1">+IF(AND(ISNUMBER(OFFSET('Sanitation Data'!$E$6,0,10*ROW('Sanitation Data'!E91))),'Data Summary'!CQ97="Yes"),OFFSET('Sanitation Data'!$E$6,0,10*ROW('Sanitation Data'!E91)),NA())</f>
        <v>#N/A</v>
      </c>
      <c r="AC97" s="528" t="e">
        <f ca="1">+IF(AND(ISNUMBER(OFFSET('Sanitation Data'!$E$10,0,10*ROW('Sanitation Data'!E91))),'Data Summary'!CR97="Yes"),OFFSET('Sanitation Data'!$E$10,0,10*ROW('Sanitation Data'!E91)),NA())</f>
        <v>#N/A</v>
      </c>
      <c r="AD97" s="528" t="e">
        <f ca="1">+IF(AND(ISNUMBER(OFFSET('Sanitation Data'!$E$11,0,10*ROW('Sanitation Data'!E91))),'Data Summary'!CS97="Yes"),OFFSET('Sanitation Data'!$E$11,0,10*ROW('Sanitation Data'!E91)),NA())</f>
        <v>#N/A</v>
      </c>
      <c r="AE97" s="528" t="e">
        <f ca="1">+IF(AND(ISNUMBER(OFFSET('Sanitation Data'!$E$12,0,10*ROW('Sanitation Data'!E91))),'Data Summary'!CT97="Yes"),OFFSET('Sanitation Data'!$E$12,0,10*ROW('Sanitation Data'!E91)),NA())</f>
        <v>#N/A</v>
      </c>
      <c r="AF97" s="528" t="e">
        <f ca="1">+IF(AND(ISNUMBER(OFFSET('Sanitation Data'!$F$4,0,10*ROW('Sanitation Data'!F91))),'Data Summary'!CU97="Yes"),100-OFFSET('Sanitation Data'!$F$4,0,10*ROW('Sanitation Data'!F91)),NA())</f>
        <v>#N/A</v>
      </c>
      <c r="AG97" s="528" t="e">
        <f ca="1">+IF(AND(ISNUMBER(OFFSET('Sanitation Data'!$F$6,0,10*ROW('Sanitation Data'!F91))),'Data Summary'!CV97="Yes"),OFFSET('Sanitation Data'!$F$6,0,10*ROW('Sanitation Data'!F91)),NA())</f>
        <v>#N/A</v>
      </c>
      <c r="AH97" s="528" t="e">
        <f ca="1">+IF(AND(ISNUMBER(OFFSET('Sanitation Data'!$F$10,0,10*ROW('Sanitation Data'!F91))),'Data Summary'!CW97="Yes"),OFFSET('Sanitation Data'!$F$10,0,10*ROW('Sanitation Data'!F91)),NA())</f>
        <v>#N/A</v>
      </c>
      <c r="AI97" s="528" t="e">
        <f ca="1">+IF(AND(ISNUMBER(OFFSET('Sanitation Data'!$F$11,0,10*ROW('Sanitation Data'!F91))),'Data Summary'!CX97="Yes"),OFFSET('Sanitation Data'!$F$11,0,10*ROW('Sanitation Data'!F91)),NA())</f>
        <v>#N/A</v>
      </c>
      <c r="AJ97" s="528" t="e">
        <f ca="1">+IF(AND(ISNUMBER(OFFSET('Sanitation Data'!$F$12,0,10*ROW('Sanitation Data'!F91))),'Data Summary'!CY97="Yes"),OFFSET('Sanitation Data'!$F$12,0,10*ROW('Sanitation Data'!F91)),NA())</f>
        <v>#N/A</v>
      </c>
      <c r="AK97" s="528" t="e">
        <f ca="1">+IF(AND(ISNUMBER(OFFSET('Sanitation Data'!$G$4,0,10*ROW('Sanitation Data'!G91))),'Data Summary'!CZ97="Yes"),100-OFFSET('Sanitation Data'!$G$4,0,10*ROW('Sanitation Data'!G91)),NA())</f>
        <v>#N/A</v>
      </c>
      <c r="AL97" s="528" t="e">
        <f ca="1">+IF(AND(ISNUMBER(OFFSET('Sanitation Data'!$G$6,0,10*ROW('Sanitation Data'!G91))),'Data Summary'!DA97="Yes"),OFFSET('Sanitation Data'!$G$6,0,10*ROW('Sanitation Data'!G91)),NA())</f>
        <v>#N/A</v>
      </c>
      <c r="AM97" s="528" t="e">
        <f ca="1">+IF(AND(ISNUMBER(OFFSET('Sanitation Data'!$G$10,0,10*ROW('Sanitation Data'!G91))),'Data Summary'!DB97="Yes"),OFFSET('Sanitation Data'!$G$10,0,10*ROW('Sanitation Data'!G91)),NA())</f>
        <v>#N/A</v>
      </c>
      <c r="AN97" s="528" t="e">
        <f ca="1">+IF(AND(ISNUMBER(OFFSET('Sanitation Data'!$G$11,0,10*ROW('Sanitation Data'!G91))),'Data Summary'!DC97="Yes"),OFFSET('Sanitation Data'!$G$11,0,10*ROW('Sanitation Data'!G91)),NA())</f>
        <v>#N/A</v>
      </c>
      <c r="AO97" s="528" t="e">
        <f ca="1">+IF(AND(ISNUMBER(OFFSET('Sanitation Data'!$G$12,0,10*ROW('Sanitation Data'!G91))),'Data Summary'!DD97="Yes"),OFFSET('Sanitation Data'!$G$12,0,10*ROW('Sanitation Data'!G91)),NA())</f>
        <v>#N/A</v>
      </c>
      <c r="AP97" s="528" t="e">
        <f ca="1">+IF(AND(ISNUMBER(OFFSET('Sanitation Data'!$H$4,0,10*ROW('Sanitation Data'!H91))),'Data Summary'!DE97="Yes"),100-OFFSET('Sanitation Data'!$H$4,0,10*ROW('Sanitation Data'!H91)),NA())</f>
        <v>#N/A</v>
      </c>
      <c r="AQ97" s="528" t="e">
        <f ca="1">+IF(AND(ISNUMBER(OFFSET('Sanitation Data'!$H$6,0,10*ROW('Sanitation Data'!H91))),'Data Summary'!DF97="Yes"),OFFSET('Sanitation Data'!$H$6,0,10*ROW('Sanitation Data'!H91)),NA())</f>
        <v>#N/A</v>
      </c>
      <c r="AR97" s="528" t="e">
        <f ca="1">+IF(AND(ISNUMBER(OFFSET('Sanitation Data'!$H$10,0,10*ROW('Sanitation Data'!H91))),'Data Summary'!DG97="Yes"),OFFSET('Sanitation Data'!$H$10,0,10*ROW('Sanitation Data'!H91)),NA())</f>
        <v>#N/A</v>
      </c>
      <c r="AS97" s="528" t="e">
        <f ca="1">+IF(AND(ISNUMBER(OFFSET('Sanitation Data'!$H$11,0,10*ROW('Sanitation Data'!H91))),'Data Summary'!DH97="Yes"),OFFSET('Sanitation Data'!$H$11,0,10*ROW('Sanitation Data'!H91)),NA())</f>
        <v>#N/A</v>
      </c>
      <c r="AT97" s="528" t="e">
        <f ca="1">+IF(AND(ISNUMBER(OFFSET('Sanitation Data'!$H$12,0,10*ROW('Sanitation Data'!H91))),'Data Summary'!DI97="Yes"),OFFSET('Sanitation Data'!$H$12,0,10*ROW('Sanitation Data'!H91)),NA())</f>
        <v>#N/A</v>
      </c>
      <c r="AU97" s="528" t="e">
        <f ca="1">+IF(AND(ISNUMBER(OFFSET('Sanitation Data'!$I$4,0,10*ROW('Sanitation Data'!I91))),'Data Summary'!DJ97="Yes"),100-OFFSET('Sanitation Data'!$I$4,0,10*ROW('Sanitation Data'!I91)),NA())</f>
        <v>#N/A</v>
      </c>
      <c r="AV97" s="528" t="e">
        <f ca="1">+IF(AND(ISNUMBER(OFFSET('Sanitation Data'!$I$6,0,10*ROW('Sanitation Data'!I91))),'Data Summary'!DK97="Yes"),OFFSET('Sanitation Data'!$I$6,0,10*ROW('Sanitation Data'!I91)),NA())</f>
        <v>#N/A</v>
      </c>
      <c r="AW97" s="528" t="e">
        <f ca="1">+IF(AND(ISNUMBER(OFFSET('Sanitation Data'!$I$10,0,10*ROW('Sanitation Data'!I91))),'Data Summary'!DL97="Yes"),OFFSET('Sanitation Data'!$I$10,0,10*ROW('Sanitation Data'!I91)),NA())</f>
        <v>#N/A</v>
      </c>
      <c r="AX97" s="528" t="e">
        <f ca="1">+IF(AND(ISNUMBER(OFFSET('Sanitation Data'!$I$11,0,10*ROW('Sanitation Data'!I91))),'Data Summary'!DM97="Yes"),OFFSET('Sanitation Data'!$I$11,0,10*ROW('Sanitation Data'!I91)),NA())</f>
        <v>#N/A</v>
      </c>
      <c r="AY97" s="528" t="e">
        <f ca="1">+IF(AND(ISNUMBER(OFFSET('Sanitation Data'!$I$12,0,10*ROW('Sanitation Data'!I91))),'Data Summary'!DN97="Yes"),OFFSET('Sanitation Data'!$I$12,0,10*ROW('Sanitation Data'!I91)),NA())</f>
        <v>#N/A</v>
      </c>
      <c r="AZ97" s="529" t="e">
        <f ca="1">+IF(AND(ISNUMBER(OFFSET('Hygiene Data'!$D$5,0,10*ROW('Hygiene Data'!D91))),'Data Summary'!DO97="Yes"),OFFSET('Hygiene Data'!$D$5,0,10*ROW('Hygiene Data'!D91)),NA())</f>
        <v>#N/A</v>
      </c>
      <c r="BA97" s="529" t="e">
        <f ca="1">+IF(AND(ISNUMBER(OFFSET('Hygiene Data'!$D$7,0,10*ROW('Hygiene Data'!D91))),'Data Summary'!DP97="Yes"),OFFSET('Hygiene Data'!$D$7,0,10*ROW('Hygiene Data'!D91)),NA())</f>
        <v>#N/A</v>
      </c>
      <c r="BB97" s="529" t="e">
        <f ca="1">+IF(AND(ISNUMBER(OFFSET('Hygiene Data'!$D$9,0,10*ROW('Hygiene Data'!D91))),'Data Summary'!DQ97="Yes"),OFFSET('Hygiene Data'!$D$9,0,10*ROW('Hygiene Data'!D91)),NA())</f>
        <v>#N/A</v>
      </c>
      <c r="BC97" s="529" t="e">
        <f ca="1">+IF(AND(ISNUMBER(OFFSET('Hygiene Data'!$E$5,0,10*ROW('Hygiene Data'!E91))),'Data Summary'!DR97="Yes"),OFFSET('Hygiene Data'!$E$5,0,10*ROW('Hygiene Data'!E91)),NA())</f>
        <v>#N/A</v>
      </c>
      <c r="BD97" s="529" t="e">
        <f ca="1">+IF(AND(ISNUMBER(OFFSET('Hygiene Data'!$E$7,0,10*ROW('Hygiene Data'!E91))),'Data Summary'!DS97="Yes"),OFFSET('Hygiene Data'!$E$7,0,10*ROW('Hygiene Data'!E91)),NA())</f>
        <v>#N/A</v>
      </c>
      <c r="BE97" s="529" t="e">
        <f ca="1">+IF(AND(ISNUMBER(OFFSET('Hygiene Data'!$E$9,0,10*ROW('Hygiene Data'!E91))),'Data Summary'!DT97="Yes"),OFFSET('Hygiene Data'!$E$9,0,10*ROW('Hygiene Data'!E91)),NA())</f>
        <v>#N/A</v>
      </c>
      <c r="BF97" s="529" t="e">
        <f ca="1">+IF(AND(ISNUMBER(OFFSET('Hygiene Data'!$F$5,0,10*ROW('Hygiene Data'!F91))),'Data Summary'!DU97="Yes"),OFFSET('Hygiene Data'!$F$5,0,10*ROW('Hygiene Data'!F91)),NA())</f>
        <v>#N/A</v>
      </c>
      <c r="BG97" s="529" t="e">
        <f ca="1">+IF(AND(ISNUMBER(OFFSET('Hygiene Data'!$F$7,0,10*ROW('Hygiene Data'!F91))),'Data Summary'!DV97="Yes"),OFFSET('Hygiene Data'!$F$7,0,10*ROW('Hygiene Data'!F91)),NA())</f>
        <v>#N/A</v>
      </c>
      <c r="BH97" s="529" t="e">
        <f ca="1">+IF(AND(ISNUMBER(OFFSET('Hygiene Data'!$F$9,0,10*ROW('Hygiene Data'!F91))),'Data Summary'!DW97="Yes"),OFFSET('Hygiene Data'!$F$9,0,10*ROW('Hygiene Data'!F91)),NA())</f>
        <v>#N/A</v>
      </c>
      <c r="BI97" s="529" t="e">
        <f ca="1">+IF(AND(ISNUMBER(OFFSET('Hygiene Data'!$G$5,0,10*ROW('Hygiene Data'!G91))),'Data Summary'!DX97="Yes"),OFFSET('Hygiene Data'!$G$5,0,10*ROW('Hygiene Data'!G91)),NA())</f>
        <v>#N/A</v>
      </c>
      <c r="BJ97" s="529" t="e">
        <f ca="1">+IF(AND(ISNUMBER(OFFSET('Hygiene Data'!$G$7,0,10*ROW('Hygiene Data'!G91))),'Data Summary'!DY97="Yes"),OFFSET('Hygiene Data'!$G$7,0,10*ROW('Hygiene Data'!G91)),NA())</f>
        <v>#N/A</v>
      </c>
      <c r="BK97" s="529" t="e">
        <f ca="1">+IF(AND(ISNUMBER(OFFSET('Hygiene Data'!$G$9,0,10*ROW('Hygiene Data'!G91))),'Data Summary'!DZ97="Yes"),OFFSET('Hygiene Data'!$G$9,0,10*ROW('Hygiene Data'!G91)),NA())</f>
        <v>#N/A</v>
      </c>
      <c r="BL97" s="529" t="e">
        <f ca="1">+IF(AND(ISNUMBER(OFFSET('Hygiene Data'!$H$5,0,10*ROW('Hygiene Data'!H91))),'Data Summary'!EA97="Yes"),OFFSET('Hygiene Data'!$H$5,0,10*ROW('Hygiene Data'!H91)),NA())</f>
        <v>#N/A</v>
      </c>
      <c r="BM97" s="529" t="e">
        <f ca="1">+IF(AND(ISNUMBER(OFFSET('Hygiene Data'!$H$7,0,10*ROW('Hygiene Data'!H91))),'Data Summary'!EB97="Yes"),OFFSET('Hygiene Data'!$H$7,0,10*ROW('Hygiene Data'!H91)),NA())</f>
        <v>#N/A</v>
      </c>
      <c r="BN97" s="529" t="e">
        <f ca="1">+IF(AND(ISNUMBER(OFFSET('Hygiene Data'!$H$9,0,10*ROW('Hygiene Data'!H91))),'Data Summary'!EC97="Yes"),OFFSET('Hygiene Data'!$H$9,0,10*ROW('Hygiene Data'!H91)),NA())</f>
        <v>#N/A</v>
      </c>
      <c r="BO97" s="529" t="e">
        <f ca="1">+IF(AND(ISNUMBER(OFFSET('Hygiene Data'!$I$5,0,10*ROW('Hygiene Data'!I91))),'Data Summary'!ED97="Yes"),OFFSET('Hygiene Data'!$I$5,0,10*ROW('Hygiene Data'!I91)),NA())</f>
        <v>#N/A</v>
      </c>
      <c r="BP97" s="529" t="e">
        <f ca="1">+IF(AND(ISNUMBER(OFFSET('Hygiene Data'!$I$7,0,10*ROW('Hygiene Data'!I91))),'Data Summary'!EE97="Yes"),OFFSET('Hygiene Data'!$I$7,0,10*ROW('Hygiene Data'!I91)),NA())</f>
        <v>#N/A</v>
      </c>
      <c r="BQ97" s="529" t="e">
        <f ca="1">+IF(AND(ISNUMBER(OFFSET('Hygiene Data'!$I$9,0,10*ROW('Hygiene Data'!I91))),'Data Summary'!EF97="Yes"),OFFSET('Hygiene Data'!$I$9,0,10*ROW('Hygiene Data'!I91)),NA())</f>
        <v>#N/A</v>
      </c>
    </row>
    <row r="98" spans="1:69" x14ac:dyDescent="0.25">
      <c r="A98" s="525" t="e">
        <f ca="1">+RIGHT('Data Summary'!A98,LEN('Data Summary'!A98)-9)</f>
        <v>#VALUE!</v>
      </c>
      <c r="B98" s="499" t="str">
        <f ca="1">+IF(ISTEXT('Data Summary'!B98),'Data Summary'!B98,"")</f>
        <v/>
      </c>
      <c r="C98" s="526" t="e">
        <f ca="1">+VALUE('Data Summary'!C98)</f>
        <v>#VALUE!</v>
      </c>
      <c r="D98" s="527" t="e">
        <f ca="1">+IF(AND(ISNUMBER(OFFSET('Water Data'!$D$4,0,10*ROW('Water Data'!D92))),'Data Summary'!BS98="Yes"),100-OFFSET('Water Data'!$D$4,0,10*ROW('Water Data'!D92)),NA())</f>
        <v>#N/A</v>
      </c>
      <c r="E98" s="527" t="e">
        <f ca="1">+IF(AND(ISNUMBER(OFFSET('Water Data'!$D$6,0,10*ROW('Water Data'!D92))),'Data Summary'!BT98="Yes"),OFFSET('Water Data'!$D$6,0,10*ROW('Water Data'!D92)),NA())</f>
        <v>#N/A</v>
      </c>
      <c r="F98" s="527" t="e">
        <f ca="1">+IF(AND(ISNUMBER(OFFSET('Water Data'!$D$9,0,10*ROW('Water Data'!D92))),'Data Summary'!BU98="Yes"),OFFSET('Water Data'!$D$9,0,10*ROW('Water Data'!D92)),NA())</f>
        <v>#N/A</v>
      </c>
      <c r="G98" s="527" t="e">
        <f ca="1">+IF(AND(ISNUMBER(OFFSET('Water Data'!$E$4,0,10*ROW('Water Data'!E92))),'Data Summary'!BV98="Yes"),100-OFFSET('Water Data'!$E$4,0,10*ROW('Water Data'!E92)),NA())</f>
        <v>#N/A</v>
      </c>
      <c r="H98" s="527" t="e">
        <f ca="1">+IF(AND(ISNUMBER(OFFSET('Water Data'!$E$6,0,10*ROW('Water Data'!E92))),'Data Summary'!BW98="Yes"),OFFSET('Water Data'!$E$6,0,10*ROW('Water Data'!E92)),NA())</f>
        <v>#N/A</v>
      </c>
      <c r="I98" s="527" t="e">
        <f ca="1">+IF(AND(ISNUMBER(OFFSET('Water Data'!$E$9,0,10*ROW('Water Data'!E92))),'Data Summary'!BX98="Yes"),OFFSET('Water Data'!$E$9,0,10*ROW('Water Data'!E92)),NA())</f>
        <v>#N/A</v>
      </c>
      <c r="J98" s="527" t="e">
        <f ca="1">+IF(AND(ISNUMBER(OFFSET('Water Data'!$F$4,0,10*ROW('Water Data'!F92))),'Data Summary'!BY98="Yes"),100-OFFSET('Water Data'!$F$4,0,10*ROW('Water Data'!F92)),NA())</f>
        <v>#N/A</v>
      </c>
      <c r="K98" s="527" t="e">
        <f ca="1">+IF(AND(ISNUMBER(OFFSET('Water Data'!$F$6,0,10*ROW('Water Data'!F92))),'Data Summary'!BZ98="Yes"),OFFSET('Water Data'!$F$6,0,10*ROW('Water Data'!F92)),NA())</f>
        <v>#N/A</v>
      </c>
      <c r="L98" s="527" t="e">
        <f ca="1">+IF(AND(ISNUMBER(OFFSET('Water Data'!$F$9,0,10*ROW('Water Data'!F92))),'Data Summary'!CA98="Yes"),OFFSET('Water Data'!$F$9,0,10*ROW('Water Data'!F92)),NA())</f>
        <v>#N/A</v>
      </c>
      <c r="M98" s="527" t="e">
        <f ca="1">+IF(AND(ISNUMBER(OFFSET('Water Data'!$G$4,0,10*ROW('Water Data'!G92))),'Data Summary'!CB98="Yes"),100-OFFSET('Water Data'!$G$4,0,10*ROW('Water Data'!G92)),NA())</f>
        <v>#N/A</v>
      </c>
      <c r="N98" s="527" t="e">
        <f ca="1">+IF(AND(ISNUMBER(OFFSET('Water Data'!$G$6,0,10*ROW('Water Data'!G92))),'Data Summary'!CC98="Yes"),OFFSET('Water Data'!$G$6,0,10*ROW('Water Data'!G92)),NA())</f>
        <v>#N/A</v>
      </c>
      <c r="O98" s="527" t="e">
        <f ca="1">+IF(AND(ISNUMBER(OFFSET('Water Data'!$G$9,0,10*ROW('Water Data'!G92))),'Data Summary'!CD98="Yes"),OFFSET('Water Data'!$G$9,0,10*ROW('Water Data'!G92)),NA())</f>
        <v>#N/A</v>
      </c>
      <c r="P98" s="527" t="e">
        <f ca="1">+IF(AND(ISNUMBER(OFFSET('Water Data'!$H$4,0,10*ROW('Water Data'!H92))),'Data Summary'!CE98="Yes"),100-OFFSET('Water Data'!$H$4,0,10*ROW('Water Data'!H92)),NA())</f>
        <v>#N/A</v>
      </c>
      <c r="Q98" s="527" t="e">
        <f ca="1">+IF(AND(ISNUMBER(OFFSET('Water Data'!$H$6,0,10*ROW('Water Data'!H92))),'Data Summary'!CF98="Yes"),OFFSET('Water Data'!$H$6,0,10*ROW('Water Data'!H92)),NA())</f>
        <v>#N/A</v>
      </c>
      <c r="R98" s="527" t="e">
        <f ca="1">+IF(AND(ISNUMBER(OFFSET('Water Data'!$H$9,0,10*ROW('Water Data'!H92))),'Data Summary'!CG98="Yes"),OFFSET('Water Data'!$H$9,0,10*ROW('Water Data'!H92)),NA())</f>
        <v>#N/A</v>
      </c>
      <c r="S98" s="527" t="e">
        <f ca="1">+IF(AND(ISNUMBER(OFFSET('Water Data'!$I$4,0,10*ROW('Water Data'!I92))),'Data Summary'!CH98="Yes"),100-OFFSET('Water Data'!$I$4,0,10*ROW('Water Data'!I92)),NA())</f>
        <v>#N/A</v>
      </c>
      <c r="T98" s="527" t="e">
        <f ca="1">+IF(AND(ISNUMBER(OFFSET('Water Data'!$I$6,0,10*ROW('Water Data'!I92))),'Data Summary'!CI98="Yes"),OFFSET('Water Data'!$I$6,0,10*ROW('Water Data'!I92)),NA())</f>
        <v>#N/A</v>
      </c>
      <c r="U98" s="527" t="e">
        <f ca="1">+IF(AND(ISNUMBER(OFFSET('Water Data'!$I$9,0,10*ROW('Water Data'!I92))),'Data Summary'!CJ98="Yes"),OFFSET('Water Data'!$I$9,0,10*ROW('Water Data'!I92)),NA())</f>
        <v>#N/A</v>
      </c>
      <c r="V98" s="528" t="e">
        <f ca="1">+IF(AND(ISNUMBER(OFFSET('Sanitation Data'!$D$4,0,10*ROW('Sanitation Data'!D92))),'Data Summary'!CK98="Yes"),100-OFFSET('Sanitation Data'!$D$4,0,10*ROW('Sanitation Data'!D92)),NA())</f>
        <v>#N/A</v>
      </c>
      <c r="W98" s="528" t="e">
        <f ca="1">+IF(AND(ISNUMBER(OFFSET('Sanitation Data'!$D$6,0,10*ROW('Sanitation Data'!D92))),'Data Summary'!CL98="Yes"),OFFSET('Sanitation Data'!$D$6,0,10*ROW('Sanitation Data'!D92)),NA())</f>
        <v>#N/A</v>
      </c>
      <c r="X98" s="528" t="e">
        <f ca="1">+IF(AND(ISNUMBER(OFFSET('Sanitation Data'!$D$10,0,10*ROW('Sanitation Data'!D92))),'Data Summary'!CM98="Yes"),OFFSET('Sanitation Data'!$D$10,0,10*ROW('Sanitation Data'!D92)),NA())</f>
        <v>#N/A</v>
      </c>
      <c r="Y98" s="528" t="e">
        <f ca="1">+IF(AND(ISNUMBER(OFFSET('Sanitation Data'!$D$11,0,10*ROW('Sanitation Data'!D92))),'Data Summary'!CN98="Yes"),OFFSET('Sanitation Data'!$D$11,0,10*ROW('Sanitation Data'!D92)),NA())</f>
        <v>#N/A</v>
      </c>
      <c r="Z98" s="528" t="e">
        <f ca="1">+IF(AND(ISNUMBER(OFFSET('Sanitation Data'!$D$12,0,10*ROW('Sanitation Data'!D92))),'Data Summary'!CO98="Yes"),OFFSET('Sanitation Data'!$D$12,0,10*ROW('Sanitation Data'!D92)),NA())</f>
        <v>#N/A</v>
      </c>
      <c r="AA98" s="528" t="e">
        <f ca="1">+IF(AND(ISNUMBER(OFFSET('Sanitation Data'!$E$4,0,10*ROW('Sanitation Data'!E92))),'Data Summary'!CP98="Yes"),100-OFFSET('Sanitation Data'!$E$4,0,10*ROW('Sanitation Data'!E92)),NA())</f>
        <v>#N/A</v>
      </c>
      <c r="AB98" s="528" t="e">
        <f ca="1">+IF(AND(ISNUMBER(OFFSET('Sanitation Data'!$E$6,0,10*ROW('Sanitation Data'!E92))),'Data Summary'!CQ98="Yes"),OFFSET('Sanitation Data'!$E$6,0,10*ROW('Sanitation Data'!E92)),NA())</f>
        <v>#N/A</v>
      </c>
      <c r="AC98" s="528" t="e">
        <f ca="1">+IF(AND(ISNUMBER(OFFSET('Sanitation Data'!$E$10,0,10*ROW('Sanitation Data'!E92))),'Data Summary'!CR98="Yes"),OFFSET('Sanitation Data'!$E$10,0,10*ROW('Sanitation Data'!E92)),NA())</f>
        <v>#N/A</v>
      </c>
      <c r="AD98" s="528" t="e">
        <f ca="1">+IF(AND(ISNUMBER(OFFSET('Sanitation Data'!$E$11,0,10*ROW('Sanitation Data'!E92))),'Data Summary'!CS98="Yes"),OFFSET('Sanitation Data'!$E$11,0,10*ROW('Sanitation Data'!E92)),NA())</f>
        <v>#N/A</v>
      </c>
      <c r="AE98" s="528" t="e">
        <f ca="1">+IF(AND(ISNUMBER(OFFSET('Sanitation Data'!$E$12,0,10*ROW('Sanitation Data'!E92))),'Data Summary'!CT98="Yes"),OFFSET('Sanitation Data'!$E$12,0,10*ROW('Sanitation Data'!E92)),NA())</f>
        <v>#N/A</v>
      </c>
      <c r="AF98" s="528" t="e">
        <f ca="1">+IF(AND(ISNUMBER(OFFSET('Sanitation Data'!$F$4,0,10*ROW('Sanitation Data'!F92))),'Data Summary'!CU98="Yes"),100-OFFSET('Sanitation Data'!$F$4,0,10*ROW('Sanitation Data'!F92)),NA())</f>
        <v>#N/A</v>
      </c>
      <c r="AG98" s="528" t="e">
        <f ca="1">+IF(AND(ISNUMBER(OFFSET('Sanitation Data'!$F$6,0,10*ROW('Sanitation Data'!F92))),'Data Summary'!CV98="Yes"),OFFSET('Sanitation Data'!$F$6,0,10*ROW('Sanitation Data'!F92)),NA())</f>
        <v>#N/A</v>
      </c>
      <c r="AH98" s="528" t="e">
        <f ca="1">+IF(AND(ISNUMBER(OFFSET('Sanitation Data'!$F$10,0,10*ROW('Sanitation Data'!F92))),'Data Summary'!CW98="Yes"),OFFSET('Sanitation Data'!$F$10,0,10*ROW('Sanitation Data'!F92)),NA())</f>
        <v>#N/A</v>
      </c>
      <c r="AI98" s="528" t="e">
        <f ca="1">+IF(AND(ISNUMBER(OFFSET('Sanitation Data'!$F$11,0,10*ROW('Sanitation Data'!F92))),'Data Summary'!CX98="Yes"),OFFSET('Sanitation Data'!$F$11,0,10*ROW('Sanitation Data'!F92)),NA())</f>
        <v>#N/A</v>
      </c>
      <c r="AJ98" s="528" t="e">
        <f ca="1">+IF(AND(ISNUMBER(OFFSET('Sanitation Data'!$F$12,0,10*ROW('Sanitation Data'!F92))),'Data Summary'!CY98="Yes"),OFFSET('Sanitation Data'!$F$12,0,10*ROW('Sanitation Data'!F92)),NA())</f>
        <v>#N/A</v>
      </c>
      <c r="AK98" s="528" t="e">
        <f ca="1">+IF(AND(ISNUMBER(OFFSET('Sanitation Data'!$G$4,0,10*ROW('Sanitation Data'!G92))),'Data Summary'!CZ98="Yes"),100-OFFSET('Sanitation Data'!$G$4,0,10*ROW('Sanitation Data'!G92)),NA())</f>
        <v>#N/A</v>
      </c>
      <c r="AL98" s="528" t="e">
        <f ca="1">+IF(AND(ISNUMBER(OFFSET('Sanitation Data'!$G$6,0,10*ROW('Sanitation Data'!G92))),'Data Summary'!DA98="Yes"),OFFSET('Sanitation Data'!$G$6,0,10*ROW('Sanitation Data'!G92)),NA())</f>
        <v>#N/A</v>
      </c>
      <c r="AM98" s="528" t="e">
        <f ca="1">+IF(AND(ISNUMBER(OFFSET('Sanitation Data'!$G$10,0,10*ROW('Sanitation Data'!G92))),'Data Summary'!DB98="Yes"),OFFSET('Sanitation Data'!$G$10,0,10*ROW('Sanitation Data'!G92)),NA())</f>
        <v>#N/A</v>
      </c>
      <c r="AN98" s="528" t="e">
        <f ca="1">+IF(AND(ISNUMBER(OFFSET('Sanitation Data'!$G$11,0,10*ROW('Sanitation Data'!G92))),'Data Summary'!DC98="Yes"),OFFSET('Sanitation Data'!$G$11,0,10*ROW('Sanitation Data'!G92)),NA())</f>
        <v>#N/A</v>
      </c>
      <c r="AO98" s="528" t="e">
        <f ca="1">+IF(AND(ISNUMBER(OFFSET('Sanitation Data'!$G$12,0,10*ROW('Sanitation Data'!G92))),'Data Summary'!DD98="Yes"),OFFSET('Sanitation Data'!$G$12,0,10*ROW('Sanitation Data'!G92)),NA())</f>
        <v>#N/A</v>
      </c>
      <c r="AP98" s="528" t="e">
        <f ca="1">+IF(AND(ISNUMBER(OFFSET('Sanitation Data'!$H$4,0,10*ROW('Sanitation Data'!H92))),'Data Summary'!DE98="Yes"),100-OFFSET('Sanitation Data'!$H$4,0,10*ROW('Sanitation Data'!H92)),NA())</f>
        <v>#N/A</v>
      </c>
      <c r="AQ98" s="528" t="e">
        <f ca="1">+IF(AND(ISNUMBER(OFFSET('Sanitation Data'!$H$6,0,10*ROW('Sanitation Data'!H92))),'Data Summary'!DF98="Yes"),OFFSET('Sanitation Data'!$H$6,0,10*ROW('Sanitation Data'!H92)),NA())</f>
        <v>#N/A</v>
      </c>
      <c r="AR98" s="528" t="e">
        <f ca="1">+IF(AND(ISNUMBER(OFFSET('Sanitation Data'!$H$10,0,10*ROW('Sanitation Data'!H92))),'Data Summary'!DG98="Yes"),OFFSET('Sanitation Data'!$H$10,0,10*ROW('Sanitation Data'!H92)),NA())</f>
        <v>#N/A</v>
      </c>
      <c r="AS98" s="528" t="e">
        <f ca="1">+IF(AND(ISNUMBER(OFFSET('Sanitation Data'!$H$11,0,10*ROW('Sanitation Data'!H92))),'Data Summary'!DH98="Yes"),OFFSET('Sanitation Data'!$H$11,0,10*ROW('Sanitation Data'!H92)),NA())</f>
        <v>#N/A</v>
      </c>
      <c r="AT98" s="528" t="e">
        <f ca="1">+IF(AND(ISNUMBER(OFFSET('Sanitation Data'!$H$12,0,10*ROW('Sanitation Data'!H92))),'Data Summary'!DI98="Yes"),OFFSET('Sanitation Data'!$H$12,0,10*ROW('Sanitation Data'!H92)),NA())</f>
        <v>#N/A</v>
      </c>
      <c r="AU98" s="528" t="e">
        <f ca="1">+IF(AND(ISNUMBER(OFFSET('Sanitation Data'!$I$4,0,10*ROW('Sanitation Data'!I92))),'Data Summary'!DJ98="Yes"),100-OFFSET('Sanitation Data'!$I$4,0,10*ROW('Sanitation Data'!I92)),NA())</f>
        <v>#N/A</v>
      </c>
      <c r="AV98" s="528" t="e">
        <f ca="1">+IF(AND(ISNUMBER(OFFSET('Sanitation Data'!$I$6,0,10*ROW('Sanitation Data'!I92))),'Data Summary'!DK98="Yes"),OFFSET('Sanitation Data'!$I$6,0,10*ROW('Sanitation Data'!I92)),NA())</f>
        <v>#N/A</v>
      </c>
      <c r="AW98" s="528" t="e">
        <f ca="1">+IF(AND(ISNUMBER(OFFSET('Sanitation Data'!$I$10,0,10*ROW('Sanitation Data'!I92))),'Data Summary'!DL98="Yes"),OFFSET('Sanitation Data'!$I$10,0,10*ROW('Sanitation Data'!I92)),NA())</f>
        <v>#N/A</v>
      </c>
      <c r="AX98" s="528" t="e">
        <f ca="1">+IF(AND(ISNUMBER(OFFSET('Sanitation Data'!$I$11,0,10*ROW('Sanitation Data'!I92))),'Data Summary'!DM98="Yes"),OFFSET('Sanitation Data'!$I$11,0,10*ROW('Sanitation Data'!I92)),NA())</f>
        <v>#N/A</v>
      </c>
      <c r="AY98" s="528" t="e">
        <f ca="1">+IF(AND(ISNUMBER(OFFSET('Sanitation Data'!$I$12,0,10*ROW('Sanitation Data'!I92))),'Data Summary'!DN98="Yes"),OFFSET('Sanitation Data'!$I$12,0,10*ROW('Sanitation Data'!I92)),NA())</f>
        <v>#N/A</v>
      </c>
      <c r="AZ98" s="529" t="e">
        <f ca="1">+IF(AND(ISNUMBER(OFFSET('Hygiene Data'!$D$5,0,10*ROW('Hygiene Data'!D92))),'Data Summary'!DO98="Yes"),OFFSET('Hygiene Data'!$D$5,0,10*ROW('Hygiene Data'!D92)),NA())</f>
        <v>#N/A</v>
      </c>
      <c r="BA98" s="529" t="e">
        <f ca="1">+IF(AND(ISNUMBER(OFFSET('Hygiene Data'!$D$7,0,10*ROW('Hygiene Data'!D92))),'Data Summary'!DP98="Yes"),OFFSET('Hygiene Data'!$D$7,0,10*ROW('Hygiene Data'!D92)),NA())</f>
        <v>#N/A</v>
      </c>
      <c r="BB98" s="529" t="e">
        <f ca="1">+IF(AND(ISNUMBER(OFFSET('Hygiene Data'!$D$9,0,10*ROW('Hygiene Data'!D92))),'Data Summary'!DQ98="Yes"),OFFSET('Hygiene Data'!$D$9,0,10*ROW('Hygiene Data'!D92)),NA())</f>
        <v>#N/A</v>
      </c>
      <c r="BC98" s="529" t="e">
        <f ca="1">+IF(AND(ISNUMBER(OFFSET('Hygiene Data'!$E$5,0,10*ROW('Hygiene Data'!E92))),'Data Summary'!DR98="Yes"),OFFSET('Hygiene Data'!$E$5,0,10*ROW('Hygiene Data'!E92)),NA())</f>
        <v>#N/A</v>
      </c>
      <c r="BD98" s="529" t="e">
        <f ca="1">+IF(AND(ISNUMBER(OFFSET('Hygiene Data'!$E$7,0,10*ROW('Hygiene Data'!E92))),'Data Summary'!DS98="Yes"),OFFSET('Hygiene Data'!$E$7,0,10*ROW('Hygiene Data'!E92)),NA())</f>
        <v>#N/A</v>
      </c>
      <c r="BE98" s="529" t="e">
        <f ca="1">+IF(AND(ISNUMBER(OFFSET('Hygiene Data'!$E$9,0,10*ROW('Hygiene Data'!E92))),'Data Summary'!DT98="Yes"),OFFSET('Hygiene Data'!$E$9,0,10*ROW('Hygiene Data'!E92)),NA())</f>
        <v>#N/A</v>
      </c>
      <c r="BF98" s="529" t="e">
        <f ca="1">+IF(AND(ISNUMBER(OFFSET('Hygiene Data'!$F$5,0,10*ROW('Hygiene Data'!F92))),'Data Summary'!DU98="Yes"),OFFSET('Hygiene Data'!$F$5,0,10*ROW('Hygiene Data'!F92)),NA())</f>
        <v>#N/A</v>
      </c>
      <c r="BG98" s="529" t="e">
        <f ca="1">+IF(AND(ISNUMBER(OFFSET('Hygiene Data'!$F$7,0,10*ROW('Hygiene Data'!F92))),'Data Summary'!DV98="Yes"),OFFSET('Hygiene Data'!$F$7,0,10*ROW('Hygiene Data'!F92)),NA())</f>
        <v>#N/A</v>
      </c>
      <c r="BH98" s="529" t="e">
        <f ca="1">+IF(AND(ISNUMBER(OFFSET('Hygiene Data'!$F$9,0,10*ROW('Hygiene Data'!F92))),'Data Summary'!DW98="Yes"),OFFSET('Hygiene Data'!$F$9,0,10*ROW('Hygiene Data'!F92)),NA())</f>
        <v>#N/A</v>
      </c>
      <c r="BI98" s="529" t="e">
        <f ca="1">+IF(AND(ISNUMBER(OFFSET('Hygiene Data'!$G$5,0,10*ROW('Hygiene Data'!G92))),'Data Summary'!DX98="Yes"),OFFSET('Hygiene Data'!$G$5,0,10*ROW('Hygiene Data'!G92)),NA())</f>
        <v>#N/A</v>
      </c>
      <c r="BJ98" s="529" t="e">
        <f ca="1">+IF(AND(ISNUMBER(OFFSET('Hygiene Data'!$G$7,0,10*ROW('Hygiene Data'!G92))),'Data Summary'!DY98="Yes"),OFFSET('Hygiene Data'!$G$7,0,10*ROW('Hygiene Data'!G92)),NA())</f>
        <v>#N/A</v>
      </c>
      <c r="BK98" s="529" t="e">
        <f ca="1">+IF(AND(ISNUMBER(OFFSET('Hygiene Data'!$G$9,0,10*ROW('Hygiene Data'!G92))),'Data Summary'!DZ98="Yes"),OFFSET('Hygiene Data'!$G$9,0,10*ROW('Hygiene Data'!G92)),NA())</f>
        <v>#N/A</v>
      </c>
      <c r="BL98" s="529" t="e">
        <f ca="1">+IF(AND(ISNUMBER(OFFSET('Hygiene Data'!$H$5,0,10*ROW('Hygiene Data'!H92))),'Data Summary'!EA98="Yes"),OFFSET('Hygiene Data'!$H$5,0,10*ROW('Hygiene Data'!H92)),NA())</f>
        <v>#N/A</v>
      </c>
      <c r="BM98" s="529" t="e">
        <f ca="1">+IF(AND(ISNUMBER(OFFSET('Hygiene Data'!$H$7,0,10*ROW('Hygiene Data'!H92))),'Data Summary'!EB98="Yes"),OFFSET('Hygiene Data'!$H$7,0,10*ROW('Hygiene Data'!H92)),NA())</f>
        <v>#N/A</v>
      </c>
      <c r="BN98" s="529" t="e">
        <f ca="1">+IF(AND(ISNUMBER(OFFSET('Hygiene Data'!$H$9,0,10*ROW('Hygiene Data'!H92))),'Data Summary'!EC98="Yes"),OFFSET('Hygiene Data'!$H$9,0,10*ROW('Hygiene Data'!H92)),NA())</f>
        <v>#N/A</v>
      </c>
      <c r="BO98" s="529" t="e">
        <f ca="1">+IF(AND(ISNUMBER(OFFSET('Hygiene Data'!$I$5,0,10*ROW('Hygiene Data'!I92))),'Data Summary'!ED98="Yes"),OFFSET('Hygiene Data'!$I$5,0,10*ROW('Hygiene Data'!I92)),NA())</f>
        <v>#N/A</v>
      </c>
      <c r="BP98" s="529" t="e">
        <f ca="1">+IF(AND(ISNUMBER(OFFSET('Hygiene Data'!$I$7,0,10*ROW('Hygiene Data'!I92))),'Data Summary'!EE98="Yes"),OFFSET('Hygiene Data'!$I$7,0,10*ROW('Hygiene Data'!I92)),NA())</f>
        <v>#N/A</v>
      </c>
      <c r="BQ98" s="529" t="e">
        <f ca="1">+IF(AND(ISNUMBER(OFFSET('Hygiene Data'!$I$9,0,10*ROW('Hygiene Data'!I92))),'Data Summary'!EF98="Yes"),OFFSET('Hygiene Data'!$I$9,0,10*ROW('Hygiene Data'!I92)),NA())</f>
        <v>#N/A</v>
      </c>
    </row>
    <row r="99" spans="1:69" x14ac:dyDescent="0.25">
      <c r="A99" s="525" t="e">
        <f ca="1">+RIGHT('Data Summary'!A99,LEN('Data Summary'!A99)-9)</f>
        <v>#VALUE!</v>
      </c>
      <c r="B99" s="499" t="str">
        <f ca="1">+IF(ISTEXT('Data Summary'!B99),'Data Summary'!B99,"")</f>
        <v/>
      </c>
      <c r="C99" s="526" t="e">
        <f ca="1">+VALUE('Data Summary'!C99)</f>
        <v>#VALUE!</v>
      </c>
      <c r="D99" s="527" t="e">
        <f ca="1">+IF(AND(ISNUMBER(OFFSET('Water Data'!$D$4,0,10*ROW('Water Data'!D93))),'Data Summary'!BS99="Yes"),100-OFFSET('Water Data'!$D$4,0,10*ROW('Water Data'!D93)),NA())</f>
        <v>#N/A</v>
      </c>
      <c r="E99" s="527" t="e">
        <f ca="1">+IF(AND(ISNUMBER(OFFSET('Water Data'!$D$6,0,10*ROW('Water Data'!D93))),'Data Summary'!BT99="Yes"),OFFSET('Water Data'!$D$6,0,10*ROW('Water Data'!D93)),NA())</f>
        <v>#N/A</v>
      </c>
      <c r="F99" s="527" t="e">
        <f ca="1">+IF(AND(ISNUMBER(OFFSET('Water Data'!$D$9,0,10*ROW('Water Data'!D93))),'Data Summary'!BU99="Yes"),OFFSET('Water Data'!$D$9,0,10*ROW('Water Data'!D93)),NA())</f>
        <v>#N/A</v>
      </c>
      <c r="G99" s="527" t="e">
        <f ca="1">+IF(AND(ISNUMBER(OFFSET('Water Data'!$E$4,0,10*ROW('Water Data'!E93))),'Data Summary'!BV99="Yes"),100-OFFSET('Water Data'!$E$4,0,10*ROW('Water Data'!E93)),NA())</f>
        <v>#N/A</v>
      </c>
      <c r="H99" s="527" t="e">
        <f ca="1">+IF(AND(ISNUMBER(OFFSET('Water Data'!$E$6,0,10*ROW('Water Data'!E93))),'Data Summary'!BW99="Yes"),OFFSET('Water Data'!$E$6,0,10*ROW('Water Data'!E93)),NA())</f>
        <v>#N/A</v>
      </c>
      <c r="I99" s="527" t="e">
        <f ca="1">+IF(AND(ISNUMBER(OFFSET('Water Data'!$E$9,0,10*ROW('Water Data'!E93))),'Data Summary'!BX99="Yes"),OFFSET('Water Data'!$E$9,0,10*ROW('Water Data'!E93)),NA())</f>
        <v>#N/A</v>
      </c>
      <c r="J99" s="527" t="e">
        <f ca="1">+IF(AND(ISNUMBER(OFFSET('Water Data'!$F$4,0,10*ROW('Water Data'!F93))),'Data Summary'!BY99="Yes"),100-OFFSET('Water Data'!$F$4,0,10*ROW('Water Data'!F93)),NA())</f>
        <v>#N/A</v>
      </c>
      <c r="K99" s="527" t="e">
        <f ca="1">+IF(AND(ISNUMBER(OFFSET('Water Data'!$F$6,0,10*ROW('Water Data'!F93))),'Data Summary'!BZ99="Yes"),OFFSET('Water Data'!$F$6,0,10*ROW('Water Data'!F93)),NA())</f>
        <v>#N/A</v>
      </c>
      <c r="L99" s="527" t="e">
        <f ca="1">+IF(AND(ISNUMBER(OFFSET('Water Data'!$F$9,0,10*ROW('Water Data'!F93))),'Data Summary'!CA99="Yes"),OFFSET('Water Data'!$F$9,0,10*ROW('Water Data'!F93)),NA())</f>
        <v>#N/A</v>
      </c>
      <c r="M99" s="527" t="e">
        <f ca="1">+IF(AND(ISNUMBER(OFFSET('Water Data'!$G$4,0,10*ROW('Water Data'!G93))),'Data Summary'!CB99="Yes"),100-OFFSET('Water Data'!$G$4,0,10*ROW('Water Data'!G93)),NA())</f>
        <v>#N/A</v>
      </c>
      <c r="N99" s="527" t="e">
        <f ca="1">+IF(AND(ISNUMBER(OFFSET('Water Data'!$G$6,0,10*ROW('Water Data'!G93))),'Data Summary'!CC99="Yes"),OFFSET('Water Data'!$G$6,0,10*ROW('Water Data'!G93)),NA())</f>
        <v>#N/A</v>
      </c>
      <c r="O99" s="527" t="e">
        <f ca="1">+IF(AND(ISNUMBER(OFFSET('Water Data'!$G$9,0,10*ROW('Water Data'!G93))),'Data Summary'!CD99="Yes"),OFFSET('Water Data'!$G$9,0,10*ROW('Water Data'!G93)),NA())</f>
        <v>#N/A</v>
      </c>
      <c r="P99" s="527" t="e">
        <f ca="1">+IF(AND(ISNUMBER(OFFSET('Water Data'!$H$4,0,10*ROW('Water Data'!H93))),'Data Summary'!CE99="Yes"),100-OFFSET('Water Data'!$H$4,0,10*ROW('Water Data'!H93)),NA())</f>
        <v>#N/A</v>
      </c>
      <c r="Q99" s="527" t="e">
        <f ca="1">+IF(AND(ISNUMBER(OFFSET('Water Data'!$H$6,0,10*ROW('Water Data'!H93))),'Data Summary'!CF99="Yes"),OFFSET('Water Data'!$H$6,0,10*ROW('Water Data'!H93)),NA())</f>
        <v>#N/A</v>
      </c>
      <c r="R99" s="527" t="e">
        <f ca="1">+IF(AND(ISNUMBER(OFFSET('Water Data'!$H$9,0,10*ROW('Water Data'!H93))),'Data Summary'!CG99="Yes"),OFFSET('Water Data'!$H$9,0,10*ROW('Water Data'!H93)),NA())</f>
        <v>#N/A</v>
      </c>
      <c r="S99" s="527" t="e">
        <f ca="1">+IF(AND(ISNUMBER(OFFSET('Water Data'!$I$4,0,10*ROW('Water Data'!I93))),'Data Summary'!CH99="Yes"),100-OFFSET('Water Data'!$I$4,0,10*ROW('Water Data'!I93)),NA())</f>
        <v>#N/A</v>
      </c>
      <c r="T99" s="527" t="e">
        <f ca="1">+IF(AND(ISNUMBER(OFFSET('Water Data'!$I$6,0,10*ROW('Water Data'!I93))),'Data Summary'!CI99="Yes"),OFFSET('Water Data'!$I$6,0,10*ROW('Water Data'!I93)),NA())</f>
        <v>#N/A</v>
      </c>
      <c r="U99" s="527" t="e">
        <f ca="1">+IF(AND(ISNUMBER(OFFSET('Water Data'!$I$9,0,10*ROW('Water Data'!I93))),'Data Summary'!CJ99="Yes"),OFFSET('Water Data'!$I$9,0,10*ROW('Water Data'!I93)),NA())</f>
        <v>#N/A</v>
      </c>
      <c r="V99" s="528" t="e">
        <f ca="1">+IF(AND(ISNUMBER(OFFSET('Sanitation Data'!$D$4,0,10*ROW('Sanitation Data'!D93))),'Data Summary'!CK99="Yes"),100-OFFSET('Sanitation Data'!$D$4,0,10*ROW('Sanitation Data'!D93)),NA())</f>
        <v>#N/A</v>
      </c>
      <c r="W99" s="528" t="e">
        <f ca="1">+IF(AND(ISNUMBER(OFFSET('Sanitation Data'!$D$6,0,10*ROW('Sanitation Data'!D93))),'Data Summary'!CL99="Yes"),OFFSET('Sanitation Data'!$D$6,0,10*ROW('Sanitation Data'!D93)),NA())</f>
        <v>#N/A</v>
      </c>
      <c r="X99" s="528" t="e">
        <f ca="1">+IF(AND(ISNUMBER(OFFSET('Sanitation Data'!$D$10,0,10*ROW('Sanitation Data'!D93))),'Data Summary'!CM99="Yes"),OFFSET('Sanitation Data'!$D$10,0,10*ROW('Sanitation Data'!D93)),NA())</f>
        <v>#N/A</v>
      </c>
      <c r="Y99" s="528" t="e">
        <f ca="1">+IF(AND(ISNUMBER(OFFSET('Sanitation Data'!$D$11,0,10*ROW('Sanitation Data'!D93))),'Data Summary'!CN99="Yes"),OFFSET('Sanitation Data'!$D$11,0,10*ROW('Sanitation Data'!D93)),NA())</f>
        <v>#N/A</v>
      </c>
      <c r="Z99" s="528" t="e">
        <f ca="1">+IF(AND(ISNUMBER(OFFSET('Sanitation Data'!$D$12,0,10*ROW('Sanitation Data'!D93))),'Data Summary'!CO99="Yes"),OFFSET('Sanitation Data'!$D$12,0,10*ROW('Sanitation Data'!D93)),NA())</f>
        <v>#N/A</v>
      </c>
      <c r="AA99" s="528" t="e">
        <f ca="1">+IF(AND(ISNUMBER(OFFSET('Sanitation Data'!$E$4,0,10*ROW('Sanitation Data'!E93))),'Data Summary'!CP99="Yes"),100-OFFSET('Sanitation Data'!$E$4,0,10*ROW('Sanitation Data'!E93)),NA())</f>
        <v>#N/A</v>
      </c>
      <c r="AB99" s="528" t="e">
        <f ca="1">+IF(AND(ISNUMBER(OFFSET('Sanitation Data'!$E$6,0,10*ROW('Sanitation Data'!E93))),'Data Summary'!CQ99="Yes"),OFFSET('Sanitation Data'!$E$6,0,10*ROW('Sanitation Data'!E93)),NA())</f>
        <v>#N/A</v>
      </c>
      <c r="AC99" s="528" t="e">
        <f ca="1">+IF(AND(ISNUMBER(OFFSET('Sanitation Data'!$E$10,0,10*ROW('Sanitation Data'!E93))),'Data Summary'!CR99="Yes"),OFFSET('Sanitation Data'!$E$10,0,10*ROW('Sanitation Data'!E93)),NA())</f>
        <v>#N/A</v>
      </c>
      <c r="AD99" s="528" t="e">
        <f ca="1">+IF(AND(ISNUMBER(OFFSET('Sanitation Data'!$E$11,0,10*ROW('Sanitation Data'!E93))),'Data Summary'!CS99="Yes"),OFFSET('Sanitation Data'!$E$11,0,10*ROW('Sanitation Data'!E93)),NA())</f>
        <v>#N/A</v>
      </c>
      <c r="AE99" s="528" t="e">
        <f ca="1">+IF(AND(ISNUMBER(OFFSET('Sanitation Data'!$E$12,0,10*ROW('Sanitation Data'!E93))),'Data Summary'!CT99="Yes"),OFFSET('Sanitation Data'!$E$12,0,10*ROW('Sanitation Data'!E93)),NA())</f>
        <v>#N/A</v>
      </c>
      <c r="AF99" s="528" t="e">
        <f ca="1">+IF(AND(ISNUMBER(OFFSET('Sanitation Data'!$F$4,0,10*ROW('Sanitation Data'!F93))),'Data Summary'!CU99="Yes"),100-OFFSET('Sanitation Data'!$F$4,0,10*ROW('Sanitation Data'!F93)),NA())</f>
        <v>#N/A</v>
      </c>
      <c r="AG99" s="528" t="e">
        <f ca="1">+IF(AND(ISNUMBER(OFFSET('Sanitation Data'!$F$6,0,10*ROW('Sanitation Data'!F93))),'Data Summary'!CV99="Yes"),OFFSET('Sanitation Data'!$F$6,0,10*ROW('Sanitation Data'!F93)),NA())</f>
        <v>#N/A</v>
      </c>
      <c r="AH99" s="528" t="e">
        <f ca="1">+IF(AND(ISNUMBER(OFFSET('Sanitation Data'!$F$10,0,10*ROW('Sanitation Data'!F93))),'Data Summary'!CW99="Yes"),OFFSET('Sanitation Data'!$F$10,0,10*ROW('Sanitation Data'!F93)),NA())</f>
        <v>#N/A</v>
      </c>
      <c r="AI99" s="528" t="e">
        <f ca="1">+IF(AND(ISNUMBER(OFFSET('Sanitation Data'!$F$11,0,10*ROW('Sanitation Data'!F93))),'Data Summary'!CX99="Yes"),OFFSET('Sanitation Data'!$F$11,0,10*ROW('Sanitation Data'!F93)),NA())</f>
        <v>#N/A</v>
      </c>
      <c r="AJ99" s="528" t="e">
        <f ca="1">+IF(AND(ISNUMBER(OFFSET('Sanitation Data'!$F$12,0,10*ROW('Sanitation Data'!F93))),'Data Summary'!CY99="Yes"),OFFSET('Sanitation Data'!$F$12,0,10*ROW('Sanitation Data'!F93)),NA())</f>
        <v>#N/A</v>
      </c>
      <c r="AK99" s="528" t="e">
        <f ca="1">+IF(AND(ISNUMBER(OFFSET('Sanitation Data'!$G$4,0,10*ROW('Sanitation Data'!G93))),'Data Summary'!CZ99="Yes"),100-OFFSET('Sanitation Data'!$G$4,0,10*ROW('Sanitation Data'!G93)),NA())</f>
        <v>#N/A</v>
      </c>
      <c r="AL99" s="528" t="e">
        <f ca="1">+IF(AND(ISNUMBER(OFFSET('Sanitation Data'!$G$6,0,10*ROW('Sanitation Data'!G93))),'Data Summary'!DA99="Yes"),OFFSET('Sanitation Data'!$G$6,0,10*ROW('Sanitation Data'!G93)),NA())</f>
        <v>#N/A</v>
      </c>
      <c r="AM99" s="528" t="e">
        <f ca="1">+IF(AND(ISNUMBER(OFFSET('Sanitation Data'!$G$10,0,10*ROW('Sanitation Data'!G93))),'Data Summary'!DB99="Yes"),OFFSET('Sanitation Data'!$G$10,0,10*ROW('Sanitation Data'!G93)),NA())</f>
        <v>#N/A</v>
      </c>
      <c r="AN99" s="528" t="e">
        <f ca="1">+IF(AND(ISNUMBER(OFFSET('Sanitation Data'!$G$11,0,10*ROW('Sanitation Data'!G93))),'Data Summary'!DC99="Yes"),OFFSET('Sanitation Data'!$G$11,0,10*ROW('Sanitation Data'!G93)),NA())</f>
        <v>#N/A</v>
      </c>
      <c r="AO99" s="528" t="e">
        <f ca="1">+IF(AND(ISNUMBER(OFFSET('Sanitation Data'!$G$12,0,10*ROW('Sanitation Data'!G93))),'Data Summary'!DD99="Yes"),OFFSET('Sanitation Data'!$G$12,0,10*ROW('Sanitation Data'!G93)),NA())</f>
        <v>#N/A</v>
      </c>
      <c r="AP99" s="528" t="e">
        <f ca="1">+IF(AND(ISNUMBER(OFFSET('Sanitation Data'!$H$4,0,10*ROW('Sanitation Data'!H93))),'Data Summary'!DE99="Yes"),100-OFFSET('Sanitation Data'!$H$4,0,10*ROW('Sanitation Data'!H93)),NA())</f>
        <v>#N/A</v>
      </c>
      <c r="AQ99" s="528" t="e">
        <f ca="1">+IF(AND(ISNUMBER(OFFSET('Sanitation Data'!$H$6,0,10*ROW('Sanitation Data'!H93))),'Data Summary'!DF99="Yes"),OFFSET('Sanitation Data'!$H$6,0,10*ROW('Sanitation Data'!H93)),NA())</f>
        <v>#N/A</v>
      </c>
      <c r="AR99" s="528" t="e">
        <f ca="1">+IF(AND(ISNUMBER(OFFSET('Sanitation Data'!$H$10,0,10*ROW('Sanitation Data'!H93))),'Data Summary'!DG99="Yes"),OFFSET('Sanitation Data'!$H$10,0,10*ROW('Sanitation Data'!H93)),NA())</f>
        <v>#N/A</v>
      </c>
      <c r="AS99" s="528" t="e">
        <f ca="1">+IF(AND(ISNUMBER(OFFSET('Sanitation Data'!$H$11,0,10*ROW('Sanitation Data'!H93))),'Data Summary'!DH99="Yes"),OFFSET('Sanitation Data'!$H$11,0,10*ROW('Sanitation Data'!H93)),NA())</f>
        <v>#N/A</v>
      </c>
      <c r="AT99" s="528" t="e">
        <f ca="1">+IF(AND(ISNUMBER(OFFSET('Sanitation Data'!$H$12,0,10*ROW('Sanitation Data'!H93))),'Data Summary'!DI99="Yes"),OFFSET('Sanitation Data'!$H$12,0,10*ROW('Sanitation Data'!H93)),NA())</f>
        <v>#N/A</v>
      </c>
      <c r="AU99" s="528" t="e">
        <f ca="1">+IF(AND(ISNUMBER(OFFSET('Sanitation Data'!$I$4,0,10*ROW('Sanitation Data'!I93))),'Data Summary'!DJ99="Yes"),100-OFFSET('Sanitation Data'!$I$4,0,10*ROW('Sanitation Data'!I93)),NA())</f>
        <v>#N/A</v>
      </c>
      <c r="AV99" s="528" t="e">
        <f ca="1">+IF(AND(ISNUMBER(OFFSET('Sanitation Data'!$I$6,0,10*ROW('Sanitation Data'!I93))),'Data Summary'!DK99="Yes"),OFFSET('Sanitation Data'!$I$6,0,10*ROW('Sanitation Data'!I93)),NA())</f>
        <v>#N/A</v>
      </c>
      <c r="AW99" s="528" t="e">
        <f ca="1">+IF(AND(ISNUMBER(OFFSET('Sanitation Data'!$I$10,0,10*ROW('Sanitation Data'!I93))),'Data Summary'!DL99="Yes"),OFFSET('Sanitation Data'!$I$10,0,10*ROW('Sanitation Data'!I93)),NA())</f>
        <v>#N/A</v>
      </c>
      <c r="AX99" s="528" t="e">
        <f ca="1">+IF(AND(ISNUMBER(OFFSET('Sanitation Data'!$I$11,0,10*ROW('Sanitation Data'!I93))),'Data Summary'!DM99="Yes"),OFFSET('Sanitation Data'!$I$11,0,10*ROW('Sanitation Data'!I93)),NA())</f>
        <v>#N/A</v>
      </c>
      <c r="AY99" s="528" t="e">
        <f ca="1">+IF(AND(ISNUMBER(OFFSET('Sanitation Data'!$I$12,0,10*ROW('Sanitation Data'!I93))),'Data Summary'!DN99="Yes"),OFFSET('Sanitation Data'!$I$12,0,10*ROW('Sanitation Data'!I93)),NA())</f>
        <v>#N/A</v>
      </c>
      <c r="AZ99" s="529" t="e">
        <f ca="1">+IF(AND(ISNUMBER(OFFSET('Hygiene Data'!$D$5,0,10*ROW('Hygiene Data'!D93))),'Data Summary'!DO99="Yes"),OFFSET('Hygiene Data'!$D$5,0,10*ROW('Hygiene Data'!D93)),NA())</f>
        <v>#N/A</v>
      </c>
      <c r="BA99" s="529" t="e">
        <f ca="1">+IF(AND(ISNUMBER(OFFSET('Hygiene Data'!$D$7,0,10*ROW('Hygiene Data'!D93))),'Data Summary'!DP99="Yes"),OFFSET('Hygiene Data'!$D$7,0,10*ROW('Hygiene Data'!D93)),NA())</f>
        <v>#N/A</v>
      </c>
      <c r="BB99" s="529" t="e">
        <f ca="1">+IF(AND(ISNUMBER(OFFSET('Hygiene Data'!$D$9,0,10*ROW('Hygiene Data'!D93))),'Data Summary'!DQ99="Yes"),OFFSET('Hygiene Data'!$D$9,0,10*ROW('Hygiene Data'!D93)),NA())</f>
        <v>#N/A</v>
      </c>
      <c r="BC99" s="529" t="e">
        <f ca="1">+IF(AND(ISNUMBER(OFFSET('Hygiene Data'!$E$5,0,10*ROW('Hygiene Data'!E93))),'Data Summary'!DR99="Yes"),OFFSET('Hygiene Data'!$E$5,0,10*ROW('Hygiene Data'!E93)),NA())</f>
        <v>#N/A</v>
      </c>
      <c r="BD99" s="529" t="e">
        <f ca="1">+IF(AND(ISNUMBER(OFFSET('Hygiene Data'!$E$7,0,10*ROW('Hygiene Data'!E93))),'Data Summary'!DS99="Yes"),OFFSET('Hygiene Data'!$E$7,0,10*ROW('Hygiene Data'!E93)),NA())</f>
        <v>#N/A</v>
      </c>
      <c r="BE99" s="529" t="e">
        <f ca="1">+IF(AND(ISNUMBER(OFFSET('Hygiene Data'!$E$9,0,10*ROW('Hygiene Data'!E93))),'Data Summary'!DT99="Yes"),OFFSET('Hygiene Data'!$E$9,0,10*ROW('Hygiene Data'!E93)),NA())</f>
        <v>#N/A</v>
      </c>
      <c r="BF99" s="529" t="e">
        <f ca="1">+IF(AND(ISNUMBER(OFFSET('Hygiene Data'!$F$5,0,10*ROW('Hygiene Data'!F93))),'Data Summary'!DU99="Yes"),OFFSET('Hygiene Data'!$F$5,0,10*ROW('Hygiene Data'!F93)),NA())</f>
        <v>#N/A</v>
      </c>
      <c r="BG99" s="529" t="e">
        <f ca="1">+IF(AND(ISNUMBER(OFFSET('Hygiene Data'!$F$7,0,10*ROW('Hygiene Data'!F93))),'Data Summary'!DV99="Yes"),OFFSET('Hygiene Data'!$F$7,0,10*ROW('Hygiene Data'!F93)),NA())</f>
        <v>#N/A</v>
      </c>
      <c r="BH99" s="529" t="e">
        <f ca="1">+IF(AND(ISNUMBER(OFFSET('Hygiene Data'!$F$9,0,10*ROW('Hygiene Data'!F93))),'Data Summary'!DW99="Yes"),OFFSET('Hygiene Data'!$F$9,0,10*ROW('Hygiene Data'!F93)),NA())</f>
        <v>#N/A</v>
      </c>
      <c r="BI99" s="529" t="e">
        <f ca="1">+IF(AND(ISNUMBER(OFFSET('Hygiene Data'!$G$5,0,10*ROW('Hygiene Data'!G93))),'Data Summary'!DX99="Yes"),OFFSET('Hygiene Data'!$G$5,0,10*ROW('Hygiene Data'!G93)),NA())</f>
        <v>#N/A</v>
      </c>
      <c r="BJ99" s="529" t="e">
        <f ca="1">+IF(AND(ISNUMBER(OFFSET('Hygiene Data'!$G$7,0,10*ROW('Hygiene Data'!G93))),'Data Summary'!DY99="Yes"),OFFSET('Hygiene Data'!$G$7,0,10*ROW('Hygiene Data'!G93)),NA())</f>
        <v>#N/A</v>
      </c>
      <c r="BK99" s="529" t="e">
        <f ca="1">+IF(AND(ISNUMBER(OFFSET('Hygiene Data'!$G$9,0,10*ROW('Hygiene Data'!G93))),'Data Summary'!DZ99="Yes"),OFFSET('Hygiene Data'!$G$9,0,10*ROW('Hygiene Data'!G93)),NA())</f>
        <v>#N/A</v>
      </c>
      <c r="BL99" s="529" t="e">
        <f ca="1">+IF(AND(ISNUMBER(OFFSET('Hygiene Data'!$H$5,0,10*ROW('Hygiene Data'!H93))),'Data Summary'!EA99="Yes"),OFFSET('Hygiene Data'!$H$5,0,10*ROW('Hygiene Data'!H93)),NA())</f>
        <v>#N/A</v>
      </c>
      <c r="BM99" s="529" t="e">
        <f ca="1">+IF(AND(ISNUMBER(OFFSET('Hygiene Data'!$H$7,0,10*ROW('Hygiene Data'!H93))),'Data Summary'!EB99="Yes"),OFFSET('Hygiene Data'!$H$7,0,10*ROW('Hygiene Data'!H93)),NA())</f>
        <v>#N/A</v>
      </c>
      <c r="BN99" s="529" t="e">
        <f ca="1">+IF(AND(ISNUMBER(OFFSET('Hygiene Data'!$H$9,0,10*ROW('Hygiene Data'!H93))),'Data Summary'!EC99="Yes"),OFFSET('Hygiene Data'!$H$9,0,10*ROW('Hygiene Data'!H93)),NA())</f>
        <v>#N/A</v>
      </c>
      <c r="BO99" s="529" t="e">
        <f ca="1">+IF(AND(ISNUMBER(OFFSET('Hygiene Data'!$I$5,0,10*ROW('Hygiene Data'!I93))),'Data Summary'!ED99="Yes"),OFFSET('Hygiene Data'!$I$5,0,10*ROW('Hygiene Data'!I93)),NA())</f>
        <v>#N/A</v>
      </c>
      <c r="BP99" s="529" t="e">
        <f ca="1">+IF(AND(ISNUMBER(OFFSET('Hygiene Data'!$I$7,0,10*ROW('Hygiene Data'!I93))),'Data Summary'!EE99="Yes"),OFFSET('Hygiene Data'!$I$7,0,10*ROW('Hygiene Data'!I93)),NA())</f>
        <v>#N/A</v>
      </c>
      <c r="BQ99" s="529" t="e">
        <f ca="1">+IF(AND(ISNUMBER(OFFSET('Hygiene Data'!$I$9,0,10*ROW('Hygiene Data'!I93))),'Data Summary'!EF99="Yes"),OFFSET('Hygiene Data'!$I$9,0,10*ROW('Hygiene Data'!I93)),NA())</f>
        <v>#N/A</v>
      </c>
    </row>
    <row r="100" spans="1:69" x14ac:dyDescent="0.25">
      <c r="A100" s="525" t="e">
        <f ca="1">+RIGHT('Data Summary'!A100,LEN('Data Summary'!A100)-9)</f>
        <v>#VALUE!</v>
      </c>
      <c r="B100" s="499" t="str">
        <f ca="1">+IF(ISTEXT('Data Summary'!B100),'Data Summary'!B100,"")</f>
        <v/>
      </c>
      <c r="C100" s="526" t="e">
        <f ca="1">+VALUE('Data Summary'!C100)</f>
        <v>#VALUE!</v>
      </c>
      <c r="D100" s="527" t="e">
        <f ca="1">+IF(AND(ISNUMBER(OFFSET('Water Data'!$D$4,0,10*ROW('Water Data'!D94))),'Data Summary'!BS100="Yes"),100-OFFSET('Water Data'!$D$4,0,10*ROW('Water Data'!D94)),NA())</f>
        <v>#N/A</v>
      </c>
      <c r="E100" s="527" t="e">
        <f ca="1">+IF(AND(ISNUMBER(OFFSET('Water Data'!$D$6,0,10*ROW('Water Data'!D94))),'Data Summary'!BT100="Yes"),OFFSET('Water Data'!$D$6,0,10*ROW('Water Data'!D94)),NA())</f>
        <v>#N/A</v>
      </c>
      <c r="F100" s="527" t="e">
        <f ca="1">+IF(AND(ISNUMBER(OFFSET('Water Data'!$D$9,0,10*ROW('Water Data'!D94))),'Data Summary'!BU100="Yes"),OFFSET('Water Data'!$D$9,0,10*ROW('Water Data'!D94)),NA())</f>
        <v>#N/A</v>
      </c>
      <c r="G100" s="527" t="e">
        <f ca="1">+IF(AND(ISNUMBER(OFFSET('Water Data'!$E$4,0,10*ROW('Water Data'!E94))),'Data Summary'!BV100="Yes"),100-OFFSET('Water Data'!$E$4,0,10*ROW('Water Data'!E94)),NA())</f>
        <v>#N/A</v>
      </c>
      <c r="H100" s="527" t="e">
        <f ca="1">+IF(AND(ISNUMBER(OFFSET('Water Data'!$E$6,0,10*ROW('Water Data'!E94))),'Data Summary'!BW100="Yes"),OFFSET('Water Data'!$E$6,0,10*ROW('Water Data'!E94)),NA())</f>
        <v>#N/A</v>
      </c>
      <c r="I100" s="527" t="e">
        <f ca="1">+IF(AND(ISNUMBER(OFFSET('Water Data'!$E$9,0,10*ROW('Water Data'!E94))),'Data Summary'!BX100="Yes"),OFFSET('Water Data'!$E$9,0,10*ROW('Water Data'!E94)),NA())</f>
        <v>#N/A</v>
      </c>
      <c r="J100" s="527" t="e">
        <f ca="1">+IF(AND(ISNUMBER(OFFSET('Water Data'!$F$4,0,10*ROW('Water Data'!F94))),'Data Summary'!BY100="Yes"),100-OFFSET('Water Data'!$F$4,0,10*ROW('Water Data'!F94)),NA())</f>
        <v>#N/A</v>
      </c>
      <c r="K100" s="527" t="e">
        <f ca="1">+IF(AND(ISNUMBER(OFFSET('Water Data'!$F$6,0,10*ROW('Water Data'!F94))),'Data Summary'!BZ100="Yes"),OFFSET('Water Data'!$F$6,0,10*ROW('Water Data'!F94)),NA())</f>
        <v>#N/A</v>
      </c>
      <c r="L100" s="527" t="e">
        <f ca="1">+IF(AND(ISNUMBER(OFFSET('Water Data'!$F$9,0,10*ROW('Water Data'!F94))),'Data Summary'!CA100="Yes"),OFFSET('Water Data'!$F$9,0,10*ROW('Water Data'!F94)),NA())</f>
        <v>#N/A</v>
      </c>
      <c r="M100" s="527" t="e">
        <f ca="1">+IF(AND(ISNUMBER(OFFSET('Water Data'!$G$4,0,10*ROW('Water Data'!G94))),'Data Summary'!CB100="Yes"),100-OFFSET('Water Data'!$G$4,0,10*ROW('Water Data'!G94)),NA())</f>
        <v>#N/A</v>
      </c>
      <c r="N100" s="527" t="e">
        <f ca="1">+IF(AND(ISNUMBER(OFFSET('Water Data'!$G$6,0,10*ROW('Water Data'!G94))),'Data Summary'!CC100="Yes"),OFFSET('Water Data'!$G$6,0,10*ROW('Water Data'!G94)),NA())</f>
        <v>#N/A</v>
      </c>
      <c r="O100" s="527" t="e">
        <f ca="1">+IF(AND(ISNUMBER(OFFSET('Water Data'!$G$9,0,10*ROW('Water Data'!G94))),'Data Summary'!CD100="Yes"),OFFSET('Water Data'!$G$9,0,10*ROW('Water Data'!G94)),NA())</f>
        <v>#N/A</v>
      </c>
      <c r="P100" s="527" t="e">
        <f ca="1">+IF(AND(ISNUMBER(OFFSET('Water Data'!$H$4,0,10*ROW('Water Data'!H94))),'Data Summary'!CE100="Yes"),100-OFFSET('Water Data'!$H$4,0,10*ROW('Water Data'!H94)),NA())</f>
        <v>#N/A</v>
      </c>
      <c r="Q100" s="527" t="e">
        <f ca="1">+IF(AND(ISNUMBER(OFFSET('Water Data'!$H$6,0,10*ROW('Water Data'!H94))),'Data Summary'!CF100="Yes"),OFFSET('Water Data'!$H$6,0,10*ROW('Water Data'!H94)),NA())</f>
        <v>#N/A</v>
      </c>
      <c r="R100" s="527" t="e">
        <f ca="1">+IF(AND(ISNUMBER(OFFSET('Water Data'!$H$9,0,10*ROW('Water Data'!H94))),'Data Summary'!CG100="Yes"),OFFSET('Water Data'!$H$9,0,10*ROW('Water Data'!H94)),NA())</f>
        <v>#N/A</v>
      </c>
      <c r="S100" s="527" t="e">
        <f ca="1">+IF(AND(ISNUMBER(OFFSET('Water Data'!$I$4,0,10*ROW('Water Data'!I94))),'Data Summary'!CH100="Yes"),100-OFFSET('Water Data'!$I$4,0,10*ROW('Water Data'!I94)),NA())</f>
        <v>#N/A</v>
      </c>
      <c r="T100" s="527" t="e">
        <f ca="1">+IF(AND(ISNUMBER(OFFSET('Water Data'!$I$6,0,10*ROW('Water Data'!I94))),'Data Summary'!CI100="Yes"),OFFSET('Water Data'!$I$6,0,10*ROW('Water Data'!I94)),NA())</f>
        <v>#N/A</v>
      </c>
      <c r="U100" s="527" t="e">
        <f ca="1">+IF(AND(ISNUMBER(OFFSET('Water Data'!$I$9,0,10*ROW('Water Data'!I94))),'Data Summary'!CJ100="Yes"),OFFSET('Water Data'!$I$9,0,10*ROW('Water Data'!I94)),NA())</f>
        <v>#N/A</v>
      </c>
      <c r="V100" s="528" t="e">
        <f ca="1">+IF(AND(ISNUMBER(OFFSET('Sanitation Data'!$D$4,0,10*ROW('Sanitation Data'!D94))),'Data Summary'!CK100="Yes"),100-OFFSET('Sanitation Data'!$D$4,0,10*ROW('Sanitation Data'!D94)),NA())</f>
        <v>#N/A</v>
      </c>
      <c r="W100" s="528" t="e">
        <f ca="1">+IF(AND(ISNUMBER(OFFSET('Sanitation Data'!$D$6,0,10*ROW('Sanitation Data'!D94))),'Data Summary'!CL100="Yes"),OFFSET('Sanitation Data'!$D$6,0,10*ROW('Sanitation Data'!D94)),NA())</f>
        <v>#N/A</v>
      </c>
      <c r="X100" s="528" t="e">
        <f ca="1">+IF(AND(ISNUMBER(OFFSET('Sanitation Data'!$D$10,0,10*ROW('Sanitation Data'!D94))),'Data Summary'!CM100="Yes"),OFFSET('Sanitation Data'!$D$10,0,10*ROW('Sanitation Data'!D94)),NA())</f>
        <v>#N/A</v>
      </c>
      <c r="Y100" s="528" t="e">
        <f ca="1">+IF(AND(ISNUMBER(OFFSET('Sanitation Data'!$D$11,0,10*ROW('Sanitation Data'!D94))),'Data Summary'!CN100="Yes"),OFFSET('Sanitation Data'!$D$11,0,10*ROW('Sanitation Data'!D94)),NA())</f>
        <v>#N/A</v>
      </c>
      <c r="Z100" s="528" t="e">
        <f ca="1">+IF(AND(ISNUMBER(OFFSET('Sanitation Data'!$D$12,0,10*ROW('Sanitation Data'!D94))),'Data Summary'!CO100="Yes"),OFFSET('Sanitation Data'!$D$12,0,10*ROW('Sanitation Data'!D94)),NA())</f>
        <v>#N/A</v>
      </c>
      <c r="AA100" s="528" t="e">
        <f ca="1">+IF(AND(ISNUMBER(OFFSET('Sanitation Data'!$E$4,0,10*ROW('Sanitation Data'!E94))),'Data Summary'!CP100="Yes"),100-OFFSET('Sanitation Data'!$E$4,0,10*ROW('Sanitation Data'!E94)),NA())</f>
        <v>#N/A</v>
      </c>
      <c r="AB100" s="528" t="e">
        <f ca="1">+IF(AND(ISNUMBER(OFFSET('Sanitation Data'!$E$6,0,10*ROW('Sanitation Data'!E94))),'Data Summary'!CQ100="Yes"),OFFSET('Sanitation Data'!$E$6,0,10*ROW('Sanitation Data'!E94)),NA())</f>
        <v>#N/A</v>
      </c>
      <c r="AC100" s="528" t="e">
        <f ca="1">+IF(AND(ISNUMBER(OFFSET('Sanitation Data'!$E$10,0,10*ROW('Sanitation Data'!E94))),'Data Summary'!CR100="Yes"),OFFSET('Sanitation Data'!$E$10,0,10*ROW('Sanitation Data'!E94)),NA())</f>
        <v>#N/A</v>
      </c>
      <c r="AD100" s="528" t="e">
        <f ca="1">+IF(AND(ISNUMBER(OFFSET('Sanitation Data'!$E$11,0,10*ROW('Sanitation Data'!E94))),'Data Summary'!CS100="Yes"),OFFSET('Sanitation Data'!$E$11,0,10*ROW('Sanitation Data'!E94)),NA())</f>
        <v>#N/A</v>
      </c>
      <c r="AE100" s="528" t="e">
        <f ca="1">+IF(AND(ISNUMBER(OFFSET('Sanitation Data'!$E$12,0,10*ROW('Sanitation Data'!E94))),'Data Summary'!CT100="Yes"),OFFSET('Sanitation Data'!$E$12,0,10*ROW('Sanitation Data'!E94)),NA())</f>
        <v>#N/A</v>
      </c>
      <c r="AF100" s="528" t="e">
        <f ca="1">+IF(AND(ISNUMBER(OFFSET('Sanitation Data'!$F$4,0,10*ROW('Sanitation Data'!F94))),'Data Summary'!CU100="Yes"),100-OFFSET('Sanitation Data'!$F$4,0,10*ROW('Sanitation Data'!F94)),NA())</f>
        <v>#N/A</v>
      </c>
      <c r="AG100" s="528" t="e">
        <f ca="1">+IF(AND(ISNUMBER(OFFSET('Sanitation Data'!$F$6,0,10*ROW('Sanitation Data'!F94))),'Data Summary'!CV100="Yes"),OFFSET('Sanitation Data'!$F$6,0,10*ROW('Sanitation Data'!F94)),NA())</f>
        <v>#N/A</v>
      </c>
      <c r="AH100" s="528" t="e">
        <f ca="1">+IF(AND(ISNUMBER(OFFSET('Sanitation Data'!$F$10,0,10*ROW('Sanitation Data'!F94))),'Data Summary'!CW100="Yes"),OFFSET('Sanitation Data'!$F$10,0,10*ROW('Sanitation Data'!F94)),NA())</f>
        <v>#N/A</v>
      </c>
      <c r="AI100" s="528" t="e">
        <f ca="1">+IF(AND(ISNUMBER(OFFSET('Sanitation Data'!$F$11,0,10*ROW('Sanitation Data'!F94))),'Data Summary'!CX100="Yes"),OFFSET('Sanitation Data'!$F$11,0,10*ROW('Sanitation Data'!F94)),NA())</f>
        <v>#N/A</v>
      </c>
      <c r="AJ100" s="528" t="e">
        <f ca="1">+IF(AND(ISNUMBER(OFFSET('Sanitation Data'!$F$12,0,10*ROW('Sanitation Data'!F94))),'Data Summary'!CY100="Yes"),OFFSET('Sanitation Data'!$F$12,0,10*ROW('Sanitation Data'!F94)),NA())</f>
        <v>#N/A</v>
      </c>
      <c r="AK100" s="528" t="e">
        <f ca="1">+IF(AND(ISNUMBER(OFFSET('Sanitation Data'!$G$4,0,10*ROW('Sanitation Data'!G94))),'Data Summary'!CZ100="Yes"),100-OFFSET('Sanitation Data'!$G$4,0,10*ROW('Sanitation Data'!G94)),NA())</f>
        <v>#N/A</v>
      </c>
      <c r="AL100" s="528" t="e">
        <f ca="1">+IF(AND(ISNUMBER(OFFSET('Sanitation Data'!$G$6,0,10*ROW('Sanitation Data'!G94))),'Data Summary'!DA100="Yes"),OFFSET('Sanitation Data'!$G$6,0,10*ROW('Sanitation Data'!G94)),NA())</f>
        <v>#N/A</v>
      </c>
      <c r="AM100" s="528" t="e">
        <f ca="1">+IF(AND(ISNUMBER(OFFSET('Sanitation Data'!$G$10,0,10*ROW('Sanitation Data'!G94))),'Data Summary'!DB100="Yes"),OFFSET('Sanitation Data'!$G$10,0,10*ROW('Sanitation Data'!G94)),NA())</f>
        <v>#N/A</v>
      </c>
      <c r="AN100" s="528" t="e">
        <f ca="1">+IF(AND(ISNUMBER(OFFSET('Sanitation Data'!$G$11,0,10*ROW('Sanitation Data'!G94))),'Data Summary'!DC100="Yes"),OFFSET('Sanitation Data'!$G$11,0,10*ROW('Sanitation Data'!G94)),NA())</f>
        <v>#N/A</v>
      </c>
      <c r="AO100" s="528" t="e">
        <f ca="1">+IF(AND(ISNUMBER(OFFSET('Sanitation Data'!$G$12,0,10*ROW('Sanitation Data'!G94))),'Data Summary'!DD100="Yes"),OFFSET('Sanitation Data'!$G$12,0,10*ROW('Sanitation Data'!G94)),NA())</f>
        <v>#N/A</v>
      </c>
      <c r="AP100" s="528" t="e">
        <f ca="1">+IF(AND(ISNUMBER(OFFSET('Sanitation Data'!$H$4,0,10*ROW('Sanitation Data'!H94))),'Data Summary'!DE100="Yes"),100-OFFSET('Sanitation Data'!$H$4,0,10*ROW('Sanitation Data'!H94)),NA())</f>
        <v>#N/A</v>
      </c>
      <c r="AQ100" s="528" t="e">
        <f ca="1">+IF(AND(ISNUMBER(OFFSET('Sanitation Data'!$H$6,0,10*ROW('Sanitation Data'!H94))),'Data Summary'!DF100="Yes"),OFFSET('Sanitation Data'!$H$6,0,10*ROW('Sanitation Data'!H94)),NA())</f>
        <v>#N/A</v>
      </c>
      <c r="AR100" s="528" t="e">
        <f ca="1">+IF(AND(ISNUMBER(OFFSET('Sanitation Data'!$H$10,0,10*ROW('Sanitation Data'!H94))),'Data Summary'!DG100="Yes"),OFFSET('Sanitation Data'!$H$10,0,10*ROW('Sanitation Data'!H94)),NA())</f>
        <v>#N/A</v>
      </c>
      <c r="AS100" s="528" t="e">
        <f ca="1">+IF(AND(ISNUMBER(OFFSET('Sanitation Data'!$H$11,0,10*ROW('Sanitation Data'!H94))),'Data Summary'!DH100="Yes"),OFFSET('Sanitation Data'!$H$11,0,10*ROW('Sanitation Data'!H94)),NA())</f>
        <v>#N/A</v>
      </c>
      <c r="AT100" s="528" t="e">
        <f ca="1">+IF(AND(ISNUMBER(OFFSET('Sanitation Data'!$H$12,0,10*ROW('Sanitation Data'!H94))),'Data Summary'!DI100="Yes"),OFFSET('Sanitation Data'!$H$12,0,10*ROW('Sanitation Data'!H94)),NA())</f>
        <v>#N/A</v>
      </c>
      <c r="AU100" s="528" t="e">
        <f ca="1">+IF(AND(ISNUMBER(OFFSET('Sanitation Data'!$I$4,0,10*ROW('Sanitation Data'!I94))),'Data Summary'!DJ100="Yes"),100-OFFSET('Sanitation Data'!$I$4,0,10*ROW('Sanitation Data'!I94)),NA())</f>
        <v>#N/A</v>
      </c>
      <c r="AV100" s="528" t="e">
        <f ca="1">+IF(AND(ISNUMBER(OFFSET('Sanitation Data'!$I$6,0,10*ROW('Sanitation Data'!I94))),'Data Summary'!DK100="Yes"),OFFSET('Sanitation Data'!$I$6,0,10*ROW('Sanitation Data'!I94)),NA())</f>
        <v>#N/A</v>
      </c>
      <c r="AW100" s="528" t="e">
        <f ca="1">+IF(AND(ISNUMBER(OFFSET('Sanitation Data'!$I$10,0,10*ROW('Sanitation Data'!I94))),'Data Summary'!DL100="Yes"),OFFSET('Sanitation Data'!$I$10,0,10*ROW('Sanitation Data'!I94)),NA())</f>
        <v>#N/A</v>
      </c>
      <c r="AX100" s="528" t="e">
        <f ca="1">+IF(AND(ISNUMBER(OFFSET('Sanitation Data'!$I$11,0,10*ROW('Sanitation Data'!I94))),'Data Summary'!DM100="Yes"),OFFSET('Sanitation Data'!$I$11,0,10*ROW('Sanitation Data'!I94)),NA())</f>
        <v>#N/A</v>
      </c>
      <c r="AY100" s="528" t="e">
        <f ca="1">+IF(AND(ISNUMBER(OFFSET('Sanitation Data'!$I$12,0,10*ROW('Sanitation Data'!I94))),'Data Summary'!DN100="Yes"),OFFSET('Sanitation Data'!$I$12,0,10*ROW('Sanitation Data'!I94)),NA())</f>
        <v>#N/A</v>
      </c>
      <c r="AZ100" s="529" t="e">
        <f ca="1">+IF(AND(ISNUMBER(OFFSET('Hygiene Data'!$D$5,0,10*ROW('Hygiene Data'!D94))),'Data Summary'!DO100="Yes"),OFFSET('Hygiene Data'!$D$5,0,10*ROW('Hygiene Data'!D94)),NA())</f>
        <v>#N/A</v>
      </c>
      <c r="BA100" s="529" t="e">
        <f ca="1">+IF(AND(ISNUMBER(OFFSET('Hygiene Data'!$D$7,0,10*ROW('Hygiene Data'!D94))),'Data Summary'!DP100="Yes"),OFFSET('Hygiene Data'!$D$7,0,10*ROW('Hygiene Data'!D94)),NA())</f>
        <v>#N/A</v>
      </c>
      <c r="BB100" s="529" t="e">
        <f ca="1">+IF(AND(ISNUMBER(OFFSET('Hygiene Data'!$D$9,0,10*ROW('Hygiene Data'!D94))),'Data Summary'!DQ100="Yes"),OFFSET('Hygiene Data'!$D$9,0,10*ROW('Hygiene Data'!D94)),NA())</f>
        <v>#N/A</v>
      </c>
      <c r="BC100" s="529" t="e">
        <f ca="1">+IF(AND(ISNUMBER(OFFSET('Hygiene Data'!$E$5,0,10*ROW('Hygiene Data'!E94))),'Data Summary'!DR100="Yes"),OFFSET('Hygiene Data'!$E$5,0,10*ROW('Hygiene Data'!E94)),NA())</f>
        <v>#N/A</v>
      </c>
      <c r="BD100" s="529" t="e">
        <f ca="1">+IF(AND(ISNUMBER(OFFSET('Hygiene Data'!$E$7,0,10*ROW('Hygiene Data'!E94))),'Data Summary'!DS100="Yes"),OFFSET('Hygiene Data'!$E$7,0,10*ROW('Hygiene Data'!E94)),NA())</f>
        <v>#N/A</v>
      </c>
      <c r="BE100" s="529" t="e">
        <f ca="1">+IF(AND(ISNUMBER(OFFSET('Hygiene Data'!$E$9,0,10*ROW('Hygiene Data'!E94))),'Data Summary'!DT100="Yes"),OFFSET('Hygiene Data'!$E$9,0,10*ROW('Hygiene Data'!E94)),NA())</f>
        <v>#N/A</v>
      </c>
      <c r="BF100" s="529" t="e">
        <f ca="1">+IF(AND(ISNUMBER(OFFSET('Hygiene Data'!$F$5,0,10*ROW('Hygiene Data'!F94))),'Data Summary'!DU100="Yes"),OFFSET('Hygiene Data'!$F$5,0,10*ROW('Hygiene Data'!F94)),NA())</f>
        <v>#N/A</v>
      </c>
      <c r="BG100" s="529" t="e">
        <f ca="1">+IF(AND(ISNUMBER(OFFSET('Hygiene Data'!$F$7,0,10*ROW('Hygiene Data'!F94))),'Data Summary'!DV100="Yes"),OFFSET('Hygiene Data'!$F$7,0,10*ROW('Hygiene Data'!F94)),NA())</f>
        <v>#N/A</v>
      </c>
      <c r="BH100" s="529" t="e">
        <f ca="1">+IF(AND(ISNUMBER(OFFSET('Hygiene Data'!$F$9,0,10*ROW('Hygiene Data'!F94))),'Data Summary'!DW100="Yes"),OFFSET('Hygiene Data'!$F$9,0,10*ROW('Hygiene Data'!F94)),NA())</f>
        <v>#N/A</v>
      </c>
      <c r="BI100" s="529" t="e">
        <f ca="1">+IF(AND(ISNUMBER(OFFSET('Hygiene Data'!$G$5,0,10*ROW('Hygiene Data'!G94))),'Data Summary'!DX100="Yes"),OFFSET('Hygiene Data'!$G$5,0,10*ROW('Hygiene Data'!G94)),NA())</f>
        <v>#N/A</v>
      </c>
      <c r="BJ100" s="529" t="e">
        <f ca="1">+IF(AND(ISNUMBER(OFFSET('Hygiene Data'!$G$7,0,10*ROW('Hygiene Data'!G94))),'Data Summary'!DY100="Yes"),OFFSET('Hygiene Data'!$G$7,0,10*ROW('Hygiene Data'!G94)),NA())</f>
        <v>#N/A</v>
      </c>
      <c r="BK100" s="529" t="e">
        <f ca="1">+IF(AND(ISNUMBER(OFFSET('Hygiene Data'!$G$9,0,10*ROW('Hygiene Data'!G94))),'Data Summary'!DZ100="Yes"),OFFSET('Hygiene Data'!$G$9,0,10*ROW('Hygiene Data'!G94)),NA())</f>
        <v>#N/A</v>
      </c>
      <c r="BL100" s="529" t="e">
        <f ca="1">+IF(AND(ISNUMBER(OFFSET('Hygiene Data'!$H$5,0,10*ROW('Hygiene Data'!H94))),'Data Summary'!EA100="Yes"),OFFSET('Hygiene Data'!$H$5,0,10*ROW('Hygiene Data'!H94)),NA())</f>
        <v>#N/A</v>
      </c>
      <c r="BM100" s="529" t="e">
        <f ca="1">+IF(AND(ISNUMBER(OFFSET('Hygiene Data'!$H$7,0,10*ROW('Hygiene Data'!H94))),'Data Summary'!EB100="Yes"),OFFSET('Hygiene Data'!$H$7,0,10*ROW('Hygiene Data'!H94)),NA())</f>
        <v>#N/A</v>
      </c>
      <c r="BN100" s="529" t="e">
        <f ca="1">+IF(AND(ISNUMBER(OFFSET('Hygiene Data'!$H$9,0,10*ROW('Hygiene Data'!H94))),'Data Summary'!EC100="Yes"),OFFSET('Hygiene Data'!$H$9,0,10*ROW('Hygiene Data'!H94)),NA())</f>
        <v>#N/A</v>
      </c>
      <c r="BO100" s="529" t="e">
        <f ca="1">+IF(AND(ISNUMBER(OFFSET('Hygiene Data'!$I$5,0,10*ROW('Hygiene Data'!I94))),'Data Summary'!ED100="Yes"),OFFSET('Hygiene Data'!$I$5,0,10*ROW('Hygiene Data'!I94)),NA())</f>
        <v>#N/A</v>
      </c>
      <c r="BP100" s="529" t="e">
        <f ca="1">+IF(AND(ISNUMBER(OFFSET('Hygiene Data'!$I$7,0,10*ROW('Hygiene Data'!I94))),'Data Summary'!EE100="Yes"),OFFSET('Hygiene Data'!$I$7,0,10*ROW('Hygiene Data'!I94)),NA())</f>
        <v>#N/A</v>
      </c>
      <c r="BQ100" s="529" t="e">
        <f ca="1">+IF(AND(ISNUMBER(OFFSET('Hygiene Data'!$I$9,0,10*ROW('Hygiene Data'!I94))),'Data Summary'!EF100="Yes"),OFFSET('Hygiene Data'!$I$9,0,10*ROW('Hygiene Data'!I94)),NA())</f>
        <v>#N/A</v>
      </c>
    </row>
    <row r="101" spans="1:69" x14ac:dyDescent="0.25">
      <c r="A101" s="525" t="e">
        <f ca="1">+RIGHT('Data Summary'!A101,LEN('Data Summary'!A101)-9)</f>
        <v>#VALUE!</v>
      </c>
      <c r="B101" s="499" t="str">
        <f ca="1">+IF(ISTEXT('Data Summary'!B101),'Data Summary'!B101,"")</f>
        <v/>
      </c>
      <c r="C101" s="526" t="e">
        <f ca="1">+VALUE('Data Summary'!C101)</f>
        <v>#VALUE!</v>
      </c>
      <c r="D101" s="527" t="e">
        <f ca="1">+IF(AND(ISNUMBER(OFFSET('Water Data'!$D$4,0,10*ROW('Water Data'!D95))),'Data Summary'!BS101="Yes"),100-OFFSET('Water Data'!$D$4,0,10*ROW('Water Data'!D95)),NA())</f>
        <v>#N/A</v>
      </c>
      <c r="E101" s="527" t="e">
        <f ca="1">+IF(AND(ISNUMBER(OFFSET('Water Data'!$D$6,0,10*ROW('Water Data'!D95))),'Data Summary'!BT101="Yes"),OFFSET('Water Data'!$D$6,0,10*ROW('Water Data'!D95)),NA())</f>
        <v>#N/A</v>
      </c>
      <c r="F101" s="527" t="e">
        <f ca="1">+IF(AND(ISNUMBER(OFFSET('Water Data'!$D$9,0,10*ROW('Water Data'!D95))),'Data Summary'!BU101="Yes"),OFFSET('Water Data'!$D$9,0,10*ROW('Water Data'!D95)),NA())</f>
        <v>#N/A</v>
      </c>
      <c r="G101" s="527" t="e">
        <f ca="1">+IF(AND(ISNUMBER(OFFSET('Water Data'!$E$4,0,10*ROW('Water Data'!E95))),'Data Summary'!BV101="Yes"),100-OFFSET('Water Data'!$E$4,0,10*ROW('Water Data'!E95)),NA())</f>
        <v>#N/A</v>
      </c>
      <c r="H101" s="527" t="e">
        <f ca="1">+IF(AND(ISNUMBER(OFFSET('Water Data'!$E$6,0,10*ROW('Water Data'!E95))),'Data Summary'!BW101="Yes"),OFFSET('Water Data'!$E$6,0,10*ROW('Water Data'!E95)),NA())</f>
        <v>#N/A</v>
      </c>
      <c r="I101" s="527" t="e">
        <f ca="1">+IF(AND(ISNUMBER(OFFSET('Water Data'!$E$9,0,10*ROW('Water Data'!E95))),'Data Summary'!BX101="Yes"),OFFSET('Water Data'!$E$9,0,10*ROW('Water Data'!E95)),NA())</f>
        <v>#N/A</v>
      </c>
      <c r="J101" s="527" t="e">
        <f ca="1">+IF(AND(ISNUMBER(OFFSET('Water Data'!$F$4,0,10*ROW('Water Data'!F95))),'Data Summary'!BY101="Yes"),100-OFFSET('Water Data'!$F$4,0,10*ROW('Water Data'!F95)),NA())</f>
        <v>#N/A</v>
      </c>
      <c r="K101" s="527" t="e">
        <f ca="1">+IF(AND(ISNUMBER(OFFSET('Water Data'!$F$6,0,10*ROW('Water Data'!F95))),'Data Summary'!BZ101="Yes"),OFFSET('Water Data'!$F$6,0,10*ROW('Water Data'!F95)),NA())</f>
        <v>#N/A</v>
      </c>
      <c r="L101" s="527" t="e">
        <f ca="1">+IF(AND(ISNUMBER(OFFSET('Water Data'!$F$9,0,10*ROW('Water Data'!F95))),'Data Summary'!CA101="Yes"),OFFSET('Water Data'!$F$9,0,10*ROW('Water Data'!F95)),NA())</f>
        <v>#N/A</v>
      </c>
      <c r="M101" s="527" t="e">
        <f ca="1">+IF(AND(ISNUMBER(OFFSET('Water Data'!$G$4,0,10*ROW('Water Data'!G95))),'Data Summary'!CB101="Yes"),100-OFFSET('Water Data'!$G$4,0,10*ROW('Water Data'!G95)),NA())</f>
        <v>#N/A</v>
      </c>
      <c r="N101" s="527" t="e">
        <f ca="1">+IF(AND(ISNUMBER(OFFSET('Water Data'!$G$6,0,10*ROW('Water Data'!G95))),'Data Summary'!CC101="Yes"),OFFSET('Water Data'!$G$6,0,10*ROW('Water Data'!G95)),NA())</f>
        <v>#N/A</v>
      </c>
      <c r="O101" s="527" t="e">
        <f ca="1">+IF(AND(ISNUMBER(OFFSET('Water Data'!$G$9,0,10*ROW('Water Data'!G95))),'Data Summary'!CD101="Yes"),OFFSET('Water Data'!$G$9,0,10*ROW('Water Data'!G95)),NA())</f>
        <v>#N/A</v>
      </c>
      <c r="P101" s="527" t="e">
        <f ca="1">+IF(AND(ISNUMBER(OFFSET('Water Data'!$H$4,0,10*ROW('Water Data'!H95))),'Data Summary'!CE101="Yes"),100-OFFSET('Water Data'!$H$4,0,10*ROW('Water Data'!H95)),NA())</f>
        <v>#N/A</v>
      </c>
      <c r="Q101" s="527" t="e">
        <f ca="1">+IF(AND(ISNUMBER(OFFSET('Water Data'!$H$6,0,10*ROW('Water Data'!H95))),'Data Summary'!CF101="Yes"),OFFSET('Water Data'!$H$6,0,10*ROW('Water Data'!H95)),NA())</f>
        <v>#N/A</v>
      </c>
      <c r="R101" s="527" t="e">
        <f ca="1">+IF(AND(ISNUMBER(OFFSET('Water Data'!$H$9,0,10*ROW('Water Data'!H95))),'Data Summary'!CG101="Yes"),OFFSET('Water Data'!$H$9,0,10*ROW('Water Data'!H95)),NA())</f>
        <v>#N/A</v>
      </c>
      <c r="S101" s="527" t="e">
        <f ca="1">+IF(AND(ISNUMBER(OFFSET('Water Data'!$I$4,0,10*ROW('Water Data'!I95))),'Data Summary'!CH101="Yes"),100-OFFSET('Water Data'!$I$4,0,10*ROW('Water Data'!I95)),NA())</f>
        <v>#N/A</v>
      </c>
      <c r="T101" s="527" t="e">
        <f ca="1">+IF(AND(ISNUMBER(OFFSET('Water Data'!$I$6,0,10*ROW('Water Data'!I95))),'Data Summary'!CI101="Yes"),OFFSET('Water Data'!$I$6,0,10*ROW('Water Data'!I95)),NA())</f>
        <v>#N/A</v>
      </c>
      <c r="U101" s="527" t="e">
        <f ca="1">+IF(AND(ISNUMBER(OFFSET('Water Data'!$I$9,0,10*ROW('Water Data'!I95))),'Data Summary'!CJ101="Yes"),OFFSET('Water Data'!$I$9,0,10*ROW('Water Data'!I95)),NA())</f>
        <v>#N/A</v>
      </c>
      <c r="V101" s="528" t="e">
        <f ca="1">+IF(AND(ISNUMBER(OFFSET('Sanitation Data'!$D$4,0,10*ROW('Sanitation Data'!D95))),'Data Summary'!CK101="Yes"),100-OFFSET('Sanitation Data'!$D$4,0,10*ROW('Sanitation Data'!D95)),NA())</f>
        <v>#N/A</v>
      </c>
      <c r="W101" s="528" t="e">
        <f ca="1">+IF(AND(ISNUMBER(OFFSET('Sanitation Data'!$D$6,0,10*ROW('Sanitation Data'!D95))),'Data Summary'!CL101="Yes"),OFFSET('Sanitation Data'!$D$6,0,10*ROW('Sanitation Data'!D95)),NA())</f>
        <v>#N/A</v>
      </c>
      <c r="X101" s="528" t="e">
        <f ca="1">+IF(AND(ISNUMBER(OFFSET('Sanitation Data'!$D$10,0,10*ROW('Sanitation Data'!D95))),'Data Summary'!CM101="Yes"),OFFSET('Sanitation Data'!$D$10,0,10*ROW('Sanitation Data'!D95)),NA())</f>
        <v>#N/A</v>
      </c>
      <c r="Y101" s="528" t="e">
        <f ca="1">+IF(AND(ISNUMBER(OFFSET('Sanitation Data'!$D$11,0,10*ROW('Sanitation Data'!D95))),'Data Summary'!CN101="Yes"),OFFSET('Sanitation Data'!$D$11,0,10*ROW('Sanitation Data'!D95)),NA())</f>
        <v>#N/A</v>
      </c>
      <c r="Z101" s="528" t="e">
        <f ca="1">+IF(AND(ISNUMBER(OFFSET('Sanitation Data'!$D$12,0,10*ROW('Sanitation Data'!D95))),'Data Summary'!CO101="Yes"),OFFSET('Sanitation Data'!$D$12,0,10*ROW('Sanitation Data'!D95)),NA())</f>
        <v>#N/A</v>
      </c>
      <c r="AA101" s="528" t="e">
        <f ca="1">+IF(AND(ISNUMBER(OFFSET('Sanitation Data'!$E$4,0,10*ROW('Sanitation Data'!E95))),'Data Summary'!CP101="Yes"),100-OFFSET('Sanitation Data'!$E$4,0,10*ROW('Sanitation Data'!E95)),NA())</f>
        <v>#N/A</v>
      </c>
      <c r="AB101" s="528" t="e">
        <f ca="1">+IF(AND(ISNUMBER(OFFSET('Sanitation Data'!$E$6,0,10*ROW('Sanitation Data'!E95))),'Data Summary'!CQ101="Yes"),OFFSET('Sanitation Data'!$E$6,0,10*ROW('Sanitation Data'!E95)),NA())</f>
        <v>#N/A</v>
      </c>
      <c r="AC101" s="528" t="e">
        <f ca="1">+IF(AND(ISNUMBER(OFFSET('Sanitation Data'!$E$10,0,10*ROW('Sanitation Data'!E95))),'Data Summary'!CR101="Yes"),OFFSET('Sanitation Data'!$E$10,0,10*ROW('Sanitation Data'!E95)),NA())</f>
        <v>#N/A</v>
      </c>
      <c r="AD101" s="528" t="e">
        <f ca="1">+IF(AND(ISNUMBER(OFFSET('Sanitation Data'!$E$11,0,10*ROW('Sanitation Data'!E95))),'Data Summary'!CS101="Yes"),OFFSET('Sanitation Data'!$E$11,0,10*ROW('Sanitation Data'!E95)),NA())</f>
        <v>#N/A</v>
      </c>
      <c r="AE101" s="528" t="e">
        <f ca="1">+IF(AND(ISNUMBER(OFFSET('Sanitation Data'!$E$12,0,10*ROW('Sanitation Data'!E95))),'Data Summary'!CT101="Yes"),OFFSET('Sanitation Data'!$E$12,0,10*ROW('Sanitation Data'!E95)),NA())</f>
        <v>#N/A</v>
      </c>
      <c r="AF101" s="528" t="e">
        <f ca="1">+IF(AND(ISNUMBER(OFFSET('Sanitation Data'!$F$4,0,10*ROW('Sanitation Data'!F95))),'Data Summary'!CU101="Yes"),100-OFFSET('Sanitation Data'!$F$4,0,10*ROW('Sanitation Data'!F95)),NA())</f>
        <v>#N/A</v>
      </c>
      <c r="AG101" s="528" t="e">
        <f ca="1">+IF(AND(ISNUMBER(OFFSET('Sanitation Data'!$F$6,0,10*ROW('Sanitation Data'!F95))),'Data Summary'!CV101="Yes"),OFFSET('Sanitation Data'!$F$6,0,10*ROW('Sanitation Data'!F95)),NA())</f>
        <v>#N/A</v>
      </c>
      <c r="AH101" s="528" t="e">
        <f ca="1">+IF(AND(ISNUMBER(OFFSET('Sanitation Data'!$F$10,0,10*ROW('Sanitation Data'!F95))),'Data Summary'!CW101="Yes"),OFFSET('Sanitation Data'!$F$10,0,10*ROW('Sanitation Data'!F95)),NA())</f>
        <v>#N/A</v>
      </c>
      <c r="AI101" s="528" t="e">
        <f ca="1">+IF(AND(ISNUMBER(OFFSET('Sanitation Data'!$F$11,0,10*ROW('Sanitation Data'!F95))),'Data Summary'!CX101="Yes"),OFFSET('Sanitation Data'!$F$11,0,10*ROW('Sanitation Data'!F95)),NA())</f>
        <v>#N/A</v>
      </c>
      <c r="AJ101" s="528" t="e">
        <f ca="1">+IF(AND(ISNUMBER(OFFSET('Sanitation Data'!$F$12,0,10*ROW('Sanitation Data'!F95))),'Data Summary'!CY101="Yes"),OFFSET('Sanitation Data'!$F$12,0,10*ROW('Sanitation Data'!F95)),NA())</f>
        <v>#N/A</v>
      </c>
      <c r="AK101" s="528" t="e">
        <f ca="1">+IF(AND(ISNUMBER(OFFSET('Sanitation Data'!$G$4,0,10*ROW('Sanitation Data'!G95))),'Data Summary'!CZ101="Yes"),100-OFFSET('Sanitation Data'!$G$4,0,10*ROW('Sanitation Data'!G95)),NA())</f>
        <v>#N/A</v>
      </c>
      <c r="AL101" s="528" t="e">
        <f ca="1">+IF(AND(ISNUMBER(OFFSET('Sanitation Data'!$G$6,0,10*ROW('Sanitation Data'!G95))),'Data Summary'!DA101="Yes"),OFFSET('Sanitation Data'!$G$6,0,10*ROW('Sanitation Data'!G95)),NA())</f>
        <v>#N/A</v>
      </c>
      <c r="AM101" s="528" t="e">
        <f ca="1">+IF(AND(ISNUMBER(OFFSET('Sanitation Data'!$G$10,0,10*ROW('Sanitation Data'!G95))),'Data Summary'!DB101="Yes"),OFFSET('Sanitation Data'!$G$10,0,10*ROW('Sanitation Data'!G95)),NA())</f>
        <v>#N/A</v>
      </c>
      <c r="AN101" s="528" t="e">
        <f ca="1">+IF(AND(ISNUMBER(OFFSET('Sanitation Data'!$G$11,0,10*ROW('Sanitation Data'!G95))),'Data Summary'!DC101="Yes"),OFFSET('Sanitation Data'!$G$11,0,10*ROW('Sanitation Data'!G95)),NA())</f>
        <v>#N/A</v>
      </c>
      <c r="AO101" s="528" t="e">
        <f ca="1">+IF(AND(ISNUMBER(OFFSET('Sanitation Data'!$G$12,0,10*ROW('Sanitation Data'!G95))),'Data Summary'!DD101="Yes"),OFFSET('Sanitation Data'!$G$12,0,10*ROW('Sanitation Data'!G95)),NA())</f>
        <v>#N/A</v>
      </c>
      <c r="AP101" s="528" t="e">
        <f ca="1">+IF(AND(ISNUMBER(OFFSET('Sanitation Data'!$H$4,0,10*ROW('Sanitation Data'!H95))),'Data Summary'!DE101="Yes"),100-OFFSET('Sanitation Data'!$H$4,0,10*ROW('Sanitation Data'!H95)),NA())</f>
        <v>#N/A</v>
      </c>
      <c r="AQ101" s="528" t="e">
        <f ca="1">+IF(AND(ISNUMBER(OFFSET('Sanitation Data'!$H$6,0,10*ROW('Sanitation Data'!H95))),'Data Summary'!DF101="Yes"),OFFSET('Sanitation Data'!$H$6,0,10*ROW('Sanitation Data'!H95)),NA())</f>
        <v>#N/A</v>
      </c>
      <c r="AR101" s="528" t="e">
        <f ca="1">+IF(AND(ISNUMBER(OFFSET('Sanitation Data'!$H$10,0,10*ROW('Sanitation Data'!H95))),'Data Summary'!DG101="Yes"),OFFSET('Sanitation Data'!$H$10,0,10*ROW('Sanitation Data'!H95)),NA())</f>
        <v>#N/A</v>
      </c>
      <c r="AS101" s="528" t="e">
        <f ca="1">+IF(AND(ISNUMBER(OFFSET('Sanitation Data'!$H$11,0,10*ROW('Sanitation Data'!H95))),'Data Summary'!DH101="Yes"),OFFSET('Sanitation Data'!$H$11,0,10*ROW('Sanitation Data'!H95)),NA())</f>
        <v>#N/A</v>
      </c>
      <c r="AT101" s="528" t="e">
        <f ca="1">+IF(AND(ISNUMBER(OFFSET('Sanitation Data'!$H$12,0,10*ROW('Sanitation Data'!H95))),'Data Summary'!DI101="Yes"),OFFSET('Sanitation Data'!$H$12,0,10*ROW('Sanitation Data'!H95)),NA())</f>
        <v>#N/A</v>
      </c>
      <c r="AU101" s="528" t="e">
        <f ca="1">+IF(AND(ISNUMBER(OFFSET('Sanitation Data'!$I$4,0,10*ROW('Sanitation Data'!I95))),'Data Summary'!DJ101="Yes"),100-OFFSET('Sanitation Data'!$I$4,0,10*ROW('Sanitation Data'!I95)),NA())</f>
        <v>#N/A</v>
      </c>
      <c r="AV101" s="528" t="e">
        <f ca="1">+IF(AND(ISNUMBER(OFFSET('Sanitation Data'!$I$6,0,10*ROW('Sanitation Data'!I95))),'Data Summary'!DK101="Yes"),OFFSET('Sanitation Data'!$I$6,0,10*ROW('Sanitation Data'!I95)),NA())</f>
        <v>#N/A</v>
      </c>
      <c r="AW101" s="528" t="e">
        <f ca="1">+IF(AND(ISNUMBER(OFFSET('Sanitation Data'!$I$10,0,10*ROW('Sanitation Data'!I95))),'Data Summary'!DL101="Yes"),OFFSET('Sanitation Data'!$I$10,0,10*ROW('Sanitation Data'!I95)),NA())</f>
        <v>#N/A</v>
      </c>
      <c r="AX101" s="528" t="e">
        <f ca="1">+IF(AND(ISNUMBER(OFFSET('Sanitation Data'!$I$11,0,10*ROW('Sanitation Data'!I95))),'Data Summary'!DM101="Yes"),OFFSET('Sanitation Data'!$I$11,0,10*ROW('Sanitation Data'!I95)),NA())</f>
        <v>#N/A</v>
      </c>
      <c r="AY101" s="528" t="e">
        <f ca="1">+IF(AND(ISNUMBER(OFFSET('Sanitation Data'!$I$12,0,10*ROW('Sanitation Data'!I95))),'Data Summary'!DN101="Yes"),OFFSET('Sanitation Data'!$I$12,0,10*ROW('Sanitation Data'!I95)),NA())</f>
        <v>#N/A</v>
      </c>
      <c r="AZ101" s="529" t="e">
        <f ca="1">+IF(AND(ISNUMBER(OFFSET('Hygiene Data'!$D$5,0,10*ROW('Hygiene Data'!D95))),'Data Summary'!DO101="Yes"),OFFSET('Hygiene Data'!$D$5,0,10*ROW('Hygiene Data'!D95)),NA())</f>
        <v>#N/A</v>
      </c>
      <c r="BA101" s="529" t="e">
        <f ca="1">+IF(AND(ISNUMBER(OFFSET('Hygiene Data'!$D$7,0,10*ROW('Hygiene Data'!D95))),'Data Summary'!DP101="Yes"),OFFSET('Hygiene Data'!$D$7,0,10*ROW('Hygiene Data'!D95)),NA())</f>
        <v>#N/A</v>
      </c>
      <c r="BB101" s="529" t="e">
        <f ca="1">+IF(AND(ISNUMBER(OFFSET('Hygiene Data'!$D$9,0,10*ROW('Hygiene Data'!D95))),'Data Summary'!DQ101="Yes"),OFFSET('Hygiene Data'!$D$9,0,10*ROW('Hygiene Data'!D95)),NA())</f>
        <v>#N/A</v>
      </c>
      <c r="BC101" s="529" t="e">
        <f ca="1">+IF(AND(ISNUMBER(OFFSET('Hygiene Data'!$E$5,0,10*ROW('Hygiene Data'!E95))),'Data Summary'!DR101="Yes"),OFFSET('Hygiene Data'!$E$5,0,10*ROW('Hygiene Data'!E95)),NA())</f>
        <v>#N/A</v>
      </c>
      <c r="BD101" s="529" t="e">
        <f ca="1">+IF(AND(ISNUMBER(OFFSET('Hygiene Data'!$E$7,0,10*ROW('Hygiene Data'!E95))),'Data Summary'!DS101="Yes"),OFFSET('Hygiene Data'!$E$7,0,10*ROW('Hygiene Data'!E95)),NA())</f>
        <v>#N/A</v>
      </c>
      <c r="BE101" s="529" t="e">
        <f ca="1">+IF(AND(ISNUMBER(OFFSET('Hygiene Data'!$E$9,0,10*ROW('Hygiene Data'!E95))),'Data Summary'!DT101="Yes"),OFFSET('Hygiene Data'!$E$9,0,10*ROW('Hygiene Data'!E95)),NA())</f>
        <v>#N/A</v>
      </c>
      <c r="BF101" s="529" t="e">
        <f ca="1">+IF(AND(ISNUMBER(OFFSET('Hygiene Data'!$F$5,0,10*ROW('Hygiene Data'!F95))),'Data Summary'!DU101="Yes"),OFFSET('Hygiene Data'!$F$5,0,10*ROW('Hygiene Data'!F95)),NA())</f>
        <v>#N/A</v>
      </c>
      <c r="BG101" s="529" t="e">
        <f ca="1">+IF(AND(ISNUMBER(OFFSET('Hygiene Data'!$F$7,0,10*ROW('Hygiene Data'!F95))),'Data Summary'!DV101="Yes"),OFFSET('Hygiene Data'!$F$7,0,10*ROW('Hygiene Data'!F95)),NA())</f>
        <v>#N/A</v>
      </c>
      <c r="BH101" s="529" t="e">
        <f ca="1">+IF(AND(ISNUMBER(OFFSET('Hygiene Data'!$F$9,0,10*ROW('Hygiene Data'!F95))),'Data Summary'!DW101="Yes"),OFFSET('Hygiene Data'!$F$9,0,10*ROW('Hygiene Data'!F95)),NA())</f>
        <v>#N/A</v>
      </c>
      <c r="BI101" s="529" t="e">
        <f ca="1">+IF(AND(ISNUMBER(OFFSET('Hygiene Data'!$G$5,0,10*ROW('Hygiene Data'!G95))),'Data Summary'!DX101="Yes"),OFFSET('Hygiene Data'!$G$5,0,10*ROW('Hygiene Data'!G95)),NA())</f>
        <v>#N/A</v>
      </c>
      <c r="BJ101" s="529" t="e">
        <f ca="1">+IF(AND(ISNUMBER(OFFSET('Hygiene Data'!$G$7,0,10*ROW('Hygiene Data'!G95))),'Data Summary'!DY101="Yes"),OFFSET('Hygiene Data'!$G$7,0,10*ROW('Hygiene Data'!G95)),NA())</f>
        <v>#N/A</v>
      </c>
      <c r="BK101" s="529" t="e">
        <f ca="1">+IF(AND(ISNUMBER(OFFSET('Hygiene Data'!$G$9,0,10*ROW('Hygiene Data'!G95))),'Data Summary'!DZ101="Yes"),OFFSET('Hygiene Data'!$G$9,0,10*ROW('Hygiene Data'!G95)),NA())</f>
        <v>#N/A</v>
      </c>
      <c r="BL101" s="529" t="e">
        <f ca="1">+IF(AND(ISNUMBER(OFFSET('Hygiene Data'!$H$5,0,10*ROW('Hygiene Data'!H95))),'Data Summary'!EA101="Yes"),OFFSET('Hygiene Data'!$H$5,0,10*ROW('Hygiene Data'!H95)),NA())</f>
        <v>#N/A</v>
      </c>
      <c r="BM101" s="529" t="e">
        <f ca="1">+IF(AND(ISNUMBER(OFFSET('Hygiene Data'!$H$7,0,10*ROW('Hygiene Data'!H95))),'Data Summary'!EB101="Yes"),OFFSET('Hygiene Data'!$H$7,0,10*ROW('Hygiene Data'!H95)),NA())</f>
        <v>#N/A</v>
      </c>
      <c r="BN101" s="529" t="e">
        <f ca="1">+IF(AND(ISNUMBER(OFFSET('Hygiene Data'!$H$9,0,10*ROW('Hygiene Data'!H95))),'Data Summary'!EC101="Yes"),OFFSET('Hygiene Data'!$H$9,0,10*ROW('Hygiene Data'!H95)),NA())</f>
        <v>#N/A</v>
      </c>
      <c r="BO101" s="529" t="e">
        <f ca="1">+IF(AND(ISNUMBER(OFFSET('Hygiene Data'!$I$5,0,10*ROW('Hygiene Data'!I95))),'Data Summary'!ED101="Yes"),OFFSET('Hygiene Data'!$I$5,0,10*ROW('Hygiene Data'!I95)),NA())</f>
        <v>#N/A</v>
      </c>
      <c r="BP101" s="529" t="e">
        <f ca="1">+IF(AND(ISNUMBER(OFFSET('Hygiene Data'!$I$7,0,10*ROW('Hygiene Data'!I95))),'Data Summary'!EE101="Yes"),OFFSET('Hygiene Data'!$I$7,0,10*ROW('Hygiene Data'!I95)),NA())</f>
        <v>#N/A</v>
      </c>
      <c r="BQ101" s="529" t="e">
        <f ca="1">+IF(AND(ISNUMBER(OFFSET('Hygiene Data'!$I$9,0,10*ROW('Hygiene Data'!I95))),'Data Summary'!EF101="Yes"),OFFSET('Hygiene Data'!$I$9,0,10*ROW('Hygiene Data'!I95)),NA())</f>
        <v>#N/A</v>
      </c>
    </row>
    <row r="102" spans="1:69" x14ac:dyDescent="0.25">
      <c r="A102" s="525" t="e">
        <f ca="1">+RIGHT('Data Summary'!A102,LEN('Data Summary'!A102)-9)</f>
        <v>#VALUE!</v>
      </c>
      <c r="B102" s="499" t="str">
        <f ca="1">+IF(ISTEXT('Data Summary'!B102),'Data Summary'!B102,"")</f>
        <v/>
      </c>
      <c r="C102" s="526" t="e">
        <f ca="1">+VALUE('Data Summary'!C102)</f>
        <v>#VALUE!</v>
      </c>
      <c r="D102" s="527" t="e">
        <f ca="1">+IF(AND(ISNUMBER(OFFSET('Water Data'!$D$4,0,10*ROW('Water Data'!D96))),'Data Summary'!BS102="Yes"),100-OFFSET('Water Data'!$D$4,0,10*ROW('Water Data'!D96)),NA())</f>
        <v>#N/A</v>
      </c>
      <c r="E102" s="527" t="e">
        <f ca="1">+IF(AND(ISNUMBER(OFFSET('Water Data'!$D$6,0,10*ROW('Water Data'!D96))),'Data Summary'!BT102="Yes"),OFFSET('Water Data'!$D$6,0,10*ROW('Water Data'!D96)),NA())</f>
        <v>#N/A</v>
      </c>
      <c r="F102" s="527" t="e">
        <f ca="1">+IF(AND(ISNUMBER(OFFSET('Water Data'!$D$9,0,10*ROW('Water Data'!D96))),'Data Summary'!BU102="Yes"),OFFSET('Water Data'!$D$9,0,10*ROW('Water Data'!D96)),NA())</f>
        <v>#N/A</v>
      </c>
      <c r="G102" s="527" t="e">
        <f ca="1">+IF(AND(ISNUMBER(OFFSET('Water Data'!$E$4,0,10*ROW('Water Data'!E96))),'Data Summary'!BV102="Yes"),100-OFFSET('Water Data'!$E$4,0,10*ROW('Water Data'!E96)),NA())</f>
        <v>#N/A</v>
      </c>
      <c r="H102" s="527" t="e">
        <f ca="1">+IF(AND(ISNUMBER(OFFSET('Water Data'!$E$6,0,10*ROW('Water Data'!E96))),'Data Summary'!BW102="Yes"),OFFSET('Water Data'!$E$6,0,10*ROW('Water Data'!E96)),NA())</f>
        <v>#N/A</v>
      </c>
      <c r="I102" s="527" t="e">
        <f ca="1">+IF(AND(ISNUMBER(OFFSET('Water Data'!$E$9,0,10*ROW('Water Data'!E96))),'Data Summary'!BX102="Yes"),OFFSET('Water Data'!$E$9,0,10*ROW('Water Data'!E96)),NA())</f>
        <v>#N/A</v>
      </c>
      <c r="J102" s="527" t="e">
        <f ca="1">+IF(AND(ISNUMBER(OFFSET('Water Data'!$F$4,0,10*ROW('Water Data'!F96))),'Data Summary'!BY102="Yes"),100-OFFSET('Water Data'!$F$4,0,10*ROW('Water Data'!F96)),NA())</f>
        <v>#N/A</v>
      </c>
      <c r="K102" s="527" t="e">
        <f ca="1">+IF(AND(ISNUMBER(OFFSET('Water Data'!$F$6,0,10*ROW('Water Data'!F96))),'Data Summary'!BZ102="Yes"),OFFSET('Water Data'!$F$6,0,10*ROW('Water Data'!F96)),NA())</f>
        <v>#N/A</v>
      </c>
      <c r="L102" s="527" t="e">
        <f ca="1">+IF(AND(ISNUMBER(OFFSET('Water Data'!$F$9,0,10*ROW('Water Data'!F96))),'Data Summary'!CA102="Yes"),OFFSET('Water Data'!$F$9,0,10*ROW('Water Data'!F96)),NA())</f>
        <v>#N/A</v>
      </c>
      <c r="M102" s="527" t="e">
        <f ca="1">+IF(AND(ISNUMBER(OFFSET('Water Data'!$G$4,0,10*ROW('Water Data'!G96))),'Data Summary'!CB102="Yes"),100-OFFSET('Water Data'!$G$4,0,10*ROW('Water Data'!G96)),NA())</f>
        <v>#N/A</v>
      </c>
      <c r="N102" s="527" t="e">
        <f ca="1">+IF(AND(ISNUMBER(OFFSET('Water Data'!$G$6,0,10*ROW('Water Data'!G96))),'Data Summary'!CC102="Yes"),OFFSET('Water Data'!$G$6,0,10*ROW('Water Data'!G96)),NA())</f>
        <v>#N/A</v>
      </c>
      <c r="O102" s="527" t="e">
        <f ca="1">+IF(AND(ISNUMBER(OFFSET('Water Data'!$G$9,0,10*ROW('Water Data'!G96))),'Data Summary'!CD102="Yes"),OFFSET('Water Data'!$G$9,0,10*ROW('Water Data'!G96)),NA())</f>
        <v>#N/A</v>
      </c>
      <c r="P102" s="527" t="e">
        <f ca="1">+IF(AND(ISNUMBER(OFFSET('Water Data'!$H$4,0,10*ROW('Water Data'!H96))),'Data Summary'!CE102="Yes"),100-OFFSET('Water Data'!$H$4,0,10*ROW('Water Data'!H96)),NA())</f>
        <v>#N/A</v>
      </c>
      <c r="Q102" s="527" t="e">
        <f ca="1">+IF(AND(ISNUMBER(OFFSET('Water Data'!$H$6,0,10*ROW('Water Data'!H96))),'Data Summary'!CF102="Yes"),OFFSET('Water Data'!$H$6,0,10*ROW('Water Data'!H96)),NA())</f>
        <v>#N/A</v>
      </c>
      <c r="R102" s="527" t="e">
        <f ca="1">+IF(AND(ISNUMBER(OFFSET('Water Data'!$H$9,0,10*ROW('Water Data'!H96))),'Data Summary'!CG102="Yes"),OFFSET('Water Data'!$H$9,0,10*ROW('Water Data'!H96)),NA())</f>
        <v>#N/A</v>
      </c>
      <c r="S102" s="527" t="e">
        <f ca="1">+IF(AND(ISNUMBER(OFFSET('Water Data'!$I$4,0,10*ROW('Water Data'!I96))),'Data Summary'!CH102="Yes"),100-OFFSET('Water Data'!$I$4,0,10*ROW('Water Data'!I96)),NA())</f>
        <v>#N/A</v>
      </c>
      <c r="T102" s="527" t="e">
        <f ca="1">+IF(AND(ISNUMBER(OFFSET('Water Data'!$I$6,0,10*ROW('Water Data'!I96))),'Data Summary'!CI102="Yes"),OFFSET('Water Data'!$I$6,0,10*ROW('Water Data'!I96)),NA())</f>
        <v>#N/A</v>
      </c>
      <c r="U102" s="527" t="e">
        <f ca="1">+IF(AND(ISNUMBER(OFFSET('Water Data'!$I$9,0,10*ROW('Water Data'!I96))),'Data Summary'!CJ102="Yes"),OFFSET('Water Data'!$I$9,0,10*ROW('Water Data'!I96)),NA())</f>
        <v>#N/A</v>
      </c>
      <c r="V102" s="528" t="e">
        <f ca="1">+IF(AND(ISNUMBER(OFFSET('Sanitation Data'!$D$4,0,10*ROW('Sanitation Data'!D96))),'Data Summary'!CK102="Yes"),100-OFFSET('Sanitation Data'!$D$4,0,10*ROW('Sanitation Data'!D96)),NA())</f>
        <v>#N/A</v>
      </c>
      <c r="W102" s="528" t="e">
        <f ca="1">+IF(AND(ISNUMBER(OFFSET('Sanitation Data'!$D$6,0,10*ROW('Sanitation Data'!D96))),'Data Summary'!CL102="Yes"),OFFSET('Sanitation Data'!$D$6,0,10*ROW('Sanitation Data'!D96)),NA())</f>
        <v>#N/A</v>
      </c>
      <c r="X102" s="528" t="e">
        <f ca="1">+IF(AND(ISNUMBER(OFFSET('Sanitation Data'!$D$10,0,10*ROW('Sanitation Data'!D96))),'Data Summary'!CM102="Yes"),OFFSET('Sanitation Data'!$D$10,0,10*ROW('Sanitation Data'!D96)),NA())</f>
        <v>#N/A</v>
      </c>
      <c r="Y102" s="528" t="e">
        <f ca="1">+IF(AND(ISNUMBER(OFFSET('Sanitation Data'!$D$11,0,10*ROW('Sanitation Data'!D96))),'Data Summary'!CN102="Yes"),OFFSET('Sanitation Data'!$D$11,0,10*ROW('Sanitation Data'!D96)),NA())</f>
        <v>#N/A</v>
      </c>
      <c r="Z102" s="528" t="e">
        <f ca="1">+IF(AND(ISNUMBER(OFFSET('Sanitation Data'!$D$12,0,10*ROW('Sanitation Data'!D96))),'Data Summary'!CO102="Yes"),OFFSET('Sanitation Data'!$D$12,0,10*ROW('Sanitation Data'!D96)),NA())</f>
        <v>#N/A</v>
      </c>
      <c r="AA102" s="528" t="e">
        <f ca="1">+IF(AND(ISNUMBER(OFFSET('Sanitation Data'!$E$4,0,10*ROW('Sanitation Data'!E96))),'Data Summary'!CP102="Yes"),100-OFFSET('Sanitation Data'!$E$4,0,10*ROW('Sanitation Data'!E96)),NA())</f>
        <v>#N/A</v>
      </c>
      <c r="AB102" s="528" t="e">
        <f ca="1">+IF(AND(ISNUMBER(OFFSET('Sanitation Data'!$E$6,0,10*ROW('Sanitation Data'!E96))),'Data Summary'!CQ102="Yes"),OFFSET('Sanitation Data'!$E$6,0,10*ROW('Sanitation Data'!E96)),NA())</f>
        <v>#N/A</v>
      </c>
      <c r="AC102" s="528" t="e">
        <f ca="1">+IF(AND(ISNUMBER(OFFSET('Sanitation Data'!$E$10,0,10*ROW('Sanitation Data'!E96))),'Data Summary'!CR102="Yes"),OFFSET('Sanitation Data'!$E$10,0,10*ROW('Sanitation Data'!E96)),NA())</f>
        <v>#N/A</v>
      </c>
      <c r="AD102" s="528" t="e">
        <f ca="1">+IF(AND(ISNUMBER(OFFSET('Sanitation Data'!$E$11,0,10*ROW('Sanitation Data'!E96))),'Data Summary'!CS102="Yes"),OFFSET('Sanitation Data'!$E$11,0,10*ROW('Sanitation Data'!E96)),NA())</f>
        <v>#N/A</v>
      </c>
      <c r="AE102" s="528" t="e">
        <f ca="1">+IF(AND(ISNUMBER(OFFSET('Sanitation Data'!$E$12,0,10*ROW('Sanitation Data'!E96))),'Data Summary'!CT102="Yes"),OFFSET('Sanitation Data'!$E$12,0,10*ROW('Sanitation Data'!E96)),NA())</f>
        <v>#N/A</v>
      </c>
      <c r="AF102" s="528" t="e">
        <f ca="1">+IF(AND(ISNUMBER(OFFSET('Sanitation Data'!$F$4,0,10*ROW('Sanitation Data'!F96))),'Data Summary'!CU102="Yes"),100-OFFSET('Sanitation Data'!$F$4,0,10*ROW('Sanitation Data'!F96)),NA())</f>
        <v>#N/A</v>
      </c>
      <c r="AG102" s="528" t="e">
        <f ca="1">+IF(AND(ISNUMBER(OFFSET('Sanitation Data'!$F$6,0,10*ROW('Sanitation Data'!F96))),'Data Summary'!CV102="Yes"),OFFSET('Sanitation Data'!$F$6,0,10*ROW('Sanitation Data'!F96)),NA())</f>
        <v>#N/A</v>
      </c>
      <c r="AH102" s="528" t="e">
        <f ca="1">+IF(AND(ISNUMBER(OFFSET('Sanitation Data'!$F$10,0,10*ROW('Sanitation Data'!F96))),'Data Summary'!CW102="Yes"),OFFSET('Sanitation Data'!$F$10,0,10*ROW('Sanitation Data'!F96)),NA())</f>
        <v>#N/A</v>
      </c>
      <c r="AI102" s="528" t="e">
        <f ca="1">+IF(AND(ISNUMBER(OFFSET('Sanitation Data'!$F$11,0,10*ROW('Sanitation Data'!F96))),'Data Summary'!CX102="Yes"),OFFSET('Sanitation Data'!$F$11,0,10*ROW('Sanitation Data'!F96)),NA())</f>
        <v>#N/A</v>
      </c>
      <c r="AJ102" s="528" t="e">
        <f ca="1">+IF(AND(ISNUMBER(OFFSET('Sanitation Data'!$F$12,0,10*ROW('Sanitation Data'!F96))),'Data Summary'!CY102="Yes"),OFFSET('Sanitation Data'!$F$12,0,10*ROW('Sanitation Data'!F96)),NA())</f>
        <v>#N/A</v>
      </c>
      <c r="AK102" s="528" t="e">
        <f ca="1">+IF(AND(ISNUMBER(OFFSET('Sanitation Data'!$G$4,0,10*ROW('Sanitation Data'!G96))),'Data Summary'!CZ102="Yes"),100-OFFSET('Sanitation Data'!$G$4,0,10*ROW('Sanitation Data'!G96)),NA())</f>
        <v>#N/A</v>
      </c>
      <c r="AL102" s="528" t="e">
        <f ca="1">+IF(AND(ISNUMBER(OFFSET('Sanitation Data'!$G$6,0,10*ROW('Sanitation Data'!G96))),'Data Summary'!DA102="Yes"),OFFSET('Sanitation Data'!$G$6,0,10*ROW('Sanitation Data'!G96)),NA())</f>
        <v>#N/A</v>
      </c>
      <c r="AM102" s="528" t="e">
        <f ca="1">+IF(AND(ISNUMBER(OFFSET('Sanitation Data'!$G$10,0,10*ROW('Sanitation Data'!G96))),'Data Summary'!DB102="Yes"),OFFSET('Sanitation Data'!$G$10,0,10*ROW('Sanitation Data'!G96)),NA())</f>
        <v>#N/A</v>
      </c>
      <c r="AN102" s="528" t="e">
        <f ca="1">+IF(AND(ISNUMBER(OFFSET('Sanitation Data'!$G$11,0,10*ROW('Sanitation Data'!G96))),'Data Summary'!DC102="Yes"),OFFSET('Sanitation Data'!$G$11,0,10*ROW('Sanitation Data'!G96)),NA())</f>
        <v>#N/A</v>
      </c>
      <c r="AO102" s="528" t="e">
        <f ca="1">+IF(AND(ISNUMBER(OFFSET('Sanitation Data'!$G$12,0,10*ROW('Sanitation Data'!G96))),'Data Summary'!DD102="Yes"),OFFSET('Sanitation Data'!$G$12,0,10*ROW('Sanitation Data'!G96)),NA())</f>
        <v>#N/A</v>
      </c>
      <c r="AP102" s="528" t="e">
        <f ca="1">+IF(AND(ISNUMBER(OFFSET('Sanitation Data'!$H$4,0,10*ROW('Sanitation Data'!H96))),'Data Summary'!DE102="Yes"),100-OFFSET('Sanitation Data'!$H$4,0,10*ROW('Sanitation Data'!H96)),NA())</f>
        <v>#N/A</v>
      </c>
      <c r="AQ102" s="528" t="e">
        <f ca="1">+IF(AND(ISNUMBER(OFFSET('Sanitation Data'!$H$6,0,10*ROW('Sanitation Data'!H96))),'Data Summary'!DF102="Yes"),OFFSET('Sanitation Data'!$H$6,0,10*ROW('Sanitation Data'!H96)),NA())</f>
        <v>#N/A</v>
      </c>
      <c r="AR102" s="528" t="e">
        <f ca="1">+IF(AND(ISNUMBER(OFFSET('Sanitation Data'!$H$10,0,10*ROW('Sanitation Data'!H96))),'Data Summary'!DG102="Yes"),OFFSET('Sanitation Data'!$H$10,0,10*ROW('Sanitation Data'!H96)),NA())</f>
        <v>#N/A</v>
      </c>
      <c r="AS102" s="528" t="e">
        <f ca="1">+IF(AND(ISNUMBER(OFFSET('Sanitation Data'!$H$11,0,10*ROW('Sanitation Data'!H96))),'Data Summary'!DH102="Yes"),OFFSET('Sanitation Data'!$H$11,0,10*ROW('Sanitation Data'!H96)),NA())</f>
        <v>#N/A</v>
      </c>
      <c r="AT102" s="528" t="e">
        <f ca="1">+IF(AND(ISNUMBER(OFFSET('Sanitation Data'!$H$12,0,10*ROW('Sanitation Data'!H96))),'Data Summary'!DI102="Yes"),OFFSET('Sanitation Data'!$H$12,0,10*ROW('Sanitation Data'!H96)),NA())</f>
        <v>#N/A</v>
      </c>
      <c r="AU102" s="528" t="e">
        <f ca="1">+IF(AND(ISNUMBER(OFFSET('Sanitation Data'!$I$4,0,10*ROW('Sanitation Data'!I96))),'Data Summary'!DJ102="Yes"),100-OFFSET('Sanitation Data'!$I$4,0,10*ROW('Sanitation Data'!I96)),NA())</f>
        <v>#N/A</v>
      </c>
      <c r="AV102" s="528" t="e">
        <f ca="1">+IF(AND(ISNUMBER(OFFSET('Sanitation Data'!$I$6,0,10*ROW('Sanitation Data'!I96))),'Data Summary'!DK102="Yes"),OFFSET('Sanitation Data'!$I$6,0,10*ROW('Sanitation Data'!I96)),NA())</f>
        <v>#N/A</v>
      </c>
      <c r="AW102" s="528" t="e">
        <f ca="1">+IF(AND(ISNUMBER(OFFSET('Sanitation Data'!$I$10,0,10*ROW('Sanitation Data'!I96))),'Data Summary'!DL102="Yes"),OFFSET('Sanitation Data'!$I$10,0,10*ROW('Sanitation Data'!I96)),NA())</f>
        <v>#N/A</v>
      </c>
      <c r="AX102" s="528" t="e">
        <f ca="1">+IF(AND(ISNUMBER(OFFSET('Sanitation Data'!$I$11,0,10*ROW('Sanitation Data'!I96))),'Data Summary'!DM102="Yes"),OFFSET('Sanitation Data'!$I$11,0,10*ROW('Sanitation Data'!I96)),NA())</f>
        <v>#N/A</v>
      </c>
      <c r="AY102" s="528" t="e">
        <f ca="1">+IF(AND(ISNUMBER(OFFSET('Sanitation Data'!$I$12,0,10*ROW('Sanitation Data'!I96))),'Data Summary'!DN102="Yes"),OFFSET('Sanitation Data'!$I$12,0,10*ROW('Sanitation Data'!I96)),NA())</f>
        <v>#N/A</v>
      </c>
      <c r="AZ102" s="529" t="e">
        <f ca="1">+IF(AND(ISNUMBER(OFFSET('Hygiene Data'!$D$5,0,10*ROW('Hygiene Data'!D96))),'Data Summary'!DO102="Yes"),OFFSET('Hygiene Data'!$D$5,0,10*ROW('Hygiene Data'!D96)),NA())</f>
        <v>#N/A</v>
      </c>
      <c r="BA102" s="529" t="e">
        <f ca="1">+IF(AND(ISNUMBER(OFFSET('Hygiene Data'!$D$7,0,10*ROW('Hygiene Data'!D96))),'Data Summary'!DP102="Yes"),OFFSET('Hygiene Data'!$D$7,0,10*ROW('Hygiene Data'!D96)),NA())</f>
        <v>#N/A</v>
      </c>
      <c r="BB102" s="529" t="e">
        <f ca="1">+IF(AND(ISNUMBER(OFFSET('Hygiene Data'!$D$9,0,10*ROW('Hygiene Data'!D96))),'Data Summary'!DQ102="Yes"),OFFSET('Hygiene Data'!$D$9,0,10*ROW('Hygiene Data'!D96)),NA())</f>
        <v>#N/A</v>
      </c>
      <c r="BC102" s="529" t="e">
        <f ca="1">+IF(AND(ISNUMBER(OFFSET('Hygiene Data'!$E$5,0,10*ROW('Hygiene Data'!E96))),'Data Summary'!DR102="Yes"),OFFSET('Hygiene Data'!$E$5,0,10*ROW('Hygiene Data'!E96)),NA())</f>
        <v>#N/A</v>
      </c>
      <c r="BD102" s="529" t="e">
        <f ca="1">+IF(AND(ISNUMBER(OFFSET('Hygiene Data'!$E$7,0,10*ROW('Hygiene Data'!E96))),'Data Summary'!DS102="Yes"),OFFSET('Hygiene Data'!$E$7,0,10*ROW('Hygiene Data'!E96)),NA())</f>
        <v>#N/A</v>
      </c>
      <c r="BE102" s="529" t="e">
        <f ca="1">+IF(AND(ISNUMBER(OFFSET('Hygiene Data'!$E$9,0,10*ROW('Hygiene Data'!E96))),'Data Summary'!DT102="Yes"),OFFSET('Hygiene Data'!$E$9,0,10*ROW('Hygiene Data'!E96)),NA())</f>
        <v>#N/A</v>
      </c>
      <c r="BF102" s="529" t="e">
        <f ca="1">+IF(AND(ISNUMBER(OFFSET('Hygiene Data'!$F$5,0,10*ROW('Hygiene Data'!F96))),'Data Summary'!DU102="Yes"),OFFSET('Hygiene Data'!$F$5,0,10*ROW('Hygiene Data'!F96)),NA())</f>
        <v>#N/A</v>
      </c>
      <c r="BG102" s="529" t="e">
        <f ca="1">+IF(AND(ISNUMBER(OFFSET('Hygiene Data'!$F$7,0,10*ROW('Hygiene Data'!F96))),'Data Summary'!DV102="Yes"),OFFSET('Hygiene Data'!$F$7,0,10*ROW('Hygiene Data'!F96)),NA())</f>
        <v>#N/A</v>
      </c>
      <c r="BH102" s="529" t="e">
        <f ca="1">+IF(AND(ISNUMBER(OFFSET('Hygiene Data'!$F$9,0,10*ROW('Hygiene Data'!F96))),'Data Summary'!DW102="Yes"),OFFSET('Hygiene Data'!$F$9,0,10*ROW('Hygiene Data'!F96)),NA())</f>
        <v>#N/A</v>
      </c>
      <c r="BI102" s="529" t="e">
        <f ca="1">+IF(AND(ISNUMBER(OFFSET('Hygiene Data'!$G$5,0,10*ROW('Hygiene Data'!G96))),'Data Summary'!DX102="Yes"),OFFSET('Hygiene Data'!$G$5,0,10*ROW('Hygiene Data'!G96)),NA())</f>
        <v>#N/A</v>
      </c>
      <c r="BJ102" s="529" t="e">
        <f ca="1">+IF(AND(ISNUMBER(OFFSET('Hygiene Data'!$G$7,0,10*ROW('Hygiene Data'!G96))),'Data Summary'!DY102="Yes"),OFFSET('Hygiene Data'!$G$7,0,10*ROW('Hygiene Data'!G96)),NA())</f>
        <v>#N/A</v>
      </c>
      <c r="BK102" s="529" t="e">
        <f ca="1">+IF(AND(ISNUMBER(OFFSET('Hygiene Data'!$G$9,0,10*ROW('Hygiene Data'!G96))),'Data Summary'!DZ102="Yes"),OFFSET('Hygiene Data'!$G$9,0,10*ROW('Hygiene Data'!G96)),NA())</f>
        <v>#N/A</v>
      </c>
      <c r="BL102" s="529" t="e">
        <f ca="1">+IF(AND(ISNUMBER(OFFSET('Hygiene Data'!$H$5,0,10*ROW('Hygiene Data'!H96))),'Data Summary'!EA102="Yes"),OFFSET('Hygiene Data'!$H$5,0,10*ROW('Hygiene Data'!H96)),NA())</f>
        <v>#N/A</v>
      </c>
      <c r="BM102" s="529" t="e">
        <f ca="1">+IF(AND(ISNUMBER(OFFSET('Hygiene Data'!$H$7,0,10*ROW('Hygiene Data'!H96))),'Data Summary'!EB102="Yes"),OFFSET('Hygiene Data'!$H$7,0,10*ROW('Hygiene Data'!H96)),NA())</f>
        <v>#N/A</v>
      </c>
      <c r="BN102" s="529" t="e">
        <f ca="1">+IF(AND(ISNUMBER(OFFSET('Hygiene Data'!$H$9,0,10*ROW('Hygiene Data'!H96))),'Data Summary'!EC102="Yes"),OFFSET('Hygiene Data'!$H$9,0,10*ROW('Hygiene Data'!H96)),NA())</f>
        <v>#N/A</v>
      </c>
      <c r="BO102" s="529" t="e">
        <f ca="1">+IF(AND(ISNUMBER(OFFSET('Hygiene Data'!$I$5,0,10*ROW('Hygiene Data'!I96))),'Data Summary'!ED102="Yes"),OFFSET('Hygiene Data'!$I$5,0,10*ROW('Hygiene Data'!I96)),NA())</f>
        <v>#N/A</v>
      </c>
      <c r="BP102" s="529" t="e">
        <f ca="1">+IF(AND(ISNUMBER(OFFSET('Hygiene Data'!$I$7,0,10*ROW('Hygiene Data'!I96))),'Data Summary'!EE102="Yes"),OFFSET('Hygiene Data'!$I$7,0,10*ROW('Hygiene Data'!I96)),NA())</f>
        <v>#N/A</v>
      </c>
      <c r="BQ102" s="529" t="e">
        <f ca="1">+IF(AND(ISNUMBER(OFFSET('Hygiene Data'!$I$9,0,10*ROW('Hygiene Data'!I96))),'Data Summary'!EF102="Yes"),OFFSET('Hygiene Data'!$I$9,0,10*ROW('Hygiene Data'!I96)),NA())</f>
        <v>#N/A</v>
      </c>
    </row>
    <row r="103" spans="1:69" x14ac:dyDescent="0.25">
      <c r="A103" s="525" t="e">
        <f ca="1">+RIGHT('Data Summary'!A103,LEN('Data Summary'!A103)-9)</f>
        <v>#VALUE!</v>
      </c>
      <c r="B103" s="499" t="str">
        <f ca="1">+IF(ISTEXT('Data Summary'!B103),'Data Summary'!B103,"")</f>
        <v/>
      </c>
      <c r="C103" s="526" t="e">
        <f ca="1">+VALUE('Data Summary'!C103)</f>
        <v>#VALUE!</v>
      </c>
      <c r="D103" s="527" t="e">
        <f ca="1">+IF(AND(ISNUMBER(OFFSET('Water Data'!$D$4,0,10*ROW('Water Data'!D97))),'Data Summary'!BS103="Yes"),100-OFFSET('Water Data'!$D$4,0,10*ROW('Water Data'!D97)),NA())</f>
        <v>#N/A</v>
      </c>
      <c r="E103" s="527" t="e">
        <f ca="1">+IF(AND(ISNUMBER(OFFSET('Water Data'!$D$6,0,10*ROW('Water Data'!D97))),'Data Summary'!BT103="Yes"),OFFSET('Water Data'!$D$6,0,10*ROW('Water Data'!D97)),NA())</f>
        <v>#N/A</v>
      </c>
      <c r="F103" s="527" t="e">
        <f ca="1">+IF(AND(ISNUMBER(OFFSET('Water Data'!$D$9,0,10*ROW('Water Data'!D97))),'Data Summary'!BU103="Yes"),OFFSET('Water Data'!$D$9,0,10*ROW('Water Data'!D97)),NA())</f>
        <v>#N/A</v>
      </c>
      <c r="G103" s="527" t="e">
        <f ca="1">+IF(AND(ISNUMBER(OFFSET('Water Data'!$E$4,0,10*ROW('Water Data'!E97))),'Data Summary'!BV103="Yes"),100-OFFSET('Water Data'!$E$4,0,10*ROW('Water Data'!E97)),NA())</f>
        <v>#N/A</v>
      </c>
      <c r="H103" s="527" t="e">
        <f ca="1">+IF(AND(ISNUMBER(OFFSET('Water Data'!$E$6,0,10*ROW('Water Data'!E97))),'Data Summary'!BW103="Yes"),OFFSET('Water Data'!$E$6,0,10*ROW('Water Data'!E97)),NA())</f>
        <v>#N/A</v>
      </c>
      <c r="I103" s="527" t="e">
        <f ca="1">+IF(AND(ISNUMBER(OFFSET('Water Data'!$E$9,0,10*ROW('Water Data'!E97))),'Data Summary'!BX103="Yes"),OFFSET('Water Data'!$E$9,0,10*ROW('Water Data'!E97)),NA())</f>
        <v>#N/A</v>
      </c>
      <c r="J103" s="527" t="e">
        <f ca="1">+IF(AND(ISNUMBER(OFFSET('Water Data'!$F$4,0,10*ROW('Water Data'!F97))),'Data Summary'!BY103="Yes"),100-OFFSET('Water Data'!$F$4,0,10*ROW('Water Data'!F97)),NA())</f>
        <v>#N/A</v>
      </c>
      <c r="K103" s="527" t="e">
        <f ca="1">+IF(AND(ISNUMBER(OFFSET('Water Data'!$F$6,0,10*ROW('Water Data'!F97))),'Data Summary'!BZ103="Yes"),OFFSET('Water Data'!$F$6,0,10*ROW('Water Data'!F97)),NA())</f>
        <v>#N/A</v>
      </c>
      <c r="L103" s="527" t="e">
        <f ca="1">+IF(AND(ISNUMBER(OFFSET('Water Data'!$F$9,0,10*ROW('Water Data'!F97))),'Data Summary'!CA103="Yes"),OFFSET('Water Data'!$F$9,0,10*ROW('Water Data'!F97)),NA())</f>
        <v>#N/A</v>
      </c>
      <c r="M103" s="527" t="e">
        <f ca="1">+IF(AND(ISNUMBER(OFFSET('Water Data'!$G$4,0,10*ROW('Water Data'!G97))),'Data Summary'!CB103="Yes"),100-OFFSET('Water Data'!$G$4,0,10*ROW('Water Data'!G97)),NA())</f>
        <v>#N/A</v>
      </c>
      <c r="N103" s="527" t="e">
        <f ca="1">+IF(AND(ISNUMBER(OFFSET('Water Data'!$G$6,0,10*ROW('Water Data'!G97))),'Data Summary'!CC103="Yes"),OFFSET('Water Data'!$G$6,0,10*ROW('Water Data'!G97)),NA())</f>
        <v>#N/A</v>
      </c>
      <c r="O103" s="527" t="e">
        <f ca="1">+IF(AND(ISNUMBER(OFFSET('Water Data'!$G$9,0,10*ROW('Water Data'!G97))),'Data Summary'!CD103="Yes"),OFFSET('Water Data'!$G$9,0,10*ROW('Water Data'!G97)),NA())</f>
        <v>#N/A</v>
      </c>
      <c r="P103" s="527" t="e">
        <f ca="1">+IF(AND(ISNUMBER(OFFSET('Water Data'!$H$4,0,10*ROW('Water Data'!H97))),'Data Summary'!CE103="Yes"),100-OFFSET('Water Data'!$H$4,0,10*ROW('Water Data'!H97)),NA())</f>
        <v>#N/A</v>
      </c>
      <c r="Q103" s="527" t="e">
        <f ca="1">+IF(AND(ISNUMBER(OFFSET('Water Data'!$H$6,0,10*ROW('Water Data'!H97))),'Data Summary'!CF103="Yes"),OFFSET('Water Data'!$H$6,0,10*ROW('Water Data'!H97)),NA())</f>
        <v>#N/A</v>
      </c>
      <c r="R103" s="527" t="e">
        <f ca="1">+IF(AND(ISNUMBER(OFFSET('Water Data'!$H$9,0,10*ROW('Water Data'!H97))),'Data Summary'!CG103="Yes"),OFFSET('Water Data'!$H$9,0,10*ROW('Water Data'!H97)),NA())</f>
        <v>#N/A</v>
      </c>
      <c r="S103" s="527" t="e">
        <f ca="1">+IF(AND(ISNUMBER(OFFSET('Water Data'!$I$4,0,10*ROW('Water Data'!I97))),'Data Summary'!CH103="Yes"),100-OFFSET('Water Data'!$I$4,0,10*ROW('Water Data'!I97)),NA())</f>
        <v>#N/A</v>
      </c>
      <c r="T103" s="527" t="e">
        <f ca="1">+IF(AND(ISNUMBER(OFFSET('Water Data'!$I$6,0,10*ROW('Water Data'!I97))),'Data Summary'!CI103="Yes"),OFFSET('Water Data'!$I$6,0,10*ROW('Water Data'!I97)),NA())</f>
        <v>#N/A</v>
      </c>
      <c r="U103" s="527" t="e">
        <f ca="1">+IF(AND(ISNUMBER(OFFSET('Water Data'!$I$9,0,10*ROW('Water Data'!I97))),'Data Summary'!CJ103="Yes"),OFFSET('Water Data'!$I$9,0,10*ROW('Water Data'!I97)),NA())</f>
        <v>#N/A</v>
      </c>
      <c r="V103" s="528" t="e">
        <f ca="1">+IF(AND(ISNUMBER(OFFSET('Sanitation Data'!$D$4,0,10*ROW('Sanitation Data'!D97))),'Data Summary'!CK103="Yes"),100-OFFSET('Sanitation Data'!$D$4,0,10*ROW('Sanitation Data'!D97)),NA())</f>
        <v>#N/A</v>
      </c>
      <c r="W103" s="528" t="e">
        <f ca="1">+IF(AND(ISNUMBER(OFFSET('Sanitation Data'!$D$6,0,10*ROW('Sanitation Data'!D97))),'Data Summary'!CL103="Yes"),OFFSET('Sanitation Data'!$D$6,0,10*ROW('Sanitation Data'!D97)),NA())</f>
        <v>#N/A</v>
      </c>
      <c r="X103" s="528" t="e">
        <f ca="1">+IF(AND(ISNUMBER(OFFSET('Sanitation Data'!$D$10,0,10*ROW('Sanitation Data'!D97))),'Data Summary'!CM103="Yes"),OFFSET('Sanitation Data'!$D$10,0,10*ROW('Sanitation Data'!D97)),NA())</f>
        <v>#N/A</v>
      </c>
      <c r="Y103" s="528" t="e">
        <f ca="1">+IF(AND(ISNUMBER(OFFSET('Sanitation Data'!$D$11,0,10*ROW('Sanitation Data'!D97))),'Data Summary'!CN103="Yes"),OFFSET('Sanitation Data'!$D$11,0,10*ROW('Sanitation Data'!D97)),NA())</f>
        <v>#N/A</v>
      </c>
      <c r="Z103" s="528" t="e">
        <f ca="1">+IF(AND(ISNUMBER(OFFSET('Sanitation Data'!$D$12,0,10*ROW('Sanitation Data'!D97))),'Data Summary'!CO103="Yes"),OFFSET('Sanitation Data'!$D$12,0,10*ROW('Sanitation Data'!D97)),NA())</f>
        <v>#N/A</v>
      </c>
      <c r="AA103" s="528" t="e">
        <f ca="1">+IF(AND(ISNUMBER(OFFSET('Sanitation Data'!$E$4,0,10*ROW('Sanitation Data'!E97))),'Data Summary'!CP103="Yes"),100-OFFSET('Sanitation Data'!$E$4,0,10*ROW('Sanitation Data'!E97)),NA())</f>
        <v>#N/A</v>
      </c>
      <c r="AB103" s="528" t="e">
        <f ca="1">+IF(AND(ISNUMBER(OFFSET('Sanitation Data'!$E$6,0,10*ROW('Sanitation Data'!E97))),'Data Summary'!CQ103="Yes"),OFFSET('Sanitation Data'!$E$6,0,10*ROW('Sanitation Data'!E97)),NA())</f>
        <v>#N/A</v>
      </c>
      <c r="AC103" s="528" t="e">
        <f ca="1">+IF(AND(ISNUMBER(OFFSET('Sanitation Data'!$E$10,0,10*ROW('Sanitation Data'!E97))),'Data Summary'!CR103="Yes"),OFFSET('Sanitation Data'!$E$10,0,10*ROW('Sanitation Data'!E97)),NA())</f>
        <v>#N/A</v>
      </c>
      <c r="AD103" s="528" t="e">
        <f ca="1">+IF(AND(ISNUMBER(OFFSET('Sanitation Data'!$E$11,0,10*ROW('Sanitation Data'!E97))),'Data Summary'!CS103="Yes"),OFFSET('Sanitation Data'!$E$11,0,10*ROW('Sanitation Data'!E97)),NA())</f>
        <v>#N/A</v>
      </c>
      <c r="AE103" s="528" t="e">
        <f ca="1">+IF(AND(ISNUMBER(OFFSET('Sanitation Data'!$E$12,0,10*ROW('Sanitation Data'!E97))),'Data Summary'!CT103="Yes"),OFFSET('Sanitation Data'!$E$12,0,10*ROW('Sanitation Data'!E97)),NA())</f>
        <v>#N/A</v>
      </c>
      <c r="AF103" s="528" t="e">
        <f ca="1">+IF(AND(ISNUMBER(OFFSET('Sanitation Data'!$F$4,0,10*ROW('Sanitation Data'!F97))),'Data Summary'!CU103="Yes"),100-OFFSET('Sanitation Data'!$F$4,0,10*ROW('Sanitation Data'!F97)),NA())</f>
        <v>#N/A</v>
      </c>
      <c r="AG103" s="528" t="e">
        <f ca="1">+IF(AND(ISNUMBER(OFFSET('Sanitation Data'!$F$6,0,10*ROW('Sanitation Data'!F97))),'Data Summary'!CV103="Yes"),OFFSET('Sanitation Data'!$F$6,0,10*ROW('Sanitation Data'!F97)),NA())</f>
        <v>#N/A</v>
      </c>
      <c r="AH103" s="528" t="e">
        <f ca="1">+IF(AND(ISNUMBER(OFFSET('Sanitation Data'!$F$10,0,10*ROW('Sanitation Data'!F97))),'Data Summary'!CW103="Yes"),OFFSET('Sanitation Data'!$F$10,0,10*ROW('Sanitation Data'!F97)),NA())</f>
        <v>#N/A</v>
      </c>
      <c r="AI103" s="528" t="e">
        <f ca="1">+IF(AND(ISNUMBER(OFFSET('Sanitation Data'!$F$11,0,10*ROW('Sanitation Data'!F97))),'Data Summary'!CX103="Yes"),OFFSET('Sanitation Data'!$F$11,0,10*ROW('Sanitation Data'!F97)),NA())</f>
        <v>#N/A</v>
      </c>
      <c r="AJ103" s="528" t="e">
        <f ca="1">+IF(AND(ISNUMBER(OFFSET('Sanitation Data'!$F$12,0,10*ROW('Sanitation Data'!F97))),'Data Summary'!CY103="Yes"),OFFSET('Sanitation Data'!$F$12,0,10*ROW('Sanitation Data'!F97)),NA())</f>
        <v>#N/A</v>
      </c>
      <c r="AK103" s="528" t="e">
        <f ca="1">+IF(AND(ISNUMBER(OFFSET('Sanitation Data'!$G$4,0,10*ROW('Sanitation Data'!G97))),'Data Summary'!CZ103="Yes"),100-OFFSET('Sanitation Data'!$G$4,0,10*ROW('Sanitation Data'!G97)),NA())</f>
        <v>#N/A</v>
      </c>
      <c r="AL103" s="528" t="e">
        <f ca="1">+IF(AND(ISNUMBER(OFFSET('Sanitation Data'!$G$6,0,10*ROW('Sanitation Data'!G97))),'Data Summary'!DA103="Yes"),OFFSET('Sanitation Data'!$G$6,0,10*ROW('Sanitation Data'!G97)),NA())</f>
        <v>#N/A</v>
      </c>
      <c r="AM103" s="528" t="e">
        <f ca="1">+IF(AND(ISNUMBER(OFFSET('Sanitation Data'!$G$10,0,10*ROW('Sanitation Data'!G97))),'Data Summary'!DB103="Yes"),OFFSET('Sanitation Data'!$G$10,0,10*ROW('Sanitation Data'!G97)),NA())</f>
        <v>#N/A</v>
      </c>
      <c r="AN103" s="528" t="e">
        <f ca="1">+IF(AND(ISNUMBER(OFFSET('Sanitation Data'!$G$11,0,10*ROW('Sanitation Data'!G97))),'Data Summary'!DC103="Yes"),OFFSET('Sanitation Data'!$G$11,0,10*ROW('Sanitation Data'!G97)),NA())</f>
        <v>#N/A</v>
      </c>
      <c r="AO103" s="528" t="e">
        <f ca="1">+IF(AND(ISNUMBER(OFFSET('Sanitation Data'!$G$12,0,10*ROW('Sanitation Data'!G97))),'Data Summary'!DD103="Yes"),OFFSET('Sanitation Data'!$G$12,0,10*ROW('Sanitation Data'!G97)),NA())</f>
        <v>#N/A</v>
      </c>
      <c r="AP103" s="528" t="e">
        <f ca="1">+IF(AND(ISNUMBER(OFFSET('Sanitation Data'!$H$4,0,10*ROW('Sanitation Data'!H97))),'Data Summary'!DE103="Yes"),100-OFFSET('Sanitation Data'!$H$4,0,10*ROW('Sanitation Data'!H97)),NA())</f>
        <v>#N/A</v>
      </c>
      <c r="AQ103" s="528" t="e">
        <f ca="1">+IF(AND(ISNUMBER(OFFSET('Sanitation Data'!$H$6,0,10*ROW('Sanitation Data'!H97))),'Data Summary'!DF103="Yes"),OFFSET('Sanitation Data'!$H$6,0,10*ROW('Sanitation Data'!H97)),NA())</f>
        <v>#N/A</v>
      </c>
      <c r="AR103" s="528" t="e">
        <f ca="1">+IF(AND(ISNUMBER(OFFSET('Sanitation Data'!$H$10,0,10*ROW('Sanitation Data'!H97))),'Data Summary'!DG103="Yes"),OFFSET('Sanitation Data'!$H$10,0,10*ROW('Sanitation Data'!H97)),NA())</f>
        <v>#N/A</v>
      </c>
      <c r="AS103" s="528" t="e">
        <f ca="1">+IF(AND(ISNUMBER(OFFSET('Sanitation Data'!$H$11,0,10*ROW('Sanitation Data'!H97))),'Data Summary'!DH103="Yes"),OFFSET('Sanitation Data'!$H$11,0,10*ROW('Sanitation Data'!H97)),NA())</f>
        <v>#N/A</v>
      </c>
      <c r="AT103" s="528" t="e">
        <f ca="1">+IF(AND(ISNUMBER(OFFSET('Sanitation Data'!$H$12,0,10*ROW('Sanitation Data'!H97))),'Data Summary'!DI103="Yes"),OFFSET('Sanitation Data'!$H$12,0,10*ROW('Sanitation Data'!H97)),NA())</f>
        <v>#N/A</v>
      </c>
      <c r="AU103" s="528" t="e">
        <f ca="1">+IF(AND(ISNUMBER(OFFSET('Sanitation Data'!$I$4,0,10*ROW('Sanitation Data'!I97))),'Data Summary'!DJ103="Yes"),100-OFFSET('Sanitation Data'!$I$4,0,10*ROW('Sanitation Data'!I97)),NA())</f>
        <v>#N/A</v>
      </c>
      <c r="AV103" s="528" t="e">
        <f ca="1">+IF(AND(ISNUMBER(OFFSET('Sanitation Data'!$I$6,0,10*ROW('Sanitation Data'!I97))),'Data Summary'!DK103="Yes"),OFFSET('Sanitation Data'!$I$6,0,10*ROW('Sanitation Data'!I97)),NA())</f>
        <v>#N/A</v>
      </c>
      <c r="AW103" s="528" t="e">
        <f ca="1">+IF(AND(ISNUMBER(OFFSET('Sanitation Data'!$I$10,0,10*ROW('Sanitation Data'!I97))),'Data Summary'!DL103="Yes"),OFFSET('Sanitation Data'!$I$10,0,10*ROW('Sanitation Data'!I97)),NA())</f>
        <v>#N/A</v>
      </c>
      <c r="AX103" s="528" t="e">
        <f ca="1">+IF(AND(ISNUMBER(OFFSET('Sanitation Data'!$I$11,0,10*ROW('Sanitation Data'!I97))),'Data Summary'!DM103="Yes"),OFFSET('Sanitation Data'!$I$11,0,10*ROW('Sanitation Data'!I97)),NA())</f>
        <v>#N/A</v>
      </c>
      <c r="AY103" s="528" t="e">
        <f ca="1">+IF(AND(ISNUMBER(OFFSET('Sanitation Data'!$I$12,0,10*ROW('Sanitation Data'!I97))),'Data Summary'!DN103="Yes"),OFFSET('Sanitation Data'!$I$12,0,10*ROW('Sanitation Data'!I97)),NA())</f>
        <v>#N/A</v>
      </c>
      <c r="AZ103" s="529" t="e">
        <f ca="1">+IF(AND(ISNUMBER(OFFSET('Hygiene Data'!$D$5,0,10*ROW('Hygiene Data'!D97))),'Data Summary'!DO103="Yes"),OFFSET('Hygiene Data'!$D$5,0,10*ROW('Hygiene Data'!D97)),NA())</f>
        <v>#N/A</v>
      </c>
      <c r="BA103" s="529" t="e">
        <f ca="1">+IF(AND(ISNUMBER(OFFSET('Hygiene Data'!$D$7,0,10*ROW('Hygiene Data'!D97))),'Data Summary'!DP103="Yes"),OFFSET('Hygiene Data'!$D$7,0,10*ROW('Hygiene Data'!D97)),NA())</f>
        <v>#N/A</v>
      </c>
      <c r="BB103" s="529" t="e">
        <f ca="1">+IF(AND(ISNUMBER(OFFSET('Hygiene Data'!$D$9,0,10*ROW('Hygiene Data'!D97))),'Data Summary'!DQ103="Yes"),OFFSET('Hygiene Data'!$D$9,0,10*ROW('Hygiene Data'!D97)),NA())</f>
        <v>#N/A</v>
      </c>
      <c r="BC103" s="529" t="e">
        <f ca="1">+IF(AND(ISNUMBER(OFFSET('Hygiene Data'!$E$5,0,10*ROW('Hygiene Data'!E97))),'Data Summary'!DR103="Yes"),OFFSET('Hygiene Data'!$E$5,0,10*ROW('Hygiene Data'!E97)),NA())</f>
        <v>#N/A</v>
      </c>
      <c r="BD103" s="529" t="e">
        <f ca="1">+IF(AND(ISNUMBER(OFFSET('Hygiene Data'!$E$7,0,10*ROW('Hygiene Data'!E97))),'Data Summary'!DS103="Yes"),OFFSET('Hygiene Data'!$E$7,0,10*ROW('Hygiene Data'!E97)),NA())</f>
        <v>#N/A</v>
      </c>
      <c r="BE103" s="529" t="e">
        <f ca="1">+IF(AND(ISNUMBER(OFFSET('Hygiene Data'!$E$9,0,10*ROW('Hygiene Data'!E97))),'Data Summary'!DT103="Yes"),OFFSET('Hygiene Data'!$E$9,0,10*ROW('Hygiene Data'!E97)),NA())</f>
        <v>#N/A</v>
      </c>
      <c r="BF103" s="529" t="e">
        <f ca="1">+IF(AND(ISNUMBER(OFFSET('Hygiene Data'!$F$5,0,10*ROW('Hygiene Data'!F97))),'Data Summary'!DU103="Yes"),OFFSET('Hygiene Data'!$F$5,0,10*ROW('Hygiene Data'!F97)),NA())</f>
        <v>#N/A</v>
      </c>
      <c r="BG103" s="529" t="e">
        <f ca="1">+IF(AND(ISNUMBER(OFFSET('Hygiene Data'!$F$7,0,10*ROW('Hygiene Data'!F97))),'Data Summary'!DV103="Yes"),OFFSET('Hygiene Data'!$F$7,0,10*ROW('Hygiene Data'!F97)),NA())</f>
        <v>#N/A</v>
      </c>
      <c r="BH103" s="529" t="e">
        <f ca="1">+IF(AND(ISNUMBER(OFFSET('Hygiene Data'!$F$9,0,10*ROW('Hygiene Data'!F97))),'Data Summary'!DW103="Yes"),OFFSET('Hygiene Data'!$F$9,0,10*ROW('Hygiene Data'!F97)),NA())</f>
        <v>#N/A</v>
      </c>
      <c r="BI103" s="529" t="e">
        <f ca="1">+IF(AND(ISNUMBER(OFFSET('Hygiene Data'!$G$5,0,10*ROW('Hygiene Data'!G97))),'Data Summary'!DX103="Yes"),OFFSET('Hygiene Data'!$G$5,0,10*ROW('Hygiene Data'!G97)),NA())</f>
        <v>#N/A</v>
      </c>
      <c r="BJ103" s="529" t="e">
        <f ca="1">+IF(AND(ISNUMBER(OFFSET('Hygiene Data'!$G$7,0,10*ROW('Hygiene Data'!G97))),'Data Summary'!DY103="Yes"),OFFSET('Hygiene Data'!$G$7,0,10*ROW('Hygiene Data'!G97)),NA())</f>
        <v>#N/A</v>
      </c>
      <c r="BK103" s="529" t="e">
        <f ca="1">+IF(AND(ISNUMBER(OFFSET('Hygiene Data'!$G$9,0,10*ROW('Hygiene Data'!G97))),'Data Summary'!DZ103="Yes"),OFFSET('Hygiene Data'!$G$9,0,10*ROW('Hygiene Data'!G97)),NA())</f>
        <v>#N/A</v>
      </c>
      <c r="BL103" s="529" t="e">
        <f ca="1">+IF(AND(ISNUMBER(OFFSET('Hygiene Data'!$H$5,0,10*ROW('Hygiene Data'!H97))),'Data Summary'!EA103="Yes"),OFFSET('Hygiene Data'!$H$5,0,10*ROW('Hygiene Data'!H97)),NA())</f>
        <v>#N/A</v>
      </c>
      <c r="BM103" s="529" t="e">
        <f ca="1">+IF(AND(ISNUMBER(OFFSET('Hygiene Data'!$H$7,0,10*ROW('Hygiene Data'!H97))),'Data Summary'!EB103="Yes"),OFFSET('Hygiene Data'!$H$7,0,10*ROW('Hygiene Data'!H97)),NA())</f>
        <v>#N/A</v>
      </c>
      <c r="BN103" s="529" t="e">
        <f ca="1">+IF(AND(ISNUMBER(OFFSET('Hygiene Data'!$H$9,0,10*ROW('Hygiene Data'!H97))),'Data Summary'!EC103="Yes"),OFFSET('Hygiene Data'!$H$9,0,10*ROW('Hygiene Data'!H97)),NA())</f>
        <v>#N/A</v>
      </c>
      <c r="BO103" s="529" t="e">
        <f ca="1">+IF(AND(ISNUMBER(OFFSET('Hygiene Data'!$I$5,0,10*ROW('Hygiene Data'!I97))),'Data Summary'!ED103="Yes"),OFFSET('Hygiene Data'!$I$5,0,10*ROW('Hygiene Data'!I97)),NA())</f>
        <v>#N/A</v>
      </c>
      <c r="BP103" s="529" t="e">
        <f ca="1">+IF(AND(ISNUMBER(OFFSET('Hygiene Data'!$I$7,0,10*ROW('Hygiene Data'!I97))),'Data Summary'!EE103="Yes"),OFFSET('Hygiene Data'!$I$7,0,10*ROW('Hygiene Data'!I97)),NA())</f>
        <v>#N/A</v>
      </c>
      <c r="BQ103" s="529" t="e">
        <f ca="1">+IF(AND(ISNUMBER(OFFSET('Hygiene Data'!$I$9,0,10*ROW('Hygiene Data'!I97))),'Data Summary'!EF103="Yes"),OFFSET('Hygiene Data'!$I$9,0,10*ROW('Hygiene Data'!I97)),NA())</f>
        <v>#N/A</v>
      </c>
    </row>
    <row r="104" spans="1:69" x14ac:dyDescent="0.25">
      <c r="A104" s="525" t="e">
        <f ca="1">+RIGHT('Data Summary'!A104,LEN('Data Summary'!A104)-9)</f>
        <v>#VALUE!</v>
      </c>
      <c r="B104" s="499" t="str">
        <f ca="1">+IF(ISTEXT('Data Summary'!B104),'Data Summary'!B104,"")</f>
        <v/>
      </c>
      <c r="C104" s="526" t="e">
        <f ca="1">+VALUE('Data Summary'!C104)</f>
        <v>#VALUE!</v>
      </c>
      <c r="D104" s="527" t="e">
        <f ca="1">+IF(AND(ISNUMBER(OFFSET('Water Data'!$D$4,0,10*ROW('Water Data'!D98))),'Data Summary'!BS104="Yes"),100-OFFSET('Water Data'!$D$4,0,10*ROW('Water Data'!D98)),NA())</f>
        <v>#N/A</v>
      </c>
      <c r="E104" s="527" t="e">
        <f ca="1">+IF(AND(ISNUMBER(OFFSET('Water Data'!$D$6,0,10*ROW('Water Data'!D98))),'Data Summary'!BT104="Yes"),OFFSET('Water Data'!$D$6,0,10*ROW('Water Data'!D98)),NA())</f>
        <v>#N/A</v>
      </c>
      <c r="F104" s="527" t="e">
        <f ca="1">+IF(AND(ISNUMBER(OFFSET('Water Data'!$D$9,0,10*ROW('Water Data'!D98))),'Data Summary'!BU104="Yes"),OFFSET('Water Data'!$D$9,0,10*ROW('Water Data'!D98)),NA())</f>
        <v>#N/A</v>
      </c>
      <c r="G104" s="527" t="e">
        <f ca="1">+IF(AND(ISNUMBER(OFFSET('Water Data'!$E$4,0,10*ROW('Water Data'!E98))),'Data Summary'!BV104="Yes"),100-OFFSET('Water Data'!$E$4,0,10*ROW('Water Data'!E98)),NA())</f>
        <v>#N/A</v>
      </c>
      <c r="H104" s="527" t="e">
        <f ca="1">+IF(AND(ISNUMBER(OFFSET('Water Data'!$E$6,0,10*ROW('Water Data'!E98))),'Data Summary'!BW104="Yes"),OFFSET('Water Data'!$E$6,0,10*ROW('Water Data'!E98)),NA())</f>
        <v>#N/A</v>
      </c>
      <c r="I104" s="527" t="e">
        <f ca="1">+IF(AND(ISNUMBER(OFFSET('Water Data'!$E$9,0,10*ROW('Water Data'!E98))),'Data Summary'!BX104="Yes"),OFFSET('Water Data'!$E$9,0,10*ROW('Water Data'!E98)),NA())</f>
        <v>#N/A</v>
      </c>
      <c r="J104" s="527" t="e">
        <f ca="1">+IF(AND(ISNUMBER(OFFSET('Water Data'!$F$4,0,10*ROW('Water Data'!F98))),'Data Summary'!BY104="Yes"),100-OFFSET('Water Data'!$F$4,0,10*ROW('Water Data'!F98)),NA())</f>
        <v>#N/A</v>
      </c>
      <c r="K104" s="527" t="e">
        <f ca="1">+IF(AND(ISNUMBER(OFFSET('Water Data'!$F$6,0,10*ROW('Water Data'!F98))),'Data Summary'!BZ104="Yes"),OFFSET('Water Data'!$F$6,0,10*ROW('Water Data'!F98)),NA())</f>
        <v>#N/A</v>
      </c>
      <c r="L104" s="527" t="e">
        <f ca="1">+IF(AND(ISNUMBER(OFFSET('Water Data'!$F$9,0,10*ROW('Water Data'!F98))),'Data Summary'!CA104="Yes"),OFFSET('Water Data'!$F$9,0,10*ROW('Water Data'!F98)),NA())</f>
        <v>#N/A</v>
      </c>
      <c r="M104" s="527" t="e">
        <f ca="1">+IF(AND(ISNUMBER(OFFSET('Water Data'!$G$4,0,10*ROW('Water Data'!G98))),'Data Summary'!CB104="Yes"),100-OFFSET('Water Data'!$G$4,0,10*ROW('Water Data'!G98)),NA())</f>
        <v>#N/A</v>
      </c>
      <c r="N104" s="527" t="e">
        <f ca="1">+IF(AND(ISNUMBER(OFFSET('Water Data'!$G$6,0,10*ROW('Water Data'!G98))),'Data Summary'!CC104="Yes"),OFFSET('Water Data'!$G$6,0,10*ROW('Water Data'!G98)),NA())</f>
        <v>#N/A</v>
      </c>
      <c r="O104" s="527" t="e">
        <f ca="1">+IF(AND(ISNUMBER(OFFSET('Water Data'!$G$9,0,10*ROW('Water Data'!G98))),'Data Summary'!CD104="Yes"),OFFSET('Water Data'!$G$9,0,10*ROW('Water Data'!G98)),NA())</f>
        <v>#N/A</v>
      </c>
      <c r="P104" s="527" t="e">
        <f ca="1">+IF(AND(ISNUMBER(OFFSET('Water Data'!$H$4,0,10*ROW('Water Data'!H98))),'Data Summary'!CE104="Yes"),100-OFFSET('Water Data'!$H$4,0,10*ROW('Water Data'!H98)),NA())</f>
        <v>#N/A</v>
      </c>
      <c r="Q104" s="527" t="e">
        <f ca="1">+IF(AND(ISNUMBER(OFFSET('Water Data'!$H$6,0,10*ROW('Water Data'!H98))),'Data Summary'!CF104="Yes"),OFFSET('Water Data'!$H$6,0,10*ROW('Water Data'!H98)),NA())</f>
        <v>#N/A</v>
      </c>
      <c r="R104" s="527" t="e">
        <f ca="1">+IF(AND(ISNUMBER(OFFSET('Water Data'!$H$9,0,10*ROW('Water Data'!H98))),'Data Summary'!CG104="Yes"),OFFSET('Water Data'!$H$9,0,10*ROW('Water Data'!H98)),NA())</f>
        <v>#N/A</v>
      </c>
      <c r="S104" s="527" t="e">
        <f ca="1">+IF(AND(ISNUMBER(OFFSET('Water Data'!$I$4,0,10*ROW('Water Data'!I98))),'Data Summary'!CH104="Yes"),100-OFFSET('Water Data'!$I$4,0,10*ROW('Water Data'!I98)),NA())</f>
        <v>#N/A</v>
      </c>
      <c r="T104" s="527" t="e">
        <f ca="1">+IF(AND(ISNUMBER(OFFSET('Water Data'!$I$6,0,10*ROW('Water Data'!I98))),'Data Summary'!CI104="Yes"),OFFSET('Water Data'!$I$6,0,10*ROW('Water Data'!I98)),NA())</f>
        <v>#N/A</v>
      </c>
      <c r="U104" s="527" t="e">
        <f ca="1">+IF(AND(ISNUMBER(OFFSET('Water Data'!$I$9,0,10*ROW('Water Data'!I98))),'Data Summary'!CJ104="Yes"),OFFSET('Water Data'!$I$9,0,10*ROW('Water Data'!I98)),NA())</f>
        <v>#N/A</v>
      </c>
      <c r="V104" s="528" t="e">
        <f ca="1">+IF(AND(ISNUMBER(OFFSET('Sanitation Data'!$D$4,0,10*ROW('Sanitation Data'!D98))),'Data Summary'!CK104="Yes"),100-OFFSET('Sanitation Data'!$D$4,0,10*ROW('Sanitation Data'!D98)),NA())</f>
        <v>#N/A</v>
      </c>
      <c r="W104" s="528" t="e">
        <f ca="1">+IF(AND(ISNUMBER(OFFSET('Sanitation Data'!$D$6,0,10*ROW('Sanitation Data'!D98))),'Data Summary'!CL104="Yes"),OFFSET('Sanitation Data'!$D$6,0,10*ROW('Sanitation Data'!D98)),NA())</f>
        <v>#N/A</v>
      </c>
      <c r="X104" s="528" t="e">
        <f ca="1">+IF(AND(ISNUMBER(OFFSET('Sanitation Data'!$D$10,0,10*ROW('Sanitation Data'!D98))),'Data Summary'!CM104="Yes"),OFFSET('Sanitation Data'!$D$10,0,10*ROW('Sanitation Data'!D98)),NA())</f>
        <v>#N/A</v>
      </c>
      <c r="Y104" s="528" t="e">
        <f ca="1">+IF(AND(ISNUMBER(OFFSET('Sanitation Data'!$D$11,0,10*ROW('Sanitation Data'!D98))),'Data Summary'!CN104="Yes"),OFFSET('Sanitation Data'!$D$11,0,10*ROW('Sanitation Data'!D98)),NA())</f>
        <v>#N/A</v>
      </c>
      <c r="Z104" s="528" t="e">
        <f ca="1">+IF(AND(ISNUMBER(OFFSET('Sanitation Data'!$D$12,0,10*ROW('Sanitation Data'!D98))),'Data Summary'!CO104="Yes"),OFFSET('Sanitation Data'!$D$12,0,10*ROW('Sanitation Data'!D98)),NA())</f>
        <v>#N/A</v>
      </c>
      <c r="AA104" s="528" t="e">
        <f ca="1">+IF(AND(ISNUMBER(OFFSET('Sanitation Data'!$E$4,0,10*ROW('Sanitation Data'!E98))),'Data Summary'!CP104="Yes"),100-OFFSET('Sanitation Data'!$E$4,0,10*ROW('Sanitation Data'!E98)),NA())</f>
        <v>#N/A</v>
      </c>
      <c r="AB104" s="528" t="e">
        <f ca="1">+IF(AND(ISNUMBER(OFFSET('Sanitation Data'!$E$6,0,10*ROW('Sanitation Data'!E98))),'Data Summary'!CQ104="Yes"),OFFSET('Sanitation Data'!$E$6,0,10*ROW('Sanitation Data'!E98)),NA())</f>
        <v>#N/A</v>
      </c>
      <c r="AC104" s="528" t="e">
        <f ca="1">+IF(AND(ISNUMBER(OFFSET('Sanitation Data'!$E$10,0,10*ROW('Sanitation Data'!E98))),'Data Summary'!CR104="Yes"),OFFSET('Sanitation Data'!$E$10,0,10*ROW('Sanitation Data'!E98)),NA())</f>
        <v>#N/A</v>
      </c>
      <c r="AD104" s="528" t="e">
        <f ca="1">+IF(AND(ISNUMBER(OFFSET('Sanitation Data'!$E$11,0,10*ROW('Sanitation Data'!E98))),'Data Summary'!CS104="Yes"),OFFSET('Sanitation Data'!$E$11,0,10*ROW('Sanitation Data'!E98)),NA())</f>
        <v>#N/A</v>
      </c>
      <c r="AE104" s="528" t="e">
        <f ca="1">+IF(AND(ISNUMBER(OFFSET('Sanitation Data'!$E$12,0,10*ROW('Sanitation Data'!E98))),'Data Summary'!CT104="Yes"),OFFSET('Sanitation Data'!$E$12,0,10*ROW('Sanitation Data'!E98)),NA())</f>
        <v>#N/A</v>
      </c>
      <c r="AF104" s="528" t="e">
        <f ca="1">+IF(AND(ISNUMBER(OFFSET('Sanitation Data'!$F$4,0,10*ROW('Sanitation Data'!F98))),'Data Summary'!CU104="Yes"),100-OFFSET('Sanitation Data'!$F$4,0,10*ROW('Sanitation Data'!F98)),NA())</f>
        <v>#N/A</v>
      </c>
      <c r="AG104" s="528" t="e">
        <f ca="1">+IF(AND(ISNUMBER(OFFSET('Sanitation Data'!$F$6,0,10*ROW('Sanitation Data'!F98))),'Data Summary'!CV104="Yes"),OFFSET('Sanitation Data'!$F$6,0,10*ROW('Sanitation Data'!F98)),NA())</f>
        <v>#N/A</v>
      </c>
      <c r="AH104" s="528" t="e">
        <f ca="1">+IF(AND(ISNUMBER(OFFSET('Sanitation Data'!$F$10,0,10*ROW('Sanitation Data'!F98))),'Data Summary'!CW104="Yes"),OFFSET('Sanitation Data'!$F$10,0,10*ROW('Sanitation Data'!F98)),NA())</f>
        <v>#N/A</v>
      </c>
      <c r="AI104" s="528" t="e">
        <f ca="1">+IF(AND(ISNUMBER(OFFSET('Sanitation Data'!$F$11,0,10*ROW('Sanitation Data'!F98))),'Data Summary'!CX104="Yes"),OFFSET('Sanitation Data'!$F$11,0,10*ROW('Sanitation Data'!F98)),NA())</f>
        <v>#N/A</v>
      </c>
      <c r="AJ104" s="528" t="e">
        <f ca="1">+IF(AND(ISNUMBER(OFFSET('Sanitation Data'!$F$12,0,10*ROW('Sanitation Data'!F98))),'Data Summary'!CY104="Yes"),OFFSET('Sanitation Data'!$F$12,0,10*ROW('Sanitation Data'!F98)),NA())</f>
        <v>#N/A</v>
      </c>
      <c r="AK104" s="528" t="e">
        <f ca="1">+IF(AND(ISNUMBER(OFFSET('Sanitation Data'!$G$4,0,10*ROW('Sanitation Data'!G98))),'Data Summary'!CZ104="Yes"),100-OFFSET('Sanitation Data'!$G$4,0,10*ROW('Sanitation Data'!G98)),NA())</f>
        <v>#N/A</v>
      </c>
      <c r="AL104" s="528" t="e">
        <f ca="1">+IF(AND(ISNUMBER(OFFSET('Sanitation Data'!$G$6,0,10*ROW('Sanitation Data'!G98))),'Data Summary'!DA104="Yes"),OFFSET('Sanitation Data'!$G$6,0,10*ROW('Sanitation Data'!G98)),NA())</f>
        <v>#N/A</v>
      </c>
      <c r="AM104" s="528" t="e">
        <f ca="1">+IF(AND(ISNUMBER(OFFSET('Sanitation Data'!$G$10,0,10*ROW('Sanitation Data'!G98))),'Data Summary'!DB104="Yes"),OFFSET('Sanitation Data'!$G$10,0,10*ROW('Sanitation Data'!G98)),NA())</f>
        <v>#N/A</v>
      </c>
      <c r="AN104" s="528" t="e">
        <f ca="1">+IF(AND(ISNUMBER(OFFSET('Sanitation Data'!$G$11,0,10*ROW('Sanitation Data'!G98))),'Data Summary'!DC104="Yes"),OFFSET('Sanitation Data'!$G$11,0,10*ROW('Sanitation Data'!G98)),NA())</f>
        <v>#N/A</v>
      </c>
      <c r="AO104" s="528" t="e">
        <f ca="1">+IF(AND(ISNUMBER(OFFSET('Sanitation Data'!$G$12,0,10*ROW('Sanitation Data'!G98))),'Data Summary'!DD104="Yes"),OFFSET('Sanitation Data'!$G$12,0,10*ROW('Sanitation Data'!G98)),NA())</f>
        <v>#N/A</v>
      </c>
      <c r="AP104" s="528" t="e">
        <f ca="1">+IF(AND(ISNUMBER(OFFSET('Sanitation Data'!$H$4,0,10*ROW('Sanitation Data'!H98))),'Data Summary'!DE104="Yes"),100-OFFSET('Sanitation Data'!$H$4,0,10*ROW('Sanitation Data'!H98)),NA())</f>
        <v>#N/A</v>
      </c>
      <c r="AQ104" s="528" t="e">
        <f ca="1">+IF(AND(ISNUMBER(OFFSET('Sanitation Data'!$H$6,0,10*ROW('Sanitation Data'!H98))),'Data Summary'!DF104="Yes"),OFFSET('Sanitation Data'!$H$6,0,10*ROW('Sanitation Data'!H98)),NA())</f>
        <v>#N/A</v>
      </c>
      <c r="AR104" s="528" t="e">
        <f ca="1">+IF(AND(ISNUMBER(OFFSET('Sanitation Data'!$H$10,0,10*ROW('Sanitation Data'!H98))),'Data Summary'!DG104="Yes"),OFFSET('Sanitation Data'!$H$10,0,10*ROW('Sanitation Data'!H98)),NA())</f>
        <v>#N/A</v>
      </c>
      <c r="AS104" s="528" t="e">
        <f ca="1">+IF(AND(ISNUMBER(OFFSET('Sanitation Data'!$H$11,0,10*ROW('Sanitation Data'!H98))),'Data Summary'!DH104="Yes"),OFFSET('Sanitation Data'!$H$11,0,10*ROW('Sanitation Data'!H98)),NA())</f>
        <v>#N/A</v>
      </c>
      <c r="AT104" s="528" t="e">
        <f ca="1">+IF(AND(ISNUMBER(OFFSET('Sanitation Data'!$H$12,0,10*ROW('Sanitation Data'!H98))),'Data Summary'!DI104="Yes"),OFFSET('Sanitation Data'!$H$12,0,10*ROW('Sanitation Data'!H98)),NA())</f>
        <v>#N/A</v>
      </c>
      <c r="AU104" s="528" t="e">
        <f ca="1">+IF(AND(ISNUMBER(OFFSET('Sanitation Data'!$I$4,0,10*ROW('Sanitation Data'!I98))),'Data Summary'!DJ104="Yes"),100-OFFSET('Sanitation Data'!$I$4,0,10*ROW('Sanitation Data'!I98)),NA())</f>
        <v>#N/A</v>
      </c>
      <c r="AV104" s="528" t="e">
        <f ca="1">+IF(AND(ISNUMBER(OFFSET('Sanitation Data'!$I$6,0,10*ROW('Sanitation Data'!I98))),'Data Summary'!DK104="Yes"),OFFSET('Sanitation Data'!$I$6,0,10*ROW('Sanitation Data'!I98)),NA())</f>
        <v>#N/A</v>
      </c>
      <c r="AW104" s="528" t="e">
        <f ca="1">+IF(AND(ISNUMBER(OFFSET('Sanitation Data'!$I$10,0,10*ROW('Sanitation Data'!I98))),'Data Summary'!DL104="Yes"),OFFSET('Sanitation Data'!$I$10,0,10*ROW('Sanitation Data'!I98)),NA())</f>
        <v>#N/A</v>
      </c>
      <c r="AX104" s="528" t="e">
        <f ca="1">+IF(AND(ISNUMBER(OFFSET('Sanitation Data'!$I$11,0,10*ROW('Sanitation Data'!I98))),'Data Summary'!DM104="Yes"),OFFSET('Sanitation Data'!$I$11,0,10*ROW('Sanitation Data'!I98)),NA())</f>
        <v>#N/A</v>
      </c>
      <c r="AY104" s="528" t="e">
        <f ca="1">+IF(AND(ISNUMBER(OFFSET('Sanitation Data'!$I$12,0,10*ROW('Sanitation Data'!I98))),'Data Summary'!DN104="Yes"),OFFSET('Sanitation Data'!$I$12,0,10*ROW('Sanitation Data'!I98)),NA())</f>
        <v>#N/A</v>
      </c>
      <c r="AZ104" s="529" t="e">
        <f ca="1">+IF(AND(ISNUMBER(OFFSET('Hygiene Data'!$D$5,0,10*ROW('Hygiene Data'!D98))),'Data Summary'!DO104="Yes"),OFFSET('Hygiene Data'!$D$5,0,10*ROW('Hygiene Data'!D98)),NA())</f>
        <v>#N/A</v>
      </c>
      <c r="BA104" s="529" t="e">
        <f ca="1">+IF(AND(ISNUMBER(OFFSET('Hygiene Data'!$D$7,0,10*ROW('Hygiene Data'!D98))),'Data Summary'!DP104="Yes"),OFFSET('Hygiene Data'!$D$7,0,10*ROW('Hygiene Data'!D98)),NA())</f>
        <v>#N/A</v>
      </c>
      <c r="BB104" s="529" t="e">
        <f ca="1">+IF(AND(ISNUMBER(OFFSET('Hygiene Data'!$D$9,0,10*ROW('Hygiene Data'!D98))),'Data Summary'!DQ104="Yes"),OFFSET('Hygiene Data'!$D$9,0,10*ROW('Hygiene Data'!D98)),NA())</f>
        <v>#N/A</v>
      </c>
      <c r="BC104" s="529" t="e">
        <f ca="1">+IF(AND(ISNUMBER(OFFSET('Hygiene Data'!$E$5,0,10*ROW('Hygiene Data'!E98))),'Data Summary'!DR104="Yes"),OFFSET('Hygiene Data'!$E$5,0,10*ROW('Hygiene Data'!E98)),NA())</f>
        <v>#N/A</v>
      </c>
      <c r="BD104" s="529" t="e">
        <f ca="1">+IF(AND(ISNUMBER(OFFSET('Hygiene Data'!$E$7,0,10*ROW('Hygiene Data'!E98))),'Data Summary'!DS104="Yes"),OFFSET('Hygiene Data'!$E$7,0,10*ROW('Hygiene Data'!E98)),NA())</f>
        <v>#N/A</v>
      </c>
      <c r="BE104" s="529" t="e">
        <f ca="1">+IF(AND(ISNUMBER(OFFSET('Hygiene Data'!$E$9,0,10*ROW('Hygiene Data'!E98))),'Data Summary'!DT104="Yes"),OFFSET('Hygiene Data'!$E$9,0,10*ROW('Hygiene Data'!E98)),NA())</f>
        <v>#N/A</v>
      </c>
      <c r="BF104" s="529" t="e">
        <f ca="1">+IF(AND(ISNUMBER(OFFSET('Hygiene Data'!$F$5,0,10*ROW('Hygiene Data'!F98))),'Data Summary'!DU104="Yes"),OFFSET('Hygiene Data'!$F$5,0,10*ROW('Hygiene Data'!F98)),NA())</f>
        <v>#N/A</v>
      </c>
      <c r="BG104" s="529" t="e">
        <f ca="1">+IF(AND(ISNUMBER(OFFSET('Hygiene Data'!$F$7,0,10*ROW('Hygiene Data'!F98))),'Data Summary'!DV104="Yes"),OFFSET('Hygiene Data'!$F$7,0,10*ROW('Hygiene Data'!F98)),NA())</f>
        <v>#N/A</v>
      </c>
      <c r="BH104" s="529" t="e">
        <f ca="1">+IF(AND(ISNUMBER(OFFSET('Hygiene Data'!$F$9,0,10*ROW('Hygiene Data'!F98))),'Data Summary'!DW104="Yes"),OFFSET('Hygiene Data'!$F$9,0,10*ROW('Hygiene Data'!F98)),NA())</f>
        <v>#N/A</v>
      </c>
      <c r="BI104" s="529" t="e">
        <f ca="1">+IF(AND(ISNUMBER(OFFSET('Hygiene Data'!$G$5,0,10*ROW('Hygiene Data'!G98))),'Data Summary'!DX104="Yes"),OFFSET('Hygiene Data'!$G$5,0,10*ROW('Hygiene Data'!G98)),NA())</f>
        <v>#N/A</v>
      </c>
      <c r="BJ104" s="529" t="e">
        <f ca="1">+IF(AND(ISNUMBER(OFFSET('Hygiene Data'!$G$7,0,10*ROW('Hygiene Data'!G98))),'Data Summary'!DY104="Yes"),OFFSET('Hygiene Data'!$G$7,0,10*ROW('Hygiene Data'!G98)),NA())</f>
        <v>#N/A</v>
      </c>
      <c r="BK104" s="529" t="e">
        <f ca="1">+IF(AND(ISNUMBER(OFFSET('Hygiene Data'!$G$9,0,10*ROW('Hygiene Data'!G98))),'Data Summary'!DZ104="Yes"),OFFSET('Hygiene Data'!$G$9,0,10*ROW('Hygiene Data'!G98)),NA())</f>
        <v>#N/A</v>
      </c>
      <c r="BL104" s="529" t="e">
        <f ca="1">+IF(AND(ISNUMBER(OFFSET('Hygiene Data'!$H$5,0,10*ROW('Hygiene Data'!H98))),'Data Summary'!EA104="Yes"),OFFSET('Hygiene Data'!$H$5,0,10*ROW('Hygiene Data'!H98)),NA())</f>
        <v>#N/A</v>
      </c>
      <c r="BM104" s="529" t="e">
        <f ca="1">+IF(AND(ISNUMBER(OFFSET('Hygiene Data'!$H$7,0,10*ROW('Hygiene Data'!H98))),'Data Summary'!EB104="Yes"),OFFSET('Hygiene Data'!$H$7,0,10*ROW('Hygiene Data'!H98)),NA())</f>
        <v>#N/A</v>
      </c>
      <c r="BN104" s="529" t="e">
        <f ca="1">+IF(AND(ISNUMBER(OFFSET('Hygiene Data'!$H$9,0,10*ROW('Hygiene Data'!H98))),'Data Summary'!EC104="Yes"),OFFSET('Hygiene Data'!$H$9,0,10*ROW('Hygiene Data'!H98)),NA())</f>
        <v>#N/A</v>
      </c>
      <c r="BO104" s="529" t="e">
        <f ca="1">+IF(AND(ISNUMBER(OFFSET('Hygiene Data'!$I$5,0,10*ROW('Hygiene Data'!I98))),'Data Summary'!ED104="Yes"),OFFSET('Hygiene Data'!$I$5,0,10*ROW('Hygiene Data'!I98)),NA())</f>
        <v>#N/A</v>
      </c>
      <c r="BP104" s="529" t="e">
        <f ca="1">+IF(AND(ISNUMBER(OFFSET('Hygiene Data'!$I$7,0,10*ROW('Hygiene Data'!I98))),'Data Summary'!EE104="Yes"),OFFSET('Hygiene Data'!$I$7,0,10*ROW('Hygiene Data'!I98)),NA())</f>
        <v>#N/A</v>
      </c>
      <c r="BQ104" s="529" t="e">
        <f ca="1">+IF(AND(ISNUMBER(OFFSET('Hygiene Data'!$I$9,0,10*ROW('Hygiene Data'!I98))),'Data Summary'!EF104="Yes"),OFFSET('Hygiene Data'!$I$9,0,10*ROW('Hygiene Data'!I98)),NA())</f>
        <v>#N/A</v>
      </c>
    </row>
    <row r="105" spans="1:69" x14ac:dyDescent="0.25">
      <c r="A105" s="525" t="e">
        <f ca="1">+RIGHT('Data Summary'!A105,LEN('Data Summary'!A105)-9)</f>
        <v>#VALUE!</v>
      </c>
      <c r="B105" s="499" t="str">
        <f ca="1">+IF(ISTEXT('Data Summary'!B105),'Data Summary'!B105,"")</f>
        <v/>
      </c>
      <c r="C105" s="526" t="e">
        <f ca="1">+VALUE('Data Summary'!C105)</f>
        <v>#VALUE!</v>
      </c>
      <c r="D105" s="527" t="e">
        <f ca="1">+IF(AND(ISNUMBER(OFFSET('Water Data'!$D$4,0,10*ROW('Water Data'!D99))),'Data Summary'!BS105="Yes"),100-OFFSET('Water Data'!$D$4,0,10*ROW('Water Data'!D99)),NA())</f>
        <v>#N/A</v>
      </c>
      <c r="E105" s="527" t="e">
        <f ca="1">+IF(AND(ISNUMBER(OFFSET('Water Data'!$D$6,0,10*ROW('Water Data'!D99))),'Data Summary'!BT105="Yes"),OFFSET('Water Data'!$D$6,0,10*ROW('Water Data'!D99)),NA())</f>
        <v>#N/A</v>
      </c>
      <c r="F105" s="527" t="e">
        <f ca="1">+IF(AND(ISNUMBER(OFFSET('Water Data'!$D$9,0,10*ROW('Water Data'!D99))),'Data Summary'!BU105="Yes"),OFFSET('Water Data'!$D$9,0,10*ROW('Water Data'!D99)),NA())</f>
        <v>#N/A</v>
      </c>
      <c r="G105" s="527" t="e">
        <f ca="1">+IF(AND(ISNUMBER(OFFSET('Water Data'!$E$4,0,10*ROW('Water Data'!E99))),'Data Summary'!BV105="Yes"),100-OFFSET('Water Data'!$E$4,0,10*ROW('Water Data'!E99)),NA())</f>
        <v>#N/A</v>
      </c>
      <c r="H105" s="527" t="e">
        <f ca="1">+IF(AND(ISNUMBER(OFFSET('Water Data'!$E$6,0,10*ROW('Water Data'!E99))),'Data Summary'!BW105="Yes"),OFFSET('Water Data'!$E$6,0,10*ROW('Water Data'!E99)),NA())</f>
        <v>#N/A</v>
      </c>
      <c r="I105" s="527" t="e">
        <f ca="1">+IF(AND(ISNUMBER(OFFSET('Water Data'!$E$9,0,10*ROW('Water Data'!E99))),'Data Summary'!BX105="Yes"),OFFSET('Water Data'!$E$9,0,10*ROW('Water Data'!E99)),NA())</f>
        <v>#N/A</v>
      </c>
      <c r="J105" s="527" t="e">
        <f ca="1">+IF(AND(ISNUMBER(OFFSET('Water Data'!$F$4,0,10*ROW('Water Data'!F99))),'Data Summary'!BY105="Yes"),100-OFFSET('Water Data'!$F$4,0,10*ROW('Water Data'!F99)),NA())</f>
        <v>#N/A</v>
      </c>
      <c r="K105" s="527" t="e">
        <f ca="1">+IF(AND(ISNUMBER(OFFSET('Water Data'!$F$6,0,10*ROW('Water Data'!F99))),'Data Summary'!BZ105="Yes"),OFFSET('Water Data'!$F$6,0,10*ROW('Water Data'!F99)),NA())</f>
        <v>#N/A</v>
      </c>
      <c r="L105" s="527" t="e">
        <f ca="1">+IF(AND(ISNUMBER(OFFSET('Water Data'!$F$9,0,10*ROW('Water Data'!F99))),'Data Summary'!CA105="Yes"),OFFSET('Water Data'!$F$9,0,10*ROW('Water Data'!F99)),NA())</f>
        <v>#N/A</v>
      </c>
      <c r="M105" s="527" t="e">
        <f ca="1">+IF(AND(ISNUMBER(OFFSET('Water Data'!$G$4,0,10*ROW('Water Data'!G99))),'Data Summary'!CB105="Yes"),100-OFFSET('Water Data'!$G$4,0,10*ROW('Water Data'!G99)),NA())</f>
        <v>#N/A</v>
      </c>
      <c r="N105" s="527" t="e">
        <f ca="1">+IF(AND(ISNUMBER(OFFSET('Water Data'!$G$6,0,10*ROW('Water Data'!G99))),'Data Summary'!CC105="Yes"),OFFSET('Water Data'!$G$6,0,10*ROW('Water Data'!G99)),NA())</f>
        <v>#N/A</v>
      </c>
      <c r="O105" s="527" t="e">
        <f ca="1">+IF(AND(ISNUMBER(OFFSET('Water Data'!$G$9,0,10*ROW('Water Data'!G99))),'Data Summary'!CD105="Yes"),OFFSET('Water Data'!$G$9,0,10*ROW('Water Data'!G99)),NA())</f>
        <v>#N/A</v>
      </c>
      <c r="P105" s="527" t="e">
        <f ca="1">+IF(AND(ISNUMBER(OFFSET('Water Data'!$H$4,0,10*ROW('Water Data'!H99))),'Data Summary'!CE105="Yes"),100-OFFSET('Water Data'!$H$4,0,10*ROW('Water Data'!H99)),NA())</f>
        <v>#N/A</v>
      </c>
      <c r="Q105" s="527" t="e">
        <f ca="1">+IF(AND(ISNUMBER(OFFSET('Water Data'!$H$6,0,10*ROW('Water Data'!H99))),'Data Summary'!CF105="Yes"),OFFSET('Water Data'!$H$6,0,10*ROW('Water Data'!H99)),NA())</f>
        <v>#N/A</v>
      </c>
      <c r="R105" s="527" t="e">
        <f ca="1">+IF(AND(ISNUMBER(OFFSET('Water Data'!$H$9,0,10*ROW('Water Data'!H99))),'Data Summary'!CG105="Yes"),OFFSET('Water Data'!$H$9,0,10*ROW('Water Data'!H99)),NA())</f>
        <v>#N/A</v>
      </c>
      <c r="S105" s="527" t="e">
        <f ca="1">+IF(AND(ISNUMBER(OFFSET('Water Data'!$I$4,0,10*ROW('Water Data'!I99))),'Data Summary'!CH105="Yes"),100-OFFSET('Water Data'!$I$4,0,10*ROW('Water Data'!I99)),NA())</f>
        <v>#N/A</v>
      </c>
      <c r="T105" s="527" t="e">
        <f ca="1">+IF(AND(ISNUMBER(OFFSET('Water Data'!$I$6,0,10*ROW('Water Data'!I99))),'Data Summary'!CI105="Yes"),OFFSET('Water Data'!$I$6,0,10*ROW('Water Data'!I99)),NA())</f>
        <v>#N/A</v>
      </c>
      <c r="U105" s="527" t="e">
        <f ca="1">+IF(AND(ISNUMBER(OFFSET('Water Data'!$I$9,0,10*ROW('Water Data'!I99))),'Data Summary'!CJ105="Yes"),OFFSET('Water Data'!$I$9,0,10*ROW('Water Data'!I99)),NA())</f>
        <v>#N/A</v>
      </c>
      <c r="V105" s="528" t="e">
        <f ca="1">+IF(AND(ISNUMBER(OFFSET('Sanitation Data'!$D$4,0,10*ROW('Sanitation Data'!D99))),'Data Summary'!CK105="Yes"),100-OFFSET('Sanitation Data'!$D$4,0,10*ROW('Sanitation Data'!D99)),NA())</f>
        <v>#N/A</v>
      </c>
      <c r="W105" s="528" t="e">
        <f ca="1">+IF(AND(ISNUMBER(OFFSET('Sanitation Data'!$D$6,0,10*ROW('Sanitation Data'!D99))),'Data Summary'!CL105="Yes"),OFFSET('Sanitation Data'!$D$6,0,10*ROW('Sanitation Data'!D99)),NA())</f>
        <v>#N/A</v>
      </c>
      <c r="X105" s="528" t="e">
        <f ca="1">+IF(AND(ISNUMBER(OFFSET('Sanitation Data'!$D$10,0,10*ROW('Sanitation Data'!D99))),'Data Summary'!CM105="Yes"),OFFSET('Sanitation Data'!$D$10,0,10*ROW('Sanitation Data'!D99)),NA())</f>
        <v>#N/A</v>
      </c>
      <c r="Y105" s="528" t="e">
        <f ca="1">+IF(AND(ISNUMBER(OFFSET('Sanitation Data'!$D$11,0,10*ROW('Sanitation Data'!D99))),'Data Summary'!CN105="Yes"),OFFSET('Sanitation Data'!$D$11,0,10*ROW('Sanitation Data'!D99)),NA())</f>
        <v>#N/A</v>
      </c>
      <c r="Z105" s="528" t="e">
        <f ca="1">+IF(AND(ISNUMBER(OFFSET('Sanitation Data'!$D$12,0,10*ROW('Sanitation Data'!D99))),'Data Summary'!CO105="Yes"),OFFSET('Sanitation Data'!$D$12,0,10*ROW('Sanitation Data'!D99)),NA())</f>
        <v>#N/A</v>
      </c>
      <c r="AA105" s="528" t="e">
        <f ca="1">+IF(AND(ISNUMBER(OFFSET('Sanitation Data'!$E$4,0,10*ROW('Sanitation Data'!E99))),'Data Summary'!CP105="Yes"),100-OFFSET('Sanitation Data'!$E$4,0,10*ROW('Sanitation Data'!E99)),NA())</f>
        <v>#N/A</v>
      </c>
      <c r="AB105" s="528" t="e">
        <f ca="1">+IF(AND(ISNUMBER(OFFSET('Sanitation Data'!$E$6,0,10*ROW('Sanitation Data'!E99))),'Data Summary'!CQ105="Yes"),OFFSET('Sanitation Data'!$E$6,0,10*ROW('Sanitation Data'!E99)),NA())</f>
        <v>#N/A</v>
      </c>
      <c r="AC105" s="528" t="e">
        <f ca="1">+IF(AND(ISNUMBER(OFFSET('Sanitation Data'!$E$10,0,10*ROW('Sanitation Data'!E99))),'Data Summary'!CR105="Yes"),OFFSET('Sanitation Data'!$E$10,0,10*ROW('Sanitation Data'!E99)),NA())</f>
        <v>#N/A</v>
      </c>
      <c r="AD105" s="528" t="e">
        <f ca="1">+IF(AND(ISNUMBER(OFFSET('Sanitation Data'!$E$11,0,10*ROW('Sanitation Data'!E99))),'Data Summary'!CS105="Yes"),OFFSET('Sanitation Data'!$E$11,0,10*ROW('Sanitation Data'!E99)),NA())</f>
        <v>#N/A</v>
      </c>
      <c r="AE105" s="528" t="e">
        <f ca="1">+IF(AND(ISNUMBER(OFFSET('Sanitation Data'!$E$12,0,10*ROW('Sanitation Data'!E99))),'Data Summary'!CT105="Yes"),OFFSET('Sanitation Data'!$E$12,0,10*ROW('Sanitation Data'!E99)),NA())</f>
        <v>#N/A</v>
      </c>
      <c r="AF105" s="528" t="e">
        <f ca="1">+IF(AND(ISNUMBER(OFFSET('Sanitation Data'!$F$4,0,10*ROW('Sanitation Data'!F99))),'Data Summary'!CU105="Yes"),100-OFFSET('Sanitation Data'!$F$4,0,10*ROW('Sanitation Data'!F99)),NA())</f>
        <v>#N/A</v>
      </c>
      <c r="AG105" s="528" t="e">
        <f ca="1">+IF(AND(ISNUMBER(OFFSET('Sanitation Data'!$F$6,0,10*ROW('Sanitation Data'!F99))),'Data Summary'!CV105="Yes"),OFFSET('Sanitation Data'!$F$6,0,10*ROW('Sanitation Data'!F99)),NA())</f>
        <v>#N/A</v>
      </c>
      <c r="AH105" s="528" t="e">
        <f ca="1">+IF(AND(ISNUMBER(OFFSET('Sanitation Data'!$F$10,0,10*ROW('Sanitation Data'!F99))),'Data Summary'!CW105="Yes"),OFFSET('Sanitation Data'!$F$10,0,10*ROW('Sanitation Data'!F99)),NA())</f>
        <v>#N/A</v>
      </c>
      <c r="AI105" s="528" t="e">
        <f ca="1">+IF(AND(ISNUMBER(OFFSET('Sanitation Data'!$F$11,0,10*ROW('Sanitation Data'!F99))),'Data Summary'!CX105="Yes"),OFFSET('Sanitation Data'!$F$11,0,10*ROW('Sanitation Data'!F99)),NA())</f>
        <v>#N/A</v>
      </c>
      <c r="AJ105" s="528" t="e">
        <f ca="1">+IF(AND(ISNUMBER(OFFSET('Sanitation Data'!$F$12,0,10*ROW('Sanitation Data'!F99))),'Data Summary'!CY105="Yes"),OFFSET('Sanitation Data'!$F$12,0,10*ROW('Sanitation Data'!F99)),NA())</f>
        <v>#N/A</v>
      </c>
      <c r="AK105" s="528" t="e">
        <f ca="1">+IF(AND(ISNUMBER(OFFSET('Sanitation Data'!$G$4,0,10*ROW('Sanitation Data'!G99))),'Data Summary'!CZ105="Yes"),100-OFFSET('Sanitation Data'!$G$4,0,10*ROW('Sanitation Data'!G99)),NA())</f>
        <v>#N/A</v>
      </c>
      <c r="AL105" s="528" t="e">
        <f ca="1">+IF(AND(ISNUMBER(OFFSET('Sanitation Data'!$G$6,0,10*ROW('Sanitation Data'!G99))),'Data Summary'!DA105="Yes"),OFFSET('Sanitation Data'!$G$6,0,10*ROW('Sanitation Data'!G99)),NA())</f>
        <v>#N/A</v>
      </c>
      <c r="AM105" s="528" t="e">
        <f ca="1">+IF(AND(ISNUMBER(OFFSET('Sanitation Data'!$G$10,0,10*ROW('Sanitation Data'!G99))),'Data Summary'!DB105="Yes"),OFFSET('Sanitation Data'!$G$10,0,10*ROW('Sanitation Data'!G99)),NA())</f>
        <v>#N/A</v>
      </c>
      <c r="AN105" s="528" t="e">
        <f ca="1">+IF(AND(ISNUMBER(OFFSET('Sanitation Data'!$G$11,0,10*ROW('Sanitation Data'!G99))),'Data Summary'!DC105="Yes"),OFFSET('Sanitation Data'!$G$11,0,10*ROW('Sanitation Data'!G99)),NA())</f>
        <v>#N/A</v>
      </c>
      <c r="AO105" s="528" t="e">
        <f ca="1">+IF(AND(ISNUMBER(OFFSET('Sanitation Data'!$G$12,0,10*ROW('Sanitation Data'!G99))),'Data Summary'!DD105="Yes"),OFFSET('Sanitation Data'!$G$12,0,10*ROW('Sanitation Data'!G99)),NA())</f>
        <v>#N/A</v>
      </c>
      <c r="AP105" s="528" t="e">
        <f ca="1">+IF(AND(ISNUMBER(OFFSET('Sanitation Data'!$H$4,0,10*ROW('Sanitation Data'!H99))),'Data Summary'!DE105="Yes"),100-OFFSET('Sanitation Data'!$H$4,0,10*ROW('Sanitation Data'!H99)),NA())</f>
        <v>#N/A</v>
      </c>
      <c r="AQ105" s="528" t="e">
        <f ca="1">+IF(AND(ISNUMBER(OFFSET('Sanitation Data'!$H$6,0,10*ROW('Sanitation Data'!H99))),'Data Summary'!DF105="Yes"),OFFSET('Sanitation Data'!$H$6,0,10*ROW('Sanitation Data'!H99)),NA())</f>
        <v>#N/A</v>
      </c>
      <c r="AR105" s="528" t="e">
        <f ca="1">+IF(AND(ISNUMBER(OFFSET('Sanitation Data'!$H$10,0,10*ROW('Sanitation Data'!H99))),'Data Summary'!DG105="Yes"),OFFSET('Sanitation Data'!$H$10,0,10*ROW('Sanitation Data'!H99)),NA())</f>
        <v>#N/A</v>
      </c>
      <c r="AS105" s="528" t="e">
        <f ca="1">+IF(AND(ISNUMBER(OFFSET('Sanitation Data'!$H$11,0,10*ROW('Sanitation Data'!H99))),'Data Summary'!DH105="Yes"),OFFSET('Sanitation Data'!$H$11,0,10*ROW('Sanitation Data'!H99)),NA())</f>
        <v>#N/A</v>
      </c>
      <c r="AT105" s="528" t="e">
        <f ca="1">+IF(AND(ISNUMBER(OFFSET('Sanitation Data'!$H$12,0,10*ROW('Sanitation Data'!H99))),'Data Summary'!DI105="Yes"),OFFSET('Sanitation Data'!$H$12,0,10*ROW('Sanitation Data'!H99)),NA())</f>
        <v>#N/A</v>
      </c>
      <c r="AU105" s="528" t="e">
        <f ca="1">+IF(AND(ISNUMBER(OFFSET('Sanitation Data'!$I$4,0,10*ROW('Sanitation Data'!I99))),'Data Summary'!DJ105="Yes"),100-OFFSET('Sanitation Data'!$I$4,0,10*ROW('Sanitation Data'!I99)),NA())</f>
        <v>#N/A</v>
      </c>
      <c r="AV105" s="528" t="e">
        <f ca="1">+IF(AND(ISNUMBER(OFFSET('Sanitation Data'!$I$6,0,10*ROW('Sanitation Data'!I99))),'Data Summary'!DK105="Yes"),OFFSET('Sanitation Data'!$I$6,0,10*ROW('Sanitation Data'!I99)),NA())</f>
        <v>#N/A</v>
      </c>
      <c r="AW105" s="528" t="e">
        <f ca="1">+IF(AND(ISNUMBER(OFFSET('Sanitation Data'!$I$10,0,10*ROW('Sanitation Data'!I99))),'Data Summary'!DL105="Yes"),OFFSET('Sanitation Data'!$I$10,0,10*ROW('Sanitation Data'!I99)),NA())</f>
        <v>#N/A</v>
      </c>
      <c r="AX105" s="528" t="e">
        <f ca="1">+IF(AND(ISNUMBER(OFFSET('Sanitation Data'!$I$11,0,10*ROW('Sanitation Data'!I99))),'Data Summary'!DM105="Yes"),OFFSET('Sanitation Data'!$I$11,0,10*ROW('Sanitation Data'!I99)),NA())</f>
        <v>#N/A</v>
      </c>
      <c r="AY105" s="528" t="e">
        <f ca="1">+IF(AND(ISNUMBER(OFFSET('Sanitation Data'!$I$12,0,10*ROW('Sanitation Data'!I99))),'Data Summary'!DN105="Yes"),OFFSET('Sanitation Data'!$I$12,0,10*ROW('Sanitation Data'!I99)),NA())</f>
        <v>#N/A</v>
      </c>
      <c r="AZ105" s="529" t="e">
        <f ca="1">+IF(AND(ISNUMBER(OFFSET('Hygiene Data'!$D$5,0,10*ROW('Hygiene Data'!D99))),'Data Summary'!DO105="Yes"),OFFSET('Hygiene Data'!$D$5,0,10*ROW('Hygiene Data'!D99)),NA())</f>
        <v>#N/A</v>
      </c>
      <c r="BA105" s="529" t="e">
        <f ca="1">+IF(AND(ISNUMBER(OFFSET('Hygiene Data'!$D$7,0,10*ROW('Hygiene Data'!D99))),'Data Summary'!DP105="Yes"),OFFSET('Hygiene Data'!$D$7,0,10*ROW('Hygiene Data'!D99)),NA())</f>
        <v>#N/A</v>
      </c>
      <c r="BB105" s="529" t="e">
        <f ca="1">+IF(AND(ISNUMBER(OFFSET('Hygiene Data'!$D$9,0,10*ROW('Hygiene Data'!D99))),'Data Summary'!DQ105="Yes"),OFFSET('Hygiene Data'!$D$9,0,10*ROW('Hygiene Data'!D99)),NA())</f>
        <v>#N/A</v>
      </c>
      <c r="BC105" s="529" t="e">
        <f ca="1">+IF(AND(ISNUMBER(OFFSET('Hygiene Data'!$E$5,0,10*ROW('Hygiene Data'!E99))),'Data Summary'!DR105="Yes"),OFFSET('Hygiene Data'!$E$5,0,10*ROW('Hygiene Data'!E99)),NA())</f>
        <v>#N/A</v>
      </c>
      <c r="BD105" s="529" t="e">
        <f ca="1">+IF(AND(ISNUMBER(OFFSET('Hygiene Data'!$E$7,0,10*ROW('Hygiene Data'!E99))),'Data Summary'!DS105="Yes"),OFFSET('Hygiene Data'!$E$7,0,10*ROW('Hygiene Data'!E99)),NA())</f>
        <v>#N/A</v>
      </c>
      <c r="BE105" s="529" t="e">
        <f ca="1">+IF(AND(ISNUMBER(OFFSET('Hygiene Data'!$E$9,0,10*ROW('Hygiene Data'!E99))),'Data Summary'!DT105="Yes"),OFFSET('Hygiene Data'!$E$9,0,10*ROW('Hygiene Data'!E99)),NA())</f>
        <v>#N/A</v>
      </c>
      <c r="BF105" s="529" t="e">
        <f ca="1">+IF(AND(ISNUMBER(OFFSET('Hygiene Data'!$F$5,0,10*ROW('Hygiene Data'!F99))),'Data Summary'!DU105="Yes"),OFFSET('Hygiene Data'!$F$5,0,10*ROW('Hygiene Data'!F99)),NA())</f>
        <v>#N/A</v>
      </c>
      <c r="BG105" s="529" t="e">
        <f ca="1">+IF(AND(ISNUMBER(OFFSET('Hygiene Data'!$F$7,0,10*ROW('Hygiene Data'!F99))),'Data Summary'!DV105="Yes"),OFFSET('Hygiene Data'!$F$7,0,10*ROW('Hygiene Data'!F99)),NA())</f>
        <v>#N/A</v>
      </c>
      <c r="BH105" s="529" t="e">
        <f ca="1">+IF(AND(ISNUMBER(OFFSET('Hygiene Data'!$F$9,0,10*ROW('Hygiene Data'!F99))),'Data Summary'!DW105="Yes"),OFFSET('Hygiene Data'!$F$9,0,10*ROW('Hygiene Data'!F99)),NA())</f>
        <v>#N/A</v>
      </c>
      <c r="BI105" s="529" t="e">
        <f ca="1">+IF(AND(ISNUMBER(OFFSET('Hygiene Data'!$G$5,0,10*ROW('Hygiene Data'!G99))),'Data Summary'!DX105="Yes"),OFFSET('Hygiene Data'!$G$5,0,10*ROW('Hygiene Data'!G99)),NA())</f>
        <v>#N/A</v>
      </c>
      <c r="BJ105" s="529" t="e">
        <f ca="1">+IF(AND(ISNUMBER(OFFSET('Hygiene Data'!$G$7,0,10*ROW('Hygiene Data'!G99))),'Data Summary'!DY105="Yes"),OFFSET('Hygiene Data'!$G$7,0,10*ROW('Hygiene Data'!G99)),NA())</f>
        <v>#N/A</v>
      </c>
      <c r="BK105" s="529" t="e">
        <f ca="1">+IF(AND(ISNUMBER(OFFSET('Hygiene Data'!$G$9,0,10*ROW('Hygiene Data'!G99))),'Data Summary'!DZ105="Yes"),OFFSET('Hygiene Data'!$G$9,0,10*ROW('Hygiene Data'!G99)),NA())</f>
        <v>#N/A</v>
      </c>
      <c r="BL105" s="529" t="e">
        <f ca="1">+IF(AND(ISNUMBER(OFFSET('Hygiene Data'!$H$5,0,10*ROW('Hygiene Data'!H99))),'Data Summary'!EA105="Yes"),OFFSET('Hygiene Data'!$H$5,0,10*ROW('Hygiene Data'!H99)),NA())</f>
        <v>#N/A</v>
      </c>
      <c r="BM105" s="529" t="e">
        <f ca="1">+IF(AND(ISNUMBER(OFFSET('Hygiene Data'!$H$7,0,10*ROW('Hygiene Data'!H99))),'Data Summary'!EB105="Yes"),OFFSET('Hygiene Data'!$H$7,0,10*ROW('Hygiene Data'!H99)),NA())</f>
        <v>#N/A</v>
      </c>
      <c r="BN105" s="529" t="e">
        <f ca="1">+IF(AND(ISNUMBER(OFFSET('Hygiene Data'!$H$9,0,10*ROW('Hygiene Data'!H99))),'Data Summary'!EC105="Yes"),OFFSET('Hygiene Data'!$H$9,0,10*ROW('Hygiene Data'!H99)),NA())</f>
        <v>#N/A</v>
      </c>
      <c r="BO105" s="529" t="e">
        <f ca="1">+IF(AND(ISNUMBER(OFFSET('Hygiene Data'!$I$5,0,10*ROW('Hygiene Data'!I99))),'Data Summary'!ED105="Yes"),OFFSET('Hygiene Data'!$I$5,0,10*ROW('Hygiene Data'!I99)),NA())</f>
        <v>#N/A</v>
      </c>
      <c r="BP105" s="529" t="e">
        <f ca="1">+IF(AND(ISNUMBER(OFFSET('Hygiene Data'!$I$7,0,10*ROW('Hygiene Data'!I99))),'Data Summary'!EE105="Yes"),OFFSET('Hygiene Data'!$I$7,0,10*ROW('Hygiene Data'!I99)),NA())</f>
        <v>#N/A</v>
      </c>
      <c r="BQ105" s="529" t="e">
        <f ca="1">+IF(AND(ISNUMBER(OFFSET('Hygiene Data'!$I$9,0,10*ROW('Hygiene Data'!I99))),'Data Summary'!EF105="Yes"),OFFSET('Hygiene Data'!$I$9,0,10*ROW('Hygiene Data'!I99)),NA())</f>
        <v>#N/A</v>
      </c>
    </row>
    <row r="106" spans="1:69" x14ac:dyDescent="0.25">
      <c r="A106" s="525" t="e">
        <f ca="1">+RIGHT('Data Summary'!A106,LEN('Data Summary'!A106)-9)</f>
        <v>#VALUE!</v>
      </c>
      <c r="B106" s="499" t="str">
        <f ca="1">+IF(ISTEXT('Data Summary'!B106),'Data Summary'!B106,"")</f>
        <v/>
      </c>
      <c r="C106" s="526" t="e">
        <f ca="1">+VALUE('Data Summary'!C106)</f>
        <v>#VALUE!</v>
      </c>
      <c r="D106" s="527" t="e">
        <f ca="1">+IF(AND(ISNUMBER(OFFSET('Water Data'!$D$4,0,10*ROW('Water Data'!D100))),'Data Summary'!BS106="Yes"),100-OFFSET('Water Data'!$D$4,0,10*ROW('Water Data'!D100)),NA())</f>
        <v>#N/A</v>
      </c>
      <c r="E106" s="527" t="e">
        <f ca="1">+IF(AND(ISNUMBER(OFFSET('Water Data'!$D$6,0,10*ROW('Water Data'!D100))),'Data Summary'!BT106="Yes"),OFFSET('Water Data'!$D$6,0,10*ROW('Water Data'!D100)),NA())</f>
        <v>#N/A</v>
      </c>
      <c r="F106" s="527" t="e">
        <f ca="1">+IF(AND(ISNUMBER(OFFSET('Water Data'!$D$9,0,10*ROW('Water Data'!D100))),'Data Summary'!BU106="Yes"),OFFSET('Water Data'!$D$9,0,10*ROW('Water Data'!D100)),NA())</f>
        <v>#N/A</v>
      </c>
      <c r="G106" s="527" t="e">
        <f ca="1">+IF(AND(ISNUMBER(OFFSET('Water Data'!$E$4,0,10*ROW('Water Data'!E100))),'Data Summary'!BV106="Yes"),100-OFFSET('Water Data'!$E$4,0,10*ROW('Water Data'!E100)),NA())</f>
        <v>#N/A</v>
      </c>
      <c r="H106" s="527" t="e">
        <f ca="1">+IF(AND(ISNUMBER(OFFSET('Water Data'!$E$6,0,10*ROW('Water Data'!E100))),'Data Summary'!BW106="Yes"),OFFSET('Water Data'!$E$6,0,10*ROW('Water Data'!E100)),NA())</f>
        <v>#N/A</v>
      </c>
      <c r="I106" s="527" t="e">
        <f ca="1">+IF(AND(ISNUMBER(OFFSET('Water Data'!$E$9,0,10*ROW('Water Data'!E100))),'Data Summary'!BX106="Yes"),OFFSET('Water Data'!$E$9,0,10*ROW('Water Data'!E100)),NA())</f>
        <v>#N/A</v>
      </c>
      <c r="J106" s="527" t="e">
        <f ca="1">+IF(AND(ISNUMBER(OFFSET('Water Data'!$F$4,0,10*ROW('Water Data'!F100))),'Data Summary'!BY106="Yes"),100-OFFSET('Water Data'!$F$4,0,10*ROW('Water Data'!F100)),NA())</f>
        <v>#N/A</v>
      </c>
      <c r="K106" s="527" t="e">
        <f ca="1">+IF(AND(ISNUMBER(OFFSET('Water Data'!$F$6,0,10*ROW('Water Data'!F100))),'Data Summary'!BZ106="Yes"),OFFSET('Water Data'!$F$6,0,10*ROW('Water Data'!F100)),NA())</f>
        <v>#N/A</v>
      </c>
      <c r="L106" s="527" t="e">
        <f ca="1">+IF(AND(ISNUMBER(OFFSET('Water Data'!$F$9,0,10*ROW('Water Data'!F100))),'Data Summary'!CA106="Yes"),OFFSET('Water Data'!$F$9,0,10*ROW('Water Data'!F100)),NA())</f>
        <v>#N/A</v>
      </c>
      <c r="M106" s="527" t="e">
        <f ca="1">+IF(AND(ISNUMBER(OFFSET('Water Data'!$G$4,0,10*ROW('Water Data'!G100))),'Data Summary'!CB106="Yes"),100-OFFSET('Water Data'!$G$4,0,10*ROW('Water Data'!G100)),NA())</f>
        <v>#N/A</v>
      </c>
      <c r="N106" s="527" t="e">
        <f ca="1">+IF(AND(ISNUMBER(OFFSET('Water Data'!$G$6,0,10*ROW('Water Data'!G100))),'Data Summary'!CC106="Yes"),OFFSET('Water Data'!$G$6,0,10*ROW('Water Data'!G100)),NA())</f>
        <v>#N/A</v>
      </c>
      <c r="O106" s="527" t="e">
        <f ca="1">+IF(AND(ISNUMBER(OFFSET('Water Data'!$G$9,0,10*ROW('Water Data'!G100))),'Data Summary'!CD106="Yes"),OFFSET('Water Data'!$G$9,0,10*ROW('Water Data'!G100)),NA())</f>
        <v>#N/A</v>
      </c>
      <c r="P106" s="527" t="e">
        <f ca="1">+IF(AND(ISNUMBER(OFFSET('Water Data'!$H$4,0,10*ROW('Water Data'!H100))),'Data Summary'!CE106="Yes"),100-OFFSET('Water Data'!$H$4,0,10*ROW('Water Data'!H100)),NA())</f>
        <v>#N/A</v>
      </c>
      <c r="Q106" s="527" t="e">
        <f ca="1">+IF(AND(ISNUMBER(OFFSET('Water Data'!$H$6,0,10*ROW('Water Data'!H100))),'Data Summary'!CF106="Yes"),OFFSET('Water Data'!$H$6,0,10*ROW('Water Data'!H100)),NA())</f>
        <v>#N/A</v>
      </c>
      <c r="R106" s="527" t="e">
        <f ca="1">+IF(AND(ISNUMBER(OFFSET('Water Data'!$H$9,0,10*ROW('Water Data'!H100))),'Data Summary'!CG106="Yes"),OFFSET('Water Data'!$H$9,0,10*ROW('Water Data'!H100)),NA())</f>
        <v>#N/A</v>
      </c>
      <c r="S106" s="527" t="e">
        <f ca="1">+IF(AND(ISNUMBER(OFFSET('Water Data'!$I$4,0,10*ROW('Water Data'!I100))),'Data Summary'!CH106="Yes"),100-OFFSET('Water Data'!$I$4,0,10*ROW('Water Data'!I100)),NA())</f>
        <v>#N/A</v>
      </c>
      <c r="T106" s="527" t="e">
        <f ca="1">+IF(AND(ISNUMBER(OFFSET('Water Data'!$I$6,0,10*ROW('Water Data'!I100))),'Data Summary'!CI106="Yes"),OFFSET('Water Data'!$I$6,0,10*ROW('Water Data'!I100)),NA())</f>
        <v>#N/A</v>
      </c>
      <c r="U106" s="527" t="e">
        <f ca="1">+IF(AND(ISNUMBER(OFFSET('Water Data'!$I$9,0,10*ROW('Water Data'!I100))),'Data Summary'!CJ106="Yes"),OFFSET('Water Data'!$I$9,0,10*ROW('Water Data'!I100)),NA())</f>
        <v>#N/A</v>
      </c>
      <c r="V106" s="528" t="e">
        <f ca="1">+IF(AND(ISNUMBER(OFFSET('Sanitation Data'!$D$4,0,10*ROW('Sanitation Data'!D100))),'Data Summary'!CK106="Yes"),100-OFFSET('Sanitation Data'!$D$4,0,10*ROW('Sanitation Data'!D100)),NA())</f>
        <v>#N/A</v>
      </c>
      <c r="W106" s="528" t="e">
        <f ca="1">+IF(AND(ISNUMBER(OFFSET('Sanitation Data'!$D$6,0,10*ROW('Sanitation Data'!D100))),'Data Summary'!CL106="Yes"),OFFSET('Sanitation Data'!$D$6,0,10*ROW('Sanitation Data'!D100)),NA())</f>
        <v>#N/A</v>
      </c>
      <c r="X106" s="528" t="e">
        <f ca="1">+IF(AND(ISNUMBER(OFFSET('Sanitation Data'!$D$10,0,10*ROW('Sanitation Data'!D100))),'Data Summary'!CM106="Yes"),OFFSET('Sanitation Data'!$D$10,0,10*ROW('Sanitation Data'!D100)),NA())</f>
        <v>#N/A</v>
      </c>
      <c r="Y106" s="528" t="e">
        <f ca="1">+IF(AND(ISNUMBER(OFFSET('Sanitation Data'!$D$11,0,10*ROW('Sanitation Data'!D100))),'Data Summary'!CN106="Yes"),OFFSET('Sanitation Data'!$D$11,0,10*ROW('Sanitation Data'!D100)),NA())</f>
        <v>#N/A</v>
      </c>
      <c r="Z106" s="528" t="e">
        <f ca="1">+IF(AND(ISNUMBER(OFFSET('Sanitation Data'!$D$12,0,10*ROW('Sanitation Data'!D100))),'Data Summary'!CO106="Yes"),OFFSET('Sanitation Data'!$D$12,0,10*ROW('Sanitation Data'!D100)),NA())</f>
        <v>#N/A</v>
      </c>
      <c r="AA106" s="528" t="e">
        <f ca="1">+IF(AND(ISNUMBER(OFFSET('Sanitation Data'!$E$4,0,10*ROW('Sanitation Data'!E100))),'Data Summary'!CP106="Yes"),100-OFFSET('Sanitation Data'!$E$4,0,10*ROW('Sanitation Data'!E100)),NA())</f>
        <v>#N/A</v>
      </c>
      <c r="AB106" s="528" t="e">
        <f ca="1">+IF(AND(ISNUMBER(OFFSET('Sanitation Data'!$E$6,0,10*ROW('Sanitation Data'!E100))),'Data Summary'!CQ106="Yes"),OFFSET('Sanitation Data'!$E$6,0,10*ROW('Sanitation Data'!E100)),NA())</f>
        <v>#N/A</v>
      </c>
      <c r="AC106" s="528" t="e">
        <f ca="1">+IF(AND(ISNUMBER(OFFSET('Sanitation Data'!$E$10,0,10*ROW('Sanitation Data'!E100))),'Data Summary'!CR106="Yes"),OFFSET('Sanitation Data'!$E$10,0,10*ROW('Sanitation Data'!E100)),NA())</f>
        <v>#N/A</v>
      </c>
      <c r="AD106" s="528" t="e">
        <f ca="1">+IF(AND(ISNUMBER(OFFSET('Sanitation Data'!$E$11,0,10*ROW('Sanitation Data'!E100))),'Data Summary'!CS106="Yes"),OFFSET('Sanitation Data'!$E$11,0,10*ROW('Sanitation Data'!E100)),NA())</f>
        <v>#N/A</v>
      </c>
      <c r="AE106" s="528" t="e">
        <f ca="1">+IF(AND(ISNUMBER(OFFSET('Sanitation Data'!$E$12,0,10*ROW('Sanitation Data'!E100))),'Data Summary'!CT106="Yes"),OFFSET('Sanitation Data'!$E$12,0,10*ROW('Sanitation Data'!E100)),NA())</f>
        <v>#N/A</v>
      </c>
      <c r="AF106" s="528" t="e">
        <f ca="1">+IF(AND(ISNUMBER(OFFSET('Sanitation Data'!$F$4,0,10*ROW('Sanitation Data'!F100))),'Data Summary'!CU106="Yes"),100-OFFSET('Sanitation Data'!$F$4,0,10*ROW('Sanitation Data'!F100)),NA())</f>
        <v>#N/A</v>
      </c>
      <c r="AG106" s="528" t="e">
        <f ca="1">+IF(AND(ISNUMBER(OFFSET('Sanitation Data'!$F$6,0,10*ROW('Sanitation Data'!F100))),'Data Summary'!CV106="Yes"),OFFSET('Sanitation Data'!$F$6,0,10*ROW('Sanitation Data'!F100)),NA())</f>
        <v>#N/A</v>
      </c>
      <c r="AH106" s="528" t="e">
        <f ca="1">+IF(AND(ISNUMBER(OFFSET('Sanitation Data'!$F$10,0,10*ROW('Sanitation Data'!F100))),'Data Summary'!CW106="Yes"),OFFSET('Sanitation Data'!$F$10,0,10*ROW('Sanitation Data'!F100)),NA())</f>
        <v>#N/A</v>
      </c>
      <c r="AI106" s="528" t="e">
        <f ca="1">+IF(AND(ISNUMBER(OFFSET('Sanitation Data'!$F$11,0,10*ROW('Sanitation Data'!F100))),'Data Summary'!CX106="Yes"),OFFSET('Sanitation Data'!$F$11,0,10*ROW('Sanitation Data'!F100)),NA())</f>
        <v>#N/A</v>
      </c>
      <c r="AJ106" s="528" t="e">
        <f ca="1">+IF(AND(ISNUMBER(OFFSET('Sanitation Data'!$F$12,0,10*ROW('Sanitation Data'!F100))),'Data Summary'!CY106="Yes"),OFFSET('Sanitation Data'!$F$12,0,10*ROW('Sanitation Data'!F100)),NA())</f>
        <v>#N/A</v>
      </c>
      <c r="AK106" s="528" t="e">
        <f ca="1">+IF(AND(ISNUMBER(OFFSET('Sanitation Data'!$G$4,0,10*ROW('Sanitation Data'!G100))),'Data Summary'!CZ106="Yes"),100-OFFSET('Sanitation Data'!$G$4,0,10*ROW('Sanitation Data'!G100)),NA())</f>
        <v>#N/A</v>
      </c>
      <c r="AL106" s="528" t="e">
        <f ca="1">+IF(AND(ISNUMBER(OFFSET('Sanitation Data'!$G$6,0,10*ROW('Sanitation Data'!G100))),'Data Summary'!DA106="Yes"),OFFSET('Sanitation Data'!$G$6,0,10*ROW('Sanitation Data'!G100)),NA())</f>
        <v>#N/A</v>
      </c>
      <c r="AM106" s="528" t="e">
        <f ca="1">+IF(AND(ISNUMBER(OFFSET('Sanitation Data'!$G$10,0,10*ROW('Sanitation Data'!G100))),'Data Summary'!DB106="Yes"),OFFSET('Sanitation Data'!$G$10,0,10*ROW('Sanitation Data'!G100)),NA())</f>
        <v>#N/A</v>
      </c>
      <c r="AN106" s="528" t="e">
        <f ca="1">+IF(AND(ISNUMBER(OFFSET('Sanitation Data'!$G$11,0,10*ROW('Sanitation Data'!G100))),'Data Summary'!DC106="Yes"),OFFSET('Sanitation Data'!$G$11,0,10*ROW('Sanitation Data'!G100)),NA())</f>
        <v>#N/A</v>
      </c>
      <c r="AO106" s="528" t="e">
        <f ca="1">+IF(AND(ISNUMBER(OFFSET('Sanitation Data'!$G$12,0,10*ROW('Sanitation Data'!G100))),'Data Summary'!DD106="Yes"),OFFSET('Sanitation Data'!$G$12,0,10*ROW('Sanitation Data'!G100)),NA())</f>
        <v>#N/A</v>
      </c>
      <c r="AP106" s="528" t="e">
        <f ca="1">+IF(AND(ISNUMBER(OFFSET('Sanitation Data'!$H$4,0,10*ROW('Sanitation Data'!H100))),'Data Summary'!DE106="Yes"),100-OFFSET('Sanitation Data'!$H$4,0,10*ROW('Sanitation Data'!H100)),NA())</f>
        <v>#N/A</v>
      </c>
      <c r="AQ106" s="528" t="e">
        <f ca="1">+IF(AND(ISNUMBER(OFFSET('Sanitation Data'!$H$6,0,10*ROW('Sanitation Data'!H100))),'Data Summary'!DF106="Yes"),OFFSET('Sanitation Data'!$H$6,0,10*ROW('Sanitation Data'!H100)),NA())</f>
        <v>#N/A</v>
      </c>
      <c r="AR106" s="528" t="e">
        <f ca="1">+IF(AND(ISNUMBER(OFFSET('Sanitation Data'!$H$10,0,10*ROW('Sanitation Data'!H100))),'Data Summary'!DG106="Yes"),OFFSET('Sanitation Data'!$H$10,0,10*ROW('Sanitation Data'!H100)),NA())</f>
        <v>#N/A</v>
      </c>
      <c r="AS106" s="528" t="e">
        <f ca="1">+IF(AND(ISNUMBER(OFFSET('Sanitation Data'!$H$11,0,10*ROW('Sanitation Data'!H100))),'Data Summary'!DH106="Yes"),OFFSET('Sanitation Data'!$H$11,0,10*ROW('Sanitation Data'!H100)),NA())</f>
        <v>#N/A</v>
      </c>
      <c r="AT106" s="528" t="e">
        <f ca="1">+IF(AND(ISNUMBER(OFFSET('Sanitation Data'!$H$12,0,10*ROW('Sanitation Data'!H100))),'Data Summary'!DI106="Yes"),OFFSET('Sanitation Data'!$H$12,0,10*ROW('Sanitation Data'!H100)),NA())</f>
        <v>#N/A</v>
      </c>
      <c r="AU106" s="528" t="e">
        <f ca="1">+IF(AND(ISNUMBER(OFFSET('Sanitation Data'!$I$4,0,10*ROW('Sanitation Data'!I100))),'Data Summary'!DJ106="Yes"),100-OFFSET('Sanitation Data'!$I$4,0,10*ROW('Sanitation Data'!I100)),NA())</f>
        <v>#N/A</v>
      </c>
      <c r="AV106" s="528" t="e">
        <f ca="1">+IF(AND(ISNUMBER(OFFSET('Sanitation Data'!$I$6,0,10*ROW('Sanitation Data'!I100))),'Data Summary'!DK106="Yes"),OFFSET('Sanitation Data'!$I$6,0,10*ROW('Sanitation Data'!I100)),NA())</f>
        <v>#N/A</v>
      </c>
      <c r="AW106" s="528" t="e">
        <f ca="1">+IF(AND(ISNUMBER(OFFSET('Sanitation Data'!$I$10,0,10*ROW('Sanitation Data'!I100))),'Data Summary'!DL106="Yes"),OFFSET('Sanitation Data'!$I$10,0,10*ROW('Sanitation Data'!I100)),NA())</f>
        <v>#N/A</v>
      </c>
      <c r="AX106" s="528" t="e">
        <f ca="1">+IF(AND(ISNUMBER(OFFSET('Sanitation Data'!$I$11,0,10*ROW('Sanitation Data'!I100))),'Data Summary'!DM106="Yes"),OFFSET('Sanitation Data'!$I$11,0,10*ROW('Sanitation Data'!I100)),NA())</f>
        <v>#N/A</v>
      </c>
      <c r="AY106" s="528" t="e">
        <f ca="1">+IF(AND(ISNUMBER(OFFSET('Sanitation Data'!$I$12,0,10*ROW('Sanitation Data'!I100))),'Data Summary'!DN106="Yes"),OFFSET('Sanitation Data'!$I$12,0,10*ROW('Sanitation Data'!I100)),NA())</f>
        <v>#N/A</v>
      </c>
      <c r="AZ106" s="529" t="e">
        <f ca="1">+IF(AND(ISNUMBER(OFFSET('Hygiene Data'!$D$5,0,10*ROW('Hygiene Data'!D100))),'Data Summary'!DO106="Yes"),OFFSET('Hygiene Data'!$D$5,0,10*ROW('Hygiene Data'!D100)),NA())</f>
        <v>#N/A</v>
      </c>
      <c r="BA106" s="529" t="e">
        <f ca="1">+IF(AND(ISNUMBER(OFFSET('Hygiene Data'!$D$7,0,10*ROW('Hygiene Data'!D100))),'Data Summary'!DP106="Yes"),OFFSET('Hygiene Data'!$D$7,0,10*ROW('Hygiene Data'!D100)),NA())</f>
        <v>#N/A</v>
      </c>
      <c r="BB106" s="529" t="e">
        <f ca="1">+IF(AND(ISNUMBER(OFFSET('Hygiene Data'!$D$9,0,10*ROW('Hygiene Data'!D100))),'Data Summary'!DQ106="Yes"),OFFSET('Hygiene Data'!$D$9,0,10*ROW('Hygiene Data'!D100)),NA())</f>
        <v>#N/A</v>
      </c>
      <c r="BC106" s="529" t="e">
        <f ca="1">+IF(AND(ISNUMBER(OFFSET('Hygiene Data'!$E$5,0,10*ROW('Hygiene Data'!E100))),'Data Summary'!DR106="Yes"),OFFSET('Hygiene Data'!$E$5,0,10*ROW('Hygiene Data'!E100)),NA())</f>
        <v>#N/A</v>
      </c>
      <c r="BD106" s="529" t="e">
        <f ca="1">+IF(AND(ISNUMBER(OFFSET('Hygiene Data'!$E$7,0,10*ROW('Hygiene Data'!E100))),'Data Summary'!DS106="Yes"),OFFSET('Hygiene Data'!$E$7,0,10*ROW('Hygiene Data'!E100)),NA())</f>
        <v>#N/A</v>
      </c>
      <c r="BE106" s="529" t="e">
        <f ca="1">+IF(AND(ISNUMBER(OFFSET('Hygiene Data'!$E$9,0,10*ROW('Hygiene Data'!E100))),'Data Summary'!DT106="Yes"),OFFSET('Hygiene Data'!$E$9,0,10*ROW('Hygiene Data'!E100)),NA())</f>
        <v>#N/A</v>
      </c>
      <c r="BF106" s="529" t="e">
        <f ca="1">+IF(AND(ISNUMBER(OFFSET('Hygiene Data'!$F$5,0,10*ROW('Hygiene Data'!F100))),'Data Summary'!DU106="Yes"),OFFSET('Hygiene Data'!$F$5,0,10*ROW('Hygiene Data'!F100)),NA())</f>
        <v>#N/A</v>
      </c>
      <c r="BG106" s="529" t="e">
        <f ca="1">+IF(AND(ISNUMBER(OFFSET('Hygiene Data'!$F$7,0,10*ROW('Hygiene Data'!F100))),'Data Summary'!DV106="Yes"),OFFSET('Hygiene Data'!$F$7,0,10*ROW('Hygiene Data'!F100)),NA())</f>
        <v>#N/A</v>
      </c>
      <c r="BH106" s="529" t="e">
        <f ca="1">+IF(AND(ISNUMBER(OFFSET('Hygiene Data'!$F$9,0,10*ROW('Hygiene Data'!F100))),'Data Summary'!DW106="Yes"),OFFSET('Hygiene Data'!$F$9,0,10*ROW('Hygiene Data'!F100)),NA())</f>
        <v>#N/A</v>
      </c>
      <c r="BI106" s="529" t="e">
        <f ca="1">+IF(AND(ISNUMBER(OFFSET('Hygiene Data'!$G$5,0,10*ROW('Hygiene Data'!G100))),'Data Summary'!DX106="Yes"),OFFSET('Hygiene Data'!$G$5,0,10*ROW('Hygiene Data'!G100)),NA())</f>
        <v>#N/A</v>
      </c>
      <c r="BJ106" s="529" t="e">
        <f ca="1">+IF(AND(ISNUMBER(OFFSET('Hygiene Data'!$G$7,0,10*ROW('Hygiene Data'!G100))),'Data Summary'!DY106="Yes"),OFFSET('Hygiene Data'!$G$7,0,10*ROW('Hygiene Data'!G100)),NA())</f>
        <v>#N/A</v>
      </c>
      <c r="BK106" s="529" t="e">
        <f ca="1">+IF(AND(ISNUMBER(OFFSET('Hygiene Data'!$G$9,0,10*ROW('Hygiene Data'!G100))),'Data Summary'!DZ106="Yes"),OFFSET('Hygiene Data'!$G$9,0,10*ROW('Hygiene Data'!G100)),NA())</f>
        <v>#N/A</v>
      </c>
      <c r="BL106" s="529" t="e">
        <f ca="1">+IF(AND(ISNUMBER(OFFSET('Hygiene Data'!$H$5,0,10*ROW('Hygiene Data'!H100))),'Data Summary'!EA106="Yes"),OFFSET('Hygiene Data'!$H$5,0,10*ROW('Hygiene Data'!H100)),NA())</f>
        <v>#N/A</v>
      </c>
      <c r="BM106" s="529" t="e">
        <f ca="1">+IF(AND(ISNUMBER(OFFSET('Hygiene Data'!$H$7,0,10*ROW('Hygiene Data'!H100))),'Data Summary'!EB106="Yes"),OFFSET('Hygiene Data'!$H$7,0,10*ROW('Hygiene Data'!H100)),NA())</f>
        <v>#N/A</v>
      </c>
      <c r="BN106" s="529" t="e">
        <f ca="1">+IF(AND(ISNUMBER(OFFSET('Hygiene Data'!$H$9,0,10*ROW('Hygiene Data'!H100))),'Data Summary'!EC106="Yes"),OFFSET('Hygiene Data'!$H$9,0,10*ROW('Hygiene Data'!H100)),NA())</f>
        <v>#N/A</v>
      </c>
      <c r="BO106" s="529" t="e">
        <f ca="1">+IF(AND(ISNUMBER(OFFSET('Hygiene Data'!$I$5,0,10*ROW('Hygiene Data'!I100))),'Data Summary'!ED106="Yes"),OFFSET('Hygiene Data'!$I$5,0,10*ROW('Hygiene Data'!I100)),NA())</f>
        <v>#N/A</v>
      </c>
      <c r="BP106" s="529" t="e">
        <f ca="1">+IF(AND(ISNUMBER(OFFSET('Hygiene Data'!$I$7,0,10*ROW('Hygiene Data'!I100))),'Data Summary'!EE106="Yes"),OFFSET('Hygiene Data'!$I$7,0,10*ROW('Hygiene Data'!I100)),NA())</f>
        <v>#N/A</v>
      </c>
      <c r="BQ106" s="529" t="e">
        <f ca="1">+IF(AND(ISNUMBER(OFFSET('Hygiene Data'!$I$9,0,10*ROW('Hygiene Data'!I100))),'Data Summary'!EF106="Yes"),OFFSET('Hygiene Data'!$I$9,0,10*ROW('Hygiene Data'!I100)),NA())</f>
        <v>#N/A</v>
      </c>
    </row>
    <row r="107" spans="1:69" x14ac:dyDescent="0.25">
      <c r="A107" s="525" t="e">
        <f ca="1">+RIGHT('Data Summary'!A107,LEN('Data Summary'!A107)-9)</f>
        <v>#VALUE!</v>
      </c>
      <c r="B107" s="499" t="str">
        <f ca="1">+IF(ISTEXT('Data Summary'!B107),'Data Summary'!B107,"")</f>
        <v/>
      </c>
      <c r="C107" s="526" t="e">
        <f ca="1">+VALUE('Data Summary'!C107)</f>
        <v>#VALUE!</v>
      </c>
      <c r="D107" s="527" t="e">
        <f ca="1">+IF(AND(ISNUMBER(OFFSET('Water Data'!$D$4,0,10*ROW('Water Data'!D101))),'Data Summary'!BS107="Yes"),100-OFFSET('Water Data'!$D$4,0,10*ROW('Water Data'!D101)),NA())</f>
        <v>#N/A</v>
      </c>
      <c r="E107" s="527" t="e">
        <f ca="1">+IF(AND(ISNUMBER(OFFSET('Water Data'!$D$6,0,10*ROW('Water Data'!D101))),'Data Summary'!BT107="Yes"),OFFSET('Water Data'!$D$6,0,10*ROW('Water Data'!D101)),NA())</f>
        <v>#N/A</v>
      </c>
      <c r="F107" s="527" t="e">
        <f ca="1">+IF(AND(ISNUMBER(OFFSET('Water Data'!$D$9,0,10*ROW('Water Data'!D101))),'Data Summary'!BU107="Yes"),OFFSET('Water Data'!$D$9,0,10*ROW('Water Data'!D101)),NA())</f>
        <v>#N/A</v>
      </c>
      <c r="G107" s="527" t="e">
        <f ca="1">+IF(AND(ISNUMBER(OFFSET('Water Data'!$E$4,0,10*ROW('Water Data'!E101))),'Data Summary'!BV107="Yes"),100-OFFSET('Water Data'!$E$4,0,10*ROW('Water Data'!E101)),NA())</f>
        <v>#N/A</v>
      </c>
      <c r="H107" s="527" t="e">
        <f ca="1">+IF(AND(ISNUMBER(OFFSET('Water Data'!$E$6,0,10*ROW('Water Data'!E101))),'Data Summary'!BW107="Yes"),OFFSET('Water Data'!$E$6,0,10*ROW('Water Data'!E101)),NA())</f>
        <v>#N/A</v>
      </c>
      <c r="I107" s="527" t="e">
        <f ca="1">+IF(AND(ISNUMBER(OFFSET('Water Data'!$E$9,0,10*ROW('Water Data'!E101))),'Data Summary'!BX107="Yes"),OFFSET('Water Data'!$E$9,0,10*ROW('Water Data'!E101)),NA())</f>
        <v>#N/A</v>
      </c>
      <c r="J107" s="527" t="e">
        <f ca="1">+IF(AND(ISNUMBER(OFFSET('Water Data'!$F$4,0,10*ROW('Water Data'!F101))),'Data Summary'!BY107="Yes"),100-OFFSET('Water Data'!$F$4,0,10*ROW('Water Data'!F101)),NA())</f>
        <v>#N/A</v>
      </c>
      <c r="K107" s="527" t="e">
        <f ca="1">+IF(AND(ISNUMBER(OFFSET('Water Data'!$F$6,0,10*ROW('Water Data'!F101))),'Data Summary'!BZ107="Yes"),OFFSET('Water Data'!$F$6,0,10*ROW('Water Data'!F101)),NA())</f>
        <v>#N/A</v>
      </c>
      <c r="L107" s="527" t="e">
        <f ca="1">+IF(AND(ISNUMBER(OFFSET('Water Data'!$F$9,0,10*ROW('Water Data'!F101))),'Data Summary'!CA107="Yes"),OFFSET('Water Data'!$F$9,0,10*ROW('Water Data'!F101)),NA())</f>
        <v>#N/A</v>
      </c>
      <c r="M107" s="527" t="e">
        <f ca="1">+IF(AND(ISNUMBER(OFFSET('Water Data'!$G$4,0,10*ROW('Water Data'!G101))),'Data Summary'!CB107="Yes"),100-OFFSET('Water Data'!$G$4,0,10*ROW('Water Data'!G101)),NA())</f>
        <v>#N/A</v>
      </c>
      <c r="N107" s="527" t="e">
        <f ca="1">+IF(AND(ISNUMBER(OFFSET('Water Data'!$G$6,0,10*ROW('Water Data'!G101))),'Data Summary'!CC107="Yes"),OFFSET('Water Data'!$G$6,0,10*ROW('Water Data'!G101)),NA())</f>
        <v>#N/A</v>
      </c>
      <c r="O107" s="527" t="e">
        <f ca="1">+IF(AND(ISNUMBER(OFFSET('Water Data'!$G$9,0,10*ROW('Water Data'!G101))),'Data Summary'!CD107="Yes"),OFFSET('Water Data'!$G$9,0,10*ROW('Water Data'!G101)),NA())</f>
        <v>#N/A</v>
      </c>
      <c r="P107" s="527" t="e">
        <f ca="1">+IF(AND(ISNUMBER(OFFSET('Water Data'!$H$4,0,10*ROW('Water Data'!H101))),'Data Summary'!CE107="Yes"),100-OFFSET('Water Data'!$H$4,0,10*ROW('Water Data'!H101)),NA())</f>
        <v>#N/A</v>
      </c>
      <c r="Q107" s="527" t="e">
        <f ca="1">+IF(AND(ISNUMBER(OFFSET('Water Data'!$H$6,0,10*ROW('Water Data'!H101))),'Data Summary'!CF107="Yes"),OFFSET('Water Data'!$H$6,0,10*ROW('Water Data'!H101)),NA())</f>
        <v>#N/A</v>
      </c>
      <c r="R107" s="527" t="e">
        <f ca="1">+IF(AND(ISNUMBER(OFFSET('Water Data'!$H$9,0,10*ROW('Water Data'!H101))),'Data Summary'!CG107="Yes"),OFFSET('Water Data'!$H$9,0,10*ROW('Water Data'!H101)),NA())</f>
        <v>#N/A</v>
      </c>
      <c r="S107" s="527" t="e">
        <f ca="1">+IF(AND(ISNUMBER(OFFSET('Water Data'!$I$4,0,10*ROW('Water Data'!I101))),'Data Summary'!CH107="Yes"),100-OFFSET('Water Data'!$I$4,0,10*ROW('Water Data'!I101)),NA())</f>
        <v>#N/A</v>
      </c>
      <c r="T107" s="527" t="e">
        <f ca="1">+IF(AND(ISNUMBER(OFFSET('Water Data'!$I$6,0,10*ROW('Water Data'!I101))),'Data Summary'!CI107="Yes"),OFFSET('Water Data'!$I$6,0,10*ROW('Water Data'!I101)),NA())</f>
        <v>#N/A</v>
      </c>
      <c r="U107" s="527" t="e">
        <f ca="1">+IF(AND(ISNUMBER(OFFSET('Water Data'!$I$9,0,10*ROW('Water Data'!I101))),'Data Summary'!CJ107="Yes"),OFFSET('Water Data'!$I$9,0,10*ROW('Water Data'!I101)),NA())</f>
        <v>#N/A</v>
      </c>
      <c r="V107" s="528" t="e">
        <f ca="1">+IF(AND(ISNUMBER(OFFSET('Sanitation Data'!$D$4,0,10*ROW('Sanitation Data'!D101))),'Data Summary'!CK107="Yes"),100-OFFSET('Sanitation Data'!$D$4,0,10*ROW('Sanitation Data'!D101)),NA())</f>
        <v>#N/A</v>
      </c>
      <c r="W107" s="528" t="e">
        <f ca="1">+IF(AND(ISNUMBER(OFFSET('Sanitation Data'!$D$6,0,10*ROW('Sanitation Data'!D101))),'Data Summary'!CL107="Yes"),OFFSET('Sanitation Data'!$D$6,0,10*ROW('Sanitation Data'!D101)),NA())</f>
        <v>#N/A</v>
      </c>
      <c r="X107" s="528" t="e">
        <f ca="1">+IF(AND(ISNUMBER(OFFSET('Sanitation Data'!$D$10,0,10*ROW('Sanitation Data'!D101))),'Data Summary'!CM107="Yes"),OFFSET('Sanitation Data'!$D$10,0,10*ROW('Sanitation Data'!D101)),NA())</f>
        <v>#N/A</v>
      </c>
      <c r="Y107" s="528" t="e">
        <f ca="1">+IF(AND(ISNUMBER(OFFSET('Sanitation Data'!$D$11,0,10*ROW('Sanitation Data'!D101))),'Data Summary'!CN107="Yes"),OFFSET('Sanitation Data'!$D$11,0,10*ROW('Sanitation Data'!D101)),NA())</f>
        <v>#N/A</v>
      </c>
      <c r="Z107" s="528" t="e">
        <f ca="1">+IF(AND(ISNUMBER(OFFSET('Sanitation Data'!$D$12,0,10*ROW('Sanitation Data'!D101))),'Data Summary'!CO107="Yes"),OFFSET('Sanitation Data'!$D$12,0,10*ROW('Sanitation Data'!D101)),NA())</f>
        <v>#N/A</v>
      </c>
      <c r="AA107" s="528" t="e">
        <f ca="1">+IF(AND(ISNUMBER(OFFSET('Sanitation Data'!$E$4,0,10*ROW('Sanitation Data'!E101))),'Data Summary'!CP107="Yes"),100-OFFSET('Sanitation Data'!$E$4,0,10*ROW('Sanitation Data'!E101)),NA())</f>
        <v>#N/A</v>
      </c>
      <c r="AB107" s="528" t="e">
        <f ca="1">+IF(AND(ISNUMBER(OFFSET('Sanitation Data'!$E$6,0,10*ROW('Sanitation Data'!E101))),'Data Summary'!CQ107="Yes"),OFFSET('Sanitation Data'!$E$6,0,10*ROW('Sanitation Data'!E101)),NA())</f>
        <v>#N/A</v>
      </c>
      <c r="AC107" s="528" t="e">
        <f ca="1">+IF(AND(ISNUMBER(OFFSET('Sanitation Data'!$E$10,0,10*ROW('Sanitation Data'!E101))),'Data Summary'!CR107="Yes"),OFFSET('Sanitation Data'!$E$10,0,10*ROW('Sanitation Data'!E101)),NA())</f>
        <v>#N/A</v>
      </c>
      <c r="AD107" s="528" t="e">
        <f ca="1">+IF(AND(ISNUMBER(OFFSET('Sanitation Data'!$E$11,0,10*ROW('Sanitation Data'!E101))),'Data Summary'!CS107="Yes"),OFFSET('Sanitation Data'!$E$11,0,10*ROW('Sanitation Data'!E101)),NA())</f>
        <v>#N/A</v>
      </c>
      <c r="AE107" s="528" t="e">
        <f ca="1">+IF(AND(ISNUMBER(OFFSET('Sanitation Data'!$E$12,0,10*ROW('Sanitation Data'!E101))),'Data Summary'!CT107="Yes"),OFFSET('Sanitation Data'!$E$12,0,10*ROW('Sanitation Data'!E101)),NA())</f>
        <v>#N/A</v>
      </c>
      <c r="AF107" s="528" t="e">
        <f ca="1">+IF(AND(ISNUMBER(OFFSET('Sanitation Data'!$F$4,0,10*ROW('Sanitation Data'!F101))),'Data Summary'!CU107="Yes"),100-OFFSET('Sanitation Data'!$F$4,0,10*ROW('Sanitation Data'!F101)),NA())</f>
        <v>#N/A</v>
      </c>
      <c r="AG107" s="528" t="e">
        <f ca="1">+IF(AND(ISNUMBER(OFFSET('Sanitation Data'!$F$6,0,10*ROW('Sanitation Data'!F101))),'Data Summary'!CV107="Yes"),OFFSET('Sanitation Data'!$F$6,0,10*ROW('Sanitation Data'!F101)),NA())</f>
        <v>#N/A</v>
      </c>
      <c r="AH107" s="528" t="e">
        <f ca="1">+IF(AND(ISNUMBER(OFFSET('Sanitation Data'!$F$10,0,10*ROW('Sanitation Data'!F101))),'Data Summary'!CW107="Yes"),OFFSET('Sanitation Data'!$F$10,0,10*ROW('Sanitation Data'!F101)),NA())</f>
        <v>#N/A</v>
      </c>
      <c r="AI107" s="528" t="e">
        <f ca="1">+IF(AND(ISNUMBER(OFFSET('Sanitation Data'!$F$11,0,10*ROW('Sanitation Data'!F101))),'Data Summary'!CX107="Yes"),OFFSET('Sanitation Data'!$F$11,0,10*ROW('Sanitation Data'!F101)),NA())</f>
        <v>#N/A</v>
      </c>
      <c r="AJ107" s="528" t="e">
        <f ca="1">+IF(AND(ISNUMBER(OFFSET('Sanitation Data'!$F$12,0,10*ROW('Sanitation Data'!F101))),'Data Summary'!CY107="Yes"),OFFSET('Sanitation Data'!$F$12,0,10*ROW('Sanitation Data'!F101)),NA())</f>
        <v>#N/A</v>
      </c>
      <c r="AK107" s="528" t="e">
        <f ca="1">+IF(AND(ISNUMBER(OFFSET('Sanitation Data'!$G$4,0,10*ROW('Sanitation Data'!G101))),'Data Summary'!CZ107="Yes"),100-OFFSET('Sanitation Data'!$G$4,0,10*ROW('Sanitation Data'!G101)),NA())</f>
        <v>#N/A</v>
      </c>
      <c r="AL107" s="528" t="e">
        <f ca="1">+IF(AND(ISNUMBER(OFFSET('Sanitation Data'!$G$6,0,10*ROW('Sanitation Data'!G101))),'Data Summary'!DA107="Yes"),OFFSET('Sanitation Data'!$G$6,0,10*ROW('Sanitation Data'!G101)),NA())</f>
        <v>#N/A</v>
      </c>
      <c r="AM107" s="528" t="e">
        <f ca="1">+IF(AND(ISNUMBER(OFFSET('Sanitation Data'!$G$10,0,10*ROW('Sanitation Data'!G101))),'Data Summary'!DB107="Yes"),OFFSET('Sanitation Data'!$G$10,0,10*ROW('Sanitation Data'!G101)),NA())</f>
        <v>#N/A</v>
      </c>
      <c r="AN107" s="528" t="e">
        <f ca="1">+IF(AND(ISNUMBER(OFFSET('Sanitation Data'!$G$11,0,10*ROW('Sanitation Data'!G101))),'Data Summary'!DC107="Yes"),OFFSET('Sanitation Data'!$G$11,0,10*ROW('Sanitation Data'!G101)),NA())</f>
        <v>#N/A</v>
      </c>
      <c r="AO107" s="528" t="e">
        <f ca="1">+IF(AND(ISNUMBER(OFFSET('Sanitation Data'!$G$12,0,10*ROW('Sanitation Data'!G101))),'Data Summary'!DD107="Yes"),OFFSET('Sanitation Data'!$G$12,0,10*ROW('Sanitation Data'!G101)),NA())</f>
        <v>#N/A</v>
      </c>
      <c r="AP107" s="528" t="e">
        <f ca="1">+IF(AND(ISNUMBER(OFFSET('Sanitation Data'!$H$4,0,10*ROW('Sanitation Data'!H101))),'Data Summary'!DE107="Yes"),100-OFFSET('Sanitation Data'!$H$4,0,10*ROW('Sanitation Data'!H101)),NA())</f>
        <v>#N/A</v>
      </c>
      <c r="AQ107" s="528" t="e">
        <f ca="1">+IF(AND(ISNUMBER(OFFSET('Sanitation Data'!$H$6,0,10*ROW('Sanitation Data'!H101))),'Data Summary'!DF107="Yes"),OFFSET('Sanitation Data'!$H$6,0,10*ROW('Sanitation Data'!H101)),NA())</f>
        <v>#N/A</v>
      </c>
      <c r="AR107" s="528" t="e">
        <f ca="1">+IF(AND(ISNUMBER(OFFSET('Sanitation Data'!$H$10,0,10*ROW('Sanitation Data'!H101))),'Data Summary'!DG107="Yes"),OFFSET('Sanitation Data'!$H$10,0,10*ROW('Sanitation Data'!H101)),NA())</f>
        <v>#N/A</v>
      </c>
      <c r="AS107" s="528" t="e">
        <f ca="1">+IF(AND(ISNUMBER(OFFSET('Sanitation Data'!$H$11,0,10*ROW('Sanitation Data'!H101))),'Data Summary'!DH107="Yes"),OFFSET('Sanitation Data'!$H$11,0,10*ROW('Sanitation Data'!H101)),NA())</f>
        <v>#N/A</v>
      </c>
      <c r="AT107" s="528" t="e">
        <f ca="1">+IF(AND(ISNUMBER(OFFSET('Sanitation Data'!$H$12,0,10*ROW('Sanitation Data'!H101))),'Data Summary'!DI107="Yes"),OFFSET('Sanitation Data'!$H$12,0,10*ROW('Sanitation Data'!H101)),NA())</f>
        <v>#N/A</v>
      </c>
      <c r="AU107" s="528" t="e">
        <f ca="1">+IF(AND(ISNUMBER(OFFSET('Sanitation Data'!$I$4,0,10*ROW('Sanitation Data'!I101))),'Data Summary'!DJ107="Yes"),100-OFFSET('Sanitation Data'!$I$4,0,10*ROW('Sanitation Data'!I101)),NA())</f>
        <v>#N/A</v>
      </c>
      <c r="AV107" s="528" t="e">
        <f ca="1">+IF(AND(ISNUMBER(OFFSET('Sanitation Data'!$I$6,0,10*ROW('Sanitation Data'!I101))),'Data Summary'!DK107="Yes"),OFFSET('Sanitation Data'!$I$6,0,10*ROW('Sanitation Data'!I101)),NA())</f>
        <v>#N/A</v>
      </c>
      <c r="AW107" s="528" t="e">
        <f ca="1">+IF(AND(ISNUMBER(OFFSET('Sanitation Data'!$I$10,0,10*ROW('Sanitation Data'!I101))),'Data Summary'!DL107="Yes"),OFFSET('Sanitation Data'!$I$10,0,10*ROW('Sanitation Data'!I101)),NA())</f>
        <v>#N/A</v>
      </c>
      <c r="AX107" s="528" t="e">
        <f ca="1">+IF(AND(ISNUMBER(OFFSET('Sanitation Data'!$I$11,0,10*ROW('Sanitation Data'!I101))),'Data Summary'!DM107="Yes"),OFFSET('Sanitation Data'!$I$11,0,10*ROW('Sanitation Data'!I101)),NA())</f>
        <v>#N/A</v>
      </c>
      <c r="AY107" s="528" t="e">
        <f ca="1">+IF(AND(ISNUMBER(OFFSET('Sanitation Data'!$I$12,0,10*ROW('Sanitation Data'!I101))),'Data Summary'!DN107="Yes"),OFFSET('Sanitation Data'!$I$12,0,10*ROW('Sanitation Data'!I101)),NA())</f>
        <v>#N/A</v>
      </c>
      <c r="AZ107" s="529" t="e">
        <f ca="1">+IF(AND(ISNUMBER(OFFSET('Hygiene Data'!$D$5,0,10*ROW('Hygiene Data'!D101))),'Data Summary'!DO107="Yes"),OFFSET('Hygiene Data'!$D$5,0,10*ROW('Hygiene Data'!D101)),NA())</f>
        <v>#N/A</v>
      </c>
      <c r="BA107" s="529" t="e">
        <f ca="1">+IF(AND(ISNUMBER(OFFSET('Hygiene Data'!$D$7,0,10*ROW('Hygiene Data'!D101))),'Data Summary'!DP107="Yes"),OFFSET('Hygiene Data'!$D$7,0,10*ROW('Hygiene Data'!D101)),NA())</f>
        <v>#N/A</v>
      </c>
      <c r="BB107" s="529" t="e">
        <f ca="1">+IF(AND(ISNUMBER(OFFSET('Hygiene Data'!$D$9,0,10*ROW('Hygiene Data'!D101))),'Data Summary'!DQ107="Yes"),OFFSET('Hygiene Data'!$D$9,0,10*ROW('Hygiene Data'!D101)),NA())</f>
        <v>#N/A</v>
      </c>
      <c r="BC107" s="529" t="e">
        <f ca="1">+IF(AND(ISNUMBER(OFFSET('Hygiene Data'!$E$5,0,10*ROW('Hygiene Data'!E101))),'Data Summary'!DR107="Yes"),OFFSET('Hygiene Data'!$E$5,0,10*ROW('Hygiene Data'!E101)),NA())</f>
        <v>#N/A</v>
      </c>
      <c r="BD107" s="529" t="e">
        <f ca="1">+IF(AND(ISNUMBER(OFFSET('Hygiene Data'!$E$7,0,10*ROW('Hygiene Data'!E101))),'Data Summary'!DS107="Yes"),OFFSET('Hygiene Data'!$E$7,0,10*ROW('Hygiene Data'!E101)),NA())</f>
        <v>#N/A</v>
      </c>
      <c r="BE107" s="529" t="e">
        <f ca="1">+IF(AND(ISNUMBER(OFFSET('Hygiene Data'!$E$9,0,10*ROW('Hygiene Data'!E101))),'Data Summary'!DT107="Yes"),OFFSET('Hygiene Data'!$E$9,0,10*ROW('Hygiene Data'!E101)),NA())</f>
        <v>#N/A</v>
      </c>
      <c r="BF107" s="529" t="e">
        <f ca="1">+IF(AND(ISNUMBER(OFFSET('Hygiene Data'!$F$5,0,10*ROW('Hygiene Data'!F101))),'Data Summary'!DU107="Yes"),OFFSET('Hygiene Data'!$F$5,0,10*ROW('Hygiene Data'!F101)),NA())</f>
        <v>#N/A</v>
      </c>
      <c r="BG107" s="529" t="e">
        <f ca="1">+IF(AND(ISNUMBER(OFFSET('Hygiene Data'!$F$7,0,10*ROW('Hygiene Data'!F101))),'Data Summary'!DV107="Yes"),OFFSET('Hygiene Data'!$F$7,0,10*ROW('Hygiene Data'!F101)),NA())</f>
        <v>#N/A</v>
      </c>
      <c r="BH107" s="529" t="e">
        <f ca="1">+IF(AND(ISNUMBER(OFFSET('Hygiene Data'!$F$9,0,10*ROW('Hygiene Data'!F101))),'Data Summary'!DW107="Yes"),OFFSET('Hygiene Data'!$F$9,0,10*ROW('Hygiene Data'!F101)),NA())</f>
        <v>#N/A</v>
      </c>
      <c r="BI107" s="529" t="e">
        <f ca="1">+IF(AND(ISNUMBER(OFFSET('Hygiene Data'!$G$5,0,10*ROW('Hygiene Data'!G101))),'Data Summary'!DX107="Yes"),OFFSET('Hygiene Data'!$G$5,0,10*ROW('Hygiene Data'!G101)),NA())</f>
        <v>#N/A</v>
      </c>
      <c r="BJ107" s="529" t="e">
        <f ca="1">+IF(AND(ISNUMBER(OFFSET('Hygiene Data'!$G$7,0,10*ROW('Hygiene Data'!G101))),'Data Summary'!DY107="Yes"),OFFSET('Hygiene Data'!$G$7,0,10*ROW('Hygiene Data'!G101)),NA())</f>
        <v>#N/A</v>
      </c>
      <c r="BK107" s="529" t="e">
        <f ca="1">+IF(AND(ISNUMBER(OFFSET('Hygiene Data'!$G$9,0,10*ROW('Hygiene Data'!G101))),'Data Summary'!DZ107="Yes"),OFFSET('Hygiene Data'!$G$9,0,10*ROW('Hygiene Data'!G101)),NA())</f>
        <v>#N/A</v>
      </c>
      <c r="BL107" s="529" t="e">
        <f ca="1">+IF(AND(ISNUMBER(OFFSET('Hygiene Data'!$H$5,0,10*ROW('Hygiene Data'!H101))),'Data Summary'!EA107="Yes"),OFFSET('Hygiene Data'!$H$5,0,10*ROW('Hygiene Data'!H101)),NA())</f>
        <v>#N/A</v>
      </c>
      <c r="BM107" s="529" t="e">
        <f ca="1">+IF(AND(ISNUMBER(OFFSET('Hygiene Data'!$H$7,0,10*ROW('Hygiene Data'!H101))),'Data Summary'!EB107="Yes"),OFFSET('Hygiene Data'!$H$7,0,10*ROW('Hygiene Data'!H101)),NA())</f>
        <v>#N/A</v>
      </c>
      <c r="BN107" s="529" t="e">
        <f ca="1">+IF(AND(ISNUMBER(OFFSET('Hygiene Data'!$H$9,0,10*ROW('Hygiene Data'!H101))),'Data Summary'!EC107="Yes"),OFFSET('Hygiene Data'!$H$9,0,10*ROW('Hygiene Data'!H101)),NA())</f>
        <v>#N/A</v>
      </c>
      <c r="BO107" s="529" t="e">
        <f ca="1">+IF(AND(ISNUMBER(OFFSET('Hygiene Data'!$I$5,0,10*ROW('Hygiene Data'!I101))),'Data Summary'!ED107="Yes"),OFFSET('Hygiene Data'!$I$5,0,10*ROW('Hygiene Data'!I101)),NA())</f>
        <v>#N/A</v>
      </c>
      <c r="BP107" s="529" t="e">
        <f ca="1">+IF(AND(ISNUMBER(OFFSET('Hygiene Data'!$I$7,0,10*ROW('Hygiene Data'!I101))),'Data Summary'!EE107="Yes"),OFFSET('Hygiene Data'!$I$7,0,10*ROW('Hygiene Data'!I101)),NA())</f>
        <v>#N/A</v>
      </c>
      <c r="BQ107" s="529" t="e">
        <f ca="1">+IF(AND(ISNUMBER(OFFSET('Hygiene Data'!$I$9,0,10*ROW('Hygiene Data'!I101))),'Data Summary'!EF107="Yes"),OFFSET('Hygiene Data'!$I$9,0,10*ROW('Hygiene Data'!I101)),NA())</f>
        <v>#N/A</v>
      </c>
    </row>
    <row r="108" spans="1:69" x14ac:dyDescent="0.25">
      <c r="A108" s="525" t="e">
        <f ca="1">+RIGHT('Data Summary'!A108,LEN('Data Summary'!A108)-9)</f>
        <v>#VALUE!</v>
      </c>
      <c r="B108" s="499" t="str">
        <f ca="1">+IF(ISTEXT('Data Summary'!B108),'Data Summary'!B108,"")</f>
        <v/>
      </c>
      <c r="C108" s="526" t="e">
        <f ca="1">+VALUE('Data Summary'!C108)</f>
        <v>#VALUE!</v>
      </c>
      <c r="D108" s="527" t="e">
        <f ca="1">+IF(AND(ISNUMBER(OFFSET('Water Data'!$D$4,0,10*ROW('Water Data'!D102))),'Data Summary'!BS108="Yes"),100-OFFSET('Water Data'!$D$4,0,10*ROW('Water Data'!D102)),NA())</f>
        <v>#N/A</v>
      </c>
      <c r="E108" s="527" t="e">
        <f ca="1">+IF(AND(ISNUMBER(OFFSET('Water Data'!$D$6,0,10*ROW('Water Data'!D102))),'Data Summary'!BT108="Yes"),OFFSET('Water Data'!$D$6,0,10*ROW('Water Data'!D102)),NA())</f>
        <v>#N/A</v>
      </c>
      <c r="F108" s="527" t="e">
        <f ca="1">+IF(AND(ISNUMBER(OFFSET('Water Data'!$D$9,0,10*ROW('Water Data'!D102))),'Data Summary'!BU108="Yes"),OFFSET('Water Data'!$D$9,0,10*ROW('Water Data'!D102)),NA())</f>
        <v>#N/A</v>
      </c>
      <c r="G108" s="527" t="e">
        <f ca="1">+IF(AND(ISNUMBER(OFFSET('Water Data'!$E$4,0,10*ROW('Water Data'!E102))),'Data Summary'!BV108="Yes"),100-OFFSET('Water Data'!$E$4,0,10*ROW('Water Data'!E102)),NA())</f>
        <v>#N/A</v>
      </c>
      <c r="H108" s="527" t="e">
        <f ca="1">+IF(AND(ISNUMBER(OFFSET('Water Data'!$E$6,0,10*ROW('Water Data'!E102))),'Data Summary'!BW108="Yes"),OFFSET('Water Data'!$E$6,0,10*ROW('Water Data'!E102)),NA())</f>
        <v>#N/A</v>
      </c>
      <c r="I108" s="527" t="e">
        <f ca="1">+IF(AND(ISNUMBER(OFFSET('Water Data'!$E$9,0,10*ROW('Water Data'!E102))),'Data Summary'!BX108="Yes"),OFFSET('Water Data'!$E$9,0,10*ROW('Water Data'!E102)),NA())</f>
        <v>#N/A</v>
      </c>
      <c r="J108" s="527" t="e">
        <f ca="1">+IF(AND(ISNUMBER(OFFSET('Water Data'!$F$4,0,10*ROW('Water Data'!F102))),'Data Summary'!BY108="Yes"),100-OFFSET('Water Data'!$F$4,0,10*ROW('Water Data'!F102)),NA())</f>
        <v>#N/A</v>
      </c>
      <c r="K108" s="527" t="e">
        <f ca="1">+IF(AND(ISNUMBER(OFFSET('Water Data'!$F$6,0,10*ROW('Water Data'!F102))),'Data Summary'!BZ108="Yes"),OFFSET('Water Data'!$F$6,0,10*ROW('Water Data'!F102)),NA())</f>
        <v>#N/A</v>
      </c>
      <c r="L108" s="527" t="e">
        <f ca="1">+IF(AND(ISNUMBER(OFFSET('Water Data'!$F$9,0,10*ROW('Water Data'!F102))),'Data Summary'!CA108="Yes"),OFFSET('Water Data'!$F$9,0,10*ROW('Water Data'!F102)),NA())</f>
        <v>#N/A</v>
      </c>
      <c r="M108" s="527" t="e">
        <f ca="1">+IF(AND(ISNUMBER(OFFSET('Water Data'!$G$4,0,10*ROW('Water Data'!G102))),'Data Summary'!CB108="Yes"),100-OFFSET('Water Data'!$G$4,0,10*ROW('Water Data'!G102)),NA())</f>
        <v>#N/A</v>
      </c>
      <c r="N108" s="527" t="e">
        <f ca="1">+IF(AND(ISNUMBER(OFFSET('Water Data'!$G$6,0,10*ROW('Water Data'!G102))),'Data Summary'!CC108="Yes"),OFFSET('Water Data'!$G$6,0,10*ROW('Water Data'!G102)),NA())</f>
        <v>#N/A</v>
      </c>
      <c r="O108" s="527" t="e">
        <f ca="1">+IF(AND(ISNUMBER(OFFSET('Water Data'!$G$9,0,10*ROW('Water Data'!G102))),'Data Summary'!CD108="Yes"),OFFSET('Water Data'!$G$9,0,10*ROW('Water Data'!G102)),NA())</f>
        <v>#N/A</v>
      </c>
      <c r="P108" s="527" t="e">
        <f ca="1">+IF(AND(ISNUMBER(OFFSET('Water Data'!$H$4,0,10*ROW('Water Data'!H102))),'Data Summary'!CE108="Yes"),100-OFFSET('Water Data'!$H$4,0,10*ROW('Water Data'!H102)),NA())</f>
        <v>#N/A</v>
      </c>
      <c r="Q108" s="527" t="e">
        <f ca="1">+IF(AND(ISNUMBER(OFFSET('Water Data'!$H$6,0,10*ROW('Water Data'!H102))),'Data Summary'!CF108="Yes"),OFFSET('Water Data'!$H$6,0,10*ROW('Water Data'!H102)),NA())</f>
        <v>#N/A</v>
      </c>
      <c r="R108" s="527" t="e">
        <f ca="1">+IF(AND(ISNUMBER(OFFSET('Water Data'!$H$9,0,10*ROW('Water Data'!H102))),'Data Summary'!CG108="Yes"),OFFSET('Water Data'!$H$9,0,10*ROW('Water Data'!H102)),NA())</f>
        <v>#N/A</v>
      </c>
      <c r="S108" s="527" t="e">
        <f ca="1">+IF(AND(ISNUMBER(OFFSET('Water Data'!$I$4,0,10*ROW('Water Data'!I102))),'Data Summary'!CH108="Yes"),100-OFFSET('Water Data'!$I$4,0,10*ROW('Water Data'!I102)),NA())</f>
        <v>#N/A</v>
      </c>
      <c r="T108" s="527" t="e">
        <f ca="1">+IF(AND(ISNUMBER(OFFSET('Water Data'!$I$6,0,10*ROW('Water Data'!I102))),'Data Summary'!CI108="Yes"),OFFSET('Water Data'!$I$6,0,10*ROW('Water Data'!I102)),NA())</f>
        <v>#N/A</v>
      </c>
      <c r="U108" s="527" t="e">
        <f ca="1">+IF(AND(ISNUMBER(OFFSET('Water Data'!$I$9,0,10*ROW('Water Data'!I102))),'Data Summary'!CJ108="Yes"),OFFSET('Water Data'!$I$9,0,10*ROW('Water Data'!I102)),NA())</f>
        <v>#N/A</v>
      </c>
      <c r="V108" s="528" t="e">
        <f ca="1">+IF(AND(ISNUMBER(OFFSET('Sanitation Data'!$D$4,0,10*ROW('Sanitation Data'!D102))),'Data Summary'!CK108="Yes"),100-OFFSET('Sanitation Data'!$D$4,0,10*ROW('Sanitation Data'!D102)),NA())</f>
        <v>#N/A</v>
      </c>
      <c r="W108" s="528" t="e">
        <f ca="1">+IF(AND(ISNUMBER(OFFSET('Sanitation Data'!$D$6,0,10*ROW('Sanitation Data'!D102))),'Data Summary'!CL108="Yes"),OFFSET('Sanitation Data'!$D$6,0,10*ROW('Sanitation Data'!D102)),NA())</f>
        <v>#N/A</v>
      </c>
      <c r="X108" s="528" t="e">
        <f ca="1">+IF(AND(ISNUMBER(OFFSET('Sanitation Data'!$D$10,0,10*ROW('Sanitation Data'!D102))),'Data Summary'!CM108="Yes"),OFFSET('Sanitation Data'!$D$10,0,10*ROW('Sanitation Data'!D102)),NA())</f>
        <v>#N/A</v>
      </c>
      <c r="Y108" s="528" t="e">
        <f ca="1">+IF(AND(ISNUMBER(OFFSET('Sanitation Data'!$D$11,0,10*ROW('Sanitation Data'!D102))),'Data Summary'!CN108="Yes"),OFFSET('Sanitation Data'!$D$11,0,10*ROW('Sanitation Data'!D102)),NA())</f>
        <v>#N/A</v>
      </c>
      <c r="Z108" s="528" t="e">
        <f ca="1">+IF(AND(ISNUMBER(OFFSET('Sanitation Data'!$D$12,0,10*ROW('Sanitation Data'!D102))),'Data Summary'!CO108="Yes"),OFFSET('Sanitation Data'!$D$12,0,10*ROW('Sanitation Data'!D102)),NA())</f>
        <v>#N/A</v>
      </c>
      <c r="AA108" s="528" t="e">
        <f ca="1">+IF(AND(ISNUMBER(OFFSET('Sanitation Data'!$E$4,0,10*ROW('Sanitation Data'!E102))),'Data Summary'!CP108="Yes"),100-OFFSET('Sanitation Data'!$E$4,0,10*ROW('Sanitation Data'!E102)),NA())</f>
        <v>#N/A</v>
      </c>
      <c r="AB108" s="528" t="e">
        <f ca="1">+IF(AND(ISNUMBER(OFFSET('Sanitation Data'!$E$6,0,10*ROW('Sanitation Data'!E102))),'Data Summary'!CQ108="Yes"),OFFSET('Sanitation Data'!$E$6,0,10*ROW('Sanitation Data'!E102)),NA())</f>
        <v>#N/A</v>
      </c>
      <c r="AC108" s="528" t="e">
        <f ca="1">+IF(AND(ISNUMBER(OFFSET('Sanitation Data'!$E$10,0,10*ROW('Sanitation Data'!E102))),'Data Summary'!CR108="Yes"),OFFSET('Sanitation Data'!$E$10,0,10*ROW('Sanitation Data'!E102)),NA())</f>
        <v>#N/A</v>
      </c>
      <c r="AD108" s="528" t="e">
        <f ca="1">+IF(AND(ISNUMBER(OFFSET('Sanitation Data'!$E$11,0,10*ROW('Sanitation Data'!E102))),'Data Summary'!CS108="Yes"),OFFSET('Sanitation Data'!$E$11,0,10*ROW('Sanitation Data'!E102)),NA())</f>
        <v>#N/A</v>
      </c>
      <c r="AE108" s="528" t="e">
        <f ca="1">+IF(AND(ISNUMBER(OFFSET('Sanitation Data'!$E$12,0,10*ROW('Sanitation Data'!E102))),'Data Summary'!CT108="Yes"),OFFSET('Sanitation Data'!$E$12,0,10*ROW('Sanitation Data'!E102)),NA())</f>
        <v>#N/A</v>
      </c>
      <c r="AF108" s="528" t="e">
        <f ca="1">+IF(AND(ISNUMBER(OFFSET('Sanitation Data'!$F$4,0,10*ROW('Sanitation Data'!F102))),'Data Summary'!CU108="Yes"),100-OFFSET('Sanitation Data'!$F$4,0,10*ROW('Sanitation Data'!F102)),NA())</f>
        <v>#N/A</v>
      </c>
      <c r="AG108" s="528" t="e">
        <f ca="1">+IF(AND(ISNUMBER(OFFSET('Sanitation Data'!$F$6,0,10*ROW('Sanitation Data'!F102))),'Data Summary'!CV108="Yes"),OFFSET('Sanitation Data'!$F$6,0,10*ROW('Sanitation Data'!F102)),NA())</f>
        <v>#N/A</v>
      </c>
      <c r="AH108" s="528" t="e">
        <f ca="1">+IF(AND(ISNUMBER(OFFSET('Sanitation Data'!$F$10,0,10*ROW('Sanitation Data'!F102))),'Data Summary'!CW108="Yes"),OFFSET('Sanitation Data'!$F$10,0,10*ROW('Sanitation Data'!F102)),NA())</f>
        <v>#N/A</v>
      </c>
      <c r="AI108" s="528" t="e">
        <f ca="1">+IF(AND(ISNUMBER(OFFSET('Sanitation Data'!$F$11,0,10*ROW('Sanitation Data'!F102))),'Data Summary'!CX108="Yes"),OFFSET('Sanitation Data'!$F$11,0,10*ROW('Sanitation Data'!F102)),NA())</f>
        <v>#N/A</v>
      </c>
      <c r="AJ108" s="528" t="e">
        <f ca="1">+IF(AND(ISNUMBER(OFFSET('Sanitation Data'!$F$12,0,10*ROW('Sanitation Data'!F102))),'Data Summary'!CY108="Yes"),OFFSET('Sanitation Data'!$F$12,0,10*ROW('Sanitation Data'!F102)),NA())</f>
        <v>#N/A</v>
      </c>
      <c r="AK108" s="528" t="e">
        <f ca="1">+IF(AND(ISNUMBER(OFFSET('Sanitation Data'!$G$4,0,10*ROW('Sanitation Data'!G102))),'Data Summary'!CZ108="Yes"),100-OFFSET('Sanitation Data'!$G$4,0,10*ROW('Sanitation Data'!G102)),NA())</f>
        <v>#N/A</v>
      </c>
      <c r="AL108" s="528" t="e">
        <f ca="1">+IF(AND(ISNUMBER(OFFSET('Sanitation Data'!$G$6,0,10*ROW('Sanitation Data'!G102))),'Data Summary'!DA108="Yes"),OFFSET('Sanitation Data'!$G$6,0,10*ROW('Sanitation Data'!G102)),NA())</f>
        <v>#N/A</v>
      </c>
      <c r="AM108" s="528" t="e">
        <f ca="1">+IF(AND(ISNUMBER(OFFSET('Sanitation Data'!$G$10,0,10*ROW('Sanitation Data'!G102))),'Data Summary'!DB108="Yes"),OFFSET('Sanitation Data'!$G$10,0,10*ROW('Sanitation Data'!G102)),NA())</f>
        <v>#N/A</v>
      </c>
      <c r="AN108" s="528" t="e">
        <f ca="1">+IF(AND(ISNUMBER(OFFSET('Sanitation Data'!$G$11,0,10*ROW('Sanitation Data'!G102))),'Data Summary'!DC108="Yes"),OFFSET('Sanitation Data'!$G$11,0,10*ROW('Sanitation Data'!G102)),NA())</f>
        <v>#N/A</v>
      </c>
      <c r="AO108" s="528" t="e">
        <f ca="1">+IF(AND(ISNUMBER(OFFSET('Sanitation Data'!$G$12,0,10*ROW('Sanitation Data'!G102))),'Data Summary'!DD108="Yes"),OFFSET('Sanitation Data'!$G$12,0,10*ROW('Sanitation Data'!G102)),NA())</f>
        <v>#N/A</v>
      </c>
      <c r="AP108" s="528" t="e">
        <f ca="1">+IF(AND(ISNUMBER(OFFSET('Sanitation Data'!$H$4,0,10*ROW('Sanitation Data'!H102))),'Data Summary'!DE108="Yes"),100-OFFSET('Sanitation Data'!$H$4,0,10*ROW('Sanitation Data'!H102)),NA())</f>
        <v>#N/A</v>
      </c>
      <c r="AQ108" s="528" t="e">
        <f ca="1">+IF(AND(ISNUMBER(OFFSET('Sanitation Data'!$H$6,0,10*ROW('Sanitation Data'!H102))),'Data Summary'!DF108="Yes"),OFFSET('Sanitation Data'!$H$6,0,10*ROW('Sanitation Data'!H102)),NA())</f>
        <v>#N/A</v>
      </c>
      <c r="AR108" s="528" t="e">
        <f ca="1">+IF(AND(ISNUMBER(OFFSET('Sanitation Data'!$H$10,0,10*ROW('Sanitation Data'!H102))),'Data Summary'!DG108="Yes"),OFFSET('Sanitation Data'!$H$10,0,10*ROW('Sanitation Data'!H102)),NA())</f>
        <v>#N/A</v>
      </c>
      <c r="AS108" s="528" t="e">
        <f ca="1">+IF(AND(ISNUMBER(OFFSET('Sanitation Data'!$H$11,0,10*ROW('Sanitation Data'!H102))),'Data Summary'!DH108="Yes"),OFFSET('Sanitation Data'!$H$11,0,10*ROW('Sanitation Data'!H102)),NA())</f>
        <v>#N/A</v>
      </c>
      <c r="AT108" s="528" t="e">
        <f ca="1">+IF(AND(ISNUMBER(OFFSET('Sanitation Data'!$H$12,0,10*ROW('Sanitation Data'!H102))),'Data Summary'!DI108="Yes"),OFFSET('Sanitation Data'!$H$12,0,10*ROW('Sanitation Data'!H102)),NA())</f>
        <v>#N/A</v>
      </c>
      <c r="AU108" s="528" t="e">
        <f ca="1">+IF(AND(ISNUMBER(OFFSET('Sanitation Data'!$I$4,0,10*ROW('Sanitation Data'!I102))),'Data Summary'!DJ108="Yes"),100-OFFSET('Sanitation Data'!$I$4,0,10*ROW('Sanitation Data'!I102)),NA())</f>
        <v>#N/A</v>
      </c>
      <c r="AV108" s="528" t="e">
        <f ca="1">+IF(AND(ISNUMBER(OFFSET('Sanitation Data'!$I$6,0,10*ROW('Sanitation Data'!I102))),'Data Summary'!DK108="Yes"),OFFSET('Sanitation Data'!$I$6,0,10*ROW('Sanitation Data'!I102)),NA())</f>
        <v>#N/A</v>
      </c>
      <c r="AW108" s="528" t="e">
        <f ca="1">+IF(AND(ISNUMBER(OFFSET('Sanitation Data'!$I$10,0,10*ROW('Sanitation Data'!I102))),'Data Summary'!DL108="Yes"),OFFSET('Sanitation Data'!$I$10,0,10*ROW('Sanitation Data'!I102)),NA())</f>
        <v>#N/A</v>
      </c>
      <c r="AX108" s="528" t="e">
        <f ca="1">+IF(AND(ISNUMBER(OFFSET('Sanitation Data'!$I$11,0,10*ROW('Sanitation Data'!I102))),'Data Summary'!DM108="Yes"),OFFSET('Sanitation Data'!$I$11,0,10*ROW('Sanitation Data'!I102)),NA())</f>
        <v>#N/A</v>
      </c>
      <c r="AY108" s="528" t="e">
        <f ca="1">+IF(AND(ISNUMBER(OFFSET('Sanitation Data'!$I$12,0,10*ROW('Sanitation Data'!I102))),'Data Summary'!DN108="Yes"),OFFSET('Sanitation Data'!$I$12,0,10*ROW('Sanitation Data'!I102)),NA())</f>
        <v>#N/A</v>
      </c>
      <c r="AZ108" s="529" t="e">
        <f ca="1">+IF(AND(ISNUMBER(OFFSET('Hygiene Data'!$D$5,0,10*ROW('Hygiene Data'!D102))),'Data Summary'!DO108="Yes"),OFFSET('Hygiene Data'!$D$5,0,10*ROW('Hygiene Data'!D102)),NA())</f>
        <v>#N/A</v>
      </c>
      <c r="BA108" s="529" t="e">
        <f ca="1">+IF(AND(ISNUMBER(OFFSET('Hygiene Data'!$D$7,0,10*ROW('Hygiene Data'!D102))),'Data Summary'!DP108="Yes"),OFFSET('Hygiene Data'!$D$7,0,10*ROW('Hygiene Data'!D102)),NA())</f>
        <v>#N/A</v>
      </c>
      <c r="BB108" s="529" t="e">
        <f ca="1">+IF(AND(ISNUMBER(OFFSET('Hygiene Data'!$D$9,0,10*ROW('Hygiene Data'!D102))),'Data Summary'!DQ108="Yes"),OFFSET('Hygiene Data'!$D$9,0,10*ROW('Hygiene Data'!D102)),NA())</f>
        <v>#N/A</v>
      </c>
      <c r="BC108" s="529" t="e">
        <f ca="1">+IF(AND(ISNUMBER(OFFSET('Hygiene Data'!$E$5,0,10*ROW('Hygiene Data'!E102))),'Data Summary'!DR108="Yes"),OFFSET('Hygiene Data'!$E$5,0,10*ROW('Hygiene Data'!E102)),NA())</f>
        <v>#N/A</v>
      </c>
      <c r="BD108" s="529" t="e">
        <f ca="1">+IF(AND(ISNUMBER(OFFSET('Hygiene Data'!$E$7,0,10*ROW('Hygiene Data'!E102))),'Data Summary'!DS108="Yes"),OFFSET('Hygiene Data'!$E$7,0,10*ROW('Hygiene Data'!E102)),NA())</f>
        <v>#N/A</v>
      </c>
      <c r="BE108" s="529" t="e">
        <f ca="1">+IF(AND(ISNUMBER(OFFSET('Hygiene Data'!$E$9,0,10*ROW('Hygiene Data'!E102))),'Data Summary'!DT108="Yes"),OFFSET('Hygiene Data'!$E$9,0,10*ROW('Hygiene Data'!E102)),NA())</f>
        <v>#N/A</v>
      </c>
      <c r="BF108" s="529" t="e">
        <f ca="1">+IF(AND(ISNUMBER(OFFSET('Hygiene Data'!$F$5,0,10*ROW('Hygiene Data'!F102))),'Data Summary'!DU108="Yes"),OFFSET('Hygiene Data'!$F$5,0,10*ROW('Hygiene Data'!F102)),NA())</f>
        <v>#N/A</v>
      </c>
      <c r="BG108" s="529" t="e">
        <f ca="1">+IF(AND(ISNUMBER(OFFSET('Hygiene Data'!$F$7,0,10*ROW('Hygiene Data'!F102))),'Data Summary'!DV108="Yes"),OFFSET('Hygiene Data'!$F$7,0,10*ROW('Hygiene Data'!F102)),NA())</f>
        <v>#N/A</v>
      </c>
      <c r="BH108" s="529" t="e">
        <f ca="1">+IF(AND(ISNUMBER(OFFSET('Hygiene Data'!$F$9,0,10*ROW('Hygiene Data'!F102))),'Data Summary'!DW108="Yes"),OFFSET('Hygiene Data'!$F$9,0,10*ROW('Hygiene Data'!F102)),NA())</f>
        <v>#N/A</v>
      </c>
      <c r="BI108" s="529" t="e">
        <f ca="1">+IF(AND(ISNUMBER(OFFSET('Hygiene Data'!$G$5,0,10*ROW('Hygiene Data'!G102))),'Data Summary'!DX108="Yes"),OFFSET('Hygiene Data'!$G$5,0,10*ROW('Hygiene Data'!G102)),NA())</f>
        <v>#N/A</v>
      </c>
      <c r="BJ108" s="529" t="e">
        <f ca="1">+IF(AND(ISNUMBER(OFFSET('Hygiene Data'!$G$7,0,10*ROW('Hygiene Data'!G102))),'Data Summary'!DY108="Yes"),OFFSET('Hygiene Data'!$G$7,0,10*ROW('Hygiene Data'!G102)),NA())</f>
        <v>#N/A</v>
      </c>
      <c r="BK108" s="529" t="e">
        <f ca="1">+IF(AND(ISNUMBER(OFFSET('Hygiene Data'!$G$9,0,10*ROW('Hygiene Data'!G102))),'Data Summary'!DZ108="Yes"),OFFSET('Hygiene Data'!$G$9,0,10*ROW('Hygiene Data'!G102)),NA())</f>
        <v>#N/A</v>
      </c>
      <c r="BL108" s="529" t="e">
        <f ca="1">+IF(AND(ISNUMBER(OFFSET('Hygiene Data'!$H$5,0,10*ROW('Hygiene Data'!H102))),'Data Summary'!EA108="Yes"),OFFSET('Hygiene Data'!$H$5,0,10*ROW('Hygiene Data'!H102)),NA())</f>
        <v>#N/A</v>
      </c>
      <c r="BM108" s="529" t="e">
        <f ca="1">+IF(AND(ISNUMBER(OFFSET('Hygiene Data'!$H$7,0,10*ROW('Hygiene Data'!H102))),'Data Summary'!EB108="Yes"),OFFSET('Hygiene Data'!$H$7,0,10*ROW('Hygiene Data'!H102)),NA())</f>
        <v>#N/A</v>
      </c>
      <c r="BN108" s="529" t="e">
        <f ca="1">+IF(AND(ISNUMBER(OFFSET('Hygiene Data'!$H$9,0,10*ROW('Hygiene Data'!H102))),'Data Summary'!EC108="Yes"),OFFSET('Hygiene Data'!$H$9,0,10*ROW('Hygiene Data'!H102)),NA())</f>
        <v>#N/A</v>
      </c>
      <c r="BO108" s="529" t="e">
        <f ca="1">+IF(AND(ISNUMBER(OFFSET('Hygiene Data'!$I$5,0,10*ROW('Hygiene Data'!I102))),'Data Summary'!ED108="Yes"),OFFSET('Hygiene Data'!$I$5,0,10*ROW('Hygiene Data'!I102)),NA())</f>
        <v>#N/A</v>
      </c>
      <c r="BP108" s="529" t="e">
        <f ca="1">+IF(AND(ISNUMBER(OFFSET('Hygiene Data'!$I$7,0,10*ROW('Hygiene Data'!I102))),'Data Summary'!EE108="Yes"),OFFSET('Hygiene Data'!$I$7,0,10*ROW('Hygiene Data'!I102)),NA())</f>
        <v>#N/A</v>
      </c>
      <c r="BQ108" s="529" t="e">
        <f ca="1">+IF(AND(ISNUMBER(OFFSET('Hygiene Data'!$I$9,0,10*ROW('Hygiene Data'!I102))),'Data Summary'!EF108="Yes"),OFFSET('Hygiene Data'!$I$9,0,10*ROW('Hygiene Data'!I102)),NA())</f>
        <v>#N/A</v>
      </c>
    </row>
    <row r="109" spans="1:69" x14ac:dyDescent="0.25">
      <c r="A109" s="525" t="e">
        <f ca="1">+RIGHT('Data Summary'!A109,LEN('Data Summary'!A109)-9)</f>
        <v>#VALUE!</v>
      </c>
      <c r="B109" s="499" t="str">
        <f ca="1">+IF(ISTEXT('Data Summary'!B109),'Data Summary'!B109,"")</f>
        <v/>
      </c>
      <c r="C109" s="526" t="e">
        <f ca="1">+VALUE('Data Summary'!C109)</f>
        <v>#VALUE!</v>
      </c>
      <c r="D109" s="527" t="e">
        <f ca="1">+IF(AND(ISNUMBER(OFFSET('Water Data'!$D$4,0,10*ROW('Water Data'!D103))),'Data Summary'!BS109="Yes"),100-OFFSET('Water Data'!$D$4,0,10*ROW('Water Data'!D103)),NA())</f>
        <v>#N/A</v>
      </c>
      <c r="E109" s="527" t="e">
        <f ca="1">+IF(AND(ISNUMBER(OFFSET('Water Data'!$D$6,0,10*ROW('Water Data'!D103))),'Data Summary'!BT109="Yes"),OFFSET('Water Data'!$D$6,0,10*ROW('Water Data'!D103)),NA())</f>
        <v>#N/A</v>
      </c>
      <c r="F109" s="527" t="e">
        <f ca="1">+IF(AND(ISNUMBER(OFFSET('Water Data'!$D$9,0,10*ROW('Water Data'!D103))),'Data Summary'!BU109="Yes"),OFFSET('Water Data'!$D$9,0,10*ROW('Water Data'!D103)),NA())</f>
        <v>#N/A</v>
      </c>
      <c r="G109" s="527" t="e">
        <f ca="1">+IF(AND(ISNUMBER(OFFSET('Water Data'!$E$4,0,10*ROW('Water Data'!E103))),'Data Summary'!BV109="Yes"),100-OFFSET('Water Data'!$E$4,0,10*ROW('Water Data'!E103)),NA())</f>
        <v>#N/A</v>
      </c>
      <c r="H109" s="527" t="e">
        <f ca="1">+IF(AND(ISNUMBER(OFFSET('Water Data'!$E$6,0,10*ROW('Water Data'!E103))),'Data Summary'!BW109="Yes"),OFFSET('Water Data'!$E$6,0,10*ROW('Water Data'!E103)),NA())</f>
        <v>#N/A</v>
      </c>
      <c r="I109" s="527" t="e">
        <f ca="1">+IF(AND(ISNUMBER(OFFSET('Water Data'!$E$9,0,10*ROW('Water Data'!E103))),'Data Summary'!BX109="Yes"),OFFSET('Water Data'!$E$9,0,10*ROW('Water Data'!E103)),NA())</f>
        <v>#N/A</v>
      </c>
      <c r="J109" s="527" t="e">
        <f ca="1">+IF(AND(ISNUMBER(OFFSET('Water Data'!$F$4,0,10*ROW('Water Data'!F103))),'Data Summary'!BY109="Yes"),100-OFFSET('Water Data'!$F$4,0,10*ROW('Water Data'!F103)),NA())</f>
        <v>#N/A</v>
      </c>
      <c r="K109" s="527" t="e">
        <f ca="1">+IF(AND(ISNUMBER(OFFSET('Water Data'!$F$6,0,10*ROW('Water Data'!F103))),'Data Summary'!BZ109="Yes"),OFFSET('Water Data'!$F$6,0,10*ROW('Water Data'!F103)),NA())</f>
        <v>#N/A</v>
      </c>
      <c r="L109" s="527" t="e">
        <f ca="1">+IF(AND(ISNUMBER(OFFSET('Water Data'!$F$9,0,10*ROW('Water Data'!F103))),'Data Summary'!CA109="Yes"),OFFSET('Water Data'!$F$9,0,10*ROW('Water Data'!F103)),NA())</f>
        <v>#N/A</v>
      </c>
      <c r="M109" s="527" t="e">
        <f ca="1">+IF(AND(ISNUMBER(OFFSET('Water Data'!$G$4,0,10*ROW('Water Data'!G103))),'Data Summary'!CB109="Yes"),100-OFFSET('Water Data'!$G$4,0,10*ROW('Water Data'!G103)),NA())</f>
        <v>#N/A</v>
      </c>
      <c r="N109" s="527" t="e">
        <f ca="1">+IF(AND(ISNUMBER(OFFSET('Water Data'!$G$6,0,10*ROW('Water Data'!G103))),'Data Summary'!CC109="Yes"),OFFSET('Water Data'!$G$6,0,10*ROW('Water Data'!G103)),NA())</f>
        <v>#N/A</v>
      </c>
      <c r="O109" s="527" t="e">
        <f ca="1">+IF(AND(ISNUMBER(OFFSET('Water Data'!$G$9,0,10*ROW('Water Data'!G103))),'Data Summary'!CD109="Yes"),OFFSET('Water Data'!$G$9,0,10*ROW('Water Data'!G103)),NA())</f>
        <v>#N/A</v>
      </c>
      <c r="P109" s="527" t="e">
        <f ca="1">+IF(AND(ISNUMBER(OFFSET('Water Data'!$H$4,0,10*ROW('Water Data'!H103))),'Data Summary'!CE109="Yes"),100-OFFSET('Water Data'!$H$4,0,10*ROW('Water Data'!H103)),NA())</f>
        <v>#N/A</v>
      </c>
      <c r="Q109" s="527" t="e">
        <f ca="1">+IF(AND(ISNUMBER(OFFSET('Water Data'!$H$6,0,10*ROW('Water Data'!H103))),'Data Summary'!CF109="Yes"),OFFSET('Water Data'!$H$6,0,10*ROW('Water Data'!H103)),NA())</f>
        <v>#N/A</v>
      </c>
      <c r="R109" s="527" t="e">
        <f ca="1">+IF(AND(ISNUMBER(OFFSET('Water Data'!$H$9,0,10*ROW('Water Data'!H103))),'Data Summary'!CG109="Yes"),OFFSET('Water Data'!$H$9,0,10*ROW('Water Data'!H103)),NA())</f>
        <v>#N/A</v>
      </c>
      <c r="S109" s="527" t="e">
        <f ca="1">+IF(AND(ISNUMBER(OFFSET('Water Data'!$I$4,0,10*ROW('Water Data'!I103))),'Data Summary'!CH109="Yes"),100-OFFSET('Water Data'!$I$4,0,10*ROW('Water Data'!I103)),NA())</f>
        <v>#N/A</v>
      </c>
      <c r="T109" s="527" t="e">
        <f ca="1">+IF(AND(ISNUMBER(OFFSET('Water Data'!$I$6,0,10*ROW('Water Data'!I103))),'Data Summary'!CI109="Yes"),OFFSET('Water Data'!$I$6,0,10*ROW('Water Data'!I103)),NA())</f>
        <v>#N/A</v>
      </c>
      <c r="U109" s="527" t="e">
        <f ca="1">+IF(AND(ISNUMBER(OFFSET('Water Data'!$I$9,0,10*ROW('Water Data'!I103))),'Data Summary'!CJ109="Yes"),OFFSET('Water Data'!$I$9,0,10*ROW('Water Data'!I103)),NA())</f>
        <v>#N/A</v>
      </c>
      <c r="V109" s="528" t="e">
        <f ca="1">+IF(AND(ISNUMBER(OFFSET('Sanitation Data'!$D$4,0,10*ROW('Sanitation Data'!D103))),'Data Summary'!CK109="Yes"),100-OFFSET('Sanitation Data'!$D$4,0,10*ROW('Sanitation Data'!D103)),NA())</f>
        <v>#N/A</v>
      </c>
      <c r="W109" s="528" t="e">
        <f ca="1">+IF(AND(ISNUMBER(OFFSET('Sanitation Data'!$D$6,0,10*ROW('Sanitation Data'!D103))),'Data Summary'!CL109="Yes"),OFFSET('Sanitation Data'!$D$6,0,10*ROW('Sanitation Data'!D103)),NA())</f>
        <v>#N/A</v>
      </c>
      <c r="X109" s="528" t="e">
        <f ca="1">+IF(AND(ISNUMBER(OFFSET('Sanitation Data'!$D$10,0,10*ROW('Sanitation Data'!D103))),'Data Summary'!CM109="Yes"),OFFSET('Sanitation Data'!$D$10,0,10*ROW('Sanitation Data'!D103)),NA())</f>
        <v>#N/A</v>
      </c>
      <c r="Y109" s="528" t="e">
        <f ca="1">+IF(AND(ISNUMBER(OFFSET('Sanitation Data'!$D$11,0,10*ROW('Sanitation Data'!D103))),'Data Summary'!CN109="Yes"),OFFSET('Sanitation Data'!$D$11,0,10*ROW('Sanitation Data'!D103)),NA())</f>
        <v>#N/A</v>
      </c>
      <c r="Z109" s="528" t="e">
        <f ca="1">+IF(AND(ISNUMBER(OFFSET('Sanitation Data'!$D$12,0,10*ROW('Sanitation Data'!D103))),'Data Summary'!CO109="Yes"),OFFSET('Sanitation Data'!$D$12,0,10*ROW('Sanitation Data'!D103)),NA())</f>
        <v>#N/A</v>
      </c>
      <c r="AA109" s="528" t="e">
        <f ca="1">+IF(AND(ISNUMBER(OFFSET('Sanitation Data'!$E$4,0,10*ROW('Sanitation Data'!E103))),'Data Summary'!CP109="Yes"),100-OFFSET('Sanitation Data'!$E$4,0,10*ROW('Sanitation Data'!E103)),NA())</f>
        <v>#N/A</v>
      </c>
      <c r="AB109" s="528" t="e">
        <f ca="1">+IF(AND(ISNUMBER(OFFSET('Sanitation Data'!$E$6,0,10*ROW('Sanitation Data'!E103))),'Data Summary'!CQ109="Yes"),OFFSET('Sanitation Data'!$E$6,0,10*ROW('Sanitation Data'!E103)),NA())</f>
        <v>#N/A</v>
      </c>
      <c r="AC109" s="528" t="e">
        <f ca="1">+IF(AND(ISNUMBER(OFFSET('Sanitation Data'!$E$10,0,10*ROW('Sanitation Data'!E103))),'Data Summary'!CR109="Yes"),OFFSET('Sanitation Data'!$E$10,0,10*ROW('Sanitation Data'!E103)),NA())</f>
        <v>#N/A</v>
      </c>
      <c r="AD109" s="528" t="e">
        <f ca="1">+IF(AND(ISNUMBER(OFFSET('Sanitation Data'!$E$11,0,10*ROW('Sanitation Data'!E103))),'Data Summary'!CS109="Yes"),OFFSET('Sanitation Data'!$E$11,0,10*ROW('Sanitation Data'!E103)),NA())</f>
        <v>#N/A</v>
      </c>
      <c r="AE109" s="528" t="e">
        <f ca="1">+IF(AND(ISNUMBER(OFFSET('Sanitation Data'!$E$12,0,10*ROW('Sanitation Data'!E103))),'Data Summary'!CT109="Yes"),OFFSET('Sanitation Data'!$E$12,0,10*ROW('Sanitation Data'!E103)),NA())</f>
        <v>#N/A</v>
      </c>
      <c r="AF109" s="528" t="e">
        <f ca="1">+IF(AND(ISNUMBER(OFFSET('Sanitation Data'!$F$4,0,10*ROW('Sanitation Data'!F103))),'Data Summary'!CU109="Yes"),100-OFFSET('Sanitation Data'!$F$4,0,10*ROW('Sanitation Data'!F103)),NA())</f>
        <v>#N/A</v>
      </c>
      <c r="AG109" s="528" t="e">
        <f ca="1">+IF(AND(ISNUMBER(OFFSET('Sanitation Data'!$F$6,0,10*ROW('Sanitation Data'!F103))),'Data Summary'!CV109="Yes"),OFFSET('Sanitation Data'!$F$6,0,10*ROW('Sanitation Data'!F103)),NA())</f>
        <v>#N/A</v>
      </c>
      <c r="AH109" s="528" t="e">
        <f ca="1">+IF(AND(ISNUMBER(OFFSET('Sanitation Data'!$F$10,0,10*ROW('Sanitation Data'!F103))),'Data Summary'!CW109="Yes"),OFFSET('Sanitation Data'!$F$10,0,10*ROW('Sanitation Data'!F103)),NA())</f>
        <v>#N/A</v>
      </c>
      <c r="AI109" s="528" t="e">
        <f ca="1">+IF(AND(ISNUMBER(OFFSET('Sanitation Data'!$F$11,0,10*ROW('Sanitation Data'!F103))),'Data Summary'!CX109="Yes"),OFFSET('Sanitation Data'!$F$11,0,10*ROW('Sanitation Data'!F103)),NA())</f>
        <v>#N/A</v>
      </c>
      <c r="AJ109" s="528" t="e">
        <f ca="1">+IF(AND(ISNUMBER(OFFSET('Sanitation Data'!$F$12,0,10*ROW('Sanitation Data'!F103))),'Data Summary'!CY109="Yes"),OFFSET('Sanitation Data'!$F$12,0,10*ROW('Sanitation Data'!F103)),NA())</f>
        <v>#N/A</v>
      </c>
      <c r="AK109" s="528" t="e">
        <f ca="1">+IF(AND(ISNUMBER(OFFSET('Sanitation Data'!$G$4,0,10*ROW('Sanitation Data'!G103))),'Data Summary'!CZ109="Yes"),100-OFFSET('Sanitation Data'!$G$4,0,10*ROW('Sanitation Data'!G103)),NA())</f>
        <v>#N/A</v>
      </c>
      <c r="AL109" s="528" t="e">
        <f ca="1">+IF(AND(ISNUMBER(OFFSET('Sanitation Data'!$G$6,0,10*ROW('Sanitation Data'!G103))),'Data Summary'!DA109="Yes"),OFFSET('Sanitation Data'!$G$6,0,10*ROW('Sanitation Data'!G103)),NA())</f>
        <v>#N/A</v>
      </c>
      <c r="AM109" s="528" t="e">
        <f ca="1">+IF(AND(ISNUMBER(OFFSET('Sanitation Data'!$G$10,0,10*ROW('Sanitation Data'!G103))),'Data Summary'!DB109="Yes"),OFFSET('Sanitation Data'!$G$10,0,10*ROW('Sanitation Data'!G103)),NA())</f>
        <v>#N/A</v>
      </c>
      <c r="AN109" s="528" t="e">
        <f ca="1">+IF(AND(ISNUMBER(OFFSET('Sanitation Data'!$G$11,0,10*ROW('Sanitation Data'!G103))),'Data Summary'!DC109="Yes"),OFFSET('Sanitation Data'!$G$11,0,10*ROW('Sanitation Data'!G103)),NA())</f>
        <v>#N/A</v>
      </c>
      <c r="AO109" s="528" t="e">
        <f ca="1">+IF(AND(ISNUMBER(OFFSET('Sanitation Data'!$G$12,0,10*ROW('Sanitation Data'!G103))),'Data Summary'!DD109="Yes"),OFFSET('Sanitation Data'!$G$12,0,10*ROW('Sanitation Data'!G103)),NA())</f>
        <v>#N/A</v>
      </c>
      <c r="AP109" s="528" t="e">
        <f ca="1">+IF(AND(ISNUMBER(OFFSET('Sanitation Data'!$H$4,0,10*ROW('Sanitation Data'!H103))),'Data Summary'!DE109="Yes"),100-OFFSET('Sanitation Data'!$H$4,0,10*ROW('Sanitation Data'!H103)),NA())</f>
        <v>#N/A</v>
      </c>
      <c r="AQ109" s="528" t="e">
        <f ca="1">+IF(AND(ISNUMBER(OFFSET('Sanitation Data'!$H$6,0,10*ROW('Sanitation Data'!H103))),'Data Summary'!DF109="Yes"),OFFSET('Sanitation Data'!$H$6,0,10*ROW('Sanitation Data'!H103)),NA())</f>
        <v>#N/A</v>
      </c>
      <c r="AR109" s="528" t="e">
        <f ca="1">+IF(AND(ISNUMBER(OFFSET('Sanitation Data'!$H$10,0,10*ROW('Sanitation Data'!H103))),'Data Summary'!DG109="Yes"),OFFSET('Sanitation Data'!$H$10,0,10*ROW('Sanitation Data'!H103)),NA())</f>
        <v>#N/A</v>
      </c>
      <c r="AS109" s="528" t="e">
        <f ca="1">+IF(AND(ISNUMBER(OFFSET('Sanitation Data'!$H$11,0,10*ROW('Sanitation Data'!H103))),'Data Summary'!DH109="Yes"),OFFSET('Sanitation Data'!$H$11,0,10*ROW('Sanitation Data'!H103)),NA())</f>
        <v>#N/A</v>
      </c>
      <c r="AT109" s="528" t="e">
        <f ca="1">+IF(AND(ISNUMBER(OFFSET('Sanitation Data'!$H$12,0,10*ROW('Sanitation Data'!H103))),'Data Summary'!DI109="Yes"),OFFSET('Sanitation Data'!$H$12,0,10*ROW('Sanitation Data'!H103)),NA())</f>
        <v>#N/A</v>
      </c>
      <c r="AU109" s="528" t="e">
        <f ca="1">+IF(AND(ISNUMBER(OFFSET('Sanitation Data'!$I$4,0,10*ROW('Sanitation Data'!I103))),'Data Summary'!DJ109="Yes"),100-OFFSET('Sanitation Data'!$I$4,0,10*ROW('Sanitation Data'!I103)),NA())</f>
        <v>#N/A</v>
      </c>
      <c r="AV109" s="528" t="e">
        <f ca="1">+IF(AND(ISNUMBER(OFFSET('Sanitation Data'!$I$6,0,10*ROW('Sanitation Data'!I103))),'Data Summary'!DK109="Yes"),OFFSET('Sanitation Data'!$I$6,0,10*ROW('Sanitation Data'!I103)),NA())</f>
        <v>#N/A</v>
      </c>
      <c r="AW109" s="528" t="e">
        <f ca="1">+IF(AND(ISNUMBER(OFFSET('Sanitation Data'!$I$10,0,10*ROW('Sanitation Data'!I103))),'Data Summary'!DL109="Yes"),OFFSET('Sanitation Data'!$I$10,0,10*ROW('Sanitation Data'!I103)),NA())</f>
        <v>#N/A</v>
      </c>
      <c r="AX109" s="528" t="e">
        <f ca="1">+IF(AND(ISNUMBER(OFFSET('Sanitation Data'!$I$11,0,10*ROW('Sanitation Data'!I103))),'Data Summary'!DM109="Yes"),OFFSET('Sanitation Data'!$I$11,0,10*ROW('Sanitation Data'!I103)),NA())</f>
        <v>#N/A</v>
      </c>
      <c r="AY109" s="528" t="e">
        <f ca="1">+IF(AND(ISNUMBER(OFFSET('Sanitation Data'!$I$12,0,10*ROW('Sanitation Data'!I103))),'Data Summary'!DN109="Yes"),OFFSET('Sanitation Data'!$I$12,0,10*ROW('Sanitation Data'!I103)),NA())</f>
        <v>#N/A</v>
      </c>
      <c r="AZ109" s="529" t="e">
        <f ca="1">+IF(AND(ISNUMBER(OFFSET('Hygiene Data'!$D$5,0,10*ROW('Hygiene Data'!D103))),'Data Summary'!DO109="Yes"),OFFSET('Hygiene Data'!$D$5,0,10*ROW('Hygiene Data'!D103)),NA())</f>
        <v>#N/A</v>
      </c>
      <c r="BA109" s="529" t="e">
        <f ca="1">+IF(AND(ISNUMBER(OFFSET('Hygiene Data'!$D$7,0,10*ROW('Hygiene Data'!D103))),'Data Summary'!DP109="Yes"),OFFSET('Hygiene Data'!$D$7,0,10*ROW('Hygiene Data'!D103)),NA())</f>
        <v>#N/A</v>
      </c>
      <c r="BB109" s="529" t="e">
        <f ca="1">+IF(AND(ISNUMBER(OFFSET('Hygiene Data'!$D$9,0,10*ROW('Hygiene Data'!D103))),'Data Summary'!DQ109="Yes"),OFFSET('Hygiene Data'!$D$9,0,10*ROW('Hygiene Data'!D103)),NA())</f>
        <v>#N/A</v>
      </c>
      <c r="BC109" s="529" t="e">
        <f ca="1">+IF(AND(ISNUMBER(OFFSET('Hygiene Data'!$E$5,0,10*ROW('Hygiene Data'!E103))),'Data Summary'!DR109="Yes"),OFFSET('Hygiene Data'!$E$5,0,10*ROW('Hygiene Data'!E103)),NA())</f>
        <v>#N/A</v>
      </c>
      <c r="BD109" s="529" t="e">
        <f ca="1">+IF(AND(ISNUMBER(OFFSET('Hygiene Data'!$E$7,0,10*ROW('Hygiene Data'!E103))),'Data Summary'!DS109="Yes"),OFFSET('Hygiene Data'!$E$7,0,10*ROW('Hygiene Data'!E103)),NA())</f>
        <v>#N/A</v>
      </c>
      <c r="BE109" s="529" t="e">
        <f ca="1">+IF(AND(ISNUMBER(OFFSET('Hygiene Data'!$E$9,0,10*ROW('Hygiene Data'!E103))),'Data Summary'!DT109="Yes"),OFFSET('Hygiene Data'!$E$9,0,10*ROW('Hygiene Data'!E103)),NA())</f>
        <v>#N/A</v>
      </c>
      <c r="BF109" s="529" t="e">
        <f ca="1">+IF(AND(ISNUMBER(OFFSET('Hygiene Data'!$F$5,0,10*ROW('Hygiene Data'!F103))),'Data Summary'!DU109="Yes"),OFFSET('Hygiene Data'!$F$5,0,10*ROW('Hygiene Data'!F103)),NA())</f>
        <v>#N/A</v>
      </c>
      <c r="BG109" s="529" t="e">
        <f ca="1">+IF(AND(ISNUMBER(OFFSET('Hygiene Data'!$F$7,0,10*ROW('Hygiene Data'!F103))),'Data Summary'!DV109="Yes"),OFFSET('Hygiene Data'!$F$7,0,10*ROW('Hygiene Data'!F103)),NA())</f>
        <v>#N/A</v>
      </c>
      <c r="BH109" s="529" t="e">
        <f ca="1">+IF(AND(ISNUMBER(OFFSET('Hygiene Data'!$F$9,0,10*ROW('Hygiene Data'!F103))),'Data Summary'!DW109="Yes"),OFFSET('Hygiene Data'!$F$9,0,10*ROW('Hygiene Data'!F103)),NA())</f>
        <v>#N/A</v>
      </c>
      <c r="BI109" s="529" t="e">
        <f ca="1">+IF(AND(ISNUMBER(OFFSET('Hygiene Data'!$G$5,0,10*ROW('Hygiene Data'!G103))),'Data Summary'!DX109="Yes"),OFFSET('Hygiene Data'!$G$5,0,10*ROW('Hygiene Data'!G103)),NA())</f>
        <v>#N/A</v>
      </c>
      <c r="BJ109" s="529" t="e">
        <f ca="1">+IF(AND(ISNUMBER(OFFSET('Hygiene Data'!$G$7,0,10*ROW('Hygiene Data'!G103))),'Data Summary'!DY109="Yes"),OFFSET('Hygiene Data'!$G$7,0,10*ROW('Hygiene Data'!G103)),NA())</f>
        <v>#N/A</v>
      </c>
      <c r="BK109" s="529" t="e">
        <f ca="1">+IF(AND(ISNUMBER(OFFSET('Hygiene Data'!$G$9,0,10*ROW('Hygiene Data'!G103))),'Data Summary'!DZ109="Yes"),OFFSET('Hygiene Data'!$G$9,0,10*ROW('Hygiene Data'!G103)),NA())</f>
        <v>#N/A</v>
      </c>
      <c r="BL109" s="529" t="e">
        <f ca="1">+IF(AND(ISNUMBER(OFFSET('Hygiene Data'!$H$5,0,10*ROW('Hygiene Data'!H103))),'Data Summary'!EA109="Yes"),OFFSET('Hygiene Data'!$H$5,0,10*ROW('Hygiene Data'!H103)),NA())</f>
        <v>#N/A</v>
      </c>
      <c r="BM109" s="529" t="e">
        <f ca="1">+IF(AND(ISNUMBER(OFFSET('Hygiene Data'!$H$7,0,10*ROW('Hygiene Data'!H103))),'Data Summary'!EB109="Yes"),OFFSET('Hygiene Data'!$H$7,0,10*ROW('Hygiene Data'!H103)),NA())</f>
        <v>#N/A</v>
      </c>
      <c r="BN109" s="529" t="e">
        <f ca="1">+IF(AND(ISNUMBER(OFFSET('Hygiene Data'!$H$9,0,10*ROW('Hygiene Data'!H103))),'Data Summary'!EC109="Yes"),OFFSET('Hygiene Data'!$H$9,0,10*ROW('Hygiene Data'!H103)),NA())</f>
        <v>#N/A</v>
      </c>
      <c r="BO109" s="529" t="e">
        <f ca="1">+IF(AND(ISNUMBER(OFFSET('Hygiene Data'!$I$5,0,10*ROW('Hygiene Data'!I103))),'Data Summary'!ED109="Yes"),OFFSET('Hygiene Data'!$I$5,0,10*ROW('Hygiene Data'!I103)),NA())</f>
        <v>#N/A</v>
      </c>
      <c r="BP109" s="529" t="e">
        <f ca="1">+IF(AND(ISNUMBER(OFFSET('Hygiene Data'!$I$7,0,10*ROW('Hygiene Data'!I103))),'Data Summary'!EE109="Yes"),OFFSET('Hygiene Data'!$I$7,0,10*ROW('Hygiene Data'!I103)),NA())</f>
        <v>#N/A</v>
      </c>
      <c r="BQ109" s="529" t="e">
        <f ca="1">+IF(AND(ISNUMBER(OFFSET('Hygiene Data'!$I$9,0,10*ROW('Hygiene Data'!I103))),'Data Summary'!EF109="Yes"),OFFSET('Hygiene Data'!$I$9,0,10*ROW('Hygiene Data'!I103)),NA())</f>
        <v>#N/A</v>
      </c>
    </row>
    <row r="110" spans="1:69" x14ac:dyDescent="0.25">
      <c r="A110" s="525" t="e">
        <f ca="1">+RIGHT('Data Summary'!A110,LEN('Data Summary'!A110)-9)</f>
        <v>#VALUE!</v>
      </c>
      <c r="B110" s="499" t="str">
        <f ca="1">+IF(ISTEXT('Data Summary'!B110),'Data Summary'!B110,"")</f>
        <v/>
      </c>
      <c r="C110" s="526" t="e">
        <f ca="1">+VALUE('Data Summary'!C110)</f>
        <v>#VALUE!</v>
      </c>
      <c r="D110" s="527" t="e">
        <f ca="1">+IF(AND(ISNUMBER(OFFSET('Water Data'!$D$4,0,10*ROW('Water Data'!D104))),'Data Summary'!BS110="Yes"),100-OFFSET('Water Data'!$D$4,0,10*ROW('Water Data'!D104)),NA())</f>
        <v>#N/A</v>
      </c>
      <c r="E110" s="527" t="e">
        <f ca="1">+IF(AND(ISNUMBER(OFFSET('Water Data'!$D$6,0,10*ROW('Water Data'!D104))),'Data Summary'!BT110="Yes"),OFFSET('Water Data'!$D$6,0,10*ROW('Water Data'!D104)),NA())</f>
        <v>#N/A</v>
      </c>
      <c r="F110" s="527" t="e">
        <f ca="1">+IF(AND(ISNUMBER(OFFSET('Water Data'!$D$9,0,10*ROW('Water Data'!D104))),'Data Summary'!BU110="Yes"),OFFSET('Water Data'!$D$9,0,10*ROW('Water Data'!D104)),NA())</f>
        <v>#N/A</v>
      </c>
      <c r="G110" s="527" t="e">
        <f ca="1">+IF(AND(ISNUMBER(OFFSET('Water Data'!$E$4,0,10*ROW('Water Data'!E104))),'Data Summary'!BV110="Yes"),100-OFFSET('Water Data'!$E$4,0,10*ROW('Water Data'!E104)),NA())</f>
        <v>#N/A</v>
      </c>
      <c r="H110" s="527" t="e">
        <f ca="1">+IF(AND(ISNUMBER(OFFSET('Water Data'!$E$6,0,10*ROW('Water Data'!E104))),'Data Summary'!BW110="Yes"),OFFSET('Water Data'!$E$6,0,10*ROW('Water Data'!E104)),NA())</f>
        <v>#N/A</v>
      </c>
      <c r="I110" s="527" t="e">
        <f ca="1">+IF(AND(ISNUMBER(OFFSET('Water Data'!$E$9,0,10*ROW('Water Data'!E104))),'Data Summary'!BX110="Yes"),OFFSET('Water Data'!$E$9,0,10*ROW('Water Data'!E104)),NA())</f>
        <v>#N/A</v>
      </c>
      <c r="J110" s="527" t="e">
        <f ca="1">+IF(AND(ISNUMBER(OFFSET('Water Data'!$F$4,0,10*ROW('Water Data'!F104))),'Data Summary'!BY110="Yes"),100-OFFSET('Water Data'!$F$4,0,10*ROW('Water Data'!F104)),NA())</f>
        <v>#N/A</v>
      </c>
      <c r="K110" s="527" t="e">
        <f ca="1">+IF(AND(ISNUMBER(OFFSET('Water Data'!$F$6,0,10*ROW('Water Data'!F104))),'Data Summary'!BZ110="Yes"),OFFSET('Water Data'!$F$6,0,10*ROW('Water Data'!F104)),NA())</f>
        <v>#N/A</v>
      </c>
      <c r="L110" s="527" t="e">
        <f ca="1">+IF(AND(ISNUMBER(OFFSET('Water Data'!$F$9,0,10*ROW('Water Data'!F104))),'Data Summary'!CA110="Yes"),OFFSET('Water Data'!$F$9,0,10*ROW('Water Data'!F104)),NA())</f>
        <v>#N/A</v>
      </c>
      <c r="M110" s="527" t="e">
        <f ca="1">+IF(AND(ISNUMBER(OFFSET('Water Data'!$G$4,0,10*ROW('Water Data'!G104))),'Data Summary'!CB110="Yes"),100-OFFSET('Water Data'!$G$4,0,10*ROW('Water Data'!G104)),NA())</f>
        <v>#N/A</v>
      </c>
      <c r="N110" s="527" t="e">
        <f ca="1">+IF(AND(ISNUMBER(OFFSET('Water Data'!$G$6,0,10*ROW('Water Data'!G104))),'Data Summary'!CC110="Yes"),OFFSET('Water Data'!$G$6,0,10*ROW('Water Data'!G104)),NA())</f>
        <v>#N/A</v>
      </c>
      <c r="O110" s="527" t="e">
        <f ca="1">+IF(AND(ISNUMBER(OFFSET('Water Data'!$G$9,0,10*ROW('Water Data'!G104))),'Data Summary'!CD110="Yes"),OFFSET('Water Data'!$G$9,0,10*ROW('Water Data'!G104)),NA())</f>
        <v>#N/A</v>
      </c>
      <c r="P110" s="527" t="e">
        <f ca="1">+IF(AND(ISNUMBER(OFFSET('Water Data'!$H$4,0,10*ROW('Water Data'!H104))),'Data Summary'!CE110="Yes"),100-OFFSET('Water Data'!$H$4,0,10*ROW('Water Data'!H104)),NA())</f>
        <v>#N/A</v>
      </c>
      <c r="Q110" s="527" t="e">
        <f ca="1">+IF(AND(ISNUMBER(OFFSET('Water Data'!$H$6,0,10*ROW('Water Data'!H104))),'Data Summary'!CF110="Yes"),OFFSET('Water Data'!$H$6,0,10*ROW('Water Data'!H104)),NA())</f>
        <v>#N/A</v>
      </c>
      <c r="R110" s="527" t="e">
        <f ca="1">+IF(AND(ISNUMBER(OFFSET('Water Data'!$H$9,0,10*ROW('Water Data'!H104))),'Data Summary'!CG110="Yes"),OFFSET('Water Data'!$H$9,0,10*ROW('Water Data'!H104)),NA())</f>
        <v>#N/A</v>
      </c>
      <c r="S110" s="527" t="e">
        <f ca="1">+IF(AND(ISNUMBER(OFFSET('Water Data'!$I$4,0,10*ROW('Water Data'!I104))),'Data Summary'!CH110="Yes"),100-OFFSET('Water Data'!$I$4,0,10*ROW('Water Data'!I104)),NA())</f>
        <v>#N/A</v>
      </c>
      <c r="T110" s="527" t="e">
        <f ca="1">+IF(AND(ISNUMBER(OFFSET('Water Data'!$I$6,0,10*ROW('Water Data'!I104))),'Data Summary'!CI110="Yes"),OFFSET('Water Data'!$I$6,0,10*ROW('Water Data'!I104)),NA())</f>
        <v>#N/A</v>
      </c>
      <c r="U110" s="527" t="e">
        <f ca="1">+IF(AND(ISNUMBER(OFFSET('Water Data'!$I$9,0,10*ROW('Water Data'!I104))),'Data Summary'!CJ110="Yes"),OFFSET('Water Data'!$I$9,0,10*ROW('Water Data'!I104)),NA())</f>
        <v>#N/A</v>
      </c>
      <c r="V110" s="528" t="e">
        <f ca="1">+IF(AND(ISNUMBER(OFFSET('Sanitation Data'!$D$4,0,10*ROW('Sanitation Data'!D104))),'Data Summary'!CK110="Yes"),100-OFFSET('Sanitation Data'!$D$4,0,10*ROW('Sanitation Data'!D104)),NA())</f>
        <v>#N/A</v>
      </c>
      <c r="W110" s="528" t="e">
        <f ca="1">+IF(AND(ISNUMBER(OFFSET('Sanitation Data'!$D$6,0,10*ROW('Sanitation Data'!D104))),'Data Summary'!CL110="Yes"),OFFSET('Sanitation Data'!$D$6,0,10*ROW('Sanitation Data'!D104)),NA())</f>
        <v>#N/A</v>
      </c>
      <c r="X110" s="528" t="e">
        <f ca="1">+IF(AND(ISNUMBER(OFFSET('Sanitation Data'!$D$10,0,10*ROW('Sanitation Data'!D104))),'Data Summary'!CM110="Yes"),OFFSET('Sanitation Data'!$D$10,0,10*ROW('Sanitation Data'!D104)),NA())</f>
        <v>#N/A</v>
      </c>
      <c r="Y110" s="528" t="e">
        <f ca="1">+IF(AND(ISNUMBER(OFFSET('Sanitation Data'!$D$11,0,10*ROW('Sanitation Data'!D104))),'Data Summary'!CN110="Yes"),OFFSET('Sanitation Data'!$D$11,0,10*ROW('Sanitation Data'!D104)),NA())</f>
        <v>#N/A</v>
      </c>
      <c r="Z110" s="528" t="e">
        <f ca="1">+IF(AND(ISNUMBER(OFFSET('Sanitation Data'!$D$12,0,10*ROW('Sanitation Data'!D104))),'Data Summary'!CO110="Yes"),OFFSET('Sanitation Data'!$D$12,0,10*ROW('Sanitation Data'!D104)),NA())</f>
        <v>#N/A</v>
      </c>
      <c r="AA110" s="528" t="e">
        <f ca="1">+IF(AND(ISNUMBER(OFFSET('Sanitation Data'!$E$4,0,10*ROW('Sanitation Data'!E104))),'Data Summary'!CP110="Yes"),100-OFFSET('Sanitation Data'!$E$4,0,10*ROW('Sanitation Data'!E104)),NA())</f>
        <v>#N/A</v>
      </c>
      <c r="AB110" s="528" t="e">
        <f ca="1">+IF(AND(ISNUMBER(OFFSET('Sanitation Data'!$E$6,0,10*ROW('Sanitation Data'!E104))),'Data Summary'!CQ110="Yes"),OFFSET('Sanitation Data'!$E$6,0,10*ROW('Sanitation Data'!E104)),NA())</f>
        <v>#N/A</v>
      </c>
      <c r="AC110" s="528" t="e">
        <f ca="1">+IF(AND(ISNUMBER(OFFSET('Sanitation Data'!$E$10,0,10*ROW('Sanitation Data'!E104))),'Data Summary'!CR110="Yes"),OFFSET('Sanitation Data'!$E$10,0,10*ROW('Sanitation Data'!E104)),NA())</f>
        <v>#N/A</v>
      </c>
      <c r="AD110" s="528" t="e">
        <f ca="1">+IF(AND(ISNUMBER(OFFSET('Sanitation Data'!$E$11,0,10*ROW('Sanitation Data'!E104))),'Data Summary'!CS110="Yes"),OFFSET('Sanitation Data'!$E$11,0,10*ROW('Sanitation Data'!E104)),NA())</f>
        <v>#N/A</v>
      </c>
      <c r="AE110" s="528" t="e">
        <f ca="1">+IF(AND(ISNUMBER(OFFSET('Sanitation Data'!$E$12,0,10*ROW('Sanitation Data'!E104))),'Data Summary'!CT110="Yes"),OFFSET('Sanitation Data'!$E$12,0,10*ROW('Sanitation Data'!E104)),NA())</f>
        <v>#N/A</v>
      </c>
      <c r="AF110" s="528" t="e">
        <f ca="1">+IF(AND(ISNUMBER(OFFSET('Sanitation Data'!$F$4,0,10*ROW('Sanitation Data'!F104))),'Data Summary'!CU110="Yes"),100-OFFSET('Sanitation Data'!$F$4,0,10*ROW('Sanitation Data'!F104)),NA())</f>
        <v>#N/A</v>
      </c>
      <c r="AG110" s="528" t="e">
        <f ca="1">+IF(AND(ISNUMBER(OFFSET('Sanitation Data'!$F$6,0,10*ROW('Sanitation Data'!F104))),'Data Summary'!CV110="Yes"),OFFSET('Sanitation Data'!$F$6,0,10*ROW('Sanitation Data'!F104)),NA())</f>
        <v>#N/A</v>
      </c>
      <c r="AH110" s="528" t="e">
        <f ca="1">+IF(AND(ISNUMBER(OFFSET('Sanitation Data'!$F$10,0,10*ROW('Sanitation Data'!F104))),'Data Summary'!CW110="Yes"),OFFSET('Sanitation Data'!$F$10,0,10*ROW('Sanitation Data'!F104)),NA())</f>
        <v>#N/A</v>
      </c>
      <c r="AI110" s="528" t="e">
        <f ca="1">+IF(AND(ISNUMBER(OFFSET('Sanitation Data'!$F$11,0,10*ROW('Sanitation Data'!F104))),'Data Summary'!CX110="Yes"),OFFSET('Sanitation Data'!$F$11,0,10*ROW('Sanitation Data'!F104)),NA())</f>
        <v>#N/A</v>
      </c>
      <c r="AJ110" s="528" t="e">
        <f ca="1">+IF(AND(ISNUMBER(OFFSET('Sanitation Data'!$F$12,0,10*ROW('Sanitation Data'!F104))),'Data Summary'!CY110="Yes"),OFFSET('Sanitation Data'!$F$12,0,10*ROW('Sanitation Data'!F104)),NA())</f>
        <v>#N/A</v>
      </c>
      <c r="AK110" s="528" t="e">
        <f ca="1">+IF(AND(ISNUMBER(OFFSET('Sanitation Data'!$G$4,0,10*ROW('Sanitation Data'!G104))),'Data Summary'!CZ110="Yes"),100-OFFSET('Sanitation Data'!$G$4,0,10*ROW('Sanitation Data'!G104)),NA())</f>
        <v>#N/A</v>
      </c>
      <c r="AL110" s="528" t="e">
        <f ca="1">+IF(AND(ISNUMBER(OFFSET('Sanitation Data'!$G$6,0,10*ROW('Sanitation Data'!G104))),'Data Summary'!DA110="Yes"),OFFSET('Sanitation Data'!$G$6,0,10*ROW('Sanitation Data'!G104)),NA())</f>
        <v>#N/A</v>
      </c>
      <c r="AM110" s="528" t="e">
        <f ca="1">+IF(AND(ISNUMBER(OFFSET('Sanitation Data'!$G$10,0,10*ROW('Sanitation Data'!G104))),'Data Summary'!DB110="Yes"),OFFSET('Sanitation Data'!$G$10,0,10*ROW('Sanitation Data'!G104)),NA())</f>
        <v>#N/A</v>
      </c>
      <c r="AN110" s="528" t="e">
        <f ca="1">+IF(AND(ISNUMBER(OFFSET('Sanitation Data'!$G$11,0,10*ROW('Sanitation Data'!G104))),'Data Summary'!DC110="Yes"),OFFSET('Sanitation Data'!$G$11,0,10*ROW('Sanitation Data'!G104)),NA())</f>
        <v>#N/A</v>
      </c>
      <c r="AO110" s="528" t="e">
        <f ca="1">+IF(AND(ISNUMBER(OFFSET('Sanitation Data'!$G$12,0,10*ROW('Sanitation Data'!G104))),'Data Summary'!DD110="Yes"),OFFSET('Sanitation Data'!$G$12,0,10*ROW('Sanitation Data'!G104)),NA())</f>
        <v>#N/A</v>
      </c>
      <c r="AP110" s="528" t="e">
        <f ca="1">+IF(AND(ISNUMBER(OFFSET('Sanitation Data'!$H$4,0,10*ROW('Sanitation Data'!H104))),'Data Summary'!DE110="Yes"),100-OFFSET('Sanitation Data'!$H$4,0,10*ROW('Sanitation Data'!H104)),NA())</f>
        <v>#N/A</v>
      </c>
      <c r="AQ110" s="528" t="e">
        <f ca="1">+IF(AND(ISNUMBER(OFFSET('Sanitation Data'!$H$6,0,10*ROW('Sanitation Data'!H104))),'Data Summary'!DF110="Yes"),OFFSET('Sanitation Data'!$H$6,0,10*ROW('Sanitation Data'!H104)),NA())</f>
        <v>#N/A</v>
      </c>
      <c r="AR110" s="528" t="e">
        <f ca="1">+IF(AND(ISNUMBER(OFFSET('Sanitation Data'!$H$10,0,10*ROW('Sanitation Data'!H104))),'Data Summary'!DG110="Yes"),OFFSET('Sanitation Data'!$H$10,0,10*ROW('Sanitation Data'!H104)),NA())</f>
        <v>#N/A</v>
      </c>
      <c r="AS110" s="528" t="e">
        <f ca="1">+IF(AND(ISNUMBER(OFFSET('Sanitation Data'!$H$11,0,10*ROW('Sanitation Data'!H104))),'Data Summary'!DH110="Yes"),OFFSET('Sanitation Data'!$H$11,0,10*ROW('Sanitation Data'!H104)),NA())</f>
        <v>#N/A</v>
      </c>
      <c r="AT110" s="528" t="e">
        <f ca="1">+IF(AND(ISNUMBER(OFFSET('Sanitation Data'!$H$12,0,10*ROW('Sanitation Data'!H104))),'Data Summary'!DI110="Yes"),OFFSET('Sanitation Data'!$H$12,0,10*ROW('Sanitation Data'!H104)),NA())</f>
        <v>#N/A</v>
      </c>
      <c r="AU110" s="528" t="e">
        <f ca="1">+IF(AND(ISNUMBER(OFFSET('Sanitation Data'!$I$4,0,10*ROW('Sanitation Data'!I104))),'Data Summary'!DJ110="Yes"),100-OFFSET('Sanitation Data'!$I$4,0,10*ROW('Sanitation Data'!I104)),NA())</f>
        <v>#N/A</v>
      </c>
      <c r="AV110" s="528" t="e">
        <f ca="1">+IF(AND(ISNUMBER(OFFSET('Sanitation Data'!$I$6,0,10*ROW('Sanitation Data'!I104))),'Data Summary'!DK110="Yes"),OFFSET('Sanitation Data'!$I$6,0,10*ROW('Sanitation Data'!I104)),NA())</f>
        <v>#N/A</v>
      </c>
      <c r="AW110" s="528" t="e">
        <f ca="1">+IF(AND(ISNUMBER(OFFSET('Sanitation Data'!$I$10,0,10*ROW('Sanitation Data'!I104))),'Data Summary'!DL110="Yes"),OFFSET('Sanitation Data'!$I$10,0,10*ROW('Sanitation Data'!I104)),NA())</f>
        <v>#N/A</v>
      </c>
      <c r="AX110" s="528" t="e">
        <f ca="1">+IF(AND(ISNUMBER(OFFSET('Sanitation Data'!$I$11,0,10*ROW('Sanitation Data'!I104))),'Data Summary'!DM110="Yes"),OFFSET('Sanitation Data'!$I$11,0,10*ROW('Sanitation Data'!I104)),NA())</f>
        <v>#N/A</v>
      </c>
      <c r="AY110" s="528" t="e">
        <f ca="1">+IF(AND(ISNUMBER(OFFSET('Sanitation Data'!$I$12,0,10*ROW('Sanitation Data'!I104))),'Data Summary'!DN110="Yes"),OFFSET('Sanitation Data'!$I$12,0,10*ROW('Sanitation Data'!I104)),NA())</f>
        <v>#N/A</v>
      </c>
      <c r="AZ110" s="529" t="e">
        <f ca="1">+IF(AND(ISNUMBER(OFFSET('Hygiene Data'!$D$5,0,10*ROW('Hygiene Data'!D104))),'Data Summary'!DO110="Yes"),OFFSET('Hygiene Data'!$D$5,0,10*ROW('Hygiene Data'!D104)),NA())</f>
        <v>#N/A</v>
      </c>
      <c r="BA110" s="529" t="e">
        <f ca="1">+IF(AND(ISNUMBER(OFFSET('Hygiene Data'!$D$7,0,10*ROW('Hygiene Data'!D104))),'Data Summary'!DP110="Yes"),OFFSET('Hygiene Data'!$D$7,0,10*ROW('Hygiene Data'!D104)),NA())</f>
        <v>#N/A</v>
      </c>
      <c r="BB110" s="529" t="e">
        <f ca="1">+IF(AND(ISNUMBER(OFFSET('Hygiene Data'!$D$9,0,10*ROW('Hygiene Data'!D104))),'Data Summary'!DQ110="Yes"),OFFSET('Hygiene Data'!$D$9,0,10*ROW('Hygiene Data'!D104)),NA())</f>
        <v>#N/A</v>
      </c>
      <c r="BC110" s="529" t="e">
        <f ca="1">+IF(AND(ISNUMBER(OFFSET('Hygiene Data'!$E$5,0,10*ROW('Hygiene Data'!E104))),'Data Summary'!DR110="Yes"),OFFSET('Hygiene Data'!$E$5,0,10*ROW('Hygiene Data'!E104)),NA())</f>
        <v>#N/A</v>
      </c>
      <c r="BD110" s="529" t="e">
        <f ca="1">+IF(AND(ISNUMBER(OFFSET('Hygiene Data'!$E$7,0,10*ROW('Hygiene Data'!E104))),'Data Summary'!DS110="Yes"),OFFSET('Hygiene Data'!$E$7,0,10*ROW('Hygiene Data'!E104)),NA())</f>
        <v>#N/A</v>
      </c>
      <c r="BE110" s="529" t="e">
        <f ca="1">+IF(AND(ISNUMBER(OFFSET('Hygiene Data'!$E$9,0,10*ROW('Hygiene Data'!E104))),'Data Summary'!DT110="Yes"),OFFSET('Hygiene Data'!$E$9,0,10*ROW('Hygiene Data'!E104)),NA())</f>
        <v>#N/A</v>
      </c>
      <c r="BF110" s="529" t="e">
        <f ca="1">+IF(AND(ISNUMBER(OFFSET('Hygiene Data'!$F$5,0,10*ROW('Hygiene Data'!F104))),'Data Summary'!DU110="Yes"),OFFSET('Hygiene Data'!$F$5,0,10*ROW('Hygiene Data'!F104)),NA())</f>
        <v>#N/A</v>
      </c>
      <c r="BG110" s="529" t="e">
        <f ca="1">+IF(AND(ISNUMBER(OFFSET('Hygiene Data'!$F$7,0,10*ROW('Hygiene Data'!F104))),'Data Summary'!DV110="Yes"),OFFSET('Hygiene Data'!$F$7,0,10*ROW('Hygiene Data'!F104)),NA())</f>
        <v>#N/A</v>
      </c>
      <c r="BH110" s="529" t="e">
        <f ca="1">+IF(AND(ISNUMBER(OFFSET('Hygiene Data'!$F$9,0,10*ROW('Hygiene Data'!F104))),'Data Summary'!DW110="Yes"),OFFSET('Hygiene Data'!$F$9,0,10*ROW('Hygiene Data'!F104)),NA())</f>
        <v>#N/A</v>
      </c>
      <c r="BI110" s="529" t="e">
        <f ca="1">+IF(AND(ISNUMBER(OFFSET('Hygiene Data'!$G$5,0,10*ROW('Hygiene Data'!G104))),'Data Summary'!DX110="Yes"),OFFSET('Hygiene Data'!$G$5,0,10*ROW('Hygiene Data'!G104)),NA())</f>
        <v>#N/A</v>
      </c>
      <c r="BJ110" s="529" t="e">
        <f ca="1">+IF(AND(ISNUMBER(OFFSET('Hygiene Data'!$G$7,0,10*ROW('Hygiene Data'!G104))),'Data Summary'!DY110="Yes"),OFFSET('Hygiene Data'!$G$7,0,10*ROW('Hygiene Data'!G104)),NA())</f>
        <v>#N/A</v>
      </c>
      <c r="BK110" s="529" t="e">
        <f ca="1">+IF(AND(ISNUMBER(OFFSET('Hygiene Data'!$G$9,0,10*ROW('Hygiene Data'!G104))),'Data Summary'!DZ110="Yes"),OFFSET('Hygiene Data'!$G$9,0,10*ROW('Hygiene Data'!G104)),NA())</f>
        <v>#N/A</v>
      </c>
      <c r="BL110" s="529" t="e">
        <f ca="1">+IF(AND(ISNUMBER(OFFSET('Hygiene Data'!$H$5,0,10*ROW('Hygiene Data'!H104))),'Data Summary'!EA110="Yes"),OFFSET('Hygiene Data'!$H$5,0,10*ROW('Hygiene Data'!H104)),NA())</f>
        <v>#N/A</v>
      </c>
      <c r="BM110" s="529" t="e">
        <f ca="1">+IF(AND(ISNUMBER(OFFSET('Hygiene Data'!$H$7,0,10*ROW('Hygiene Data'!H104))),'Data Summary'!EB110="Yes"),OFFSET('Hygiene Data'!$H$7,0,10*ROW('Hygiene Data'!H104)),NA())</f>
        <v>#N/A</v>
      </c>
      <c r="BN110" s="529" t="e">
        <f ca="1">+IF(AND(ISNUMBER(OFFSET('Hygiene Data'!$H$9,0,10*ROW('Hygiene Data'!H104))),'Data Summary'!EC110="Yes"),OFFSET('Hygiene Data'!$H$9,0,10*ROW('Hygiene Data'!H104)),NA())</f>
        <v>#N/A</v>
      </c>
      <c r="BO110" s="529" t="e">
        <f ca="1">+IF(AND(ISNUMBER(OFFSET('Hygiene Data'!$I$5,0,10*ROW('Hygiene Data'!I104))),'Data Summary'!ED110="Yes"),OFFSET('Hygiene Data'!$I$5,0,10*ROW('Hygiene Data'!I104)),NA())</f>
        <v>#N/A</v>
      </c>
      <c r="BP110" s="529" t="e">
        <f ca="1">+IF(AND(ISNUMBER(OFFSET('Hygiene Data'!$I$7,0,10*ROW('Hygiene Data'!I104))),'Data Summary'!EE110="Yes"),OFFSET('Hygiene Data'!$I$7,0,10*ROW('Hygiene Data'!I104)),NA())</f>
        <v>#N/A</v>
      </c>
      <c r="BQ110" s="529" t="e">
        <f ca="1">+IF(AND(ISNUMBER(OFFSET('Hygiene Data'!$I$9,0,10*ROW('Hygiene Data'!I104))),'Data Summary'!EF110="Yes"),OFFSET('Hygiene Data'!$I$9,0,10*ROW('Hygiene Data'!I104)),NA())</f>
        <v>#N/A</v>
      </c>
    </row>
    <row r="111" spans="1:69" x14ac:dyDescent="0.25">
      <c r="A111" s="525" t="e">
        <f ca="1">+RIGHT('Data Summary'!A111,LEN('Data Summary'!A111)-9)</f>
        <v>#VALUE!</v>
      </c>
      <c r="B111" s="499" t="str">
        <f ca="1">+IF(ISTEXT('Data Summary'!B111),'Data Summary'!B111,"")</f>
        <v/>
      </c>
      <c r="C111" s="526" t="e">
        <f ca="1">+VALUE('Data Summary'!C111)</f>
        <v>#VALUE!</v>
      </c>
      <c r="D111" s="527" t="e">
        <f ca="1">+IF(AND(ISNUMBER(OFFSET('Water Data'!$D$4,0,10*ROW('Water Data'!D105))),'Data Summary'!BS111="Yes"),100-OFFSET('Water Data'!$D$4,0,10*ROW('Water Data'!D105)),NA())</f>
        <v>#N/A</v>
      </c>
      <c r="E111" s="527" t="e">
        <f ca="1">+IF(AND(ISNUMBER(OFFSET('Water Data'!$D$6,0,10*ROW('Water Data'!D105))),'Data Summary'!BT111="Yes"),OFFSET('Water Data'!$D$6,0,10*ROW('Water Data'!D105)),NA())</f>
        <v>#N/A</v>
      </c>
      <c r="F111" s="527" t="e">
        <f ca="1">+IF(AND(ISNUMBER(OFFSET('Water Data'!$D$9,0,10*ROW('Water Data'!D105))),'Data Summary'!BU111="Yes"),OFFSET('Water Data'!$D$9,0,10*ROW('Water Data'!D105)),NA())</f>
        <v>#N/A</v>
      </c>
      <c r="G111" s="527" t="e">
        <f ca="1">+IF(AND(ISNUMBER(OFFSET('Water Data'!$E$4,0,10*ROW('Water Data'!E105))),'Data Summary'!BV111="Yes"),100-OFFSET('Water Data'!$E$4,0,10*ROW('Water Data'!E105)),NA())</f>
        <v>#N/A</v>
      </c>
      <c r="H111" s="527" t="e">
        <f ca="1">+IF(AND(ISNUMBER(OFFSET('Water Data'!$E$6,0,10*ROW('Water Data'!E105))),'Data Summary'!BW111="Yes"),OFFSET('Water Data'!$E$6,0,10*ROW('Water Data'!E105)),NA())</f>
        <v>#N/A</v>
      </c>
      <c r="I111" s="527" t="e">
        <f ca="1">+IF(AND(ISNUMBER(OFFSET('Water Data'!$E$9,0,10*ROW('Water Data'!E105))),'Data Summary'!BX111="Yes"),OFFSET('Water Data'!$E$9,0,10*ROW('Water Data'!E105)),NA())</f>
        <v>#N/A</v>
      </c>
      <c r="J111" s="527" t="e">
        <f ca="1">+IF(AND(ISNUMBER(OFFSET('Water Data'!$F$4,0,10*ROW('Water Data'!F105))),'Data Summary'!BY111="Yes"),100-OFFSET('Water Data'!$F$4,0,10*ROW('Water Data'!F105)),NA())</f>
        <v>#N/A</v>
      </c>
      <c r="K111" s="527" t="e">
        <f ca="1">+IF(AND(ISNUMBER(OFFSET('Water Data'!$F$6,0,10*ROW('Water Data'!F105))),'Data Summary'!BZ111="Yes"),OFFSET('Water Data'!$F$6,0,10*ROW('Water Data'!F105)),NA())</f>
        <v>#N/A</v>
      </c>
      <c r="L111" s="527" t="e">
        <f ca="1">+IF(AND(ISNUMBER(OFFSET('Water Data'!$F$9,0,10*ROW('Water Data'!F105))),'Data Summary'!CA111="Yes"),OFFSET('Water Data'!$F$9,0,10*ROW('Water Data'!F105)),NA())</f>
        <v>#N/A</v>
      </c>
      <c r="M111" s="527" t="e">
        <f ca="1">+IF(AND(ISNUMBER(OFFSET('Water Data'!$G$4,0,10*ROW('Water Data'!G105))),'Data Summary'!CB111="Yes"),100-OFFSET('Water Data'!$G$4,0,10*ROW('Water Data'!G105)),NA())</f>
        <v>#N/A</v>
      </c>
      <c r="N111" s="527" t="e">
        <f ca="1">+IF(AND(ISNUMBER(OFFSET('Water Data'!$G$6,0,10*ROW('Water Data'!G105))),'Data Summary'!CC111="Yes"),OFFSET('Water Data'!$G$6,0,10*ROW('Water Data'!G105)),NA())</f>
        <v>#N/A</v>
      </c>
      <c r="O111" s="527" t="e">
        <f ca="1">+IF(AND(ISNUMBER(OFFSET('Water Data'!$G$9,0,10*ROW('Water Data'!G105))),'Data Summary'!CD111="Yes"),OFFSET('Water Data'!$G$9,0,10*ROW('Water Data'!G105)),NA())</f>
        <v>#N/A</v>
      </c>
      <c r="P111" s="527" t="e">
        <f ca="1">+IF(AND(ISNUMBER(OFFSET('Water Data'!$H$4,0,10*ROW('Water Data'!H105))),'Data Summary'!CE111="Yes"),100-OFFSET('Water Data'!$H$4,0,10*ROW('Water Data'!H105)),NA())</f>
        <v>#N/A</v>
      </c>
      <c r="Q111" s="527" t="e">
        <f ca="1">+IF(AND(ISNUMBER(OFFSET('Water Data'!$H$6,0,10*ROW('Water Data'!H105))),'Data Summary'!CF111="Yes"),OFFSET('Water Data'!$H$6,0,10*ROW('Water Data'!H105)),NA())</f>
        <v>#N/A</v>
      </c>
      <c r="R111" s="527" t="e">
        <f ca="1">+IF(AND(ISNUMBER(OFFSET('Water Data'!$H$9,0,10*ROW('Water Data'!H105))),'Data Summary'!CG111="Yes"),OFFSET('Water Data'!$H$9,0,10*ROW('Water Data'!H105)),NA())</f>
        <v>#N/A</v>
      </c>
      <c r="S111" s="527" t="e">
        <f ca="1">+IF(AND(ISNUMBER(OFFSET('Water Data'!$I$4,0,10*ROW('Water Data'!I105))),'Data Summary'!CH111="Yes"),100-OFFSET('Water Data'!$I$4,0,10*ROW('Water Data'!I105)),NA())</f>
        <v>#N/A</v>
      </c>
      <c r="T111" s="527" t="e">
        <f ca="1">+IF(AND(ISNUMBER(OFFSET('Water Data'!$I$6,0,10*ROW('Water Data'!I105))),'Data Summary'!CI111="Yes"),OFFSET('Water Data'!$I$6,0,10*ROW('Water Data'!I105)),NA())</f>
        <v>#N/A</v>
      </c>
      <c r="U111" s="527" t="e">
        <f ca="1">+IF(AND(ISNUMBER(OFFSET('Water Data'!$I$9,0,10*ROW('Water Data'!I105))),'Data Summary'!CJ111="Yes"),OFFSET('Water Data'!$I$9,0,10*ROW('Water Data'!I105)),NA())</f>
        <v>#N/A</v>
      </c>
      <c r="V111" s="528" t="e">
        <f ca="1">+IF(AND(ISNUMBER(OFFSET('Sanitation Data'!$D$4,0,10*ROW('Sanitation Data'!D105))),'Data Summary'!CK111="Yes"),100-OFFSET('Sanitation Data'!$D$4,0,10*ROW('Sanitation Data'!D105)),NA())</f>
        <v>#N/A</v>
      </c>
      <c r="W111" s="528" t="e">
        <f ca="1">+IF(AND(ISNUMBER(OFFSET('Sanitation Data'!$D$6,0,10*ROW('Sanitation Data'!D105))),'Data Summary'!CL111="Yes"),OFFSET('Sanitation Data'!$D$6,0,10*ROW('Sanitation Data'!D105)),NA())</f>
        <v>#N/A</v>
      </c>
      <c r="X111" s="528" t="e">
        <f ca="1">+IF(AND(ISNUMBER(OFFSET('Sanitation Data'!$D$10,0,10*ROW('Sanitation Data'!D105))),'Data Summary'!CM111="Yes"),OFFSET('Sanitation Data'!$D$10,0,10*ROW('Sanitation Data'!D105)),NA())</f>
        <v>#N/A</v>
      </c>
      <c r="Y111" s="528" t="e">
        <f ca="1">+IF(AND(ISNUMBER(OFFSET('Sanitation Data'!$D$11,0,10*ROW('Sanitation Data'!D105))),'Data Summary'!CN111="Yes"),OFFSET('Sanitation Data'!$D$11,0,10*ROW('Sanitation Data'!D105)),NA())</f>
        <v>#N/A</v>
      </c>
      <c r="Z111" s="528" t="e">
        <f ca="1">+IF(AND(ISNUMBER(OFFSET('Sanitation Data'!$D$12,0,10*ROW('Sanitation Data'!D105))),'Data Summary'!CO111="Yes"),OFFSET('Sanitation Data'!$D$12,0,10*ROW('Sanitation Data'!D105)),NA())</f>
        <v>#N/A</v>
      </c>
      <c r="AA111" s="528" t="e">
        <f ca="1">+IF(AND(ISNUMBER(OFFSET('Sanitation Data'!$E$4,0,10*ROW('Sanitation Data'!E105))),'Data Summary'!CP111="Yes"),100-OFFSET('Sanitation Data'!$E$4,0,10*ROW('Sanitation Data'!E105)),NA())</f>
        <v>#N/A</v>
      </c>
      <c r="AB111" s="528" t="e">
        <f ca="1">+IF(AND(ISNUMBER(OFFSET('Sanitation Data'!$E$6,0,10*ROW('Sanitation Data'!E105))),'Data Summary'!CQ111="Yes"),OFFSET('Sanitation Data'!$E$6,0,10*ROW('Sanitation Data'!E105)),NA())</f>
        <v>#N/A</v>
      </c>
      <c r="AC111" s="528" t="e">
        <f ca="1">+IF(AND(ISNUMBER(OFFSET('Sanitation Data'!$E$10,0,10*ROW('Sanitation Data'!E105))),'Data Summary'!CR111="Yes"),OFFSET('Sanitation Data'!$E$10,0,10*ROW('Sanitation Data'!E105)),NA())</f>
        <v>#N/A</v>
      </c>
      <c r="AD111" s="528" t="e">
        <f ca="1">+IF(AND(ISNUMBER(OFFSET('Sanitation Data'!$E$11,0,10*ROW('Sanitation Data'!E105))),'Data Summary'!CS111="Yes"),OFFSET('Sanitation Data'!$E$11,0,10*ROW('Sanitation Data'!E105)),NA())</f>
        <v>#N/A</v>
      </c>
      <c r="AE111" s="528" t="e">
        <f ca="1">+IF(AND(ISNUMBER(OFFSET('Sanitation Data'!$E$12,0,10*ROW('Sanitation Data'!E105))),'Data Summary'!CT111="Yes"),OFFSET('Sanitation Data'!$E$12,0,10*ROW('Sanitation Data'!E105)),NA())</f>
        <v>#N/A</v>
      </c>
      <c r="AF111" s="528" t="e">
        <f ca="1">+IF(AND(ISNUMBER(OFFSET('Sanitation Data'!$F$4,0,10*ROW('Sanitation Data'!F105))),'Data Summary'!CU111="Yes"),100-OFFSET('Sanitation Data'!$F$4,0,10*ROW('Sanitation Data'!F105)),NA())</f>
        <v>#N/A</v>
      </c>
      <c r="AG111" s="528" t="e">
        <f ca="1">+IF(AND(ISNUMBER(OFFSET('Sanitation Data'!$F$6,0,10*ROW('Sanitation Data'!F105))),'Data Summary'!CV111="Yes"),OFFSET('Sanitation Data'!$F$6,0,10*ROW('Sanitation Data'!F105)),NA())</f>
        <v>#N/A</v>
      </c>
      <c r="AH111" s="528" t="e">
        <f ca="1">+IF(AND(ISNUMBER(OFFSET('Sanitation Data'!$F$10,0,10*ROW('Sanitation Data'!F105))),'Data Summary'!CW111="Yes"),OFFSET('Sanitation Data'!$F$10,0,10*ROW('Sanitation Data'!F105)),NA())</f>
        <v>#N/A</v>
      </c>
      <c r="AI111" s="528" t="e">
        <f ca="1">+IF(AND(ISNUMBER(OFFSET('Sanitation Data'!$F$11,0,10*ROW('Sanitation Data'!F105))),'Data Summary'!CX111="Yes"),OFFSET('Sanitation Data'!$F$11,0,10*ROW('Sanitation Data'!F105)),NA())</f>
        <v>#N/A</v>
      </c>
      <c r="AJ111" s="528" t="e">
        <f ca="1">+IF(AND(ISNUMBER(OFFSET('Sanitation Data'!$F$12,0,10*ROW('Sanitation Data'!F105))),'Data Summary'!CY111="Yes"),OFFSET('Sanitation Data'!$F$12,0,10*ROW('Sanitation Data'!F105)),NA())</f>
        <v>#N/A</v>
      </c>
      <c r="AK111" s="528" t="e">
        <f ca="1">+IF(AND(ISNUMBER(OFFSET('Sanitation Data'!$G$4,0,10*ROW('Sanitation Data'!G105))),'Data Summary'!CZ111="Yes"),100-OFFSET('Sanitation Data'!$G$4,0,10*ROW('Sanitation Data'!G105)),NA())</f>
        <v>#N/A</v>
      </c>
      <c r="AL111" s="528" t="e">
        <f ca="1">+IF(AND(ISNUMBER(OFFSET('Sanitation Data'!$G$6,0,10*ROW('Sanitation Data'!G105))),'Data Summary'!DA111="Yes"),OFFSET('Sanitation Data'!$G$6,0,10*ROW('Sanitation Data'!G105)),NA())</f>
        <v>#N/A</v>
      </c>
      <c r="AM111" s="528" t="e">
        <f ca="1">+IF(AND(ISNUMBER(OFFSET('Sanitation Data'!$G$10,0,10*ROW('Sanitation Data'!G105))),'Data Summary'!DB111="Yes"),OFFSET('Sanitation Data'!$G$10,0,10*ROW('Sanitation Data'!G105)),NA())</f>
        <v>#N/A</v>
      </c>
      <c r="AN111" s="528" t="e">
        <f ca="1">+IF(AND(ISNUMBER(OFFSET('Sanitation Data'!$G$11,0,10*ROW('Sanitation Data'!G105))),'Data Summary'!DC111="Yes"),OFFSET('Sanitation Data'!$G$11,0,10*ROW('Sanitation Data'!G105)),NA())</f>
        <v>#N/A</v>
      </c>
      <c r="AO111" s="528" t="e">
        <f ca="1">+IF(AND(ISNUMBER(OFFSET('Sanitation Data'!$G$12,0,10*ROW('Sanitation Data'!G105))),'Data Summary'!DD111="Yes"),OFFSET('Sanitation Data'!$G$12,0,10*ROW('Sanitation Data'!G105)),NA())</f>
        <v>#N/A</v>
      </c>
      <c r="AP111" s="528" t="e">
        <f ca="1">+IF(AND(ISNUMBER(OFFSET('Sanitation Data'!$H$4,0,10*ROW('Sanitation Data'!H105))),'Data Summary'!DE111="Yes"),100-OFFSET('Sanitation Data'!$H$4,0,10*ROW('Sanitation Data'!H105)),NA())</f>
        <v>#N/A</v>
      </c>
      <c r="AQ111" s="528" t="e">
        <f ca="1">+IF(AND(ISNUMBER(OFFSET('Sanitation Data'!$H$6,0,10*ROW('Sanitation Data'!H105))),'Data Summary'!DF111="Yes"),OFFSET('Sanitation Data'!$H$6,0,10*ROW('Sanitation Data'!H105)),NA())</f>
        <v>#N/A</v>
      </c>
      <c r="AR111" s="528" t="e">
        <f ca="1">+IF(AND(ISNUMBER(OFFSET('Sanitation Data'!$H$10,0,10*ROW('Sanitation Data'!H105))),'Data Summary'!DG111="Yes"),OFFSET('Sanitation Data'!$H$10,0,10*ROW('Sanitation Data'!H105)),NA())</f>
        <v>#N/A</v>
      </c>
      <c r="AS111" s="528" t="e">
        <f ca="1">+IF(AND(ISNUMBER(OFFSET('Sanitation Data'!$H$11,0,10*ROW('Sanitation Data'!H105))),'Data Summary'!DH111="Yes"),OFFSET('Sanitation Data'!$H$11,0,10*ROW('Sanitation Data'!H105)),NA())</f>
        <v>#N/A</v>
      </c>
      <c r="AT111" s="528" t="e">
        <f ca="1">+IF(AND(ISNUMBER(OFFSET('Sanitation Data'!$H$12,0,10*ROW('Sanitation Data'!H105))),'Data Summary'!DI111="Yes"),OFFSET('Sanitation Data'!$H$12,0,10*ROW('Sanitation Data'!H105)),NA())</f>
        <v>#N/A</v>
      </c>
      <c r="AU111" s="528" t="e">
        <f ca="1">+IF(AND(ISNUMBER(OFFSET('Sanitation Data'!$I$4,0,10*ROW('Sanitation Data'!I105))),'Data Summary'!DJ111="Yes"),100-OFFSET('Sanitation Data'!$I$4,0,10*ROW('Sanitation Data'!I105)),NA())</f>
        <v>#N/A</v>
      </c>
      <c r="AV111" s="528" t="e">
        <f ca="1">+IF(AND(ISNUMBER(OFFSET('Sanitation Data'!$I$6,0,10*ROW('Sanitation Data'!I105))),'Data Summary'!DK111="Yes"),OFFSET('Sanitation Data'!$I$6,0,10*ROW('Sanitation Data'!I105)),NA())</f>
        <v>#N/A</v>
      </c>
      <c r="AW111" s="528" t="e">
        <f ca="1">+IF(AND(ISNUMBER(OFFSET('Sanitation Data'!$I$10,0,10*ROW('Sanitation Data'!I105))),'Data Summary'!DL111="Yes"),OFFSET('Sanitation Data'!$I$10,0,10*ROW('Sanitation Data'!I105)),NA())</f>
        <v>#N/A</v>
      </c>
      <c r="AX111" s="528" t="e">
        <f ca="1">+IF(AND(ISNUMBER(OFFSET('Sanitation Data'!$I$11,0,10*ROW('Sanitation Data'!I105))),'Data Summary'!DM111="Yes"),OFFSET('Sanitation Data'!$I$11,0,10*ROW('Sanitation Data'!I105)),NA())</f>
        <v>#N/A</v>
      </c>
      <c r="AY111" s="528" t="e">
        <f ca="1">+IF(AND(ISNUMBER(OFFSET('Sanitation Data'!$I$12,0,10*ROW('Sanitation Data'!I105))),'Data Summary'!DN111="Yes"),OFFSET('Sanitation Data'!$I$12,0,10*ROW('Sanitation Data'!I105)),NA())</f>
        <v>#N/A</v>
      </c>
      <c r="AZ111" s="529" t="e">
        <f ca="1">+IF(AND(ISNUMBER(OFFSET('Hygiene Data'!$D$5,0,10*ROW('Hygiene Data'!D105))),'Data Summary'!DO111="Yes"),OFFSET('Hygiene Data'!$D$5,0,10*ROW('Hygiene Data'!D105)),NA())</f>
        <v>#N/A</v>
      </c>
      <c r="BA111" s="529" t="e">
        <f ca="1">+IF(AND(ISNUMBER(OFFSET('Hygiene Data'!$D$7,0,10*ROW('Hygiene Data'!D105))),'Data Summary'!DP111="Yes"),OFFSET('Hygiene Data'!$D$7,0,10*ROW('Hygiene Data'!D105)),NA())</f>
        <v>#N/A</v>
      </c>
      <c r="BB111" s="529" t="e">
        <f ca="1">+IF(AND(ISNUMBER(OFFSET('Hygiene Data'!$D$9,0,10*ROW('Hygiene Data'!D105))),'Data Summary'!DQ111="Yes"),OFFSET('Hygiene Data'!$D$9,0,10*ROW('Hygiene Data'!D105)),NA())</f>
        <v>#N/A</v>
      </c>
      <c r="BC111" s="529" t="e">
        <f ca="1">+IF(AND(ISNUMBER(OFFSET('Hygiene Data'!$E$5,0,10*ROW('Hygiene Data'!E105))),'Data Summary'!DR111="Yes"),OFFSET('Hygiene Data'!$E$5,0,10*ROW('Hygiene Data'!E105)),NA())</f>
        <v>#N/A</v>
      </c>
      <c r="BD111" s="529" t="e">
        <f ca="1">+IF(AND(ISNUMBER(OFFSET('Hygiene Data'!$E$7,0,10*ROW('Hygiene Data'!E105))),'Data Summary'!DS111="Yes"),OFFSET('Hygiene Data'!$E$7,0,10*ROW('Hygiene Data'!E105)),NA())</f>
        <v>#N/A</v>
      </c>
      <c r="BE111" s="529" t="e">
        <f ca="1">+IF(AND(ISNUMBER(OFFSET('Hygiene Data'!$E$9,0,10*ROW('Hygiene Data'!E105))),'Data Summary'!DT111="Yes"),OFFSET('Hygiene Data'!$E$9,0,10*ROW('Hygiene Data'!E105)),NA())</f>
        <v>#N/A</v>
      </c>
      <c r="BF111" s="529" t="e">
        <f ca="1">+IF(AND(ISNUMBER(OFFSET('Hygiene Data'!$F$5,0,10*ROW('Hygiene Data'!F105))),'Data Summary'!DU111="Yes"),OFFSET('Hygiene Data'!$F$5,0,10*ROW('Hygiene Data'!F105)),NA())</f>
        <v>#N/A</v>
      </c>
      <c r="BG111" s="529" t="e">
        <f ca="1">+IF(AND(ISNUMBER(OFFSET('Hygiene Data'!$F$7,0,10*ROW('Hygiene Data'!F105))),'Data Summary'!DV111="Yes"),OFFSET('Hygiene Data'!$F$7,0,10*ROW('Hygiene Data'!F105)),NA())</f>
        <v>#N/A</v>
      </c>
      <c r="BH111" s="529" t="e">
        <f ca="1">+IF(AND(ISNUMBER(OFFSET('Hygiene Data'!$F$9,0,10*ROW('Hygiene Data'!F105))),'Data Summary'!DW111="Yes"),OFFSET('Hygiene Data'!$F$9,0,10*ROW('Hygiene Data'!F105)),NA())</f>
        <v>#N/A</v>
      </c>
      <c r="BI111" s="529" t="e">
        <f ca="1">+IF(AND(ISNUMBER(OFFSET('Hygiene Data'!$G$5,0,10*ROW('Hygiene Data'!G105))),'Data Summary'!DX111="Yes"),OFFSET('Hygiene Data'!$G$5,0,10*ROW('Hygiene Data'!G105)),NA())</f>
        <v>#N/A</v>
      </c>
      <c r="BJ111" s="529" t="e">
        <f ca="1">+IF(AND(ISNUMBER(OFFSET('Hygiene Data'!$G$7,0,10*ROW('Hygiene Data'!G105))),'Data Summary'!DY111="Yes"),OFFSET('Hygiene Data'!$G$7,0,10*ROW('Hygiene Data'!G105)),NA())</f>
        <v>#N/A</v>
      </c>
      <c r="BK111" s="529" t="e">
        <f ca="1">+IF(AND(ISNUMBER(OFFSET('Hygiene Data'!$G$9,0,10*ROW('Hygiene Data'!G105))),'Data Summary'!DZ111="Yes"),OFFSET('Hygiene Data'!$G$9,0,10*ROW('Hygiene Data'!G105)),NA())</f>
        <v>#N/A</v>
      </c>
      <c r="BL111" s="529" t="e">
        <f ca="1">+IF(AND(ISNUMBER(OFFSET('Hygiene Data'!$H$5,0,10*ROW('Hygiene Data'!H105))),'Data Summary'!EA111="Yes"),OFFSET('Hygiene Data'!$H$5,0,10*ROW('Hygiene Data'!H105)),NA())</f>
        <v>#N/A</v>
      </c>
      <c r="BM111" s="529" t="e">
        <f ca="1">+IF(AND(ISNUMBER(OFFSET('Hygiene Data'!$H$7,0,10*ROW('Hygiene Data'!H105))),'Data Summary'!EB111="Yes"),OFFSET('Hygiene Data'!$H$7,0,10*ROW('Hygiene Data'!H105)),NA())</f>
        <v>#N/A</v>
      </c>
      <c r="BN111" s="529" t="e">
        <f ca="1">+IF(AND(ISNUMBER(OFFSET('Hygiene Data'!$H$9,0,10*ROW('Hygiene Data'!H105))),'Data Summary'!EC111="Yes"),OFFSET('Hygiene Data'!$H$9,0,10*ROW('Hygiene Data'!H105)),NA())</f>
        <v>#N/A</v>
      </c>
      <c r="BO111" s="529" t="e">
        <f ca="1">+IF(AND(ISNUMBER(OFFSET('Hygiene Data'!$I$5,0,10*ROW('Hygiene Data'!I105))),'Data Summary'!ED111="Yes"),OFFSET('Hygiene Data'!$I$5,0,10*ROW('Hygiene Data'!I105)),NA())</f>
        <v>#N/A</v>
      </c>
      <c r="BP111" s="529" t="e">
        <f ca="1">+IF(AND(ISNUMBER(OFFSET('Hygiene Data'!$I$7,0,10*ROW('Hygiene Data'!I105))),'Data Summary'!EE111="Yes"),OFFSET('Hygiene Data'!$I$7,0,10*ROW('Hygiene Data'!I105)),NA())</f>
        <v>#N/A</v>
      </c>
      <c r="BQ111" s="529" t="e">
        <f ca="1">+IF(AND(ISNUMBER(OFFSET('Hygiene Data'!$I$9,0,10*ROW('Hygiene Data'!I105))),'Data Summary'!EF111="Yes"),OFFSET('Hygiene Data'!$I$9,0,10*ROW('Hygiene Data'!I105)),NA())</f>
        <v>#N/A</v>
      </c>
    </row>
    <row r="112" spans="1:69" x14ac:dyDescent="0.25">
      <c r="A112" s="525" t="e">
        <f ca="1">+RIGHT('Data Summary'!A112,LEN('Data Summary'!A112)-9)</f>
        <v>#VALUE!</v>
      </c>
      <c r="B112" s="499" t="str">
        <f ca="1">+IF(ISTEXT('Data Summary'!B112),'Data Summary'!B112,"")</f>
        <v/>
      </c>
      <c r="C112" s="526" t="e">
        <f ca="1">+VALUE('Data Summary'!C112)</f>
        <v>#VALUE!</v>
      </c>
      <c r="D112" s="527" t="e">
        <f ca="1">+IF(AND(ISNUMBER(OFFSET('Water Data'!$D$4,0,10*ROW('Water Data'!D106))),'Data Summary'!BS112="Yes"),100-OFFSET('Water Data'!$D$4,0,10*ROW('Water Data'!D106)),NA())</f>
        <v>#N/A</v>
      </c>
      <c r="E112" s="527" t="e">
        <f ca="1">+IF(AND(ISNUMBER(OFFSET('Water Data'!$D$6,0,10*ROW('Water Data'!D106))),'Data Summary'!BT112="Yes"),OFFSET('Water Data'!$D$6,0,10*ROW('Water Data'!D106)),NA())</f>
        <v>#N/A</v>
      </c>
      <c r="F112" s="527" t="e">
        <f ca="1">+IF(AND(ISNUMBER(OFFSET('Water Data'!$D$9,0,10*ROW('Water Data'!D106))),'Data Summary'!BU112="Yes"),OFFSET('Water Data'!$D$9,0,10*ROW('Water Data'!D106)),NA())</f>
        <v>#N/A</v>
      </c>
      <c r="G112" s="527" t="e">
        <f ca="1">+IF(AND(ISNUMBER(OFFSET('Water Data'!$E$4,0,10*ROW('Water Data'!E106))),'Data Summary'!BV112="Yes"),100-OFFSET('Water Data'!$E$4,0,10*ROW('Water Data'!E106)),NA())</f>
        <v>#N/A</v>
      </c>
      <c r="H112" s="527" t="e">
        <f ca="1">+IF(AND(ISNUMBER(OFFSET('Water Data'!$E$6,0,10*ROW('Water Data'!E106))),'Data Summary'!BW112="Yes"),OFFSET('Water Data'!$E$6,0,10*ROW('Water Data'!E106)),NA())</f>
        <v>#N/A</v>
      </c>
      <c r="I112" s="527" t="e">
        <f ca="1">+IF(AND(ISNUMBER(OFFSET('Water Data'!$E$9,0,10*ROW('Water Data'!E106))),'Data Summary'!BX112="Yes"),OFFSET('Water Data'!$E$9,0,10*ROW('Water Data'!E106)),NA())</f>
        <v>#N/A</v>
      </c>
      <c r="J112" s="527" t="e">
        <f ca="1">+IF(AND(ISNUMBER(OFFSET('Water Data'!$F$4,0,10*ROW('Water Data'!F106))),'Data Summary'!BY112="Yes"),100-OFFSET('Water Data'!$F$4,0,10*ROW('Water Data'!F106)),NA())</f>
        <v>#N/A</v>
      </c>
      <c r="K112" s="527" t="e">
        <f ca="1">+IF(AND(ISNUMBER(OFFSET('Water Data'!$F$6,0,10*ROW('Water Data'!F106))),'Data Summary'!BZ112="Yes"),OFFSET('Water Data'!$F$6,0,10*ROW('Water Data'!F106)),NA())</f>
        <v>#N/A</v>
      </c>
      <c r="L112" s="527" t="e">
        <f ca="1">+IF(AND(ISNUMBER(OFFSET('Water Data'!$F$9,0,10*ROW('Water Data'!F106))),'Data Summary'!CA112="Yes"),OFFSET('Water Data'!$F$9,0,10*ROW('Water Data'!F106)),NA())</f>
        <v>#N/A</v>
      </c>
      <c r="M112" s="527" t="e">
        <f ca="1">+IF(AND(ISNUMBER(OFFSET('Water Data'!$G$4,0,10*ROW('Water Data'!G106))),'Data Summary'!CB112="Yes"),100-OFFSET('Water Data'!$G$4,0,10*ROW('Water Data'!G106)),NA())</f>
        <v>#N/A</v>
      </c>
      <c r="N112" s="527" t="e">
        <f ca="1">+IF(AND(ISNUMBER(OFFSET('Water Data'!$G$6,0,10*ROW('Water Data'!G106))),'Data Summary'!CC112="Yes"),OFFSET('Water Data'!$G$6,0,10*ROW('Water Data'!G106)),NA())</f>
        <v>#N/A</v>
      </c>
      <c r="O112" s="527" t="e">
        <f ca="1">+IF(AND(ISNUMBER(OFFSET('Water Data'!$G$9,0,10*ROW('Water Data'!G106))),'Data Summary'!CD112="Yes"),OFFSET('Water Data'!$G$9,0,10*ROW('Water Data'!G106)),NA())</f>
        <v>#N/A</v>
      </c>
      <c r="P112" s="527" t="e">
        <f ca="1">+IF(AND(ISNUMBER(OFFSET('Water Data'!$H$4,0,10*ROW('Water Data'!H106))),'Data Summary'!CE112="Yes"),100-OFFSET('Water Data'!$H$4,0,10*ROW('Water Data'!H106)),NA())</f>
        <v>#N/A</v>
      </c>
      <c r="Q112" s="527" t="e">
        <f ca="1">+IF(AND(ISNUMBER(OFFSET('Water Data'!$H$6,0,10*ROW('Water Data'!H106))),'Data Summary'!CF112="Yes"),OFFSET('Water Data'!$H$6,0,10*ROW('Water Data'!H106)),NA())</f>
        <v>#N/A</v>
      </c>
      <c r="R112" s="527" t="e">
        <f ca="1">+IF(AND(ISNUMBER(OFFSET('Water Data'!$H$9,0,10*ROW('Water Data'!H106))),'Data Summary'!CG112="Yes"),OFFSET('Water Data'!$H$9,0,10*ROW('Water Data'!H106)),NA())</f>
        <v>#N/A</v>
      </c>
      <c r="S112" s="527" t="e">
        <f ca="1">+IF(AND(ISNUMBER(OFFSET('Water Data'!$I$4,0,10*ROW('Water Data'!I106))),'Data Summary'!CH112="Yes"),100-OFFSET('Water Data'!$I$4,0,10*ROW('Water Data'!I106)),NA())</f>
        <v>#N/A</v>
      </c>
      <c r="T112" s="527" t="e">
        <f ca="1">+IF(AND(ISNUMBER(OFFSET('Water Data'!$I$6,0,10*ROW('Water Data'!I106))),'Data Summary'!CI112="Yes"),OFFSET('Water Data'!$I$6,0,10*ROW('Water Data'!I106)),NA())</f>
        <v>#N/A</v>
      </c>
      <c r="U112" s="527" t="e">
        <f ca="1">+IF(AND(ISNUMBER(OFFSET('Water Data'!$I$9,0,10*ROW('Water Data'!I106))),'Data Summary'!CJ112="Yes"),OFFSET('Water Data'!$I$9,0,10*ROW('Water Data'!I106)),NA())</f>
        <v>#N/A</v>
      </c>
      <c r="V112" s="528" t="e">
        <f ca="1">+IF(AND(ISNUMBER(OFFSET('Sanitation Data'!$D$4,0,10*ROW('Sanitation Data'!D106))),'Data Summary'!CK112="Yes"),100-OFFSET('Sanitation Data'!$D$4,0,10*ROW('Sanitation Data'!D106)),NA())</f>
        <v>#N/A</v>
      </c>
      <c r="W112" s="528" t="e">
        <f ca="1">+IF(AND(ISNUMBER(OFFSET('Sanitation Data'!$D$6,0,10*ROW('Sanitation Data'!D106))),'Data Summary'!CL112="Yes"),OFFSET('Sanitation Data'!$D$6,0,10*ROW('Sanitation Data'!D106)),NA())</f>
        <v>#N/A</v>
      </c>
      <c r="X112" s="528" t="e">
        <f ca="1">+IF(AND(ISNUMBER(OFFSET('Sanitation Data'!$D$10,0,10*ROW('Sanitation Data'!D106))),'Data Summary'!CM112="Yes"),OFFSET('Sanitation Data'!$D$10,0,10*ROW('Sanitation Data'!D106)),NA())</f>
        <v>#N/A</v>
      </c>
      <c r="Y112" s="528" t="e">
        <f ca="1">+IF(AND(ISNUMBER(OFFSET('Sanitation Data'!$D$11,0,10*ROW('Sanitation Data'!D106))),'Data Summary'!CN112="Yes"),OFFSET('Sanitation Data'!$D$11,0,10*ROW('Sanitation Data'!D106)),NA())</f>
        <v>#N/A</v>
      </c>
      <c r="Z112" s="528" t="e">
        <f ca="1">+IF(AND(ISNUMBER(OFFSET('Sanitation Data'!$D$12,0,10*ROW('Sanitation Data'!D106))),'Data Summary'!CO112="Yes"),OFFSET('Sanitation Data'!$D$12,0,10*ROW('Sanitation Data'!D106)),NA())</f>
        <v>#N/A</v>
      </c>
      <c r="AA112" s="528" t="e">
        <f ca="1">+IF(AND(ISNUMBER(OFFSET('Sanitation Data'!$E$4,0,10*ROW('Sanitation Data'!E106))),'Data Summary'!CP112="Yes"),100-OFFSET('Sanitation Data'!$E$4,0,10*ROW('Sanitation Data'!E106)),NA())</f>
        <v>#N/A</v>
      </c>
      <c r="AB112" s="528" t="e">
        <f ca="1">+IF(AND(ISNUMBER(OFFSET('Sanitation Data'!$E$6,0,10*ROW('Sanitation Data'!E106))),'Data Summary'!CQ112="Yes"),OFFSET('Sanitation Data'!$E$6,0,10*ROW('Sanitation Data'!E106)),NA())</f>
        <v>#N/A</v>
      </c>
      <c r="AC112" s="528" t="e">
        <f ca="1">+IF(AND(ISNUMBER(OFFSET('Sanitation Data'!$E$10,0,10*ROW('Sanitation Data'!E106))),'Data Summary'!CR112="Yes"),OFFSET('Sanitation Data'!$E$10,0,10*ROW('Sanitation Data'!E106)),NA())</f>
        <v>#N/A</v>
      </c>
      <c r="AD112" s="528" t="e">
        <f ca="1">+IF(AND(ISNUMBER(OFFSET('Sanitation Data'!$E$11,0,10*ROW('Sanitation Data'!E106))),'Data Summary'!CS112="Yes"),OFFSET('Sanitation Data'!$E$11,0,10*ROW('Sanitation Data'!E106)),NA())</f>
        <v>#N/A</v>
      </c>
      <c r="AE112" s="528" t="e">
        <f ca="1">+IF(AND(ISNUMBER(OFFSET('Sanitation Data'!$E$12,0,10*ROW('Sanitation Data'!E106))),'Data Summary'!CT112="Yes"),OFFSET('Sanitation Data'!$E$12,0,10*ROW('Sanitation Data'!E106)),NA())</f>
        <v>#N/A</v>
      </c>
      <c r="AF112" s="528" t="e">
        <f ca="1">+IF(AND(ISNUMBER(OFFSET('Sanitation Data'!$F$4,0,10*ROW('Sanitation Data'!F106))),'Data Summary'!CU112="Yes"),100-OFFSET('Sanitation Data'!$F$4,0,10*ROW('Sanitation Data'!F106)),NA())</f>
        <v>#N/A</v>
      </c>
      <c r="AG112" s="528" t="e">
        <f ca="1">+IF(AND(ISNUMBER(OFFSET('Sanitation Data'!$F$6,0,10*ROW('Sanitation Data'!F106))),'Data Summary'!CV112="Yes"),OFFSET('Sanitation Data'!$F$6,0,10*ROW('Sanitation Data'!F106)),NA())</f>
        <v>#N/A</v>
      </c>
      <c r="AH112" s="528" t="e">
        <f ca="1">+IF(AND(ISNUMBER(OFFSET('Sanitation Data'!$F$10,0,10*ROW('Sanitation Data'!F106))),'Data Summary'!CW112="Yes"),OFFSET('Sanitation Data'!$F$10,0,10*ROW('Sanitation Data'!F106)),NA())</f>
        <v>#N/A</v>
      </c>
      <c r="AI112" s="528" t="e">
        <f ca="1">+IF(AND(ISNUMBER(OFFSET('Sanitation Data'!$F$11,0,10*ROW('Sanitation Data'!F106))),'Data Summary'!CX112="Yes"),OFFSET('Sanitation Data'!$F$11,0,10*ROW('Sanitation Data'!F106)),NA())</f>
        <v>#N/A</v>
      </c>
      <c r="AJ112" s="528" t="e">
        <f ca="1">+IF(AND(ISNUMBER(OFFSET('Sanitation Data'!$F$12,0,10*ROW('Sanitation Data'!F106))),'Data Summary'!CY112="Yes"),OFFSET('Sanitation Data'!$F$12,0,10*ROW('Sanitation Data'!F106)),NA())</f>
        <v>#N/A</v>
      </c>
      <c r="AK112" s="528" t="e">
        <f ca="1">+IF(AND(ISNUMBER(OFFSET('Sanitation Data'!$G$4,0,10*ROW('Sanitation Data'!G106))),'Data Summary'!CZ112="Yes"),100-OFFSET('Sanitation Data'!$G$4,0,10*ROW('Sanitation Data'!G106)),NA())</f>
        <v>#N/A</v>
      </c>
      <c r="AL112" s="528" t="e">
        <f ca="1">+IF(AND(ISNUMBER(OFFSET('Sanitation Data'!$G$6,0,10*ROW('Sanitation Data'!G106))),'Data Summary'!DA112="Yes"),OFFSET('Sanitation Data'!$G$6,0,10*ROW('Sanitation Data'!G106)),NA())</f>
        <v>#N/A</v>
      </c>
      <c r="AM112" s="528" t="e">
        <f ca="1">+IF(AND(ISNUMBER(OFFSET('Sanitation Data'!$G$10,0,10*ROW('Sanitation Data'!G106))),'Data Summary'!DB112="Yes"),OFFSET('Sanitation Data'!$G$10,0,10*ROW('Sanitation Data'!G106)),NA())</f>
        <v>#N/A</v>
      </c>
      <c r="AN112" s="528" t="e">
        <f ca="1">+IF(AND(ISNUMBER(OFFSET('Sanitation Data'!$G$11,0,10*ROW('Sanitation Data'!G106))),'Data Summary'!DC112="Yes"),OFFSET('Sanitation Data'!$G$11,0,10*ROW('Sanitation Data'!G106)),NA())</f>
        <v>#N/A</v>
      </c>
      <c r="AO112" s="528" t="e">
        <f ca="1">+IF(AND(ISNUMBER(OFFSET('Sanitation Data'!$G$12,0,10*ROW('Sanitation Data'!G106))),'Data Summary'!DD112="Yes"),OFFSET('Sanitation Data'!$G$12,0,10*ROW('Sanitation Data'!G106)),NA())</f>
        <v>#N/A</v>
      </c>
      <c r="AP112" s="528" t="e">
        <f ca="1">+IF(AND(ISNUMBER(OFFSET('Sanitation Data'!$H$4,0,10*ROW('Sanitation Data'!H106))),'Data Summary'!DE112="Yes"),100-OFFSET('Sanitation Data'!$H$4,0,10*ROW('Sanitation Data'!H106)),NA())</f>
        <v>#N/A</v>
      </c>
      <c r="AQ112" s="528" t="e">
        <f ca="1">+IF(AND(ISNUMBER(OFFSET('Sanitation Data'!$H$6,0,10*ROW('Sanitation Data'!H106))),'Data Summary'!DF112="Yes"),OFFSET('Sanitation Data'!$H$6,0,10*ROW('Sanitation Data'!H106)),NA())</f>
        <v>#N/A</v>
      </c>
      <c r="AR112" s="528" t="e">
        <f ca="1">+IF(AND(ISNUMBER(OFFSET('Sanitation Data'!$H$10,0,10*ROW('Sanitation Data'!H106))),'Data Summary'!DG112="Yes"),OFFSET('Sanitation Data'!$H$10,0,10*ROW('Sanitation Data'!H106)),NA())</f>
        <v>#N/A</v>
      </c>
      <c r="AS112" s="528" t="e">
        <f ca="1">+IF(AND(ISNUMBER(OFFSET('Sanitation Data'!$H$11,0,10*ROW('Sanitation Data'!H106))),'Data Summary'!DH112="Yes"),OFFSET('Sanitation Data'!$H$11,0,10*ROW('Sanitation Data'!H106)),NA())</f>
        <v>#N/A</v>
      </c>
      <c r="AT112" s="528" t="e">
        <f ca="1">+IF(AND(ISNUMBER(OFFSET('Sanitation Data'!$H$12,0,10*ROW('Sanitation Data'!H106))),'Data Summary'!DI112="Yes"),OFFSET('Sanitation Data'!$H$12,0,10*ROW('Sanitation Data'!H106)),NA())</f>
        <v>#N/A</v>
      </c>
      <c r="AU112" s="528" t="e">
        <f ca="1">+IF(AND(ISNUMBER(OFFSET('Sanitation Data'!$I$4,0,10*ROW('Sanitation Data'!I106))),'Data Summary'!DJ112="Yes"),100-OFFSET('Sanitation Data'!$I$4,0,10*ROW('Sanitation Data'!I106)),NA())</f>
        <v>#N/A</v>
      </c>
      <c r="AV112" s="528" t="e">
        <f ca="1">+IF(AND(ISNUMBER(OFFSET('Sanitation Data'!$I$6,0,10*ROW('Sanitation Data'!I106))),'Data Summary'!DK112="Yes"),OFFSET('Sanitation Data'!$I$6,0,10*ROW('Sanitation Data'!I106)),NA())</f>
        <v>#N/A</v>
      </c>
      <c r="AW112" s="528" t="e">
        <f ca="1">+IF(AND(ISNUMBER(OFFSET('Sanitation Data'!$I$10,0,10*ROW('Sanitation Data'!I106))),'Data Summary'!DL112="Yes"),OFFSET('Sanitation Data'!$I$10,0,10*ROW('Sanitation Data'!I106)),NA())</f>
        <v>#N/A</v>
      </c>
      <c r="AX112" s="528" t="e">
        <f ca="1">+IF(AND(ISNUMBER(OFFSET('Sanitation Data'!$I$11,0,10*ROW('Sanitation Data'!I106))),'Data Summary'!DM112="Yes"),OFFSET('Sanitation Data'!$I$11,0,10*ROW('Sanitation Data'!I106)),NA())</f>
        <v>#N/A</v>
      </c>
      <c r="AY112" s="528" t="e">
        <f ca="1">+IF(AND(ISNUMBER(OFFSET('Sanitation Data'!$I$12,0,10*ROW('Sanitation Data'!I106))),'Data Summary'!DN112="Yes"),OFFSET('Sanitation Data'!$I$12,0,10*ROW('Sanitation Data'!I106)),NA())</f>
        <v>#N/A</v>
      </c>
      <c r="AZ112" s="529" t="e">
        <f ca="1">+IF(AND(ISNUMBER(OFFSET('Hygiene Data'!$D$5,0,10*ROW('Hygiene Data'!D106))),'Data Summary'!DO112="Yes"),OFFSET('Hygiene Data'!$D$5,0,10*ROW('Hygiene Data'!D106)),NA())</f>
        <v>#N/A</v>
      </c>
      <c r="BA112" s="529" t="e">
        <f ca="1">+IF(AND(ISNUMBER(OFFSET('Hygiene Data'!$D$7,0,10*ROW('Hygiene Data'!D106))),'Data Summary'!DP112="Yes"),OFFSET('Hygiene Data'!$D$7,0,10*ROW('Hygiene Data'!D106)),NA())</f>
        <v>#N/A</v>
      </c>
      <c r="BB112" s="529" t="e">
        <f ca="1">+IF(AND(ISNUMBER(OFFSET('Hygiene Data'!$D$9,0,10*ROW('Hygiene Data'!D106))),'Data Summary'!DQ112="Yes"),OFFSET('Hygiene Data'!$D$9,0,10*ROW('Hygiene Data'!D106)),NA())</f>
        <v>#N/A</v>
      </c>
      <c r="BC112" s="529" t="e">
        <f ca="1">+IF(AND(ISNUMBER(OFFSET('Hygiene Data'!$E$5,0,10*ROW('Hygiene Data'!E106))),'Data Summary'!DR112="Yes"),OFFSET('Hygiene Data'!$E$5,0,10*ROW('Hygiene Data'!E106)),NA())</f>
        <v>#N/A</v>
      </c>
      <c r="BD112" s="529" t="e">
        <f ca="1">+IF(AND(ISNUMBER(OFFSET('Hygiene Data'!$E$7,0,10*ROW('Hygiene Data'!E106))),'Data Summary'!DS112="Yes"),OFFSET('Hygiene Data'!$E$7,0,10*ROW('Hygiene Data'!E106)),NA())</f>
        <v>#N/A</v>
      </c>
      <c r="BE112" s="529" t="e">
        <f ca="1">+IF(AND(ISNUMBER(OFFSET('Hygiene Data'!$E$9,0,10*ROW('Hygiene Data'!E106))),'Data Summary'!DT112="Yes"),OFFSET('Hygiene Data'!$E$9,0,10*ROW('Hygiene Data'!E106)),NA())</f>
        <v>#N/A</v>
      </c>
      <c r="BF112" s="529" t="e">
        <f ca="1">+IF(AND(ISNUMBER(OFFSET('Hygiene Data'!$F$5,0,10*ROW('Hygiene Data'!F106))),'Data Summary'!DU112="Yes"),OFFSET('Hygiene Data'!$F$5,0,10*ROW('Hygiene Data'!F106)),NA())</f>
        <v>#N/A</v>
      </c>
      <c r="BG112" s="529" t="e">
        <f ca="1">+IF(AND(ISNUMBER(OFFSET('Hygiene Data'!$F$7,0,10*ROW('Hygiene Data'!F106))),'Data Summary'!DV112="Yes"),OFFSET('Hygiene Data'!$F$7,0,10*ROW('Hygiene Data'!F106)),NA())</f>
        <v>#N/A</v>
      </c>
      <c r="BH112" s="529" t="e">
        <f ca="1">+IF(AND(ISNUMBER(OFFSET('Hygiene Data'!$F$9,0,10*ROW('Hygiene Data'!F106))),'Data Summary'!DW112="Yes"),OFFSET('Hygiene Data'!$F$9,0,10*ROW('Hygiene Data'!F106)),NA())</f>
        <v>#N/A</v>
      </c>
      <c r="BI112" s="529" t="e">
        <f ca="1">+IF(AND(ISNUMBER(OFFSET('Hygiene Data'!$G$5,0,10*ROW('Hygiene Data'!G106))),'Data Summary'!DX112="Yes"),OFFSET('Hygiene Data'!$G$5,0,10*ROW('Hygiene Data'!G106)),NA())</f>
        <v>#N/A</v>
      </c>
      <c r="BJ112" s="529" t="e">
        <f ca="1">+IF(AND(ISNUMBER(OFFSET('Hygiene Data'!$G$7,0,10*ROW('Hygiene Data'!G106))),'Data Summary'!DY112="Yes"),OFFSET('Hygiene Data'!$G$7,0,10*ROW('Hygiene Data'!G106)),NA())</f>
        <v>#N/A</v>
      </c>
      <c r="BK112" s="529" t="e">
        <f ca="1">+IF(AND(ISNUMBER(OFFSET('Hygiene Data'!$G$9,0,10*ROW('Hygiene Data'!G106))),'Data Summary'!DZ112="Yes"),OFFSET('Hygiene Data'!$G$9,0,10*ROW('Hygiene Data'!G106)),NA())</f>
        <v>#N/A</v>
      </c>
      <c r="BL112" s="529" t="e">
        <f ca="1">+IF(AND(ISNUMBER(OFFSET('Hygiene Data'!$H$5,0,10*ROW('Hygiene Data'!H106))),'Data Summary'!EA112="Yes"),OFFSET('Hygiene Data'!$H$5,0,10*ROW('Hygiene Data'!H106)),NA())</f>
        <v>#N/A</v>
      </c>
      <c r="BM112" s="529" t="e">
        <f ca="1">+IF(AND(ISNUMBER(OFFSET('Hygiene Data'!$H$7,0,10*ROW('Hygiene Data'!H106))),'Data Summary'!EB112="Yes"),OFFSET('Hygiene Data'!$H$7,0,10*ROW('Hygiene Data'!H106)),NA())</f>
        <v>#N/A</v>
      </c>
      <c r="BN112" s="529" t="e">
        <f ca="1">+IF(AND(ISNUMBER(OFFSET('Hygiene Data'!$H$9,0,10*ROW('Hygiene Data'!H106))),'Data Summary'!EC112="Yes"),OFFSET('Hygiene Data'!$H$9,0,10*ROW('Hygiene Data'!H106)),NA())</f>
        <v>#N/A</v>
      </c>
      <c r="BO112" s="529" t="e">
        <f ca="1">+IF(AND(ISNUMBER(OFFSET('Hygiene Data'!$I$5,0,10*ROW('Hygiene Data'!I106))),'Data Summary'!ED112="Yes"),OFFSET('Hygiene Data'!$I$5,0,10*ROW('Hygiene Data'!I106)),NA())</f>
        <v>#N/A</v>
      </c>
      <c r="BP112" s="529" t="e">
        <f ca="1">+IF(AND(ISNUMBER(OFFSET('Hygiene Data'!$I$7,0,10*ROW('Hygiene Data'!I106))),'Data Summary'!EE112="Yes"),OFFSET('Hygiene Data'!$I$7,0,10*ROW('Hygiene Data'!I106)),NA())</f>
        <v>#N/A</v>
      </c>
      <c r="BQ112" s="529" t="e">
        <f ca="1">+IF(AND(ISNUMBER(OFFSET('Hygiene Data'!$I$9,0,10*ROW('Hygiene Data'!I106))),'Data Summary'!EF112="Yes"),OFFSET('Hygiene Data'!$I$9,0,10*ROW('Hygiene Data'!I106)),NA())</f>
        <v>#N/A</v>
      </c>
    </row>
    <row r="113" spans="1:69" x14ac:dyDescent="0.25">
      <c r="A113" s="525" t="e">
        <f ca="1">+RIGHT('Data Summary'!A113,LEN('Data Summary'!A113)-9)</f>
        <v>#VALUE!</v>
      </c>
      <c r="B113" s="499" t="str">
        <f ca="1">+IF(ISTEXT('Data Summary'!B113),'Data Summary'!B113,"")</f>
        <v/>
      </c>
      <c r="C113" s="526" t="e">
        <f ca="1">+VALUE('Data Summary'!C113)</f>
        <v>#VALUE!</v>
      </c>
      <c r="D113" s="527" t="e">
        <f ca="1">+IF(AND(ISNUMBER(OFFSET('Water Data'!$D$4,0,10*ROW('Water Data'!D107))),'Data Summary'!BS113="Yes"),100-OFFSET('Water Data'!$D$4,0,10*ROW('Water Data'!D107)),NA())</f>
        <v>#N/A</v>
      </c>
      <c r="E113" s="527" t="e">
        <f ca="1">+IF(AND(ISNUMBER(OFFSET('Water Data'!$D$6,0,10*ROW('Water Data'!D107))),'Data Summary'!BT113="Yes"),OFFSET('Water Data'!$D$6,0,10*ROW('Water Data'!D107)),NA())</f>
        <v>#N/A</v>
      </c>
      <c r="F113" s="527" t="e">
        <f ca="1">+IF(AND(ISNUMBER(OFFSET('Water Data'!$D$9,0,10*ROW('Water Data'!D107))),'Data Summary'!BU113="Yes"),OFFSET('Water Data'!$D$9,0,10*ROW('Water Data'!D107)),NA())</f>
        <v>#N/A</v>
      </c>
      <c r="G113" s="527" t="e">
        <f ca="1">+IF(AND(ISNUMBER(OFFSET('Water Data'!$E$4,0,10*ROW('Water Data'!E107))),'Data Summary'!BV113="Yes"),100-OFFSET('Water Data'!$E$4,0,10*ROW('Water Data'!E107)),NA())</f>
        <v>#N/A</v>
      </c>
      <c r="H113" s="527" t="e">
        <f ca="1">+IF(AND(ISNUMBER(OFFSET('Water Data'!$E$6,0,10*ROW('Water Data'!E107))),'Data Summary'!BW113="Yes"),OFFSET('Water Data'!$E$6,0,10*ROW('Water Data'!E107)),NA())</f>
        <v>#N/A</v>
      </c>
      <c r="I113" s="527" t="e">
        <f ca="1">+IF(AND(ISNUMBER(OFFSET('Water Data'!$E$9,0,10*ROW('Water Data'!E107))),'Data Summary'!BX113="Yes"),OFFSET('Water Data'!$E$9,0,10*ROW('Water Data'!E107)),NA())</f>
        <v>#N/A</v>
      </c>
      <c r="J113" s="527" t="e">
        <f ca="1">+IF(AND(ISNUMBER(OFFSET('Water Data'!$F$4,0,10*ROW('Water Data'!F107))),'Data Summary'!BY113="Yes"),100-OFFSET('Water Data'!$F$4,0,10*ROW('Water Data'!F107)),NA())</f>
        <v>#N/A</v>
      </c>
      <c r="K113" s="527" t="e">
        <f ca="1">+IF(AND(ISNUMBER(OFFSET('Water Data'!$F$6,0,10*ROW('Water Data'!F107))),'Data Summary'!BZ113="Yes"),OFFSET('Water Data'!$F$6,0,10*ROW('Water Data'!F107)),NA())</f>
        <v>#N/A</v>
      </c>
      <c r="L113" s="527" t="e">
        <f ca="1">+IF(AND(ISNUMBER(OFFSET('Water Data'!$F$9,0,10*ROW('Water Data'!F107))),'Data Summary'!CA113="Yes"),OFFSET('Water Data'!$F$9,0,10*ROW('Water Data'!F107)),NA())</f>
        <v>#N/A</v>
      </c>
      <c r="M113" s="527" t="e">
        <f ca="1">+IF(AND(ISNUMBER(OFFSET('Water Data'!$G$4,0,10*ROW('Water Data'!G107))),'Data Summary'!CB113="Yes"),100-OFFSET('Water Data'!$G$4,0,10*ROW('Water Data'!G107)),NA())</f>
        <v>#N/A</v>
      </c>
      <c r="N113" s="527" t="e">
        <f ca="1">+IF(AND(ISNUMBER(OFFSET('Water Data'!$G$6,0,10*ROW('Water Data'!G107))),'Data Summary'!CC113="Yes"),OFFSET('Water Data'!$G$6,0,10*ROW('Water Data'!G107)),NA())</f>
        <v>#N/A</v>
      </c>
      <c r="O113" s="527" t="e">
        <f ca="1">+IF(AND(ISNUMBER(OFFSET('Water Data'!$G$9,0,10*ROW('Water Data'!G107))),'Data Summary'!CD113="Yes"),OFFSET('Water Data'!$G$9,0,10*ROW('Water Data'!G107)),NA())</f>
        <v>#N/A</v>
      </c>
      <c r="P113" s="527" t="e">
        <f ca="1">+IF(AND(ISNUMBER(OFFSET('Water Data'!$H$4,0,10*ROW('Water Data'!H107))),'Data Summary'!CE113="Yes"),100-OFFSET('Water Data'!$H$4,0,10*ROW('Water Data'!H107)),NA())</f>
        <v>#N/A</v>
      </c>
      <c r="Q113" s="527" t="e">
        <f ca="1">+IF(AND(ISNUMBER(OFFSET('Water Data'!$H$6,0,10*ROW('Water Data'!H107))),'Data Summary'!CF113="Yes"),OFFSET('Water Data'!$H$6,0,10*ROW('Water Data'!H107)),NA())</f>
        <v>#N/A</v>
      </c>
      <c r="R113" s="527" t="e">
        <f ca="1">+IF(AND(ISNUMBER(OFFSET('Water Data'!$H$9,0,10*ROW('Water Data'!H107))),'Data Summary'!CG113="Yes"),OFFSET('Water Data'!$H$9,0,10*ROW('Water Data'!H107)),NA())</f>
        <v>#N/A</v>
      </c>
      <c r="S113" s="527" t="e">
        <f ca="1">+IF(AND(ISNUMBER(OFFSET('Water Data'!$I$4,0,10*ROW('Water Data'!I107))),'Data Summary'!CH113="Yes"),100-OFFSET('Water Data'!$I$4,0,10*ROW('Water Data'!I107)),NA())</f>
        <v>#N/A</v>
      </c>
      <c r="T113" s="527" t="e">
        <f ca="1">+IF(AND(ISNUMBER(OFFSET('Water Data'!$I$6,0,10*ROW('Water Data'!I107))),'Data Summary'!CI113="Yes"),OFFSET('Water Data'!$I$6,0,10*ROW('Water Data'!I107)),NA())</f>
        <v>#N/A</v>
      </c>
      <c r="U113" s="527" t="e">
        <f ca="1">+IF(AND(ISNUMBER(OFFSET('Water Data'!$I$9,0,10*ROW('Water Data'!I107))),'Data Summary'!CJ113="Yes"),OFFSET('Water Data'!$I$9,0,10*ROW('Water Data'!I107)),NA())</f>
        <v>#N/A</v>
      </c>
      <c r="V113" s="528" t="e">
        <f ca="1">+IF(AND(ISNUMBER(OFFSET('Sanitation Data'!$D$4,0,10*ROW('Sanitation Data'!D107))),'Data Summary'!CK113="Yes"),100-OFFSET('Sanitation Data'!$D$4,0,10*ROW('Sanitation Data'!D107)),NA())</f>
        <v>#N/A</v>
      </c>
      <c r="W113" s="528" t="e">
        <f ca="1">+IF(AND(ISNUMBER(OFFSET('Sanitation Data'!$D$6,0,10*ROW('Sanitation Data'!D107))),'Data Summary'!CL113="Yes"),OFFSET('Sanitation Data'!$D$6,0,10*ROW('Sanitation Data'!D107)),NA())</f>
        <v>#N/A</v>
      </c>
      <c r="X113" s="528" t="e">
        <f ca="1">+IF(AND(ISNUMBER(OFFSET('Sanitation Data'!$D$10,0,10*ROW('Sanitation Data'!D107))),'Data Summary'!CM113="Yes"),OFFSET('Sanitation Data'!$D$10,0,10*ROW('Sanitation Data'!D107)),NA())</f>
        <v>#N/A</v>
      </c>
      <c r="Y113" s="528" t="e">
        <f ca="1">+IF(AND(ISNUMBER(OFFSET('Sanitation Data'!$D$11,0,10*ROW('Sanitation Data'!D107))),'Data Summary'!CN113="Yes"),OFFSET('Sanitation Data'!$D$11,0,10*ROW('Sanitation Data'!D107)),NA())</f>
        <v>#N/A</v>
      </c>
      <c r="Z113" s="528" t="e">
        <f ca="1">+IF(AND(ISNUMBER(OFFSET('Sanitation Data'!$D$12,0,10*ROW('Sanitation Data'!D107))),'Data Summary'!CO113="Yes"),OFFSET('Sanitation Data'!$D$12,0,10*ROW('Sanitation Data'!D107)),NA())</f>
        <v>#N/A</v>
      </c>
      <c r="AA113" s="528" t="e">
        <f ca="1">+IF(AND(ISNUMBER(OFFSET('Sanitation Data'!$E$4,0,10*ROW('Sanitation Data'!E107))),'Data Summary'!CP113="Yes"),100-OFFSET('Sanitation Data'!$E$4,0,10*ROW('Sanitation Data'!E107)),NA())</f>
        <v>#N/A</v>
      </c>
      <c r="AB113" s="528" t="e">
        <f ca="1">+IF(AND(ISNUMBER(OFFSET('Sanitation Data'!$E$6,0,10*ROW('Sanitation Data'!E107))),'Data Summary'!CQ113="Yes"),OFFSET('Sanitation Data'!$E$6,0,10*ROW('Sanitation Data'!E107)),NA())</f>
        <v>#N/A</v>
      </c>
      <c r="AC113" s="528" t="e">
        <f ca="1">+IF(AND(ISNUMBER(OFFSET('Sanitation Data'!$E$10,0,10*ROW('Sanitation Data'!E107))),'Data Summary'!CR113="Yes"),OFFSET('Sanitation Data'!$E$10,0,10*ROW('Sanitation Data'!E107)),NA())</f>
        <v>#N/A</v>
      </c>
      <c r="AD113" s="528" t="e">
        <f ca="1">+IF(AND(ISNUMBER(OFFSET('Sanitation Data'!$E$11,0,10*ROW('Sanitation Data'!E107))),'Data Summary'!CS113="Yes"),OFFSET('Sanitation Data'!$E$11,0,10*ROW('Sanitation Data'!E107)),NA())</f>
        <v>#N/A</v>
      </c>
      <c r="AE113" s="528" t="e">
        <f ca="1">+IF(AND(ISNUMBER(OFFSET('Sanitation Data'!$E$12,0,10*ROW('Sanitation Data'!E107))),'Data Summary'!CT113="Yes"),OFFSET('Sanitation Data'!$E$12,0,10*ROW('Sanitation Data'!E107)),NA())</f>
        <v>#N/A</v>
      </c>
      <c r="AF113" s="528" t="e">
        <f ca="1">+IF(AND(ISNUMBER(OFFSET('Sanitation Data'!$F$4,0,10*ROW('Sanitation Data'!F107))),'Data Summary'!CU113="Yes"),100-OFFSET('Sanitation Data'!$F$4,0,10*ROW('Sanitation Data'!F107)),NA())</f>
        <v>#N/A</v>
      </c>
      <c r="AG113" s="528" t="e">
        <f ca="1">+IF(AND(ISNUMBER(OFFSET('Sanitation Data'!$F$6,0,10*ROW('Sanitation Data'!F107))),'Data Summary'!CV113="Yes"),OFFSET('Sanitation Data'!$F$6,0,10*ROW('Sanitation Data'!F107)),NA())</f>
        <v>#N/A</v>
      </c>
      <c r="AH113" s="528" t="e">
        <f ca="1">+IF(AND(ISNUMBER(OFFSET('Sanitation Data'!$F$10,0,10*ROW('Sanitation Data'!F107))),'Data Summary'!CW113="Yes"),OFFSET('Sanitation Data'!$F$10,0,10*ROW('Sanitation Data'!F107)),NA())</f>
        <v>#N/A</v>
      </c>
      <c r="AI113" s="528" t="e">
        <f ca="1">+IF(AND(ISNUMBER(OFFSET('Sanitation Data'!$F$11,0,10*ROW('Sanitation Data'!F107))),'Data Summary'!CX113="Yes"),OFFSET('Sanitation Data'!$F$11,0,10*ROW('Sanitation Data'!F107)),NA())</f>
        <v>#N/A</v>
      </c>
      <c r="AJ113" s="528" t="e">
        <f ca="1">+IF(AND(ISNUMBER(OFFSET('Sanitation Data'!$F$12,0,10*ROW('Sanitation Data'!F107))),'Data Summary'!CY113="Yes"),OFFSET('Sanitation Data'!$F$12,0,10*ROW('Sanitation Data'!F107)),NA())</f>
        <v>#N/A</v>
      </c>
      <c r="AK113" s="528" t="e">
        <f ca="1">+IF(AND(ISNUMBER(OFFSET('Sanitation Data'!$G$4,0,10*ROW('Sanitation Data'!G107))),'Data Summary'!CZ113="Yes"),100-OFFSET('Sanitation Data'!$G$4,0,10*ROW('Sanitation Data'!G107)),NA())</f>
        <v>#N/A</v>
      </c>
      <c r="AL113" s="528" t="e">
        <f ca="1">+IF(AND(ISNUMBER(OFFSET('Sanitation Data'!$G$6,0,10*ROW('Sanitation Data'!G107))),'Data Summary'!DA113="Yes"),OFFSET('Sanitation Data'!$G$6,0,10*ROW('Sanitation Data'!G107)),NA())</f>
        <v>#N/A</v>
      </c>
      <c r="AM113" s="528" t="e">
        <f ca="1">+IF(AND(ISNUMBER(OFFSET('Sanitation Data'!$G$10,0,10*ROW('Sanitation Data'!G107))),'Data Summary'!DB113="Yes"),OFFSET('Sanitation Data'!$G$10,0,10*ROW('Sanitation Data'!G107)),NA())</f>
        <v>#N/A</v>
      </c>
      <c r="AN113" s="528" t="e">
        <f ca="1">+IF(AND(ISNUMBER(OFFSET('Sanitation Data'!$G$11,0,10*ROW('Sanitation Data'!G107))),'Data Summary'!DC113="Yes"),OFFSET('Sanitation Data'!$G$11,0,10*ROW('Sanitation Data'!G107)),NA())</f>
        <v>#N/A</v>
      </c>
      <c r="AO113" s="528" t="e">
        <f ca="1">+IF(AND(ISNUMBER(OFFSET('Sanitation Data'!$G$12,0,10*ROW('Sanitation Data'!G107))),'Data Summary'!DD113="Yes"),OFFSET('Sanitation Data'!$G$12,0,10*ROW('Sanitation Data'!G107)),NA())</f>
        <v>#N/A</v>
      </c>
      <c r="AP113" s="528" t="e">
        <f ca="1">+IF(AND(ISNUMBER(OFFSET('Sanitation Data'!$H$4,0,10*ROW('Sanitation Data'!H107))),'Data Summary'!DE113="Yes"),100-OFFSET('Sanitation Data'!$H$4,0,10*ROW('Sanitation Data'!H107)),NA())</f>
        <v>#N/A</v>
      </c>
      <c r="AQ113" s="528" t="e">
        <f ca="1">+IF(AND(ISNUMBER(OFFSET('Sanitation Data'!$H$6,0,10*ROW('Sanitation Data'!H107))),'Data Summary'!DF113="Yes"),OFFSET('Sanitation Data'!$H$6,0,10*ROW('Sanitation Data'!H107)),NA())</f>
        <v>#N/A</v>
      </c>
      <c r="AR113" s="528" t="e">
        <f ca="1">+IF(AND(ISNUMBER(OFFSET('Sanitation Data'!$H$10,0,10*ROW('Sanitation Data'!H107))),'Data Summary'!DG113="Yes"),OFFSET('Sanitation Data'!$H$10,0,10*ROW('Sanitation Data'!H107)),NA())</f>
        <v>#N/A</v>
      </c>
      <c r="AS113" s="528" t="e">
        <f ca="1">+IF(AND(ISNUMBER(OFFSET('Sanitation Data'!$H$11,0,10*ROW('Sanitation Data'!H107))),'Data Summary'!DH113="Yes"),OFFSET('Sanitation Data'!$H$11,0,10*ROW('Sanitation Data'!H107)),NA())</f>
        <v>#N/A</v>
      </c>
      <c r="AT113" s="528" t="e">
        <f ca="1">+IF(AND(ISNUMBER(OFFSET('Sanitation Data'!$H$12,0,10*ROW('Sanitation Data'!H107))),'Data Summary'!DI113="Yes"),OFFSET('Sanitation Data'!$H$12,0,10*ROW('Sanitation Data'!H107)),NA())</f>
        <v>#N/A</v>
      </c>
      <c r="AU113" s="528" t="e">
        <f ca="1">+IF(AND(ISNUMBER(OFFSET('Sanitation Data'!$I$4,0,10*ROW('Sanitation Data'!I107))),'Data Summary'!DJ113="Yes"),100-OFFSET('Sanitation Data'!$I$4,0,10*ROW('Sanitation Data'!I107)),NA())</f>
        <v>#N/A</v>
      </c>
      <c r="AV113" s="528" t="e">
        <f ca="1">+IF(AND(ISNUMBER(OFFSET('Sanitation Data'!$I$6,0,10*ROW('Sanitation Data'!I107))),'Data Summary'!DK113="Yes"),OFFSET('Sanitation Data'!$I$6,0,10*ROW('Sanitation Data'!I107)),NA())</f>
        <v>#N/A</v>
      </c>
      <c r="AW113" s="528" t="e">
        <f ca="1">+IF(AND(ISNUMBER(OFFSET('Sanitation Data'!$I$10,0,10*ROW('Sanitation Data'!I107))),'Data Summary'!DL113="Yes"),OFFSET('Sanitation Data'!$I$10,0,10*ROW('Sanitation Data'!I107)),NA())</f>
        <v>#N/A</v>
      </c>
      <c r="AX113" s="528" t="e">
        <f ca="1">+IF(AND(ISNUMBER(OFFSET('Sanitation Data'!$I$11,0,10*ROW('Sanitation Data'!I107))),'Data Summary'!DM113="Yes"),OFFSET('Sanitation Data'!$I$11,0,10*ROW('Sanitation Data'!I107)),NA())</f>
        <v>#N/A</v>
      </c>
      <c r="AY113" s="528" t="e">
        <f ca="1">+IF(AND(ISNUMBER(OFFSET('Sanitation Data'!$I$12,0,10*ROW('Sanitation Data'!I107))),'Data Summary'!DN113="Yes"),OFFSET('Sanitation Data'!$I$12,0,10*ROW('Sanitation Data'!I107)),NA())</f>
        <v>#N/A</v>
      </c>
      <c r="AZ113" s="529" t="e">
        <f ca="1">+IF(AND(ISNUMBER(OFFSET('Hygiene Data'!$D$5,0,10*ROW('Hygiene Data'!D107))),'Data Summary'!DO113="Yes"),OFFSET('Hygiene Data'!$D$5,0,10*ROW('Hygiene Data'!D107)),NA())</f>
        <v>#N/A</v>
      </c>
      <c r="BA113" s="529" t="e">
        <f ca="1">+IF(AND(ISNUMBER(OFFSET('Hygiene Data'!$D$7,0,10*ROW('Hygiene Data'!D107))),'Data Summary'!DP113="Yes"),OFFSET('Hygiene Data'!$D$7,0,10*ROW('Hygiene Data'!D107)),NA())</f>
        <v>#N/A</v>
      </c>
      <c r="BB113" s="529" t="e">
        <f ca="1">+IF(AND(ISNUMBER(OFFSET('Hygiene Data'!$D$9,0,10*ROW('Hygiene Data'!D107))),'Data Summary'!DQ113="Yes"),OFFSET('Hygiene Data'!$D$9,0,10*ROW('Hygiene Data'!D107)),NA())</f>
        <v>#N/A</v>
      </c>
      <c r="BC113" s="529" t="e">
        <f ca="1">+IF(AND(ISNUMBER(OFFSET('Hygiene Data'!$E$5,0,10*ROW('Hygiene Data'!E107))),'Data Summary'!DR113="Yes"),OFFSET('Hygiene Data'!$E$5,0,10*ROW('Hygiene Data'!E107)),NA())</f>
        <v>#N/A</v>
      </c>
      <c r="BD113" s="529" t="e">
        <f ca="1">+IF(AND(ISNUMBER(OFFSET('Hygiene Data'!$E$7,0,10*ROW('Hygiene Data'!E107))),'Data Summary'!DS113="Yes"),OFFSET('Hygiene Data'!$E$7,0,10*ROW('Hygiene Data'!E107)),NA())</f>
        <v>#N/A</v>
      </c>
      <c r="BE113" s="529" t="e">
        <f ca="1">+IF(AND(ISNUMBER(OFFSET('Hygiene Data'!$E$9,0,10*ROW('Hygiene Data'!E107))),'Data Summary'!DT113="Yes"),OFFSET('Hygiene Data'!$E$9,0,10*ROW('Hygiene Data'!E107)),NA())</f>
        <v>#N/A</v>
      </c>
      <c r="BF113" s="529" t="e">
        <f ca="1">+IF(AND(ISNUMBER(OFFSET('Hygiene Data'!$F$5,0,10*ROW('Hygiene Data'!F107))),'Data Summary'!DU113="Yes"),OFFSET('Hygiene Data'!$F$5,0,10*ROW('Hygiene Data'!F107)),NA())</f>
        <v>#N/A</v>
      </c>
      <c r="BG113" s="529" t="e">
        <f ca="1">+IF(AND(ISNUMBER(OFFSET('Hygiene Data'!$F$7,0,10*ROW('Hygiene Data'!F107))),'Data Summary'!DV113="Yes"),OFFSET('Hygiene Data'!$F$7,0,10*ROW('Hygiene Data'!F107)),NA())</f>
        <v>#N/A</v>
      </c>
      <c r="BH113" s="529" t="e">
        <f ca="1">+IF(AND(ISNUMBER(OFFSET('Hygiene Data'!$F$9,0,10*ROW('Hygiene Data'!F107))),'Data Summary'!DW113="Yes"),OFFSET('Hygiene Data'!$F$9,0,10*ROW('Hygiene Data'!F107)),NA())</f>
        <v>#N/A</v>
      </c>
      <c r="BI113" s="529" t="e">
        <f ca="1">+IF(AND(ISNUMBER(OFFSET('Hygiene Data'!$G$5,0,10*ROW('Hygiene Data'!G107))),'Data Summary'!DX113="Yes"),OFFSET('Hygiene Data'!$G$5,0,10*ROW('Hygiene Data'!G107)),NA())</f>
        <v>#N/A</v>
      </c>
      <c r="BJ113" s="529" t="e">
        <f ca="1">+IF(AND(ISNUMBER(OFFSET('Hygiene Data'!$G$7,0,10*ROW('Hygiene Data'!G107))),'Data Summary'!DY113="Yes"),OFFSET('Hygiene Data'!$G$7,0,10*ROW('Hygiene Data'!G107)),NA())</f>
        <v>#N/A</v>
      </c>
      <c r="BK113" s="529" t="e">
        <f ca="1">+IF(AND(ISNUMBER(OFFSET('Hygiene Data'!$G$9,0,10*ROW('Hygiene Data'!G107))),'Data Summary'!DZ113="Yes"),OFFSET('Hygiene Data'!$G$9,0,10*ROW('Hygiene Data'!G107)),NA())</f>
        <v>#N/A</v>
      </c>
      <c r="BL113" s="529" t="e">
        <f ca="1">+IF(AND(ISNUMBER(OFFSET('Hygiene Data'!$H$5,0,10*ROW('Hygiene Data'!H107))),'Data Summary'!EA113="Yes"),OFFSET('Hygiene Data'!$H$5,0,10*ROW('Hygiene Data'!H107)),NA())</f>
        <v>#N/A</v>
      </c>
      <c r="BM113" s="529" t="e">
        <f ca="1">+IF(AND(ISNUMBER(OFFSET('Hygiene Data'!$H$7,0,10*ROW('Hygiene Data'!H107))),'Data Summary'!EB113="Yes"),OFFSET('Hygiene Data'!$H$7,0,10*ROW('Hygiene Data'!H107)),NA())</f>
        <v>#N/A</v>
      </c>
      <c r="BN113" s="529" t="e">
        <f ca="1">+IF(AND(ISNUMBER(OFFSET('Hygiene Data'!$H$9,0,10*ROW('Hygiene Data'!H107))),'Data Summary'!EC113="Yes"),OFFSET('Hygiene Data'!$H$9,0,10*ROW('Hygiene Data'!H107)),NA())</f>
        <v>#N/A</v>
      </c>
      <c r="BO113" s="529" t="e">
        <f ca="1">+IF(AND(ISNUMBER(OFFSET('Hygiene Data'!$I$5,0,10*ROW('Hygiene Data'!I107))),'Data Summary'!ED113="Yes"),OFFSET('Hygiene Data'!$I$5,0,10*ROW('Hygiene Data'!I107)),NA())</f>
        <v>#N/A</v>
      </c>
      <c r="BP113" s="529" t="e">
        <f ca="1">+IF(AND(ISNUMBER(OFFSET('Hygiene Data'!$I$7,0,10*ROW('Hygiene Data'!I107))),'Data Summary'!EE113="Yes"),OFFSET('Hygiene Data'!$I$7,0,10*ROW('Hygiene Data'!I107)),NA())</f>
        <v>#N/A</v>
      </c>
      <c r="BQ113" s="529" t="e">
        <f ca="1">+IF(AND(ISNUMBER(OFFSET('Hygiene Data'!$I$9,0,10*ROW('Hygiene Data'!I107))),'Data Summary'!EF113="Yes"),OFFSET('Hygiene Data'!$I$9,0,10*ROW('Hygiene Data'!I107)),NA())</f>
        <v>#N/A</v>
      </c>
    </row>
    <row r="114" spans="1:69" x14ac:dyDescent="0.25">
      <c r="A114" s="525" t="e">
        <f ca="1">+RIGHT('Data Summary'!A114,LEN('Data Summary'!A114)-9)</f>
        <v>#VALUE!</v>
      </c>
      <c r="B114" s="499" t="str">
        <f ca="1">+IF(ISTEXT('Data Summary'!B114),'Data Summary'!B114,"")</f>
        <v/>
      </c>
      <c r="C114" s="526" t="e">
        <f ca="1">+VALUE('Data Summary'!C114)</f>
        <v>#VALUE!</v>
      </c>
      <c r="D114" s="527" t="e">
        <f ca="1">+IF(AND(ISNUMBER(OFFSET('Water Data'!$D$4,0,10*ROW('Water Data'!D108))),'Data Summary'!BS114="Yes"),100-OFFSET('Water Data'!$D$4,0,10*ROW('Water Data'!D108)),NA())</f>
        <v>#N/A</v>
      </c>
      <c r="E114" s="527" t="e">
        <f ca="1">+IF(AND(ISNUMBER(OFFSET('Water Data'!$D$6,0,10*ROW('Water Data'!D108))),'Data Summary'!BT114="Yes"),OFFSET('Water Data'!$D$6,0,10*ROW('Water Data'!D108)),NA())</f>
        <v>#N/A</v>
      </c>
      <c r="F114" s="527" t="e">
        <f ca="1">+IF(AND(ISNUMBER(OFFSET('Water Data'!$D$9,0,10*ROW('Water Data'!D108))),'Data Summary'!BU114="Yes"),OFFSET('Water Data'!$D$9,0,10*ROW('Water Data'!D108)),NA())</f>
        <v>#N/A</v>
      </c>
      <c r="G114" s="527" t="e">
        <f ca="1">+IF(AND(ISNUMBER(OFFSET('Water Data'!$E$4,0,10*ROW('Water Data'!E108))),'Data Summary'!BV114="Yes"),100-OFFSET('Water Data'!$E$4,0,10*ROW('Water Data'!E108)),NA())</f>
        <v>#N/A</v>
      </c>
      <c r="H114" s="527" t="e">
        <f ca="1">+IF(AND(ISNUMBER(OFFSET('Water Data'!$E$6,0,10*ROW('Water Data'!E108))),'Data Summary'!BW114="Yes"),OFFSET('Water Data'!$E$6,0,10*ROW('Water Data'!E108)),NA())</f>
        <v>#N/A</v>
      </c>
      <c r="I114" s="527" t="e">
        <f ca="1">+IF(AND(ISNUMBER(OFFSET('Water Data'!$E$9,0,10*ROW('Water Data'!E108))),'Data Summary'!BX114="Yes"),OFFSET('Water Data'!$E$9,0,10*ROW('Water Data'!E108)),NA())</f>
        <v>#N/A</v>
      </c>
      <c r="J114" s="527" t="e">
        <f ca="1">+IF(AND(ISNUMBER(OFFSET('Water Data'!$F$4,0,10*ROW('Water Data'!F108))),'Data Summary'!BY114="Yes"),100-OFFSET('Water Data'!$F$4,0,10*ROW('Water Data'!F108)),NA())</f>
        <v>#N/A</v>
      </c>
      <c r="K114" s="527" t="e">
        <f ca="1">+IF(AND(ISNUMBER(OFFSET('Water Data'!$F$6,0,10*ROW('Water Data'!F108))),'Data Summary'!BZ114="Yes"),OFFSET('Water Data'!$F$6,0,10*ROW('Water Data'!F108)),NA())</f>
        <v>#N/A</v>
      </c>
      <c r="L114" s="527" t="e">
        <f ca="1">+IF(AND(ISNUMBER(OFFSET('Water Data'!$F$9,0,10*ROW('Water Data'!F108))),'Data Summary'!CA114="Yes"),OFFSET('Water Data'!$F$9,0,10*ROW('Water Data'!F108)),NA())</f>
        <v>#N/A</v>
      </c>
      <c r="M114" s="527" t="e">
        <f ca="1">+IF(AND(ISNUMBER(OFFSET('Water Data'!$G$4,0,10*ROW('Water Data'!G108))),'Data Summary'!CB114="Yes"),100-OFFSET('Water Data'!$G$4,0,10*ROW('Water Data'!G108)),NA())</f>
        <v>#N/A</v>
      </c>
      <c r="N114" s="527" t="e">
        <f ca="1">+IF(AND(ISNUMBER(OFFSET('Water Data'!$G$6,0,10*ROW('Water Data'!G108))),'Data Summary'!CC114="Yes"),OFFSET('Water Data'!$G$6,0,10*ROW('Water Data'!G108)),NA())</f>
        <v>#N/A</v>
      </c>
      <c r="O114" s="527" t="e">
        <f ca="1">+IF(AND(ISNUMBER(OFFSET('Water Data'!$G$9,0,10*ROW('Water Data'!G108))),'Data Summary'!CD114="Yes"),OFFSET('Water Data'!$G$9,0,10*ROW('Water Data'!G108)),NA())</f>
        <v>#N/A</v>
      </c>
      <c r="P114" s="527" t="e">
        <f ca="1">+IF(AND(ISNUMBER(OFFSET('Water Data'!$H$4,0,10*ROW('Water Data'!H108))),'Data Summary'!CE114="Yes"),100-OFFSET('Water Data'!$H$4,0,10*ROW('Water Data'!H108)),NA())</f>
        <v>#N/A</v>
      </c>
      <c r="Q114" s="527" t="e">
        <f ca="1">+IF(AND(ISNUMBER(OFFSET('Water Data'!$H$6,0,10*ROW('Water Data'!H108))),'Data Summary'!CF114="Yes"),OFFSET('Water Data'!$H$6,0,10*ROW('Water Data'!H108)),NA())</f>
        <v>#N/A</v>
      </c>
      <c r="R114" s="527" t="e">
        <f ca="1">+IF(AND(ISNUMBER(OFFSET('Water Data'!$H$9,0,10*ROW('Water Data'!H108))),'Data Summary'!CG114="Yes"),OFFSET('Water Data'!$H$9,0,10*ROW('Water Data'!H108)),NA())</f>
        <v>#N/A</v>
      </c>
      <c r="S114" s="527" t="e">
        <f ca="1">+IF(AND(ISNUMBER(OFFSET('Water Data'!$I$4,0,10*ROW('Water Data'!I108))),'Data Summary'!CH114="Yes"),100-OFFSET('Water Data'!$I$4,0,10*ROW('Water Data'!I108)),NA())</f>
        <v>#N/A</v>
      </c>
      <c r="T114" s="527" t="e">
        <f ca="1">+IF(AND(ISNUMBER(OFFSET('Water Data'!$I$6,0,10*ROW('Water Data'!I108))),'Data Summary'!CI114="Yes"),OFFSET('Water Data'!$I$6,0,10*ROW('Water Data'!I108)),NA())</f>
        <v>#N/A</v>
      </c>
      <c r="U114" s="527" t="e">
        <f ca="1">+IF(AND(ISNUMBER(OFFSET('Water Data'!$I$9,0,10*ROW('Water Data'!I108))),'Data Summary'!CJ114="Yes"),OFFSET('Water Data'!$I$9,0,10*ROW('Water Data'!I108)),NA())</f>
        <v>#N/A</v>
      </c>
      <c r="V114" s="528" t="e">
        <f ca="1">+IF(AND(ISNUMBER(OFFSET('Sanitation Data'!$D$4,0,10*ROW('Sanitation Data'!D108))),'Data Summary'!CK114="Yes"),100-OFFSET('Sanitation Data'!$D$4,0,10*ROW('Sanitation Data'!D108)),NA())</f>
        <v>#N/A</v>
      </c>
      <c r="W114" s="528" t="e">
        <f ca="1">+IF(AND(ISNUMBER(OFFSET('Sanitation Data'!$D$6,0,10*ROW('Sanitation Data'!D108))),'Data Summary'!CL114="Yes"),OFFSET('Sanitation Data'!$D$6,0,10*ROW('Sanitation Data'!D108)),NA())</f>
        <v>#N/A</v>
      </c>
      <c r="X114" s="528" t="e">
        <f ca="1">+IF(AND(ISNUMBER(OFFSET('Sanitation Data'!$D$10,0,10*ROW('Sanitation Data'!D108))),'Data Summary'!CM114="Yes"),OFFSET('Sanitation Data'!$D$10,0,10*ROW('Sanitation Data'!D108)),NA())</f>
        <v>#N/A</v>
      </c>
      <c r="Y114" s="528" t="e">
        <f ca="1">+IF(AND(ISNUMBER(OFFSET('Sanitation Data'!$D$11,0,10*ROW('Sanitation Data'!D108))),'Data Summary'!CN114="Yes"),OFFSET('Sanitation Data'!$D$11,0,10*ROW('Sanitation Data'!D108)),NA())</f>
        <v>#N/A</v>
      </c>
      <c r="Z114" s="528" t="e">
        <f ca="1">+IF(AND(ISNUMBER(OFFSET('Sanitation Data'!$D$12,0,10*ROW('Sanitation Data'!D108))),'Data Summary'!CO114="Yes"),OFFSET('Sanitation Data'!$D$12,0,10*ROW('Sanitation Data'!D108)),NA())</f>
        <v>#N/A</v>
      </c>
      <c r="AA114" s="528" t="e">
        <f ca="1">+IF(AND(ISNUMBER(OFFSET('Sanitation Data'!$E$4,0,10*ROW('Sanitation Data'!E108))),'Data Summary'!CP114="Yes"),100-OFFSET('Sanitation Data'!$E$4,0,10*ROW('Sanitation Data'!E108)),NA())</f>
        <v>#N/A</v>
      </c>
      <c r="AB114" s="528" t="e">
        <f ca="1">+IF(AND(ISNUMBER(OFFSET('Sanitation Data'!$E$6,0,10*ROW('Sanitation Data'!E108))),'Data Summary'!CQ114="Yes"),OFFSET('Sanitation Data'!$E$6,0,10*ROW('Sanitation Data'!E108)),NA())</f>
        <v>#N/A</v>
      </c>
      <c r="AC114" s="528" t="e">
        <f ca="1">+IF(AND(ISNUMBER(OFFSET('Sanitation Data'!$E$10,0,10*ROW('Sanitation Data'!E108))),'Data Summary'!CR114="Yes"),OFFSET('Sanitation Data'!$E$10,0,10*ROW('Sanitation Data'!E108)),NA())</f>
        <v>#N/A</v>
      </c>
      <c r="AD114" s="528" t="e">
        <f ca="1">+IF(AND(ISNUMBER(OFFSET('Sanitation Data'!$E$11,0,10*ROW('Sanitation Data'!E108))),'Data Summary'!CS114="Yes"),OFFSET('Sanitation Data'!$E$11,0,10*ROW('Sanitation Data'!E108)),NA())</f>
        <v>#N/A</v>
      </c>
      <c r="AE114" s="528" t="e">
        <f ca="1">+IF(AND(ISNUMBER(OFFSET('Sanitation Data'!$E$12,0,10*ROW('Sanitation Data'!E108))),'Data Summary'!CT114="Yes"),OFFSET('Sanitation Data'!$E$12,0,10*ROW('Sanitation Data'!E108)),NA())</f>
        <v>#N/A</v>
      </c>
      <c r="AF114" s="528" t="e">
        <f ca="1">+IF(AND(ISNUMBER(OFFSET('Sanitation Data'!$F$4,0,10*ROW('Sanitation Data'!F108))),'Data Summary'!CU114="Yes"),100-OFFSET('Sanitation Data'!$F$4,0,10*ROW('Sanitation Data'!F108)),NA())</f>
        <v>#N/A</v>
      </c>
      <c r="AG114" s="528" t="e">
        <f ca="1">+IF(AND(ISNUMBER(OFFSET('Sanitation Data'!$F$6,0,10*ROW('Sanitation Data'!F108))),'Data Summary'!CV114="Yes"),OFFSET('Sanitation Data'!$F$6,0,10*ROW('Sanitation Data'!F108)),NA())</f>
        <v>#N/A</v>
      </c>
      <c r="AH114" s="528" t="e">
        <f ca="1">+IF(AND(ISNUMBER(OFFSET('Sanitation Data'!$F$10,0,10*ROW('Sanitation Data'!F108))),'Data Summary'!CW114="Yes"),OFFSET('Sanitation Data'!$F$10,0,10*ROW('Sanitation Data'!F108)),NA())</f>
        <v>#N/A</v>
      </c>
      <c r="AI114" s="528" t="e">
        <f ca="1">+IF(AND(ISNUMBER(OFFSET('Sanitation Data'!$F$11,0,10*ROW('Sanitation Data'!F108))),'Data Summary'!CX114="Yes"),OFFSET('Sanitation Data'!$F$11,0,10*ROW('Sanitation Data'!F108)),NA())</f>
        <v>#N/A</v>
      </c>
      <c r="AJ114" s="528" t="e">
        <f ca="1">+IF(AND(ISNUMBER(OFFSET('Sanitation Data'!$F$12,0,10*ROW('Sanitation Data'!F108))),'Data Summary'!CY114="Yes"),OFFSET('Sanitation Data'!$F$12,0,10*ROW('Sanitation Data'!F108)),NA())</f>
        <v>#N/A</v>
      </c>
      <c r="AK114" s="528" t="e">
        <f ca="1">+IF(AND(ISNUMBER(OFFSET('Sanitation Data'!$G$4,0,10*ROW('Sanitation Data'!G108))),'Data Summary'!CZ114="Yes"),100-OFFSET('Sanitation Data'!$G$4,0,10*ROW('Sanitation Data'!G108)),NA())</f>
        <v>#N/A</v>
      </c>
      <c r="AL114" s="528" t="e">
        <f ca="1">+IF(AND(ISNUMBER(OFFSET('Sanitation Data'!$G$6,0,10*ROW('Sanitation Data'!G108))),'Data Summary'!DA114="Yes"),OFFSET('Sanitation Data'!$G$6,0,10*ROW('Sanitation Data'!G108)),NA())</f>
        <v>#N/A</v>
      </c>
      <c r="AM114" s="528" t="e">
        <f ca="1">+IF(AND(ISNUMBER(OFFSET('Sanitation Data'!$G$10,0,10*ROW('Sanitation Data'!G108))),'Data Summary'!DB114="Yes"),OFFSET('Sanitation Data'!$G$10,0,10*ROW('Sanitation Data'!G108)),NA())</f>
        <v>#N/A</v>
      </c>
      <c r="AN114" s="528" t="e">
        <f ca="1">+IF(AND(ISNUMBER(OFFSET('Sanitation Data'!$G$11,0,10*ROW('Sanitation Data'!G108))),'Data Summary'!DC114="Yes"),OFFSET('Sanitation Data'!$G$11,0,10*ROW('Sanitation Data'!G108)),NA())</f>
        <v>#N/A</v>
      </c>
      <c r="AO114" s="528" t="e">
        <f ca="1">+IF(AND(ISNUMBER(OFFSET('Sanitation Data'!$G$12,0,10*ROW('Sanitation Data'!G108))),'Data Summary'!DD114="Yes"),OFFSET('Sanitation Data'!$G$12,0,10*ROW('Sanitation Data'!G108)),NA())</f>
        <v>#N/A</v>
      </c>
      <c r="AP114" s="528" t="e">
        <f ca="1">+IF(AND(ISNUMBER(OFFSET('Sanitation Data'!$H$4,0,10*ROW('Sanitation Data'!H108))),'Data Summary'!DE114="Yes"),100-OFFSET('Sanitation Data'!$H$4,0,10*ROW('Sanitation Data'!H108)),NA())</f>
        <v>#N/A</v>
      </c>
      <c r="AQ114" s="528" t="e">
        <f ca="1">+IF(AND(ISNUMBER(OFFSET('Sanitation Data'!$H$6,0,10*ROW('Sanitation Data'!H108))),'Data Summary'!DF114="Yes"),OFFSET('Sanitation Data'!$H$6,0,10*ROW('Sanitation Data'!H108)),NA())</f>
        <v>#N/A</v>
      </c>
      <c r="AR114" s="528" t="e">
        <f ca="1">+IF(AND(ISNUMBER(OFFSET('Sanitation Data'!$H$10,0,10*ROW('Sanitation Data'!H108))),'Data Summary'!DG114="Yes"),OFFSET('Sanitation Data'!$H$10,0,10*ROW('Sanitation Data'!H108)),NA())</f>
        <v>#N/A</v>
      </c>
      <c r="AS114" s="528" t="e">
        <f ca="1">+IF(AND(ISNUMBER(OFFSET('Sanitation Data'!$H$11,0,10*ROW('Sanitation Data'!H108))),'Data Summary'!DH114="Yes"),OFFSET('Sanitation Data'!$H$11,0,10*ROW('Sanitation Data'!H108)),NA())</f>
        <v>#N/A</v>
      </c>
      <c r="AT114" s="528" t="e">
        <f ca="1">+IF(AND(ISNUMBER(OFFSET('Sanitation Data'!$H$12,0,10*ROW('Sanitation Data'!H108))),'Data Summary'!DI114="Yes"),OFFSET('Sanitation Data'!$H$12,0,10*ROW('Sanitation Data'!H108)),NA())</f>
        <v>#N/A</v>
      </c>
      <c r="AU114" s="528" t="e">
        <f ca="1">+IF(AND(ISNUMBER(OFFSET('Sanitation Data'!$I$4,0,10*ROW('Sanitation Data'!I108))),'Data Summary'!DJ114="Yes"),100-OFFSET('Sanitation Data'!$I$4,0,10*ROW('Sanitation Data'!I108)),NA())</f>
        <v>#N/A</v>
      </c>
      <c r="AV114" s="528" t="e">
        <f ca="1">+IF(AND(ISNUMBER(OFFSET('Sanitation Data'!$I$6,0,10*ROW('Sanitation Data'!I108))),'Data Summary'!DK114="Yes"),OFFSET('Sanitation Data'!$I$6,0,10*ROW('Sanitation Data'!I108)),NA())</f>
        <v>#N/A</v>
      </c>
      <c r="AW114" s="528" t="e">
        <f ca="1">+IF(AND(ISNUMBER(OFFSET('Sanitation Data'!$I$10,0,10*ROW('Sanitation Data'!I108))),'Data Summary'!DL114="Yes"),OFFSET('Sanitation Data'!$I$10,0,10*ROW('Sanitation Data'!I108)),NA())</f>
        <v>#N/A</v>
      </c>
      <c r="AX114" s="528" t="e">
        <f ca="1">+IF(AND(ISNUMBER(OFFSET('Sanitation Data'!$I$11,0,10*ROW('Sanitation Data'!I108))),'Data Summary'!DM114="Yes"),OFFSET('Sanitation Data'!$I$11,0,10*ROW('Sanitation Data'!I108)),NA())</f>
        <v>#N/A</v>
      </c>
      <c r="AY114" s="528" t="e">
        <f ca="1">+IF(AND(ISNUMBER(OFFSET('Sanitation Data'!$I$12,0,10*ROW('Sanitation Data'!I108))),'Data Summary'!DN114="Yes"),OFFSET('Sanitation Data'!$I$12,0,10*ROW('Sanitation Data'!I108)),NA())</f>
        <v>#N/A</v>
      </c>
      <c r="AZ114" s="529" t="e">
        <f ca="1">+IF(AND(ISNUMBER(OFFSET('Hygiene Data'!$D$5,0,10*ROW('Hygiene Data'!D108))),'Data Summary'!DO114="Yes"),OFFSET('Hygiene Data'!$D$5,0,10*ROW('Hygiene Data'!D108)),NA())</f>
        <v>#N/A</v>
      </c>
      <c r="BA114" s="529" t="e">
        <f ca="1">+IF(AND(ISNUMBER(OFFSET('Hygiene Data'!$D$7,0,10*ROW('Hygiene Data'!D108))),'Data Summary'!DP114="Yes"),OFFSET('Hygiene Data'!$D$7,0,10*ROW('Hygiene Data'!D108)),NA())</f>
        <v>#N/A</v>
      </c>
      <c r="BB114" s="529" t="e">
        <f ca="1">+IF(AND(ISNUMBER(OFFSET('Hygiene Data'!$D$9,0,10*ROW('Hygiene Data'!D108))),'Data Summary'!DQ114="Yes"),OFFSET('Hygiene Data'!$D$9,0,10*ROW('Hygiene Data'!D108)),NA())</f>
        <v>#N/A</v>
      </c>
      <c r="BC114" s="529" t="e">
        <f ca="1">+IF(AND(ISNUMBER(OFFSET('Hygiene Data'!$E$5,0,10*ROW('Hygiene Data'!E108))),'Data Summary'!DR114="Yes"),OFFSET('Hygiene Data'!$E$5,0,10*ROW('Hygiene Data'!E108)),NA())</f>
        <v>#N/A</v>
      </c>
      <c r="BD114" s="529" t="e">
        <f ca="1">+IF(AND(ISNUMBER(OFFSET('Hygiene Data'!$E$7,0,10*ROW('Hygiene Data'!E108))),'Data Summary'!DS114="Yes"),OFFSET('Hygiene Data'!$E$7,0,10*ROW('Hygiene Data'!E108)),NA())</f>
        <v>#N/A</v>
      </c>
      <c r="BE114" s="529" t="e">
        <f ca="1">+IF(AND(ISNUMBER(OFFSET('Hygiene Data'!$E$9,0,10*ROW('Hygiene Data'!E108))),'Data Summary'!DT114="Yes"),OFFSET('Hygiene Data'!$E$9,0,10*ROW('Hygiene Data'!E108)),NA())</f>
        <v>#N/A</v>
      </c>
      <c r="BF114" s="529" t="e">
        <f ca="1">+IF(AND(ISNUMBER(OFFSET('Hygiene Data'!$F$5,0,10*ROW('Hygiene Data'!F108))),'Data Summary'!DU114="Yes"),OFFSET('Hygiene Data'!$F$5,0,10*ROW('Hygiene Data'!F108)),NA())</f>
        <v>#N/A</v>
      </c>
      <c r="BG114" s="529" t="e">
        <f ca="1">+IF(AND(ISNUMBER(OFFSET('Hygiene Data'!$F$7,0,10*ROW('Hygiene Data'!F108))),'Data Summary'!DV114="Yes"),OFFSET('Hygiene Data'!$F$7,0,10*ROW('Hygiene Data'!F108)),NA())</f>
        <v>#N/A</v>
      </c>
      <c r="BH114" s="529" t="e">
        <f ca="1">+IF(AND(ISNUMBER(OFFSET('Hygiene Data'!$F$9,0,10*ROW('Hygiene Data'!F108))),'Data Summary'!DW114="Yes"),OFFSET('Hygiene Data'!$F$9,0,10*ROW('Hygiene Data'!F108)),NA())</f>
        <v>#N/A</v>
      </c>
      <c r="BI114" s="529" t="e">
        <f ca="1">+IF(AND(ISNUMBER(OFFSET('Hygiene Data'!$G$5,0,10*ROW('Hygiene Data'!G108))),'Data Summary'!DX114="Yes"),OFFSET('Hygiene Data'!$G$5,0,10*ROW('Hygiene Data'!G108)),NA())</f>
        <v>#N/A</v>
      </c>
      <c r="BJ114" s="529" t="e">
        <f ca="1">+IF(AND(ISNUMBER(OFFSET('Hygiene Data'!$G$7,0,10*ROW('Hygiene Data'!G108))),'Data Summary'!DY114="Yes"),OFFSET('Hygiene Data'!$G$7,0,10*ROW('Hygiene Data'!G108)),NA())</f>
        <v>#N/A</v>
      </c>
      <c r="BK114" s="529" t="e">
        <f ca="1">+IF(AND(ISNUMBER(OFFSET('Hygiene Data'!$G$9,0,10*ROW('Hygiene Data'!G108))),'Data Summary'!DZ114="Yes"),OFFSET('Hygiene Data'!$G$9,0,10*ROW('Hygiene Data'!G108)),NA())</f>
        <v>#N/A</v>
      </c>
      <c r="BL114" s="529" t="e">
        <f ca="1">+IF(AND(ISNUMBER(OFFSET('Hygiene Data'!$H$5,0,10*ROW('Hygiene Data'!H108))),'Data Summary'!EA114="Yes"),OFFSET('Hygiene Data'!$H$5,0,10*ROW('Hygiene Data'!H108)),NA())</f>
        <v>#N/A</v>
      </c>
      <c r="BM114" s="529" t="e">
        <f ca="1">+IF(AND(ISNUMBER(OFFSET('Hygiene Data'!$H$7,0,10*ROW('Hygiene Data'!H108))),'Data Summary'!EB114="Yes"),OFFSET('Hygiene Data'!$H$7,0,10*ROW('Hygiene Data'!H108)),NA())</f>
        <v>#N/A</v>
      </c>
      <c r="BN114" s="529" t="e">
        <f ca="1">+IF(AND(ISNUMBER(OFFSET('Hygiene Data'!$H$9,0,10*ROW('Hygiene Data'!H108))),'Data Summary'!EC114="Yes"),OFFSET('Hygiene Data'!$H$9,0,10*ROW('Hygiene Data'!H108)),NA())</f>
        <v>#N/A</v>
      </c>
      <c r="BO114" s="529" t="e">
        <f ca="1">+IF(AND(ISNUMBER(OFFSET('Hygiene Data'!$I$5,0,10*ROW('Hygiene Data'!I108))),'Data Summary'!ED114="Yes"),OFFSET('Hygiene Data'!$I$5,0,10*ROW('Hygiene Data'!I108)),NA())</f>
        <v>#N/A</v>
      </c>
      <c r="BP114" s="529" t="e">
        <f ca="1">+IF(AND(ISNUMBER(OFFSET('Hygiene Data'!$I$7,0,10*ROW('Hygiene Data'!I108))),'Data Summary'!EE114="Yes"),OFFSET('Hygiene Data'!$I$7,0,10*ROW('Hygiene Data'!I108)),NA())</f>
        <v>#N/A</v>
      </c>
      <c r="BQ114" s="529" t="e">
        <f ca="1">+IF(AND(ISNUMBER(OFFSET('Hygiene Data'!$I$9,0,10*ROW('Hygiene Data'!I108))),'Data Summary'!EF114="Yes"),OFFSET('Hygiene Data'!$I$9,0,10*ROW('Hygiene Data'!I108)),NA())</f>
        <v>#N/A</v>
      </c>
    </row>
    <row r="115" spans="1:69" x14ac:dyDescent="0.25">
      <c r="A115" s="525" t="e">
        <f ca="1">+RIGHT('Data Summary'!A115,LEN('Data Summary'!A115)-9)</f>
        <v>#VALUE!</v>
      </c>
      <c r="B115" s="499" t="str">
        <f ca="1">+IF(ISTEXT('Data Summary'!B115),'Data Summary'!B115,"")</f>
        <v/>
      </c>
      <c r="C115" s="526" t="e">
        <f ca="1">+VALUE('Data Summary'!C115)</f>
        <v>#VALUE!</v>
      </c>
      <c r="D115" s="527" t="e">
        <f ca="1">+IF(AND(ISNUMBER(OFFSET('Water Data'!$D$4,0,10*ROW('Water Data'!D109))),'Data Summary'!BS115="Yes"),100-OFFSET('Water Data'!$D$4,0,10*ROW('Water Data'!D109)),NA())</f>
        <v>#N/A</v>
      </c>
      <c r="E115" s="527" t="e">
        <f ca="1">+IF(AND(ISNUMBER(OFFSET('Water Data'!$D$6,0,10*ROW('Water Data'!D109))),'Data Summary'!BT115="Yes"),OFFSET('Water Data'!$D$6,0,10*ROW('Water Data'!D109)),NA())</f>
        <v>#N/A</v>
      </c>
      <c r="F115" s="527" t="e">
        <f ca="1">+IF(AND(ISNUMBER(OFFSET('Water Data'!$D$9,0,10*ROW('Water Data'!D109))),'Data Summary'!BU115="Yes"),OFFSET('Water Data'!$D$9,0,10*ROW('Water Data'!D109)),NA())</f>
        <v>#N/A</v>
      </c>
      <c r="G115" s="527" t="e">
        <f ca="1">+IF(AND(ISNUMBER(OFFSET('Water Data'!$E$4,0,10*ROW('Water Data'!E109))),'Data Summary'!BV115="Yes"),100-OFFSET('Water Data'!$E$4,0,10*ROW('Water Data'!E109)),NA())</f>
        <v>#N/A</v>
      </c>
      <c r="H115" s="527" t="e">
        <f ca="1">+IF(AND(ISNUMBER(OFFSET('Water Data'!$E$6,0,10*ROW('Water Data'!E109))),'Data Summary'!BW115="Yes"),OFFSET('Water Data'!$E$6,0,10*ROW('Water Data'!E109)),NA())</f>
        <v>#N/A</v>
      </c>
      <c r="I115" s="527" t="e">
        <f ca="1">+IF(AND(ISNUMBER(OFFSET('Water Data'!$E$9,0,10*ROW('Water Data'!E109))),'Data Summary'!BX115="Yes"),OFFSET('Water Data'!$E$9,0,10*ROW('Water Data'!E109)),NA())</f>
        <v>#N/A</v>
      </c>
      <c r="J115" s="527" t="e">
        <f ca="1">+IF(AND(ISNUMBER(OFFSET('Water Data'!$F$4,0,10*ROW('Water Data'!F109))),'Data Summary'!BY115="Yes"),100-OFFSET('Water Data'!$F$4,0,10*ROW('Water Data'!F109)),NA())</f>
        <v>#N/A</v>
      </c>
      <c r="K115" s="527" t="e">
        <f ca="1">+IF(AND(ISNUMBER(OFFSET('Water Data'!$F$6,0,10*ROW('Water Data'!F109))),'Data Summary'!BZ115="Yes"),OFFSET('Water Data'!$F$6,0,10*ROW('Water Data'!F109)),NA())</f>
        <v>#N/A</v>
      </c>
      <c r="L115" s="527" t="e">
        <f ca="1">+IF(AND(ISNUMBER(OFFSET('Water Data'!$F$9,0,10*ROW('Water Data'!F109))),'Data Summary'!CA115="Yes"),OFFSET('Water Data'!$F$9,0,10*ROW('Water Data'!F109)),NA())</f>
        <v>#N/A</v>
      </c>
      <c r="M115" s="527" t="e">
        <f ca="1">+IF(AND(ISNUMBER(OFFSET('Water Data'!$G$4,0,10*ROW('Water Data'!G109))),'Data Summary'!CB115="Yes"),100-OFFSET('Water Data'!$G$4,0,10*ROW('Water Data'!G109)),NA())</f>
        <v>#N/A</v>
      </c>
      <c r="N115" s="527" t="e">
        <f ca="1">+IF(AND(ISNUMBER(OFFSET('Water Data'!$G$6,0,10*ROW('Water Data'!G109))),'Data Summary'!CC115="Yes"),OFFSET('Water Data'!$G$6,0,10*ROW('Water Data'!G109)),NA())</f>
        <v>#N/A</v>
      </c>
      <c r="O115" s="527" t="e">
        <f ca="1">+IF(AND(ISNUMBER(OFFSET('Water Data'!$G$9,0,10*ROW('Water Data'!G109))),'Data Summary'!CD115="Yes"),OFFSET('Water Data'!$G$9,0,10*ROW('Water Data'!G109)),NA())</f>
        <v>#N/A</v>
      </c>
      <c r="P115" s="527" t="e">
        <f ca="1">+IF(AND(ISNUMBER(OFFSET('Water Data'!$H$4,0,10*ROW('Water Data'!H109))),'Data Summary'!CE115="Yes"),100-OFFSET('Water Data'!$H$4,0,10*ROW('Water Data'!H109)),NA())</f>
        <v>#N/A</v>
      </c>
      <c r="Q115" s="527" t="e">
        <f ca="1">+IF(AND(ISNUMBER(OFFSET('Water Data'!$H$6,0,10*ROW('Water Data'!H109))),'Data Summary'!CF115="Yes"),OFFSET('Water Data'!$H$6,0,10*ROW('Water Data'!H109)),NA())</f>
        <v>#N/A</v>
      </c>
      <c r="R115" s="527" t="e">
        <f ca="1">+IF(AND(ISNUMBER(OFFSET('Water Data'!$H$9,0,10*ROW('Water Data'!H109))),'Data Summary'!CG115="Yes"),OFFSET('Water Data'!$H$9,0,10*ROW('Water Data'!H109)),NA())</f>
        <v>#N/A</v>
      </c>
      <c r="S115" s="527" t="e">
        <f ca="1">+IF(AND(ISNUMBER(OFFSET('Water Data'!$I$4,0,10*ROW('Water Data'!I109))),'Data Summary'!CH115="Yes"),100-OFFSET('Water Data'!$I$4,0,10*ROW('Water Data'!I109)),NA())</f>
        <v>#N/A</v>
      </c>
      <c r="T115" s="527" t="e">
        <f ca="1">+IF(AND(ISNUMBER(OFFSET('Water Data'!$I$6,0,10*ROW('Water Data'!I109))),'Data Summary'!CI115="Yes"),OFFSET('Water Data'!$I$6,0,10*ROW('Water Data'!I109)),NA())</f>
        <v>#N/A</v>
      </c>
      <c r="U115" s="527" t="e">
        <f ca="1">+IF(AND(ISNUMBER(OFFSET('Water Data'!$I$9,0,10*ROW('Water Data'!I109))),'Data Summary'!CJ115="Yes"),OFFSET('Water Data'!$I$9,0,10*ROW('Water Data'!I109)),NA())</f>
        <v>#N/A</v>
      </c>
      <c r="V115" s="528" t="e">
        <f ca="1">+IF(AND(ISNUMBER(OFFSET('Sanitation Data'!$D$4,0,10*ROW('Sanitation Data'!D109))),'Data Summary'!CK115="Yes"),100-OFFSET('Sanitation Data'!$D$4,0,10*ROW('Sanitation Data'!D109)),NA())</f>
        <v>#N/A</v>
      </c>
      <c r="W115" s="528" t="e">
        <f ca="1">+IF(AND(ISNUMBER(OFFSET('Sanitation Data'!$D$6,0,10*ROW('Sanitation Data'!D109))),'Data Summary'!CL115="Yes"),OFFSET('Sanitation Data'!$D$6,0,10*ROW('Sanitation Data'!D109)),NA())</f>
        <v>#N/A</v>
      </c>
      <c r="X115" s="528" t="e">
        <f ca="1">+IF(AND(ISNUMBER(OFFSET('Sanitation Data'!$D$10,0,10*ROW('Sanitation Data'!D109))),'Data Summary'!CM115="Yes"),OFFSET('Sanitation Data'!$D$10,0,10*ROW('Sanitation Data'!D109)),NA())</f>
        <v>#N/A</v>
      </c>
      <c r="Y115" s="528" t="e">
        <f ca="1">+IF(AND(ISNUMBER(OFFSET('Sanitation Data'!$D$11,0,10*ROW('Sanitation Data'!D109))),'Data Summary'!CN115="Yes"),OFFSET('Sanitation Data'!$D$11,0,10*ROW('Sanitation Data'!D109)),NA())</f>
        <v>#N/A</v>
      </c>
      <c r="Z115" s="528" t="e">
        <f ca="1">+IF(AND(ISNUMBER(OFFSET('Sanitation Data'!$D$12,0,10*ROW('Sanitation Data'!D109))),'Data Summary'!CO115="Yes"),OFFSET('Sanitation Data'!$D$12,0,10*ROW('Sanitation Data'!D109)),NA())</f>
        <v>#N/A</v>
      </c>
      <c r="AA115" s="528" t="e">
        <f ca="1">+IF(AND(ISNUMBER(OFFSET('Sanitation Data'!$E$4,0,10*ROW('Sanitation Data'!E109))),'Data Summary'!CP115="Yes"),100-OFFSET('Sanitation Data'!$E$4,0,10*ROW('Sanitation Data'!E109)),NA())</f>
        <v>#N/A</v>
      </c>
      <c r="AB115" s="528" t="e">
        <f ca="1">+IF(AND(ISNUMBER(OFFSET('Sanitation Data'!$E$6,0,10*ROW('Sanitation Data'!E109))),'Data Summary'!CQ115="Yes"),OFFSET('Sanitation Data'!$E$6,0,10*ROW('Sanitation Data'!E109)),NA())</f>
        <v>#N/A</v>
      </c>
      <c r="AC115" s="528" t="e">
        <f ca="1">+IF(AND(ISNUMBER(OFFSET('Sanitation Data'!$E$10,0,10*ROW('Sanitation Data'!E109))),'Data Summary'!CR115="Yes"),OFFSET('Sanitation Data'!$E$10,0,10*ROW('Sanitation Data'!E109)),NA())</f>
        <v>#N/A</v>
      </c>
      <c r="AD115" s="528" t="e">
        <f ca="1">+IF(AND(ISNUMBER(OFFSET('Sanitation Data'!$E$11,0,10*ROW('Sanitation Data'!E109))),'Data Summary'!CS115="Yes"),OFFSET('Sanitation Data'!$E$11,0,10*ROW('Sanitation Data'!E109)),NA())</f>
        <v>#N/A</v>
      </c>
      <c r="AE115" s="528" t="e">
        <f ca="1">+IF(AND(ISNUMBER(OFFSET('Sanitation Data'!$E$12,0,10*ROW('Sanitation Data'!E109))),'Data Summary'!CT115="Yes"),OFFSET('Sanitation Data'!$E$12,0,10*ROW('Sanitation Data'!E109)),NA())</f>
        <v>#N/A</v>
      </c>
      <c r="AF115" s="528" t="e">
        <f ca="1">+IF(AND(ISNUMBER(OFFSET('Sanitation Data'!$F$4,0,10*ROW('Sanitation Data'!F109))),'Data Summary'!CU115="Yes"),100-OFFSET('Sanitation Data'!$F$4,0,10*ROW('Sanitation Data'!F109)),NA())</f>
        <v>#N/A</v>
      </c>
      <c r="AG115" s="528" t="e">
        <f ca="1">+IF(AND(ISNUMBER(OFFSET('Sanitation Data'!$F$6,0,10*ROW('Sanitation Data'!F109))),'Data Summary'!CV115="Yes"),OFFSET('Sanitation Data'!$F$6,0,10*ROW('Sanitation Data'!F109)),NA())</f>
        <v>#N/A</v>
      </c>
      <c r="AH115" s="528" t="e">
        <f ca="1">+IF(AND(ISNUMBER(OFFSET('Sanitation Data'!$F$10,0,10*ROW('Sanitation Data'!F109))),'Data Summary'!CW115="Yes"),OFFSET('Sanitation Data'!$F$10,0,10*ROW('Sanitation Data'!F109)),NA())</f>
        <v>#N/A</v>
      </c>
      <c r="AI115" s="528" t="e">
        <f ca="1">+IF(AND(ISNUMBER(OFFSET('Sanitation Data'!$F$11,0,10*ROW('Sanitation Data'!F109))),'Data Summary'!CX115="Yes"),OFFSET('Sanitation Data'!$F$11,0,10*ROW('Sanitation Data'!F109)),NA())</f>
        <v>#N/A</v>
      </c>
      <c r="AJ115" s="528" t="e">
        <f ca="1">+IF(AND(ISNUMBER(OFFSET('Sanitation Data'!$F$12,0,10*ROW('Sanitation Data'!F109))),'Data Summary'!CY115="Yes"),OFFSET('Sanitation Data'!$F$12,0,10*ROW('Sanitation Data'!F109)),NA())</f>
        <v>#N/A</v>
      </c>
      <c r="AK115" s="528" t="e">
        <f ca="1">+IF(AND(ISNUMBER(OFFSET('Sanitation Data'!$G$4,0,10*ROW('Sanitation Data'!G109))),'Data Summary'!CZ115="Yes"),100-OFFSET('Sanitation Data'!$G$4,0,10*ROW('Sanitation Data'!G109)),NA())</f>
        <v>#N/A</v>
      </c>
      <c r="AL115" s="528" t="e">
        <f ca="1">+IF(AND(ISNUMBER(OFFSET('Sanitation Data'!$G$6,0,10*ROW('Sanitation Data'!G109))),'Data Summary'!DA115="Yes"),OFFSET('Sanitation Data'!$G$6,0,10*ROW('Sanitation Data'!G109)),NA())</f>
        <v>#N/A</v>
      </c>
      <c r="AM115" s="528" t="e">
        <f ca="1">+IF(AND(ISNUMBER(OFFSET('Sanitation Data'!$G$10,0,10*ROW('Sanitation Data'!G109))),'Data Summary'!DB115="Yes"),OFFSET('Sanitation Data'!$G$10,0,10*ROW('Sanitation Data'!G109)),NA())</f>
        <v>#N/A</v>
      </c>
      <c r="AN115" s="528" t="e">
        <f ca="1">+IF(AND(ISNUMBER(OFFSET('Sanitation Data'!$G$11,0,10*ROW('Sanitation Data'!G109))),'Data Summary'!DC115="Yes"),OFFSET('Sanitation Data'!$G$11,0,10*ROW('Sanitation Data'!G109)),NA())</f>
        <v>#N/A</v>
      </c>
      <c r="AO115" s="528" t="e">
        <f ca="1">+IF(AND(ISNUMBER(OFFSET('Sanitation Data'!$G$12,0,10*ROW('Sanitation Data'!G109))),'Data Summary'!DD115="Yes"),OFFSET('Sanitation Data'!$G$12,0,10*ROW('Sanitation Data'!G109)),NA())</f>
        <v>#N/A</v>
      </c>
      <c r="AP115" s="528" t="e">
        <f ca="1">+IF(AND(ISNUMBER(OFFSET('Sanitation Data'!$H$4,0,10*ROW('Sanitation Data'!H109))),'Data Summary'!DE115="Yes"),100-OFFSET('Sanitation Data'!$H$4,0,10*ROW('Sanitation Data'!H109)),NA())</f>
        <v>#N/A</v>
      </c>
      <c r="AQ115" s="528" t="e">
        <f ca="1">+IF(AND(ISNUMBER(OFFSET('Sanitation Data'!$H$6,0,10*ROW('Sanitation Data'!H109))),'Data Summary'!DF115="Yes"),OFFSET('Sanitation Data'!$H$6,0,10*ROW('Sanitation Data'!H109)),NA())</f>
        <v>#N/A</v>
      </c>
      <c r="AR115" s="528" t="e">
        <f ca="1">+IF(AND(ISNUMBER(OFFSET('Sanitation Data'!$H$10,0,10*ROW('Sanitation Data'!H109))),'Data Summary'!DG115="Yes"),OFFSET('Sanitation Data'!$H$10,0,10*ROW('Sanitation Data'!H109)),NA())</f>
        <v>#N/A</v>
      </c>
      <c r="AS115" s="528" t="e">
        <f ca="1">+IF(AND(ISNUMBER(OFFSET('Sanitation Data'!$H$11,0,10*ROW('Sanitation Data'!H109))),'Data Summary'!DH115="Yes"),OFFSET('Sanitation Data'!$H$11,0,10*ROW('Sanitation Data'!H109)),NA())</f>
        <v>#N/A</v>
      </c>
      <c r="AT115" s="528" t="e">
        <f ca="1">+IF(AND(ISNUMBER(OFFSET('Sanitation Data'!$H$12,0,10*ROW('Sanitation Data'!H109))),'Data Summary'!DI115="Yes"),OFFSET('Sanitation Data'!$H$12,0,10*ROW('Sanitation Data'!H109)),NA())</f>
        <v>#N/A</v>
      </c>
      <c r="AU115" s="528" t="e">
        <f ca="1">+IF(AND(ISNUMBER(OFFSET('Sanitation Data'!$I$4,0,10*ROW('Sanitation Data'!I109))),'Data Summary'!DJ115="Yes"),100-OFFSET('Sanitation Data'!$I$4,0,10*ROW('Sanitation Data'!I109)),NA())</f>
        <v>#N/A</v>
      </c>
      <c r="AV115" s="528" t="e">
        <f ca="1">+IF(AND(ISNUMBER(OFFSET('Sanitation Data'!$I$6,0,10*ROW('Sanitation Data'!I109))),'Data Summary'!DK115="Yes"),OFFSET('Sanitation Data'!$I$6,0,10*ROW('Sanitation Data'!I109)),NA())</f>
        <v>#N/A</v>
      </c>
      <c r="AW115" s="528" t="e">
        <f ca="1">+IF(AND(ISNUMBER(OFFSET('Sanitation Data'!$I$10,0,10*ROW('Sanitation Data'!I109))),'Data Summary'!DL115="Yes"),OFFSET('Sanitation Data'!$I$10,0,10*ROW('Sanitation Data'!I109)),NA())</f>
        <v>#N/A</v>
      </c>
      <c r="AX115" s="528" t="e">
        <f ca="1">+IF(AND(ISNUMBER(OFFSET('Sanitation Data'!$I$11,0,10*ROW('Sanitation Data'!I109))),'Data Summary'!DM115="Yes"),OFFSET('Sanitation Data'!$I$11,0,10*ROW('Sanitation Data'!I109)),NA())</f>
        <v>#N/A</v>
      </c>
      <c r="AY115" s="528" t="e">
        <f ca="1">+IF(AND(ISNUMBER(OFFSET('Sanitation Data'!$I$12,0,10*ROW('Sanitation Data'!I109))),'Data Summary'!DN115="Yes"),OFFSET('Sanitation Data'!$I$12,0,10*ROW('Sanitation Data'!I109)),NA())</f>
        <v>#N/A</v>
      </c>
      <c r="AZ115" s="529" t="e">
        <f ca="1">+IF(AND(ISNUMBER(OFFSET('Hygiene Data'!$D$5,0,10*ROW('Hygiene Data'!D109))),'Data Summary'!DO115="Yes"),OFFSET('Hygiene Data'!$D$5,0,10*ROW('Hygiene Data'!D109)),NA())</f>
        <v>#N/A</v>
      </c>
      <c r="BA115" s="529" t="e">
        <f ca="1">+IF(AND(ISNUMBER(OFFSET('Hygiene Data'!$D$7,0,10*ROW('Hygiene Data'!D109))),'Data Summary'!DP115="Yes"),OFFSET('Hygiene Data'!$D$7,0,10*ROW('Hygiene Data'!D109)),NA())</f>
        <v>#N/A</v>
      </c>
      <c r="BB115" s="529" t="e">
        <f ca="1">+IF(AND(ISNUMBER(OFFSET('Hygiene Data'!$D$9,0,10*ROW('Hygiene Data'!D109))),'Data Summary'!DQ115="Yes"),OFFSET('Hygiene Data'!$D$9,0,10*ROW('Hygiene Data'!D109)),NA())</f>
        <v>#N/A</v>
      </c>
      <c r="BC115" s="529" t="e">
        <f ca="1">+IF(AND(ISNUMBER(OFFSET('Hygiene Data'!$E$5,0,10*ROW('Hygiene Data'!E109))),'Data Summary'!DR115="Yes"),OFFSET('Hygiene Data'!$E$5,0,10*ROW('Hygiene Data'!E109)),NA())</f>
        <v>#N/A</v>
      </c>
      <c r="BD115" s="529" t="e">
        <f ca="1">+IF(AND(ISNUMBER(OFFSET('Hygiene Data'!$E$7,0,10*ROW('Hygiene Data'!E109))),'Data Summary'!DS115="Yes"),OFFSET('Hygiene Data'!$E$7,0,10*ROW('Hygiene Data'!E109)),NA())</f>
        <v>#N/A</v>
      </c>
      <c r="BE115" s="529" t="e">
        <f ca="1">+IF(AND(ISNUMBER(OFFSET('Hygiene Data'!$E$9,0,10*ROW('Hygiene Data'!E109))),'Data Summary'!DT115="Yes"),OFFSET('Hygiene Data'!$E$9,0,10*ROW('Hygiene Data'!E109)),NA())</f>
        <v>#N/A</v>
      </c>
      <c r="BF115" s="529" t="e">
        <f ca="1">+IF(AND(ISNUMBER(OFFSET('Hygiene Data'!$F$5,0,10*ROW('Hygiene Data'!F109))),'Data Summary'!DU115="Yes"),OFFSET('Hygiene Data'!$F$5,0,10*ROW('Hygiene Data'!F109)),NA())</f>
        <v>#N/A</v>
      </c>
      <c r="BG115" s="529" t="e">
        <f ca="1">+IF(AND(ISNUMBER(OFFSET('Hygiene Data'!$F$7,0,10*ROW('Hygiene Data'!F109))),'Data Summary'!DV115="Yes"),OFFSET('Hygiene Data'!$F$7,0,10*ROW('Hygiene Data'!F109)),NA())</f>
        <v>#N/A</v>
      </c>
      <c r="BH115" s="529" t="e">
        <f ca="1">+IF(AND(ISNUMBER(OFFSET('Hygiene Data'!$F$9,0,10*ROW('Hygiene Data'!F109))),'Data Summary'!DW115="Yes"),OFFSET('Hygiene Data'!$F$9,0,10*ROW('Hygiene Data'!F109)),NA())</f>
        <v>#N/A</v>
      </c>
      <c r="BI115" s="529" t="e">
        <f ca="1">+IF(AND(ISNUMBER(OFFSET('Hygiene Data'!$G$5,0,10*ROW('Hygiene Data'!G109))),'Data Summary'!DX115="Yes"),OFFSET('Hygiene Data'!$G$5,0,10*ROW('Hygiene Data'!G109)),NA())</f>
        <v>#N/A</v>
      </c>
      <c r="BJ115" s="529" t="e">
        <f ca="1">+IF(AND(ISNUMBER(OFFSET('Hygiene Data'!$G$7,0,10*ROW('Hygiene Data'!G109))),'Data Summary'!DY115="Yes"),OFFSET('Hygiene Data'!$G$7,0,10*ROW('Hygiene Data'!G109)),NA())</f>
        <v>#N/A</v>
      </c>
      <c r="BK115" s="529" t="e">
        <f ca="1">+IF(AND(ISNUMBER(OFFSET('Hygiene Data'!$G$9,0,10*ROW('Hygiene Data'!G109))),'Data Summary'!DZ115="Yes"),OFFSET('Hygiene Data'!$G$9,0,10*ROW('Hygiene Data'!G109)),NA())</f>
        <v>#N/A</v>
      </c>
      <c r="BL115" s="529" t="e">
        <f ca="1">+IF(AND(ISNUMBER(OFFSET('Hygiene Data'!$H$5,0,10*ROW('Hygiene Data'!H109))),'Data Summary'!EA115="Yes"),OFFSET('Hygiene Data'!$H$5,0,10*ROW('Hygiene Data'!H109)),NA())</f>
        <v>#N/A</v>
      </c>
      <c r="BM115" s="529" t="e">
        <f ca="1">+IF(AND(ISNUMBER(OFFSET('Hygiene Data'!$H$7,0,10*ROW('Hygiene Data'!H109))),'Data Summary'!EB115="Yes"),OFFSET('Hygiene Data'!$H$7,0,10*ROW('Hygiene Data'!H109)),NA())</f>
        <v>#N/A</v>
      </c>
      <c r="BN115" s="529" t="e">
        <f ca="1">+IF(AND(ISNUMBER(OFFSET('Hygiene Data'!$H$9,0,10*ROW('Hygiene Data'!H109))),'Data Summary'!EC115="Yes"),OFFSET('Hygiene Data'!$H$9,0,10*ROW('Hygiene Data'!H109)),NA())</f>
        <v>#N/A</v>
      </c>
      <c r="BO115" s="529" t="e">
        <f ca="1">+IF(AND(ISNUMBER(OFFSET('Hygiene Data'!$I$5,0,10*ROW('Hygiene Data'!I109))),'Data Summary'!ED115="Yes"),OFFSET('Hygiene Data'!$I$5,0,10*ROW('Hygiene Data'!I109)),NA())</f>
        <v>#N/A</v>
      </c>
      <c r="BP115" s="529" t="e">
        <f ca="1">+IF(AND(ISNUMBER(OFFSET('Hygiene Data'!$I$7,0,10*ROW('Hygiene Data'!I109))),'Data Summary'!EE115="Yes"),OFFSET('Hygiene Data'!$I$7,0,10*ROW('Hygiene Data'!I109)),NA())</f>
        <v>#N/A</v>
      </c>
      <c r="BQ115" s="529" t="e">
        <f ca="1">+IF(AND(ISNUMBER(OFFSET('Hygiene Data'!$I$9,0,10*ROW('Hygiene Data'!I109))),'Data Summary'!EF115="Yes"),OFFSET('Hygiene Data'!$I$9,0,10*ROW('Hygiene Data'!I109)),NA())</f>
        <v>#N/A</v>
      </c>
    </row>
    <row r="116" spans="1:69" x14ac:dyDescent="0.25">
      <c r="A116" s="525" t="e">
        <f ca="1">+RIGHT('Data Summary'!A116,LEN('Data Summary'!A116)-9)</f>
        <v>#VALUE!</v>
      </c>
      <c r="B116" s="499" t="str">
        <f ca="1">+IF(ISTEXT('Data Summary'!B116),'Data Summary'!B116,"")</f>
        <v/>
      </c>
      <c r="C116" s="526" t="e">
        <f ca="1">+VALUE('Data Summary'!C116)</f>
        <v>#VALUE!</v>
      </c>
      <c r="D116" s="527" t="e">
        <f ca="1">+IF(AND(ISNUMBER(OFFSET('Water Data'!$D$4,0,10*ROW('Water Data'!D110))),'Data Summary'!BS116="Yes"),100-OFFSET('Water Data'!$D$4,0,10*ROW('Water Data'!D110)),NA())</f>
        <v>#N/A</v>
      </c>
      <c r="E116" s="527" t="e">
        <f ca="1">+IF(AND(ISNUMBER(OFFSET('Water Data'!$D$6,0,10*ROW('Water Data'!D110))),'Data Summary'!BT116="Yes"),OFFSET('Water Data'!$D$6,0,10*ROW('Water Data'!D110)),NA())</f>
        <v>#N/A</v>
      </c>
      <c r="F116" s="527" t="e">
        <f ca="1">+IF(AND(ISNUMBER(OFFSET('Water Data'!$D$9,0,10*ROW('Water Data'!D110))),'Data Summary'!BU116="Yes"),OFFSET('Water Data'!$D$9,0,10*ROW('Water Data'!D110)),NA())</f>
        <v>#N/A</v>
      </c>
      <c r="G116" s="527" t="e">
        <f ca="1">+IF(AND(ISNUMBER(OFFSET('Water Data'!$E$4,0,10*ROW('Water Data'!E110))),'Data Summary'!BV116="Yes"),100-OFFSET('Water Data'!$E$4,0,10*ROW('Water Data'!E110)),NA())</f>
        <v>#N/A</v>
      </c>
      <c r="H116" s="527" t="e">
        <f ca="1">+IF(AND(ISNUMBER(OFFSET('Water Data'!$E$6,0,10*ROW('Water Data'!E110))),'Data Summary'!BW116="Yes"),OFFSET('Water Data'!$E$6,0,10*ROW('Water Data'!E110)),NA())</f>
        <v>#N/A</v>
      </c>
      <c r="I116" s="527" t="e">
        <f ca="1">+IF(AND(ISNUMBER(OFFSET('Water Data'!$E$9,0,10*ROW('Water Data'!E110))),'Data Summary'!BX116="Yes"),OFFSET('Water Data'!$E$9,0,10*ROW('Water Data'!E110)),NA())</f>
        <v>#N/A</v>
      </c>
      <c r="J116" s="527" t="e">
        <f ca="1">+IF(AND(ISNUMBER(OFFSET('Water Data'!$F$4,0,10*ROW('Water Data'!F110))),'Data Summary'!BY116="Yes"),100-OFFSET('Water Data'!$F$4,0,10*ROW('Water Data'!F110)),NA())</f>
        <v>#N/A</v>
      </c>
      <c r="K116" s="527" t="e">
        <f ca="1">+IF(AND(ISNUMBER(OFFSET('Water Data'!$F$6,0,10*ROW('Water Data'!F110))),'Data Summary'!BZ116="Yes"),OFFSET('Water Data'!$F$6,0,10*ROW('Water Data'!F110)),NA())</f>
        <v>#N/A</v>
      </c>
      <c r="L116" s="527" t="e">
        <f ca="1">+IF(AND(ISNUMBER(OFFSET('Water Data'!$F$9,0,10*ROW('Water Data'!F110))),'Data Summary'!CA116="Yes"),OFFSET('Water Data'!$F$9,0,10*ROW('Water Data'!F110)),NA())</f>
        <v>#N/A</v>
      </c>
      <c r="M116" s="527" t="e">
        <f ca="1">+IF(AND(ISNUMBER(OFFSET('Water Data'!$G$4,0,10*ROW('Water Data'!G110))),'Data Summary'!CB116="Yes"),100-OFFSET('Water Data'!$G$4,0,10*ROW('Water Data'!G110)),NA())</f>
        <v>#N/A</v>
      </c>
      <c r="N116" s="527" t="e">
        <f ca="1">+IF(AND(ISNUMBER(OFFSET('Water Data'!$G$6,0,10*ROW('Water Data'!G110))),'Data Summary'!CC116="Yes"),OFFSET('Water Data'!$G$6,0,10*ROW('Water Data'!G110)),NA())</f>
        <v>#N/A</v>
      </c>
      <c r="O116" s="527" t="e">
        <f ca="1">+IF(AND(ISNUMBER(OFFSET('Water Data'!$G$9,0,10*ROW('Water Data'!G110))),'Data Summary'!CD116="Yes"),OFFSET('Water Data'!$G$9,0,10*ROW('Water Data'!G110)),NA())</f>
        <v>#N/A</v>
      </c>
      <c r="P116" s="527" t="e">
        <f ca="1">+IF(AND(ISNUMBER(OFFSET('Water Data'!$H$4,0,10*ROW('Water Data'!H110))),'Data Summary'!CE116="Yes"),100-OFFSET('Water Data'!$H$4,0,10*ROW('Water Data'!H110)),NA())</f>
        <v>#N/A</v>
      </c>
      <c r="Q116" s="527" t="e">
        <f ca="1">+IF(AND(ISNUMBER(OFFSET('Water Data'!$H$6,0,10*ROW('Water Data'!H110))),'Data Summary'!CF116="Yes"),OFFSET('Water Data'!$H$6,0,10*ROW('Water Data'!H110)),NA())</f>
        <v>#N/A</v>
      </c>
      <c r="R116" s="527" t="e">
        <f ca="1">+IF(AND(ISNUMBER(OFFSET('Water Data'!$H$9,0,10*ROW('Water Data'!H110))),'Data Summary'!CG116="Yes"),OFFSET('Water Data'!$H$9,0,10*ROW('Water Data'!H110)),NA())</f>
        <v>#N/A</v>
      </c>
      <c r="S116" s="527" t="e">
        <f ca="1">+IF(AND(ISNUMBER(OFFSET('Water Data'!$I$4,0,10*ROW('Water Data'!I110))),'Data Summary'!CH116="Yes"),100-OFFSET('Water Data'!$I$4,0,10*ROW('Water Data'!I110)),NA())</f>
        <v>#N/A</v>
      </c>
      <c r="T116" s="527" t="e">
        <f ca="1">+IF(AND(ISNUMBER(OFFSET('Water Data'!$I$6,0,10*ROW('Water Data'!I110))),'Data Summary'!CI116="Yes"),OFFSET('Water Data'!$I$6,0,10*ROW('Water Data'!I110)),NA())</f>
        <v>#N/A</v>
      </c>
      <c r="U116" s="527" t="e">
        <f ca="1">+IF(AND(ISNUMBER(OFFSET('Water Data'!$I$9,0,10*ROW('Water Data'!I110))),'Data Summary'!CJ116="Yes"),OFFSET('Water Data'!$I$9,0,10*ROW('Water Data'!I110)),NA())</f>
        <v>#N/A</v>
      </c>
      <c r="V116" s="528" t="e">
        <f ca="1">+IF(AND(ISNUMBER(OFFSET('Sanitation Data'!$D$4,0,10*ROW('Sanitation Data'!D110))),'Data Summary'!CK116="Yes"),100-OFFSET('Sanitation Data'!$D$4,0,10*ROW('Sanitation Data'!D110)),NA())</f>
        <v>#N/A</v>
      </c>
      <c r="W116" s="528" t="e">
        <f ca="1">+IF(AND(ISNUMBER(OFFSET('Sanitation Data'!$D$6,0,10*ROW('Sanitation Data'!D110))),'Data Summary'!CL116="Yes"),OFFSET('Sanitation Data'!$D$6,0,10*ROW('Sanitation Data'!D110)),NA())</f>
        <v>#N/A</v>
      </c>
      <c r="X116" s="528" t="e">
        <f ca="1">+IF(AND(ISNUMBER(OFFSET('Sanitation Data'!$D$10,0,10*ROW('Sanitation Data'!D110))),'Data Summary'!CM116="Yes"),OFFSET('Sanitation Data'!$D$10,0,10*ROW('Sanitation Data'!D110)),NA())</f>
        <v>#N/A</v>
      </c>
      <c r="Y116" s="528" t="e">
        <f ca="1">+IF(AND(ISNUMBER(OFFSET('Sanitation Data'!$D$11,0,10*ROW('Sanitation Data'!D110))),'Data Summary'!CN116="Yes"),OFFSET('Sanitation Data'!$D$11,0,10*ROW('Sanitation Data'!D110)),NA())</f>
        <v>#N/A</v>
      </c>
      <c r="Z116" s="528" t="e">
        <f ca="1">+IF(AND(ISNUMBER(OFFSET('Sanitation Data'!$D$12,0,10*ROW('Sanitation Data'!D110))),'Data Summary'!CO116="Yes"),OFFSET('Sanitation Data'!$D$12,0,10*ROW('Sanitation Data'!D110)),NA())</f>
        <v>#N/A</v>
      </c>
      <c r="AA116" s="528" t="e">
        <f ca="1">+IF(AND(ISNUMBER(OFFSET('Sanitation Data'!$E$4,0,10*ROW('Sanitation Data'!E110))),'Data Summary'!CP116="Yes"),100-OFFSET('Sanitation Data'!$E$4,0,10*ROW('Sanitation Data'!E110)),NA())</f>
        <v>#N/A</v>
      </c>
      <c r="AB116" s="528" t="e">
        <f ca="1">+IF(AND(ISNUMBER(OFFSET('Sanitation Data'!$E$6,0,10*ROW('Sanitation Data'!E110))),'Data Summary'!CQ116="Yes"),OFFSET('Sanitation Data'!$E$6,0,10*ROW('Sanitation Data'!E110)),NA())</f>
        <v>#N/A</v>
      </c>
      <c r="AC116" s="528" t="e">
        <f ca="1">+IF(AND(ISNUMBER(OFFSET('Sanitation Data'!$E$10,0,10*ROW('Sanitation Data'!E110))),'Data Summary'!CR116="Yes"),OFFSET('Sanitation Data'!$E$10,0,10*ROW('Sanitation Data'!E110)),NA())</f>
        <v>#N/A</v>
      </c>
      <c r="AD116" s="528" t="e">
        <f ca="1">+IF(AND(ISNUMBER(OFFSET('Sanitation Data'!$E$11,0,10*ROW('Sanitation Data'!E110))),'Data Summary'!CS116="Yes"),OFFSET('Sanitation Data'!$E$11,0,10*ROW('Sanitation Data'!E110)),NA())</f>
        <v>#N/A</v>
      </c>
      <c r="AE116" s="528" t="e">
        <f ca="1">+IF(AND(ISNUMBER(OFFSET('Sanitation Data'!$E$12,0,10*ROW('Sanitation Data'!E110))),'Data Summary'!CT116="Yes"),OFFSET('Sanitation Data'!$E$12,0,10*ROW('Sanitation Data'!E110)),NA())</f>
        <v>#N/A</v>
      </c>
      <c r="AF116" s="528" t="e">
        <f ca="1">+IF(AND(ISNUMBER(OFFSET('Sanitation Data'!$F$4,0,10*ROW('Sanitation Data'!F110))),'Data Summary'!CU116="Yes"),100-OFFSET('Sanitation Data'!$F$4,0,10*ROW('Sanitation Data'!F110)),NA())</f>
        <v>#N/A</v>
      </c>
      <c r="AG116" s="528" t="e">
        <f ca="1">+IF(AND(ISNUMBER(OFFSET('Sanitation Data'!$F$6,0,10*ROW('Sanitation Data'!F110))),'Data Summary'!CV116="Yes"),OFFSET('Sanitation Data'!$F$6,0,10*ROW('Sanitation Data'!F110)),NA())</f>
        <v>#N/A</v>
      </c>
      <c r="AH116" s="528" t="e">
        <f ca="1">+IF(AND(ISNUMBER(OFFSET('Sanitation Data'!$F$10,0,10*ROW('Sanitation Data'!F110))),'Data Summary'!CW116="Yes"),OFFSET('Sanitation Data'!$F$10,0,10*ROW('Sanitation Data'!F110)),NA())</f>
        <v>#N/A</v>
      </c>
      <c r="AI116" s="528" t="e">
        <f ca="1">+IF(AND(ISNUMBER(OFFSET('Sanitation Data'!$F$11,0,10*ROW('Sanitation Data'!F110))),'Data Summary'!CX116="Yes"),OFFSET('Sanitation Data'!$F$11,0,10*ROW('Sanitation Data'!F110)),NA())</f>
        <v>#N/A</v>
      </c>
      <c r="AJ116" s="528" t="e">
        <f ca="1">+IF(AND(ISNUMBER(OFFSET('Sanitation Data'!$F$12,0,10*ROW('Sanitation Data'!F110))),'Data Summary'!CY116="Yes"),OFFSET('Sanitation Data'!$F$12,0,10*ROW('Sanitation Data'!F110)),NA())</f>
        <v>#N/A</v>
      </c>
      <c r="AK116" s="528" t="e">
        <f ca="1">+IF(AND(ISNUMBER(OFFSET('Sanitation Data'!$G$4,0,10*ROW('Sanitation Data'!G110))),'Data Summary'!CZ116="Yes"),100-OFFSET('Sanitation Data'!$G$4,0,10*ROW('Sanitation Data'!G110)),NA())</f>
        <v>#N/A</v>
      </c>
      <c r="AL116" s="528" t="e">
        <f ca="1">+IF(AND(ISNUMBER(OFFSET('Sanitation Data'!$G$6,0,10*ROW('Sanitation Data'!G110))),'Data Summary'!DA116="Yes"),OFFSET('Sanitation Data'!$G$6,0,10*ROW('Sanitation Data'!G110)),NA())</f>
        <v>#N/A</v>
      </c>
      <c r="AM116" s="528" t="e">
        <f ca="1">+IF(AND(ISNUMBER(OFFSET('Sanitation Data'!$G$10,0,10*ROW('Sanitation Data'!G110))),'Data Summary'!DB116="Yes"),OFFSET('Sanitation Data'!$G$10,0,10*ROW('Sanitation Data'!G110)),NA())</f>
        <v>#N/A</v>
      </c>
      <c r="AN116" s="528" t="e">
        <f ca="1">+IF(AND(ISNUMBER(OFFSET('Sanitation Data'!$G$11,0,10*ROW('Sanitation Data'!G110))),'Data Summary'!DC116="Yes"),OFFSET('Sanitation Data'!$G$11,0,10*ROW('Sanitation Data'!G110)),NA())</f>
        <v>#N/A</v>
      </c>
      <c r="AO116" s="528" t="e">
        <f ca="1">+IF(AND(ISNUMBER(OFFSET('Sanitation Data'!$G$12,0,10*ROW('Sanitation Data'!G110))),'Data Summary'!DD116="Yes"),OFFSET('Sanitation Data'!$G$12,0,10*ROW('Sanitation Data'!G110)),NA())</f>
        <v>#N/A</v>
      </c>
      <c r="AP116" s="528" t="e">
        <f ca="1">+IF(AND(ISNUMBER(OFFSET('Sanitation Data'!$H$4,0,10*ROW('Sanitation Data'!H110))),'Data Summary'!DE116="Yes"),100-OFFSET('Sanitation Data'!$H$4,0,10*ROW('Sanitation Data'!H110)),NA())</f>
        <v>#N/A</v>
      </c>
      <c r="AQ116" s="528" t="e">
        <f ca="1">+IF(AND(ISNUMBER(OFFSET('Sanitation Data'!$H$6,0,10*ROW('Sanitation Data'!H110))),'Data Summary'!DF116="Yes"),OFFSET('Sanitation Data'!$H$6,0,10*ROW('Sanitation Data'!H110)),NA())</f>
        <v>#N/A</v>
      </c>
      <c r="AR116" s="528" t="e">
        <f ca="1">+IF(AND(ISNUMBER(OFFSET('Sanitation Data'!$H$10,0,10*ROW('Sanitation Data'!H110))),'Data Summary'!DG116="Yes"),OFFSET('Sanitation Data'!$H$10,0,10*ROW('Sanitation Data'!H110)),NA())</f>
        <v>#N/A</v>
      </c>
      <c r="AS116" s="528" t="e">
        <f ca="1">+IF(AND(ISNUMBER(OFFSET('Sanitation Data'!$H$11,0,10*ROW('Sanitation Data'!H110))),'Data Summary'!DH116="Yes"),OFFSET('Sanitation Data'!$H$11,0,10*ROW('Sanitation Data'!H110)),NA())</f>
        <v>#N/A</v>
      </c>
      <c r="AT116" s="528" t="e">
        <f ca="1">+IF(AND(ISNUMBER(OFFSET('Sanitation Data'!$H$12,0,10*ROW('Sanitation Data'!H110))),'Data Summary'!DI116="Yes"),OFFSET('Sanitation Data'!$H$12,0,10*ROW('Sanitation Data'!H110)),NA())</f>
        <v>#N/A</v>
      </c>
      <c r="AU116" s="528" t="e">
        <f ca="1">+IF(AND(ISNUMBER(OFFSET('Sanitation Data'!$I$4,0,10*ROW('Sanitation Data'!I110))),'Data Summary'!DJ116="Yes"),100-OFFSET('Sanitation Data'!$I$4,0,10*ROW('Sanitation Data'!I110)),NA())</f>
        <v>#N/A</v>
      </c>
      <c r="AV116" s="528" t="e">
        <f ca="1">+IF(AND(ISNUMBER(OFFSET('Sanitation Data'!$I$6,0,10*ROW('Sanitation Data'!I110))),'Data Summary'!DK116="Yes"),OFFSET('Sanitation Data'!$I$6,0,10*ROW('Sanitation Data'!I110)),NA())</f>
        <v>#N/A</v>
      </c>
      <c r="AW116" s="528" t="e">
        <f ca="1">+IF(AND(ISNUMBER(OFFSET('Sanitation Data'!$I$10,0,10*ROW('Sanitation Data'!I110))),'Data Summary'!DL116="Yes"),OFFSET('Sanitation Data'!$I$10,0,10*ROW('Sanitation Data'!I110)),NA())</f>
        <v>#N/A</v>
      </c>
      <c r="AX116" s="528" t="e">
        <f ca="1">+IF(AND(ISNUMBER(OFFSET('Sanitation Data'!$I$11,0,10*ROW('Sanitation Data'!I110))),'Data Summary'!DM116="Yes"),OFFSET('Sanitation Data'!$I$11,0,10*ROW('Sanitation Data'!I110)),NA())</f>
        <v>#N/A</v>
      </c>
      <c r="AY116" s="528" t="e">
        <f ca="1">+IF(AND(ISNUMBER(OFFSET('Sanitation Data'!$I$12,0,10*ROW('Sanitation Data'!I110))),'Data Summary'!DN116="Yes"),OFFSET('Sanitation Data'!$I$12,0,10*ROW('Sanitation Data'!I110)),NA())</f>
        <v>#N/A</v>
      </c>
      <c r="AZ116" s="529" t="e">
        <f ca="1">+IF(AND(ISNUMBER(OFFSET('Hygiene Data'!$D$5,0,10*ROW('Hygiene Data'!D110))),'Data Summary'!DO116="Yes"),OFFSET('Hygiene Data'!$D$5,0,10*ROW('Hygiene Data'!D110)),NA())</f>
        <v>#N/A</v>
      </c>
      <c r="BA116" s="529" t="e">
        <f ca="1">+IF(AND(ISNUMBER(OFFSET('Hygiene Data'!$D$7,0,10*ROW('Hygiene Data'!D110))),'Data Summary'!DP116="Yes"),OFFSET('Hygiene Data'!$D$7,0,10*ROW('Hygiene Data'!D110)),NA())</f>
        <v>#N/A</v>
      </c>
      <c r="BB116" s="529" t="e">
        <f ca="1">+IF(AND(ISNUMBER(OFFSET('Hygiene Data'!$D$9,0,10*ROW('Hygiene Data'!D110))),'Data Summary'!DQ116="Yes"),OFFSET('Hygiene Data'!$D$9,0,10*ROW('Hygiene Data'!D110)),NA())</f>
        <v>#N/A</v>
      </c>
      <c r="BC116" s="529" t="e">
        <f ca="1">+IF(AND(ISNUMBER(OFFSET('Hygiene Data'!$E$5,0,10*ROW('Hygiene Data'!E110))),'Data Summary'!DR116="Yes"),OFFSET('Hygiene Data'!$E$5,0,10*ROW('Hygiene Data'!E110)),NA())</f>
        <v>#N/A</v>
      </c>
      <c r="BD116" s="529" t="e">
        <f ca="1">+IF(AND(ISNUMBER(OFFSET('Hygiene Data'!$E$7,0,10*ROW('Hygiene Data'!E110))),'Data Summary'!DS116="Yes"),OFFSET('Hygiene Data'!$E$7,0,10*ROW('Hygiene Data'!E110)),NA())</f>
        <v>#N/A</v>
      </c>
      <c r="BE116" s="529" t="e">
        <f ca="1">+IF(AND(ISNUMBER(OFFSET('Hygiene Data'!$E$9,0,10*ROW('Hygiene Data'!E110))),'Data Summary'!DT116="Yes"),OFFSET('Hygiene Data'!$E$9,0,10*ROW('Hygiene Data'!E110)),NA())</f>
        <v>#N/A</v>
      </c>
      <c r="BF116" s="529" t="e">
        <f ca="1">+IF(AND(ISNUMBER(OFFSET('Hygiene Data'!$F$5,0,10*ROW('Hygiene Data'!F110))),'Data Summary'!DU116="Yes"),OFFSET('Hygiene Data'!$F$5,0,10*ROW('Hygiene Data'!F110)),NA())</f>
        <v>#N/A</v>
      </c>
      <c r="BG116" s="529" t="e">
        <f ca="1">+IF(AND(ISNUMBER(OFFSET('Hygiene Data'!$F$7,0,10*ROW('Hygiene Data'!F110))),'Data Summary'!DV116="Yes"),OFFSET('Hygiene Data'!$F$7,0,10*ROW('Hygiene Data'!F110)),NA())</f>
        <v>#N/A</v>
      </c>
      <c r="BH116" s="529" t="e">
        <f ca="1">+IF(AND(ISNUMBER(OFFSET('Hygiene Data'!$F$9,0,10*ROW('Hygiene Data'!F110))),'Data Summary'!DW116="Yes"),OFFSET('Hygiene Data'!$F$9,0,10*ROW('Hygiene Data'!F110)),NA())</f>
        <v>#N/A</v>
      </c>
      <c r="BI116" s="529" t="e">
        <f ca="1">+IF(AND(ISNUMBER(OFFSET('Hygiene Data'!$G$5,0,10*ROW('Hygiene Data'!G110))),'Data Summary'!DX116="Yes"),OFFSET('Hygiene Data'!$G$5,0,10*ROW('Hygiene Data'!G110)),NA())</f>
        <v>#N/A</v>
      </c>
      <c r="BJ116" s="529" t="e">
        <f ca="1">+IF(AND(ISNUMBER(OFFSET('Hygiene Data'!$G$7,0,10*ROW('Hygiene Data'!G110))),'Data Summary'!DY116="Yes"),OFFSET('Hygiene Data'!$G$7,0,10*ROW('Hygiene Data'!G110)),NA())</f>
        <v>#N/A</v>
      </c>
      <c r="BK116" s="529" t="e">
        <f ca="1">+IF(AND(ISNUMBER(OFFSET('Hygiene Data'!$G$9,0,10*ROW('Hygiene Data'!G110))),'Data Summary'!DZ116="Yes"),OFFSET('Hygiene Data'!$G$9,0,10*ROW('Hygiene Data'!G110)),NA())</f>
        <v>#N/A</v>
      </c>
      <c r="BL116" s="529" t="e">
        <f ca="1">+IF(AND(ISNUMBER(OFFSET('Hygiene Data'!$H$5,0,10*ROW('Hygiene Data'!H110))),'Data Summary'!EA116="Yes"),OFFSET('Hygiene Data'!$H$5,0,10*ROW('Hygiene Data'!H110)),NA())</f>
        <v>#N/A</v>
      </c>
      <c r="BM116" s="529" t="e">
        <f ca="1">+IF(AND(ISNUMBER(OFFSET('Hygiene Data'!$H$7,0,10*ROW('Hygiene Data'!H110))),'Data Summary'!EB116="Yes"),OFFSET('Hygiene Data'!$H$7,0,10*ROW('Hygiene Data'!H110)),NA())</f>
        <v>#N/A</v>
      </c>
      <c r="BN116" s="529" t="e">
        <f ca="1">+IF(AND(ISNUMBER(OFFSET('Hygiene Data'!$H$9,0,10*ROW('Hygiene Data'!H110))),'Data Summary'!EC116="Yes"),OFFSET('Hygiene Data'!$H$9,0,10*ROW('Hygiene Data'!H110)),NA())</f>
        <v>#N/A</v>
      </c>
      <c r="BO116" s="529" t="e">
        <f ca="1">+IF(AND(ISNUMBER(OFFSET('Hygiene Data'!$I$5,0,10*ROW('Hygiene Data'!I110))),'Data Summary'!ED116="Yes"),OFFSET('Hygiene Data'!$I$5,0,10*ROW('Hygiene Data'!I110)),NA())</f>
        <v>#N/A</v>
      </c>
      <c r="BP116" s="529" t="e">
        <f ca="1">+IF(AND(ISNUMBER(OFFSET('Hygiene Data'!$I$7,0,10*ROW('Hygiene Data'!I110))),'Data Summary'!EE116="Yes"),OFFSET('Hygiene Data'!$I$7,0,10*ROW('Hygiene Data'!I110)),NA())</f>
        <v>#N/A</v>
      </c>
      <c r="BQ116" s="529" t="e">
        <f ca="1">+IF(AND(ISNUMBER(OFFSET('Hygiene Data'!$I$9,0,10*ROW('Hygiene Data'!I110))),'Data Summary'!EF116="Yes"),OFFSET('Hygiene Data'!$I$9,0,10*ROW('Hygiene Data'!I110)),NA())</f>
        <v>#N/A</v>
      </c>
    </row>
    <row r="117" spans="1:69" x14ac:dyDescent="0.25">
      <c r="A117" s="525" t="e">
        <f ca="1">+RIGHT('Data Summary'!A117,LEN('Data Summary'!A117)-9)</f>
        <v>#VALUE!</v>
      </c>
      <c r="B117" s="499" t="str">
        <f ca="1">+IF(ISTEXT('Data Summary'!B117),'Data Summary'!B117,"")</f>
        <v/>
      </c>
      <c r="C117" s="526" t="e">
        <f ca="1">+VALUE('Data Summary'!C117)</f>
        <v>#VALUE!</v>
      </c>
      <c r="D117" s="527" t="e">
        <f ca="1">+IF(AND(ISNUMBER(OFFSET('Water Data'!$D$4,0,10*ROW('Water Data'!D111))),'Data Summary'!BS117="Yes"),100-OFFSET('Water Data'!$D$4,0,10*ROW('Water Data'!D111)),NA())</f>
        <v>#N/A</v>
      </c>
      <c r="E117" s="527" t="e">
        <f ca="1">+IF(AND(ISNUMBER(OFFSET('Water Data'!$D$6,0,10*ROW('Water Data'!D111))),'Data Summary'!BT117="Yes"),OFFSET('Water Data'!$D$6,0,10*ROW('Water Data'!D111)),NA())</f>
        <v>#N/A</v>
      </c>
      <c r="F117" s="527" t="e">
        <f ca="1">+IF(AND(ISNUMBER(OFFSET('Water Data'!$D$9,0,10*ROW('Water Data'!D111))),'Data Summary'!BU117="Yes"),OFFSET('Water Data'!$D$9,0,10*ROW('Water Data'!D111)),NA())</f>
        <v>#N/A</v>
      </c>
      <c r="G117" s="527" t="e">
        <f ca="1">+IF(AND(ISNUMBER(OFFSET('Water Data'!$E$4,0,10*ROW('Water Data'!E111))),'Data Summary'!BV117="Yes"),100-OFFSET('Water Data'!$E$4,0,10*ROW('Water Data'!E111)),NA())</f>
        <v>#N/A</v>
      </c>
      <c r="H117" s="527" t="e">
        <f ca="1">+IF(AND(ISNUMBER(OFFSET('Water Data'!$E$6,0,10*ROW('Water Data'!E111))),'Data Summary'!BW117="Yes"),OFFSET('Water Data'!$E$6,0,10*ROW('Water Data'!E111)),NA())</f>
        <v>#N/A</v>
      </c>
      <c r="I117" s="527" t="e">
        <f ca="1">+IF(AND(ISNUMBER(OFFSET('Water Data'!$E$9,0,10*ROW('Water Data'!E111))),'Data Summary'!BX117="Yes"),OFFSET('Water Data'!$E$9,0,10*ROW('Water Data'!E111)),NA())</f>
        <v>#N/A</v>
      </c>
      <c r="J117" s="527" t="e">
        <f ca="1">+IF(AND(ISNUMBER(OFFSET('Water Data'!$F$4,0,10*ROW('Water Data'!F111))),'Data Summary'!BY117="Yes"),100-OFFSET('Water Data'!$F$4,0,10*ROW('Water Data'!F111)),NA())</f>
        <v>#N/A</v>
      </c>
      <c r="K117" s="527" t="e">
        <f ca="1">+IF(AND(ISNUMBER(OFFSET('Water Data'!$F$6,0,10*ROW('Water Data'!F111))),'Data Summary'!BZ117="Yes"),OFFSET('Water Data'!$F$6,0,10*ROW('Water Data'!F111)),NA())</f>
        <v>#N/A</v>
      </c>
      <c r="L117" s="527" t="e">
        <f ca="1">+IF(AND(ISNUMBER(OFFSET('Water Data'!$F$9,0,10*ROW('Water Data'!F111))),'Data Summary'!CA117="Yes"),OFFSET('Water Data'!$F$9,0,10*ROW('Water Data'!F111)),NA())</f>
        <v>#N/A</v>
      </c>
      <c r="M117" s="527" t="e">
        <f ca="1">+IF(AND(ISNUMBER(OFFSET('Water Data'!$G$4,0,10*ROW('Water Data'!G111))),'Data Summary'!CB117="Yes"),100-OFFSET('Water Data'!$G$4,0,10*ROW('Water Data'!G111)),NA())</f>
        <v>#N/A</v>
      </c>
      <c r="N117" s="527" t="e">
        <f ca="1">+IF(AND(ISNUMBER(OFFSET('Water Data'!$G$6,0,10*ROW('Water Data'!G111))),'Data Summary'!CC117="Yes"),OFFSET('Water Data'!$G$6,0,10*ROW('Water Data'!G111)),NA())</f>
        <v>#N/A</v>
      </c>
      <c r="O117" s="527" t="e">
        <f ca="1">+IF(AND(ISNUMBER(OFFSET('Water Data'!$G$9,0,10*ROW('Water Data'!G111))),'Data Summary'!CD117="Yes"),OFFSET('Water Data'!$G$9,0,10*ROW('Water Data'!G111)),NA())</f>
        <v>#N/A</v>
      </c>
      <c r="P117" s="527" t="e">
        <f ca="1">+IF(AND(ISNUMBER(OFFSET('Water Data'!$H$4,0,10*ROW('Water Data'!H111))),'Data Summary'!CE117="Yes"),100-OFFSET('Water Data'!$H$4,0,10*ROW('Water Data'!H111)),NA())</f>
        <v>#N/A</v>
      </c>
      <c r="Q117" s="527" t="e">
        <f ca="1">+IF(AND(ISNUMBER(OFFSET('Water Data'!$H$6,0,10*ROW('Water Data'!H111))),'Data Summary'!CF117="Yes"),OFFSET('Water Data'!$H$6,0,10*ROW('Water Data'!H111)),NA())</f>
        <v>#N/A</v>
      </c>
      <c r="R117" s="527" t="e">
        <f ca="1">+IF(AND(ISNUMBER(OFFSET('Water Data'!$H$9,0,10*ROW('Water Data'!H111))),'Data Summary'!CG117="Yes"),OFFSET('Water Data'!$H$9,0,10*ROW('Water Data'!H111)),NA())</f>
        <v>#N/A</v>
      </c>
      <c r="S117" s="527" t="e">
        <f ca="1">+IF(AND(ISNUMBER(OFFSET('Water Data'!$I$4,0,10*ROW('Water Data'!I111))),'Data Summary'!CH117="Yes"),100-OFFSET('Water Data'!$I$4,0,10*ROW('Water Data'!I111)),NA())</f>
        <v>#N/A</v>
      </c>
      <c r="T117" s="527" t="e">
        <f ca="1">+IF(AND(ISNUMBER(OFFSET('Water Data'!$I$6,0,10*ROW('Water Data'!I111))),'Data Summary'!CI117="Yes"),OFFSET('Water Data'!$I$6,0,10*ROW('Water Data'!I111)),NA())</f>
        <v>#N/A</v>
      </c>
      <c r="U117" s="527" t="e">
        <f ca="1">+IF(AND(ISNUMBER(OFFSET('Water Data'!$I$9,0,10*ROW('Water Data'!I111))),'Data Summary'!CJ117="Yes"),OFFSET('Water Data'!$I$9,0,10*ROW('Water Data'!I111)),NA())</f>
        <v>#N/A</v>
      </c>
      <c r="V117" s="528" t="e">
        <f ca="1">+IF(AND(ISNUMBER(OFFSET('Sanitation Data'!$D$4,0,10*ROW('Sanitation Data'!D111))),'Data Summary'!CK117="Yes"),100-OFFSET('Sanitation Data'!$D$4,0,10*ROW('Sanitation Data'!D111)),NA())</f>
        <v>#N/A</v>
      </c>
      <c r="W117" s="528" t="e">
        <f ca="1">+IF(AND(ISNUMBER(OFFSET('Sanitation Data'!$D$6,0,10*ROW('Sanitation Data'!D111))),'Data Summary'!CL117="Yes"),OFFSET('Sanitation Data'!$D$6,0,10*ROW('Sanitation Data'!D111)),NA())</f>
        <v>#N/A</v>
      </c>
      <c r="X117" s="528" t="e">
        <f ca="1">+IF(AND(ISNUMBER(OFFSET('Sanitation Data'!$D$10,0,10*ROW('Sanitation Data'!D111))),'Data Summary'!CM117="Yes"),OFFSET('Sanitation Data'!$D$10,0,10*ROW('Sanitation Data'!D111)),NA())</f>
        <v>#N/A</v>
      </c>
      <c r="Y117" s="528" t="e">
        <f ca="1">+IF(AND(ISNUMBER(OFFSET('Sanitation Data'!$D$11,0,10*ROW('Sanitation Data'!D111))),'Data Summary'!CN117="Yes"),OFFSET('Sanitation Data'!$D$11,0,10*ROW('Sanitation Data'!D111)),NA())</f>
        <v>#N/A</v>
      </c>
      <c r="Z117" s="528" t="e">
        <f ca="1">+IF(AND(ISNUMBER(OFFSET('Sanitation Data'!$D$12,0,10*ROW('Sanitation Data'!D111))),'Data Summary'!CO117="Yes"),OFFSET('Sanitation Data'!$D$12,0,10*ROW('Sanitation Data'!D111)),NA())</f>
        <v>#N/A</v>
      </c>
      <c r="AA117" s="528" t="e">
        <f ca="1">+IF(AND(ISNUMBER(OFFSET('Sanitation Data'!$E$4,0,10*ROW('Sanitation Data'!E111))),'Data Summary'!CP117="Yes"),100-OFFSET('Sanitation Data'!$E$4,0,10*ROW('Sanitation Data'!E111)),NA())</f>
        <v>#N/A</v>
      </c>
      <c r="AB117" s="528" t="e">
        <f ca="1">+IF(AND(ISNUMBER(OFFSET('Sanitation Data'!$E$6,0,10*ROW('Sanitation Data'!E111))),'Data Summary'!CQ117="Yes"),OFFSET('Sanitation Data'!$E$6,0,10*ROW('Sanitation Data'!E111)),NA())</f>
        <v>#N/A</v>
      </c>
      <c r="AC117" s="528" t="e">
        <f ca="1">+IF(AND(ISNUMBER(OFFSET('Sanitation Data'!$E$10,0,10*ROW('Sanitation Data'!E111))),'Data Summary'!CR117="Yes"),OFFSET('Sanitation Data'!$E$10,0,10*ROW('Sanitation Data'!E111)),NA())</f>
        <v>#N/A</v>
      </c>
      <c r="AD117" s="528" t="e">
        <f ca="1">+IF(AND(ISNUMBER(OFFSET('Sanitation Data'!$E$11,0,10*ROW('Sanitation Data'!E111))),'Data Summary'!CS117="Yes"),OFFSET('Sanitation Data'!$E$11,0,10*ROW('Sanitation Data'!E111)),NA())</f>
        <v>#N/A</v>
      </c>
      <c r="AE117" s="528" t="e">
        <f ca="1">+IF(AND(ISNUMBER(OFFSET('Sanitation Data'!$E$12,0,10*ROW('Sanitation Data'!E111))),'Data Summary'!CT117="Yes"),OFFSET('Sanitation Data'!$E$12,0,10*ROW('Sanitation Data'!E111)),NA())</f>
        <v>#N/A</v>
      </c>
      <c r="AF117" s="528" t="e">
        <f ca="1">+IF(AND(ISNUMBER(OFFSET('Sanitation Data'!$F$4,0,10*ROW('Sanitation Data'!F111))),'Data Summary'!CU117="Yes"),100-OFFSET('Sanitation Data'!$F$4,0,10*ROW('Sanitation Data'!F111)),NA())</f>
        <v>#N/A</v>
      </c>
      <c r="AG117" s="528" t="e">
        <f ca="1">+IF(AND(ISNUMBER(OFFSET('Sanitation Data'!$F$6,0,10*ROW('Sanitation Data'!F111))),'Data Summary'!CV117="Yes"),OFFSET('Sanitation Data'!$F$6,0,10*ROW('Sanitation Data'!F111)),NA())</f>
        <v>#N/A</v>
      </c>
      <c r="AH117" s="528" t="e">
        <f ca="1">+IF(AND(ISNUMBER(OFFSET('Sanitation Data'!$F$10,0,10*ROW('Sanitation Data'!F111))),'Data Summary'!CW117="Yes"),OFFSET('Sanitation Data'!$F$10,0,10*ROW('Sanitation Data'!F111)),NA())</f>
        <v>#N/A</v>
      </c>
      <c r="AI117" s="528" t="e">
        <f ca="1">+IF(AND(ISNUMBER(OFFSET('Sanitation Data'!$F$11,0,10*ROW('Sanitation Data'!F111))),'Data Summary'!CX117="Yes"),OFFSET('Sanitation Data'!$F$11,0,10*ROW('Sanitation Data'!F111)),NA())</f>
        <v>#N/A</v>
      </c>
      <c r="AJ117" s="528" t="e">
        <f ca="1">+IF(AND(ISNUMBER(OFFSET('Sanitation Data'!$F$12,0,10*ROW('Sanitation Data'!F111))),'Data Summary'!CY117="Yes"),OFFSET('Sanitation Data'!$F$12,0,10*ROW('Sanitation Data'!F111)),NA())</f>
        <v>#N/A</v>
      </c>
      <c r="AK117" s="528" t="e">
        <f ca="1">+IF(AND(ISNUMBER(OFFSET('Sanitation Data'!$G$4,0,10*ROW('Sanitation Data'!G111))),'Data Summary'!CZ117="Yes"),100-OFFSET('Sanitation Data'!$G$4,0,10*ROW('Sanitation Data'!G111)),NA())</f>
        <v>#N/A</v>
      </c>
      <c r="AL117" s="528" t="e">
        <f ca="1">+IF(AND(ISNUMBER(OFFSET('Sanitation Data'!$G$6,0,10*ROW('Sanitation Data'!G111))),'Data Summary'!DA117="Yes"),OFFSET('Sanitation Data'!$G$6,0,10*ROW('Sanitation Data'!G111)),NA())</f>
        <v>#N/A</v>
      </c>
      <c r="AM117" s="528" t="e">
        <f ca="1">+IF(AND(ISNUMBER(OFFSET('Sanitation Data'!$G$10,0,10*ROW('Sanitation Data'!G111))),'Data Summary'!DB117="Yes"),OFFSET('Sanitation Data'!$G$10,0,10*ROW('Sanitation Data'!G111)),NA())</f>
        <v>#N/A</v>
      </c>
      <c r="AN117" s="528" t="e">
        <f ca="1">+IF(AND(ISNUMBER(OFFSET('Sanitation Data'!$G$11,0,10*ROW('Sanitation Data'!G111))),'Data Summary'!DC117="Yes"),OFFSET('Sanitation Data'!$G$11,0,10*ROW('Sanitation Data'!G111)),NA())</f>
        <v>#N/A</v>
      </c>
      <c r="AO117" s="528" t="e">
        <f ca="1">+IF(AND(ISNUMBER(OFFSET('Sanitation Data'!$G$12,0,10*ROW('Sanitation Data'!G111))),'Data Summary'!DD117="Yes"),OFFSET('Sanitation Data'!$G$12,0,10*ROW('Sanitation Data'!G111)),NA())</f>
        <v>#N/A</v>
      </c>
      <c r="AP117" s="528" t="e">
        <f ca="1">+IF(AND(ISNUMBER(OFFSET('Sanitation Data'!$H$4,0,10*ROW('Sanitation Data'!H111))),'Data Summary'!DE117="Yes"),100-OFFSET('Sanitation Data'!$H$4,0,10*ROW('Sanitation Data'!H111)),NA())</f>
        <v>#N/A</v>
      </c>
      <c r="AQ117" s="528" t="e">
        <f ca="1">+IF(AND(ISNUMBER(OFFSET('Sanitation Data'!$H$6,0,10*ROW('Sanitation Data'!H111))),'Data Summary'!DF117="Yes"),OFFSET('Sanitation Data'!$H$6,0,10*ROW('Sanitation Data'!H111)),NA())</f>
        <v>#N/A</v>
      </c>
      <c r="AR117" s="528" t="e">
        <f ca="1">+IF(AND(ISNUMBER(OFFSET('Sanitation Data'!$H$10,0,10*ROW('Sanitation Data'!H111))),'Data Summary'!DG117="Yes"),OFFSET('Sanitation Data'!$H$10,0,10*ROW('Sanitation Data'!H111)),NA())</f>
        <v>#N/A</v>
      </c>
      <c r="AS117" s="528" t="e">
        <f ca="1">+IF(AND(ISNUMBER(OFFSET('Sanitation Data'!$H$11,0,10*ROW('Sanitation Data'!H111))),'Data Summary'!DH117="Yes"),OFFSET('Sanitation Data'!$H$11,0,10*ROW('Sanitation Data'!H111)),NA())</f>
        <v>#N/A</v>
      </c>
      <c r="AT117" s="528" t="e">
        <f ca="1">+IF(AND(ISNUMBER(OFFSET('Sanitation Data'!$H$12,0,10*ROW('Sanitation Data'!H111))),'Data Summary'!DI117="Yes"),OFFSET('Sanitation Data'!$H$12,0,10*ROW('Sanitation Data'!H111)),NA())</f>
        <v>#N/A</v>
      </c>
      <c r="AU117" s="528" t="e">
        <f ca="1">+IF(AND(ISNUMBER(OFFSET('Sanitation Data'!$I$4,0,10*ROW('Sanitation Data'!I111))),'Data Summary'!DJ117="Yes"),100-OFFSET('Sanitation Data'!$I$4,0,10*ROW('Sanitation Data'!I111)),NA())</f>
        <v>#N/A</v>
      </c>
      <c r="AV117" s="528" t="e">
        <f ca="1">+IF(AND(ISNUMBER(OFFSET('Sanitation Data'!$I$6,0,10*ROW('Sanitation Data'!I111))),'Data Summary'!DK117="Yes"),OFFSET('Sanitation Data'!$I$6,0,10*ROW('Sanitation Data'!I111)),NA())</f>
        <v>#N/A</v>
      </c>
      <c r="AW117" s="528" t="e">
        <f ca="1">+IF(AND(ISNUMBER(OFFSET('Sanitation Data'!$I$10,0,10*ROW('Sanitation Data'!I111))),'Data Summary'!DL117="Yes"),OFFSET('Sanitation Data'!$I$10,0,10*ROW('Sanitation Data'!I111)),NA())</f>
        <v>#N/A</v>
      </c>
      <c r="AX117" s="528" t="e">
        <f ca="1">+IF(AND(ISNUMBER(OFFSET('Sanitation Data'!$I$11,0,10*ROW('Sanitation Data'!I111))),'Data Summary'!DM117="Yes"),OFFSET('Sanitation Data'!$I$11,0,10*ROW('Sanitation Data'!I111)),NA())</f>
        <v>#N/A</v>
      </c>
      <c r="AY117" s="528" t="e">
        <f ca="1">+IF(AND(ISNUMBER(OFFSET('Sanitation Data'!$I$12,0,10*ROW('Sanitation Data'!I111))),'Data Summary'!DN117="Yes"),OFFSET('Sanitation Data'!$I$12,0,10*ROW('Sanitation Data'!I111)),NA())</f>
        <v>#N/A</v>
      </c>
      <c r="AZ117" s="529" t="e">
        <f ca="1">+IF(AND(ISNUMBER(OFFSET('Hygiene Data'!$D$5,0,10*ROW('Hygiene Data'!D111))),'Data Summary'!DO117="Yes"),OFFSET('Hygiene Data'!$D$5,0,10*ROW('Hygiene Data'!D111)),NA())</f>
        <v>#N/A</v>
      </c>
      <c r="BA117" s="529" t="e">
        <f ca="1">+IF(AND(ISNUMBER(OFFSET('Hygiene Data'!$D$7,0,10*ROW('Hygiene Data'!D111))),'Data Summary'!DP117="Yes"),OFFSET('Hygiene Data'!$D$7,0,10*ROW('Hygiene Data'!D111)),NA())</f>
        <v>#N/A</v>
      </c>
      <c r="BB117" s="529" t="e">
        <f ca="1">+IF(AND(ISNUMBER(OFFSET('Hygiene Data'!$D$9,0,10*ROW('Hygiene Data'!D111))),'Data Summary'!DQ117="Yes"),OFFSET('Hygiene Data'!$D$9,0,10*ROW('Hygiene Data'!D111)),NA())</f>
        <v>#N/A</v>
      </c>
      <c r="BC117" s="529" t="e">
        <f ca="1">+IF(AND(ISNUMBER(OFFSET('Hygiene Data'!$E$5,0,10*ROW('Hygiene Data'!E111))),'Data Summary'!DR117="Yes"),OFFSET('Hygiene Data'!$E$5,0,10*ROW('Hygiene Data'!E111)),NA())</f>
        <v>#N/A</v>
      </c>
      <c r="BD117" s="529" t="e">
        <f ca="1">+IF(AND(ISNUMBER(OFFSET('Hygiene Data'!$E$7,0,10*ROW('Hygiene Data'!E111))),'Data Summary'!DS117="Yes"),OFFSET('Hygiene Data'!$E$7,0,10*ROW('Hygiene Data'!E111)),NA())</f>
        <v>#N/A</v>
      </c>
      <c r="BE117" s="529" t="e">
        <f ca="1">+IF(AND(ISNUMBER(OFFSET('Hygiene Data'!$E$9,0,10*ROW('Hygiene Data'!E111))),'Data Summary'!DT117="Yes"),OFFSET('Hygiene Data'!$E$9,0,10*ROW('Hygiene Data'!E111)),NA())</f>
        <v>#N/A</v>
      </c>
      <c r="BF117" s="529" t="e">
        <f ca="1">+IF(AND(ISNUMBER(OFFSET('Hygiene Data'!$F$5,0,10*ROW('Hygiene Data'!F111))),'Data Summary'!DU117="Yes"),OFFSET('Hygiene Data'!$F$5,0,10*ROW('Hygiene Data'!F111)),NA())</f>
        <v>#N/A</v>
      </c>
      <c r="BG117" s="529" t="e">
        <f ca="1">+IF(AND(ISNUMBER(OFFSET('Hygiene Data'!$F$7,0,10*ROW('Hygiene Data'!F111))),'Data Summary'!DV117="Yes"),OFFSET('Hygiene Data'!$F$7,0,10*ROW('Hygiene Data'!F111)),NA())</f>
        <v>#N/A</v>
      </c>
      <c r="BH117" s="529" t="e">
        <f ca="1">+IF(AND(ISNUMBER(OFFSET('Hygiene Data'!$F$9,0,10*ROW('Hygiene Data'!F111))),'Data Summary'!DW117="Yes"),OFFSET('Hygiene Data'!$F$9,0,10*ROW('Hygiene Data'!F111)),NA())</f>
        <v>#N/A</v>
      </c>
      <c r="BI117" s="529" t="e">
        <f ca="1">+IF(AND(ISNUMBER(OFFSET('Hygiene Data'!$G$5,0,10*ROW('Hygiene Data'!G111))),'Data Summary'!DX117="Yes"),OFFSET('Hygiene Data'!$G$5,0,10*ROW('Hygiene Data'!G111)),NA())</f>
        <v>#N/A</v>
      </c>
      <c r="BJ117" s="529" t="e">
        <f ca="1">+IF(AND(ISNUMBER(OFFSET('Hygiene Data'!$G$7,0,10*ROW('Hygiene Data'!G111))),'Data Summary'!DY117="Yes"),OFFSET('Hygiene Data'!$G$7,0,10*ROW('Hygiene Data'!G111)),NA())</f>
        <v>#N/A</v>
      </c>
      <c r="BK117" s="529" t="e">
        <f ca="1">+IF(AND(ISNUMBER(OFFSET('Hygiene Data'!$G$9,0,10*ROW('Hygiene Data'!G111))),'Data Summary'!DZ117="Yes"),OFFSET('Hygiene Data'!$G$9,0,10*ROW('Hygiene Data'!G111)),NA())</f>
        <v>#N/A</v>
      </c>
      <c r="BL117" s="529" t="e">
        <f ca="1">+IF(AND(ISNUMBER(OFFSET('Hygiene Data'!$H$5,0,10*ROW('Hygiene Data'!H111))),'Data Summary'!EA117="Yes"),OFFSET('Hygiene Data'!$H$5,0,10*ROW('Hygiene Data'!H111)),NA())</f>
        <v>#N/A</v>
      </c>
      <c r="BM117" s="529" t="e">
        <f ca="1">+IF(AND(ISNUMBER(OFFSET('Hygiene Data'!$H$7,0,10*ROW('Hygiene Data'!H111))),'Data Summary'!EB117="Yes"),OFFSET('Hygiene Data'!$H$7,0,10*ROW('Hygiene Data'!H111)),NA())</f>
        <v>#N/A</v>
      </c>
      <c r="BN117" s="529" t="e">
        <f ca="1">+IF(AND(ISNUMBER(OFFSET('Hygiene Data'!$H$9,0,10*ROW('Hygiene Data'!H111))),'Data Summary'!EC117="Yes"),OFFSET('Hygiene Data'!$H$9,0,10*ROW('Hygiene Data'!H111)),NA())</f>
        <v>#N/A</v>
      </c>
      <c r="BO117" s="529" t="e">
        <f ca="1">+IF(AND(ISNUMBER(OFFSET('Hygiene Data'!$I$5,0,10*ROW('Hygiene Data'!I111))),'Data Summary'!ED117="Yes"),OFFSET('Hygiene Data'!$I$5,0,10*ROW('Hygiene Data'!I111)),NA())</f>
        <v>#N/A</v>
      </c>
      <c r="BP117" s="529" t="e">
        <f ca="1">+IF(AND(ISNUMBER(OFFSET('Hygiene Data'!$I$7,0,10*ROW('Hygiene Data'!I111))),'Data Summary'!EE117="Yes"),OFFSET('Hygiene Data'!$I$7,0,10*ROW('Hygiene Data'!I111)),NA())</f>
        <v>#N/A</v>
      </c>
      <c r="BQ117" s="529" t="e">
        <f ca="1">+IF(AND(ISNUMBER(OFFSET('Hygiene Data'!$I$9,0,10*ROW('Hygiene Data'!I111))),'Data Summary'!EF117="Yes"),OFFSET('Hygiene Data'!$I$9,0,10*ROW('Hygiene Data'!I111)),NA())</f>
        <v>#N/A</v>
      </c>
    </row>
    <row r="118" spans="1:69" x14ac:dyDescent="0.25">
      <c r="A118" s="525" t="e">
        <f ca="1">+RIGHT('Data Summary'!A118,LEN('Data Summary'!A118)-9)</f>
        <v>#VALUE!</v>
      </c>
      <c r="B118" s="499" t="str">
        <f ca="1">+IF(ISTEXT('Data Summary'!B118),'Data Summary'!B118,"")</f>
        <v/>
      </c>
      <c r="C118" s="526" t="e">
        <f ca="1">+VALUE('Data Summary'!C118)</f>
        <v>#VALUE!</v>
      </c>
      <c r="D118" s="527" t="e">
        <f ca="1">+IF(AND(ISNUMBER(OFFSET('Water Data'!$D$4,0,10*ROW('Water Data'!D112))),'Data Summary'!BS118="Yes"),100-OFFSET('Water Data'!$D$4,0,10*ROW('Water Data'!D112)),NA())</f>
        <v>#N/A</v>
      </c>
      <c r="E118" s="527" t="e">
        <f ca="1">+IF(AND(ISNUMBER(OFFSET('Water Data'!$D$6,0,10*ROW('Water Data'!D112))),'Data Summary'!BT118="Yes"),OFFSET('Water Data'!$D$6,0,10*ROW('Water Data'!D112)),NA())</f>
        <v>#N/A</v>
      </c>
      <c r="F118" s="527" t="e">
        <f ca="1">+IF(AND(ISNUMBER(OFFSET('Water Data'!$D$9,0,10*ROW('Water Data'!D112))),'Data Summary'!BU118="Yes"),OFFSET('Water Data'!$D$9,0,10*ROW('Water Data'!D112)),NA())</f>
        <v>#N/A</v>
      </c>
      <c r="G118" s="527" t="e">
        <f ca="1">+IF(AND(ISNUMBER(OFFSET('Water Data'!$E$4,0,10*ROW('Water Data'!E112))),'Data Summary'!BV118="Yes"),100-OFFSET('Water Data'!$E$4,0,10*ROW('Water Data'!E112)),NA())</f>
        <v>#N/A</v>
      </c>
      <c r="H118" s="527" t="e">
        <f ca="1">+IF(AND(ISNUMBER(OFFSET('Water Data'!$E$6,0,10*ROW('Water Data'!E112))),'Data Summary'!BW118="Yes"),OFFSET('Water Data'!$E$6,0,10*ROW('Water Data'!E112)),NA())</f>
        <v>#N/A</v>
      </c>
      <c r="I118" s="527" t="e">
        <f ca="1">+IF(AND(ISNUMBER(OFFSET('Water Data'!$E$9,0,10*ROW('Water Data'!E112))),'Data Summary'!BX118="Yes"),OFFSET('Water Data'!$E$9,0,10*ROW('Water Data'!E112)),NA())</f>
        <v>#N/A</v>
      </c>
      <c r="J118" s="527" t="e">
        <f ca="1">+IF(AND(ISNUMBER(OFFSET('Water Data'!$F$4,0,10*ROW('Water Data'!F112))),'Data Summary'!BY118="Yes"),100-OFFSET('Water Data'!$F$4,0,10*ROW('Water Data'!F112)),NA())</f>
        <v>#N/A</v>
      </c>
      <c r="K118" s="527" t="e">
        <f ca="1">+IF(AND(ISNUMBER(OFFSET('Water Data'!$F$6,0,10*ROW('Water Data'!F112))),'Data Summary'!BZ118="Yes"),OFFSET('Water Data'!$F$6,0,10*ROW('Water Data'!F112)),NA())</f>
        <v>#N/A</v>
      </c>
      <c r="L118" s="527" t="e">
        <f ca="1">+IF(AND(ISNUMBER(OFFSET('Water Data'!$F$9,0,10*ROW('Water Data'!F112))),'Data Summary'!CA118="Yes"),OFFSET('Water Data'!$F$9,0,10*ROW('Water Data'!F112)),NA())</f>
        <v>#N/A</v>
      </c>
      <c r="M118" s="527" t="e">
        <f ca="1">+IF(AND(ISNUMBER(OFFSET('Water Data'!$G$4,0,10*ROW('Water Data'!G112))),'Data Summary'!CB118="Yes"),100-OFFSET('Water Data'!$G$4,0,10*ROW('Water Data'!G112)),NA())</f>
        <v>#N/A</v>
      </c>
      <c r="N118" s="527" t="e">
        <f ca="1">+IF(AND(ISNUMBER(OFFSET('Water Data'!$G$6,0,10*ROW('Water Data'!G112))),'Data Summary'!CC118="Yes"),OFFSET('Water Data'!$G$6,0,10*ROW('Water Data'!G112)),NA())</f>
        <v>#N/A</v>
      </c>
      <c r="O118" s="527" t="e">
        <f ca="1">+IF(AND(ISNUMBER(OFFSET('Water Data'!$G$9,0,10*ROW('Water Data'!G112))),'Data Summary'!CD118="Yes"),OFFSET('Water Data'!$G$9,0,10*ROW('Water Data'!G112)),NA())</f>
        <v>#N/A</v>
      </c>
      <c r="P118" s="527" t="e">
        <f ca="1">+IF(AND(ISNUMBER(OFFSET('Water Data'!$H$4,0,10*ROW('Water Data'!H112))),'Data Summary'!CE118="Yes"),100-OFFSET('Water Data'!$H$4,0,10*ROW('Water Data'!H112)),NA())</f>
        <v>#N/A</v>
      </c>
      <c r="Q118" s="527" t="e">
        <f ca="1">+IF(AND(ISNUMBER(OFFSET('Water Data'!$H$6,0,10*ROW('Water Data'!H112))),'Data Summary'!CF118="Yes"),OFFSET('Water Data'!$H$6,0,10*ROW('Water Data'!H112)),NA())</f>
        <v>#N/A</v>
      </c>
      <c r="R118" s="527" t="e">
        <f ca="1">+IF(AND(ISNUMBER(OFFSET('Water Data'!$H$9,0,10*ROW('Water Data'!H112))),'Data Summary'!CG118="Yes"),OFFSET('Water Data'!$H$9,0,10*ROW('Water Data'!H112)),NA())</f>
        <v>#N/A</v>
      </c>
      <c r="S118" s="527" t="e">
        <f ca="1">+IF(AND(ISNUMBER(OFFSET('Water Data'!$I$4,0,10*ROW('Water Data'!I112))),'Data Summary'!CH118="Yes"),100-OFFSET('Water Data'!$I$4,0,10*ROW('Water Data'!I112)),NA())</f>
        <v>#N/A</v>
      </c>
      <c r="T118" s="527" t="e">
        <f ca="1">+IF(AND(ISNUMBER(OFFSET('Water Data'!$I$6,0,10*ROW('Water Data'!I112))),'Data Summary'!CI118="Yes"),OFFSET('Water Data'!$I$6,0,10*ROW('Water Data'!I112)),NA())</f>
        <v>#N/A</v>
      </c>
      <c r="U118" s="527" t="e">
        <f ca="1">+IF(AND(ISNUMBER(OFFSET('Water Data'!$I$9,0,10*ROW('Water Data'!I112))),'Data Summary'!CJ118="Yes"),OFFSET('Water Data'!$I$9,0,10*ROW('Water Data'!I112)),NA())</f>
        <v>#N/A</v>
      </c>
      <c r="V118" s="528" t="e">
        <f ca="1">+IF(AND(ISNUMBER(OFFSET('Sanitation Data'!$D$4,0,10*ROW('Sanitation Data'!D112))),'Data Summary'!CK118="Yes"),100-OFFSET('Sanitation Data'!$D$4,0,10*ROW('Sanitation Data'!D112)),NA())</f>
        <v>#N/A</v>
      </c>
      <c r="W118" s="528" t="e">
        <f ca="1">+IF(AND(ISNUMBER(OFFSET('Sanitation Data'!$D$6,0,10*ROW('Sanitation Data'!D112))),'Data Summary'!CL118="Yes"),OFFSET('Sanitation Data'!$D$6,0,10*ROW('Sanitation Data'!D112)),NA())</f>
        <v>#N/A</v>
      </c>
      <c r="X118" s="528" t="e">
        <f ca="1">+IF(AND(ISNUMBER(OFFSET('Sanitation Data'!$D$10,0,10*ROW('Sanitation Data'!D112))),'Data Summary'!CM118="Yes"),OFFSET('Sanitation Data'!$D$10,0,10*ROW('Sanitation Data'!D112)),NA())</f>
        <v>#N/A</v>
      </c>
      <c r="Y118" s="528" t="e">
        <f ca="1">+IF(AND(ISNUMBER(OFFSET('Sanitation Data'!$D$11,0,10*ROW('Sanitation Data'!D112))),'Data Summary'!CN118="Yes"),OFFSET('Sanitation Data'!$D$11,0,10*ROW('Sanitation Data'!D112)),NA())</f>
        <v>#N/A</v>
      </c>
      <c r="Z118" s="528" t="e">
        <f ca="1">+IF(AND(ISNUMBER(OFFSET('Sanitation Data'!$D$12,0,10*ROW('Sanitation Data'!D112))),'Data Summary'!CO118="Yes"),OFFSET('Sanitation Data'!$D$12,0,10*ROW('Sanitation Data'!D112)),NA())</f>
        <v>#N/A</v>
      </c>
      <c r="AA118" s="528" t="e">
        <f ca="1">+IF(AND(ISNUMBER(OFFSET('Sanitation Data'!$E$4,0,10*ROW('Sanitation Data'!E112))),'Data Summary'!CP118="Yes"),100-OFFSET('Sanitation Data'!$E$4,0,10*ROW('Sanitation Data'!E112)),NA())</f>
        <v>#N/A</v>
      </c>
      <c r="AB118" s="528" t="e">
        <f ca="1">+IF(AND(ISNUMBER(OFFSET('Sanitation Data'!$E$6,0,10*ROW('Sanitation Data'!E112))),'Data Summary'!CQ118="Yes"),OFFSET('Sanitation Data'!$E$6,0,10*ROW('Sanitation Data'!E112)),NA())</f>
        <v>#N/A</v>
      </c>
      <c r="AC118" s="528" t="e">
        <f ca="1">+IF(AND(ISNUMBER(OFFSET('Sanitation Data'!$E$10,0,10*ROW('Sanitation Data'!E112))),'Data Summary'!CR118="Yes"),OFFSET('Sanitation Data'!$E$10,0,10*ROW('Sanitation Data'!E112)),NA())</f>
        <v>#N/A</v>
      </c>
      <c r="AD118" s="528" t="e">
        <f ca="1">+IF(AND(ISNUMBER(OFFSET('Sanitation Data'!$E$11,0,10*ROW('Sanitation Data'!E112))),'Data Summary'!CS118="Yes"),OFFSET('Sanitation Data'!$E$11,0,10*ROW('Sanitation Data'!E112)),NA())</f>
        <v>#N/A</v>
      </c>
      <c r="AE118" s="528" t="e">
        <f ca="1">+IF(AND(ISNUMBER(OFFSET('Sanitation Data'!$E$12,0,10*ROW('Sanitation Data'!E112))),'Data Summary'!CT118="Yes"),OFFSET('Sanitation Data'!$E$12,0,10*ROW('Sanitation Data'!E112)),NA())</f>
        <v>#N/A</v>
      </c>
      <c r="AF118" s="528" t="e">
        <f ca="1">+IF(AND(ISNUMBER(OFFSET('Sanitation Data'!$F$4,0,10*ROW('Sanitation Data'!F112))),'Data Summary'!CU118="Yes"),100-OFFSET('Sanitation Data'!$F$4,0,10*ROW('Sanitation Data'!F112)),NA())</f>
        <v>#N/A</v>
      </c>
      <c r="AG118" s="528" t="e">
        <f ca="1">+IF(AND(ISNUMBER(OFFSET('Sanitation Data'!$F$6,0,10*ROW('Sanitation Data'!F112))),'Data Summary'!CV118="Yes"),OFFSET('Sanitation Data'!$F$6,0,10*ROW('Sanitation Data'!F112)),NA())</f>
        <v>#N/A</v>
      </c>
      <c r="AH118" s="528" t="e">
        <f ca="1">+IF(AND(ISNUMBER(OFFSET('Sanitation Data'!$F$10,0,10*ROW('Sanitation Data'!F112))),'Data Summary'!CW118="Yes"),OFFSET('Sanitation Data'!$F$10,0,10*ROW('Sanitation Data'!F112)),NA())</f>
        <v>#N/A</v>
      </c>
      <c r="AI118" s="528" t="e">
        <f ca="1">+IF(AND(ISNUMBER(OFFSET('Sanitation Data'!$F$11,0,10*ROW('Sanitation Data'!F112))),'Data Summary'!CX118="Yes"),OFFSET('Sanitation Data'!$F$11,0,10*ROW('Sanitation Data'!F112)),NA())</f>
        <v>#N/A</v>
      </c>
      <c r="AJ118" s="528" t="e">
        <f ca="1">+IF(AND(ISNUMBER(OFFSET('Sanitation Data'!$F$12,0,10*ROW('Sanitation Data'!F112))),'Data Summary'!CY118="Yes"),OFFSET('Sanitation Data'!$F$12,0,10*ROW('Sanitation Data'!F112)),NA())</f>
        <v>#N/A</v>
      </c>
      <c r="AK118" s="528" t="e">
        <f ca="1">+IF(AND(ISNUMBER(OFFSET('Sanitation Data'!$G$4,0,10*ROW('Sanitation Data'!G112))),'Data Summary'!CZ118="Yes"),100-OFFSET('Sanitation Data'!$G$4,0,10*ROW('Sanitation Data'!G112)),NA())</f>
        <v>#N/A</v>
      </c>
      <c r="AL118" s="528" t="e">
        <f ca="1">+IF(AND(ISNUMBER(OFFSET('Sanitation Data'!$G$6,0,10*ROW('Sanitation Data'!G112))),'Data Summary'!DA118="Yes"),OFFSET('Sanitation Data'!$G$6,0,10*ROW('Sanitation Data'!G112)),NA())</f>
        <v>#N/A</v>
      </c>
      <c r="AM118" s="528" t="e">
        <f ca="1">+IF(AND(ISNUMBER(OFFSET('Sanitation Data'!$G$10,0,10*ROW('Sanitation Data'!G112))),'Data Summary'!DB118="Yes"),OFFSET('Sanitation Data'!$G$10,0,10*ROW('Sanitation Data'!G112)),NA())</f>
        <v>#N/A</v>
      </c>
      <c r="AN118" s="528" t="e">
        <f ca="1">+IF(AND(ISNUMBER(OFFSET('Sanitation Data'!$G$11,0,10*ROW('Sanitation Data'!G112))),'Data Summary'!DC118="Yes"),OFFSET('Sanitation Data'!$G$11,0,10*ROW('Sanitation Data'!G112)),NA())</f>
        <v>#N/A</v>
      </c>
      <c r="AO118" s="528" t="e">
        <f ca="1">+IF(AND(ISNUMBER(OFFSET('Sanitation Data'!$G$12,0,10*ROW('Sanitation Data'!G112))),'Data Summary'!DD118="Yes"),OFFSET('Sanitation Data'!$G$12,0,10*ROW('Sanitation Data'!G112)),NA())</f>
        <v>#N/A</v>
      </c>
      <c r="AP118" s="528" t="e">
        <f ca="1">+IF(AND(ISNUMBER(OFFSET('Sanitation Data'!$H$4,0,10*ROW('Sanitation Data'!H112))),'Data Summary'!DE118="Yes"),100-OFFSET('Sanitation Data'!$H$4,0,10*ROW('Sanitation Data'!H112)),NA())</f>
        <v>#N/A</v>
      </c>
      <c r="AQ118" s="528" t="e">
        <f ca="1">+IF(AND(ISNUMBER(OFFSET('Sanitation Data'!$H$6,0,10*ROW('Sanitation Data'!H112))),'Data Summary'!DF118="Yes"),OFFSET('Sanitation Data'!$H$6,0,10*ROW('Sanitation Data'!H112)),NA())</f>
        <v>#N/A</v>
      </c>
      <c r="AR118" s="528" t="e">
        <f ca="1">+IF(AND(ISNUMBER(OFFSET('Sanitation Data'!$H$10,0,10*ROW('Sanitation Data'!H112))),'Data Summary'!DG118="Yes"),OFFSET('Sanitation Data'!$H$10,0,10*ROW('Sanitation Data'!H112)),NA())</f>
        <v>#N/A</v>
      </c>
      <c r="AS118" s="528" t="e">
        <f ca="1">+IF(AND(ISNUMBER(OFFSET('Sanitation Data'!$H$11,0,10*ROW('Sanitation Data'!H112))),'Data Summary'!DH118="Yes"),OFFSET('Sanitation Data'!$H$11,0,10*ROW('Sanitation Data'!H112)),NA())</f>
        <v>#N/A</v>
      </c>
      <c r="AT118" s="528" t="e">
        <f ca="1">+IF(AND(ISNUMBER(OFFSET('Sanitation Data'!$H$12,0,10*ROW('Sanitation Data'!H112))),'Data Summary'!DI118="Yes"),OFFSET('Sanitation Data'!$H$12,0,10*ROW('Sanitation Data'!H112)),NA())</f>
        <v>#N/A</v>
      </c>
      <c r="AU118" s="528" t="e">
        <f ca="1">+IF(AND(ISNUMBER(OFFSET('Sanitation Data'!$I$4,0,10*ROW('Sanitation Data'!I112))),'Data Summary'!DJ118="Yes"),100-OFFSET('Sanitation Data'!$I$4,0,10*ROW('Sanitation Data'!I112)),NA())</f>
        <v>#N/A</v>
      </c>
      <c r="AV118" s="528" t="e">
        <f ca="1">+IF(AND(ISNUMBER(OFFSET('Sanitation Data'!$I$6,0,10*ROW('Sanitation Data'!I112))),'Data Summary'!DK118="Yes"),OFFSET('Sanitation Data'!$I$6,0,10*ROW('Sanitation Data'!I112)),NA())</f>
        <v>#N/A</v>
      </c>
      <c r="AW118" s="528" t="e">
        <f ca="1">+IF(AND(ISNUMBER(OFFSET('Sanitation Data'!$I$10,0,10*ROW('Sanitation Data'!I112))),'Data Summary'!DL118="Yes"),OFFSET('Sanitation Data'!$I$10,0,10*ROW('Sanitation Data'!I112)),NA())</f>
        <v>#N/A</v>
      </c>
      <c r="AX118" s="528" t="e">
        <f ca="1">+IF(AND(ISNUMBER(OFFSET('Sanitation Data'!$I$11,0,10*ROW('Sanitation Data'!I112))),'Data Summary'!DM118="Yes"),OFFSET('Sanitation Data'!$I$11,0,10*ROW('Sanitation Data'!I112)),NA())</f>
        <v>#N/A</v>
      </c>
      <c r="AY118" s="528" t="e">
        <f ca="1">+IF(AND(ISNUMBER(OFFSET('Sanitation Data'!$I$12,0,10*ROW('Sanitation Data'!I112))),'Data Summary'!DN118="Yes"),OFFSET('Sanitation Data'!$I$12,0,10*ROW('Sanitation Data'!I112)),NA())</f>
        <v>#N/A</v>
      </c>
      <c r="AZ118" s="529" t="e">
        <f ca="1">+IF(AND(ISNUMBER(OFFSET('Hygiene Data'!$D$5,0,10*ROW('Hygiene Data'!D112))),'Data Summary'!DO118="Yes"),OFFSET('Hygiene Data'!$D$5,0,10*ROW('Hygiene Data'!D112)),NA())</f>
        <v>#N/A</v>
      </c>
      <c r="BA118" s="529" t="e">
        <f ca="1">+IF(AND(ISNUMBER(OFFSET('Hygiene Data'!$D$7,0,10*ROW('Hygiene Data'!D112))),'Data Summary'!DP118="Yes"),OFFSET('Hygiene Data'!$D$7,0,10*ROW('Hygiene Data'!D112)),NA())</f>
        <v>#N/A</v>
      </c>
      <c r="BB118" s="529" t="e">
        <f ca="1">+IF(AND(ISNUMBER(OFFSET('Hygiene Data'!$D$9,0,10*ROW('Hygiene Data'!D112))),'Data Summary'!DQ118="Yes"),OFFSET('Hygiene Data'!$D$9,0,10*ROW('Hygiene Data'!D112)),NA())</f>
        <v>#N/A</v>
      </c>
      <c r="BC118" s="529" t="e">
        <f ca="1">+IF(AND(ISNUMBER(OFFSET('Hygiene Data'!$E$5,0,10*ROW('Hygiene Data'!E112))),'Data Summary'!DR118="Yes"),OFFSET('Hygiene Data'!$E$5,0,10*ROW('Hygiene Data'!E112)),NA())</f>
        <v>#N/A</v>
      </c>
      <c r="BD118" s="529" t="e">
        <f ca="1">+IF(AND(ISNUMBER(OFFSET('Hygiene Data'!$E$7,0,10*ROW('Hygiene Data'!E112))),'Data Summary'!DS118="Yes"),OFFSET('Hygiene Data'!$E$7,0,10*ROW('Hygiene Data'!E112)),NA())</f>
        <v>#N/A</v>
      </c>
      <c r="BE118" s="529" t="e">
        <f ca="1">+IF(AND(ISNUMBER(OFFSET('Hygiene Data'!$E$9,0,10*ROW('Hygiene Data'!E112))),'Data Summary'!DT118="Yes"),OFFSET('Hygiene Data'!$E$9,0,10*ROW('Hygiene Data'!E112)),NA())</f>
        <v>#N/A</v>
      </c>
      <c r="BF118" s="529" t="e">
        <f ca="1">+IF(AND(ISNUMBER(OFFSET('Hygiene Data'!$F$5,0,10*ROW('Hygiene Data'!F112))),'Data Summary'!DU118="Yes"),OFFSET('Hygiene Data'!$F$5,0,10*ROW('Hygiene Data'!F112)),NA())</f>
        <v>#N/A</v>
      </c>
      <c r="BG118" s="529" t="e">
        <f ca="1">+IF(AND(ISNUMBER(OFFSET('Hygiene Data'!$F$7,0,10*ROW('Hygiene Data'!F112))),'Data Summary'!DV118="Yes"),OFFSET('Hygiene Data'!$F$7,0,10*ROW('Hygiene Data'!F112)),NA())</f>
        <v>#N/A</v>
      </c>
      <c r="BH118" s="529" t="e">
        <f ca="1">+IF(AND(ISNUMBER(OFFSET('Hygiene Data'!$F$9,0,10*ROW('Hygiene Data'!F112))),'Data Summary'!DW118="Yes"),OFFSET('Hygiene Data'!$F$9,0,10*ROW('Hygiene Data'!F112)),NA())</f>
        <v>#N/A</v>
      </c>
      <c r="BI118" s="529" t="e">
        <f ca="1">+IF(AND(ISNUMBER(OFFSET('Hygiene Data'!$G$5,0,10*ROW('Hygiene Data'!G112))),'Data Summary'!DX118="Yes"),OFFSET('Hygiene Data'!$G$5,0,10*ROW('Hygiene Data'!G112)),NA())</f>
        <v>#N/A</v>
      </c>
      <c r="BJ118" s="529" t="e">
        <f ca="1">+IF(AND(ISNUMBER(OFFSET('Hygiene Data'!$G$7,0,10*ROW('Hygiene Data'!G112))),'Data Summary'!DY118="Yes"),OFFSET('Hygiene Data'!$G$7,0,10*ROW('Hygiene Data'!G112)),NA())</f>
        <v>#N/A</v>
      </c>
      <c r="BK118" s="529" t="e">
        <f ca="1">+IF(AND(ISNUMBER(OFFSET('Hygiene Data'!$G$9,0,10*ROW('Hygiene Data'!G112))),'Data Summary'!DZ118="Yes"),OFFSET('Hygiene Data'!$G$9,0,10*ROW('Hygiene Data'!G112)),NA())</f>
        <v>#N/A</v>
      </c>
      <c r="BL118" s="529" t="e">
        <f ca="1">+IF(AND(ISNUMBER(OFFSET('Hygiene Data'!$H$5,0,10*ROW('Hygiene Data'!H112))),'Data Summary'!EA118="Yes"),OFFSET('Hygiene Data'!$H$5,0,10*ROW('Hygiene Data'!H112)),NA())</f>
        <v>#N/A</v>
      </c>
      <c r="BM118" s="529" t="e">
        <f ca="1">+IF(AND(ISNUMBER(OFFSET('Hygiene Data'!$H$7,0,10*ROW('Hygiene Data'!H112))),'Data Summary'!EB118="Yes"),OFFSET('Hygiene Data'!$H$7,0,10*ROW('Hygiene Data'!H112)),NA())</f>
        <v>#N/A</v>
      </c>
      <c r="BN118" s="529" t="e">
        <f ca="1">+IF(AND(ISNUMBER(OFFSET('Hygiene Data'!$H$9,0,10*ROW('Hygiene Data'!H112))),'Data Summary'!EC118="Yes"),OFFSET('Hygiene Data'!$H$9,0,10*ROW('Hygiene Data'!H112)),NA())</f>
        <v>#N/A</v>
      </c>
      <c r="BO118" s="529" t="e">
        <f ca="1">+IF(AND(ISNUMBER(OFFSET('Hygiene Data'!$I$5,0,10*ROW('Hygiene Data'!I112))),'Data Summary'!ED118="Yes"),OFFSET('Hygiene Data'!$I$5,0,10*ROW('Hygiene Data'!I112)),NA())</f>
        <v>#N/A</v>
      </c>
      <c r="BP118" s="529" t="e">
        <f ca="1">+IF(AND(ISNUMBER(OFFSET('Hygiene Data'!$I$7,0,10*ROW('Hygiene Data'!I112))),'Data Summary'!EE118="Yes"),OFFSET('Hygiene Data'!$I$7,0,10*ROW('Hygiene Data'!I112)),NA())</f>
        <v>#N/A</v>
      </c>
      <c r="BQ118" s="529" t="e">
        <f ca="1">+IF(AND(ISNUMBER(OFFSET('Hygiene Data'!$I$9,0,10*ROW('Hygiene Data'!I112))),'Data Summary'!EF118="Yes"),OFFSET('Hygiene Data'!$I$9,0,10*ROW('Hygiene Data'!I112)),NA())</f>
        <v>#N/A</v>
      </c>
    </row>
    <row r="119" spans="1:69" x14ac:dyDescent="0.25">
      <c r="A119" s="525" t="e">
        <f ca="1">+RIGHT('Data Summary'!A119,LEN('Data Summary'!A119)-9)</f>
        <v>#VALUE!</v>
      </c>
      <c r="B119" s="499" t="str">
        <f ca="1">+IF(ISTEXT('Data Summary'!B119),'Data Summary'!B119,"")</f>
        <v/>
      </c>
      <c r="C119" s="526" t="e">
        <f ca="1">+VALUE('Data Summary'!C119)</f>
        <v>#VALUE!</v>
      </c>
      <c r="D119" s="527" t="e">
        <f ca="1">+IF(AND(ISNUMBER(OFFSET('Water Data'!$D$4,0,10*ROW('Water Data'!D113))),'Data Summary'!BS119="Yes"),100-OFFSET('Water Data'!$D$4,0,10*ROW('Water Data'!D113)),NA())</f>
        <v>#N/A</v>
      </c>
      <c r="E119" s="527" t="e">
        <f ca="1">+IF(AND(ISNUMBER(OFFSET('Water Data'!$D$6,0,10*ROW('Water Data'!D113))),'Data Summary'!BT119="Yes"),OFFSET('Water Data'!$D$6,0,10*ROW('Water Data'!D113)),NA())</f>
        <v>#N/A</v>
      </c>
      <c r="F119" s="527" t="e">
        <f ca="1">+IF(AND(ISNUMBER(OFFSET('Water Data'!$D$9,0,10*ROW('Water Data'!D113))),'Data Summary'!BU119="Yes"),OFFSET('Water Data'!$D$9,0,10*ROW('Water Data'!D113)),NA())</f>
        <v>#N/A</v>
      </c>
      <c r="G119" s="527" t="e">
        <f ca="1">+IF(AND(ISNUMBER(OFFSET('Water Data'!$E$4,0,10*ROW('Water Data'!E113))),'Data Summary'!BV119="Yes"),100-OFFSET('Water Data'!$E$4,0,10*ROW('Water Data'!E113)),NA())</f>
        <v>#N/A</v>
      </c>
      <c r="H119" s="527" t="e">
        <f ca="1">+IF(AND(ISNUMBER(OFFSET('Water Data'!$E$6,0,10*ROW('Water Data'!E113))),'Data Summary'!BW119="Yes"),OFFSET('Water Data'!$E$6,0,10*ROW('Water Data'!E113)),NA())</f>
        <v>#N/A</v>
      </c>
      <c r="I119" s="527" t="e">
        <f ca="1">+IF(AND(ISNUMBER(OFFSET('Water Data'!$E$9,0,10*ROW('Water Data'!E113))),'Data Summary'!BX119="Yes"),OFFSET('Water Data'!$E$9,0,10*ROW('Water Data'!E113)),NA())</f>
        <v>#N/A</v>
      </c>
      <c r="J119" s="527" t="e">
        <f ca="1">+IF(AND(ISNUMBER(OFFSET('Water Data'!$F$4,0,10*ROW('Water Data'!F113))),'Data Summary'!BY119="Yes"),100-OFFSET('Water Data'!$F$4,0,10*ROW('Water Data'!F113)),NA())</f>
        <v>#N/A</v>
      </c>
      <c r="K119" s="527" t="e">
        <f ca="1">+IF(AND(ISNUMBER(OFFSET('Water Data'!$F$6,0,10*ROW('Water Data'!F113))),'Data Summary'!BZ119="Yes"),OFFSET('Water Data'!$F$6,0,10*ROW('Water Data'!F113)),NA())</f>
        <v>#N/A</v>
      </c>
      <c r="L119" s="527" t="e">
        <f ca="1">+IF(AND(ISNUMBER(OFFSET('Water Data'!$F$9,0,10*ROW('Water Data'!F113))),'Data Summary'!CA119="Yes"),OFFSET('Water Data'!$F$9,0,10*ROW('Water Data'!F113)),NA())</f>
        <v>#N/A</v>
      </c>
      <c r="M119" s="527" t="e">
        <f ca="1">+IF(AND(ISNUMBER(OFFSET('Water Data'!$G$4,0,10*ROW('Water Data'!G113))),'Data Summary'!CB119="Yes"),100-OFFSET('Water Data'!$G$4,0,10*ROW('Water Data'!G113)),NA())</f>
        <v>#N/A</v>
      </c>
      <c r="N119" s="527" t="e">
        <f ca="1">+IF(AND(ISNUMBER(OFFSET('Water Data'!$G$6,0,10*ROW('Water Data'!G113))),'Data Summary'!CC119="Yes"),OFFSET('Water Data'!$G$6,0,10*ROW('Water Data'!G113)),NA())</f>
        <v>#N/A</v>
      </c>
      <c r="O119" s="527" t="e">
        <f ca="1">+IF(AND(ISNUMBER(OFFSET('Water Data'!$G$9,0,10*ROW('Water Data'!G113))),'Data Summary'!CD119="Yes"),OFFSET('Water Data'!$G$9,0,10*ROW('Water Data'!G113)),NA())</f>
        <v>#N/A</v>
      </c>
      <c r="P119" s="527" t="e">
        <f ca="1">+IF(AND(ISNUMBER(OFFSET('Water Data'!$H$4,0,10*ROW('Water Data'!H113))),'Data Summary'!CE119="Yes"),100-OFFSET('Water Data'!$H$4,0,10*ROW('Water Data'!H113)),NA())</f>
        <v>#N/A</v>
      </c>
      <c r="Q119" s="527" t="e">
        <f ca="1">+IF(AND(ISNUMBER(OFFSET('Water Data'!$H$6,0,10*ROW('Water Data'!H113))),'Data Summary'!CF119="Yes"),OFFSET('Water Data'!$H$6,0,10*ROW('Water Data'!H113)),NA())</f>
        <v>#N/A</v>
      </c>
      <c r="R119" s="527" t="e">
        <f ca="1">+IF(AND(ISNUMBER(OFFSET('Water Data'!$H$9,0,10*ROW('Water Data'!H113))),'Data Summary'!CG119="Yes"),OFFSET('Water Data'!$H$9,0,10*ROW('Water Data'!H113)),NA())</f>
        <v>#N/A</v>
      </c>
      <c r="S119" s="527" t="e">
        <f ca="1">+IF(AND(ISNUMBER(OFFSET('Water Data'!$I$4,0,10*ROW('Water Data'!I113))),'Data Summary'!CH119="Yes"),100-OFFSET('Water Data'!$I$4,0,10*ROW('Water Data'!I113)),NA())</f>
        <v>#N/A</v>
      </c>
      <c r="T119" s="527" t="e">
        <f ca="1">+IF(AND(ISNUMBER(OFFSET('Water Data'!$I$6,0,10*ROW('Water Data'!I113))),'Data Summary'!CI119="Yes"),OFFSET('Water Data'!$I$6,0,10*ROW('Water Data'!I113)),NA())</f>
        <v>#N/A</v>
      </c>
      <c r="U119" s="527" t="e">
        <f ca="1">+IF(AND(ISNUMBER(OFFSET('Water Data'!$I$9,0,10*ROW('Water Data'!I113))),'Data Summary'!CJ119="Yes"),OFFSET('Water Data'!$I$9,0,10*ROW('Water Data'!I113)),NA())</f>
        <v>#N/A</v>
      </c>
      <c r="V119" s="528" t="e">
        <f ca="1">+IF(AND(ISNUMBER(OFFSET('Sanitation Data'!$D$4,0,10*ROW('Sanitation Data'!D113))),'Data Summary'!CK119="Yes"),100-OFFSET('Sanitation Data'!$D$4,0,10*ROW('Sanitation Data'!D113)),NA())</f>
        <v>#N/A</v>
      </c>
      <c r="W119" s="528" t="e">
        <f ca="1">+IF(AND(ISNUMBER(OFFSET('Sanitation Data'!$D$6,0,10*ROW('Sanitation Data'!D113))),'Data Summary'!CL119="Yes"),OFFSET('Sanitation Data'!$D$6,0,10*ROW('Sanitation Data'!D113)),NA())</f>
        <v>#N/A</v>
      </c>
      <c r="X119" s="528" t="e">
        <f ca="1">+IF(AND(ISNUMBER(OFFSET('Sanitation Data'!$D$10,0,10*ROW('Sanitation Data'!D113))),'Data Summary'!CM119="Yes"),OFFSET('Sanitation Data'!$D$10,0,10*ROW('Sanitation Data'!D113)),NA())</f>
        <v>#N/A</v>
      </c>
      <c r="Y119" s="528" t="e">
        <f ca="1">+IF(AND(ISNUMBER(OFFSET('Sanitation Data'!$D$11,0,10*ROW('Sanitation Data'!D113))),'Data Summary'!CN119="Yes"),OFFSET('Sanitation Data'!$D$11,0,10*ROW('Sanitation Data'!D113)),NA())</f>
        <v>#N/A</v>
      </c>
      <c r="Z119" s="528" t="e">
        <f ca="1">+IF(AND(ISNUMBER(OFFSET('Sanitation Data'!$D$12,0,10*ROW('Sanitation Data'!D113))),'Data Summary'!CO119="Yes"),OFFSET('Sanitation Data'!$D$12,0,10*ROW('Sanitation Data'!D113)),NA())</f>
        <v>#N/A</v>
      </c>
      <c r="AA119" s="528" t="e">
        <f ca="1">+IF(AND(ISNUMBER(OFFSET('Sanitation Data'!$E$4,0,10*ROW('Sanitation Data'!E113))),'Data Summary'!CP119="Yes"),100-OFFSET('Sanitation Data'!$E$4,0,10*ROW('Sanitation Data'!E113)),NA())</f>
        <v>#N/A</v>
      </c>
      <c r="AB119" s="528" t="e">
        <f ca="1">+IF(AND(ISNUMBER(OFFSET('Sanitation Data'!$E$6,0,10*ROW('Sanitation Data'!E113))),'Data Summary'!CQ119="Yes"),OFFSET('Sanitation Data'!$E$6,0,10*ROW('Sanitation Data'!E113)),NA())</f>
        <v>#N/A</v>
      </c>
      <c r="AC119" s="528" t="e">
        <f ca="1">+IF(AND(ISNUMBER(OFFSET('Sanitation Data'!$E$10,0,10*ROW('Sanitation Data'!E113))),'Data Summary'!CR119="Yes"),OFFSET('Sanitation Data'!$E$10,0,10*ROW('Sanitation Data'!E113)),NA())</f>
        <v>#N/A</v>
      </c>
      <c r="AD119" s="528" t="e">
        <f ca="1">+IF(AND(ISNUMBER(OFFSET('Sanitation Data'!$E$11,0,10*ROW('Sanitation Data'!E113))),'Data Summary'!CS119="Yes"),OFFSET('Sanitation Data'!$E$11,0,10*ROW('Sanitation Data'!E113)),NA())</f>
        <v>#N/A</v>
      </c>
      <c r="AE119" s="528" t="e">
        <f ca="1">+IF(AND(ISNUMBER(OFFSET('Sanitation Data'!$E$12,0,10*ROW('Sanitation Data'!E113))),'Data Summary'!CT119="Yes"),OFFSET('Sanitation Data'!$E$12,0,10*ROW('Sanitation Data'!E113)),NA())</f>
        <v>#N/A</v>
      </c>
      <c r="AF119" s="528" t="e">
        <f ca="1">+IF(AND(ISNUMBER(OFFSET('Sanitation Data'!$F$4,0,10*ROW('Sanitation Data'!F113))),'Data Summary'!CU119="Yes"),100-OFFSET('Sanitation Data'!$F$4,0,10*ROW('Sanitation Data'!F113)),NA())</f>
        <v>#N/A</v>
      </c>
      <c r="AG119" s="528" t="e">
        <f ca="1">+IF(AND(ISNUMBER(OFFSET('Sanitation Data'!$F$6,0,10*ROW('Sanitation Data'!F113))),'Data Summary'!CV119="Yes"),OFFSET('Sanitation Data'!$F$6,0,10*ROW('Sanitation Data'!F113)),NA())</f>
        <v>#N/A</v>
      </c>
      <c r="AH119" s="528" t="e">
        <f ca="1">+IF(AND(ISNUMBER(OFFSET('Sanitation Data'!$F$10,0,10*ROW('Sanitation Data'!F113))),'Data Summary'!CW119="Yes"),OFFSET('Sanitation Data'!$F$10,0,10*ROW('Sanitation Data'!F113)),NA())</f>
        <v>#N/A</v>
      </c>
      <c r="AI119" s="528" t="e">
        <f ca="1">+IF(AND(ISNUMBER(OFFSET('Sanitation Data'!$F$11,0,10*ROW('Sanitation Data'!F113))),'Data Summary'!CX119="Yes"),OFFSET('Sanitation Data'!$F$11,0,10*ROW('Sanitation Data'!F113)),NA())</f>
        <v>#N/A</v>
      </c>
      <c r="AJ119" s="528" t="e">
        <f ca="1">+IF(AND(ISNUMBER(OFFSET('Sanitation Data'!$F$12,0,10*ROW('Sanitation Data'!F113))),'Data Summary'!CY119="Yes"),OFFSET('Sanitation Data'!$F$12,0,10*ROW('Sanitation Data'!F113)),NA())</f>
        <v>#N/A</v>
      </c>
      <c r="AK119" s="528" t="e">
        <f ca="1">+IF(AND(ISNUMBER(OFFSET('Sanitation Data'!$G$4,0,10*ROW('Sanitation Data'!G113))),'Data Summary'!CZ119="Yes"),100-OFFSET('Sanitation Data'!$G$4,0,10*ROW('Sanitation Data'!G113)),NA())</f>
        <v>#N/A</v>
      </c>
      <c r="AL119" s="528" t="e">
        <f ca="1">+IF(AND(ISNUMBER(OFFSET('Sanitation Data'!$G$6,0,10*ROW('Sanitation Data'!G113))),'Data Summary'!DA119="Yes"),OFFSET('Sanitation Data'!$G$6,0,10*ROW('Sanitation Data'!G113)),NA())</f>
        <v>#N/A</v>
      </c>
      <c r="AM119" s="528" t="e">
        <f ca="1">+IF(AND(ISNUMBER(OFFSET('Sanitation Data'!$G$10,0,10*ROW('Sanitation Data'!G113))),'Data Summary'!DB119="Yes"),OFFSET('Sanitation Data'!$G$10,0,10*ROW('Sanitation Data'!G113)),NA())</f>
        <v>#N/A</v>
      </c>
      <c r="AN119" s="528" t="e">
        <f ca="1">+IF(AND(ISNUMBER(OFFSET('Sanitation Data'!$G$11,0,10*ROW('Sanitation Data'!G113))),'Data Summary'!DC119="Yes"),OFFSET('Sanitation Data'!$G$11,0,10*ROW('Sanitation Data'!G113)),NA())</f>
        <v>#N/A</v>
      </c>
      <c r="AO119" s="528" t="e">
        <f ca="1">+IF(AND(ISNUMBER(OFFSET('Sanitation Data'!$G$12,0,10*ROW('Sanitation Data'!G113))),'Data Summary'!DD119="Yes"),OFFSET('Sanitation Data'!$G$12,0,10*ROW('Sanitation Data'!G113)),NA())</f>
        <v>#N/A</v>
      </c>
      <c r="AP119" s="528" t="e">
        <f ca="1">+IF(AND(ISNUMBER(OFFSET('Sanitation Data'!$H$4,0,10*ROW('Sanitation Data'!H113))),'Data Summary'!DE119="Yes"),100-OFFSET('Sanitation Data'!$H$4,0,10*ROW('Sanitation Data'!H113)),NA())</f>
        <v>#N/A</v>
      </c>
      <c r="AQ119" s="528" t="e">
        <f ca="1">+IF(AND(ISNUMBER(OFFSET('Sanitation Data'!$H$6,0,10*ROW('Sanitation Data'!H113))),'Data Summary'!DF119="Yes"),OFFSET('Sanitation Data'!$H$6,0,10*ROW('Sanitation Data'!H113)),NA())</f>
        <v>#N/A</v>
      </c>
      <c r="AR119" s="528" t="e">
        <f ca="1">+IF(AND(ISNUMBER(OFFSET('Sanitation Data'!$H$10,0,10*ROW('Sanitation Data'!H113))),'Data Summary'!DG119="Yes"),OFFSET('Sanitation Data'!$H$10,0,10*ROW('Sanitation Data'!H113)),NA())</f>
        <v>#N/A</v>
      </c>
      <c r="AS119" s="528" t="e">
        <f ca="1">+IF(AND(ISNUMBER(OFFSET('Sanitation Data'!$H$11,0,10*ROW('Sanitation Data'!H113))),'Data Summary'!DH119="Yes"),OFFSET('Sanitation Data'!$H$11,0,10*ROW('Sanitation Data'!H113)),NA())</f>
        <v>#N/A</v>
      </c>
      <c r="AT119" s="528" t="e">
        <f ca="1">+IF(AND(ISNUMBER(OFFSET('Sanitation Data'!$H$12,0,10*ROW('Sanitation Data'!H113))),'Data Summary'!DI119="Yes"),OFFSET('Sanitation Data'!$H$12,0,10*ROW('Sanitation Data'!H113)),NA())</f>
        <v>#N/A</v>
      </c>
      <c r="AU119" s="528" t="e">
        <f ca="1">+IF(AND(ISNUMBER(OFFSET('Sanitation Data'!$I$4,0,10*ROW('Sanitation Data'!I113))),'Data Summary'!DJ119="Yes"),100-OFFSET('Sanitation Data'!$I$4,0,10*ROW('Sanitation Data'!I113)),NA())</f>
        <v>#N/A</v>
      </c>
      <c r="AV119" s="528" t="e">
        <f ca="1">+IF(AND(ISNUMBER(OFFSET('Sanitation Data'!$I$6,0,10*ROW('Sanitation Data'!I113))),'Data Summary'!DK119="Yes"),OFFSET('Sanitation Data'!$I$6,0,10*ROW('Sanitation Data'!I113)),NA())</f>
        <v>#N/A</v>
      </c>
      <c r="AW119" s="528" t="e">
        <f ca="1">+IF(AND(ISNUMBER(OFFSET('Sanitation Data'!$I$10,0,10*ROW('Sanitation Data'!I113))),'Data Summary'!DL119="Yes"),OFFSET('Sanitation Data'!$I$10,0,10*ROW('Sanitation Data'!I113)),NA())</f>
        <v>#N/A</v>
      </c>
      <c r="AX119" s="528" t="e">
        <f ca="1">+IF(AND(ISNUMBER(OFFSET('Sanitation Data'!$I$11,0,10*ROW('Sanitation Data'!I113))),'Data Summary'!DM119="Yes"),OFFSET('Sanitation Data'!$I$11,0,10*ROW('Sanitation Data'!I113)),NA())</f>
        <v>#N/A</v>
      </c>
      <c r="AY119" s="528" t="e">
        <f ca="1">+IF(AND(ISNUMBER(OFFSET('Sanitation Data'!$I$12,0,10*ROW('Sanitation Data'!I113))),'Data Summary'!DN119="Yes"),OFFSET('Sanitation Data'!$I$12,0,10*ROW('Sanitation Data'!I113)),NA())</f>
        <v>#N/A</v>
      </c>
      <c r="AZ119" s="529" t="e">
        <f ca="1">+IF(AND(ISNUMBER(OFFSET('Hygiene Data'!$D$5,0,10*ROW('Hygiene Data'!D113))),'Data Summary'!DO119="Yes"),OFFSET('Hygiene Data'!$D$5,0,10*ROW('Hygiene Data'!D113)),NA())</f>
        <v>#N/A</v>
      </c>
      <c r="BA119" s="529" t="e">
        <f ca="1">+IF(AND(ISNUMBER(OFFSET('Hygiene Data'!$D$7,0,10*ROW('Hygiene Data'!D113))),'Data Summary'!DP119="Yes"),OFFSET('Hygiene Data'!$D$7,0,10*ROW('Hygiene Data'!D113)),NA())</f>
        <v>#N/A</v>
      </c>
      <c r="BB119" s="529" t="e">
        <f ca="1">+IF(AND(ISNUMBER(OFFSET('Hygiene Data'!$D$9,0,10*ROW('Hygiene Data'!D113))),'Data Summary'!DQ119="Yes"),OFFSET('Hygiene Data'!$D$9,0,10*ROW('Hygiene Data'!D113)),NA())</f>
        <v>#N/A</v>
      </c>
      <c r="BC119" s="529" t="e">
        <f ca="1">+IF(AND(ISNUMBER(OFFSET('Hygiene Data'!$E$5,0,10*ROW('Hygiene Data'!E113))),'Data Summary'!DR119="Yes"),OFFSET('Hygiene Data'!$E$5,0,10*ROW('Hygiene Data'!E113)),NA())</f>
        <v>#N/A</v>
      </c>
      <c r="BD119" s="529" t="e">
        <f ca="1">+IF(AND(ISNUMBER(OFFSET('Hygiene Data'!$E$7,0,10*ROW('Hygiene Data'!E113))),'Data Summary'!DS119="Yes"),OFFSET('Hygiene Data'!$E$7,0,10*ROW('Hygiene Data'!E113)),NA())</f>
        <v>#N/A</v>
      </c>
      <c r="BE119" s="529" t="e">
        <f ca="1">+IF(AND(ISNUMBER(OFFSET('Hygiene Data'!$E$9,0,10*ROW('Hygiene Data'!E113))),'Data Summary'!DT119="Yes"),OFFSET('Hygiene Data'!$E$9,0,10*ROW('Hygiene Data'!E113)),NA())</f>
        <v>#N/A</v>
      </c>
      <c r="BF119" s="529" t="e">
        <f ca="1">+IF(AND(ISNUMBER(OFFSET('Hygiene Data'!$F$5,0,10*ROW('Hygiene Data'!F113))),'Data Summary'!DU119="Yes"),OFFSET('Hygiene Data'!$F$5,0,10*ROW('Hygiene Data'!F113)),NA())</f>
        <v>#N/A</v>
      </c>
      <c r="BG119" s="529" t="e">
        <f ca="1">+IF(AND(ISNUMBER(OFFSET('Hygiene Data'!$F$7,0,10*ROW('Hygiene Data'!F113))),'Data Summary'!DV119="Yes"),OFFSET('Hygiene Data'!$F$7,0,10*ROW('Hygiene Data'!F113)),NA())</f>
        <v>#N/A</v>
      </c>
      <c r="BH119" s="529" t="e">
        <f ca="1">+IF(AND(ISNUMBER(OFFSET('Hygiene Data'!$F$9,0,10*ROW('Hygiene Data'!F113))),'Data Summary'!DW119="Yes"),OFFSET('Hygiene Data'!$F$9,0,10*ROW('Hygiene Data'!F113)),NA())</f>
        <v>#N/A</v>
      </c>
      <c r="BI119" s="529" t="e">
        <f ca="1">+IF(AND(ISNUMBER(OFFSET('Hygiene Data'!$G$5,0,10*ROW('Hygiene Data'!G113))),'Data Summary'!DX119="Yes"),OFFSET('Hygiene Data'!$G$5,0,10*ROW('Hygiene Data'!G113)),NA())</f>
        <v>#N/A</v>
      </c>
      <c r="BJ119" s="529" t="e">
        <f ca="1">+IF(AND(ISNUMBER(OFFSET('Hygiene Data'!$G$7,0,10*ROW('Hygiene Data'!G113))),'Data Summary'!DY119="Yes"),OFFSET('Hygiene Data'!$G$7,0,10*ROW('Hygiene Data'!G113)),NA())</f>
        <v>#N/A</v>
      </c>
      <c r="BK119" s="529" t="e">
        <f ca="1">+IF(AND(ISNUMBER(OFFSET('Hygiene Data'!$G$9,0,10*ROW('Hygiene Data'!G113))),'Data Summary'!DZ119="Yes"),OFFSET('Hygiene Data'!$G$9,0,10*ROW('Hygiene Data'!G113)),NA())</f>
        <v>#N/A</v>
      </c>
      <c r="BL119" s="529" t="e">
        <f ca="1">+IF(AND(ISNUMBER(OFFSET('Hygiene Data'!$H$5,0,10*ROW('Hygiene Data'!H113))),'Data Summary'!EA119="Yes"),OFFSET('Hygiene Data'!$H$5,0,10*ROW('Hygiene Data'!H113)),NA())</f>
        <v>#N/A</v>
      </c>
      <c r="BM119" s="529" t="e">
        <f ca="1">+IF(AND(ISNUMBER(OFFSET('Hygiene Data'!$H$7,0,10*ROW('Hygiene Data'!H113))),'Data Summary'!EB119="Yes"),OFFSET('Hygiene Data'!$H$7,0,10*ROW('Hygiene Data'!H113)),NA())</f>
        <v>#N/A</v>
      </c>
      <c r="BN119" s="529" t="e">
        <f ca="1">+IF(AND(ISNUMBER(OFFSET('Hygiene Data'!$H$9,0,10*ROW('Hygiene Data'!H113))),'Data Summary'!EC119="Yes"),OFFSET('Hygiene Data'!$H$9,0,10*ROW('Hygiene Data'!H113)),NA())</f>
        <v>#N/A</v>
      </c>
      <c r="BO119" s="529" t="e">
        <f ca="1">+IF(AND(ISNUMBER(OFFSET('Hygiene Data'!$I$5,0,10*ROW('Hygiene Data'!I113))),'Data Summary'!ED119="Yes"),OFFSET('Hygiene Data'!$I$5,0,10*ROW('Hygiene Data'!I113)),NA())</f>
        <v>#N/A</v>
      </c>
      <c r="BP119" s="529" t="e">
        <f ca="1">+IF(AND(ISNUMBER(OFFSET('Hygiene Data'!$I$7,0,10*ROW('Hygiene Data'!I113))),'Data Summary'!EE119="Yes"),OFFSET('Hygiene Data'!$I$7,0,10*ROW('Hygiene Data'!I113)),NA())</f>
        <v>#N/A</v>
      </c>
      <c r="BQ119" s="529" t="e">
        <f ca="1">+IF(AND(ISNUMBER(OFFSET('Hygiene Data'!$I$9,0,10*ROW('Hygiene Data'!I113))),'Data Summary'!EF119="Yes"),OFFSET('Hygiene Data'!$I$9,0,10*ROW('Hygiene Data'!I113)),NA())</f>
        <v>#N/A</v>
      </c>
    </row>
    <row r="120" spans="1:69" x14ac:dyDescent="0.25">
      <c r="A120" s="525" t="e">
        <f ca="1">+RIGHT('Data Summary'!A120,LEN('Data Summary'!A120)-9)</f>
        <v>#VALUE!</v>
      </c>
      <c r="B120" s="499" t="str">
        <f ca="1">+IF(ISTEXT('Data Summary'!B120),'Data Summary'!B120,"")</f>
        <v/>
      </c>
      <c r="C120" s="526" t="e">
        <f ca="1">+VALUE('Data Summary'!C120)</f>
        <v>#VALUE!</v>
      </c>
      <c r="D120" s="527" t="e">
        <f ca="1">+IF(AND(ISNUMBER(OFFSET('Water Data'!$D$4,0,10*ROW('Water Data'!D114))),'Data Summary'!BS120="Yes"),100-OFFSET('Water Data'!$D$4,0,10*ROW('Water Data'!D114)),NA())</f>
        <v>#N/A</v>
      </c>
      <c r="E120" s="527" t="e">
        <f ca="1">+IF(AND(ISNUMBER(OFFSET('Water Data'!$D$6,0,10*ROW('Water Data'!D114))),'Data Summary'!BT120="Yes"),OFFSET('Water Data'!$D$6,0,10*ROW('Water Data'!D114)),NA())</f>
        <v>#N/A</v>
      </c>
      <c r="F120" s="527" t="e">
        <f ca="1">+IF(AND(ISNUMBER(OFFSET('Water Data'!$D$9,0,10*ROW('Water Data'!D114))),'Data Summary'!BU120="Yes"),OFFSET('Water Data'!$D$9,0,10*ROW('Water Data'!D114)),NA())</f>
        <v>#N/A</v>
      </c>
      <c r="G120" s="527" t="e">
        <f ca="1">+IF(AND(ISNUMBER(OFFSET('Water Data'!$E$4,0,10*ROW('Water Data'!E114))),'Data Summary'!BV120="Yes"),100-OFFSET('Water Data'!$E$4,0,10*ROW('Water Data'!E114)),NA())</f>
        <v>#N/A</v>
      </c>
      <c r="H120" s="527" t="e">
        <f ca="1">+IF(AND(ISNUMBER(OFFSET('Water Data'!$E$6,0,10*ROW('Water Data'!E114))),'Data Summary'!BW120="Yes"),OFFSET('Water Data'!$E$6,0,10*ROW('Water Data'!E114)),NA())</f>
        <v>#N/A</v>
      </c>
      <c r="I120" s="527" t="e">
        <f ca="1">+IF(AND(ISNUMBER(OFFSET('Water Data'!$E$9,0,10*ROW('Water Data'!E114))),'Data Summary'!BX120="Yes"),OFFSET('Water Data'!$E$9,0,10*ROW('Water Data'!E114)),NA())</f>
        <v>#N/A</v>
      </c>
      <c r="J120" s="527" t="e">
        <f ca="1">+IF(AND(ISNUMBER(OFFSET('Water Data'!$F$4,0,10*ROW('Water Data'!F114))),'Data Summary'!BY120="Yes"),100-OFFSET('Water Data'!$F$4,0,10*ROW('Water Data'!F114)),NA())</f>
        <v>#N/A</v>
      </c>
      <c r="K120" s="527" t="e">
        <f ca="1">+IF(AND(ISNUMBER(OFFSET('Water Data'!$F$6,0,10*ROW('Water Data'!F114))),'Data Summary'!BZ120="Yes"),OFFSET('Water Data'!$F$6,0,10*ROW('Water Data'!F114)),NA())</f>
        <v>#N/A</v>
      </c>
      <c r="L120" s="527" t="e">
        <f ca="1">+IF(AND(ISNUMBER(OFFSET('Water Data'!$F$9,0,10*ROW('Water Data'!F114))),'Data Summary'!CA120="Yes"),OFFSET('Water Data'!$F$9,0,10*ROW('Water Data'!F114)),NA())</f>
        <v>#N/A</v>
      </c>
      <c r="M120" s="527" t="e">
        <f ca="1">+IF(AND(ISNUMBER(OFFSET('Water Data'!$G$4,0,10*ROW('Water Data'!G114))),'Data Summary'!CB120="Yes"),100-OFFSET('Water Data'!$G$4,0,10*ROW('Water Data'!G114)),NA())</f>
        <v>#N/A</v>
      </c>
      <c r="N120" s="527" t="e">
        <f ca="1">+IF(AND(ISNUMBER(OFFSET('Water Data'!$G$6,0,10*ROW('Water Data'!G114))),'Data Summary'!CC120="Yes"),OFFSET('Water Data'!$G$6,0,10*ROW('Water Data'!G114)),NA())</f>
        <v>#N/A</v>
      </c>
      <c r="O120" s="527" t="e">
        <f ca="1">+IF(AND(ISNUMBER(OFFSET('Water Data'!$G$9,0,10*ROW('Water Data'!G114))),'Data Summary'!CD120="Yes"),OFFSET('Water Data'!$G$9,0,10*ROW('Water Data'!G114)),NA())</f>
        <v>#N/A</v>
      </c>
      <c r="P120" s="527" t="e">
        <f ca="1">+IF(AND(ISNUMBER(OFFSET('Water Data'!$H$4,0,10*ROW('Water Data'!H114))),'Data Summary'!CE120="Yes"),100-OFFSET('Water Data'!$H$4,0,10*ROW('Water Data'!H114)),NA())</f>
        <v>#N/A</v>
      </c>
      <c r="Q120" s="527" t="e">
        <f ca="1">+IF(AND(ISNUMBER(OFFSET('Water Data'!$H$6,0,10*ROW('Water Data'!H114))),'Data Summary'!CF120="Yes"),OFFSET('Water Data'!$H$6,0,10*ROW('Water Data'!H114)),NA())</f>
        <v>#N/A</v>
      </c>
      <c r="R120" s="527" t="e">
        <f ca="1">+IF(AND(ISNUMBER(OFFSET('Water Data'!$H$9,0,10*ROW('Water Data'!H114))),'Data Summary'!CG120="Yes"),OFFSET('Water Data'!$H$9,0,10*ROW('Water Data'!H114)),NA())</f>
        <v>#N/A</v>
      </c>
      <c r="S120" s="527" t="e">
        <f ca="1">+IF(AND(ISNUMBER(OFFSET('Water Data'!$I$4,0,10*ROW('Water Data'!I114))),'Data Summary'!CH120="Yes"),100-OFFSET('Water Data'!$I$4,0,10*ROW('Water Data'!I114)),NA())</f>
        <v>#N/A</v>
      </c>
      <c r="T120" s="527" t="e">
        <f ca="1">+IF(AND(ISNUMBER(OFFSET('Water Data'!$I$6,0,10*ROW('Water Data'!I114))),'Data Summary'!CI120="Yes"),OFFSET('Water Data'!$I$6,0,10*ROW('Water Data'!I114)),NA())</f>
        <v>#N/A</v>
      </c>
      <c r="U120" s="527" t="e">
        <f ca="1">+IF(AND(ISNUMBER(OFFSET('Water Data'!$I$9,0,10*ROW('Water Data'!I114))),'Data Summary'!CJ120="Yes"),OFFSET('Water Data'!$I$9,0,10*ROW('Water Data'!I114)),NA())</f>
        <v>#N/A</v>
      </c>
      <c r="V120" s="528" t="e">
        <f ca="1">+IF(AND(ISNUMBER(OFFSET('Sanitation Data'!$D$4,0,10*ROW('Sanitation Data'!D114))),'Data Summary'!CK120="Yes"),100-OFFSET('Sanitation Data'!$D$4,0,10*ROW('Sanitation Data'!D114)),NA())</f>
        <v>#N/A</v>
      </c>
      <c r="W120" s="528" t="e">
        <f ca="1">+IF(AND(ISNUMBER(OFFSET('Sanitation Data'!$D$6,0,10*ROW('Sanitation Data'!D114))),'Data Summary'!CL120="Yes"),OFFSET('Sanitation Data'!$D$6,0,10*ROW('Sanitation Data'!D114)),NA())</f>
        <v>#N/A</v>
      </c>
      <c r="X120" s="528" t="e">
        <f ca="1">+IF(AND(ISNUMBER(OFFSET('Sanitation Data'!$D$10,0,10*ROW('Sanitation Data'!D114))),'Data Summary'!CM120="Yes"),OFFSET('Sanitation Data'!$D$10,0,10*ROW('Sanitation Data'!D114)),NA())</f>
        <v>#N/A</v>
      </c>
      <c r="Y120" s="528" t="e">
        <f ca="1">+IF(AND(ISNUMBER(OFFSET('Sanitation Data'!$D$11,0,10*ROW('Sanitation Data'!D114))),'Data Summary'!CN120="Yes"),OFFSET('Sanitation Data'!$D$11,0,10*ROW('Sanitation Data'!D114)),NA())</f>
        <v>#N/A</v>
      </c>
      <c r="Z120" s="528" t="e">
        <f ca="1">+IF(AND(ISNUMBER(OFFSET('Sanitation Data'!$D$12,0,10*ROW('Sanitation Data'!D114))),'Data Summary'!CO120="Yes"),OFFSET('Sanitation Data'!$D$12,0,10*ROW('Sanitation Data'!D114)),NA())</f>
        <v>#N/A</v>
      </c>
      <c r="AA120" s="528" t="e">
        <f ca="1">+IF(AND(ISNUMBER(OFFSET('Sanitation Data'!$E$4,0,10*ROW('Sanitation Data'!E114))),'Data Summary'!CP120="Yes"),100-OFFSET('Sanitation Data'!$E$4,0,10*ROW('Sanitation Data'!E114)),NA())</f>
        <v>#N/A</v>
      </c>
      <c r="AB120" s="528" t="e">
        <f ca="1">+IF(AND(ISNUMBER(OFFSET('Sanitation Data'!$E$6,0,10*ROW('Sanitation Data'!E114))),'Data Summary'!CQ120="Yes"),OFFSET('Sanitation Data'!$E$6,0,10*ROW('Sanitation Data'!E114)),NA())</f>
        <v>#N/A</v>
      </c>
      <c r="AC120" s="528" t="e">
        <f ca="1">+IF(AND(ISNUMBER(OFFSET('Sanitation Data'!$E$10,0,10*ROW('Sanitation Data'!E114))),'Data Summary'!CR120="Yes"),OFFSET('Sanitation Data'!$E$10,0,10*ROW('Sanitation Data'!E114)),NA())</f>
        <v>#N/A</v>
      </c>
      <c r="AD120" s="528" t="e">
        <f ca="1">+IF(AND(ISNUMBER(OFFSET('Sanitation Data'!$E$11,0,10*ROW('Sanitation Data'!E114))),'Data Summary'!CS120="Yes"),OFFSET('Sanitation Data'!$E$11,0,10*ROW('Sanitation Data'!E114)),NA())</f>
        <v>#N/A</v>
      </c>
      <c r="AE120" s="528" t="e">
        <f ca="1">+IF(AND(ISNUMBER(OFFSET('Sanitation Data'!$E$12,0,10*ROW('Sanitation Data'!E114))),'Data Summary'!CT120="Yes"),OFFSET('Sanitation Data'!$E$12,0,10*ROW('Sanitation Data'!E114)),NA())</f>
        <v>#N/A</v>
      </c>
      <c r="AF120" s="528" t="e">
        <f ca="1">+IF(AND(ISNUMBER(OFFSET('Sanitation Data'!$F$4,0,10*ROW('Sanitation Data'!F114))),'Data Summary'!CU120="Yes"),100-OFFSET('Sanitation Data'!$F$4,0,10*ROW('Sanitation Data'!F114)),NA())</f>
        <v>#N/A</v>
      </c>
      <c r="AG120" s="528" t="e">
        <f ca="1">+IF(AND(ISNUMBER(OFFSET('Sanitation Data'!$F$6,0,10*ROW('Sanitation Data'!F114))),'Data Summary'!CV120="Yes"),OFFSET('Sanitation Data'!$F$6,0,10*ROW('Sanitation Data'!F114)),NA())</f>
        <v>#N/A</v>
      </c>
      <c r="AH120" s="528" t="e">
        <f ca="1">+IF(AND(ISNUMBER(OFFSET('Sanitation Data'!$F$10,0,10*ROW('Sanitation Data'!F114))),'Data Summary'!CW120="Yes"),OFFSET('Sanitation Data'!$F$10,0,10*ROW('Sanitation Data'!F114)),NA())</f>
        <v>#N/A</v>
      </c>
      <c r="AI120" s="528" t="e">
        <f ca="1">+IF(AND(ISNUMBER(OFFSET('Sanitation Data'!$F$11,0,10*ROW('Sanitation Data'!F114))),'Data Summary'!CX120="Yes"),OFFSET('Sanitation Data'!$F$11,0,10*ROW('Sanitation Data'!F114)),NA())</f>
        <v>#N/A</v>
      </c>
      <c r="AJ120" s="528" t="e">
        <f ca="1">+IF(AND(ISNUMBER(OFFSET('Sanitation Data'!$F$12,0,10*ROW('Sanitation Data'!F114))),'Data Summary'!CY120="Yes"),OFFSET('Sanitation Data'!$F$12,0,10*ROW('Sanitation Data'!F114)),NA())</f>
        <v>#N/A</v>
      </c>
      <c r="AK120" s="528" t="e">
        <f ca="1">+IF(AND(ISNUMBER(OFFSET('Sanitation Data'!$G$4,0,10*ROW('Sanitation Data'!G114))),'Data Summary'!CZ120="Yes"),100-OFFSET('Sanitation Data'!$G$4,0,10*ROW('Sanitation Data'!G114)),NA())</f>
        <v>#N/A</v>
      </c>
      <c r="AL120" s="528" t="e">
        <f ca="1">+IF(AND(ISNUMBER(OFFSET('Sanitation Data'!$G$6,0,10*ROW('Sanitation Data'!G114))),'Data Summary'!DA120="Yes"),OFFSET('Sanitation Data'!$G$6,0,10*ROW('Sanitation Data'!G114)),NA())</f>
        <v>#N/A</v>
      </c>
      <c r="AM120" s="528" t="e">
        <f ca="1">+IF(AND(ISNUMBER(OFFSET('Sanitation Data'!$G$10,0,10*ROW('Sanitation Data'!G114))),'Data Summary'!DB120="Yes"),OFFSET('Sanitation Data'!$G$10,0,10*ROW('Sanitation Data'!G114)),NA())</f>
        <v>#N/A</v>
      </c>
      <c r="AN120" s="528" t="e">
        <f ca="1">+IF(AND(ISNUMBER(OFFSET('Sanitation Data'!$G$11,0,10*ROW('Sanitation Data'!G114))),'Data Summary'!DC120="Yes"),OFFSET('Sanitation Data'!$G$11,0,10*ROW('Sanitation Data'!G114)),NA())</f>
        <v>#N/A</v>
      </c>
      <c r="AO120" s="528" t="e">
        <f ca="1">+IF(AND(ISNUMBER(OFFSET('Sanitation Data'!$G$12,0,10*ROW('Sanitation Data'!G114))),'Data Summary'!DD120="Yes"),OFFSET('Sanitation Data'!$G$12,0,10*ROW('Sanitation Data'!G114)),NA())</f>
        <v>#N/A</v>
      </c>
      <c r="AP120" s="528" t="e">
        <f ca="1">+IF(AND(ISNUMBER(OFFSET('Sanitation Data'!$H$4,0,10*ROW('Sanitation Data'!H114))),'Data Summary'!DE120="Yes"),100-OFFSET('Sanitation Data'!$H$4,0,10*ROW('Sanitation Data'!H114)),NA())</f>
        <v>#N/A</v>
      </c>
      <c r="AQ120" s="528" t="e">
        <f ca="1">+IF(AND(ISNUMBER(OFFSET('Sanitation Data'!$H$6,0,10*ROW('Sanitation Data'!H114))),'Data Summary'!DF120="Yes"),OFFSET('Sanitation Data'!$H$6,0,10*ROW('Sanitation Data'!H114)),NA())</f>
        <v>#N/A</v>
      </c>
      <c r="AR120" s="528" t="e">
        <f ca="1">+IF(AND(ISNUMBER(OFFSET('Sanitation Data'!$H$10,0,10*ROW('Sanitation Data'!H114))),'Data Summary'!DG120="Yes"),OFFSET('Sanitation Data'!$H$10,0,10*ROW('Sanitation Data'!H114)),NA())</f>
        <v>#N/A</v>
      </c>
      <c r="AS120" s="528" t="e">
        <f ca="1">+IF(AND(ISNUMBER(OFFSET('Sanitation Data'!$H$11,0,10*ROW('Sanitation Data'!H114))),'Data Summary'!DH120="Yes"),OFFSET('Sanitation Data'!$H$11,0,10*ROW('Sanitation Data'!H114)),NA())</f>
        <v>#N/A</v>
      </c>
      <c r="AT120" s="528" t="e">
        <f ca="1">+IF(AND(ISNUMBER(OFFSET('Sanitation Data'!$H$12,0,10*ROW('Sanitation Data'!H114))),'Data Summary'!DI120="Yes"),OFFSET('Sanitation Data'!$H$12,0,10*ROW('Sanitation Data'!H114)),NA())</f>
        <v>#N/A</v>
      </c>
      <c r="AU120" s="528" t="e">
        <f ca="1">+IF(AND(ISNUMBER(OFFSET('Sanitation Data'!$I$4,0,10*ROW('Sanitation Data'!I114))),'Data Summary'!DJ120="Yes"),100-OFFSET('Sanitation Data'!$I$4,0,10*ROW('Sanitation Data'!I114)),NA())</f>
        <v>#N/A</v>
      </c>
      <c r="AV120" s="528" t="e">
        <f ca="1">+IF(AND(ISNUMBER(OFFSET('Sanitation Data'!$I$6,0,10*ROW('Sanitation Data'!I114))),'Data Summary'!DK120="Yes"),OFFSET('Sanitation Data'!$I$6,0,10*ROW('Sanitation Data'!I114)),NA())</f>
        <v>#N/A</v>
      </c>
      <c r="AW120" s="528" t="e">
        <f ca="1">+IF(AND(ISNUMBER(OFFSET('Sanitation Data'!$I$10,0,10*ROW('Sanitation Data'!I114))),'Data Summary'!DL120="Yes"),OFFSET('Sanitation Data'!$I$10,0,10*ROW('Sanitation Data'!I114)),NA())</f>
        <v>#N/A</v>
      </c>
      <c r="AX120" s="528" t="e">
        <f ca="1">+IF(AND(ISNUMBER(OFFSET('Sanitation Data'!$I$11,0,10*ROW('Sanitation Data'!I114))),'Data Summary'!DM120="Yes"),OFFSET('Sanitation Data'!$I$11,0,10*ROW('Sanitation Data'!I114)),NA())</f>
        <v>#N/A</v>
      </c>
      <c r="AY120" s="528" t="e">
        <f ca="1">+IF(AND(ISNUMBER(OFFSET('Sanitation Data'!$I$12,0,10*ROW('Sanitation Data'!I114))),'Data Summary'!DN120="Yes"),OFFSET('Sanitation Data'!$I$12,0,10*ROW('Sanitation Data'!I114)),NA())</f>
        <v>#N/A</v>
      </c>
      <c r="AZ120" s="529" t="e">
        <f ca="1">+IF(AND(ISNUMBER(OFFSET('Hygiene Data'!$D$5,0,10*ROW('Hygiene Data'!D114))),'Data Summary'!DO120="Yes"),OFFSET('Hygiene Data'!$D$5,0,10*ROW('Hygiene Data'!D114)),NA())</f>
        <v>#N/A</v>
      </c>
      <c r="BA120" s="529" t="e">
        <f ca="1">+IF(AND(ISNUMBER(OFFSET('Hygiene Data'!$D$7,0,10*ROW('Hygiene Data'!D114))),'Data Summary'!DP120="Yes"),OFFSET('Hygiene Data'!$D$7,0,10*ROW('Hygiene Data'!D114)),NA())</f>
        <v>#N/A</v>
      </c>
      <c r="BB120" s="529" t="e">
        <f ca="1">+IF(AND(ISNUMBER(OFFSET('Hygiene Data'!$D$9,0,10*ROW('Hygiene Data'!D114))),'Data Summary'!DQ120="Yes"),OFFSET('Hygiene Data'!$D$9,0,10*ROW('Hygiene Data'!D114)),NA())</f>
        <v>#N/A</v>
      </c>
      <c r="BC120" s="529" t="e">
        <f ca="1">+IF(AND(ISNUMBER(OFFSET('Hygiene Data'!$E$5,0,10*ROW('Hygiene Data'!E114))),'Data Summary'!DR120="Yes"),OFFSET('Hygiene Data'!$E$5,0,10*ROW('Hygiene Data'!E114)),NA())</f>
        <v>#N/A</v>
      </c>
      <c r="BD120" s="529" t="e">
        <f ca="1">+IF(AND(ISNUMBER(OFFSET('Hygiene Data'!$E$7,0,10*ROW('Hygiene Data'!E114))),'Data Summary'!DS120="Yes"),OFFSET('Hygiene Data'!$E$7,0,10*ROW('Hygiene Data'!E114)),NA())</f>
        <v>#N/A</v>
      </c>
      <c r="BE120" s="529" t="e">
        <f ca="1">+IF(AND(ISNUMBER(OFFSET('Hygiene Data'!$E$9,0,10*ROW('Hygiene Data'!E114))),'Data Summary'!DT120="Yes"),OFFSET('Hygiene Data'!$E$9,0,10*ROW('Hygiene Data'!E114)),NA())</f>
        <v>#N/A</v>
      </c>
      <c r="BF120" s="529" t="e">
        <f ca="1">+IF(AND(ISNUMBER(OFFSET('Hygiene Data'!$F$5,0,10*ROW('Hygiene Data'!F114))),'Data Summary'!DU120="Yes"),OFFSET('Hygiene Data'!$F$5,0,10*ROW('Hygiene Data'!F114)),NA())</f>
        <v>#N/A</v>
      </c>
      <c r="BG120" s="529" t="e">
        <f ca="1">+IF(AND(ISNUMBER(OFFSET('Hygiene Data'!$F$7,0,10*ROW('Hygiene Data'!F114))),'Data Summary'!DV120="Yes"),OFFSET('Hygiene Data'!$F$7,0,10*ROW('Hygiene Data'!F114)),NA())</f>
        <v>#N/A</v>
      </c>
      <c r="BH120" s="529" t="e">
        <f ca="1">+IF(AND(ISNUMBER(OFFSET('Hygiene Data'!$F$9,0,10*ROW('Hygiene Data'!F114))),'Data Summary'!DW120="Yes"),OFFSET('Hygiene Data'!$F$9,0,10*ROW('Hygiene Data'!F114)),NA())</f>
        <v>#N/A</v>
      </c>
      <c r="BI120" s="529" t="e">
        <f ca="1">+IF(AND(ISNUMBER(OFFSET('Hygiene Data'!$G$5,0,10*ROW('Hygiene Data'!G114))),'Data Summary'!DX120="Yes"),OFFSET('Hygiene Data'!$G$5,0,10*ROW('Hygiene Data'!G114)),NA())</f>
        <v>#N/A</v>
      </c>
      <c r="BJ120" s="529" t="e">
        <f ca="1">+IF(AND(ISNUMBER(OFFSET('Hygiene Data'!$G$7,0,10*ROW('Hygiene Data'!G114))),'Data Summary'!DY120="Yes"),OFFSET('Hygiene Data'!$G$7,0,10*ROW('Hygiene Data'!G114)),NA())</f>
        <v>#N/A</v>
      </c>
      <c r="BK120" s="529" t="e">
        <f ca="1">+IF(AND(ISNUMBER(OFFSET('Hygiene Data'!$G$9,0,10*ROW('Hygiene Data'!G114))),'Data Summary'!DZ120="Yes"),OFFSET('Hygiene Data'!$G$9,0,10*ROW('Hygiene Data'!G114)),NA())</f>
        <v>#N/A</v>
      </c>
      <c r="BL120" s="529" t="e">
        <f ca="1">+IF(AND(ISNUMBER(OFFSET('Hygiene Data'!$H$5,0,10*ROW('Hygiene Data'!H114))),'Data Summary'!EA120="Yes"),OFFSET('Hygiene Data'!$H$5,0,10*ROW('Hygiene Data'!H114)),NA())</f>
        <v>#N/A</v>
      </c>
      <c r="BM120" s="529" t="e">
        <f ca="1">+IF(AND(ISNUMBER(OFFSET('Hygiene Data'!$H$7,0,10*ROW('Hygiene Data'!H114))),'Data Summary'!EB120="Yes"),OFFSET('Hygiene Data'!$H$7,0,10*ROW('Hygiene Data'!H114)),NA())</f>
        <v>#N/A</v>
      </c>
      <c r="BN120" s="529" t="e">
        <f ca="1">+IF(AND(ISNUMBER(OFFSET('Hygiene Data'!$H$9,0,10*ROW('Hygiene Data'!H114))),'Data Summary'!EC120="Yes"),OFFSET('Hygiene Data'!$H$9,0,10*ROW('Hygiene Data'!H114)),NA())</f>
        <v>#N/A</v>
      </c>
      <c r="BO120" s="529" t="e">
        <f ca="1">+IF(AND(ISNUMBER(OFFSET('Hygiene Data'!$I$5,0,10*ROW('Hygiene Data'!I114))),'Data Summary'!ED120="Yes"),OFFSET('Hygiene Data'!$I$5,0,10*ROW('Hygiene Data'!I114)),NA())</f>
        <v>#N/A</v>
      </c>
      <c r="BP120" s="529" t="e">
        <f ca="1">+IF(AND(ISNUMBER(OFFSET('Hygiene Data'!$I$7,0,10*ROW('Hygiene Data'!I114))),'Data Summary'!EE120="Yes"),OFFSET('Hygiene Data'!$I$7,0,10*ROW('Hygiene Data'!I114)),NA())</f>
        <v>#N/A</v>
      </c>
      <c r="BQ120" s="529" t="e">
        <f ca="1">+IF(AND(ISNUMBER(OFFSET('Hygiene Data'!$I$9,0,10*ROW('Hygiene Data'!I114))),'Data Summary'!EF120="Yes"),OFFSET('Hygiene Data'!$I$9,0,10*ROW('Hygiene Data'!I114)),NA())</f>
        <v>#N/A</v>
      </c>
    </row>
    <row r="121" spans="1:69" x14ac:dyDescent="0.25">
      <c r="A121" s="525" t="e">
        <f ca="1">+RIGHT('Data Summary'!A121,LEN('Data Summary'!A121)-9)</f>
        <v>#VALUE!</v>
      </c>
      <c r="B121" s="499" t="str">
        <f ca="1">+IF(ISTEXT('Data Summary'!B121),'Data Summary'!B121,"")</f>
        <v/>
      </c>
      <c r="C121" s="526" t="e">
        <f ca="1">+VALUE('Data Summary'!C121)</f>
        <v>#VALUE!</v>
      </c>
      <c r="D121" s="527" t="e">
        <f ca="1">+IF(AND(ISNUMBER(OFFSET('Water Data'!$D$4,0,10*ROW('Water Data'!D115))),'Data Summary'!BS121="Yes"),100-OFFSET('Water Data'!$D$4,0,10*ROW('Water Data'!D115)),NA())</f>
        <v>#N/A</v>
      </c>
      <c r="E121" s="527" t="e">
        <f ca="1">+IF(AND(ISNUMBER(OFFSET('Water Data'!$D$6,0,10*ROW('Water Data'!D115))),'Data Summary'!BT121="Yes"),OFFSET('Water Data'!$D$6,0,10*ROW('Water Data'!D115)),NA())</f>
        <v>#N/A</v>
      </c>
      <c r="F121" s="527" t="e">
        <f ca="1">+IF(AND(ISNUMBER(OFFSET('Water Data'!$D$9,0,10*ROW('Water Data'!D115))),'Data Summary'!BU121="Yes"),OFFSET('Water Data'!$D$9,0,10*ROW('Water Data'!D115)),NA())</f>
        <v>#N/A</v>
      </c>
      <c r="G121" s="527" t="e">
        <f ca="1">+IF(AND(ISNUMBER(OFFSET('Water Data'!$E$4,0,10*ROW('Water Data'!E115))),'Data Summary'!BV121="Yes"),100-OFFSET('Water Data'!$E$4,0,10*ROW('Water Data'!E115)),NA())</f>
        <v>#N/A</v>
      </c>
      <c r="H121" s="527" t="e">
        <f ca="1">+IF(AND(ISNUMBER(OFFSET('Water Data'!$E$6,0,10*ROW('Water Data'!E115))),'Data Summary'!BW121="Yes"),OFFSET('Water Data'!$E$6,0,10*ROW('Water Data'!E115)),NA())</f>
        <v>#N/A</v>
      </c>
      <c r="I121" s="527" t="e">
        <f ca="1">+IF(AND(ISNUMBER(OFFSET('Water Data'!$E$9,0,10*ROW('Water Data'!E115))),'Data Summary'!BX121="Yes"),OFFSET('Water Data'!$E$9,0,10*ROW('Water Data'!E115)),NA())</f>
        <v>#N/A</v>
      </c>
      <c r="J121" s="527" t="e">
        <f ca="1">+IF(AND(ISNUMBER(OFFSET('Water Data'!$F$4,0,10*ROW('Water Data'!F115))),'Data Summary'!BY121="Yes"),100-OFFSET('Water Data'!$F$4,0,10*ROW('Water Data'!F115)),NA())</f>
        <v>#N/A</v>
      </c>
      <c r="K121" s="527" t="e">
        <f ca="1">+IF(AND(ISNUMBER(OFFSET('Water Data'!$F$6,0,10*ROW('Water Data'!F115))),'Data Summary'!BZ121="Yes"),OFFSET('Water Data'!$F$6,0,10*ROW('Water Data'!F115)),NA())</f>
        <v>#N/A</v>
      </c>
      <c r="L121" s="527" t="e">
        <f ca="1">+IF(AND(ISNUMBER(OFFSET('Water Data'!$F$9,0,10*ROW('Water Data'!F115))),'Data Summary'!CA121="Yes"),OFFSET('Water Data'!$F$9,0,10*ROW('Water Data'!F115)),NA())</f>
        <v>#N/A</v>
      </c>
      <c r="M121" s="527" t="e">
        <f ca="1">+IF(AND(ISNUMBER(OFFSET('Water Data'!$G$4,0,10*ROW('Water Data'!G115))),'Data Summary'!CB121="Yes"),100-OFFSET('Water Data'!$G$4,0,10*ROW('Water Data'!G115)),NA())</f>
        <v>#N/A</v>
      </c>
      <c r="N121" s="527" t="e">
        <f ca="1">+IF(AND(ISNUMBER(OFFSET('Water Data'!$G$6,0,10*ROW('Water Data'!G115))),'Data Summary'!CC121="Yes"),OFFSET('Water Data'!$G$6,0,10*ROW('Water Data'!G115)),NA())</f>
        <v>#N/A</v>
      </c>
      <c r="O121" s="527" t="e">
        <f ca="1">+IF(AND(ISNUMBER(OFFSET('Water Data'!$G$9,0,10*ROW('Water Data'!G115))),'Data Summary'!CD121="Yes"),OFFSET('Water Data'!$G$9,0,10*ROW('Water Data'!G115)),NA())</f>
        <v>#N/A</v>
      </c>
      <c r="P121" s="527" t="e">
        <f ca="1">+IF(AND(ISNUMBER(OFFSET('Water Data'!$H$4,0,10*ROW('Water Data'!H115))),'Data Summary'!CE121="Yes"),100-OFFSET('Water Data'!$H$4,0,10*ROW('Water Data'!H115)),NA())</f>
        <v>#N/A</v>
      </c>
      <c r="Q121" s="527" t="e">
        <f ca="1">+IF(AND(ISNUMBER(OFFSET('Water Data'!$H$6,0,10*ROW('Water Data'!H115))),'Data Summary'!CF121="Yes"),OFFSET('Water Data'!$H$6,0,10*ROW('Water Data'!H115)),NA())</f>
        <v>#N/A</v>
      </c>
      <c r="R121" s="527" t="e">
        <f ca="1">+IF(AND(ISNUMBER(OFFSET('Water Data'!$H$9,0,10*ROW('Water Data'!H115))),'Data Summary'!CG121="Yes"),OFFSET('Water Data'!$H$9,0,10*ROW('Water Data'!H115)),NA())</f>
        <v>#N/A</v>
      </c>
      <c r="S121" s="527" t="e">
        <f ca="1">+IF(AND(ISNUMBER(OFFSET('Water Data'!$I$4,0,10*ROW('Water Data'!I115))),'Data Summary'!CH121="Yes"),100-OFFSET('Water Data'!$I$4,0,10*ROW('Water Data'!I115)),NA())</f>
        <v>#N/A</v>
      </c>
      <c r="T121" s="527" t="e">
        <f ca="1">+IF(AND(ISNUMBER(OFFSET('Water Data'!$I$6,0,10*ROW('Water Data'!I115))),'Data Summary'!CI121="Yes"),OFFSET('Water Data'!$I$6,0,10*ROW('Water Data'!I115)),NA())</f>
        <v>#N/A</v>
      </c>
      <c r="U121" s="527" t="e">
        <f ca="1">+IF(AND(ISNUMBER(OFFSET('Water Data'!$I$9,0,10*ROW('Water Data'!I115))),'Data Summary'!CJ121="Yes"),OFFSET('Water Data'!$I$9,0,10*ROW('Water Data'!I115)),NA())</f>
        <v>#N/A</v>
      </c>
      <c r="V121" s="528" t="e">
        <f ca="1">+IF(AND(ISNUMBER(OFFSET('Sanitation Data'!$D$4,0,10*ROW('Sanitation Data'!D115))),'Data Summary'!CK121="Yes"),100-OFFSET('Sanitation Data'!$D$4,0,10*ROW('Sanitation Data'!D115)),NA())</f>
        <v>#N/A</v>
      </c>
      <c r="W121" s="528" t="e">
        <f ca="1">+IF(AND(ISNUMBER(OFFSET('Sanitation Data'!$D$6,0,10*ROW('Sanitation Data'!D115))),'Data Summary'!CL121="Yes"),OFFSET('Sanitation Data'!$D$6,0,10*ROW('Sanitation Data'!D115)),NA())</f>
        <v>#N/A</v>
      </c>
      <c r="X121" s="528" t="e">
        <f ca="1">+IF(AND(ISNUMBER(OFFSET('Sanitation Data'!$D$10,0,10*ROW('Sanitation Data'!D115))),'Data Summary'!CM121="Yes"),OFFSET('Sanitation Data'!$D$10,0,10*ROW('Sanitation Data'!D115)),NA())</f>
        <v>#N/A</v>
      </c>
      <c r="Y121" s="528" t="e">
        <f ca="1">+IF(AND(ISNUMBER(OFFSET('Sanitation Data'!$D$11,0,10*ROW('Sanitation Data'!D115))),'Data Summary'!CN121="Yes"),OFFSET('Sanitation Data'!$D$11,0,10*ROW('Sanitation Data'!D115)),NA())</f>
        <v>#N/A</v>
      </c>
      <c r="Z121" s="528" t="e">
        <f ca="1">+IF(AND(ISNUMBER(OFFSET('Sanitation Data'!$D$12,0,10*ROW('Sanitation Data'!D115))),'Data Summary'!CO121="Yes"),OFFSET('Sanitation Data'!$D$12,0,10*ROW('Sanitation Data'!D115)),NA())</f>
        <v>#N/A</v>
      </c>
      <c r="AA121" s="528" t="e">
        <f ca="1">+IF(AND(ISNUMBER(OFFSET('Sanitation Data'!$E$4,0,10*ROW('Sanitation Data'!E115))),'Data Summary'!CP121="Yes"),100-OFFSET('Sanitation Data'!$E$4,0,10*ROW('Sanitation Data'!E115)),NA())</f>
        <v>#N/A</v>
      </c>
      <c r="AB121" s="528" t="e">
        <f ca="1">+IF(AND(ISNUMBER(OFFSET('Sanitation Data'!$E$6,0,10*ROW('Sanitation Data'!E115))),'Data Summary'!CQ121="Yes"),OFFSET('Sanitation Data'!$E$6,0,10*ROW('Sanitation Data'!E115)),NA())</f>
        <v>#N/A</v>
      </c>
      <c r="AC121" s="528" t="e">
        <f ca="1">+IF(AND(ISNUMBER(OFFSET('Sanitation Data'!$E$10,0,10*ROW('Sanitation Data'!E115))),'Data Summary'!CR121="Yes"),OFFSET('Sanitation Data'!$E$10,0,10*ROW('Sanitation Data'!E115)),NA())</f>
        <v>#N/A</v>
      </c>
      <c r="AD121" s="528" t="e">
        <f ca="1">+IF(AND(ISNUMBER(OFFSET('Sanitation Data'!$E$11,0,10*ROW('Sanitation Data'!E115))),'Data Summary'!CS121="Yes"),OFFSET('Sanitation Data'!$E$11,0,10*ROW('Sanitation Data'!E115)),NA())</f>
        <v>#N/A</v>
      </c>
      <c r="AE121" s="528" t="e">
        <f ca="1">+IF(AND(ISNUMBER(OFFSET('Sanitation Data'!$E$12,0,10*ROW('Sanitation Data'!E115))),'Data Summary'!CT121="Yes"),OFFSET('Sanitation Data'!$E$12,0,10*ROW('Sanitation Data'!E115)),NA())</f>
        <v>#N/A</v>
      </c>
      <c r="AF121" s="528" t="e">
        <f ca="1">+IF(AND(ISNUMBER(OFFSET('Sanitation Data'!$F$4,0,10*ROW('Sanitation Data'!F115))),'Data Summary'!CU121="Yes"),100-OFFSET('Sanitation Data'!$F$4,0,10*ROW('Sanitation Data'!F115)),NA())</f>
        <v>#N/A</v>
      </c>
      <c r="AG121" s="528" t="e">
        <f ca="1">+IF(AND(ISNUMBER(OFFSET('Sanitation Data'!$F$6,0,10*ROW('Sanitation Data'!F115))),'Data Summary'!CV121="Yes"),OFFSET('Sanitation Data'!$F$6,0,10*ROW('Sanitation Data'!F115)),NA())</f>
        <v>#N/A</v>
      </c>
      <c r="AH121" s="528" t="e">
        <f ca="1">+IF(AND(ISNUMBER(OFFSET('Sanitation Data'!$F$10,0,10*ROW('Sanitation Data'!F115))),'Data Summary'!CW121="Yes"),OFFSET('Sanitation Data'!$F$10,0,10*ROW('Sanitation Data'!F115)),NA())</f>
        <v>#N/A</v>
      </c>
      <c r="AI121" s="528" t="e">
        <f ca="1">+IF(AND(ISNUMBER(OFFSET('Sanitation Data'!$F$11,0,10*ROW('Sanitation Data'!F115))),'Data Summary'!CX121="Yes"),OFFSET('Sanitation Data'!$F$11,0,10*ROW('Sanitation Data'!F115)),NA())</f>
        <v>#N/A</v>
      </c>
      <c r="AJ121" s="528" t="e">
        <f ca="1">+IF(AND(ISNUMBER(OFFSET('Sanitation Data'!$F$12,0,10*ROW('Sanitation Data'!F115))),'Data Summary'!CY121="Yes"),OFFSET('Sanitation Data'!$F$12,0,10*ROW('Sanitation Data'!F115)),NA())</f>
        <v>#N/A</v>
      </c>
      <c r="AK121" s="528" t="e">
        <f ca="1">+IF(AND(ISNUMBER(OFFSET('Sanitation Data'!$G$4,0,10*ROW('Sanitation Data'!G115))),'Data Summary'!CZ121="Yes"),100-OFFSET('Sanitation Data'!$G$4,0,10*ROW('Sanitation Data'!G115)),NA())</f>
        <v>#N/A</v>
      </c>
      <c r="AL121" s="528" t="e">
        <f ca="1">+IF(AND(ISNUMBER(OFFSET('Sanitation Data'!$G$6,0,10*ROW('Sanitation Data'!G115))),'Data Summary'!DA121="Yes"),OFFSET('Sanitation Data'!$G$6,0,10*ROW('Sanitation Data'!G115)),NA())</f>
        <v>#N/A</v>
      </c>
      <c r="AM121" s="528" t="e">
        <f ca="1">+IF(AND(ISNUMBER(OFFSET('Sanitation Data'!$G$10,0,10*ROW('Sanitation Data'!G115))),'Data Summary'!DB121="Yes"),OFFSET('Sanitation Data'!$G$10,0,10*ROW('Sanitation Data'!G115)),NA())</f>
        <v>#N/A</v>
      </c>
      <c r="AN121" s="528" t="e">
        <f ca="1">+IF(AND(ISNUMBER(OFFSET('Sanitation Data'!$G$11,0,10*ROW('Sanitation Data'!G115))),'Data Summary'!DC121="Yes"),OFFSET('Sanitation Data'!$G$11,0,10*ROW('Sanitation Data'!G115)),NA())</f>
        <v>#N/A</v>
      </c>
      <c r="AO121" s="528" t="e">
        <f ca="1">+IF(AND(ISNUMBER(OFFSET('Sanitation Data'!$G$12,0,10*ROW('Sanitation Data'!G115))),'Data Summary'!DD121="Yes"),OFFSET('Sanitation Data'!$G$12,0,10*ROW('Sanitation Data'!G115)),NA())</f>
        <v>#N/A</v>
      </c>
      <c r="AP121" s="528" t="e">
        <f ca="1">+IF(AND(ISNUMBER(OFFSET('Sanitation Data'!$H$4,0,10*ROW('Sanitation Data'!H115))),'Data Summary'!DE121="Yes"),100-OFFSET('Sanitation Data'!$H$4,0,10*ROW('Sanitation Data'!H115)),NA())</f>
        <v>#N/A</v>
      </c>
      <c r="AQ121" s="528" t="e">
        <f ca="1">+IF(AND(ISNUMBER(OFFSET('Sanitation Data'!$H$6,0,10*ROW('Sanitation Data'!H115))),'Data Summary'!DF121="Yes"),OFFSET('Sanitation Data'!$H$6,0,10*ROW('Sanitation Data'!H115)),NA())</f>
        <v>#N/A</v>
      </c>
      <c r="AR121" s="528" t="e">
        <f ca="1">+IF(AND(ISNUMBER(OFFSET('Sanitation Data'!$H$10,0,10*ROW('Sanitation Data'!H115))),'Data Summary'!DG121="Yes"),OFFSET('Sanitation Data'!$H$10,0,10*ROW('Sanitation Data'!H115)),NA())</f>
        <v>#N/A</v>
      </c>
      <c r="AS121" s="528" t="e">
        <f ca="1">+IF(AND(ISNUMBER(OFFSET('Sanitation Data'!$H$11,0,10*ROW('Sanitation Data'!H115))),'Data Summary'!DH121="Yes"),OFFSET('Sanitation Data'!$H$11,0,10*ROW('Sanitation Data'!H115)),NA())</f>
        <v>#N/A</v>
      </c>
      <c r="AT121" s="528" t="e">
        <f ca="1">+IF(AND(ISNUMBER(OFFSET('Sanitation Data'!$H$12,0,10*ROW('Sanitation Data'!H115))),'Data Summary'!DI121="Yes"),OFFSET('Sanitation Data'!$H$12,0,10*ROW('Sanitation Data'!H115)),NA())</f>
        <v>#N/A</v>
      </c>
      <c r="AU121" s="528" t="e">
        <f ca="1">+IF(AND(ISNUMBER(OFFSET('Sanitation Data'!$I$4,0,10*ROW('Sanitation Data'!I115))),'Data Summary'!DJ121="Yes"),100-OFFSET('Sanitation Data'!$I$4,0,10*ROW('Sanitation Data'!I115)),NA())</f>
        <v>#N/A</v>
      </c>
      <c r="AV121" s="528" t="e">
        <f ca="1">+IF(AND(ISNUMBER(OFFSET('Sanitation Data'!$I$6,0,10*ROW('Sanitation Data'!I115))),'Data Summary'!DK121="Yes"),OFFSET('Sanitation Data'!$I$6,0,10*ROW('Sanitation Data'!I115)),NA())</f>
        <v>#N/A</v>
      </c>
      <c r="AW121" s="528" t="e">
        <f ca="1">+IF(AND(ISNUMBER(OFFSET('Sanitation Data'!$I$10,0,10*ROW('Sanitation Data'!I115))),'Data Summary'!DL121="Yes"),OFFSET('Sanitation Data'!$I$10,0,10*ROW('Sanitation Data'!I115)),NA())</f>
        <v>#N/A</v>
      </c>
      <c r="AX121" s="528" t="e">
        <f ca="1">+IF(AND(ISNUMBER(OFFSET('Sanitation Data'!$I$11,0,10*ROW('Sanitation Data'!I115))),'Data Summary'!DM121="Yes"),OFFSET('Sanitation Data'!$I$11,0,10*ROW('Sanitation Data'!I115)),NA())</f>
        <v>#N/A</v>
      </c>
      <c r="AY121" s="528" t="e">
        <f ca="1">+IF(AND(ISNUMBER(OFFSET('Sanitation Data'!$I$12,0,10*ROW('Sanitation Data'!I115))),'Data Summary'!DN121="Yes"),OFFSET('Sanitation Data'!$I$12,0,10*ROW('Sanitation Data'!I115)),NA())</f>
        <v>#N/A</v>
      </c>
      <c r="AZ121" s="529" t="e">
        <f ca="1">+IF(AND(ISNUMBER(OFFSET('Hygiene Data'!$D$5,0,10*ROW('Hygiene Data'!D115))),'Data Summary'!DO121="Yes"),OFFSET('Hygiene Data'!$D$5,0,10*ROW('Hygiene Data'!D115)),NA())</f>
        <v>#N/A</v>
      </c>
      <c r="BA121" s="529" t="e">
        <f ca="1">+IF(AND(ISNUMBER(OFFSET('Hygiene Data'!$D$7,0,10*ROW('Hygiene Data'!D115))),'Data Summary'!DP121="Yes"),OFFSET('Hygiene Data'!$D$7,0,10*ROW('Hygiene Data'!D115)),NA())</f>
        <v>#N/A</v>
      </c>
      <c r="BB121" s="529" t="e">
        <f ca="1">+IF(AND(ISNUMBER(OFFSET('Hygiene Data'!$D$9,0,10*ROW('Hygiene Data'!D115))),'Data Summary'!DQ121="Yes"),OFFSET('Hygiene Data'!$D$9,0,10*ROW('Hygiene Data'!D115)),NA())</f>
        <v>#N/A</v>
      </c>
      <c r="BC121" s="529" t="e">
        <f ca="1">+IF(AND(ISNUMBER(OFFSET('Hygiene Data'!$E$5,0,10*ROW('Hygiene Data'!E115))),'Data Summary'!DR121="Yes"),OFFSET('Hygiene Data'!$E$5,0,10*ROW('Hygiene Data'!E115)),NA())</f>
        <v>#N/A</v>
      </c>
      <c r="BD121" s="529" t="e">
        <f ca="1">+IF(AND(ISNUMBER(OFFSET('Hygiene Data'!$E$7,0,10*ROW('Hygiene Data'!E115))),'Data Summary'!DS121="Yes"),OFFSET('Hygiene Data'!$E$7,0,10*ROW('Hygiene Data'!E115)),NA())</f>
        <v>#N/A</v>
      </c>
      <c r="BE121" s="529" t="e">
        <f ca="1">+IF(AND(ISNUMBER(OFFSET('Hygiene Data'!$E$9,0,10*ROW('Hygiene Data'!E115))),'Data Summary'!DT121="Yes"),OFFSET('Hygiene Data'!$E$9,0,10*ROW('Hygiene Data'!E115)),NA())</f>
        <v>#N/A</v>
      </c>
      <c r="BF121" s="529" t="e">
        <f ca="1">+IF(AND(ISNUMBER(OFFSET('Hygiene Data'!$F$5,0,10*ROW('Hygiene Data'!F115))),'Data Summary'!DU121="Yes"),OFFSET('Hygiene Data'!$F$5,0,10*ROW('Hygiene Data'!F115)),NA())</f>
        <v>#N/A</v>
      </c>
      <c r="BG121" s="529" t="e">
        <f ca="1">+IF(AND(ISNUMBER(OFFSET('Hygiene Data'!$F$7,0,10*ROW('Hygiene Data'!F115))),'Data Summary'!DV121="Yes"),OFFSET('Hygiene Data'!$F$7,0,10*ROW('Hygiene Data'!F115)),NA())</f>
        <v>#N/A</v>
      </c>
      <c r="BH121" s="529" t="e">
        <f ca="1">+IF(AND(ISNUMBER(OFFSET('Hygiene Data'!$F$9,0,10*ROW('Hygiene Data'!F115))),'Data Summary'!DW121="Yes"),OFFSET('Hygiene Data'!$F$9,0,10*ROW('Hygiene Data'!F115)),NA())</f>
        <v>#N/A</v>
      </c>
      <c r="BI121" s="529" t="e">
        <f ca="1">+IF(AND(ISNUMBER(OFFSET('Hygiene Data'!$G$5,0,10*ROW('Hygiene Data'!G115))),'Data Summary'!DX121="Yes"),OFFSET('Hygiene Data'!$G$5,0,10*ROW('Hygiene Data'!G115)),NA())</f>
        <v>#N/A</v>
      </c>
      <c r="BJ121" s="529" t="e">
        <f ca="1">+IF(AND(ISNUMBER(OFFSET('Hygiene Data'!$G$7,0,10*ROW('Hygiene Data'!G115))),'Data Summary'!DY121="Yes"),OFFSET('Hygiene Data'!$G$7,0,10*ROW('Hygiene Data'!G115)),NA())</f>
        <v>#N/A</v>
      </c>
      <c r="BK121" s="529" t="e">
        <f ca="1">+IF(AND(ISNUMBER(OFFSET('Hygiene Data'!$G$9,0,10*ROW('Hygiene Data'!G115))),'Data Summary'!DZ121="Yes"),OFFSET('Hygiene Data'!$G$9,0,10*ROW('Hygiene Data'!G115)),NA())</f>
        <v>#N/A</v>
      </c>
      <c r="BL121" s="529" t="e">
        <f ca="1">+IF(AND(ISNUMBER(OFFSET('Hygiene Data'!$H$5,0,10*ROW('Hygiene Data'!H115))),'Data Summary'!EA121="Yes"),OFFSET('Hygiene Data'!$H$5,0,10*ROW('Hygiene Data'!H115)),NA())</f>
        <v>#N/A</v>
      </c>
      <c r="BM121" s="529" t="e">
        <f ca="1">+IF(AND(ISNUMBER(OFFSET('Hygiene Data'!$H$7,0,10*ROW('Hygiene Data'!H115))),'Data Summary'!EB121="Yes"),OFFSET('Hygiene Data'!$H$7,0,10*ROW('Hygiene Data'!H115)),NA())</f>
        <v>#N/A</v>
      </c>
      <c r="BN121" s="529" t="e">
        <f ca="1">+IF(AND(ISNUMBER(OFFSET('Hygiene Data'!$H$9,0,10*ROW('Hygiene Data'!H115))),'Data Summary'!EC121="Yes"),OFFSET('Hygiene Data'!$H$9,0,10*ROW('Hygiene Data'!H115)),NA())</f>
        <v>#N/A</v>
      </c>
      <c r="BO121" s="529" t="e">
        <f ca="1">+IF(AND(ISNUMBER(OFFSET('Hygiene Data'!$I$5,0,10*ROW('Hygiene Data'!I115))),'Data Summary'!ED121="Yes"),OFFSET('Hygiene Data'!$I$5,0,10*ROW('Hygiene Data'!I115)),NA())</f>
        <v>#N/A</v>
      </c>
      <c r="BP121" s="529" t="e">
        <f ca="1">+IF(AND(ISNUMBER(OFFSET('Hygiene Data'!$I$7,0,10*ROW('Hygiene Data'!I115))),'Data Summary'!EE121="Yes"),OFFSET('Hygiene Data'!$I$7,0,10*ROW('Hygiene Data'!I115)),NA())</f>
        <v>#N/A</v>
      </c>
      <c r="BQ121" s="529" t="e">
        <f ca="1">+IF(AND(ISNUMBER(OFFSET('Hygiene Data'!$I$9,0,10*ROW('Hygiene Data'!I115))),'Data Summary'!EF121="Yes"),OFFSET('Hygiene Data'!$I$9,0,10*ROW('Hygiene Data'!I115)),NA())</f>
        <v>#N/A</v>
      </c>
    </row>
    <row r="122" spans="1:69" x14ac:dyDescent="0.25">
      <c r="A122" s="525" t="e">
        <f ca="1">+RIGHT('Data Summary'!A122,LEN('Data Summary'!A122)-9)</f>
        <v>#VALUE!</v>
      </c>
      <c r="B122" s="499" t="str">
        <f ca="1">+IF(ISTEXT('Data Summary'!B122),'Data Summary'!B122,"")</f>
        <v/>
      </c>
      <c r="C122" s="526" t="e">
        <f ca="1">+VALUE('Data Summary'!C122)</f>
        <v>#VALUE!</v>
      </c>
      <c r="D122" s="527" t="e">
        <f ca="1">+IF(AND(ISNUMBER(OFFSET('Water Data'!$D$4,0,10*ROW('Water Data'!D116))),'Data Summary'!BS122="Yes"),100-OFFSET('Water Data'!$D$4,0,10*ROW('Water Data'!D116)),NA())</f>
        <v>#N/A</v>
      </c>
      <c r="E122" s="527" t="e">
        <f ca="1">+IF(AND(ISNUMBER(OFFSET('Water Data'!$D$6,0,10*ROW('Water Data'!D116))),'Data Summary'!BT122="Yes"),OFFSET('Water Data'!$D$6,0,10*ROW('Water Data'!D116)),NA())</f>
        <v>#N/A</v>
      </c>
      <c r="F122" s="527" t="e">
        <f ca="1">+IF(AND(ISNUMBER(OFFSET('Water Data'!$D$9,0,10*ROW('Water Data'!D116))),'Data Summary'!BU122="Yes"),OFFSET('Water Data'!$D$9,0,10*ROW('Water Data'!D116)),NA())</f>
        <v>#N/A</v>
      </c>
      <c r="G122" s="527" t="e">
        <f ca="1">+IF(AND(ISNUMBER(OFFSET('Water Data'!$E$4,0,10*ROW('Water Data'!E116))),'Data Summary'!BV122="Yes"),100-OFFSET('Water Data'!$E$4,0,10*ROW('Water Data'!E116)),NA())</f>
        <v>#N/A</v>
      </c>
      <c r="H122" s="527" t="e">
        <f ca="1">+IF(AND(ISNUMBER(OFFSET('Water Data'!$E$6,0,10*ROW('Water Data'!E116))),'Data Summary'!BW122="Yes"),OFFSET('Water Data'!$E$6,0,10*ROW('Water Data'!E116)),NA())</f>
        <v>#N/A</v>
      </c>
      <c r="I122" s="527" t="e">
        <f ca="1">+IF(AND(ISNUMBER(OFFSET('Water Data'!$E$9,0,10*ROW('Water Data'!E116))),'Data Summary'!BX122="Yes"),OFFSET('Water Data'!$E$9,0,10*ROW('Water Data'!E116)),NA())</f>
        <v>#N/A</v>
      </c>
      <c r="J122" s="527" t="e">
        <f ca="1">+IF(AND(ISNUMBER(OFFSET('Water Data'!$F$4,0,10*ROW('Water Data'!F116))),'Data Summary'!BY122="Yes"),100-OFFSET('Water Data'!$F$4,0,10*ROW('Water Data'!F116)),NA())</f>
        <v>#N/A</v>
      </c>
      <c r="K122" s="527" t="e">
        <f ca="1">+IF(AND(ISNUMBER(OFFSET('Water Data'!$F$6,0,10*ROW('Water Data'!F116))),'Data Summary'!BZ122="Yes"),OFFSET('Water Data'!$F$6,0,10*ROW('Water Data'!F116)),NA())</f>
        <v>#N/A</v>
      </c>
      <c r="L122" s="527" t="e">
        <f ca="1">+IF(AND(ISNUMBER(OFFSET('Water Data'!$F$9,0,10*ROW('Water Data'!F116))),'Data Summary'!CA122="Yes"),OFFSET('Water Data'!$F$9,0,10*ROW('Water Data'!F116)),NA())</f>
        <v>#N/A</v>
      </c>
      <c r="M122" s="527" t="e">
        <f ca="1">+IF(AND(ISNUMBER(OFFSET('Water Data'!$G$4,0,10*ROW('Water Data'!G116))),'Data Summary'!CB122="Yes"),100-OFFSET('Water Data'!$G$4,0,10*ROW('Water Data'!G116)),NA())</f>
        <v>#N/A</v>
      </c>
      <c r="N122" s="527" t="e">
        <f ca="1">+IF(AND(ISNUMBER(OFFSET('Water Data'!$G$6,0,10*ROW('Water Data'!G116))),'Data Summary'!CC122="Yes"),OFFSET('Water Data'!$G$6,0,10*ROW('Water Data'!G116)),NA())</f>
        <v>#N/A</v>
      </c>
      <c r="O122" s="527" t="e">
        <f ca="1">+IF(AND(ISNUMBER(OFFSET('Water Data'!$G$9,0,10*ROW('Water Data'!G116))),'Data Summary'!CD122="Yes"),OFFSET('Water Data'!$G$9,0,10*ROW('Water Data'!G116)),NA())</f>
        <v>#N/A</v>
      </c>
      <c r="P122" s="527" t="e">
        <f ca="1">+IF(AND(ISNUMBER(OFFSET('Water Data'!$H$4,0,10*ROW('Water Data'!H116))),'Data Summary'!CE122="Yes"),100-OFFSET('Water Data'!$H$4,0,10*ROW('Water Data'!H116)),NA())</f>
        <v>#N/A</v>
      </c>
      <c r="Q122" s="527" t="e">
        <f ca="1">+IF(AND(ISNUMBER(OFFSET('Water Data'!$H$6,0,10*ROW('Water Data'!H116))),'Data Summary'!CF122="Yes"),OFFSET('Water Data'!$H$6,0,10*ROW('Water Data'!H116)),NA())</f>
        <v>#N/A</v>
      </c>
      <c r="R122" s="527" t="e">
        <f ca="1">+IF(AND(ISNUMBER(OFFSET('Water Data'!$H$9,0,10*ROW('Water Data'!H116))),'Data Summary'!CG122="Yes"),OFFSET('Water Data'!$H$9,0,10*ROW('Water Data'!H116)),NA())</f>
        <v>#N/A</v>
      </c>
      <c r="S122" s="527" t="e">
        <f ca="1">+IF(AND(ISNUMBER(OFFSET('Water Data'!$I$4,0,10*ROW('Water Data'!I116))),'Data Summary'!CH122="Yes"),100-OFFSET('Water Data'!$I$4,0,10*ROW('Water Data'!I116)),NA())</f>
        <v>#N/A</v>
      </c>
      <c r="T122" s="527" t="e">
        <f ca="1">+IF(AND(ISNUMBER(OFFSET('Water Data'!$I$6,0,10*ROW('Water Data'!I116))),'Data Summary'!CI122="Yes"),OFFSET('Water Data'!$I$6,0,10*ROW('Water Data'!I116)),NA())</f>
        <v>#N/A</v>
      </c>
      <c r="U122" s="527" t="e">
        <f ca="1">+IF(AND(ISNUMBER(OFFSET('Water Data'!$I$9,0,10*ROW('Water Data'!I116))),'Data Summary'!CJ122="Yes"),OFFSET('Water Data'!$I$9,0,10*ROW('Water Data'!I116)),NA())</f>
        <v>#N/A</v>
      </c>
      <c r="V122" s="528" t="e">
        <f ca="1">+IF(AND(ISNUMBER(OFFSET('Sanitation Data'!$D$4,0,10*ROW('Sanitation Data'!D116))),'Data Summary'!CK122="Yes"),100-OFFSET('Sanitation Data'!$D$4,0,10*ROW('Sanitation Data'!D116)),NA())</f>
        <v>#N/A</v>
      </c>
      <c r="W122" s="528" t="e">
        <f ca="1">+IF(AND(ISNUMBER(OFFSET('Sanitation Data'!$D$6,0,10*ROW('Sanitation Data'!D116))),'Data Summary'!CL122="Yes"),OFFSET('Sanitation Data'!$D$6,0,10*ROW('Sanitation Data'!D116)),NA())</f>
        <v>#N/A</v>
      </c>
      <c r="X122" s="528" t="e">
        <f ca="1">+IF(AND(ISNUMBER(OFFSET('Sanitation Data'!$D$10,0,10*ROW('Sanitation Data'!D116))),'Data Summary'!CM122="Yes"),OFFSET('Sanitation Data'!$D$10,0,10*ROW('Sanitation Data'!D116)),NA())</f>
        <v>#N/A</v>
      </c>
      <c r="Y122" s="528" t="e">
        <f ca="1">+IF(AND(ISNUMBER(OFFSET('Sanitation Data'!$D$11,0,10*ROW('Sanitation Data'!D116))),'Data Summary'!CN122="Yes"),OFFSET('Sanitation Data'!$D$11,0,10*ROW('Sanitation Data'!D116)),NA())</f>
        <v>#N/A</v>
      </c>
      <c r="Z122" s="528" t="e">
        <f ca="1">+IF(AND(ISNUMBER(OFFSET('Sanitation Data'!$D$12,0,10*ROW('Sanitation Data'!D116))),'Data Summary'!CO122="Yes"),OFFSET('Sanitation Data'!$D$12,0,10*ROW('Sanitation Data'!D116)),NA())</f>
        <v>#N/A</v>
      </c>
      <c r="AA122" s="528" t="e">
        <f ca="1">+IF(AND(ISNUMBER(OFFSET('Sanitation Data'!$E$4,0,10*ROW('Sanitation Data'!E116))),'Data Summary'!CP122="Yes"),100-OFFSET('Sanitation Data'!$E$4,0,10*ROW('Sanitation Data'!E116)),NA())</f>
        <v>#N/A</v>
      </c>
      <c r="AB122" s="528" t="e">
        <f ca="1">+IF(AND(ISNUMBER(OFFSET('Sanitation Data'!$E$6,0,10*ROW('Sanitation Data'!E116))),'Data Summary'!CQ122="Yes"),OFFSET('Sanitation Data'!$E$6,0,10*ROW('Sanitation Data'!E116)),NA())</f>
        <v>#N/A</v>
      </c>
      <c r="AC122" s="528" t="e">
        <f ca="1">+IF(AND(ISNUMBER(OFFSET('Sanitation Data'!$E$10,0,10*ROW('Sanitation Data'!E116))),'Data Summary'!CR122="Yes"),OFFSET('Sanitation Data'!$E$10,0,10*ROW('Sanitation Data'!E116)),NA())</f>
        <v>#N/A</v>
      </c>
      <c r="AD122" s="528" t="e">
        <f ca="1">+IF(AND(ISNUMBER(OFFSET('Sanitation Data'!$E$11,0,10*ROW('Sanitation Data'!E116))),'Data Summary'!CS122="Yes"),OFFSET('Sanitation Data'!$E$11,0,10*ROW('Sanitation Data'!E116)),NA())</f>
        <v>#N/A</v>
      </c>
      <c r="AE122" s="528" t="e">
        <f ca="1">+IF(AND(ISNUMBER(OFFSET('Sanitation Data'!$E$12,0,10*ROW('Sanitation Data'!E116))),'Data Summary'!CT122="Yes"),OFFSET('Sanitation Data'!$E$12,0,10*ROW('Sanitation Data'!E116)),NA())</f>
        <v>#N/A</v>
      </c>
      <c r="AF122" s="528" t="e">
        <f ca="1">+IF(AND(ISNUMBER(OFFSET('Sanitation Data'!$F$4,0,10*ROW('Sanitation Data'!F116))),'Data Summary'!CU122="Yes"),100-OFFSET('Sanitation Data'!$F$4,0,10*ROW('Sanitation Data'!F116)),NA())</f>
        <v>#N/A</v>
      </c>
      <c r="AG122" s="528" t="e">
        <f ca="1">+IF(AND(ISNUMBER(OFFSET('Sanitation Data'!$F$6,0,10*ROW('Sanitation Data'!F116))),'Data Summary'!CV122="Yes"),OFFSET('Sanitation Data'!$F$6,0,10*ROW('Sanitation Data'!F116)),NA())</f>
        <v>#N/A</v>
      </c>
      <c r="AH122" s="528" t="e">
        <f ca="1">+IF(AND(ISNUMBER(OFFSET('Sanitation Data'!$F$10,0,10*ROW('Sanitation Data'!F116))),'Data Summary'!CW122="Yes"),OFFSET('Sanitation Data'!$F$10,0,10*ROW('Sanitation Data'!F116)),NA())</f>
        <v>#N/A</v>
      </c>
      <c r="AI122" s="528" t="e">
        <f ca="1">+IF(AND(ISNUMBER(OFFSET('Sanitation Data'!$F$11,0,10*ROW('Sanitation Data'!F116))),'Data Summary'!CX122="Yes"),OFFSET('Sanitation Data'!$F$11,0,10*ROW('Sanitation Data'!F116)),NA())</f>
        <v>#N/A</v>
      </c>
      <c r="AJ122" s="528" t="e">
        <f ca="1">+IF(AND(ISNUMBER(OFFSET('Sanitation Data'!$F$12,0,10*ROW('Sanitation Data'!F116))),'Data Summary'!CY122="Yes"),OFFSET('Sanitation Data'!$F$12,0,10*ROW('Sanitation Data'!F116)),NA())</f>
        <v>#N/A</v>
      </c>
      <c r="AK122" s="528" t="e">
        <f ca="1">+IF(AND(ISNUMBER(OFFSET('Sanitation Data'!$G$4,0,10*ROW('Sanitation Data'!G116))),'Data Summary'!CZ122="Yes"),100-OFFSET('Sanitation Data'!$G$4,0,10*ROW('Sanitation Data'!G116)),NA())</f>
        <v>#N/A</v>
      </c>
      <c r="AL122" s="528" t="e">
        <f ca="1">+IF(AND(ISNUMBER(OFFSET('Sanitation Data'!$G$6,0,10*ROW('Sanitation Data'!G116))),'Data Summary'!DA122="Yes"),OFFSET('Sanitation Data'!$G$6,0,10*ROW('Sanitation Data'!G116)),NA())</f>
        <v>#N/A</v>
      </c>
      <c r="AM122" s="528" t="e">
        <f ca="1">+IF(AND(ISNUMBER(OFFSET('Sanitation Data'!$G$10,0,10*ROW('Sanitation Data'!G116))),'Data Summary'!DB122="Yes"),OFFSET('Sanitation Data'!$G$10,0,10*ROW('Sanitation Data'!G116)),NA())</f>
        <v>#N/A</v>
      </c>
      <c r="AN122" s="528" t="e">
        <f ca="1">+IF(AND(ISNUMBER(OFFSET('Sanitation Data'!$G$11,0,10*ROW('Sanitation Data'!G116))),'Data Summary'!DC122="Yes"),OFFSET('Sanitation Data'!$G$11,0,10*ROW('Sanitation Data'!G116)),NA())</f>
        <v>#N/A</v>
      </c>
      <c r="AO122" s="528" t="e">
        <f ca="1">+IF(AND(ISNUMBER(OFFSET('Sanitation Data'!$G$12,0,10*ROW('Sanitation Data'!G116))),'Data Summary'!DD122="Yes"),OFFSET('Sanitation Data'!$G$12,0,10*ROW('Sanitation Data'!G116)),NA())</f>
        <v>#N/A</v>
      </c>
      <c r="AP122" s="528" t="e">
        <f ca="1">+IF(AND(ISNUMBER(OFFSET('Sanitation Data'!$H$4,0,10*ROW('Sanitation Data'!H116))),'Data Summary'!DE122="Yes"),100-OFFSET('Sanitation Data'!$H$4,0,10*ROW('Sanitation Data'!H116)),NA())</f>
        <v>#N/A</v>
      </c>
      <c r="AQ122" s="528" t="e">
        <f ca="1">+IF(AND(ISNUMBER(OFFSET('Sanitation Data'!$H$6,0,10*ROW('Sanitation Data'!H116))),'Data Summary'!DF122="Yes"),OFFSET('Sanitation Data'!$H$6,0,10*ROW('Sanitation Data'!H116)),NA())</f>
        <v>#N/A</v>
      </c>
      <c r="AR122" s="528" t="e">
        <f ca="1">+IF(AND(ISNUMBER(OFFSET('Sanitation Data'!$H$10,0,10*ROW('Sanitation Data'!H116))),'Data Summary'!DG122="Yes"),OFFSET('Sanitation Data'!$H$10,0,10*ROW('Sanitation Data'!H116)),NA())</f>
        <v>#N/A</v>
      </c>
      <c r="AS122" s="528" t="e">
        <f ca="1">+IF(AND(ISNUMBER(OFFSET('Sanitation Data'!$H$11,0,10*ROW('Sanitation Data'!H116))),'Data Summary'!DH122="Yes"),OFFSET('Sanitation Data'!$H$11,0,10*ROW('Sanitation Data'!H116)),NA())</f>
        <v>#N/A</v>
      </c>
      <c r="AT122" s="528" t="e">
        <f ca="1">+IF(AND(ISNUMBER(OFFSET('Sanitation Data'!$H$12,0,10*ROW('Sanitation Data'!H116))),'Data Summary'!DI122="Yes"),OFFSET('Sanitation Data'!$H$12,0,10*ROW('Sanitation Data'!H116)),NA())</f>
        <v>#N/A</v>
      </c>
      <c r="AU122" s="528" t="e">
        <f ca="1">+IF(AND(ISNUMBER(OFFSET('Sanitation Data'!$I$4,0,10*ROW('Sanitation Data'!I116))),'Data Summary'!DJ122="Yes"),100-OFFSET('Sanitation Data'!$I$4,0,10*ROW('Sanitation Data'!I116)),NA())</f>
        <v>#N/A</v>
      </c>
      <c r="AV122" s="528" t="e">
        <f ca="1">+IF(AND(ISNUMBER(OFFSET('Sanitation Data'!$I$6,0,10*ROW('Sanitation Data'!I116))),'Data Summary'!DK122="Yes"),OFFSET('Sanitation Data'!$I$6,0,10*ROW('Sanitation Data'!I116)),NA())</f>
        <v>#N/A</v>
      </c>
      <c r="AW122" s="528" t="e">
        <f ca="1">+IF(AND(ISNUMBER(OFFSET('Sanitation Data'!$I$10,0,10*ROW('Sanitation Data'!I116))),'Data Summary'!DL122="Yes"),OFFSET('Sanitation Data'!$I$10,0,10*ROW('Sanitation Data'!I116)),NA())</f>
        <v>#N/A</v>
      </c>
      <c r="AX122" s="528" t="e">
        <f ca="1">+IF(AND(ISNUMBER(OFFSET('Sanitation Data'!$I$11,0,10*ROW('Sanitation Data'!I116))),'Data Summary'!DM122="Yes"),OFFSET('Sanitation Data'!$I$11,0,10*ROW('Sanitation Data'!I116)),NA())</f>
        <v>#N/A</v>
      </c>
      <c r="AY122" s="528" t="e">
        <f ca="1">+IF(AND(ISNUMBER(OFFSET('Sanitation Data'!$I$12,0,10*ROW('Sanitation Data'!I116))),'Data Summary'!DN122="Yes"),OFFSET('Sanitation Data'!$I$12,0,10*ROW('Sanitation Data'!I116)),NA())</f>
        <v>#N/A</v>
      </c>
      <c r="AZ122" s="529" t="e">
        <f ca="1">+IF(AND(ISNUMBER(OFFSET('Hygiene Data'!$D$5,0,10*ROW('Hygiene Data'!D116))),'Data Summary'!DO122="Yes"),OFFSET('Hygiene Data'!$D$5,0,10*ROW('Hygiene Data'!D116)),NA())</f>
        <v>#N/A</v>
      </c>
      <c r="BA122" s="529" t="e">
        <f ca="1">+IF(AND(ISNUMBER(OFFSET('Hygiene Data'!$D$7,0,10*ROW('Hygiene Data'!D116))),'Data Summary'!DP122="Yes"),OFFSET('Hygiene Data'!$D$7,0,10*ROW('Hygiene Data'!D116)),NA())</f>
        <v>#N/A</v>
      </c>
      <c r="BB122" s="529" t="e">
        <f ca="1">+IF(AND(ISNUMBER(OFFSET('Hygiene Data'!$D$9,0,10*ROW('Hygiene Data'!D116))),'Data Summary'!DQ122="Yes"),OFFSET('Hygiene Data'!$D$9,0,10*ROW('Hygiene Data'!D116)),NA())</f>
        <v>#N/A</v>
      </c>
      <c r="BC122" s="529" t="e">
        <f ca="1">+IF(AND(ISNUMBER(OFFSET('Hygiene Data'!$E$5,0,10*ROW('Hygiene Data'!E116))),'Data Summary'!DR122="Yes"),OFFSET('Hygiene Data'!$E$5,0,10*ROW('Hygiene Data'!E116)),NA())</f>
        <v>#N/A</v>
      </c>
      <c r="BD122" s="529" t="e">
        <f ca="1">+IF(AND(ISNUMBER(OFFSET('Hygiene Data'!$E$7,0,10*ROW('Hygiene Data'!E116))),'Data Summary'!DS122="Yes"),OFFSET('Hygiene Data'!$E$7,0,10*ROW('Hygiene Data'!E116)),NA())</f>
        <v>#N/A</v>
      </c>
      <c r="BE122" s="529" t="e">
        <f ca="1">+IF(AND(ISNUMBER(OFFSET('Hygiene Data'!$E$9,0,10*ROW('Hygiene Data'!E116))),'Data Summary'!DT122="Yes"),OFFSET('Hygiene Data'!$E$9,0,10*ROW('Hygiene Data'!E116)),NA())</f>
        <v>#N/A</v>
      </c>
      <c r="BF122" s="529" t="e">
        <f ca="1">+IF(AND(ISNUMBER(OFFSET('Hygiene Data'!$F$5,0,10*ROW('Hygiene Data'!F116))),'Data Summary'!DU122="Yes"),OFFSET('Hygiene Data'!$F$5,0,10*ROW('Hygiene Data'!F116)),NA())</f>
        <v>#N/A</v>
      </c>
      <c r="BG122" s="529" t="e">
        <f ca="1">+IF(AND(ISNUMBER(OFFSET('Hygiene Data'!$F$7,0,10*ROW('Hygiene Data'!F116))),'Data Summary'!DV122="Yes"),OFFSET('Hygiene Data'!$F$7,0,10*ROW('Hygiene Data'!F116)),NA())</f>
        <v>#N/A</v>
      </c>
      <c r="BH122" s="529" t="e">
        <f ca="1">+IF(AND(ISNUMBER(OFFSET('Hygiene Data'!$F$9,0,10*ROW('Hygiene Data'!F116))),'Data Summary'!DW122="Yes"),OFFSET('Hygiene Data'!$F$9,0,10*ROW('Hygiene Data'!F116)),NA())</f>
        <v>#N/A</v>
      </c>
      <c r="BI122" s="529" t="e">
        <f ca="1">+IF(AND(ISNUMBER(OFFSET('Hygiene Data'!$G$5,0,10*ROW('Hygiene Data'!G116))),'Data Summary'!DX122="Yes"),OFFSET('Hygiene Data'!$G$5,0,10*ROW('Hygiene Data'!G116)),NA())</f>
        <v>#N/A</v>
      </c>
      <c r="BJ122" s="529" t="e">
        <f ca="1">+IF(AND(ISNUMBER(OFFSET('Hygiene Data'!$G$7,0,10*ROW('Hygiene Data'!G116))),'Data Summary'!DY122="Yes"),OFFSET('Hygiene Data'!$G$7,0,10*ROW('Hygiene Data'!G116)),NA())</f>
        <v>#N/A</v>
      </c>
      <c r="BK122" s="529" t="e">
        <f ca="1">+IF(AND(ISNUMBER(OFFSET('Hygiene Data'!$G$9,0,10*ROW('Hygiene Data'!G116))),'Data Summary'!DZ122="Yes"),OFFSET('Hygiene Data'!$G$9,0,10*ROW('Hygiene Data'!G116)),NA())</f>
        <v>#N/A</v>
      </c>
      <c r="BL122" s="529" t="e">
        <f ca="1">+IF(AND(ISNUMBER(OFFSET('Hygiene Data'!$H$5,0,10*ROW('Hygiene Data'!H116))),'Data Summary'!EA122="Yes"),OFFSET('Hygiene Data'!$H$5,0,10*ROW('Hygiene Data'!H116)),NA())</f>
        <v>#N/A</v>
      </c>
      <c r="BM122" s="529" t="e">
        <f ca="1">+IF(AND(ISNUMBER(OFFSET('Hygiene Data'!$H$7,0,10*ROW('Hygiene Data'!H116))),'Data Summary'!EB122="Yes"),OFFSET('Hygiene Data'!$H$7,0,10*ROW('Hygiene Data'!H116)),NA())</f>
        <v>#N/A</v>
      </c>
      <c r="BN122" s="529" t="e">
        <f ca="1">+IF(AND(ISNUMBER(OFFSET('Hygiene Data'!$H$9,0,10*ROW('Hygiene Data'!H116))),'Data Summary'!EC122="Yes"),OFFSET('Hygiene Data'!$H$9,0,10*ROW('Hygiene Data'!H116)),NA())</f>
        <v>#N/A</v>
      </c>
      <c r="BO122" s="529" t="e">
        <f ca="1">+IF(AND(ISNUMBER(OFFSET('Hygiene Data'!$I$5,0,10*ROW('Hygiene Data'!I116))),'Data Summary'!ED122="Yes"),OFFSET('Hygiene Data'!$I$5,0,10*ROW('Hygiene Data'!I116)),NA())</f>
        <v>#N/A</v>
      </c>
      <c r="BP122" s="529" t="e">
        <f ca="1">+IF(AND(ISNUMBER(OFFSET('Hygiene Data'!$I$7,0,10*ROW('Hygiene Data'!I116))),'Data Summary'!EE122="Yes"),OFFSET('Hygiene Data'!$I$7,0,10*ROW('Hygiene Data'!I116)),NA())</f>
        <v>#N/A</v>
      </c>
      <c r="BQ122" s="529" t="e">
        <f ca="1">+IF(AND(ISNUMBER(OFFSET('Hygiene Data'!$I$9,0,10*ROW('Hygiene Data'!I116))),'Data Summary'!EF122="Yes"),OFFSET('Hygiene Data'!$I$9,0,10*ROW('Hygiene Data'!I116)),NA())</f>
        <v>#N/A</v>
      </c>
    </row>
    <row r="123" spans="1:69" x14ac:dyDescent="0.25">
      <c r="A123" s="525" t="e">
        <f ca="1">+RIGHT('Data Summary'!A123,LEN('Data Summary'!A123)-9)</f>
        <v>#VALUE!</v>
      </c>
      <c r="B123" s="499" t="str">
        <f ca="1">+IF(ISTEXT('Data Summary'!B123),'Data Summary'!B123,"")</f>
        <v/>
      </c>
      <c r="C123" s="526" t="e">
        <f ca="1">+VALUE('Data Summary'!C123)</f>
        <v>#VALUE!</v>
      </c>
      <c r="D123" s="527" t="e">
        <f ca="1">+IF(AND(ISNUMBER(OFFSET('Water Data'!$D$4,0,10*ROW('Water Data'!D117))),'Data Summary'!BS123="Yes"),100-OFFSET('Water Data'!$D$4,0,10*ROW('Water Data'!D117)),NA())</f>
        <v>#N/A</v>
      </c>
      <c r="E123" s="527" t="e">
        <f ca="1">+IF(AND(ISNUMBER(OFFSET('Water Data'!$D$6,0,10*ROW('Water Data'!D117))),'Data Summary'!BT123="Yes"),OFFSET('Water Data'!$D$6,0,10*ROW('Water Data'!D117)),NA())</f>
        <v>#N/A</v>
      </c>
      <c r="F123" s="527" t="e">
        <f ca="1">+IF(AND(ISNUMBER(OFFSET('Water Data'!$D$9,0,10*ROW('Water Data'!D117))),'Data Summary'!BU123="Yes"),OFFSET('Water Data'!$D$9,0,10*ROW('Water Data'!D117)),NA())</f>
        <v>#N/A</v>
      </c>
      <c r="G123" s="527" t="e">
        <f ca="1">+IF(AND(ISNUMBER(OFFSET('Water Data'!$E$4,0,10*ROW('Water Data'!E117))),'Data Summary'!BV123="Yes"),100-OFFSET('Water Data'!$E$4,0,10*ROW('Water Data'!E117)),NA())</f>
        <v>#N/A</v>
      </c>
      <c r="H123" s="527" t="e">
        <f ca="1">+IF(AND(ISNUMBER(OFFSET('Water Data'!$E$6,0,10*ROW('Water Data'!E117))),'Data Summary'!BW123="Yes"),OFFSET('Water Data'!$E$6,0,10*ROW('Water Data'!E117)),NA())</f>
        <v>#N/A</v>
      </c>
      <c r="I123" s="527" t="e">
        <f ca="1">+IF(AND(ISNUMBER(OFFSET('Water Data'!$E$9,0,10*ROW('Water Data'!E117))),'Data Summary'!BX123="Yes"),OFFSET('Water Data'!$E$9,0,10*ROW('Water Data'!E117)),NA())</f>
        <v>#N/A</v>
      </c>
      <c r="J123" s="527" t="e">
        <f ca="1">+IF(AND(ISNUMBER(OFFSET('Water Data'!$F$4,0,10*ROW('Water Data'!F117))),'Data Summary'!BY123="Yes"),100-OFFSET('Water Data'!$F$4,0,10*ROW('Water Data'!F117)),NA())</f>
        <v>#N/A</v>
      </c>
      <c r="K123" s="527" t="e">
        <f ca="1">+IF(AND(ISNUMBER(OFFSET('Water Data'!$F$6,0,10*ROW('Water Data'!F117))),'Data Summary'!BZ123="Yes"),OFFSET('Water Data'!$F$6,0,10*ROW('Water Data'!F117)),NA())</f>
        <v>#N/A</v>
      </c>
      <c r="L123" s="527" t="e">
        <f ca="1">+IF(AND(ISNUMBER(OFFSET('Water Data'!$F$9,0,10*ROW('Water Data'!F117))),'Data Summary'!CA123="Yes"),OFFSET('Water Data'!$F$9,0,10*ROW('Water Data'!F117)),NA())</f>
        <v>#N/A</v>
      </c>
      <c r="M123" s="527" t="e">
        <f ca="1">+IF(AND(ISNUMBER(OFFSET('Water Data'!$G$4,0,10*ROW('Water Data'!G117))),'Data Summary'!CB123="Yes"),100-OFFSET('Water Data'!$G$4,0,10*ROW('Water Data'!G117)),NA())</f>
        <v>#N/A</v>
      </c>
      <c r="N123" s="527" t="e">
        <f ca="1">+IF(AND(ISNUMBER(OFFSET('Water Data'!$G$6,0,10*ROW('Water Data'!G117))),'Data Summary'!CC123="Yes"),OFFSET('Water Data'!$G$6,0,10*ROW('Water Data'!G117)),NA())</f>
        <v>#N/A</v>
      </c>
      <c r="O123" s="527" t="e">
        <f ca="1">+IF(AND(ISNUMBER(OFFSET('Water Data'!$G$9,0,10*ROW('Water Data'!G117))),'Data Summary'!CD123="Yes"),OFFSET('Water Data'!$G$9,0,10*ROW('Water Data'!G117)),NA())</f>
        <v>#N/A</v>
      </c>
      <c r="P123" s="527" t="e">
        <f ca="1">+IF(AND(ISNUMBER(OFFSET('Water Data'!$H$4,0,10*ROW('Water Data'!H117))),'Data Summary'!CE123="Yes"),100-OFFSET('Water Data'!$H$4,0,10*ROW('Water Data'!H117)),NA())</f>
        <v>#N/A</v>
      </c>
      <c r="Q123" s="527" t="e">
        <f ca="1">+IF(AND(ISNUMBER(OFFSET('Water Data'!$H$6,0,10*ROW('Water Data'!H117))),'Data Summary'!CF123="Yes"),OFFSET('Water Data'!$H$6,0,10*ROW('Water Data'!H117)),NA())</f>
        <v>#N/A</v>
      </c>
      <c r="R123" s="527" t="e">
        <f ca="1">+IF(AND(ISNUMBER(OFFSET('Water Data'!$H$9,0,10*ROW('Water Data'!H117))),'Data Summary'!CG123="Yes"),OFFSET('Water Data'!$H$9,0,10*ROW('Water Data'!H117)),NA())</f>
        <v>#N/A</v>
      </c>
      <c r="S123" s="527" t="e">
        <f ca="1">+IF(AND(ISNUMBER(OFFSET('Water Data'!$I$4,0,10*ROW('Water Data'!I117))),'Data Summary'!CH123="Yes"),100-OFFSET('Water Data'!$I$4,0,10*ROW('Water Data'!I117)),NA())</f>
        <v>#N/A</v>
      </c>
      <c r="T123" s="527" t="e">
        <f ca="1">+IF(AND(ISNUMBER(OFFSET('Water Data'!$I$6,0,10*ROW('Water Data'!I117))),'Data Summary'!CI123="Yes"),OFFSET('Water Data'!$I$6,0,10*ROW('Water Data'!I117)),NA())</f>
        <v>#N/A</v>
      </c>
      <c r="U123" s="527" t="e">
        <f ca="1">+IF(AND(ISNUMBER(OFFSET('Water Data'!$I$9,0,10*ROW('Water Data'!I117))),'Data Summary'!CJ123="Yes"),OFFSET('Water Data'!$I$9,0,10*ROW('Water Data'!I117)),NA())</f>
        <v>#N/A</v>
      </c>
      <c r="V123" s="528" t="e">
        <f ca="1">+IF(AND(ISNUMBER(OFFSET('Sanitation Data'!$D$4,0,10*ROW('Sanitation Data'!D117))),'Data Summary'!CK123="Yes"),100-OFFSET('Sanitation Data'!$D$4,0,10*ROW('Sanitation Data'!D117)),NA())</f>
        <v>#N/A</v>
      </c>
      <c r="W123" s="528" t="e">
        <f ca="1">+IF(AND(ISNUMBER(OFFSET('Sanitation Data'!$D$6,0,10*ROW('Sanitation Data'!D117))),'Data Summary'!CL123="Yes"),OFFSET('Sanitation Data'!$D$6,0,10*ROW('Sanitation Data'!D117)),NA())</f>
        <v>#N/A</v>
      </c>
      <c r="X123" s="528" t="e">
        <f ca="1">+IF(AND(ISNUMBER(OFFSET('Sanitation Data'!$D$10,0,10*ROW('Sanitation Data'!D117))),'Data Summary'!CM123="Yes"),OFFSET('Sanitation Data'!$D$10,0,10*ROW('Sanitation Data'!D117)),NA())</f>
        <v>#N/A</v>
      </c>
      <c r="Y123" s="528" t="e">
        <f ca="1">+IF(AND(ISNUMBER(OFFSET('Sanitation Data'!$D$11,0,10*ROW('Sanitation Data'!D117))),'Data Summary'!CN123="Yes"),OFFSET('Sanitation Data'!$D$11,0,10*ROW('Sanitation Data'!D117)),NA())</f>
        <v>#N/A</v>
      </c>
      <c r="Z123" s="528" t="e">
        <f ca="1">+IF(AND(ISNUMBER(OFFSET('Sanitation Data'!$D$12,0,10*ROW('Sanitation Data'!D117))),'Data Summary'!CO123="Yes"),OFFSET('Sanitation Data'!$D$12,0,10*ROW('Sanitation Data'!D117)),NA())</f>
        <v>#N/A</v>
      </c>
      <c r="AA123" s="528" t="e">
        <f ca="1">+IF(AND(ISNUMBER(OFFSET('Sanitation Data'!$E$4,0,10*ROW('Sanitation Data'!E117))),'Data Summary'!CP123="Yes"),100-OFFSET('Sanitation Data'!$E$4,0,10*ROW('Sanitation Data'!E117)),NA())</f>
        <v>#N/A</v>
      </c>
      <c r="AB123" s="528" t="e">
        <f ca="1">+IF(AND(ISNUMBER(OFFSET('Sanitation Data'!$E$6,0,10*ROW('Sanitation Data'!E117))),'Data Summary'!CQ123="Yes"),OFFSET('Sanitation Data'!$E$6,0,10*ROW('Sanitation Data'!E117)),NA())</f>
        <v>#N/A</v>
      </c>
      <c r="AC123" s="528" t="e">
        <f ca="1">+IF(AND(ISNUMBER(OFFSET('Sanitation Data'!$E$10,0,10*ROW('Sanitation Data'!E117))),'Data Summary'!CR123="Yes"),OFFSET('Sanitation Data'!$E$10,0,10*ROW('Sanitation Data'!E117)),NA())</f>
        <v>#N/A</v>
      </c>
      <c r="AD123" s="528" t="e">
        <f ca="1">+IF(AND(ISNUMBER(OFFSET('Sanitation Data'!$E$11,0,10*ROW('Sanitation Data'!E117))),'Data Summary'!CS123="Yes"),OFFSET('Sanitation Data'!$E$11,0,10*ROW('Sanitation Data'!E117)),NA())</f>
        <v>#N/A</v>
      </c>
      <c r="AE123" s="528" t="e">
        <f ca="1">+IF(AND(ISNUMBER(OFFSET('Sanitation Data'!$E$12,0,10*ROW('Sanitation Data'!E117))),'Data Summary'!CT123="Yes"),OFFSET('Sanitation Data'!$E$12,0,10*ROW('Sanitation Data'!E117)),NA())</f>
        <v>#N/A</v>
      </c>
      <c r="AF123" s="528" t="e">
        <f ca="1">+IF(AND(ISNUMBER(OFFSET('Sanitation Data'!$F$4,0,10*ROW('Sanitation Data'!F117))),'Data Summary'!CU123="Yes"),100-OFFSET('Sanitation Data'!$F$4,0,10*ROW('Sanitation Data'!F117)),NA())</f>
        <v>#N/A</v>
      </c>
      <c r="AG123" s="528" t="e">
        <f ca="1">+IF(AND(ISNUMBER(OFFSET('Sanitation Data'!$F$6,0,10*ROW('Sanitation Data'!F117))),'Data Summary'!CV123="Yes"),OFFSET('Sanitation Data'!$F$6,0,10*ROW('Sanitation Data'!F117)),NA())</f>
        <v>#N/A</v>
      </c>
      <c r="AH123" s="528" t="e">
        <f ca="1">+IF(AND(ISNUMBER(OFFSET('Sanitation Data'!$F$10,0,10*ROW('Sanitation Data'!F117))),'Data Summary'!CW123="Yes"),OFFSET('Sanitation Data'!$F$10,0,10*ROW('Sanitation Data'!F117)),NA())</f>
        <v>#N/A</v>
      </c>
      <c r="AI123" s="528" t="e">
        <f ca="1">+IF(AND(ISNUMBER(OFFSET('Sanitation Data'!$F$11,0,10*ROW('Sanitation Data'!F117))),'Data Summary'!CX123="Yes"),OFFSET('Sanitation Data'!$F$11,0,10*ROW('Sanitation Data'!F117)),NA())</f>
        <v>#N/A</v>
      </c>
      <c r="AJ123" s="528" t="e">
        <f ca="1">+IF(AND(ISNUMBER(OFFSET('Sanitation Data'!$F$12,0,10*ROW('Sanitation Data'!F117))),'Data Summary'!CY123="Yes"),OFFSET('Sanitation Data'!$F$12,0,10*ROW('Sanitation Data'!F117)),NA())</f>
        <v>#N/A</v>
      </c>
      <c r="AK123" s="528" t="e">
        <f ca="1">+IF(AND(ISNUMBER(OFFSET('Sanitation Data'!$G$4,0,10*ROW('Sanitation Data'!G117))),'Data Summary'!CZ123="Yes"),100-OFFSET('Sanitation Data'!$G$4,0,10*ROW('Sanitation Data'!G117)),NA())</f>
        <v>#N/A</v>
      </c>
      <c r="AL123" s="528" t="e">
        <f ca="1">+IF(AND(ISNUMBER(OFFSET('Sanitation Data'!$G$6,0,10*ROW('Sanitation Data'!G117))),'Data Summary'!DA123="Yes"),OFFSET('Sanitation Data'!$G$6,0,10*ROW('Sanitation Data'!G117)),NA())</f>
        <v>#N/A</v>
      </c>
      <c r="AM123" s="528" t="e">
        <f ca="1">+IF(AND(ISNUMBER(OFFSET('Sanitation Data'!$G$10,0,10*ROW('Sanitation Data'!G117))),'Data Summary'!DB123="Yes"),OFFSET('Sanitation Data'!$G$10,0,10*ROW('Sanitation Data'!G117)),NA())</f>
        <v>#N/A</v>
      </c>
      <c r="AN123" s="528" t="e">
        <f ca="1">+IF(AND(ISNUMBER(OFFSET('Sanitation Data'!$G$11,0,10*ROW('Sanitation Data'!G117))),'Data Summary'!DC123="Yes"),OFFSET('Sanitation Data'!$G$11,0,10*ROW('Sanitation Data'!G117)),NA())</f>
        <v>#N/A</v>
      </c>
      <c r="AO123" s="528" t="e">
        <f ca="1">+IF(AND(ISNUMBER(OFFSET('Sanitation Data'!$G$12,0,10*ROW('Sanitation Data'!G117))),'Data Summary'!DD123="Yes"),OFFSET('Sanitation Data'!$G$12,0,10*ROW('Sanitation Data'!G117)),NA())</f>
        <v>#N/A</v>
      </c>
      <c r="AP123" s="528" t="e">
        <f ca="1">+IF(AND(ISNUMBER(OFFSET('Sanitation Data'!$H$4,0,10*ROW('Sanitation Data'!H117))),'Data Summary'!DE123="Yes"),100-OFFSET('Sanitation Data'!$H$4,0,10*ROW('Sanitation Data'!H117)),NA())</f>
        <v>#N/A</v>
      </c>
      <c r="AQ123" s="528" t="e">
        <f ca="1">+IF(AND(ISNUMBER(OFFSET('Sanitation Data'!$H$6,0,10*ROW('Sanitation Data'!H117))),'Data Summary'!DF123="Yes"),OFFSET('Sanitation Data'!$H$6,0,10*ROW('Sanitation Data'!H117)),NA())</f>
        <v>#N/A</v>
      </c>
      <c r="AR123" s="528" t="e">
        <f ca="1">+IF(AND(ISNUMBER(OFFSET('Sanitation Data'!$H$10,0,10*ROW('Sanitation Data'!H117))),'Data Summary'!DG123="Yes"),OFFSET('Sanitation Data'!$H$10,0,10*ROW('Sanitation Data'!H117)),NA())</f>
        <v>#N/A</v>
      </c>
      <c r="AS123" s="528" t="e">
        <f ca="1">+IF(AND(ISNUMBER(OFFSET('Sanitation Data'!$H$11,0,10*ROW('Sanitation Data'!H117))),'Data Summary'!DH123="Yes"),OFFSET('Sanitation Data'!$H$11,0,10*ROW('Sanitation Data'!H117)),NA())</f>
        <v>#N/A</v>
      </c>
      <c r="AT123" s="528" t="e">
        <f ca="1">+IF(AND(ISNUMBER(OFFSET('Sanitation Data'!$H$12,0,10*ROW('Sanitation Data'!H117))),'Data Summary'!DI123="Yes"),OFFSET('Sanitation Data'!$H$12,0,10*ROW('Sanitation Data'!H117)),NA())</f>
        <v>#N/A</v>
      </c>
      <c r="AU123" s="528" t="e">
        <f ca="1">+IF(AND(ISNUMBER(OFFSET('Sanitation Data'!$I$4,0,10*ROW('Sanitation Data'!I117))),'Data Summary'!DJ123="Yes"),100-OFFSET('Sanitation Data'!$I$4,0,10*ROW('Sanitation Data'!I117)),NA())</f>
        <v>#N/A</v>
      </c>
      <c r="AV123" s="528" t="e">
        <f ca="1">+IF(AND(ISNUMBER(OFFSET('Sanitation Data'!$I$6,0,10*ROW('Sanitation Data'!I117))),'Data Summary'!DK123="Yes"),OFFSET('Sanitation Data'!$I$6,0,10*ROW('Sanitation Data'!I117)),NA())</f>
        <v>#N/A</v>
      </c>
      <c r="AW123" s="528" t="e">
        <f ca="1">+IF(AND(ISNUMBER(OFFSET('Sanitation Data'!$I$10,0,10*ROW('Sanitation Data'!I117))),'Data Summary'!DL123="Yes"),OFFSET('Sanitation Data'!$I$10,0,10*ROW('Sanitation Data'!I117)),NA())</f>
        <v>#N/A</v>
      </c>
      <c r="AX123" s="528" t="e">
        <f ca="1">+IF(AND(ISNUMBER(OFFSET('Sanitation Data'!$I$11,0,10*ROW('Sanitation Data'!I117))),'Data Summary'!DM123="Yes"),OFFSET('Sanitation Data'!$I$11,0,10*ROW('Sanitation Data'!I117)),NA())</f>
        <v>#N/A</v>
      </c>
      <c r="AY123" s="528" t="e">
        <f ca="1">+IF(AND(ISNUMBER(OFFSET('Sanitation Data'!$I$12,0,10*ROW('Sanitation Data'!I117))),'Data Summary'!DN123="Yes"),OFFSET('Sanitation Data'!$I$12,0,10*ROW('Sanitation Data'!I117)),NA())</f>
        <v>#N/A</v>
      </c>
      <c r="AZ123" s="529" t="e">
        <f ca="1">+IF(AND(ISNUMBER(OFFSET('Hygiene Data'!$D$5,0,10*ROW('Hygiene Data'!D117))),'Data Summary'!DO123="Yes"),OFFSET('Hygiene Data'!$D$5,0,10*ROW('Hygiene Data'!D117)),NA())</f>
        <v>#N/A</v>
      </c>
      <c r="BA123" s="529" t="e">
        <f ca="1">+IF(AND(ISNUMBER(OFFSET('Hygiene Data'!$D$7,0,10*ROW('Hygiene Data'!D117))),'Data Summary'!DP123="Yes"),OFFSET('Hygiene Data'!$D$7,0,10*ROW('Hygiene Data'!D117)),NA())</f>
        <v>#N/A</v>
      </c>
      <c r="BB123" s="529" t="e">
        <f ca="1">+IF(AND(ISNUMBER(OFFSET('Hygiene Data'!$D$9,0,10*ROW('Hygiene Data'!D117))),'Data Summary'!DQ123="Yes"),OFFSET('Hygiene Data'!$D$9,0,10*ROW('Hygiene Data'!D117)),NA())</f>
        <v>#N/A</v>
      </c>
      <c r="BC123" s="529" t="e">
        <f ca="1">+IF(AND(ISNUMBER(OFFSET('Hygiene Data'!$E$5,0,10*ROW('Hygiene Data'!E117))),'Data Summary'!DR123="Yes"),OFFSET('Hygiene Data'!$E$5,0,10*ROW('Hygiene Data'!E117)),NA())</f>
        <v>#N/A</v>
      </c>
      <c r="BD123" s="529" t="e">
        <f ca="1">+IF(AND(ISNUMBER(OFFSET('Hygiene Data'!$E$7,0,10*ROW('Hygiene Data'!E117))),'Data Summary'!DS123="Yes"),OFFSET('Hygiene Data'!$E$7,0,10*ROW('Hygiene Data'!E117)),NA())</f>
        <v>#N/A</v>
      </c>
      <c r="BE123" s="529" t="e">
        <f ca="1">+IF(AND(ISNUMBER(OFFSET('Hygiene Data'!$E$9,0,10*ROW('Hygiene Data'!E117))),'Data Summary'!DT123="Yes"),OFFSET('Hygiene Data'!$E$9,0,10*ROW('Hygiene Data'!E117)),NA())</f>
        <v>#N/A</v>
      </c>
      <c r="BF123" s="529" t="e">
        <f ca="1">+IF(AND(ISNUMBER(OFFSET('Hygiene Data'!$F$5,0,10*ROW('Hygiene Data'!F117))),'Data Summary'!DU123="Yes"),OFFSET('Hygiene Data'!$F$5,0,10*ROW('Hygiene Data'!F117)),NA())</f>
        <v>#N/A</v>
      </c>
      <c r="BG123" s="529" t="e">
        <f ca="1">+IF(AND(ISNUMBER(OFFSET('Hygiene Data'!$F$7,0,10*ROW('Hygiene Data'!F117))),'Data Summary'!DV123="Yes"),OFFSET('Hygiene Data'!$F$7,0,10*ROW('Hygiene Data'!F117)),NA())</f>
        <v>#N/A</v>
      </c>
      <c r="BH123" s="529" t="e">
        <f ca="1">+IF(AND(ISNUMBER(OFFSET('Hygiene Data'!$F$9,0,10*ROW('Hygiene Data'!F117))),'Data Summary'!DW123="Yes"),OFFSET('Hygiene Data'!$F$9,0,10*ROW('Hygiene Data'!F117)),NA())</f>
        <v>#N/A</v>
      </c>
      <c r="BI123" s="529" t="e">
        <f ca="1">+IF(AND(ISNUMBER(OFFSET('Hygiene Data'!$G$5,0,10*ROW('Hygiene Data'!G117))),'Data Summary'!DX123="Yes"),OFFSET('Hygiene Data'!$G$5,0,10*ROW('Hygiene Data'!G117)),NA())</f>
        <v>#N/A</v>
      </c>
      <c r="BJ123" s="529" t="e">
        <f ca="1">+IF(AND(ISNUMBER(OFFSET('Hygiene Data'!$G$7,0,10*ROW('Hygiene Data'!G117))),'Data Summary'!DY123="Yes"),OFFSET('Hygiene Data'!$G$7,0,10*ROW('Hygiene Data'!G117)),NA())</f>
        <v>#N/A</v>
      </c>
      <c r="BK123" s="529" t="e">
        <f ca="1">+IF(AND(ISNUMBER(OFFSET('Hygiene Data'!$G$9,0,10*ROW('Hygiene Data'!G117))),'Data Summary'!DZ123="Yes"),OFFSET('Hygiene Data'!$G$9,0,10*ROW('Hygiene Data'!G117)),NA())</f>
        <v>#N/A</v>
      </c>
      <c r="BL123" s="529" t="e">
        <f ca="1">+IF(AND(ISNUMBER(OFFSET('Hygiene Data'!$H$5,0,10*ROW('Hygiene Data'!H117))),'Data Summary'!EA123="Yes"),OFFSET('Hygiene Data'!$H$5,0,10*ROW('Hygiene Data'!H117)),NA())</f>
        <v>#N/A</v>
      </c>
      <c r="BM123" s="529" t="e">
        <f ca="1">+IF(AND(ISNUMBER(OFFSET('Hygiene Data'!$H$7,0,10*ROW('Hygiene Data'!H117))),'Data Summary'!EB123="Yes"),OFFSET('Hygiene Data'!$H$7,0,10*ROW('Hygiene Data'!H117)),NA())</f>
        <v>#N/A</v>
      </c>
      <c r="BN123" s="529" t="e">
        <f ca="1">+IF(AND(ISNUMBER(OFFSET('Hygiene Data'!$H$9,0,10*ROW('Hygiene Data'!H117))),'Data Summary'!EC123="Yes"),OFFSET('Hygiene Data'!$H$9,0,10*ROW('Hygiene Data'!H117)),NA())</f>
        <v>#N/A</v>
      </c>
      <c r="BO123" s="529" t="e">
        <f ca="1">+IF(AND(ISNUMBER(OFFSET('Hygiene Data'!$I$5,0,10*ROW('Hygiene Data'!I117))),'Data Summary'!ED123="Yes"),OFFSET('Hygiene Data'!$I$5,0,10*ROW('Hygiene Data'!I117)),NA())</f>
        <v>#N/A</v>
      </c>
      <c r="BP123" s="529" t="e">
        <f ca="1">+IF(AND(ISNUMBER(OFFSET('Hygiene Data'!$I$7,0,10*ROW('Hygiene Data'!I117))),'Data Summary'!EE123="Yes"),OFFSET('Hygiene Data'!$I$7,0,10*ROW('Hygiene Data'!I117)),NA())</f>
        <v>#N/A</v>
      </c>
      <c r="BQ123" s="529" t="e">
        <f ca="1">+IF(AND(ISNUMBER(OFFSET('Hygiene Data'!$I$9,0,10*ROW('Hygiene Data'!I117))),'Data Summary'!EF123="Yes"),OFFSET('Hygiene Data'!$I$9,0,10*ROW('Hygiene Data'!I117)),NA())</f>
        <v>#N/A</v>
      </c>
    </row>
    <row r="124" spans="1:69" x14ac:dyDescent="0.25">
      <c r="A124" s="525" t="e">
        <f ca="1">+RIGHT('Data Summary'!A124,LEN('Data Summary'!A124)-9)</f>
        <v>#VALUE!</v>
      </c>
      <c r="B124" s="499" t="str">
        <f ca="1">+IF(ISTEXT('Data Summary'!B124),'Data Summary'!B124,"")</f>
        <v/>
      </c>
      <c r="C124" s="526" t="e">
        <f ca="1">+VALUE('Data Summary'!C124)</f>
        <v>#VALUE!</v>
      </c>
      <c r="D124" s="527" t="e">
        <f ca="1">+IF(AND(ISNUMBER(OFFSET('Water Data'!$D$4,0,10*ROW('Water Data'!D118))),'Data Summary'!BS124="Yes"),100-OFFSET('Water Data'!$D$4,0,10*ROW('Water Data'!D118)),NA())</f>
        <v>#N/A</v>
      </c>
      <c r="E124" s="527" t="e">
        <f ca="1">+IF(AND(ISNUMBER(OFFSET('Water Data'!$D$6,0,10*ROW('Water Data'!D118))),'Data Summary'!BT124="Yes"),OFFSET('Water Data'!$D$6,0,10*ROW('Water Data'!D118)),NA())</f>
        <v>#N/A</v>
      </c>
      <c r="F124" s="527" t="e">
        <f ca="1">+IF(AND(ISNUMBER(OFFSET('Water Data'!$D$9,0,10*ROW('Water Data'!D118))),'Data Summary'!BU124="Yes"),OFFSET('Water Data'!$D$9,0,10*ROW('Water Data'!D118)),NA())</f>
        <v>#N/A</v>
      </c>
      <c r="G124" s="527" t="e">
        <f ca="1">+IF(AND(ISNUMBER(OFFSET('Water Data'!$E$4,0,10*ROW('Water Data'!E118))),'Data Summary'!BV124="Yes"),100-OFFSET('Water Data'!$E$4,0,10*ROW('Water Data'!E118)),NA())</f>
        <v>#N/A</v>
      </c>
      <c r="H124" s="527" t="e">
        <f ca="1">+IF(AND(ISNUMBER(OFFSET('Water Data'!$E$6,0,10*ROW('Water Data'!E118))),'Data Summary'!BW124="Yes"),OFFSET('Water Data'!$E$6,0,10*ROW('Water Data'!E118)),NA())</f>
        <v>#N/A</v>
      </c>
      <c r="I124" s="527" t="e">
        <f ca="1">+IF(AND(ISNUMBER(OFFSET('Water Data'!$E$9,0,10*ROW('Water Data'!E118))),'Data Summary'!BX124="Yes"),OFFSET('Water Data'!$E$9,0,10*ROW('Water Data'!E118)),NA())</f>
        <v>#N/A</v>
      </c>
      <c r="J124" s="527" t="e">
        <f ca="1">+IF(AND(ISNUMBER(OFFSET('Water Data'!$F$4,0,10*ROW('Water Data'!F118))),'Data Summary'!BY124="Yes"),100-OFFSET('Water Data'!$F$4,0,10*ROW('Water Data'!F118)),NA())</f>
        <v>#N/A</v>
      </c>
      <c r="K124" s="527" t="e">
        <f ca="1">+IF(AND(ISNUMBER(OFFSET('Water Data'!$F$6,0,10*ROW('Water Data'!F118))),'Data Summary'!BZ124="Yes"),OFFSET('Water Data'!$F$6,0,10*ROW('Water Data'!F118)),NA())</f>
        <v>#N/A</v>
      </c>
      <c r="L124" s="527" t="e">
        <f ca="1">+IF(AND(ISNUMBER(OFFSET('Water Data'!$F$9,0,10*ROW('Water Data'!F118))),'Data Summary'!CA124="Yes"),OFFSET('Water Data'!$F$9,0,10*ROW('Water Data'!F118)),NA())</f>
        <v>#N/A</v>
      </c>
      <c r="M124" s="527" t="e">
        <f ca="1">+IF(AND(ISNUMBER(OFFSET('Water Data'!$G$4,0,10*ROW('Water Data'!G118))),'Data Summary'!CB124="Yes"),100-OFFSET('Water Data'!$G$4,0,10*ROW('Water Data'!G118)),NA())</f>
        <v>#N/A</v>
      </c>
      <c r="N124" s="527" t="e">
        <f ca="1">+IF(AND(ISNUMBER(OFFSET('Water Data'!$G$6,0,10*ROW('Water Data'!G118))),'Data Summary'!CC124="Yes"),OFFSET('Water Data'!$G$6,0,10*ROW('Water Data'!G118)),NA())</f>
        <v>#N/A</v>
      </c>
      <c r="O124" s="527" t="e">
        <f ca="1">+IF(AND(ISNUMBER(OFFSET('Water Data'!$G$9,0,10*ROW('Water Data'!G118))),'Data Summary'!CD124="Yes"),OFFSET('Water Data'!$G$9,0,10*ROW('Water Data'!G118)),NA())</f>
        <v>#N/A</v>
      </c>
      <c r="P124" s="527" t="e">
        <f ca="1">+IF(AND(ISNUMBER(OFFSET('Water Data'!$H$4,0,10*ROW('Water Data'!H118))),'Data Summary'!CE124="Yes"),100-OFFSET('Water Data'!$H$4,0,10*ROW('Water Data'!H118)),NA())</f>
        <v>#N/A</v>
      </c>
      <c r="Q124" s="527" t="e">
        <f ca="1">+IF(AND(ISNUMBER(OFFSET('Water Data'!$H$6,0,10*ROW('Water Data'!H118))),'Data Summary'!CF124="Yes"),OFFSET('Water Data'!$H$6,0,10*ROW('Water Data'!H118)),NA())</f>
        <v>#N/A</v>
      </c>
      <c r="R124" s="527" t="e">
        <f ca="1">+IF(AND(ISNUMBER(OFFSET('Water Data'!$H$9,0,10*ROW('Water Data'!H118))),'Data Summary'!CG124="Yes"),OFFSET('Water Data'!$H$9,0,10*ROW('Water Data'!H118)),NA())</f>
        <v>#N/A</v>
      </c>
      <c r="S124" s="527" t="e">
        <f ca="1">+IF(AND(ISNUMBER(OFFSET('Water Data'!$I$4,0,10*ROW('Water Data'!I118))),'Data Summary'!CH124="Yes"),100-OFFSET('Water Data'!$I$4,0,10*ROW('Water Data'!I118)),NA())</f>
        <v>#N/A</v>
      </c>
      <c r="T124" s="527" t="e">
        <f ca="1">+IF(AND(ISNUMBER(OFFSET('Water Data'!$I$6,0,10*ROW('Water Data'!I118))),'Data Summary'!CI124="Yes"),OFFSET('Water Data'!$I$6,0,10*ROW('Water Data'!I118)),NA())</f>
        <v>#N/A</v>
      </c>
      <c r="U124" s="527" t="e">
        <f ca="1">+IF(AND(ISNUMBER(OFFSET('Water Data'!$I$9,0,10*ROW('Water Data'!I118))),'Data Summary'!CJ124="Yes"),OFFSET('Water Data'!$I$9,0,10*ROW('Water Data'!I118)),NA())</f>
        <v>#N/A</v>
      </c>
      <c r="V124" s="528" t="e">
        <f ca="1">+IF(AND(ISNUMBER(OFFSET('Sanitation Data'!$D$4,0,10*ROW('Sanitation Data'!D118))),'Data Summary'!CK124="Yes"),100-OFFSET('Sanitation Data'!$D$4,0,10*ROW('Sanitation Data'!D118)),NA())</f>
        <v>#N/A</v>
      </c>
      <c r="W124" s="528" t="e">
        <f ca="1">+IF(AND(ISNUMBER(OFFSET('Sanitation Data'!$D$6,0,10*ROW('Sanitation Data'!D118))),'Data Summary'!CL124="Yes"),OFFSET('Sanitation Data'!$D$6,0,10*ROW('Sanitation Data'!D118)),NA())</f>
        <v>#N/A</v>
      </c>
      <c r="X124" s="528" t="e">
        <f ca="1">+IF(AND(ISNUMBER(OFFSET('Sanitation Data'!$D$10,0,10*ROW('Sanitation Data'!D118))),'Data Summary'!CM124="Yes"),OFFSET('Sanitation Data'!$D$10,0,10*ROW('Sanitation Data'!D118)),NA())</f>
        <v>#N/A</v>
      </c>
      <c r="Y124" s="528" t="e">
        <f ca="1">+IF(AND(ISNUMBER(OFFSET('Sanitation Data'!$D$11,0,10*ROW('Sanitation Data'!D118))),'Data Summary'!CN124="Yes"),OFFSET('Sanitation Data'!$D$11,0,10*ROW('Sanitation Data'!D118)),NA())</f>
        <v>#N/A</v>
      </c>
      <c r="Z124" s="528" t="e">
        <f ca="1">+IF(AND(ISNUMBER(OFFSET('Sanitation Data'!$D$12,0,10*ROW('Sanitation Data'!D118))),'Data Summary'!CO124="Yes"),OFFSET('Sanitation Data'!$D$12,0,10*ROW('Sanitation Data'!D118)),NA())</f>
        <v>#N/A</v>
      </c>
      <c r="AA124" s="528" t="e">
        <f ca="1">+IF(AND(ISNUMBER(OFFSET('Sanitation Data'!$E$4,0,10*ROW('Sanitation Data'!E118))),'Data Summary'!CP124="Yes"),100-OFFSET('Sanitation Data'!$E$4,0,10*ROW('Sanitation Data'!E118)),NA())</f>
        <v>#N/A</v>
      </c>
      <c r="AB124" s="528" t="e">
        <f ca="1">+IF(AND(ISNUMBER(OFFSET('Sanitation Data'!$E$6,0,10*ROW('Sanitation Data'!E118))),'Data Summary'!CQ124="Yes"),OFFSET('Sanitation Data'!$E$6,0,10*ROW('Sanitation Data'!E118)),NA())</f>
        <v>#N/A</v>
      </c>
      <c r="AC124" s="528" t="e">
        <f ca="1">+IF(AND(ISNUMBER(OFFSET('Sanitation Data'!$E$10,0,10*ROW('Sanitation Data'!E118))),'Data Summary'!CR124="Yes"),OFFSET('Sanitation Data'!$E$10,0,10*ROW('Sanitation Data'!E118)),NA())</f>
        <v>#N/A</v>
      </c>
      <c r="AD124" s="528" t="e">
        <f ca="1">+IF(AND(ISNUMBER(OFFSET('Sanitation Data'!$E$11,0,10*ROW('Sanitation Data'!E118))),'Data Summary'!CS124="Yes"),OFFSET('Sanitation Data'!$E$11,0,10*ROW('Sanitation Data'!E118)),NA())</f>
        <v>#N/A</v>
      </c>
      <c r="AE124" s="528" t="e">
        <f ca="1">+IF(AND(ISNUMBER(OFFSET('Sanitation Data'!$E$12,0,10*ROW('Sanitation Data'!E118))),'Data Summary'!CT124="Yes"),OFFSET('Sanitation Data'!$E$12,0,10*ROW('Sanitation Data'!E118)),NA())</f>
        <v>#N/A</v>
      </c>
      <c r="AF124" s="528" t="e">
        <f ca="1">+IF(AND(ISNUMBER(OFFSET('Sanitation Data'!$F$4,0,10*ROW('Sanitation Data'!F118))),'Data Summary'!CU124="Yes"),100-OFFSET('Sanitation Data'!$F$4,0,10*ROW('Sanitation Data'!F118)),NA())</f>
        <v>#N/A</v>
      </c>
      <c r="AG124" s="528" t="e">
        <f ca="1">+IF(AND(ISNUMBER(OFFSET('Sanitation Data'!$F$6,0,10*ROW('Sanitation Data'!F118))),'Data Summary'!CV124="Yes"),OFFSET('Sanitation Data'!$F$6,0,10*ROW('Sanitation Data'!F118)),NA())</f>
        <v>#N/A</v>
      </c>
      <c r="AH124" s="528" t="e">
        <f ca="1">+IF(AND(ISNUMBER(OFFSET('Sanitation Data'!$F$10,0,10*ROW('Sanitation Data'!F118))),'Data Summary'!CW124="Yes"),OFFSET('Sanitation Data'!$F$10,0,10*ROW('Sanitation Data'!F118)),NA())</f>
        <v>#N/A</v>
      </c>
      <c r="AI124" s="528" t="e">
        <f ca="1">+IF(AND(ISNUMBER(OFFSET('Sanitation Data'!$F$11,0,10*ROW('Sanitation Data'!F118))),'Data Summary'!CX124="Yes"),OFFSET('Sanitation Data'!$F$11,0,10*ROW('Sanitation Data'!F118)),NA())</f>
        <v>#N/A</v>
      </c>
      <c r="AJ124" s="528" t="e">
        <f ca="1">+IF(AND(ISNUMBER(OFFSET('Sanitation Data'!$F$12,0,10*ROW('Sanitation Data'!F118))),'Data Summary'!CY124="Yes"),OFFSET('Sanitation Data'!$F$12,0,10*ROW('Sanitation Data'!F118)),NA())</f>
        <v>#N/A</v>
      </c>
      <c r="AK124" s="528" t="e">
        <f ca="1">+IF(AND(ISNUMBER(OFFSET('Sanitation Data'!$G$4,0,10*ROW('Sanitation Data'!G118))),'Data Summary'!CZ124="Yes"),100-OFFSET('Sanitation Data'!$G$4,0,10*ROW('Sanitation Data'!G118)),NA())</f>
        <v>#N/A</v>
      </c>
      <c r="AL124" s="528" t="e">
        <f ca="1">+IF(AND(ISNUMBER(OFFSET('Sanitation Data'!$G$6,0,10*ROW('Sanitation Data'!G118))),'Data Summary'!DA124="Yes"),OFFSET('Sanitation Data'!$G$6,0,10*ROW('Sanitation Data'!G118)),NA())</f>
        <v>#N/A</v>
      </c>
      <c r="AM124" s="528" t="e">
        <f ca="1">+IF(AND(ISNUMBER(OFFSET('Sanitation Data'!$G$10,0,10*ROW('Sanitation Data'!G118))),'Data Summary'!DB124="Yes"),OFFSET('Sanitation Data'!$G$10,0,10*ROW('Sanitation Data'!G118)),NA())</f>
        <v>#N/A</v>
      </c>
      <c r="AN124" s="528" t="e">
        <f ca="1">+IF(AND(ISNUMBER(OFFSET('Sanitation Data'!$G$11,0,10*ROW('Sanitation Data'!G118))),'Data Summary'!DC124="Yes"),OFFSET('Sanitation Data'!$G$11,0,10*ROW('Sanitation Data'!G118)),NA())</f>
        <v>#N/A</v>
      </c>
      <c r="AO124" s="528" t="e">
        <f ca="1">+IF(AND(ISNUMBER(OFFSET('Sanitation Data'!$G$12,0,10*ROW('Sanitation Data'!G118))),'Data Summary'!DD124="Yes"),OFFSET('Sanitation Data'!$G$12,0,10*ROW('Sanitation Data'!G118)),NA())</f>
        <v>#N/A</v>
      </c>
      <c r="AP124" s="528" t="e">
        <f ca="1">+IF(AND(ISNUMBER(OFFSET('Sanitation Data'!$H$4,0,10*ROW('Sanitation Data'!H118))),'Data Summary'!DE124="Yes"),100-OFFSET('Sanitation Data'!$H$4,0,10*ROW('Sanitation Data'!H118)),NA())</f>
        <v>#N/A</v>
      </c>
      <c r="AQ124" s="528" t="e">
        <f ca="1">+IF(AND(ISNUMBER(OFFSET('Sanitation Data'!$H$6,0,10*ROW('Sanitation Data'!H118))),'Data Summary'!DF124="Yes"),OFFSET('Sanitation Data'!$H$6,0,10*ROW('Sanitation Data'!H118)),NA())</f>
        <v>#N/A</v>
      </c>
      <c r="AR124" s="528" t="e">
        <f ca="1">+IF(AND(ISNUMBER(OFFSET('Sanitation Data'!$H$10,0,10*ROW('Sanitation Data'!H118))),'Data Summary'!DG124="Yes"),OFFSET('Sanitation Data'!$H$10,0,10*ROW('Sanitation Data'!H118)),NA())</f>
        <v>#N/A</v>
      </c>
      <c r="AS124" s="528" t="e">
        <f ca="1">+IF(AND(ISNUMBER(OFFSET('Sanitation Data'!$H$11,0,10*ROW('Sanitation Data'!H118))),'Data Summary'!DH124="Yes"),OFFSET('Sanitation Data'!$H$11,0,10*ROW('Sanitation Data'!H118)),NA())</f>
        <v>#N/A</v>
      </c>
      <c r="AT124" s="528" t="e">
        <f ca="1">+IF(AND(ISNUMBER(OFFSET('Sanitation Data'!$H$12,0,10*ROW('Sanitation Data'!H118))),'Data Summary'!DI124="Yes"),OFFSET('Sanitation Data'!$H$12,0,10*ROW('Sanitation Data'!H118)),NA())</f>
        <v>#N/A</v>
      </c>
      <c r="AU124" s="528" t="e">
        <f ca="1">+IF(AND(ISNUMBER(OFFSET('Sanitation Data'!$I$4,0,10*ROW('Sanitation Data'!I118))),'Data Summary'!DJ124="Yes"),100-OFFSET('Sanitation Data'!$I$4,0,10*ROW('Sanitation Data'!I118)),NA())</f>
        <v>#N/A</v>
      </c>
      <c r="AV124" s="528" t="e">
        <f ca="1">+IF(AND(ISNUMBER(OFFSET('Sanitation Data'!$I$6,0,10*ROW('Sanitation Data'!I118))),'Data Summary'!DK124="Yes"),OFFSET('Sanitation Data'!$I$6,0,10*ROW('Sanitation Data'!I118)),NA())</f>
        <v>#N/A</v>
      </c>
      <c r="AW124" s="528" t="e">
        <f ca="1">+IF(AND(ISNUMBER(OFFSET('Sanitation Data'!$I$10,0,10*ROW('Sanitation Data'!I118))),'Data Summary'!DL124="Yes"),OFFSET('Sanitation Data'!$I$10,0,10*ROW('Sanitation Data'!I118)),NA())</f>
        <v>#N/A</v>
      </c>
      <c r="AX124" s="528" t="e">
        <f ca="1">+IF(AND(ISNUMBER(OFFSET('Sanitation Data'!$I$11,0,10*ROW('Sanitation Data'!I118))),'Data Summary'!DM124="Yes"),OFFSET('Sanitation Data'!$I$11,0,10*ROW('Sanitation Data'!I118)),NA())</f>
        <v>#N/A</v>
      </c>
      <c r="AY124" s="528" t="e">
        <f ca="1">+IF(AND(ISNUMBER(OFFSET('Sanitation Data'!$I$12,0,10*ROW('Sanitation Data'!I118))),'Data Summary'!DN124="Yes"),OFFSET('Sanitation Data'!$I$12,0,10*ROW('Sanitation Data'!I118)),NA())</f>
        <v>#N/A</v>
      </c>
      <c r="AZ124" s="529" t="e">
        <f ca="1">+IF(AND(ISNUMBER(OFFSET('Hygiene Data'!$D$5,0,10*ROW('Hygiene Data'!D118))),'Data Summary'!DO124="Yes"),OFFSET('Hygiene Data'!$D$5,0,10*ROW('Hygiene Data'!D118)),NA())</f>
        <v>#N/A</v>
      </c>
      <c r="BA124" s="529" t="e">
        <f ca="1">+IF(AND(ISNUMBER(OFFSET('Hygiene Data'!$D$7,0,10*ROW('Hygiene Data'!D118))),'Data Summary'!DP124="Yes"),OFFSET('Hygiene Data'!$D$7,0,10*ROW('Hygiene Data'!D118)),NA())</f>
        <v>#N/A</v>
      </c>
      <c r="BB124" s="529" t="e">
        <f ca="1">+IF(AND(ISNUMBER(OFFSET('Hygiene Data'!$D$9,0,10*ROW('Hygiene Data'!D118))),'Data Summary'!DQ124="Yes"),OFFSET('Hygiene Data'!$D$9,0,10*ROW('Hygiene Data'!D118)),NA())</f>
        <v>#N/A</v>
      </c>
      <c r="BC124" s="529" t="e">
        <f ca="1">+IF(AND(ISNUMBER(OFFSET('Hygiene Data'!$E$5,0,10*ROW('Hygiene Data'!E118))),'Data Summary'!DR124="Yes"),OFFSET('Hygiene Data'!$E$5,0,10*ROW('Hygiene Data'!E118)),NA())</f>
        <v>#N/A</v>
      </c>
      <c r="BD124" s="529" t="e">
        <f ca="1">+IF(AND(ISNUMBER(OFFSET('Hygiene Data'!$E$7,0,10*ROW('Hygiene Data'!E118))),'Data Summary'!DS124="Yes"),OFFSET('Hygiene Data'!$E$7,0,10*ROW('Hygiene Data'!E118)),NA())</f>
        <v>#N/A</v>
      </c>
      <c r="BE124" s="529" t="e">
        <f ca="1">+IF(AND(ISNUMBER(OFFSET('Hygiene Data'!$E$9,0,10*ROW('Hygiene Data'!E118))),'Data Summary'!DT124="Yes"),OFFSET('Hygiene Data'!$E$9,0,10*ROW('Hygiene Data'!E118)),NA())</f>
        <v>#N/A</v>
      </c>
      <c r="BF124" s="529" t="e">
        <f ca="1">+IF(AND(ISNUMBER(OFFSET('Hygiene Data'!$F$5,0,10*ROW('Hygiene Data'!F118))),'Data Summary'!DU124="Yes"),OFFSET('Hygiene Data'!$F$5,0,10*ROW('Hygiene Data'!F118)),NA())</f>
        <v>#N/A</v>
      </c>
      <c r="BG124" s="529" t="e">
        <f ca="1">+IF(AND(ISNUMBER(OFFSET('Hygiene Data'!$F$7,0,10*ROW('Hygiene Data'!F118))),'Data Summary'!DV124="Yes"),OFFSET('Hygiene Data'!$F$7,0,10*ROW('Hygiene Data'!F118)),NA())</f>
        <v>#N/A</v>
      </c>
      <c r="BH124" s="529" t="e">
        <f ca="1">+IF(AND(ISNUMBER(OFFSET('Hygiene Data'!$F$9,0,10*ROW('Hygiene Data'!F118))),'Data Summary'!DW124="Yes"),OFFSET('Hygiene Data'!$F$9,0,10*ROW('Hygiene Data'!F118)),NA())</f>
        <v>#N/A</v>
      </c>
      <c r="BI124" s="529" t="e">
        <f ca="1">+IF(AND(ISNUMBER(OFFSET('Hygiene Data'!$G$5,0,10*ROW('Hygiene Data'!G118))),'Data Summary'!DX124="Yes"),OFFSET('Hygiene Data'!$G$5,0,10*ROW('Hygiene Data'!G118)),NA())</f>
        <v>#N/A</v>
      </c>
      <c r="BJ124" s="529" t="e">
        <f ca="1">+IF(AND(ISNUMBER(OFFSET('Hygiene Data'!$G$7,0,10*ROW('Hygiene Data'!G118))),'Data Summary'!DY124="Yes"),OFFSET('Hygiene Data'!$G$7,0,10*ROW('Hygiene Data'!G118)),NA())</f>
        <v>#N/A</v>
      </c>
      <c r="BK124" s="529" t="e">
        <f ca="1">+IF(AND(ISNUMBER(OFFSET('Hygiene Data'!$G$9,0,10*ROW('Hygiene Data'!G118))),'Data Summary'!DZ124="Yes"),OFFSET('Hygiene Data'!$G$9,0,10*ROW('Hygiene Data'!G118)),NA())</f>
        <v>#N/A</v>
      </c>
      <c r="BL124" s="529" t="e">
        <f ca="1">+IF(AND(ISNUMBER(OFFSET('Hygiene Data'!$H$5,0,10*ROW('Hygiene Data'!H118))),'Data Summary'!EA124="Yes"),OFFSET('Hygiene Data'!$H$5,0,10*ROW('Hygiene Data'!H118)),NA())</f>
        <v>#N/A</v>
      </c>
      <c r="BM124" s="529" t="e">
        <f ca="1">+IF(AND(ISNUMBER(OFFSET('Hygiene Data'!$H$7,0,10*ROW('Hygiene Data'!H118))),'Data Summary'!EB124="Yes"),OFFSET('Hygiene Data'!$H$7,0,10*ROW('Hygiene Data'!H118)),NA())</f>
        <v>#N/A</v>
      </c>
      <c r="BN124" s="529" t="e">
        <f ca="1">+IF(AND(ISNUMBER(OFFSET('Hygiene Data'!$H$9,0,10*ROW('Hygiene Data'!H118))),'Data Summary'!EC124="Yes"),OFFSET('Hygiene Data'!$H$9,0,10*ROW('Hygiene Data'!H118)),NA())</f>
        <v>#N/A</v>
      </c>
      <c r="BO124" s="529" t="e">
        <f ca="1">+IF(AND(ISNUMBER(OFFSET('Hygiene Data'!$I$5,0,10*ROW('Hygiene Data'!I118))),'Data Summary'!ED124="Yes"),OFFSET('Hygiene Data'!$I$5,0,10*ROW('Hygiene Data'!I118)),NA())</f>
        <v>#N/A</v>
      </c>
      <c r="BP124" s="529" t="e">
        <f ca="1">+IF(AND(ISNUMBER(OFFSET('Hygiene Data'!$I$7,0,10*ROW('Hygiene Data'!I118))),'Data Summary'!EE124="Yes"),OFFSET('Hygiene Data'!$I$7,0,10*ROW('Hygiene Data'!I118)),NA())</f>
        <v>#N/A</v>
      </c>
      <c r="BQ124" s="529" t="e">
        <f ca="1">+IF(AND(ISNUMBER(OFFSET('Hygiene Data'!$I$9,0,10*ROW('Hygiene Data'!I118))),'Data Summary'!EF124="Yes"),OFFSET('Hygiene Data'!$I$9,0,10*ROW('Hygiene Data'!I118)),NA())</f>
        <v>#N/A</v>
      </c>
    </row>
    <row r="125" spans="1:69" x14ac:dyDescent="0.25">
      <c r="A125" s="525" t="e">
        <f ca="1">+RIGHT('Data Summary'!A125,LEN('Data Summary'!A125)-9)</f>
        <v>#VALUE!</v>
      </c>
      <c r="B125" s="499" t="str">
        <f ca="1">+IF(ISTEXT('Data Summary'!B125),'Data Summary'!B125,"")</f>
        <v/>
      </c>
      <c r="C125" s="526" t="e">
        <f ca="1">+VALUE('Data Summary'!C125)</f>
        <v>#VALUE!</v>
      </c>
      <c r="D125" s="527" t="e">
        <f ca="1">+IF(AND(ISNUMBER(OFFSET('Water Data'!$D$4,0,10*ROW('Water Data'!D119))),'Data Summary'!BS125="Yes"),100-OFFSET('Water Data'!$D$4,0,10*ROW('Water Data'!D119)),NA())</f>
        <v>#N/A</v>
      </c>
      <c r="E125" s="527" t="e">
        <f ca="1">+IF(AND(ISNUMBER(OFFSET('Water Data'!$D$6,0,10*ROW('Water Data'!D119))),'Data Summary'!BT125="Yes"),OFFSET('Water Data'!$D$6,0,10*ROW('Water Data'!D119)),NA())</f>
        <v>#N/A</v>
      </c>
      <c r="F125" s="527" t="e">
        <f ca="1">+IF(AND(ISNUMBER(OFFSET('Water Data'!$D$9,0,10*ROW('Water Data'!D119))),'Data Summary'!BU125="Yes"),OFFSET('Water Data'!$D$9,0,10*ROW('Water Data'!D119)),NA())</f>
        <v>#N/A</v>
      </c>
      <c r="G125" s="527" t="e">
        <f ca="1">+IF(AND(ISNUMBER(OFFSET('Water Data'!$E$4,0,10*ROW('Water Data'!E119))),'Data Summary'!BV125="Yes"),100-OFFSET('Water Data'!$E$4,0,10*ROW('Water Data'!E119)),NA())</f>
        <v>#N/A</v>
      </c>
      <c r="H125" s="527" t="e">
        <f ca="1">+IF(AND(ISNUMBER(OFFSET('Water Data'!$E$6,0,10*ROW('Water Data'!E119))),'Data Summary'!BW125="Yes"),OFFSET('Water Data'!$E$6,0,10*ROW('Water Data'!E119)),NA())</f>
        <v>#N/A</v>
      </c>
      <c r="I125" s="527" t="e">
        <f ca="1">+IF(AND(ISNUMBER(OFFSET('Water Data'!$E$9,0,10*ROW('Water Data'!E119))),'Data Summary'!BX125="Yes"),OFFSET('Water Data'!$E$9,0,10*ROW('Water Data'!E119)),NA())</f>
        <v>#N/A</v>
      </c>
      <c r="J125" s="527" t="e">
        <f ca="1">+IF(AND(ISNUMBER(OFFSET('Water Data'!$F$4,0,10*ROW('Water Data'!F119))),'Data Summary'!BY125="Yes"),100-OFFSET('Water Data'!$F$4,0,10*ROW('Water Data'!F119)),NA())</f>
        <v>#N/A</v>
      </c>
      <c r="K125" s="527" t="e">
        <f ca="1">+IF(AND(ISNUMBER(OFFSET('Water Data'!$F$6,0,10*ROW('Water Data'!F119))),'Data Summary'!BZ125="Yes"),OFFSET('Water Data'!$F$6,0,10*ROW('Water Data'!F119)),NA())</f>
        <v>#N/A</v>
      </c>
      <c r="L125" s="527" t="e">
        <f ca="1">+IF(AND(ISNUMBER(OFFSET('Water Data'!$F$9,0,10*ROW('Water Data'!F119))),'Data Summary'!CA125="Yes"),OFFSET('Water Data'!$F$9,0,10*ROW('Water Data'!F119)),NA())</f>
        <v>#N/A</v>
      </c>
      <c r="M125" s="527" t="e">
        <f ca="1">+IF(AND(ISNUMBER(OFFSET('Water Data'!$G$4,0,10*ROW('Water Data'!G119))),'Data Summary'!CB125="Yes"),100-OFFSET('Water Data'!$G$4,0,10*ROW('Water Data'!G119)),NA())</f>
        <v>#N/A</v>
      </c>
      <c r="N125" s="527" t="e">
        <f ca="1">+IF(AND(ISNUMBER(OFFSET('Water Data'!$G$6,0,10*ROW('Water Data'!G119))),'Data Summary'!CC125="Yes"),OFFSET('Water Data'!$G$6,0,10*ROW('Water Data'!G119)),NA())</f>
        <v>#N/A</v>
      </c>
      <c r="O125" s="527" t="e">
        <f ca="1">+IF(AND(ISNUMBER(OFFSET('Water Data'!$G$9,0,10*ROW('Water Data'!G119))),'Data Summary'!CD125="Yes"),OFFSET('Water Data'!$G$9,0,10*ROW('Water Data'!G119)),NA())</f>
        <v>#N/A</v>
      </c>
      <c r="P125" s="527" t="e">
        <f ca="1">+IF(AND(ISNUMBER(OFFSET('Water Data'!$H$4,0,10*ROW('Water Data'!H119))),'Data Summary'!CE125="Yes"),100-OFFSET('Water Data'!$H$4,0,10*ROW('Water Data'!H119)),NA())</f>
        <v>#N/A</v>
      </c>
      <c r="Q125" s="527" t="e">
        <f ca="1">+IF(AND(ISNUMBER(OFFSET('Water Data'!$H$6,0,10*ROW('Water Data'!H119))),'Data Summary'!CF125="Yes"),OFFSET('Water Data'!$H$6,0,10*ROW('Water Data'!H119)),NA())</f>
        <v>#N/A</v>
      </c>
      <c r="R125" s="527" t="e">
        <f ca="1">+IF(AND(ISNUMBER(OFFSET('Water Data'!$H$9,0,10*ROW('Water Data'!H119))),'Data Summary'!CG125="Yes"),OFFSET('Water Data'!$H$9,0,10*ROW('Water Data'!H119)),NA())</f>
        <v>#N/A</v>
      </c>
      <c r="S125" s="527" t="e">
        <f ca="1">+IF(AND(ISNUMBER(OFFSET('Water Data'!$I$4,0,10*ROW('Water Data'!I119))),'Data Summary'!CH125="Yes"),100-OFFSET('Water Data'!$I$4,0,10*ROW('Water Data'!I119)),NA())</f>
        <v>#N/A</v>
      </c>
      <c r="T125" s="527" t="e">
        <f ca="1">+IF(AND(ISNUMBER(OFFSET('Water Data'!$I$6,0,10*ROW('Water Data'!I119))),'Data Summary'!CI125="Yes"),OFFSET('Water Data'!$I$6,0,10*ROW('Water Data'!I119)),NA())</f>
        <v>#N/A</v>
      </c>
      <c r="U125" s="527" t="e">
        <f ca="1">+IF(AND(ISNUMBER(OFFSET('Water Data'!$I$9,0,10*ROW('Water Data'!I119))),'Data Summary'!CJ125="Yes"),OFFSET('Water Data'!$I$9,0,10*ROW('Water Data'!I119)),NA())</f>
        <v>#N/A</v>
      </c>
      <c r="V125" s="528" t="e">
        <f ca="1">+IF(AND(ISNUMBER(OFFSET('Sanitation Data'!$D$4,0,10*ROW('Sanitation Data'!D119))),'Data Summary'!CK125="Yes"),100-OFFSET('Sanitation Data'!$D$4,0,10*ROW('Sanitation Data'!D119)),NA())</f>
        <v>#N/A</v>
      </c>
      <c r="W125" s="528" t="e">
        <f ca="1">+IF(AND(ISNUMBER(OFFSET('Sanitation Data'!$D$6,0,10*ROW('Sanitation Data'!D119))),'Data Summary'!CL125="Yes"),OFFSET('Sanitation Data'!$D$6,0,10*ROW('Sanitation Data'!D119)),NA())</f>
        <v>#N/A</v>
      </c>
      <c r="X125" s="528" t="e">
        <f ca="1">+IF(AND(ISNUMBER(OFFSET('Sanitation Data'!$D$10,0,10*ROW('Sanitation Data'!D119))),'Data Summary'!CM125="Yes"),OFFSET('Sanitation Data'!$D$10,0,10*ROW('Sanitation Data'!D119)),NA())</f>
        <v>#N/A</v>
      </c>
      <c r="Y125" s="528" t="e">
        <f ca="1">+IF(AND(ISNUMBER(OFFSET('Sanitation Data'!$D$11,0,10*ROW('Sanitation Data'!D119))),'Data Summary'!CN125="Yes"),OFFSET('Sanitation Data'!$D$11,0,10*ROW('Sanitation Data'!D119)),NA())</f>
        <v>#N/A</v>
      </c>
      <c r="Z125" s="528" t="e">
        <f ca="1">+IF(AND(ISNUMBER(OFFSET('Sanitation Data'!$D$12,0,10*ROW('Sanitation Data'!D119))),'Data Summary'!CO125="Yes"),OFFSET('Sanitation Data'!$D$12,0,10*ROW('Sanitation Data'!D119)),NA())</f>
        <v>#N/A</v>
      </c>
      <c r="AA125" s="528" t="e">
        <f ca="1">+IF(AND(ISNUMBER(OFFSET('Sanitation Data'!$E$4,0,10*ROW('Sanitation Data'!E119))),'Data Summary'!CP125="Yes"),100-OFFSET('Sanitation Data'!$E$4,0,10*ROW('Sanitation Data'!E119)),NA())</f>
        <v>#N/A</v>
      </c>
      <c r="AB125" s="528" t="e">
        <f ca="1">+IF(AND(ISNUMBER(OFFSET('Sanitation Data'!$E$6,0,10*ROW('Sanitation Data'!E119))),'Data Summary'!CQ125="Yes"),OFFSET('Sanitation Data'!$E$6,0,10*ROW('Sanitation Data'!E119)),NA())</f>
        <v>#N/A</v>
      </c>
      <c r="AC125" s="528" t="e">
        <f ca="1">+IF(AND(ISNUMBER(OFFSET('Sanitation Data'!$E$10,0,10*ROW('Sanitation Data'!E119))),'Data Summary'!CR125="Yes"),OFFSET('Sanitation Data'!$E$10,0,10*ROW('Sanitation Data'!E119)),NA())</f>
        <v>#N/A</v>
      </c>
      <c r="AD125" s="528" t="e">
        <f ca="1">+IF(AND(ISNUMBER(OFFSET('Sanitation Data'!$E$11,0,10*ROW('Sanitation Data'!E119))),'Data Summary'!CS125="Yes"),OFFSET('Sanitation Data'!$E$11,0,10*ROW('Sanitation Data'!E119)),NA())</f>
        <v>#N/A</v>
      </c>
      <c r="AE125" s="528" t="e">
        <f ca="1">+IF(AND(ISNUMBER(OFFSET('Sanitation Data'!$E$12,0,10*ROW('Sanitation Data'!E119))),'Data Summary'!CT125="Yes"),OFFSET('Sanitation Data'!$E$12,0,10*ROW('Sanitation Data'!E119)),NA())</f>
        <v>#N/A</v>
      </c>
      <c r="AF125" s="528" t="e">
        <f ca="1">+IF(AND(ISNUMBER(OFFSET('Sanitation Data'!$F$4,0,10*ROW('Sanitation Data'!F119))),'Data Summary'!CU125="Yes"),100-OFFSET('Sanitation Data'!$F$4,0,10*ROW('Sanitation Data'!F119)),NA())</f>
        <v>#N/A</v>
      </c>
      <c r="AG125" s="528" t="e">
        <f ca="1">+IF(AND(ISNUMBER(OFFSET('Sanitation Data'!$F$6,0,10*ROW('Sanitation Data'!F119))),'Data Summary'!CV125="Yes"),OFFSET('Sanitation Data'!$F$6,0,10*ROW('Sanitation Data'!F119)),NA())</f>
        <v>#N/A</v>
      </c>
      <c r="AH125" s="528" t="e">
        <f ca="1">+IF(AND(ISNUMBER(OFFSET('Sanitation Data'!$F$10,0,10*ROW('Sanitation Data'!F119))),'Data Summary'!CW125="Yes"),OFFSET('Sanitation Data'!$F$10,0,10*ROW('Sanitation Data'!F119)),NA())</f>
        <v>#N/A</v>
      </c>
      <c r="AI125" s="528" t="e">
        <f ca="1">+IF(AND(ISNUMBER(OFFSET('Sanitation Data'!$F$11,0,10*ROW('Sanitation Data'!F119))),'Data Summary'!CX125="Yes"),OFFSET('Sanitation Data'!$F$11,0,10*ROW('Sanitation Data'!F119)),NA())</f>
        <v>#N/A</v>
      </c>
      <c r="AJ125" s="528" t="e">
        <f ca="1">+IF(AND(ISNUMBER(OFFSET('Sanitation Data'!$F$12,0,10*ROW('Sanitation Data'!F119))),'Data Summary'!CY125="Yes"),OFFSET('Sanitation Data'!$F$12,0,10*ROW('Sanitation Data'!F119)),NA())</f>
        <v>#N/A</v>
      </c>
      <c r="AK125" s="528" t="e">
        <f ca="1">+IF(AND(ISNUMBER(OFFSET('Sanitation Data'!$G$4,0,10*ROW('Sanitation Data'!G119))),'Data Summary'!CZ125="Yes"),100-OFFSET('Sanitation Data'!$G$4,0,10*ROW('Sanitation Data'!G119)),NA())</f>
        <v>#N/A</v>
      </c>
      <c r="AL125" s="528" t="e">
        <f ca="1">+IF(AND(ISNUMBER(OFFSET('Sanitation Data'!$G$6,0,10*ROW('Sanitation Data'!G119))),'Data Summary'!DA125="Yes"),OFFSET('Sanitation Data'!$G$6,0,10*ROW('Sanitation Data'!G119)),NA())</f>
        <v>#N/A</v>
      </c>
      <c r="AM125" s="528" t="e">
        <f ca="1">+IF(AND(ISNUMBER(OFFSET('Sanitation Data'!$G$10,0,10*ROW('Sanitation Data'!G119))),'Data Summary'!DB125="Yes"),OFFSET('Sanitation Data'!$G$10,0,10*ROW('Sanitation Data'!G119)),NA())</f>
        <v>#N/A</v>
      </c>
      <c r="AN125" s="528" t="e">
        <f ca="1">+IF(AND(ISNUMBER(OFFSET('Sanitation Data'!$G$11,0,10*ROW('Sanitation Data'!G119))),'Data Summary'!DC125="Yes"),OFFSET('Sanitation Data'!$G$11,0,10*ROW('Sanitation Data'!G119)),NA())</f>
        <v>#N/A</v>
      </c>
      <c r="AO125" s="528" t="e">
        <f ca="1">+IF(AND(ISNUMBER(OFFSET('Sanitation Data'!$G$12,0,10*ROW('Sanitation Data'!G119))),'Data Summary'!DD125="Yes"),OFFSET('Sanitation Data'!$G$12,0,10*ROW('Sanitation Data'!G119)),NA())</f>
        <v>#N/A</v>
      </c>
      <c r="AP125" s="528" t="e">
        <f ca="1">+IF(AND(ISNUMBER(OFFSET('Sanitation Data'!$H$4,0,10*ROW('Sanitation Data'!H119))),'Data Summary'!DE125="Yes"),100-OFFSET('Sanitation Data'!$H$4,0,10*ROW('Sanitation Data'!H119)),NA())</f>
        <v>#N/A</v>
      </c>
      <c r="AQ125" s="528" t="e">
        <f ca="1">+IF(AND(ISNUMBER(OFFSET('Sanitation Data'!$H$6,0,10*ROW('Sanitation Data'!H119))),'Data Summary'!DF125="Yes"),OFFSET('Sanitation Data'!$H$6,0,10*ROW('Sanitation Data'!H119)),NA())</f>
        <v>#N/A</v>
      </c>
      <c r="AR125" s="528" t="e">
        <f ca="1">+IF(AND(ISNUMBER(OFFSET('Sanitation Data'!$H$10,0,10*ROW('Sanitation Data'!H119))),'Data Summary'!DG125="Yes"),OFFSET('Sanitation Data'!$H$10,0,10*ROW('Sanitation Data'!H119)),NA())</f>
        <v>#N/A</v>
      </c>
      <c r="AS125" s="528" t="e">
        <f ca="1">+IF(AND(ISNUMBER(OFFSET('Sanitation Data'!$H$11,0,10*ROW('Sanitation Data'!H119))),'Data Summary'!DH125="Yes"),OFFSET('Sanitation Data'!$H$11,0,10*ROW('Sanitation Data'!H119)),NA())</f>
        <v>#N/A</v>
      </c>
      <c r="AT125" s="528" t="e">
        <f ca="1">+IF(AND(ISNUMBER(OFFSET('Sanitation Data'!$H$12,0,10*ROW('Sanitation Data'!H119))),'Data Summary'!DI125="Yes"),OFFSET('Sanitation Data'!$H$12,0,10*ROW('Sanitation Data'!H119)),NA())</f>
        <v>#N/A</v>
      </c>
      <c r="AU125" s="528" t="e">
        <f ca="1">+IF(AND(ISNUMBER(OFFSET('Sanitation Data'!$I$4,0,10*ROW('Sanitation Data'!I119))),'Data Summary'!DJ125="Yes"),100-OFFSET('Sanitation Data'!$I$4,0,10*ROW('Sanitation Data'!I119)),NA())</f>
        <v>#N/A</v>
      </c>
      <c r="AV125" s="528" t="e">
        <f ca="1">+IF(AND(ISNUMBER(OFFSET('Sanitation Data'!$I$6,0,10*ROW('Sanitation Data'!I119))),'Data Summary'!DK125="Yes"),OFFSET('Sanitation Data'!$I$6,0,10*ROW('Sanitation Data'!I119)),NA())</f>
        <v>#N/A</v>
      </c>
      <c r="AW125" s="528" t="e">
        <f ca="1">+IF(AND(ISNUMBER(OFFSET('Sanitation Data'!$I$10,0,10*ROW('Sanitation Data'!I119))),'Data Summary'!DL125="Yes"),OFFSET('Sanitation Data'!$I$10,0,10*ROW('Sanitation Data'!I119)),NA())</f>
        <v>#N/A</v>
      </c>
      <c r="AX125" s="528" t="e">
        <f ca="1">+IF(AND(ISNUMBER(OFFSET('Sanitation Data'!$I$11,0,10*ROW('Sanitation Data'!I119))),'Data Summary'!DM125="Yes"),OFFSET('Sanitation Data'!$I$11,0,10*ROW('Sanitation Data'!I119)),NA())</f>
        <v>#N/A</v>
      </c>
      <c r="AY125" s="528" t="e">
        <f ca="1">+IF(AND(ISNUMBER(OFFSET('Sanitation Data'!$I$12,0,10*ROW('Sanitation Data'!I119))),'Data Summary'!DN125="Yes"),OFFSET('Sanitation Data'!$I$12,0,10*ROW('Sanitation Data'!I119)),NA())</f>
        <v>#N/A</v>
      </c>
      <c r="AZ125" s="529" t="e">
        <f ca="1">+IF(AND(ISNUMBER(OFFSET('Hygiene Data'!$D$5,0,10*ROW('Hygiene Data'!D119))),'Data Summary'!DO125="Yes"),OFFSET('Hygiene Data'!$D$5,0,10*ROW('Hygiene Data'!D119)),NA())</f>
        <v>#N/A</v>
      </c>
      <c r="BA125" s="529" t="e">
        <f ca="1">+IF(AND(ISNUMBER(OFFSET('Hygiene Data'!$D$7,0,10*ROW('Hygiene Data'!D119))),'Data Summary'!DP125="Yes"),OFFSET('Hygiene Data'!$D$7,0,10*ROW('Hygiene Data'!D119)),NA())</f>
        <v>#N/A</v>
      </c>
      <c r="BB125" s="529" t="e">
        <f ca="1">+IF(AND(ISNUMBER(OFFSET('Hygiene Data'!$D$9,0,10*ROW('Hygiene Data'!D119))),'Data Summary'!DQ125="Yes"),OFFSET('Hygiene Data'!$D$9,0,10*ROW('Hygiene Data'!D119)),NA())</f>
        <v>#N/A</v>
      </c>
      <c r="BC125" s="529" t="e">
        <f ca="1">+IF(AND(ISNUMBER(OFFSET('Hygiene Data'!$E$5,0,10*ROW('Hygiene Data'!E119))),'Data Summary'!DR125="Yes"),OFFSET('Hygiene Data'!$E$5,0,10*ROW('Hygiene Data'!E119)),NA())</f>
        <v>#N/A</v>
      </c>
      <c r="BD125" s="529" t="e">
        <f ca="1">+IF(AND(ISNUMBER(OFFSET('Hygiene Data'!$E$7,0,10*ROW('Hygiene Data'!E119))),'Data Summary'!DS125="Yes"),OFFSET('Hygiene Data'!$E$7,0,10*ROW('Hygiene Data'!E119)),NA())</f>
        <v>#N/A</v>
      </c>
      <c r="BE125" s="529" t="e">
        <f ca="1">+IF(AND(ISNUMBER(OFFSET('Hygiene Data'!$E$9,0,10*ROW('Hygiene Data'!E119))),'Data Summary'!DT125="Yes"),OFFSET('Hygiene Data'!$E$9,0,10*ROW('Hygiene Data'!E119)),NA())</f>
        <v>#N/A</v>
      </c>
      <c r="BF125" s="529" t="e">
        <f ca="1">+IF(AND(ISNUMBER(OFFSET('Hygiene Data'!$F$5,0,10*ROW('Hygiene Data'!F119))),'Data Summary'!DU125="Yes"),OFFSET('Hygiene Data'!$F$5,0,10*ROW('Hygiene Data'!F119)),NA())</f>
        <v>#N/A</v>
      </c>
      <c r="BG125" s="529" t="e">
        <f ca="1">+IF(AND(ISNUMBER(OFFSET('Hygiene Data'!$F$7,0,10*ROW('Hygiene Data'!F119))),'Data Summary'!DV125="Yes"),OFFSET('Hygiene Data'!$F$7,0,10*ROW('Hygiene Data'!F119)),NA())</f>
        <v>#N/A</v>
      </c>
      <c r="BH125" s="529" t="e">
        <f ca="1">+IF(AND(ISNUMBER(OFFSET('Hygiene Data'!$F$9,0,10*ROW('Hygiene Data'!F119))),'Data Summary'!DW125="Yes"),OFFSET('Hygiene Data'!$F$9,0,10*ROW('Hygiene Data'!F119)),NA())</f>
        <v>#N/A</v>
      </c>
      <c r="BI125" s="529" t="e">
        <f ca="1">+IF(AND(ISNUMBER(OFFSET('Hygiene Data'!$G$5,0,10*ROW('Hygiene Data'!G119))),'Data Summary'!DX125="Yes"),OFFSET('Hygiene Data'!$G$5,0,10*ROW('Hygiene Data'!G119)),NA())</f>
        <v>#N/A</v>
      </c>
      <c r="BJ125" s="529" t="e">
        <f ca="1">+IF(AND(ISNUMBER(OFFSET('Hygiene Data'!$G$7,0,10*ROW('Hygiene Data'!G119))),'Data Summary'!DY125="Yes"),OFFSET('Hygiene Data'!$G$7,0,10*ROW('Hygiene Data'!G119)),NA())</f>
        <v>#N/A</v>
      </c>
      <c r="BK125" s="529" t="e">
        <f ca="1">+IF(AND(ISNUMBER(OFFSET('Hygiene Data'!$G$9,0,10*ROW('Hygiene Data'!G119))),'Data Summary'!DZ125="Yes"),OFFSET('Hygiene Data'!$G$9,0,10*ROW('Hygiene Data'!G119)),NA())</f>
        <v>#N/A</v>
      </c>
      <c r="BL125" s="529" t="e">
        <f ca="1">+IF(AND(ISNUMBER(OFFSET('Hygiene Data'!$H$5,0,10*ROW('Hygiene Data'!H119))),'Data Summary'!EA125="Yes"),OFFSET('Hygiene Data'!$H$5,0,10*ROW('Hygiene Data'!H119)),NA())</f>
        <v>#N/A</v>
      </c>
      <c r="BM125" s="529" t="e">
        <f ca="1">+IF(AND(ISNUMBER(OFFSET('Hygiene Data'!$H$7,0,10*ROW('Hygiene Data'!H119))),'Data Summary'!EB125="Yes"),OFFSET('Hygiene Data'!$H$7,0,10*ROW('Hygiene Data'!H119)),NA())</f>
        <v>#N/A</v>
      </c>
      <c r="BN125" s="529" t="e">
        <f ca="1">+IF(AND(ISNUMBER(OFFSET('Hygiene Data'!$H$9,0,10*ROW('Hygiene Data'!H119))),'Data Summary'!EC125="Yes"),OFFSET('Hygiene Data'!$H$9,0,10*ROW('Hygiene Data'!H119)),NA())</f>
        <v>#N/A</v>
      </c>
      <c r="BO125" s="529" t="e">
        <f ca="1">+IF(AND(ISNUMBER(OFFSET('Hygiene Data'!$I$5,0,10*ROW('Hygiene Data'!I119))),'Data Summary'!ED125="Yes"),OFFSET('Hygiene Data'!$I$5,0,10*ROW('Hygiene Data'!I119)),NA())</f>
        <v>#N/A</v>
      </c>
      <c r="BP125" s="529" t="e">
        <f ca="1">+IF(AND(ISNUMBER(OFFSET('Hygiene Data'!$I$7,0,10*ROW('Hygiene Data'!I119))),'Data Summary'!EE125="Yes"),OFFSET('Hygiene Data'!$I$7,0,10*ROW('Hygiene Data'!I119)),NA())</f>
        <v>#N/A</v>
      </c>
      <c r="BQ125" s="529" t="e">
        <f ca="1">+IF(AND(ISNUMBER(OFFSET('Hygiene Data'!$I$9,0,10*ROW('Hygiene Data'!I119))),'Data Summary'!EF125="Yes"),OFFSET('Hygiene Data'!$I$9,0,10*ROW('Hygiene Data'!I119)),NA())</f>
        <v>#N/A</v>
      </c>
    </row>
    <row r="126" spans="1:69" x14ac:dyDescent="0.25">
      <c r="A126" s="525" t="e">
        <f ca="1">+RIGHT('Data Summary'!A126,LEN('Data Summary'!A126)-9)</f>
        <v>#VALUE!</v>
      </c>
      <c r="B126" s="499" t="str">
        <f ca="1">+IF(ISTEXT('Data Summary'!B126),'Data Summary'!B126,"")</f>
        <v/>
      </c>
      <c r="C126" s="526" t="e">
        <f ca="1">+VALUE('Data Summary'!C126)</f>
        <v>#VALUE!</v>
      </c>
      <c r="D126" s="527" t="e">
        <f ca="1">+IF(AND(ISNUMBER(OFFSET('Water Data'!$D$4,0,10*ROW('Water Data'!D120))),'Data Summary'!BS126="Yes"),100-OFFSET('Water Data'!$D$4,0,10*ROW('Water Data'!D120)),NA())</f>
        <v>#N/A</v>
      </c>
      <c r="E126" s="527" t="e">
        <f ca="1">+IF(AND(ISNUMBER(OFFSET('Water Data'!$D$6,0,10*ROW('Water Data'!D120))),'Data Summary'!BT126="Yes"),OFFSET('Water Data'!$D$6,0,10*ROW('Water Data'!D120)),NA())</f>
        <v>#N/A</v>
      </c>
      <c r="F126" s="527" t="e">
        <f ca="1">+IF(AND(ISNUMBER(OFFSET('Water Data'!$D$9,0,10*ROW('Water Data'!D120))),'Data Summary'!BU126="Yes"),OFFSET('Water Data'!$D$9,0,10*ROW('Water Data'!D120)),NA())</f>
        <v>#N/A</v>
      </c>
      <c r="G126" s="527" t="e">
        <f ca="1">+IF(AND(ISNUMBER(OFFSET('Water Data'!$E$4,0,10*ROW('Water Data'!E120))),'Data Summary'!BV126="Yes"),100-OFFSET('Water Data'!$E$4,0,10*ROW('Water Data'!E120)),NA())</f>
        <v>#N/A</v>
      </c>
      <c r="H126" s="527" t="e">
        <f ca="1">+IF(AND(ISNUMBER(OFFSET('Water Data'!$E$6,0,10*ROW('Water Data'!E120))),'Data Summary'!BW126="Yes"),OFFSET('Water Data'!$E$6,0,10*ROW('Water Data'!E120)),NA())</f>
        <v>#N/A</v>
      </c>
      <c r="I126" s="527" t="e">
        <f ca="1">+IF(AND(ISNUMBER(OFFSET('Water Data'!$E$9,0,10*ROW('Water Data'!E120))),'Data Summary'!BX126="Yes"),OFFSET('Water Data'!$E$9,0,10*ROW('Water Data'!E120)),NA())</f>
        <v>#N/A</v>
      </c>
      <c r="J126" s="527" t="e">
        <f ca="1">+IF(AND(ISNUMBER(OFFSET('Water Data'!$F$4,0,10*ROW('Water Data'!F120))),'Data Summary'!BY126="Yes"),100-OFFSET('Water Data'!$F$4,0,10*ROW('Water Data'!F120)),NA())</f>
        <v>#N/A</v>
      </c>
      <c r="K126" s="527" t="e">
        <f ca="1">+IF(AND(ISNUMBER(OFFSET('Water Data'!$F$6,0,10*ROW('Water Data'!F120))),'Data Summary'!BZ126="Yes"),OFFSET('Water Data'!$F$6,0,10*ROW('Water Data'!F120)),NA())</f>
        <v>#N/A</v>
      </c>
      <c r="L126" s="527" t="e">
        <f ca="1">+IF(AND(ISNUMBER(OFFSET('Water Data'!$F$9,0,10*ROW('Water Data'!F120))),'Data Summary'!CA126="Yes"),OFFSET('Water Data'!$F$9,0,10*ROW('Water Data'!F120)),NA())</f>
        <v>#N/A</v>
      </c>
      <c r="M126" s="527" t="e">
        <f ca="1">+IF(AND(ISNUMBER(OFFSET('Water Data'!$G$4,0,10*ROW('Water Data'!G120))),'Data Summary'!CB126="Yes"),100-OFFSET('Water Data'!$G$4,0,10*ROW('Water Data'!G120)),NA())</f>
        <v>#N/A</v>
      </c>
      <c r="N126" s="527" t="e">
        <f ca="1">+IF(AND(ISNUMBER(OFFSET('Water Data'!$G$6,0,10*ROW('Water Data'!G120))),'Data Summary'!CC126="Yes"),OFFSET('Water Data'!$G$6,0,10*ROW('Water Data'!G120)),NA())</f>
        <v>#N/A</v>
      </c>
      <c r="O126" s="527" t="e">
        <f ca="1">+IF(AND(ISNUMBER(OFFSET('Water Data'!$G$9,0,10*ROW('Water Data'!G120))),'Data Summary'!CD126="Yes"),OFFSET('Water Data'!$G$9,0,10*ROW('Water Data'!G120)),NA())</f>
        <v>#N/A</v>
      </c>
      <c r="P126" s="527" t="e">
        <f ca="1">+IF(AND(ISNUMBER(OFFSET('Water Data'!$H$4,0,10*ROW('Water Data'!H120))),'Data Summary'!CE126="Yes"),100-OFFSET('Water Data'!$H$4,0,10*ROW('Water Data'!H120)),NA())</f>
        <v>#N/A</v>
      </c>
      <c r="Q126" s="527" t="e">
        <f ca="1">+IF(AND(ISNUMBER(OFFSET('Water Data'!$H$6,0,10*ROW('Water Data'!H120))),'Data Summary'!CF126="Yes"),OFFSET('Water Data'!$H$6,0,10*ROW('Water Data'!H120)),NA())</f>
        <v>#N/A</v>
      </c>
      <c r="R126" s="527" t="e">
        <f ca="1">+IF(AND(ISNUMBER(OFFSET('Water Data'!$H$9,0,10*ROW('Water Data'!H120))),'Data Summary'!CG126="Yes"),OFFSET('Water Data'!$H$9,0,10*ROW('Water Data'!H120)),NA())</f>
        <v>#N/A</v>
      </c>
      <c r="S126" s="527" t="e">
        <f ca="1">+IF(AND(ISNUMBER(OFFSET('Water Data'!$I$4,0,10*ROW('Water Data'!I120))),'Data Summary'!CH126="Yes"),100-OFFSET('Water Data'!$I$4,0,10*ROW('Water Data'!I120)),NA())</f>
        <v>#N/A</v>
      </c>
      <c r="T126" s="527" t="e">
        <f ca="1">+IF(AND(ISNUMBER(OFFSET('Water Data'!$I$6,0,10*ROW('Water Data'!I120))),'Data Summary'!CI126="Yes"),OFFSET('Water Data'!$I$6,0,10*ROW('Water Data'!I120)),NA())</f>
        <v>#N/A</v>
      </c>
      <c r="U126" s="527" t="e">
        <f ca="1">+IF(AND(ISNUMBER(OFFSET('Water Data'!$I$9,0,10*ROW('Water Data'!I120))),'Data Summary'!CJ126="Yes"),OFFSET('Water Data'!$I$9,0,10*ROW('Water Data'!I120)),NA())</f>
        <v>#N/A</v>
      </c>
      <c r="V126" s="528" t="e">
        <f ca="1">+IF(AND(ISNUMBER(OFFSET('Sanitation Data'!$D$4,0,10*ROW('Sanitation Data'!D120))),'Data Summary'!CK126="Yes"),100-OFFSET('Sanitation Data'!$D$4,0,10*ROW('Sanitation Data'!D120)),NA())</f>
        <v>#N/A</v>
      </c>
      <c r="W126" s="528" t="e">
        <f ca="1">+IF(AND(ISNUMBER(OFFSET('Sanitation Data'!$D$6,0,10*ROW('Sanitation Data'!D120))),'Data Summary'!CL126="Yes"),OFFSET('Sanitation Data'!$D$6,0,10*ROW('Sanitation Data'!D120)),NA())</f>
        <v>#N/A</v>
      </c>
      <c r="X126" s="528" t="e">
        <f ca="1">+IF(AND(ISNUMBER(OFFSET('Sanitation Data'!$D$10,0,10*ROW('Sanitation Data'!D120))),'Data Summary'!CM126="Yes"),OFFSET('Sanitation Data'!$D$10,0,10*ROW('Sanitation Data'!D120)),NA())</f>
        <v>#N/A</v>
      </c>
      <c r="Y126" s="528" t="e">
        <f ca="1">+IF(AND(ISNUMBER(OFFSET('Sanitation Data'!$D$11,0,10*ROW('Sanitation Data'!D120))),'Data Summary'!CN126="Yes"),OFFSET('Sanitation Data'!$D$11,0,10*ROW('Sanitation Data'!D120)),NA())</f>
        <v>#N/A</v>
      </c>
      <c r="Z126" s="528" t="e">
        <f ca="1">+IF(AND(ISNUMBER(OFFSET('Sanitation Data'!$D$12,0,10*ROW('Sanitation Data'!D120))),'Data Summary'!CO126="Yes"),OFFSET('Sanitation Data'!$D$12,0,10*ROW('Sanitation Data'!D120)),NA())</f>
        <v>#N/A</v>
      </c>
      <c r="AA126" s="528" t="e">
        <f ca="1">+IF(AND(ISNUMBER(OFFSET('Sanitation Data'!$E$4,0,10*ROW('Sanitation Data'!E120))),'Data Summary'!CP126="Yes"),100-OFFSET('Sanitation Data'!$E$4,0,10*ROW('Sanitation Data'!E120)),NA())</f>
        <v>#N/A</v>
      </c>
      <c r="AB126" s="528" t="e">
        <f ca="1">+IF(AND(ISNUMBER(OFFSET('Sanitation Data'!$E$6,0,10*ROW('Sanitation Data'!E120))),'Data Summary'!CQ126="Yes"),OFFSET('Sanitation Data'!$E$6,0,10*ROW('Sanitation Data'!E120)),NA())</f>
        <v>#N/A</v>
      </c>
      <c r="AC126" s="528" t="e">
        <f ca="1">+IF(AND(ISNUMBER(OFFSET('Sanitation Data'!$E$10,0,10*ROW('Sanitation Data'!E120))),'Data Summary'!CR126="Yes"),OFFSET('Sanitation Data'!$E$10,0,10*ROW('Sanitation Data'!E120)),NA())</f>
        <v>#N/A</v>
      </c>
      <c r="AD126" s="528" t="e">
        <f ca="1">+IF(AND(ISNUMBER(OFFSET('Sanitation Data'!$E$11,0,10*ROW('Sanitation Data'!E120))),'Data Summary'!CS126="Yes"),OFFSET('Sanitation Data'!$E$11,0,10*ROW('Sanitation Data'!E120)),NA())</f>
        <v>#N/A</v>
      </c>
      <c r="AE126" s="528" t="e">
        <f ca="1">+IF(AND(ISNUMBER(OFFSET('Sanitation Data'!$E$12,0,10*ROW('Sanitation Data'!E120))),'Data Summary'!CT126="Yes"),OFFSET('Sanitation Data'!$E$12,0,10*ROW('Sanitation Data'!E120)),NA())</f>
        <v>#N/A</v>
      </c>
      <c r="AF126" s="528" t="e">
        <f ca="1">+IF(AND(ISNUMBER(OFFSET('Sanitation Data'!$F$4,0,10*ROW('Sanitation Data'!F120))),'Data Summary'!CU126="Yes"),100-OFFSET('Sanitation Data'!$F$4,0,10*ROW('Sanitation Data'!F120)),NA())</f>
        <v>#N/A</v>
      </c>
      <c r="AG126" s="528" t="e">
        <f ca="1">+IF(AND(ISNUMBER(OFFSET('Sanitation Data'!$F$6,0,10*ROW('Sanitation Data'!F120))),'Data Summary'!CV126="Yes"),OFFSET('Sanitation Data'!$F$6,0,10*ROW('Sanitation Data'!F120)),NA())</f>
        <v>#N/A</v>
      </c>
      <c r="AH126" s="528" t="e">
        <f ca="1">+IF(AND(ISNUMBER(OFFSET('Sanitation Data'!$F$10,0,10*ROW('Sanitation Data'!F120))),'Data Summary'!CW126="Yes"),OFFSET('Sanitation Data'!$F$10,0,10*ROW('Sanitation Data'!F120)),NA())</f>
        <v>#N/A</v>
      </c>
      <c r="AI126" s="528" t="e">
        <f ca="1">+IF(AND(ISNUMBER(OFFSET('Sanitation Data'!$F$11,0,10*ROW('Sanitation Data'!F120))),'Data Summary'!CX126="Yes"),OFFSET('Sanitation Data'!$F$11,0,10*ROW('Sanitation Data'!F120)),NA())</f>
        <v>#N/A</v>
      </c>
      <c r="AJ126" s="528" t="e">
        <f ca="1">+IF(AND(ISNUMBER(OFFSET('Sanitation Data'!$F$12,0,10*ROW('Sanitation Data'!F120))),'Data Summary'!CY126="Yes"),OFFSET('Sanitation Data'!$F$12,0,10*ROW('Sanitation Data'!F120)),NA())</f>
        <v>#N/A</v>
      </c>
      <c r="AK126" s="528" t="e">
        <f ca="1">+IF(AND(ISNUMBER(OFFSET('Sanitation Data'!$G$4,0,10*ROW('Sanitation Data'!G120))),'Data Summary'!CZ126="Yes"),100-OFFSET('Sanitation Data'!$G$4,0,10*ROW('Sanitation Data'!G120)),NA())</f>
        <v>#N/A</v>
      </c>
      <c r="AL126" s="528" t="e">
        <f ca="1">+IF(AND(ISNUMBER(OFFSET('Sanitation Data'!$G$6,0,10*ROW('Sanitation Data'!G120))),'Data Summary'!DA126="Yes"),OFFSET('Sanitation Data'!$G$6,0,10*ROW('Sanitation Data'!G120)),NA())</f>
        <v>#N/A</v>
      </c>
      <c r="AM126" s="528" t="e">
        <f ca="1">+IF(AND(ISNUMBER(OFFSET('Sanitation Data'!$G$10,0,10*ROW('Sanitation Data'!G120))),'Data Summary'!DB126="Yes"),OFFSET('Sanitation Data'!$G$10,0,10*ROW('Sanitation Data'!G120)),NA())</f>
        <v>#N/A</v>
      </c>
      <c r="AN126" s="528" t="e">
        <f ca="1">+IF(AND(ISNUMBER(OFFSET('Sanitation Data'!$G$11,0,10*ROW('Sanitation Data'!G120))),'Data Summary'!DC126="Yes"),OFFSET('Sanitation Data'!$G$11,0,10*ROW('Sanitation Data'!G120)),NA())</f>
        <v>#N/A</v>
      </c>
      <c r="AO126" s="528" t="e">
        <f ca="1">+IF(AND(ISNUMBER(OFFSET('Sanitation Data'!$G$12,0,10*ROW('Sanitation Data'!G120))),'Data Summary'!DD126="Yes"),OFFSET('Sanitation Data'!$G$12,0,10*ROW('Sanitation Data'!G120)),NA())</f>
        <v>#N/A</v>
      </c>
      <c r="AP126" s="528" t="e">
        <f ca="1">+IF(AND(ISNUMBER(OFFSET('Sanitation Data'!$H$4,0,10*ROW('Sanitation Data'!H120))),'Data Summary'!DE126="Yes"),100-OFFSET('Sanitation Data'!$H$4,0,10*ROW('Sanitation Data'!H120)),NA())</f>
        <v>#N/A</v>
      </c>
      <c r="AQ126" s="528" t="e">
        <f ca="1">+IF(AND(ISNUMBER(OFFSET('Sanitation Data'!$H$6,0,10*ROW('Sanitation Data'!H120))),'Data Summary'!DF126="Yes"),OFFSET('Sanitation Data'!$H$6,0,10*ROW('Sanitation Data'!H120)),NA())</f>
        <v>#N/A</v>
      </c>
      <c r="AR126" s="528" t="e">
        <f ca="1">+IF(AND(ISNUMBER(OFFSET('Sanitation Data'!$H$10,0,10*ROW('Sanitation Data'!H120))),'Data Summary'!DG126="Yes"),OFFSET('Sanitation Data'!$H$10,0,10*ROW('Sanitation Data'!H120)),NA())</f>
        <v>#N/A</v>
      </c>
      <c r="AS126" s="528" t="e">
        <f ca="1">+IF(AND(ISNUMBER(OFFSET('Sanitation Data'!$H$11,0,10*ROW('Sanitation Data'!H120))),'Data Summary'!DH126="Yes"),OFFSET('Sanitation Data'!$H$11,0,10*ROW('Sanitation Data'!H120)),NA())</f>
        <v>#N/A</v>
      </c>
      <c r="AT126" s="528" t="e">
        <f ca="1">+IF(AND(ISNUMBER(OFFSET('Sanitation Data'!$H$12,0,10*ROW('Sanitation Data'!H120))),'Data Summary'!DI126="Yes"),OFFSET('Sanitation Data'!$H$12,0,10*ROW('Sanitation Data'!H120)),NA())</f>
        <v>#N/A</v>
      </c>
      <c r="AU126" s="528" t="e">
        <f ca="1">+IF(AND(ISNUMBER(OFFSET('Sanitation Data'!$I$4,0,10*ROW('Sanitation Data'!I120))),'Data Summary'!DJ126="Yes"),100-OFFSET('Sanitation Data'!$I$4,0,10*ROW('Sanitation Data'!I120)),NA())</f>
        <v>#N/A</v>
      </c>
      <c r="AV126" s="528" t="e">
        <f ca="1">+IF(AND(ISNUMBER(OFFSET('Sanitation Data'!$I$6,0,10*ROW('Sanitation Data'!I120))),'Data Summary'!DK126="Yes"),OFFSET('Sanitation Data'!$I$6,0,10*ROW('Sanitation Data'!I120)),NA())</f>
        <v>#N/A</v>
      </c>
      <c r="AW126" s="528" t="e">
        <f ca="1">+IF(AND(ISNUMBER(OFFSET('Sanitation Data'!$I$10,0,10*ROW('Sanitation Data'!I120))),'Data Summary'!DL126="Yes"),OFFSET('Sanitation Data'!$I$10,0,10*ROW('Sanitation Data'!I120)),NA())</f>
        <v>#N/A</v>
      </c>
      <c r="AX126" s="528" t="e">
        <f ca="1">+IF(AND(ISNUMBER(OFFSET('Sanitation Data'!$I$11,0,10*ROW('Sanitation Data'!I120))),'Data Summary'!DM126="Yes"),OFFSET('Sanitation Data'!$I$11,0,10*ROW('Sanitation Data'!I120)),NA())</f>
        <v>#N/A</v>
      </c>
      <c r="AY126" s="528" t="e">
        <f ca="1">+IF(AND(ISNUMBER(OFFSET('Sanitation Data'!$I$12,0,10*ROW('Sanitation Data'!I120))),'Data Summary'!DN126="Yes"),OFFSET('Sanitation Data'!$I$12,0,10*ROW('Sanitation Data'!I120)),NA())</f>
        <v>#N/A</v>
      </c>
      <c r="AZ126" s="529" t="e">
        <f ca="1">+IF(AND(ISNUMBER(OFFSET('Hygiene Data'!$D$5,0,10*ROW('Hygiene Data'!D120))),'Data Summary'!DO126="Yes"),OFFSET('Hygiene Data'!$D$5,0,10*ROW('Hygiene Data'!D120)),NA())</f>
        <v>#N/A</v>
      </c>
      <c r="BA126" s="529" t="e">
        <f ca="1">+IF(AND(ISNUMBER(OFFSET('Hygiene Data'!$D$7,0,10*ROW('Hygiene Data'!D120))),'Data Summary'!DP126="Yes"),OFFSET('Hygiene Data'!$D$7,0,10*ROW('Hygiene Data'!D120)),NA())</f>
        <v>#N/A</v>
      </c>
      <c r="BB126" s="529" t="e">
        <f ca="1">+IF(AND(ISNUMBER(OFFSET('Hygiene Data'!$D$9,0,10*ROW('Hygiene Data'!D120))),'Data Summary'!DQ126="Yes"),OFFSET('Hygiene Data'!$D$9,0,10*ROW('Hygiene Data'!D120)),NA())</f>
        <v>#N/A</v>
      </c>
      <c r="BC126" s="529" t="e">
        <f ca="1">+IF(AND(ISNUMBER(OFFSET('Hygiene Data'!$E$5,0,10*ROW('Hygiene Data'!E120))),'Data Summary'!DR126="Yes"),OFFSET('Hygiene Data'!$E$5,0,10*ROW('Hygiene Data'!E120)),NA())</f>
        <v>#N/A</v>
      </c>
      <c r="BD126" s="529" t="e">
        <f ca="1">+IF(AND(ISNUMBER(OFFSET('Hygiene Data'!$E$7,0,10*ROW('Hygiene Data'!E120))),'Data Summary'!DS126="Yes"),OFFSET('Hygiene Data'!$E$7,0,10*ROW('Hygiene Data'!E120)),NA())</f>
        <v>#N/A</v>
      </c>
      <c r="BE126" s="529" t="e">
        <f ca="1">+IF(AND(ISNUMBER(OFFSET('Hygiene Data'!$E$9,0,10*ROW('Hygiene Data'!E120))),'Data Summary'!DT126="Yes"),OFFSET('Hygiene Data'!$E$9,0,10*ROW('Hygiene Data'!E120)),NA())</f>
        <v>#N/A</v>
      </c>
      <c r="BF126" s="529" t="e">
        <f ca="1">+IF(AND(ISNUMBER(OFFSET('Hygiene Data'!$F$5,0,10*ROW('Hygiene Data'!F120))),'Data Summary'!DU126="Yes"),OFFSET('Hygiene Data'!$F$5,0,10*ROW('Hygiene Data'!F120)),NA())</f>
        <v>#N/A</v>
      </c>
      <c r="BG126" s="529" t="e">
        <f ca="1">+IF(AND(ISNUMBER(OFFSET('Hygiene Data'!$F$7,0,10*ROW('Hygiene Data'!F120))),'Data Summary'!DV126="Yes"),OFFSET('Hygiene Data'!$F$7,0,10*ROW('Hygiene Data'!F120)),NA())</f>
        <v>#N/A</v>
      </c>
      <c r="BH126" s="529" t="e">
        <f ca="1">+IF(AND(ISNUMBER(OFFSET('Hygiene Data'!$F$9,0,10*ROW('Hygiene Data'!F120))),'Data Summary'!DW126="Yes"),OFFSET('Hygiene Data'!$F$9,0,10*ROW('Hygiene Data'!F120)),NA())</f>
        <v>#N/A</v>
      </c>
      <c r="BI126" s="529" t="e">
        <f ca="1">+IF(AND(ISNUMBER(OFFSET('Hygiene Data'!$G$5,0,10*ROW('Hygiene Data'!G120))),'Data Summary'!DX126="Yes"),OFFSET('Hygiene Data'!$G$5,0,10*ROW('Hygiene Data'!G120)),NA())</f>
        <v>#N/A</v>
      </c>
      <c r="BJ126" s="529" t="e">
        <f ca="1">+IF(AND(ISNUMBER(OFFSET('Hygiene Data'!$G$7,0,10*ROW('Hygiene Data'!G120))),'Data Summary'!DY126="Yes"),OFFSET('Hygiene Data'!$G$7,0,10*ROW('Hygiene Data'!G120)),NA())</f>
        <v>#N/A</v>
      </c>
      <c r="BK126" s="529" t="e">
        <f ca="1">+IF(AND(ISNUMBER(OFFSET('Hygiene Data'!$G$9,0,10*ROW('Hygiene Data'!G120))),'Data Summary'!DZ126="Yes"),OFFSET('Hygiene Data'!$G$9,0,10*ROW('Hygiene Data'!G120)),NA())</f>
        <v>#N/A</v>
      </c>
      <c r="BL126" s="529" t="e">
        <f ca="1">+IF(AND(ISNUMBER(OFFSET('Hygiene Data'!$H$5,0,10*ROW('Hygiene Data'!H120))),'Data Summary'!EA126="Yes"),OFFSET('Hygiene Data'!$H$5,0,10*ROW('Hygiene Data'!H120)),NA())</f>
        <v>#N/A</v>
      </c>
      <c r="BM126" s="529" t="e">
        <f ca="1">+IF(AND(ISNUMBER(OFFSET('Hygiene Data'!$H$7,0,10*ROW('Hygiene Data'!H120))),'Data Summary'!EB126="Yes"),OFFSET('Hygiene Data'!$H$7,0,10*ROW('Hygiene Data'!H120)),NA())</f>
        <v>#N/A</v>
      </c>
      <c r="BN126" s="529" t="e">
        <f ca="1">+IF(AND(ISNUMBER(OFFSET('Hygiene Data'!$H$9,0,10*ROW('Hygiene Data'!H120))),'Data Summary'!EC126="Yes"),OFFSET('Hygiene Data'!$H$9,0,10*ROW('Hygiene Data'!H120)),NA())</f>
        <v>#N/A</v>
      </c>
      <c r="BO126" s="529" t="e">
        <f ca="1">+IF(AND(ISNUMBER(OFFSET('Hygiene Data'!$I$5,0,10*ROW('Hygiene Data'!I120))),'Data Summary'!ED126="Yes"),OFFSET('Hygiene Data'!$I$5,0,10*ROW('Hygiene Data'!I120)),NA())</f>
        <v>#N/A</v>
      </c>
      <c r="BP126" s="529" t="e">
        <f ca="1">+IF(AND(ISNUMBER(OFFSET('Hygiene Data'!$I$7,0,10*ROW('Hygiene Data'!I120))),'Data Summary'!EE126="Yes"),OFFSET('Hygiene Data'!$I$7,0,10*ROW('Hygiene Data'!I120)),NA())</f>
        <v>#N/A</v>
      </c>
      <c r="BQ126" s="529" t="e">
        <f ca="1">+IF(AND(ISNUMBER(OFFSET('Hygiene Data'!$I$9,0,10*ROW('Hygiene Data'!I120))),'Data Summary'!EF126="Yes"),OFFSET('Hygiene Data'!$I$9,0,10*ROW('Hygiene Data'!I120)),NA())</f>
        <v>#N/A</v>
      </c>
    </row>
    <row r="127" spans="1:69" x14ac:dyDescent="0.25">
      <c r="A127" s="525" t="e">
        <f ca="1">+RIGHT('Data Summary'!A127,LEN('Data Summary'!A127)-9)</f>
        <v>#VALUE!</v>
      </c>
      <c r="B127" s="499" t="str">
        <f ca="1">+IF(ISTEXT('Data Summary'!B127),'Data Summary'!B127,"")</f>
        <v/>
      </c>
      <c r="C127" s="526" t="e">
        <f ca="1">+VALUE('Data Summary'!C127)</f>
        <v>#VALUE!</v>
      </c>
      <c r="D127" s="527" t="e">
        <f ca="1">+IF(AND(ISNUMBER(OFFSET('Water Data'!$D$4,0,10*ROW('Water Data'!D121))),'Data Summary'!BS127="Yes"),100-OFFSET('Water Data'!$D$4,0,10*ROW('Water Data'!D121)),NA())</f>
        <v>#N/A</v>
      </c>
      <c r="E127" s="527" t="e">
        <f ca="1">+IF(AND(ISNUMBER(OFFSET('Water Data'!$D$6,0,10*ROW('Water Data'!D121))),'Data Summary'!BT127="Yes"),OFFSET('Water Data'!$D$6,0,10*ROW('Water Data'!D121)),NA())</f>
        <v>#N/A</v>
      </c>
      <c r="F127" s="527" t="e">
        <f ca="1">+IF(AND(ISNUMBER(OFFSET('Water Data'!$D$9,0,10*ROW('Water Data'!D121))),'Data Summary'!BU127="Yes"),OFFSET('Water Data'!$D$9,0,10*ROW('Water Data'!D121)),NA())</f>
        <v>#N/A</v>
      </c>
      <c r="G127" s="527" t="e">
        <f ca="1">+IF(AND(ISNUMBER(OFFSET('Water Data'!$E$4,0,10*ROW('Water Data'!E121))),'Data Summary'!BV127="Yes"),100-OFFSET('Water Data'!$E$4,0,10*ROW('Water Data'!E121)),NA())</f>
        <v>#N/A</v>
      </c>
      <c r="H127" s="527" t="e">
        <f ca="1">+IF(AND(ISNUMBER(OFFSET('Water Data'!$E$6,0,10*ROW('Water Data'!E121))),'Data Summary'!BW127="Yes"),OFFSET('Water Data'!$E$6,0,10*ROW('Water Data'!E121)),NA())</f>
        <v>#N/A</v>
      </c>
      <c r="I127" s="527" t="e">
        <f ca="1">+IF(AND(ISNUMBER(OFFSET('Water Data'!$E$9,0,10*ROW('Water Data'!E121))),'Data Summary'!BX127="Yes"),OFFSET('Water Data'!$E$9,0,10*ROW('Water Data'!E121)),NA())</f>
        <v>#N/A</v>
      </c>
      <c r="J127" s="527" t="e">
        <f ca="1">+IF(AND(ISNUMBER(OFFSET('Water Data'!$F$4,0,10*ROW('Water Data'!F121))),'Data Summary'!BY127="Yes"),100-OFFSET('Water Data'!$F$4,0,10*ROW('Water Data'!F121)),NA())</f>
        <v>#N/A</v>
      </c>
      <c r="K127" s="527" t="e">
        <f ca="1">+IF(AND(ISNUMBER(OFFSET('Water Data'!$F$6,0,10*ROW('Water Data'!F121))),'Data Summary'!BZ127="Yes"),OFFSET('Water Data'!$F$6,0,10*ROW('Water Data'!F121)),NA())</f>
        <v>#N/A</v>
      </c>
      <c r="L127" s="527" t="e">
        <f ca="1">+IF(AND(ISNUMBER(OFFSET('Water Data'!$F$9,0,10*ROW('Water Data'!F121))),'Data Summary'!CA127="Yes"),OFFSET('Water Data'!$F$9,0,10*ROW('Water Data'!F121)),NA())</f>
        <v>#N/A</v>
      </c>
      <c r="M127" s="527" t="e">
        <f ca="1">+IF(AND(ISNUMBER(OFFSET('Water Data'!$G$4,0,10*ROW('Water Data'!G121))),'Data Summary'!CB127="Yes"),100-OFFSET('Water Data'!$G$4,0,10*ROW('Water Data'!G121)),NA())</f>
        <v>#N/A</v>
      </c>
      <c r="N127" s="527" t="e">
        <f ca="1">+IF(AND(ISNUMBER(OFFSET('Water Data'!$G$6,0,10*ROW('Water Data'!G121))),'Data Summary'!CC127="Yes"),OFFSET('Water Data'!$G$6,0,10*ROW('Water Data'!G121)),NA())</f>
        <v>#N/A</v>
      </c>
      <c r="O127" s="527" t="e">
        <f ca="1">+IF(AND(ISNUMBER(OFFSET('Water Data'!$G$9,0,10*ROW('Water Data'!G121))),'Data Summary'!CD127="Yes"),OFFSET('Water Data'!$G$9,0,10*ROW('Water Data'!G121)),NA())</f>
        <v>#N/A</v>
      </c>
      <c r="P127" s="527" t="e">
        <f ca="1">+IF(AND(ISNUMBER(OFFSET('Water Data'!$H$4,0,10*ROW('Water Data'!H121))),'Data Summary'!CE127="Yes"),100-OFFSET('Water Data'!$H$4,0,10*ROW('Water Data'!H121)),NA())</f>
        <v>#N/A</v>
      </c>
      <c r="Q127" s="527" t="e">
        <f ca="1">+IF(AND(ISNUMBER(OFFSET('Water Data'!$H$6,0,10*ROW('Water Data'!H121))),'Data Summary'!CF127="Yes"),OFFSET('Water Data'!$H$6,0,10*ROW('Water Data'!H121)),NA())</f>
        <v>#N/A</v>
      </c>
      <c r="R127" s="527" t="e">
        <f ca="1">+IF(AND(ISNUMBER(OFFSET('Water Data'!$H$9,0,10*ROW('Water Data'!H121))),'Data Summary'!CG127="Yes"),OFFSET('Water Data'!$H$9,0,10*ROW('Water Data'!H121)),NA())</f>
        <v>#N/A</v>
      </c>
      <c r="S127" s="527" t="e">
        <f ca="1">+IF(AND(ISNUMBER(OFFSET('Water Data'!$I$4,0,10*ROW('Water Data'!I121))),'Data Summary'!CH127="Yes"),100-OFFSET('Water Data'!$I$4,0,10*ROW('Water Data'!I121)),NA())</f>
        <v>#N/A</v>
      </c>
      <c r="T127" s="527" t="e">
        <f ca="1">+IF(AND(ISNUMBER(OFFSET('Water Data'!$I$6,0,10*ROW('Water Data'!I121))),'Data Summary'!CI127="Yes"),OFFSET('Water Data'!$I$6,0,10*ROW('Water Data'!I121)),NA())</f>
        <v>#N/A</v>
      </c>
      <c r="U127" s="527" t="e">
        <f ca="1">+IF(AND(ISNUMBER(OFFSET('Water Data'!$I$9,0,10*ROW('Water Data'!I121))),'Data Summary'!CJ127="Yes"),OFFSET('Water Data'!$I$9,0,10*ROW('Water Data'!I121)),NA())</f>
        <v>#N/A</v>
      </c>
      <c r="V127" s="528" t="e">
        <f ca="1">+IF(AND(ISNUMBER(OFFSET('Sanitation Data'!$D$4,0,10*ROW('Sanitation Data'!D121))),'Data Summary'!CK127="Yes"),100-OFFSET('Sanitation Data'!$D$4,0,10*ROW('Sanitation Data'!D121)),NA())</f>
        <v>#N/A</v>
      </c>
      <c r="W127" s="528" t="e">
        <f ca="1">+IF(AND(ISNUMBER(OFFSET('Sanitation Data'!$D$6,0,10*ROW('Sanitation Data'!D121))),'Data Summary'!CL127="Yes"),OFFSET('Sanitation Data'!$D$6,0,10*ROW('Sanitation Data'!D121)),NA())</f>
        <v>#N/A</v>
      </c>
      <c r="X127" s="528" t="e">
        <f ca="1">+IF(AND(ISNUMBER(OFFSET('Sanitation Data'!$D$10,0,10*ROW('Sanitation Data'!D121))),'Data Summary'!CM127="Yes"),OFFSET('Sanitation Data'!$D$10,0,10*ROW('Sanitation Data'!D121)),NA())</f>
        <v>#N/A</v>
      </c>
      <c r="Y127" s="528" t="e">
        <f ca="1">+IF(AND(ISNUMBER(OFFSET('Sanitation Data'!$D$11,0,10*ROW('Sanitation Data'!D121))),'Data Summary'!CN127="Yes"),OFFSET('Sanitation Data'!$D$11,0,10*ROW('Sanitation Data'!D121)),NA())</f>
        <v>#N/A</v>
      </c>
      <c r="Z127" s="528" t="e">
        <f ca="1">+IF(AND(ISNUMBER(OFFSET('Sanitation Data'!$D$12,0,10*ROW('Sanitation Data'!D121))),'Data Summary'!CO127="Yes"),OFFSET('Sanitation Data'!$D$12,0,10*ROW('Sanitation Data'!D121)),NA())</f>
        <v>#N/A</v>
      </c>
      <c r="AA127" s="528" t="e">
        <f ca="1">+IF(AND(ISNUMBER(OFFSET('Sanitation Data'!$E$4,0,10*ROW('Sanitation Data'!E121))),'Data Summary'!CP127="Yes"),100-OFFSET('Sanitation Data'!$E$4,0,10*ROW('Sanitation Data'!E121)),NA())</f>
        <v>#N/A</v>
      </c>
      <c r="AB127" s="528" t="e">
        <f ca="1">+IF(AND(ISNUMBER(OFFSET('Sanitation Data'!$E$6,0,10*ROW('Sanitation Data'!E121))),'Data Summary'!CQ127="Yes"),OFFSET('Sanitation Data'!$E$6,0,10*ROW('Sanitation Data'!E121)),NA())</f>
        <v>#N/A</v>
      </c>
      <c r="AC127" s="528" t="e">
        <f ca="1">+IF(AND(ISNUMBER(OFFSET('Sanitation Data'!$E$10,0,10*ROW('Sanitation Data'!E121))),'Data Summary'!CR127="Yes"),OFFSET('Sanitation Data'!$E$10,0,10*ROW('Sanitation Data'!E121)),NA())</f>
        <v>#N/A</v>
      </c>
      <c r="AD127" s="528" t="e">
        <f ca="1">+IF(AND(ISNUMBER(OFFSET('Sanitation Data'!$E$11,0,10*ROW('Sanitation Data'!E121))),'Data Summary'!CS127="Yes"),OFFSET('Sanitation Data'!$E$11,0,10*ROW('Sanitation Data'!E121)),NA())</f>
        <v>#N/A</v>
      </c>
      <c r="AE127" s="528" t="e">
        <f ca="1">+IF(AND(ISNUMBER(OFFSET('Sanitation Data'!$E$12,0,10*ROW('Sanitation Data'!E121))),'Data Summary'!CT127="Yes"),OFFSET('Sanitation Data'!$E$12,0,10*ROW('Sanitation Data'!E121)),NA())</f>
        <v>#N/A</v>
      </c>
      <c r="AF127" s="528" t="e">
        <f ca="1">+IF(AND(ISNUMBER(OFFSET('Sanitation Data'!$F$4,0,10*ROW('Sanitation Data'!F121))),'Data Summary'!CU127="Yes"),100-OFFSET('Sanitation Data'!$F$4,0,10*ROW('Sanitation Data'!F121)),NA())</f>
        <v>#N/A</v>
      </c>
      <c r="AG127" s="528" t="e">
        <f ca="1">+IF(AND(ISNUMBER(OFFSET('Sanitation Data'!$F$6,0,10*ROW('Sanitation Data'!F121))),'Data Summary'!CV127="Yes"),OFFSET('Sanitation Data'!$F$6,0,10*ROW('Sanitation Data'!F121)),NA())</f>
        <v>#N/A</v>
      </c>
      <c r="AH127" s="528" t="e">
        <f ca="1">+IF(AND(ISNUMBER(OFFSET('Sanitation Data'!$F$10,0,10*ROW('Sanitation Data'!F121))),'Data Summary'!CW127="Yes"),OFFSET('Sanitation Data'!$F$10,0,10*ROW('Sanitation Data'!F121)),NA())</f>
        <v>#N/A</v>
      </c>
      <c r="AI127" s="528" t="e">
        <f ca="1">+IF(AND(ISNUMBER(OFFSET('Sanitation Data'!$F$11,0,10*ROW('Sanitation Data'!F121))),'Data Summary'!CX127="Yes"),OFFSET('Sanitation Data'!$F$11,0,10*ROW('Sanitation Data'!F121)),NA())</f>
        <v>#N/A</v>
      </c>
      <c r="AJ127" s="528" t="e">
        <f ca="1">+IF(AND(ISNUMBER(OFFSET('Sanitation Data'!$F$12,0,10*ROW('Sanitation Data'!F121))),'Data Summary'!CY127="Yes"),OFFSET('Sanitation Data'!$F$12,0,10*ROW('Sanitation Data'!F121)),NA())</f>
        <v>#N/A</v>
      </c>
      <c r="AK127" s="528" t="e">
        <f ca="1">+IF(AND(ISNUMBER(OFFSET('Sanitation Data'!$G$4,0,10*ROW('Sanitation Data'!G121))),'Data Summary'!CZ127="Yes"),100-OFFSET('Sanitation Data'!$G$4,0,10*ROW('Sanitation Data'!G121)),NA())</f>
        <v>#N/A</v>
      </c>
      <c r="AL127" s="528" t="e">
        <f ca="1">+IF(AND(ISNUMBER(OFFSET('Sanitation Data'!$G$6,0,10*ROW('Sanitation Data'!G121))),'Data Summary'!DA127="Yes"),OFFSET('Sanitation Data'!$G$6,0,10*ROW('Sanitation Data'!G121)),NA())</f>
        <v>#N/A</v>
      </c>
      <c r="AM127" s="528" t="e">
        <f ca="1">+IF(AND(ISNUMBER(OFFSET('Sanitation Data'!$G$10,0,10*ROW('Sanitation Data'!G121))),'Data Summary'!DB127="Yes"),OFFSET('Sanitation Data'!$G$10,0,10*ROW('Sanitation Data'!G121)),NA())</f>
        <v>#N/A</v>
      </c>
      <c r="AN127" s="528" t="e">
        <f ca="1">+IF(AND(ISNUMBER(OFFSET('Sanitation Data'!$G$11,0,10*ROW('Sanitation Data'!G121))),'Data Summary'!DC127="Yes"),OFFSET('Sanitation Data'!$G$11,0,10*ROW('Sanitation Data'!G121)),NA())</f>
        <v>#N/A</v>
      </c>
      <c r="AO127" s="528" t="e">
        <f ca="1">+IF(AND(ISNUMBER(OFFSET('Sanitation Data'!$G$12,0,10*ROW('Sanitation Data'!G121))),'Data Summary'!DD127="Yes"),OFFSET('Sanitation Data'!$G$12,0,10*ROW('Sanitation Data'!G121)),NA())</f>
        <v>#N/A</v>
      </c>
      <c r="AP127" s="528" t="e">
        <f ca="1">+IF(AND(ISNUMBER(OFFSET('Sanitation Data'!$H$4,0,10*ROW('Sanitation Data'!H121))),'Data Summary'!DE127="Yes"),100-OFFSET('Sanitation Data'!$H$4,0,10*ROW('Sanitation Data'!H121)),NA())</f>
        <v>#N/A</v>
      </c>
      <c r="AQ127" s="528" t="e">
        <f ca="1">+IF(AND(ISNUMBER(OFFSET('Sanitation Data'!$H$6,0,10*ROW('Sanitation Data'!H121))),'Data Summary'!DF127="Yes"),OFFSET('Sanitation Data'!$H$6,0,10*ROW('Sanitation Data'!H121)),NA())</f>
        <v>#N/A</v>
      </c>
      <c r="AR127" s="528" t="e">
        <f ca="1">+IF(AND(ISNUMBER(OFFSET('Sanitation Data'!$H$10,0,10*ROW('Sanitation Data'!H121))),'Data Summary'!DG127="Yes"),OFFSET('Sanitation Data'!$H$10,0,10*ROW('Sanitation Data'!H121)),NA())</f>
        <v>#N/A</v>
      </c>
      <c r="AS127" s="528" t="e">
        <f ca="1">+IF(AND(ISNUMBER(OFFSET('Sanitation Data'!$H$11,0,10*ROW('Sanitation Data'!H121))),'Data Summary'!DH127="Yes"),OFFSET('Sanitation Data'!$H$11,0,10*ROW('Sanitation Data'!H121)),NA())</f>
        <v>#N/A</v>
      </c>
      <c r="AT127" s="528" t="e">
        <f ca="1">+IF(AND(ISNUMBER(OFFSET('Sanitation Data'!$H$12,0,10*ROW('Sanitation Data'!H121))),'Data Summary'!DI127="Yes"),OFFSET('Sanitation Data'!$H$12,0,10*ROW('Sanitation Data'!H121)),NA())</f>
        <v>#N/A</v>
      </c>
      <c r="AU127" s="528" t="e">
        <f ca="1">+IF(AND(ISNUMBER(OFFSET('Sanitation Data'!$I$4,0,10*ROW('Sanitation Data'!I121))),'Data Summary'!DJ127="Yes"),100-OFFSET('Sanitation Data'!$I$4,0,10*ROW('Sanitation Data'!I121)),NA())</f>
        <v>#N/A</v>
      </c>
      <c r="AV127" s="528" t="e">
        <f ca="1">+IF(AND(ISNUMBER(OFFSET('Sanitation Data'!$I$6,0,10*ROW('Sanitation Data'!I121))),'Data Summary'!DK127="Yes"),OFFSET('Sanitation Data'!$I$6,0,10*ROW('Sanitation Data'!I121)),NA())</f>
        <v>#N/A</v>
      </c>
      <c r="AW127" s="528" t="e">
        <f ca="1">+IF(AND(ISNUMBER(OFFSET('Sanitation Data'!$I$10,0,10*ROW('Sanitation Data'!I121))),'Data Summary'!DL127="Yes"),OFFSET('Sanitation Data'!$I$10,0,10*ROW('Sanitation Data'!I121)),NA())</f>
        <v>#N/A</v>
      </c>
      <c r="AX127" s="528" t="e">
        <f ca="1">+IF(AND(ISNUMBER(OFFSET('Sanitation Data'!$I$11,0,10*ROW('Sanitation Data'!I121))),'Data Summary'!DM127="Yes"),OFFSET('Sanitation Data'!$I$11,0,10*ROW('Sanitation Data'!I121)),NA())</f>
        <v>#N/A</v>
      </c>
      <c r="AY127" s="528" t="e">
        <f ca="1">+IF(AND(ISNUMBER(OFFSET('Sanitation Data'!$I$12,0,10*ROW('Sanitation Data'!I121))),'Data Summary'!DN127="Yes"),OFFSET('Sanitation Data'!$I$12,0,10*ROW('Sanitation Data'!I121)),NA())</f>
        <v>#N/A</v>
      </c>
      <c r="AZ127" s="529" t="e">
        <f ca="1">+IF(AND(ISNUMBER(OFFSET('Hygiene Data'!$D$5,0,10*ROW('Hygiene Data'!D121))),'Data Summary'!DO127="Yes"),OFFSET('Hygiene Data'!$D$5,0,10*ROW('Hygiene Data'!D121)),NA())</f>
        <v>#N/A</v>
      </c>
      <c r="BA127" s="529" t="e">
        <f ca="1">+IF(AND(ISNUMBER(OFFSET('Hygiene Data'!$D$7,0,10*ROW('Hygiene Data'!D121))),'Data Summary'!DP127="Yes"),OFFSET('Hygiene Data'!$D$7,0,10*ROW('Hygiene Data'!D121)),NA())</f>
        <v>#N/A</v>
      </c>
      <c r="BB127" s="529" t="e">
        <f ca="1">+IF(AND(ISNUMBER(OFFSET('Hygiene Data'!$D$9,0,10*ROW('Hygiene Data'!D121))),'Data Summary'!DQ127="Yes"),OFFSET('Hygiene Data'!$D$9,0,10*ROW('Hygiene Data'!D121)),NA())</f>
        <v>#N/A</v>
      </c>
      <c r="BC127" s="529" t="e">
        <f ca="1">+IF(AND(ISNUMBER(OFFSET('Hygiene Data'!$E$5,0,10*ROW('Hygiene Data'!E121))),'Data Summary'!DR127="Yes"),OFFSET('Hygiene Data'!$E$5,0,10*ROW('Hygiene Data'!E121)),NA())</f>
        <v>#N/A</v>
      </c>
      <c r="BD127" s="529" t="e">
        <f ca="1">+IF(AND(ISNUMBER(OFFSET('Hygiene Data'!$E$7,0,10*ROW('Hygiene Data'!E121))),'Data Summary'!DS127="Yes"),OFFSET('Hygiene Data'!$E$7,0,10*ROW('Hygiene Data'!E121)),NA())</f>
        <v>#N/A</v>
      </c>
      <c r="BE127" s="529" t="e">
        <f ca="1">+IF(AND(ISNUMBER(OFFSET('Hygiene Data'!$E$9,0,10*ROW('Hygiene Data'!E121))),'Data Summary'!DT127="Yes"),OFFSET('Hygiene Data'!$E$9,0,10*ROW('Hygiene Data'!E121)),NA())</f>
        <v>#N/A</v>
      </c>
      <c r="BF127" s="529" t="e">
        <f ca="1">+IF(AND(ISNUMBER(OFFSET('Hygiene Data'!$F$5,0,10*ROW('Hygiene Data'!F121))),'Data Summary'!DU127="Yes"),OFFSET('Hygiene Data'!$F$5,0,10*ROW('Hygiene Data'!F121)),NA())</f>
        <v>#N/A</v>
      </c>
      <c r="BG127" s="529" t="e">
        <f ca="1">+IF(AND(ISNUMBER(OFFSET('Hygiene Data'!$F$7,0,10*ROW('Hygiene Data'!F121))),'Data Summary'!DV127="Yes"),OFFSET('Hygiene Data'!$F$7,0,10*ROW('Hygiene Data'!F121)),NA())</f>
        <v>#N/A</v>
      </c>
      <c r="BH127" s="529" t="e">
        <f ca="1">+IF(AND(ISNUMBER(OFFSET('Hygiene Data'!$F$9,0,10*ROW('Hygiene Data'!F121))),'Data Summary'!DW127="Yes"),OFFSET('Hygiene Data'!$F$9,0,10*ROW('Hygiene Data'!F121)),NA())</f>
        <v>#N/A</v>
      </c>
      <c r="BI127" s="529" t="e">
        <f ca="1">+IF(AND(ISNUMBER(OFFSET('Hygiene Data'!$G$5,0,10*ROW('Hygiene Data'!G121))),'Data Summary'!DX127="Yes"),OFFSET('Hygiene Data'!$G$5,0,10*ROW('Hygiene Data'!G121)),NA())</f>
        <v>#N/A</v>
      </c>
      <c r="BJ127" s="529" t="e">
        <f ca="1">+IF(AND(ISNUMBER(OFFSET('Hygiene Data'!$G$7,0,10*ROW('Hygiene Data'!G121))),'Data Summary'!DY127="Yes"),OFFSET('Hygiene Data'!$G$7,0,10*ROW('Hygiene Data'!G121)),NA())</f>
        <v>#N/A</v>
      </c>
      <c r="BK127" s="529" t="e">
        <f ca="1">+IF(AND(ISNUMBER(OFFSET('Hygiene Data'!$G$9,0,10*ROW('Hygiene Data'!G121))),'Data Summary'!DZ127="Yes"),OFFSET('Hygiene Data'!$G$9,0,10*ROW('Hygiene Data'!G121)),NA())</f>
        <v>#N/A</v>
      </c>
      <c r="BL127" s="529" t="e">
        <f ca="1">+IF(AND(ISNUMBER(OFFSET('Hygiene Data'!$H$5,0,10*ROW('Hygiene Data'!H121))),'Data Summary'!EA127="Yes"),OFFSET('Hygiene Data'!$H$5,0,10*ROW('Hygiene Data'!H121)),NA())</f>
        <v>#N/A</v>
      </c>
      <c r="BM127" s="529" t="e">
        <f ca="1">+IF(AND(ISNUMBER(OFFSET('Hygiene Data'!$H$7,0,10*ROW('Hygiene Data'!H121))),'Data Summary'!EB127="Yes"),OFFSET('Hygiene Data'!$H$7,0,10*ROW('Hygiene Data'!H121)),NA())</f>
        <v>#N/A</v>
      </c>
      <c r="BN127" s="529" t="e">
        <f ca="1">+IF(AND(ISNUMBER(OFFSET('Hygiene Data'!$H$9,0,10*ROW('Hygiene Data'!H121))),'Data Summary'!EC127="Yes"),OFFSET('Hygiene Data'!$H$9,0,10*ROW('Hygiene Data'!H121)),NA())</f>
        <v>#N/A</v>
      </c>
      <c r="BO127" s="529" t="e">
        <f ca="1">+IF(AND(ISNUMBER(OFFSET('Hygiene Data'!$I$5,0,10*ROW('Hygiene Data'!I121))),'Data Summary'!ED127="Yes"),OFFSET('Hygiene Data'!$I$5,0,10*ROW('Hygiene Data'!I121)),NA())</f>
        <v>#N/A</v>
      </c>
      <c r="BP127" s="529" t="e">
        <f ca="1">+IF(AND(ISNUMBER(OFFSET('Hygiene Data'!$I$7,0,10*ROW('Hygiene Data'!I121))),'Data Summary'!EE127="Yes"),OFFSET('Hygiene Data'!$I$7,0,10*ROW('Hygiene Data'!I121)),NA())</f>
        <v>#N/A</v>
      </c>
      <c r="BQ127" s="529" t="e">
        <f ca="1">+IF(AND(ISNUMBER(OFFSET('Hygiene Data'!$I$9,0,10*ROW('Hygiene Data'!I121))),'Data Summary'!EF127="Yes"),OFFSET('Hygiene Data'!$I$9,0,10*ROW('Hygiene Data'!I121)),NA())</f>
        <v>#N/A</v>
      </c>
    </row>
    <row r="128" spans="1:69" x14ac:dyDescent="0.25">
      <c r="A128" s="525" t="e">
        <f ca="1">+RIGHT('Data Summary'!A128,LEN('Data Summary'!A128)-9)</f>
        <v>#VALUE!</v>
      </c>
      <c r="B128" s="499" t="str">
        <f ca="1">+IF(ISTEXT('Data Summary'!B128),'Data Summary'!B128,"")</f>
        <v/>
      </c>
      <c r="C128" s="526" t="e">
        <f ca="1">+VALUE('Data Summary'!C128)</f>
        <v>#VALUE!</v>
      </c>
      <c r="D128" s="527" t="e">
        <f ca="1">+IF(AND(ISNUMBER(OFFSET('Water Data'!$D$4,0,10*ROW('Water Data'!D122))),'Data Summary'!BS128="Yes"),100-OFFSET('Water Data'!$D$4,0,10*ROW('Water Data'!D122)),NA())</f>
        <v>#N/A</v>
      </c>
      <c r="E128" s="527" t="e">
        <f ca="1">+IF(AND(ISNUMBER(OFFSET('Water Data'!$D$6,0,10*ROW('Water Data'!D122))),'Data Summary'!BT128="Yes"),OFFSET('Water Data'!$D$6,0,10*ROW('Water Data'!D122)),NA())</f>
        <v>#N/A</v>
      </c>
      <c r="F128" s="527" t="e">
        <f ca="1">+IF(AND(ISNUMBER(OFFSET('Water Data'!$D$9,0,10*ROW('Water Data'!D122))),'Data Summary'!BU128="Yes"),OFFSET('Water Data'!$D$9,0,10*ROW('Water Data'!D122)),NA())</f>
        <v>#N/A</v>
      </c>
      <c r="G128" s="527" t="e">
        <f ca="1">+IF(AND(ISNUMBER(OFFSET('Water Data'!$E$4,0,10*ROW('Water Data'!E122))),'Data Summary'!BV128="Yes"),100-OFFSET('Water Data'!$E$4,0,10*ROW('Water Data'!E122)),NA())</f>
        <v>#N/A</v>
      </c>
      <c r="H128" s="527" t="e">
        <f ca="1">+IF(AND(ISNUMBER(OFFSET('Water Data'!$E$6,0,10*ROW('Water Data'!E122))),'Data Summary'!BW128="Yes"),OFFSET('Water Data'!$E$6,0,10*ROW('Water Data'!E122)),NA())</f>
        <v>#N/A</v>
      </c>
      <c r="I128" s="527" t="e">
        <f ca="1">+IF(AND(ISNUMBER(OFFSET('Water Data'!$E$9,0,10*ROW('Water Data'!E122))),'Data Summary'!BX128="Yes"),OFFSET('Water Data'!$E$9,0,10*ROW('Water Data'!E122)),NA())</f>
        <v>#N/A</v>
      </c>
      <c r="J128" s="527" t="e">
        <f ca="1">+IF(AND(ISNUMBER(OFFSET('Water Data'!$F$4,0,10*ROW('Water Data'!F122))),'Data Summary'!BY128="Yes"),100-OFFSET('Water Data'!$F$4,0,10*ROW('Water Data'!F122)),NA())</f>
        <v>#N/A</v>
      </c>
      <c r="K128" s="527" t="e">
        <f ca="1">+IF(AND(ISNUMBER(OFFSET('Water Data'!$F$6,0,10*ROW('Water Data'!F122))),'Data Summary'!BZ128="Yes"),OFFSET('Water Data'!$F$6,0,10*ROW('Water Data'!F122)),NA())</f>
        <v>#N/A</v>
      </c>
      <c r="L128" s="527" t="e">
        <f ca="1">+IF(AND(ISNUMBER(OFFSET('Water Data'!$F$9,0,10*ROW('Water Data'!F122))),'Data Summary'!CA128="Yes"),OFFSET('Water Data'!$F$9,0,10*ROW('Water Data'!F122)),NA())</f>
        <v>#N/A</v>
      </c>
      <c r="M128" s="527" t="e">
        <f ca="1">+IF(AND(ISNUMBER(OFFSET('Water Data'!$G$4,0,10*ROW('Water Data'!G122))),'Data Summary'!CB128="Yes"),100-OFFSET('Water Data'!$G$4,0,10*ROW('Water Data'!G122)),NA())</f>
        <v>#N/A</v>
      </c>
      <c r="N128" s="527" t="e">
        <f ca="1">+IF(AND(ISNUMBER(OFFSET('Water Data'!$G$6,0,10*ROW('Water Data'!G122))),'Data Summary'!CC128="Yes"),OFFSET('Water Data'!$G$6,0,10*ROW('Water Data'!G122)),NA())</f>
        <v>#N/A</v>
      </c>
      <c r="O128" s="527" t="e">
        <f ca="1">+IF(AND(ISNUMBER(OFFSET('Water Data'!$G$9,0,10*ROW('Water Data'!G122))),'Data Summary'!CD128="Yes"),OFFSET('Water Data'!$G$9,0,10*ROW('Water Data'!G122)),NA())</f>
        <v>#N/A</v>
      </c>
      <c r="P128" s="527" t="e">
        <f ca="1">+IF(AND(ISNUMBER(OFFSET('Water Data'!$H$4,0,10*ROW('Water Data'!H122))),'Data Summary'!CE128="Yes"),100-OFFSET('Water Data'!$H$4,0,10*ROW('Water Data'!H122)),NA())</f>
        <v>#N/A</v>
      </c>
      <c r="Q128" s="527" t="e">
        <f ca="1">+IF(AND(ISNUMBER(OFFSET('Water Data'!$H$6,0,10*ROW('Water Data'!H122))),'Data Summary'!CF128="Yes"),OFFSET('Water Data'!$H$6,0,10*ROW('Water Data'!H122)),NA())</f>
        <v>#N/A</v>
      </c>
      <c r="R128" s="527" t="e">
        <f ca="1">+IF(AND(ISNUMBER(OFFSET('Water Data'!$H$9,0,10*ROW('Water Data'!H122))),'Data Summary'!CG128="Yes"),OFFSET('Water Data'!$H$9,0,10*ROW('Water Data'!H122)),NA())</f>
        <v>#N/A</v>
      </c>
      <c r="S128" s="527" t="e">
        <f ca="1">+IF(AND(ISNUMBER(OFFSET('Water Data'!$I$4,0,10*ROW('Water Data'!I122))),'Data Summary'!CH128="Yes"),100-OFFSET('Water Data'!$I$4,0,10*ROW('Water Data'!I122)),NA())</f>
        <v>#N/A</v>
      </c>
      <c r="T128" s="527" t="e">
        <f ca="1">+IF(AND(ISNUMBER(OFFSET('Water Data'!$I$6,0,10*ROW('Water Data'!I122))),'Data Summary'!CI128="Yes"),OFFSET('Water Data'!$I$6,0,10*ROW('Water Data'!I122)),NA())</f>
        <v>#N/A</v>
      </c>
      <c r="U128" s="527" t="e">
        <f ca="1">+IF(AND(ISNUMBER(OFFSET('Water Data'!$I$9,0,10*ROW('Water Data'!I122))),'Data Summary'!CJ128="Yes"),OFFSET('Water Data'!$I$9,0,10*ROW('Water Data'!I122)),NA())</f>
        <v>#N/A</v>
      </c>
      <c r="V128" s="528" t="e">
        <f ca="1">+IF(AND(ISNUMBER(OFFSET('Sanitation Data'!$D$4,0,10*ROW('Sanitation Data'!D122))),'Data Summary'!CK128="Yes"),100-OFFSET('Sanitation Data'!$D$4,0,10*ROW('Sanitation Data'!D122)),NA())</f>
        <v>#N/A</v>
      </c>
      <c r="W128" s="528" t="e">
        <f ca="1">+IF(AND(ISNUMBER(OFFSET('Sanitation Data'!$D$6,0,10*ROW('Sanitation Data'!D122))),'Data Summary'!CL128="Yes"),OFFSET('Sanitation Data'!$D$6,0,10*ROW('Sanitation Data'!D122)),NA())</f>
        <v>#N/A</v>
      </c>
      <c r="X128" s="528" t="e">
        <f ca="1">+IF(AND(ISNUMBER(OFFSET('Sanitation Data'!$D$10,0,10*ROW('Sanitation Data'!D122))),'Data Summary'!CM128="Yes"),OFFSET('Sanitation Data'!$D$10,0,10*ROW('Sanitation Data'!D122)),NA())</f>
        <v>#N/A</v>
      </c>
      <c r="Y128" s="528" t="e">
        <f ca="1">+IF(AND(ISNUMBER(OFFSET('Sanitation Data'!$D$11,0,10*ROW('Sanitation Data'!D122))),'Data Summary'!CN128="Yes"),OFFSET('Sanitation Data'!$D$11,0,10*ROW('Sanitation Data'!D122)),NA())</f>
        <v>#N/A</v>
      </c>
      <c r="Z128" s="528" t="e">
        <f ca="1">+IF(AND(ISNUMBER(OFFSET('Sanitation Data'!$D$12,0,10*ROW('Sanitation Data'!D122))),'Data Summary'!CO128="Yes"),OFFSET('Sanitation Data'!$D$12,0,10*ROW('Sanitation Data'!D122)),NA())</f>
        <v>#N/A</v>
      </c>
      <c r="AA128" s="528" t="e">
        <f ca="1">+IF(AND(ISNUMBER(OFFSET('Sanitation Data'!$E$4,0,10*ROW('Sanitation Data'!E122))),'Data Summary'!CP128="Yes"),100-OFFSET('Sanitation Data'!$E$4,0,10*ROW('Sanitation Data'!E122)),NA())</f>
        <v>#N/A</v>
      </c>
      <c r="AB128" s="528" t="e">
        <f ca="1">+IF(AND(ISNUMBER(OFFSET('Sanitation Data'!$E$6,0,10*ROW('Sanitation Data'!E122))),'Data Summary'!CQ128="Yes"),OFFSET('Sanitation Data'!$E$6,0,10*ROW('Sanitation Data'!E122)),NA())</f>
        <v>#N/A</v>
      </c>
      <c r="AC128" s="528" t="e">
        <f ca="1">+IF(AND(ISNUMBER(OFFSET('Sanitation Data'!$E$10,0,10*ROW('Sanitation Data'!E122))),'Data Summary'!CR128="Yes"),OFFSET('Sanitation Data'!$E$10,0,10*ROW('Sanitation Data'!E122)),NA())</f>
        <v>#N/A</v>
      </c>
      <c r="AD128" s="528" t="e">
        <f ca="1">+IF(AND(ISNUMBER(OFFSET('Sanitation Data'!$E$11,0,10*ROW('Sanitation Data'!E122))),'Data Summary'!CS128="Yes"),OFFSET('Sanitation Data'!$E$11,0,10*ROW('Sanitation Data'!E122)),NA())</f>
        <v>#N/A</v>
      </c>
      <c r="AE128" s="528" t="e">
        <f ca="1">+IF(AND(ISNUMBER(OFFSET('Sanitation Data'!$E$12,0,10*ROW('Sanitation Data'!E122))),'Data Summary'!CT128="Yes"),OFFSET('Sanitation Data'!$E$12,0,10*ROW('Sanitation Data'!E122)),NA())</f>
        <v>#N/A</v>
      </c>
      <c r="AF128" s="528" t="e">
        <f ca="1">+IF(AND(ISNUMBER(OFFSET('Sanitation Data'!$F$4,0,10*ROW('Sanitation Data'!F122))),'Data Summary'!CU128="Yes"),100-OFFSET('Sanitation Data'!$F$4,0,10*ROW('Sanitation Data'!F122)),NA())</f>
        <v>#N/A</v>
      </c>
      <c r="AG128" s="528" t="e">
        <f ca="1">+IF(AND(ISNUMBER(OFFSET('Sanitation Data'!$F$6,0,10*ROW('Sanitation Data'!F122))),'Data Summary'!CV128="Yes"),OFFSET('Sanitation Data'!$F$6,0,10*ROW('Sanitation Data'!F122)),NA())</f>
        <v>#N/A</v>
      </c>
      <c r="AH128" s="528" t="e">
        <f ca="1">+IF(AND(ISNUMBER(OFFSET('Sanitation Data'!$F$10,0,10*ROW('Sanitation Data'!F122))),'Data Summary'!CW128="Yes"),OFFSET('Sanitation Data'!$F$10,0,10*ROW('Sanitation Data'!F122)),NA())</f>
        <v>#N/A</v>
      </c>
      <c r="AI128" s="528" t="e">
        <f ca="1">+IF(AND(ISNUMBER(OFFSET('Sanitation Data'!$F$11,0,10*ROW('Sanitation Data'!F122))),'Data Summary'!CX128="Yes"),OFFSET('Sanitation Data'!$F$11,0,10*ROW('Sanitation Data'!F122)),NA())</f>
        <v>#N/A</v>
      </c>
      <c r="AJ128" s="528" t="e">
        <f ca="1">+IF(AND(ISNUMBER(OFFSET('Sanitation Data'!$F$12,0,10*ROW('Sanitation Data'!F122))),'Data Summary'!CY128="Yes"),OFFSET('Sanitation Data'!$F$12,0,10*ROW('Sanitation Data'!F122)),NA())</f>
        <v>#N/A</v>
      </c>
      <c r="AK128" s="528" t="e">
        <f ca="1">+IF(AND(ISNUMBER(OFFSET('Sanitation Data'!$G$4,0,10*ROW('Sanitation Data'!G122))),'Data Summary'!CZ128="Yes"),100-OFFSET('Sanitation Data'!$G$4,0,10*ROW('Sanitation Data'!G122)),NA())</f>
        <v>#N/A</v>
      </c>
      <c r="AL128" s="528" t="e">
        <f ca="1">+IF(AND(ISNUMBER(OFFSET('Sanitation Data'!$G$6,0,10*ROW('Sanitation Data'!G122))),'Data Summary'!DA128="Yes"),OFFSET('Sanitation Data'!$G$6,0,10*ROW('Sanitation Data'!G122)),NA())</f>
        <v>#N/A</v>
      </c>
      <c r="AM128" s="528" t="e">
        <f ca="1">+IF(AND(ISNUMBER(OFFSET('Sanitation Data'!$G$10,0,10*ROW('Sanitation Data'!G122))),'Data Summary'!DB128="Yes"),OFFSET('Sanitation Data'!$G$10,0,10*ROW('Sanitation Data'!G122)),NA())</f>
        <v>#N/A</v>
      </c>
      <c r="AN128" s="528" t="e">
        <f ca="1">+IF(AND(ISNUMBER(OFFSET('Sanitation Data'!$G$11,0,10*ROW('Sanitation Data'!G122))),'Data Summary'!DC128="Yes"),OFFSET('Sanitation Data'!$G$11,0,10*ROW('Sanitation Data'!G122)),NA())</f>
        <v>#N/A</v>
      </c>
      <c r="AO128" s="528" t="e">
        <f ca="1">+IF(AND(ISNUMBER(OFFSET('Sanitation Data'!$G$12,0,10*ROW('Sanitation Data'!G122))),'Data Summary'!DD128="Yes"),OFFSET('Sanitation Data'!$G$12,0,10*ROW('Sanitation Data'!G122)),NA())</f>
        <v>#N/A</v>
      </c>
      <c r="AP128" s="528" t="e">
        <f ca="1">+IF(AND(ISNUMBER(OFFSET('Sanitation Data'!$H$4,0,10*ROW('Sanitation Data'!H122))),'Data Summary'!DE128="Yes"),100-OFFSET('Sanitation Data'!$H$4,0,10*ROW('Sanitation Data'!H122)),NA())</f>
        <v>#N/A</v>
      </c>
      <c r="AQ128" s="528" t="e">
        <f ca="1">+IF(AND(ISNUMBER(OFFSET('Sanitation Data'!$H$6,0,10*ROW('Sanitation Data'!H122))),'Data Summary'!DF128="Yes"),OFFSET('Sanitation Data'!$H$6,0,10*ROW('Sanitation Data'!H122)),NA())</f>
        <v>#N/A</v>
      </c>
      <c r="AR128" s="528" t="e">
        <f ca="1">+IF(AND(ISNUMBER(OFFSET('Sanitation Data'!$H$10,0,10*ROW('Sanitation Data'!H122))),'Data Summary'!DG128="Yes"),OFFSET('Sanitation Data'!$H$10,0,10*ROW('Sanitation Data'!H122)),NA())</f>
        <v>#N/A</v>
      </c>
      <c r="AS128" s="528" t="e">
        <f ca="1">+IF(AND(ISNUMBER(OFFSET('Sanitation Data'!$H$11,0,10*ROW('Sanitation Data'!H122))),'Data Summary'!DH128="Yes"),OFFSET('Sanitation Data'!$H$11,0,10*ROW('Sanitation Data'!H122)),NA())</f>
        <v>#N/A</v>
      </c>
      <c r="AT128" s="528" t="e">
        <f ca="1">+IF(AND(ISNUMBER(OFFSET('Sanitation Data'!$H$12,0,10*ROW('Sanitation Data'!H122))),'Data Summary'!DI128="Yes"),OFFSET('Sanitation Data'!$H$12,0,10*ROW('Sanitation Data'!H122)),NA())</f>
        <v>#N/A</v>
      </c>
      <c r="AU128" s="528" t="e">
        <f ca="1">+IF(AND(ISNUMBER(OFFSET('Sanitation Data'!$I$4,0,10*ROW('Sanitation Data'!I122))),'Data Summary'!DJ128="Yes"),100-OFFSET('Sanitation Data'!$I$4,0,10*ROW('Sanitation Data'!I122)),NA())</f>
        <v>#N/A</v>
      </c>
      <c r="AV128" s="528" t="e">
        <f ca="1">+IF(AND(ISNUMBER(OFFSET('Sanitation Data'!$I$6,0,10*ROW('Sanitation Data'!I122))),'Data Summary'!DK128="Yes"),OFFSET('Sanitation Data'!$I$6,0,10*ROW('Sanitation Data'!I122)),NA())</f>
        <v>#N/A</v>
      </c>
      <c r="AW128" s="528" t="e">
        <f ca="1">+IF(AND(ISNUMBER(OFFSET('Sanitation Data'!$I$10,0,10*ROW('Sanitation Data'!I122))),'Data Summary'!DL128="Yes"),OFFSET('Sanitation Data'!$I$10,0,10*ROW('Sanitation Data'!I122)),NA())</f>
        <v>#N/A</v>
      </c>
      <c r="AX128" s="528" t="e">
        <f ca="1">+IF(AND(ISNUMBER(OFFSET('Sanitation Data'!$I$11,0,10*ROW('Sanitation Data'!I122))),'Data Summary'!DM128="Yes"),OFFSET('Sanitation Data'!$I$11,0,10*ROW('Sanitation Data'!I122)),NA())</f>
        <v>#N/A</v>
      </c>
      <c r="AY128" s="528" t="e">
        <f ca="1">+IF(AND(ISNUMBER(OFFSET('Sanitation Data'!$I$12,0,10*ROW('Sanitation Data'!I122))),'Data Summary'!DN128="Yes"),OFFSET('Sanitation Data'!$I$12,0,10*ROW('Sanitation Data'!I122)),NA())</f>
        <v>#N/A</v>
      </c>
      <c r="AZ128" s="529" t="e">
        <f ca="1">+IF(AND(ISNUMBER(OFFSET('Hygiene Data'!$D$5,0,10*ROW('Hygiene Data'!D122))),'Data Summary'!DO128="Yes"),OFFSET('Hygiene Data'!$D$5,0,10*ROW('Hygiene Data'!D122)),NA())</f>
        <v>#N/A</v>
      </c>
      <c r="BA128" s="529" t="e">
        <f ca="1">+IF(AND(ISNUMBER(OFFSET('Hygiene Data'!$D$7,0,10*ROW('Hygiene Data'!D122))),'Data Summary'!DP128="Yes"),OFFSET('Hygiene Data'!$D$7,0,10*ROW('Hygiene Data'!D122)),NA())</f>
        <v>#N/A</v>
      </c>
      <c r="BB128" s="529" t="e">
        <f ca="1">+IF(AND(ISNUMBER(OFFSET('Hygiene Data'!$D$9,0,10*ROW('Hygiene Data'!D122))),'Data Summary'!DQ128="Yes"),OFFSET('Hygiene Data'!$D$9,0,10*ROW('Hygiene Data'!D122)),NA())</f>
        <v>#N/A</v>
      </c>
      <c r="BC128" s="529" t="e">
        <f ca="1">+IF(AND(ISNUMBER(OFFSET('Hygiene Data'!$E$5,0,10*ROW('Hygiene Data'!E122))),'Data Summary'!DR128="Yes"),OFFSET('Hygiene Data'!$E$5,0,10*ROW('Hygiene Data'!E122)),NA())</f>
        <v>#N/A</v>
      </c>
      <c r="BD128" s="529" t="e">
        <f ca="1">+IF(AND(ISNUMBER(OFFSET('Hygiene Data'!$E$7,0,10*ROW('Hygiene Data'!E122))),'Data Summary'!DS128="Yes"),OFFSET('Hygiene Data'!$E$7,0,10*ROW('Hygiene Data'!E122)),NA())</f>
        <v>#N/A</v>
      </c>
      <c r="BE128" s="529" t="e">
        <f ca="1">+IF(AND(ISNUMBER(OFFSET('Hygiene Data'!$E$9,0,10*ROW('Hygiene Data'!E122))),'Data Summary'!DT128="Yes"),OFFSET('Hygiene Data'!$E$9,0,10*ROW('Hygiene Data'!E122)),NA())</f>
        <v>#N/A</v>
      </c>
      <c r="BF128" s="529" t="e">
        <f ca="1">+IF(AND(ISNUMBER(OFFSET('Hygiene Data'!$F$5,0,10*ROW('Hygiene Data'!F122))),'Data Summary'!DU128="Yes"),OFFSET('Hygiene Data'!$F$5,0,10*ROW('Hygiene Data'!F122)),NA())</f>
        <v>#N/A</v>
      </c>
      <c r="BG128" s="529" t="e">
        <f ca="1">+IF(AND(ISNUMBER(OFFSET('Hygiene Data'!$F$7,0,10*ROW('Hygiene Data'!F122))),'Data Summary'!DV128="Yes"),OFFSET('Hygiene Data'!$F$7,0,10*ROW('Hygiene Data'!F122)),NA())</f>
        <v>#N/A</v>
      </c>
      <c r="BH128" s="529" t="e">
        <f ca="1">+IF(AND(ISNUMBER(OFFSET('Hygiene Data'!$F$9,0,10*ROW('Hygiene Data'!F122))),'Data Summary'!DW128="Yes"),OFFSET('Hygiene Data'!$F$9,0,10*ROW('Hygiene Data'!F122)),NA())</f>
        <v>#N/A</v>
      </c>
      <c r="BI128" s="529" t="e">
        <f ca="1">+IF(AND(ISNUMBER(OFFSET('Hygiene Data'!$G$5,0,10*ROW('Hygiene Data'!G122))),'Data Summary'!DX128="Yes"),OFFSET('Hygiene Data'!$G$5,0,10*ROW('Hygiene Data'!G122)),NA())</f>
        <v>#N/A</v>
      </c>
      <c r="BJ128" s="529" t="e">
        <f ca="1">+IF(AND(ISNUMBER(OFFSET('Hygiene Data'!$G$7,0,10*ROW('Hygiene Data'!G122))),'Data Summary'!DY128="Yes"),OFFSET('Hygiene Data'!$G$7,0,10*ROW('Hygiene Data'!G122)),NA())</f>
        <v>#N/A</v>
      </c>
      <c r="BK128" s="529" t="e">
        <f ca="1">+IF(AND(ISNUMBER(OFFSET('Hygiene Data'!$G$9,0,10*ROW('Hygiene Data'!G122))),'Data Summary'!DZ128="Yes"),OFFSET('Hygiene Data'!$G$9,0,10*ROW('Hygiene Data'!G122)),NA())</f>
        <v>#N/A</v>
      </c>
      <c r="BL128" s="529" t="e">
        <f ca="1">+IF(AND(ISNUMBER(OFFSET('Hygiene Data'!$H$5,0,10*ROW('Hygiene Data'!H122))),'Data Summary'!EA128="Yes"),OFFSET('Hygiene Data'!$H$5,0,10*ROW('Hygiene Data'!H122)),NA())</f>
        <v>#N/A</v>
      </c>
      <c r="BM128" s="529" t="e">
        <f ca="1">+IF(AND(ISNUMBER(OFFSET('Hygiene Data'!$H$7,0,10*ROW('Hygiene Data'!H122))),'Data Summary'!EB128="Yes"),OFFSET('Hygiene Data'!$H$7,0,10*ROW('Hygiene Data'!H122)),NA())</f>
        <v>#N/A</v>
      </c>
      <c r="BN128" s="529" t="e">
        <f ca="1">+IF(AND(ISNUMBER(OFFSET('Hygiene Data'!$H$9,0,10*ROW('Hygiene Data'!H122))),'Data Summary'!EC128="Yes"),OFFSET('Hygiene Data'!$H$9,0,10*ROW('Hygiene Data'!H122)),NA())</f>
        <v>#N/A</v>
      </c>
      <c r="BO128" s="529" t="e">
        <f ca="1">+IF(AND(ISNUMBER(OFFSET('Hygiene Data'!$I$5,0,10*ROW('Hygiene Data'!I122))),'Data Summary'!ED128="Yes"),OFFSET('Hygiene Data'!$I$5,0,10*ROW('Hygiene Data'!I122)),NA())</f>
        <v>#N/A</v>
      </c>
      <c r="BP128" s="529" t="e">
        <f ca="1">+IF(AND(ISNUMBER(OFFSET('Hygiene Data'!$I$7,0,10*ROW('Hygiene Data'!I122))),'Data Summary'!EE128="Yes"),OFFSET('Hygiene Data'!$I$7,0,10*ROW('Hygiene Data'!I122)),NA())</f>
        <v>#N/A</v>
      </c>
      <c r="BQ128" s="529" t="e">
        <f ca="1">+IF(AND(ISNUMBER(OFFSET('Hygiene Data'!$I$9,0,10*ROW('Hygiene Data'!I122))),'Data Summary'!EF128="Yes"),OFFSET('Hygiene Data'!$I$9,0,10*ROW('Hygiene Data'!I122)),NA())</f>
        <v>#N/A</v>
      </c>
    </row>
    <row r="129" spans="1:69" x14ac:dyDescent="0.25">
      <c r="A129" s="525" t="e">
        <f ca="1">+RIGHT('Data Summary'!A129,LEN('Data Summary'!A129)-9)</f>
        <v>#VALUE!</v>
      </c>
      <c r="B129" s="499" t="str">
        <f ca="1">+IF(ISTEXT('Data Summary'!B129),'Data Summary'!B129,"")</f>
        <v/>
      </c>
      <c r="C129" s="526" t="e">
        <f ca="1">+VALUE('Data Summary'!C129)</f>
        <v>#VALUE!</v>
      </c>
      <c r="D129" s="527" t="e">
        <f ca="1">+IF(AND(ISNUMBER(OFFSET('Water Data'!$D$4,0,10*ROW('Water Data'!D123))),'Data Summary'!BS129="Yes"),100-OFFSET('Water Data'!$D$4,0,10*ROW('Water Data'!D123)),NA())</f>
        <v>#N/A</v>
      </c>
      <c r="E129" s="527" t="e">
        <f ca="1">+IF(AND(ISNUMBER(OFFSET('Water Data'!$D$6,0,10*ROW('Water Data'!D123))),'Data Summary'!BT129="Yes"),OFFSET('Water Data'!$D$6,0,10*ROW('Water Data'!D123)),NA())</f>
        <v>#N/A</v>
      </c>
      <c r="F129" s="527" t="e">
        <f ca="1">+IF(AND(ISNUMBER(OFFSET('Water Data'!$D$9,0,10*ROW('Water Data'!D123))),'Data Summary'!BU129="Yes"),OFFSET('Water Data'!$D$9,0,10*ROW('Water Data'!D123)),NA())</f>
        <v>#N/A</v>
      </c>
      <c r="G129" s="527" t="e">
        <f ca="1">+IF(AND(ISNUMBER(OFFSET('Water Data'!$E$4,0,10*ROW('Water Data'!E123))),'Data Summary'!BV129="Yes"),100-OFFSET('Water Data'!$E$4,0,10*ROW('Water Data'!E123)),NA())</f>
        <v>#N/A</v>
      </c>
      <c r="H129" s="527" t="e">
        <f ca="1">+IF(AND(ISNUMBER(OFFSET('Water Data'!$E$6,0,10*ROW('Water Data'!E123))),'Data Summary'!BW129="Yes"),OFFSET('Water Data'!$E$6,0,10*ROW('Water Data'!E123)),NA())</f>
        <v>#N/A</v>
      </c>
      <c r="I129" s="527" t="e">
        <f ca="1">+IF(AND(ISNUMBER(OFFSET('Water Data'!$E$9,0,10*ROW('Water Data'!E123))),'Data Summary'!BX129="Yes"),OFFSET('Water Data'!$E$9,0,10*ROW('Water Data'!E123)),NA())</f>
        <v>#N/A</v>
      </c>
      <c r="J129" s="527" t="e">
        <f ca="1">+IF(AND(ISNUMBER(OFFSET('Water Data'!$F$4,0,10*ROW('Water Data'!F123))),'Data Summary'!BY129="Yes"),100-OFFSET('Water Data'!$F$4,0,10*ROW('Water Data'!F123)),NA())</f>
        <v>#N/A</v>
      </c>
      <c r="K129" s="527" t="e">
        <f ca="1">+IF(AND(ISNUMBER(OFFSET('Water Data'!$F$6,0,10*ROW('Water Data'!F123))),'Data Summary'!BZ129="Yes"),OFFSET('Water Data'!$F$6,0,10*ROW('Water Data'!F123)),NA())</f>
        <v>#N/A</v>
      </c>
      <c r="L129" s="527" t="e">
        <f ca="1">+IF(AND(ISNUMBER(OFFSET('Water Data'!$F$9,0,10*ROW('Water Data'!F123))),'Data Summary'!CA129="Yes"),OFFSET('Water Data'!$F$9,0,10*ROW('Water Data'!F123)),NA())</f>
        <v>#N/A</v>
      </c>
      <c r="M129" s="527" t="e">
        <f ca="1">+IF(AND(ISNUMBER(OFFSET('Water Data'!$G$4,0,10*ROW('Water Data'!G123))),'Data Summary'!CB129="Yes"),100-OFFSET('Water Data'!$G$4,0,10*ROW('Water Data'!G123)),NA())</f>
        <v>#N/A</v>
      </c>
      <c r="N129" s="527" t="e">
        <f ca="1">+IF(AND(ISNUMBER(OFFSET('Water Data'!$G$6,0,10*ROW('Water Data'!G123))),'Data Summary'!CC129="Yes"),OFFSET('Water Data'!$G$6,0,10*ROW('Water Data'!G123)),NA())</f>
        <v>#N/A</v>
      </c>
      <c r="O129" s="527" t="e">
        <f ca="1">+IF(AND(ISNUMBER(OFFSET('Water Data'!$G$9,0,10*ROW('Water Data'!G123))),'Data Summary'!CD129="Yes"),OFFSET('Water Data'!$G$9,0,10*ROW('Water Data'!G123)),NA())</f>
        <v>#N/A</v>
      </c>
      <c r="P129" s="527" t="e">
        <f ca="1">+IF(AND(ISNUMBER(OFFSET('Water Data'!$H$4,0,10*ROW('Water Data'!H123))),'Data Summary'!CE129="Yes"),100-OFFSET('Water Data'!$H$4,0,10*ROW('Water Data'!H123)),NA())</f>
        <v>#N/A</v>
      </c>
      <c r="Q129" s="527" t="e">
        <f ca="1">+IF(AND(ISNUMBER(OFFSET('Water Data'!$H$6,0,10*ROW('Water Data'!H123))),'Data Summary'!CF129="Yes"),OFFSET('Water Data'!$H$6,0,10*ROW('Water Data'!H123)),NA())</f>
        <v>#N/A</v>
      </c>
      <c r="R129" s="527" t="e">
        <f ca="1">+IF(AND(ISNUMBER(OFFSET('Water Data'!$H$9,0,10*ROW('Water Data'!H123))),'Data Summary'!CG129="Yes"),OFFSET('Water Data'!$H$9,0,10*ROW('Water Data'!H123)),NA())</f>
        <v>#N/A</v>
      </c>
      <c r="S129" s="527" t="e">
        <f ca="1">+IF(AND(ISNUMBER(OFFSET('Water Data'!$I$4,0,10*ROW('Water Data'!I123))),'Data Summary'!CH129="Yes"),100-OFFSET('Water Data'!$I$4,0,10*ROW('Water Data'!I123)),NA())</f>
        <v>#N/A</v>
      </c>
      <c r="T129" s="527" t="e">
        <f ca="1">+IF(AND(ISNUMBER(OFFSET('Water Data'!$I$6,0,10*ROW('Water Data'!I123))),'Data Summary'!CI129="Yes"),OFFSET('Water Data'!$I$6,0,10*ROW('Water Data'!I123)),NA())</f>
        <v>#N/A</v>
      </c>
      <c r="U129" s="527" t="e">
        <f ca="1">+IF(AND(ISNUMBER(OFFSET('Water Data'!$I$9,0,10*ROW('Water Data'!I123))),'Data Summary'!CJ129="Yes"),OFFSET('Water Data'!$I$9,0,10*ROW('Water Data'!I123)),NA())</f>
        <v>#N/A</v>
      </c>
      <c r="V129" s="528" t="e">
        <f ca="1">+IF(AND(ISNUMBER(OFFSET('Sanitation Data'!$D$4,0,10*ROW('Sanitation Data'!D123))),'Data Summary'!CK129="Yes"),100-OFFSET('Sanitation Data'!$D$4,0,10*ROW('Sanitation Data'!D123)),NA())</f>
        <v>#N/A</v>
      </c>
      <c r="W129" s="528" t="e">
        <f ca="1">+IF(AND(ISNUMBER(OFFSET('Sanitation Data'!$D$6,0,10*ROW('Sanitation Data'!D123))),'Data Summary'!CL129="Yes"),OFFSET('Sanitation Data'!$D$6,0,10*ROW('Sanitation Data'!D123)),NA())</f>
        <v>#N/A</v>
      </c>
      <c r="X129" s="528" t="e">
        <f ca="1">+IF(AND(ISNUMBER(OFFSET('Sanitation Data'!$D$10,0,10*ROW('Sanitation Data'!D123))),'Data Summary'!CM129="Yes"),OFFSET('Sanitation Data'!$D$10,0,10*ROW('Sanitation Data'!D123)),NA())</f>
        <v>#N/A</v>
      </c>
      <c r="Y129" s="528" t="e">
        <f ca="1">+IF(AND(ISNUMBER(OFFSET('Sanitation Data'!$D$11,0,10*ROW('Sanitation Data'!D123))),'Data Summary'!CN129="Yes"),OFFSET('Sanitation Data'!$D$11,0,10*ROW('Sanitation Data'!D123)),NA())</f>
        <v>#N/A</v>
      </c>
      <c r="Z129" s="528" t="e">
        <f ca="1">+IF(AND(ISNUMBER(OFFSET('Sanitation Data'!$D$12,0,10*ROW('Sanitation Data'!D123))),'Data Summary'!CO129="Yes"),OFFSET('Sanitation Data'!$D$12,0,10*ROW('Sanitation Data'!D123)),NA())</f>
        <v>#N/A</v>
      </c>
      <c r="AA129" s="528" t="e">
        <f ca="1">+IF(AND(ISNUMBER(OFFSET('Sanitation Data'!$E$4,0,10*ROW('Sanitation Data'!E123))),'Data Summary'!CP129="Yes"),100-OFFSET('Sanitation Data'!$E$4,0,10*ROW('Sanitation Data'!E123)),NA())</f>
        <v>#N/A</v>
      </c>
      <c r="AB129" s="528" t="e">
        <f ca="1">+IF(AND(ISNUMBER(OFFSET('Sanitation Data'!$E$6,0,10*ROW('Sanitation Data'!E123))),'Data Summary'!CQ129="Yes"),OFFSET('Sanitation Data'!$E$6,0,10*ROW('Sanitation Data'!E123)),NA())</f>
        <v>#N/A</v>
      </c>
      <c r="AC129" s="528" t="e">
        <f ca="1">+IF(AND(ISNUMBER(OFFSET('Sanitation Data'!$E$10,0,10*ROW('Sanitation Data'!E123))),'Data Summary'!CR129="Yes"),OFFSET('Sanitation Data'!$E$10,0,10*ROW('Sanitation Data'!E123)),NA())</f>
        <v>#N/A</v>
      </c>
      <c r="AD129" s="528" t="e">
        <f ca="1">+IF(AND(ISNUMBER(OFFSET('Sanitation Data'!$E$11,0,10*ROW('Sanitation Data'!E123))),'Data Summary'!CS129="Yes"),OFFSET('Sanitation Data'!$E$11,0,10*ROW('Sanitation Data'!E123)),NA())</f>
        <v>#N/A</v>
      </c>
      <c r="AE129" s="528" t="e">
        <f ca="1">+IF(AND(ISNUMBER(OFFSET('Sanitation Data'!$E$12,0,10*ROW('Sanitation Data'!E123))),'Data Summary'!CT129="Yes"),OFFSET('Sanitation Data'!$E$12,0,10*ROW('Sanitation Data'!E123)),NA())</f>
        <v>#N/A</v>
      </c>
      <c r="AF129" s="528" t="e">
        <f ca="1">+IF(AND(ISNUMBER(OFFSET('Sanitation Data'!$F$4,0,10*ROW('Sanitation Data'!F123))),'Data Summary'!CU129="Yes"),100-OFFSET('Sanitation Data'!$F$4,0,10*ROW('Sanitation Data'!F123)),NA())</f>
        <v>#N/A</v>
      </c>
      <c r="AG129" s="528" t="e">
        <f ca="1">+IF(AND(ISNUMBER(OFFSET('Sanitation Data'!$F$6,0,10*ROW('Sanitation Data'!F123))),'Data Summary'!CV129="Yes"),OFFSET('Sanitation Data'!$F$6,0,10*ROW('Sanitation Data'!F123)),NA())</f>
        <v>#N/A</v>
      </c>
      <c r="AH129" s="528" t="e">
        <f ca="1">+IF(AND(ISNUMBER(OFFSET('Sanitation Data'!$F$10,0,10*ROW('Sanitation Data'!F123))),'Data Summary'!CW129="Yes"),OFFSET('Sanitation Data'!$F$10,0,10*ROW('Sanitation Data'!F123)),NA())</f>
        <v>#N/A</v>
      </c>
      <c r="AI129" s="528" t="e">
        <f ca="1">+IF(AND(ISNUMBER(OFFSET('Sanitation Data'!$F$11,0,10*ROW('Sanitation Data'!F123))),'Data Summary'!CX129="Yes"),OFFSET('Sanitation Data'!$F$11,0,10*ROW('Sanitation Data'!F123)),NA())</f>
        <v>#N/A</v>
      </c>
      <c r="AJ129" s="528" t="e">
        <f ca="1">+IF(AND(ISNUMBER(OFFSET('Sanitation Data'!$F$12,0,10*ROW('Sanitation Data'!F123))),'Data Summary'!CY129="Yes"),OFFSET('Sanitation Data'!$F$12,0,10*ROW('Sanitation Data'!F123)),NA())</f>
        <v>#N/A</v>
      </c>
      <c r="AK129" s="528" t="e">
        <f ca="1">+IF(AND(ISNUMBER(OFFSET('Sanitation Data'!$G$4,0,10*ROW('Sanitation Data'!G123))),'Data Summary'!CZ129="Yes"),100-OFFSET('Sanitation Data'!$G$4,0,10*ROW('Sanitation Data'!G123)),NA())</f>
        <v>#N/A</v>
      </c>
      <c r="AL129" s="528" t="e">
        <f ca="1">+IF(AND(ISNUMBER(OFFSET('Sanitation Data'!$G$6,0,10*ROW('Sanitation Data'!G123))),'Data Summary'!DA129="Yes"),OFFSET('Sanitation Data'!$G$6,0,10*ROW('Sanitation Data'!G123)),NA())</f>
        <v>#N/A</v>
      </c>
      <c r="AM129" s="528" t="e">
        <f ca="1">+IF(AND(ISNUMBER(OFFSET('Sanitation Data'!$G$10,0,10*ROW('Sanitation Data'!G123))),'Data Summary'!DB129="Yes"),OFFSET('Sanitation Data'!$G$10,0,10*ROW('Sanitation Data'!G123)),NA())</f>
        <v>#N/A</v>
      </c>
      <c r="AN129" s="528" t="e">
        <f ca="1">+IF(AND(ISNUMBER(OFFSET('Sanitation Data'!$G$11,0,10*ROW('Sanitation Data'!G123))),'Data Summary'!DC129="Yes"),OFFSET('Sanitation Data'!$G$11,0,10*ROW('Sanitation Data'!G123)),NA())</f>
        <v>#N/A</v>
      </c>
      <c r="AO129" s="528" t="e">
        <f ca="1">+IF(AND(ISNUMBER(OFFSET('Sanitation Data'!$G$12,0,10*ROW('Sanitation Data'!G123))),'Data Summary'!DD129="Yes"),OFFSET('Sanitation Data'!$G$12,0,10*ROW('Sanitation Data'!G123)),NA())</f>
        <v>#N/A</v>
      </c>
      <c r="AP129" s="528" t="e">
        <f ca="1">+IF(AND(ISNUMBER(OFFSET('Sanitation Data'!$H$4,0,10*ROW('Sanitation Data'!H123))),'Data Summary'!DE129="Yes"),100-OFFSET('Sanitation Data'!$H$4,0,10*ROW('Sanitation Data'!H123)),NA())</f>
        <v>#N/A</v>
      </c>
      <c r="AQ129" s="528" t="e">
        <f ca="1">+IF(AND(ISNUMBER(OFFSET('Sanitation Data'!$H$6,0,10*ROW('Sanitation Data'!H123))),'Data Summary'!DF129="Yes"),OFFSET('Sanitation Data'!$H$6,0,10*ROW('Sanitation Data'!H123)),NA())</f>
        <v>#N/A</v>
      </c>
      <c r="AR129" s="528" t="e">
        <f ca="1">+IF(AND(ISNUMBER(OFFSET('Sanitation Data'!$H$10,0,10*ROW('Sanitation Data'!H123))),'Data Summary'!DG129="Yes"),OFFSET('Sanitation Data'!$H$10,0,10*ROW('Sanitation Data'!H123)),NA())</f>
        <v>#N/A</v>
      </c>
      <c r="AS129" s="528" t="e">
        <f ca="1">+IF(AND(ISNUMBER(OFFSET('Sanitation Data'!$H$11,0,10*ROW('Sanitation Data'!H123))),'Data Summary'!DH129="Yes"),OFFSET('Sanitation Data'!$H$11,0,10*ROW('Sanitation Data'!H123)),NA())</f>
        <v>#N/A</v>
      </c>
      <c r="AT129" s="528" t="e">
        <f ca="1">+IF(AND(ISNUMBER(OFFSET('Sanitation Data'!$H$12,0,10*ROW('Sanitation Data'!H123))),'Data Summary'!DI129="Yes"),OFFSET('Sanitation Data'!$H$12,0,10*ROW('Sanitation Data'!H123)),NA())</f>
        <v>#N/A</v>
      </c>
      <c r="AU129" s="528" t="e">
        <f ca="1">+IF(AND(ISNUMBER(OFFSET('Sanitation Data'!$I$4,0,10*ROW('Sanitation Data'!I123))),'Data Summary'!DJ129="Yes"),100-OFFSET('Sanitation Data'!$I$4,0,10*ROW('Sanitation Data'!I123)),NA())</f>
        <v>#N/A</v>
      </c>
      <c r="AV129" s="528" t="e">
        <f ca="1">+IF(AND(ISNUMBER(OFFSET('Sanitation Data'!$I$6,0,10*ROW('Sanitation Data'!I123))),'Data Summary'!DK129="Yes"),OFFSET('Sanitation Data'!$I$6,0,10*ROW('Sanitation Data'!I123)),NA())</f>
        <v>#N/A</v>
      </c>
      <c r="AW129" s="528" t="e">
        <f ca="1">+IF(AND(ISNUMBER(OFFSET('Sanitation Data'!$I$10,0,10*ROW('Sanitation Data'!I123))),'Data Summary'!DL129="Yes"),OFFSET('Sanitation Data'!$I$10,0,10*ROW('Sanitation Data'!I123)),NA())</f>
        <v>#N/A</v>
      </c>
      <c r="AX129" s="528" t="e">
        <f ca="1">+IF(AND(ISNUMBER(OFFSET('Sanitation Data'!$I$11,0,10*ROW('Sanitation Data'!I123))),'Data Summary'!DM129="Yes"),OFFSET('Sanitation Data'!$I$11,0,10*ROW('Sanitation Data'!I123)),NA())</f>
        <v>#N/A</v>
      </c>
      <c r="AY129" s="528" t="e">
        <f ca="1">+IF(AND(ISNUMBER(OFFSET('Sanitation Data'!$I$12,0,10*ROW('Sanitation Data'!I123))),'Data Summary'!DN129="Yes"),OFFSET('Sanitation Data'!$I$12,0,10*ROW('Sanitation Data'!I123)),NA())</f>
        <v>#N/A</v>
      </c>
      <c r="AZ129" s="529" t="e">
        <f ca="1">+IF(AND(ISNUMBER(OFFSET('Hygiene Data'!$D$5,0,10*ROW('Hygiene Data'!D123))),'Data Summary'!DO129="Yes"),OFFSET('Hygiene Data'!$D$5,0,10*ROW('Hygiene Data'!D123)),NA())</f>
        <v>#N/A</v>
      </c>
      <c r="BA129" s="529" t="e">
        <f ca="1">+IF(AND(ISNUMBER(OFFSET('Hygiene Data'!$D$7,0,10*ROW('Hygiene Data'!D123))),'Data Summary'!DP129="Yes"),OFFSET('Hygiene Data'!$D$7,0,10*ROW('Hygiene Data'!D123)),NA())</f>
        <v>#N/A</v>
      </c>
      <c r="BB129" s="529" t="e">
        <f ca="1">+IF(AND(ISNUMBER(OFFSET('Hygiene Data'!$D$9,0,10*ROW('Hygiene Data'!D123))),'Data Summary'!DQ129="Yes"),OFFSET('Hygiene Data'!$D$9,0,10*ROW('Hygiene Data'!D123)),NA())</f>
        <v>#N/A</v>
      </c>
      <c r="BC129" s="529" t="e">
        <f ca="1">+IF(AND(ISNUMBER(OFFSET('Hygiene Data'!$E$5,0,10*ROW('Hygiene Data'!E123))),'Data Summary'!DR129="Yes"),OFFSET('Hygiene Data'!$E$5,0,10*ROW('Hygiene Data'!E123)),NA())</f>
        <v>#N/A</v>
      </c>
      <c r="BD129" s="529" t="e">
        <f ca="1">+IF(AND(ISNUMBER(OFFSET('Hygiene Data'!$E$7,0,10*ROW('Hygiene Data'!E123))),'Data Summary'!DS129="Yes"),OFFSET('Hygiene Data'!$E$7,0,10*ROW('Hygiene Data'!E123)),NA())</f>
        <v>#N/A</v>
      </c>
      <c r="BE129" s="529" t="e">
        <f ca="1">+IF(AND(ISNUMBER(OFFSET('Hygiene Data'!$E$9,0,10*ROW('Hygiene Data'!E123))),'Data Summary'!DT129="Yes"),OFFSET('Hygiene Data'!$E$9,0,10*ROW('Hygiene Data'!E123)),NA())</f>
        <v>#N/A</v>
      </c>
      <c r="BF129" s="529" t="e">
        <f ca="1">+IF(AND(ISNUMBER(OFFSET('Hygiene Data'!$F$5,0,10*ROW('Hygiene Data'!F123))),'Data Summary'!DU129="Yes"),OFFSET('Hygiene Data'!$F$5,0,10*ROW('Hygiene Data'!F123)),NA())</f>
        <v>#N/A</v>
      </c>
      <c r="BG129" s="529" t="e">
        <f ca="1">+IF(AND(ISNUMBER(OFFSET('Hygiene Data'!$F$7,0,10*ROW('Hygiene Data'!F123))),'Data Summary'!DV129="Yes"),OFFSET('Hygiene Data'!$F$7,0,10*ROW('Hygiene Data'!F123)),NA())</f>
        <v>#N/A</v>
      </c>
      <c r="BH129" s="529" t="e">
        <f ca="1">+IF(AND(ISNUMBER(OFFSET('Hygiene Data'!$F$9,0,10*ROW('Hygiene Data'!F123))),'Data Summary'!DW129="Yes"),OFFSET('Hygiene Data'!$F$9,0,10*ROW('Hygiene Data'!F123)),NA())</f>
        <v>#N/A</v>
      </c>
      <c r="BI129" s="529" t="e">
        <f ca="1">+IF(AND(ISNUMBER(OFFSET('Hygiene Data'!$G$5,0,10*ROW('Hygiene Data'!G123))),'Data Summary'!DX129="Yes"),OFFSET('Hygiene Data'!$G$5,0,10*ROW('Hygiene Data'!G123)),NA())</f>
        <v>#N/A</v>
      </c>
      <c r="BJ129" s="529" t="e">
        <f ca="1">+IF(AND(ISNUMBER(OFFSET('Hygiene Data'!$G$7,0,10*ROW('Hygiene Data'!G123))),'Data Summary'!DY129="Yes"),OFFSET('Hygiene Data'!$G$7,0,10*ROW('Hygiene Data'!G123)),NA())</f>
        <v>#N/A</v>
      </c>
      <c r="BK129" s="529" t="e">
        <f ca="1">+IF(AND(ISNUMBER(OFFSET('Hygiene Data'!$G$9,0,10*ROW('Hygiene Data'!G123))),'Data Summary'!DZ129="Yes"),OFFSET('Hygiene Data'!$G$9,0,10*ROW('Hygiene Data'!G123)),NA())</f>
        <v>#N/A</v>
      </c>
      <c r="BL129" s="529" t="e">
        <f ca="1">+IF(AND(ISNUMBER(OFFSET('Hygiene Data'!$H$5,0,10*ROW('Hygiene Data'!H123))),'Data Summary'!EA129="Yes"),OFFSET('Hygiene Data'!$H$5,0,10*ROW('Hygiene Data'!H123)),NA())</f>
        <v>#N/A</v>
      </c>
      <c r="BM129" s="529" t="e">
        <f ca="1">+IF(AND(ISNUMBER(OFFSET('Hygiene Data'!$H$7,0,10*ROW('Hygiene Data'!H123))),'Data Summary'!EB129="Yes"),OFFSET('Hygiene Data'!$H$7,0,10*ROW('Hygiene Data'!H123)),NA())</f>
        <v>#N/A</v>
      </c>
      <c r="BN129" s="529" t="e">
        <f ca="1">+IF(AND(ISNUMBER(OFFSET('Hygiene Data'!$H$9,0,10*ROW('Hygiene Data'!H123))),'Data Summary'!EC129="Yes"),OFFSET('Hygiene Data'!$H$9,0,10*ROW('Hygiene Data'!H123)),NA())</f>
        <v>#N/A</v>
      </c>
      <c r="BO129" s="529" t="e">
        <f ca="1">+IF(AND(ISNUMBER(OFFSET('Hygiene Data'!$I$5,0,10*ROW('Hygiene Data'!I123))),'Data Summary'!ED129="Yes"),OFFSET('Hygiene Data'!$I$5,0,10*ROW('Hygiene Data'!I123)),NA())</f>
        <v>#N/A</v>
      </c>
      <c r="BP129" s="529" t="e">
        <f ca="1">+IF(AND(ISNUMBER(OFFSET('Hygiene Data'!$I$7,0,10*ROW('Hygiene Data'!I123))),'Data Summary'!EE129="Yes"),OFFSET('Hygiene Data'!$I$7,0,10*ROW('Hygiene Data'!I123)),NA())</f>
        <v>#N/A</v>
      </c>
      <c r="BQ129" s="529" t="e">
        <f ca="1">+IF(AND(ISNUMBER(OFFSET('Hygiene Data'!$I$9,0,10*ROW('Hygiene Data'!I123))),'Data Summary'!EF129="Yes"),OFFSET('Hygiene Data'!$I$9,0,10*ROW('Hygiene Data'!I123)),NA())</f>
        <v>#N/A</v>
      </c>
    </row>
    <row r="130" spans="1:69" x14ac:dyDescent="0.25">
      <c r="A130" s="525" t="e">
        <f ca="1">+RIGHT('Data Summary'!A130,LEN('Data Summary'!A130)-9)</f>
        <v>#VALUE!</v>
      </c>
      <c r="B130" s="499" t="str">
        <f ca="1">+IF(ISTEXT('Data Summary'!B130),'Data Summary'!B130,"")</f>
        <v/>
      </c>
      <c r="C130" s="526" t="e">
        <f ca="1">+VALUE('Data Summary'!C130)</f>
        <v>#VALUE!</v>
      </c>
      <c r="D130" s="527" t="e">
        <f ca="1">+IF(AND(ISNUMBER(OFFSET('Water Data'!$D$4,0,10*ROW('Water Data'!D124))),'Data Summary'!BS130="Yes"),100-OFFSET('Water Data'!$D$4,0,10*ROW('Water Data'!D124)),NA())</f>
        <v>#N/A</v>
      </c>
      <c r="E130" s="527" t="e">
        <f ca="1">+IF(AND(ISNUMBER(OFFSET('Water Data'!$D$6,0,10*ROW('Water Data'!D124))),'Data Summary'!BT130="Yes"),OFFSET('Water Data'!$D$6,0,10*ROW('Water Data'!D124)),NA())</f>
        <v>#N/A</v>
      </c>
      <c r="F130" s="527" t="e">
        <f ca="1">+IF(AND(ISNUMBER(OFFSET('Water Data'!$D$9,0,10*ROW('Water Data'!D124))),'Data Summary'!BU130="Yes"),OFFSET('Water Data'!$D$9,0,10*ROW('Water Data'!D124)),NA())</f>
        <v>#N/A</v>
      </c>
      <c r="G130" s="527" t="e">
        <f ca="1">+IF(AND(ISNUMBER(OFFSET('Water Data'!$E$4,0,10*ROW('Water Data'!E124))),'Data Summary'!BV130="Yes"),100-OFFSET('Water Data'!$E$4,0,10*ROW('Water Data'!E124)),NA())</f>
        <v>#N/A</v>
      </c>
      <c r="H130" s="527" t="e">
        <f ca="1">+IF(AND(ISNUMBER(OFFSET('Water Data'!$E$6,0,10*ROW('Water Data'!E124))),'Data Summary'!BW130="Yes"),OFFSET('Water Data'!$E$6,0,10*ROW('Water Data'!E124)),NA())</f>
        <v>#N/A</v>
      </c>
      <c r="I130" s="527" t="e">
        <f ca="1">+IF(AND(ISNUMBER(OFFSET('Water Data'!$E$9,0,10*ROW('Water Data'!E124))),'Data Summary'!BX130="Yes"),OFFSET('Water Data'!$E$9,0,10*ROW('Water Data'!E124)),NA())</f>
        <v>#N/A</v>
      </c>
      <c r="J130" s="527" t="e">
        <f ca="1">+IF(AND(ISNUMBER(OFFSET('Water Data'!$F$4,0,10*ROW('Water Data'!F124))),'Data Summary'!BY130="Yes"),100-OFFSET('Water Data'!$F$4,0,10*ROW('Water Data'!F124)),NA())</f>
        <v>#N/A</v>
      </c>
      <c r="K130" s="527" t="e">
        <f ca="1">+IF(AND(ISNUMBER(OFFSET('Water Data'!$F$6,0,10*ROW('Water Data'!F124))),'Data Summary'!BZ130="Yes"),OFFSET('Water Data'!$F$6,0,10*ROW('Water Data'!F124)),NA())</f>
        <v>#N/A</v>
      </c>
      <c r="L130" s="527" t="e">
        <f ca="1">+IF(AND(ISNUMBER(OFFSET('Water Data'!$F$9,0,10*ROW('Water Data'!F124))),'Data Summary'!CA130="Yes"),OFFSET('Water Data'!$F$9,0,10*ROW('Water Data'!F124)),NA())</f>
        <v>#N/A</v>
      </c>
      <c r="M130" s="527" t="e">
        <f ca="1">+IF(AND(ISNUMBER(OFFSET('Water Data'!$G$4,0,10*ROW('Water Data'!G124))),'Data Summary'!CB130="Yes"),100-OFFSET('Water Data'!$G$4,0,10*ROW('Water Data'!G124)),NA())</f>
        <v>#N/A</v>
      </c>
      <c r="N130" s="527" t="e">
        <f ca="1">+IF(AND(ISNUMBER(OFFSET('Water Data'!$G$6,0,10*ROW('Water Data'!G124))),'Data Summary'!CC130="Yes"),OFFSET('Water Data'!$G$6,0,10*ROW('Water Data'!G124)),NA())</f>
        <v>#N/A</v>
      </c>
      <c r="O130" s="527" t="e">
        <f ca="1">+IF(AND(ISNUMBER(OFFSET('Water Data'!$G$9,0,10*ROW('Water Data'!G124))),'Data Summary'!CD130="Yes"),OFFSET('Water Data'!$G$9,0,10*ROW('Water Data'!G124)),NA())</f>
        <v>#N/A</v>
      </c>
      <c r="P130" s="527" t="e">
        <f ca="1">+IF(AND(ISNUMBER(OFFSET('Water Data'!$H$4,0,10*ROW('Water Data'!H124))),'Data Summary'!CE130="Yes"),100-OFFSET('Water Data'!$H$4,0,10*ROW('Water Data'!H124)),NA())</f>
        <v>#N/A</v>
      </c>
      <c r="Q130" s="527" t="e">
        <f ca="1">+IF(AND(ISNUMBER(OFFSET('Water Data'!$H$6,0,10*ROW('Water Data'!H124))),'Data Summary'!CF130="Yes"),OFFSET('Water Data'!$H$6,0,10*ROW('Water Data'!H124)),NA())</f>
        <v>#N/A</v>
      </c>
      <c r="R130" s="527" t="e">
        <f ca="1">+IF(AND(ISNUMBER(OFFSET('Water Data'!$H$9,0,10*ROW('Water Data'!H124))),'Data Summary'!CG130="Yes"),OFFSET('Water Data'!$H$9,0,10*ROW('Water Data'!H124)),NA())</f>
        <v>#N/A</v>
      </c>
      <c r="S130" s="527" t="e">
        <f ca="1">+IF(AND(ISNUMBER(OFFSET('Water Data'!$I$4,0,10*ROW('Water Data'!I124))),'Data Summary'!CH130="Yes"),100-OFFSET('Water Data'!$I$4,0,10*ROW('Water Data'!I124)),NA())</f>
        <v>#N/A</v>
      </c>
      <c r="T130" s="527" t="e">
        <f ca="1">+IF(AND(ISNUMBER(OFFSET('Water Data'!$I$6,0,10*ROW('Water Data'!I124))),'Data Summary'!CI130="Yes"),OFFSET('Water Data'!$I$6,0,10*ROW('Water Data'!I124)),NA())</f>
        <v>#N/A</v>
      </c>
      <c r="U130" s="527" t="e">
        <f ca="1">+IF(AND(ISNUMBER(OFFSET('Water Data'!$I$9,0,10*ROW('Water Data'!I124))),'Data Summary'!CJ130="Yes"),OFFSET('Water Data'!$I$9,0,10*ROW('Water Data'!I124)),NA())</f>
        <v>#N/A</v>
      </c>
      <c r="V130" s="528" t="e">
        <f ca="1">+IF(AND(ISNUMBER(OFFSET('Sanitation Data'!$D$4,0,10*ROW('Sanitation Data'!D124))),'Data Summary'!CK130="Yes"),100-OFFSET('Sanitation Data'!$D$4,0,10*ROW('Sanitation Data'!D124)),NA())</f>
        <v>#N/A</v>
      </c>
      <c r="W130" s="528" t="e">
        <f ca="1">+IF(AND(ISNUMBER(OFFSET('Sanitation Data'!$D$6,0,10*ROW('Sanitation Data'!D124))),'Data Summary'!CL130="Yes"),OFFSET('Sanitation Data'!$D$6,0,10*ROW('Sanitation Data'!D124)),NA())</f>
        <v>#N/A</v>
      </c>
      <c r="X130" s="528" t="e">
        <f ca="1">+IF(AND(ISNUMBER(OFFSET('Sanitation Data'!$D$10,0,10*ROW('Sanitation Data'!D124))),'Data Summary'!CM130="Yes"),OFFSET('Sanitation Data'!$D$10,0,10*ROW('Sanitation Data'!D124)),NA())</f>
        <v>#N/A</v>
      </c>
      <c r="Y130" s="528" t="e">
        <f ca="1">+IF(AND(ISNUMBER(OFFSET('Sanitation Data'!$D$11,0,10*ROW('Sanitation Data'!D124))),'Data Summary'!CN130="Yes"),OFFSET('Sanitation Data'!$D$11,0,10*ROW('Sanitation Data'!D124)),NA())</f>
        <v>#N/A</v>
      </c>
      <c r="Z130" s="528" t="e">
        <f ca="1">+IF(AND(ISNUMBER(OFFSET('Sanitation Data'!$D$12,0,10*ROW('Sanitation Data'!D124))),'Data Summary'!CO130="Yes"),OFFSET('Sanitation Data'!$D$12,0,10*ROW('Sanitation Data'!D124)),NA())</f>
        <v>#N/A</v>
      </c>
      <c r="AA130" s="528" t="e">
        <f ca="1">+IF(AND(ISNUMBER(OFFSET('Sanitation Data'!$E$4,0,10*ROW('Sanitation Data'!E124))),'Data Summary'!CP130="Yes"),100-OFFSET('Sanitation Data'!$E$4,0,10*ROW('Sanitation Data'!E124)),NA())</f>
        <v>#N/A</v>
      </c>
      <c r="AB130" s="528" t="e">
        <f ca="1">+IF(AND(ISNUMBER(OFFSET('Sanitation Data'!$E$6,0,10*ROW('Sanitation Data'!E124))),'Data Summary'!CQ130="Yes"),OFFSET('Sanitation Data'!$E$6,0,10*ROW('Sanitation Data'!E124)),NA())</f>
        <v>#N/A</v>
      </c>
      <c r="AC130" s="528" t="e">
        <f ca="1">+IF(AND(ISNUMBER(OFFSET('Sanitation Data'!$E$10,0,10*ROW('Sanitation Data'!E124))),'Data Summary'!CR130="Yes"),OFFSET('Sanitation Data'!$E$10,0,10*ROW('Sanitation Data'!E124)),NA())</f>
        <v>#N/A</v>
      </c>
      <c r="AD130" s="528" t="e">
        <f ca="1">+IF(AND(ISNUMBER(OFFSET('Sanitation Data'!$E$11,0,10*ROW('Sanitation Data'!E124))),'Data Summary'!CS130="Yes"),OFFSET('Sanitation Data'!$E$11,0,10*ROW('Sanitation Data'!E124)),NA())</f>
        <v>#N/A</v>
      </c>
      <c r="AE130" s="528" t="e">
        <f ca="1">+IF(AND(ISNUMBER(OFFSET('Sanitation Data'!$E$12,0,10*ROW('Sanitation Data'!E124))),'Data Summary'!CT130="Yes"),OFFSET('Sanitation Data'!$E$12,0,10*ROW('Sanitation Data'!E124)),NA())</f>
        <v>#N/A</v>
      </c>
      <c r="AF130" s="528" t="e">
        <f ca="1">+IF(AND(ISNUMBER(OFFSET('Sanitation Data'!$F$4,0,10*ROW('Sanitation Data'!F124))),'Data Summary'!CU130="Yes"),100-OFFSET('Sanitation Data'!$F$4,0,10*ROW('Sanitation Data'!F124)),NA())</f>
        <v>#N/A</v>
      </c>
      <c r="AG130" s="528" t="e">
        <f ca="1">+IF(AND(ISNUMBER(OFFSET('Sanitation Data'!$F$6,0,10*ROW('Sanitation Data'!F124))),'Data Summary'!CV130="Yes"),OFFSET('Sanitation Data'!$F$6,0,10*ROW('Sanitation Data'!F124)),NA())</f>
        <v>#N/A</v>
      </c>
      <c r="AH130" s="528" t="e">
        <f ca="1">+IF(AND(ISNUMBER(OFFSET('Sanitation Data'!$F$10,0,10*ROW('Sanitation Data'!F124))),'Data Summary'!CW130="Yes"),OFFSET('Sanitation Data'!$F$10,0,10*ROW('Sanitation Data'!F124)),NA())</f>
        <v>#N/A</v>
      </c>
      <c r="AI130" s="528" t="e">
        <f ca="1">+IF(AND(ISNUMBER(OFFSET('Sanitation Data'!$F$11,0,10*ROW('Sanitation Data'!F124))),'Data Summary'!CX130="Yes"),OFFSET('Sanitation Data'!$F$11,0,10*ROW('Sanitation Data'!F124)),NA())</f>
        <v>#N/A</v>
      </c>
      <c r="AJ130" s="528" t="e">
        <f ca="1">+IF(AND(ISNUMBER(OFFSET('Sanitation Data'!$F$12,0,10*ROW('Sanitation Data'!F124))),'Data Summary'!CY130="Yes"),OFFSET('Sanitation Data'!$F$12,0,10*ROW('Sanitation Data'!F124)),NA())</f>
        <v>#N/A</v>
      </c>
      <c r="AK130" s="528" t="e">
        <f ca="1">+IF(AND(ISNUMBER(OFFSET('Sanitation Data'!$G$4,0,10*ROW('Sanitation Data'!G124))),'Data Summary'!CZ130="Yes"),100-OFFSET('Sanitation Data'!$G$4,0,10*ROW('Sanitation Data'!G124)),NA())</f>
        <v>#N/A</v>
      </c>
      <c r="AL130" s="528" t="e">
        <f ca="1">+IF(AND(ISNUMBER(OFFSET('Sanitation Data'!$G$6,0,10*ROW('Sanitation Data'!G124))),'Data Summary'!DA130="Yes"),OFFSET('Sanitation Data'!$G$6,0,10*ROW('Sanitation Data'!G124)),NA())</f>
        <v>#N/A</v>
      </c>
      <c r="AM130" s="528" t="e">
        <f ca="1">+IF(AND(ISNUMBER(OFFSET('Sanitation Data'!$G$10,0,10*ROW('Sanitation Data'!G124))),'Data Summary'!DB130="Yes"),OFFSET('Sanitation Data'!$G$10,0,10*ROW('Sanitation Data'!G124)),NA())</f>
        <v>#N/A</v>
      </c>
      <c r="AN130" s="528" t="e">
        <f ca="1">+IF(AND(ISNUMBER(OFFSET('Sanitation Data'!$G$11,0,10*ROW('Sanitation Data'!G124))),'Data Summary'!DC130="Yes"),OFFSET('Sanitation Data'!$G$11,0,10*ROW('Sanitation Data'!G124)),NA())</f>
        <v>#N/A</v>
      </c>
      <c r="AO130" s="528" t="e">
        <f ca="1">+IF(AND(ISNUMBER(OFFSET('Sanitation Data'!$G$12,0,10*ROW('Sanitation Data'!G124))),'Data Summary'!DD130="Yes"),OFFSET('Sanitation Data'!$G$12,0,10*ROW('Sanitation Data'!G124)),NA())</f>
        <v>#N/A</v>
      </c>
      <c r="AP130" s="528" t="e">
        <f ca="1">+IF(AND(ISNUMBER(OFFSET('Sanitation Data'!$H$4,0,10*ROW('Sanitation Data'!H124))),'Data Summary'!DE130="Yes"),100-OFFSET('Sanitation Data'!$H$4,0,10*ROW('Sanitation Data'!H124)),NA())</f>
        <v>#N/A</v>
      </c>
      <c r="AQ130" s="528" t="e">
        <f ca="1">+IF(AND(ISNUMBER(OFFSET('Sanitation Data'!$H$6,0,10*ROW('Sanitation Data'!H124))),'Data Summary'!DF130="Yes"),OFFSET('Sanitation Data'!$H$6,0,10*ROW('Sanitation Data'!H124)),NA())</f>
        <v>#N/A</v>
      </c>
      <c r="AR130" s="528" t="e">
        <f ca="1">+IF(AND(ISNUMBER(OFFSET('Sanitation Data'!$H$10,0,10*ROW('Sanitation Data'!H124))),'Data Summary'!DG130="Yes"),OFFSET('Sanitation Data'!$H$10,0,10*ROW('Sanitation Data'!H124)),NA())</f>
        <v>#N/A</v>
      </c>
      <c r="AS130" s="528" t="e">
        <f ca="1">+IF(AND(ISNUMBER(OFFSET('Sanitation Data'!$H$11,0,10*ROW('Sanitation Data'!H124))),'Data Summary'!DH130="Yes"),OFFSET('Sanitation Data'!$H$11,0,10*ROW('Sanitation Data'!H124)),NA())</f>
        <v>#N/A</v>
      </c>
      <c r="AT130" s="528" t="e">
        <f ca="1">+IF(AND(ISNUMBER(OFFSET('Sanitation Data'!$H$12,0,10*ROW('Sanitation Data'!H124))),'Data Summary'!DI130="Yes"),OFFSET('Sanitation Data'!$H$12,0,10*ROW('Sanitation Data'!H124)),NA())</f>
        <v>#N/A</v>
      </c>
      <c r="AU130" s="528" t="e">
        <f ca="1">+IF(AND(ISNUMBER(OFFSET('Sanitation Data'!$I$4,0,10*ROW('Sanitation Data'!I124))),'Data Summary'!DJ130="Yes"),100-OFFSET('Sanitation Data'!$I$4,0,10*ROW('Sanitation Data'!I124)),NA())</f>
        <v>#N/A</v>
      </c>
      <c r="AV130" s="528" t="e">
        <f ca="1">+IF(AND(ISNUMBER(OFFSET('Sanitation Data'!$I$6,0,10*ROW('Sanitation Data'!I124))),'Data Summary'!DK130="Yes"),OFFSET('Sanitation Data'!$I$6,0,10*ROW('Sanitation Data'!I124)),NA())</f>
        <v>#N/A</v>
      </c>
      <c r="AW130" s="528" t="e">
        <f ca="1">+IF(AND(ISNUMBER(OFFSET('Sanitation Data'!$I$10,0,10*ROW('Sanitation Data'!I124))),'Data Summary'!DL130="Yes"),OFFSET('Sanitation Data'!$I$10,0,10*ROW('Sanitation Data'!I124)),NA())</f>
        <v>#N/A</v>
      </c>
      <c r="AX130" s="528" t="e">
        <f ca="1">+IF(AND(ISNUMBER(OFFSET('Sanitation Data'!$I$11,0,10*ROW('Sanitation Data'!I124))),'Data Summary'!DM130="Yes"),OFFSET('Sanitation Data'!$I$11,0,10*ROW('Sanitation Data'!I124)),NA())</f>
        <v>#N/A</v>
      </c>
      <c r="AY130" s="528" t="e">
        <f ca="1">+IF(AND(ISNUMBER(OFFSET('Sanitation Data'!$I$12,0,10*ROW('Sanitation Data'!I124))),'Data Summary'!DN130="Yes"),OFFSET('Sanitation Data'!$I$12,0,10*ROW('Sanitation Data'!I124)),NA())</f>
        <v>#N/A</v>
      </c>
      <c r="AZ130" s="529" t="e">
        <f ca="1">+IF(AND(ISNUMBER(OFFSET('Hygiene Data'!$D$5,0,10*ROW('Hygiene Data'!D124))),'Data Summary'!DO130="Yes"),OFFSET('Hygiene Data'!$D$5,0,10*ROW('Hygiene Data'!D124)),NA())</f>
        <v>#N/A</v>
      </c>
      <c r="BA130" s="529" t="e">
        <f ca="1">+IF(AND(ISNUMBER(OFFSET('Hygiene Data'!$D$7,0,10*ROW('Hygiene Data'!D124))),'Data Summary'!DP130="Yes"),OFFSET('Hygiene Data'!$D$7,0,10*ROW('Hygiene Data'!D124)),NA())</f>
        <v>#N/A</v>
      </c>
      <c r="BB130" s="529" t="e">
        <f ca="1">+IF(AND(ISNUMBER(OFFSET('Hygiene Data'!$D$9,0,10*ROW('Hygiene Data'!D124))),'Data Summary'!DQ130="Yes"),OFFSET('Hygiene Data'!$D$9,0,10*ROW('Hygiene Data'!D124)),NA())</f>
        <v>#N/A</v>
      </c>
      <c r="BC130" s="529" t="e">
        <f ca="1">+IF(AND(ISNUMBER(OFFSET('Hygiene Data'!$E$5,0,10*ROW('Hygiene Data'!E124))),'Data Summary'!DR130="Yes"),OFFSET('Hygiene Data'!$E$5,0,10*ROW('Hygiene Data'!E124)),NA())</f>
        <v>#N/A</v>
      </c>
      <c r="BD130" s="529" t="e">
        <f ca="1">+IF(AND(ISNUMBER(OFFSET('Hygiene Data'!$E$7,0,10*ROW('Hygiene Data'!E124))),'Data Summary'!DS130="Yes"),OFFSET('Hygiene Data'!$E$7,0,10*ROW('Hygiene Data'!E124)),NA())</f>
        <v>#N/A</v>
      </c>
      <c r="BE130" s="529" t="e">
        <f ca="1">+IF(AND(ISNUMBER(OFFSET('Hygiene Data'!$E$9,0,10*ROW('Hygiene Data'!E124))),'Data Summary'!DT130="Yes"),OFFSET('Hygiene Data'!$E$9,0,10*ROW('Hygiene Data'!E124)),NA())</f>
        <v>#N/A</v>
      </c>
      <c r="BF130" s="529" t="e">
        <f ca="1">+IF(AND(ISNUMBER(OFFSET('Hygiene Data'!$F$5,0,10*ROW('Hygiene Data'!F124))),'Data Summary'!DU130="Yes"),OFFSET('Hygiene Data'!$F$5,0,10*ROW('Hygiene Data'!F124)),NA())</f>
        <v>#N/A</v>
      </c>
      <c r="BG130" s="529" t="e">
        <f ca="1">+IF(AND(ISNUMBER(OFFSET('Hygiene Data'!$F$7,0,10*ROW('Hygiene Data'!F124))),'Data Summary'!DV130="Yes"),OFFSET('Hygiene Data'!$F$7,0,10*ROW('Hygiene Data'!F124)),NA())</f>
        <v>#N/A</v>
      </c>
      <c r="BH130" s="529" t="e">
        <f ca="1">+IF(AND(ISNUMBER(OFFSET('Hygiene Data'!$F$9,0,10*ROW('Hygiene Data'!F124))),'Data Summary'!DW130="Yes"),OFFSET('Hygiene Data'!$F$9,0,10*ROW('Hygiene Data'!F124)),NA())</f>
        <v>#N/A</v>
      </c>
      <c r="BI130" s="529" t="e">
        <f ca="1">+IF(AND(ISNUMBER(OFFSET('Hygiene Data'!$G$5,0,10*ROW('Hygiene Data'!G124))),'Data Summary'!DX130="Yes"),OFFSET('Hygiene Data'!$G$5,0,10*ROW('Hygiene Data'!G124)),NA())</f>
        <v>#N/A</v>
      </c>
      <c r="BJ130" s="529" t="e">
        <f ca="1">+IF(AND(ISNUMBER(OFFSET('Hygiene Data'!$G$7,0,10*ROW('Hygiene Data'!G124))),'Data Summary'!DY130="Yes"),OFFSET('Hygiene Data'!$G$7,0,10*ROW('Hygiene Data'!G124)),NA())</f>
        <v>#N/A</v>
      </c>
      <c r="BK130" s="529" t="e">
        <f ca="1">+IF(AND(ISNUMBER(OFFSET('Hygiene Data'!$G$9,0,10*ROW('Hygiene Data'!G124))),'Data Summary'!DZ130="Yes"),OFFSET('Hygiene Data'!$G$9,0,10*ROW('Hygiene Data'!G124)),NA())</f>
        <v>#N/A</v>
      </c>
      <c r="BL130" s="529" t="e">
        <f ca="1">+IF(AND(ISNUMBER(OFFSET('Hygiene Data'!$H$5,0,10*ROW('Hygiene Data'!H124))),'Data Summary'!EA130="Yes"),OFFSET('Hygiene Data'!$H$5,0,10*ROW('Hygiene Data'!H124)),NA())</f>
        <v>#N/A</v>
      </c>
      <c r="BM130" s="529" t="e">
        <f ca="1">+IF(AND(ISNUMBER(OFFSET('Hygiene Data'!$H$7,0,10*ROW('Hygiene Data'!H124))),'Data Summary'!EB130="Yes"),OFFSET('Hygiene Data'!$H$7,0,10*ROW('Hygiene Data'!H124)),NA())</f>
        <v>#N/A</v>
      </c>
      <c r="BN130" s="529" t="e">
        <f ca="1">+IF(AND(ISNUMBER(OFFSET('Hygiene Data'!$H$9,0,10*ROW('Hygiene Data'!H124))),'Data Summary'!EC130="Yes"),OFFSET('Hygiene Data'!$H$9,0,10*ROW('Hygiene Data'!H124)),NA())</f>
        <v>#N/A</v>
      </c>
      <c r="BO130" s="529" t="e">
        <f ca="1">+IF(AND(ISNUMBER(OFFSET('Hygiene Data'!$I$5,0,10*ROW('Hygiene Data'!I124))),'Data Summary'!ED130="Yes"),OFFSET('Hygiene Data'!$I$5,0,10*ROW('Hygiene Data'!I124)),NA())</f>
        <v>#N/A</v>
      </c>
      <c r="BP130" s="529" t="e">
        <f ca="1">+IF(AND(ISNUMBER(OFFSET('Hygiene Data'!$I$7,0,10*ROW('Hygiene Data'!I124))),'Data Summary'!EE130="Yes"),OFFSET('Hygiene Data'!$I$7,0,10*ROW('Hygiene Data'!I124)),NA())</f>
        <v>#N/A</v>
      </c>
      <c r="BQ130" s="529" t="e">
        <f ca="1">+IF(AND(ISNUMBER(OFFSET('Hygiene Data'!$I$9,0,10*ROW('Hygiene Data'!I124))),'Data Summary'!EF130="Yes"),OFFSET('Hygiene Data'!$I$9,0,10*ROW('Hygiene Data'!I124)),NA())</f>
        <v>#N/A</v>
      </c>
    </row>
    <row r="131" spans="1:69" x14ac:dyDescent="0.25">
      <c r="A131" s="525" t="e">
        <f ca="1">+RIGHT('Data Summary'!A131,LEN('Data Summary'!A131)-9)</f>
        <v>#VALUE!</v>
      </c>
      <c r="B131" s="499" t="str">
        <f ca="1">+IF(ISTEXT('Data Summary'!B131),'Data Summary'!B131,"")</f>
        <v/>
      </c>
      <c r="C131" s="526" t="e">
        <f ca="1">+VALUE('Data Summary'!C131)</f>
        <v>#VALUE!</v>
      </c>
      <c r="D131" s="527" t="e">
        <f ca="1">+IF(AND(ISNUMBER(OFFSET('Water Data'!$D$4,0,10*ROW('Water Data'!D125))),'Data Summary'!BS131="Yes"),100-OFFSET('Water Data'!$D$4,0,10*ROW('Water Data'!D125)),NA())</f>
        <v>#N/A</v>
      </c>
      <c r="E131" s="527" t="e">
        <f ca="1">+IF(AND(ISNUMBER(OFFSET('Water Data'!$D$6,0,10*ROW('Water Data'!D125))),'Data Summary'!BT131="Yes"),OFFSET('Water Data'!$D$6,0,10*ROW('Water Data'!D125)),NA())</f>
        <v>#N/A</v>
      </c>
      <c r="F131" s="527" t="e">
        <f ca="1">+IF(AND(ISNUMBER(OFFSET('Water Data'!$D$9,0,10*ROW('Water Data'!D125))),'Data Summary'!BU131="Yes"),OFFSET('Water Data'!$D$9,0,10*ROW('Water Data'!D125)),NA())</f>
        <v>#N/A</v>
      </c>
      <c r="G131" s="527" t="e">
        <f ca="1">+IF(AND(ISNUMBER(OFFSET('Water Data'!$E$4,0,10*ROW('Water Data'!E125))),'Data Summary'!BV131="Yes"),100-OFFSET('Water Data'!$E$4,0,10*ROW('Water Data'!E125)),NA())</f>
        <v>#N/A</v>
      </c>
      <c r="H131" s="527" t="e">
        <f ca="1">+IF(AND(ISNUMBER(OFFSET('Water Data'!$E$6,0,10*ROW('Water Data'!E125))),'Data Summary'!BW131="Yes"),OFFSET('Water Data'!$E$6,0,10*ROW('Water Data'!E125)),NA())</f>
        <v>#N/A</v>
      </c>
      <c r="I131" s="527" t="e">
        <f ca="1">+IF(AND(ISNUMBER(OFFSET('Water Data'!$E$9,0,10*ROW('Water Data'!E125))),'Data Summary'!BX131="Yes"),OFFSET('Water Data'!$E$9,0,10*ROW('Water Data'!E125)),NA())</f>
        <v>#N/A</v>
      </c>
      <c r="J131" s="527" t="e">
        <f ca="1">+IF(AND(ISNUMBER(OFFSET('Water Data'!$F$4,0,10*ROW('Water Data'!F125))),'Data Summary'!BY131="Yes"),100-OFFSET('Water Data'!$F$4,0,10*ROW('Water Data'!F125)),NA())</f>
        <v>#N/A</v>
      </c>
      <c r="K131" s="527" t="e">
        <f ca="1">+IF(AND(ISNUMBER(OFFSET('Water Data'!$F$6,0,10*ROW('Water Data'!F125))),'Data Summary'!BZ131="Yes"),OFFSET('Water Data'!$F$6,0,10*ROW('Water Data'!F125)),NA())</f>
        <v>#N/A</v>
      </c>
      <c r="L131" s="527" t="e">
        <f ca="1">+IF(AND(ISNUMBER(OFFSET('Water Data'!$F$9,0,10*ROW('Water Data'!F125))),'Data Summary'!CA131="Yes"),OFFSET('Water Data'!$F$9,0,10*ROW('Water Data'!F125)),NA())</f>
        <v>#N/A</v>
      </c>
      <c r="M131" s="527" t="e">
        <f ca="1">+IF(AND(ISNUMBER(OFFSET('Water Data'!$G$4,0,10*ROW('Water Data'!G125))),'Data Summary'!CB131="Yes"),100-OFFSET('Water Data'!$G$4,0,10*ROW('Water Data'!G125)),NA())</f>
        <v>#N/A</v>
      </c>
      <c r="N131" s="527" t="e">
        <f ca="1">+IF(AND(ISNUMBER(OFFSET('Water Data'!$G$6,0,10*ROW('Water Data'!G125))),'Data Summary'!CC131="Yes"),OFFSET('Water Data'!$G$6,0,10*ROW('Water Data'!G125)),NA())</f>
        <v>#N/A</v>
      </c>
      <c r="O131" s="527" t="e">
        <f ca="1">+IF(AND(ISNUMBER(OFFSET('Water Data'!$G$9,0,10*ROW('Water Data'!G125))),'Data Summary'!CD131="Yes"),OFFSET('Water Data'!$G$9,0,10*ROW('Water Data'!G125)),NA())</f>
        <v>#N/A</v>
      </c>
      <c r="P131" s="527" t="e">
        <f ca="1">+IF(AND(ISNUMBER(OFFSET('Water Data'!$H$4,0,10*ROW('Water Data'!H125))),'Data Summary'!CE131="Yes"),100-OFFSET('Water Data'!$H$4,0,10*ROW('Water Data'!H125)),NA())</f>
        <v>#N/A</v>
      </c>
      <c r="Q131" s="527" t="e">
        <f ca="1">+IF(AND(ISNUMBER(OFFSET('Water Data'!$H$6,0,10*ROW('Water Data'!H125))),'Data Summary'!CF131="Yes"),OFFSET('Water Data'!$H$6,0,10*ROW('Water Data'!H125)),NA())</f>
        <v>#N/A</v>
      </c>
      <c r="R131" s="527" t="e">
        <f ca="1">+IF(AND(ISNUMBER(OFFSET('Water Data'!$H$9,0,10*ROW('Water Data'!H125))),'Data Summary'!CG131="Yes"),OFFSET('Water Data'!$H$9,0,10*ROW('Water Data'!H125)),NA())</f>
        <v>#N/A</v>
      </c>
      <c r="S131" s="527" t="e">
        <f ca="1">+IF(AND(ISNUMBER(OFFSET('Water Data'!$I$4,0,10*ROW('Water Data'!I125))),'Data Summary'!CH131="Yes"),100-OFFSET('Water Data'!$I$4,0,10*ROW('Water Data'!I125)),NA())</f>
        <v>#N/A</v>
      </c>
      <c r="T131" s="527" t="e">
        <f ca="1">+IF(AND(ISNUMBER(OFFSET('Water Data'!$I$6,0,10*ROW('Water Data'!I125))),'Data Summary'!CI131="Yes"),OFFSET('Water Data'!$I$6,0,10*ROW('Water Data'!I125)),NA())</f>
        <v>#N/A</v>
      </c>
      <c r="U131" s="527" t="e">
        <f ca="1">+IF(AND(ISNUMBER(OFFSET('Water Data'!$I$9,0,10*ROW('Water Data'!I125))),'Data Summary'!CJ131="Yes"),OFFSET('Water Data'!$I$9,0,10*ROW('Water Data'!I125)),NA())</f>
        <v>#N/A</v>
      </c>
      <c r="V131" s="528" t="e">
        <f ca="1">+IF(AND(ISNUMBER(OFFSET('Sanitation Data'!$D$4,0,10*ROW('Sanitation Data'!D125))),'Data Summary'!CK131="Yes"),100-OFFSET('Sanitation Data'!$D$4,0,10*ROW('Sanitation Data'!D125)),NA())</f>
        <v>#N/A</v>
      </c>
      <c r="W131" s="528" t="e">
        <f ca="1">+IF(AND(ISNUMBER(OFFSET('Sanitation Data'!$D$6,0,10*ROW('Sanitation Data'!D125))),'Data Summary'!CL131="Yes"),OFFSET('Sanitation Data'!$D$6,0,10*ROW('Sanitation Data'!D125)),NA())</f>
        <v>#N/A</v>
      </c>
      <c r="X131" s="528" t="e">
        <f ca="1">+IF(AND(ISNUMBER(OFFSET('Sanitation Data'!$D$10,0,10*ROW('Sanitation Data'!D125))),'Data Summary'!CM131="Yes"),OFFSET('Sanitation Data'!$D$10,0,10*ROW('Sanitation Data'!D125)),NA())</f>
        <v>#N/A</v>
      </c>
      <c r="Y131" s="528" t="e">
        <f ca="1">+IF(AND(ISNUMBER(OFFSET('Sanitation Data'!$D$11,0,10*ROW('Sanitation Data'!D125))),'Data Summary'!CN131="Yes"),OFFSET('Sanitation Data'!$D$11,0,10*ROW('Sanitation Data'!D125)),NA())</f>
        <v>#N/A</v>
      </c>
      <c r="Z131" s="528" t="e">
        <f ca="1">+IF(AND(ISNUMBER(OFFSET('Sanitation Data'!$D$12,0,10*ROW('Sanitation Data'!D125))),'Data Summary'!CO131="Yes"),OFFSET('Sanitation Data'!$D$12,0,10*ROW('Sanitation Data'!D125)),NA())</f>
        <v>#N/A</v>
      </c>
      <c r="AA131" s="528" t="e">
        <f ca="1">+IF(AND(ISNUMBER(OFFSET('Sanitation Data'!$E$4,0,10*ROW('Sanitation Data'!E125))),'Data Summary'!CP131="Yes"),100-OFFSET('Sanitation Data'!$E$4,0,10*ROW('Sanitation Data'!E125)),NA())</f>
        <v>#N/A</v>
      </c>
      <c r="AB131" s="528" t="e">
        <f ca="1">+IF(AND(ISNUMBER(OFFSET('Sanitation Data'!$E$6,0,10*ROW('Sanitation Data'!E125))),'Data Summary'!CQ131="Yes"),OFFSET('Sanitation Data'!$E$6,0,10*ROW('Sanitation Data'!E125)),NA())</f>
        <v>#N/A</v>
      </c>
      <c r="AC131" s="528" t="e">
        <f ca="1">+IF(AND(ISNUMBER(OFFSET('Sanitation Data'!$E$10,0,10*ROW('Sanitation Data'!E125))),'Data Summary'!CR131="Yes"),OFFSET('Sanitation Data'!$E$10,0,10*ROW('Sanitation Data'!E125)),NA())</f>
        <v>#N/A</v>
      </c>
      <c r="AD131" s="528" t="e">
        <f ca="1">+IF(AND(ISNUMBER(OFFSET('Sanitation Data'!$E$11,0,10*ROW('Sanitation Data'!E125))),'Data Summary'!CS131="Yes"),OFFSET('Sanitation Data'!$E$11,0,10*ROW('Sanitation Data'!E125)),NA())</f>
        <v>#N/A</v>
      </c>
      <c r="AE131" s="528" t="e">
        <f ca="1">+IF(AND(ISNUMBER(OFFSET('Sanitation Data'!$E$12,0,10*ROW('Sanitation Data'!E125))),'Data Summary'!CT131="Yes"),OFFSET('Sanitation Data'!$E$12,0,10*ROW('Sanitation Data'!E125)),NA())</f>
        <v>#N/A</v>
      </c>
      <c r="AF131" s="528" t="e">
        <f ca="1">+IF(AND(ISNUMBER(OFFSET('Sanitation Data'!$F$4,0,10*ROW('Sanitation Data'!F125))),'Data Summary'!CU131="Yes"),100-OFFSET('Sanitation Data'!$F$4,0,10*ROW('Sanitation Data'!F125)),NA())</f>
        <v>#N/A</v>
      </c>
      <c r="AG131" s="528" t="e">
        <f ca="1">+IF(AND(ISNUMBER(OFFSET('Sanitation Data'!$F$6,0,10*ROW('Sanitation Data'!F125))),'Data Summary'!CV131="Yes"),OFFSET('Sanitation Data'!$F$6,0,10*ROW('Sanitation Data'!F125)),NA())</f>
        <v>#N/A</v>
      </c>
      <c r="AH131" s="528" t="e">
        <f ca="1">+IF(AND(ISNUMBER(OFFSET('Sanitation Data'!$F$10,0,10*ROW('Sanitation Data'!F125))),'Data Summary'!CW131="Yes"),OFFSET('Sanitation Data'!$F$10,0,10*ROW('Sanitation Data'!F125)),NA())</f>
        <v>#N/A</v>
      </c>
      <c r="AI131" s="528" t="e">
        <f ca="1">+IF(AND(ISNUMBER(OFFSET('Sanitation Data'!$F$11,0,10*ROW('Sanitation Data'!F125))),'Data Summary'!CX131="Yes"),OFFSET('Sanitation Data'!$F$11,0,10*ROW('Sanitation Data'!F125)),NA())</f>
        <v>#N/A</v>
      </c>
      <c r="AJ131" s="528" t="e">
        <f ca="1">+IF(AND(ISNUMBER(OFFSET('Sanitation Data'!$F$12,0,10*ROW('Sanitation Data'!F125))),'Data Summary'!CY131="Yes"),OFFSET('Sanitation Data'!$F$12,0,10*ROW('Sanitation Data'!F125)),NA())</f>
        <v>#N/A</v>
      </c>
      <c r="AK131" s="528" t="e">
        <f ca="1">+IF(AND(ISNUMBER(OFFSET('Sanitation Data'!$G$4,0,10*ROW('Sanitation Data'!G125))),'Data Summary'!CZ131="Yes"),100-OFFSET('Sanitation Data'!$G$4,0,10*ROW('Sanitation Data'!G125)),NA())</f>
        <v>#N/A</v>
      </c>
      <c r="AL131" s="528" t="e">
        <f ca="1">+IF(AND(ISNUMBER(OFFSET('Sanitation Data'!$G$6,0,10*ROW('Sanitation Data'!G125))),'Data Summary'!DA131="Yes"),OFFSET('Sanitation Data'!$G$6,0,10*ROW('Sanitation Data'!G125)),NA())</f>
        <v>#N/A</v>
      </c>
      <c r="AM131" s="528" t="e">
        <f ca="1">+IF(AND(ISNUMBER(OFFSET('Sanitation Data'!$G$10,0,10*ROW('Sanitation Data'!G125))),'Data Summary'!DB131="Yes"),OFFSET('Sanitation Data'!$G$10,0,10*ROW('Sanitation Data'!G125)),NA())</f>
        <v>#N/A</v>
      </c>
      <c r="AN131" s="528" t="e">
        <f ca="1">+IF(AND(ISNUMBER(OFFSET('Sanitation Data'!$G$11,0,10*ROW('Sanitation Data'!G125))),'Data Summary'!DC131="Yes"),OFFSET('Sanitation Data'!$G$11,0,10*ROW('Sanitation Data'!G125)),NA())</f>
        <v>#N/A</v>
      </c>
      <c r="AO131" s="528" t="e">
        <f ca="1">+IF(AND(ISNUMBER(OFFSET('Sanitation Data'!$G$12,0,10*ROW('Sanitation Data'!G125))),'Data Summary'!DD131="Yes"),OFFSET('Sanitation Data'!$G$12,0,10*ROW('Sanitation Data'!G125)),NA())</f>
        <v>#N/A</v>
      </c>
      <c r="AP131" s="528" t="e">
        <f ca="1">+IF(AND(ISNUMBER(OFFSET('Sanitation Data'!$H$4,0,10*ROW('Sanitation Data'!H125))),'Data Summary'!DE131="Yes"),100-OFFSET('Sanitation Data'!$H$4,0,10*ROW('Sanitation Data'!H125)),NA())</f>
        <v>#N/A</v>
      </c>
      <c r="AQ131" s="528" t="e">
        <f ca="1">+IF(AND(ISNUMBER(OFFSET('Sanitation Data'!$H$6,0,10*ROW('Sanitation Data'!H125))),'Data Summary'!DF131="Yes"),OFFSET('Sanitation Data'!$H$6,0,10*ROW('Sanitation Data'!H125)),NA())</f>
        <v>#N/A</v>
      </c>
      <c r="AR131" s="528" t="e">
        <f ca="1">+IF(AND(ISNUMBER(OFFSET('Sanitation Data'!$H$10,0,10*ROW('Sanitation Data'!H125))),'Data Summary'!DG131="Yes"),OFFSET('Sanitation Data'!$H$10,0,10*ROW('Sanitation Data'!H125)),NA())</f>
        <v>#N/A</v>
      </c>
      <c r="AS131" s="528" t="e">
        <f ca="1">+IF(AND(ISNUMBER(OFFSET('Sanitation Data'!$H$11,0,10*ROW('Sanitation Data'!H125))),'Data Summary'!DH131="Yes"),OFFSET('Sanitation Data'!$H$11,0,10*ROW('Sanitation Data'!H125)),NA())</f>
        <v>#N/A</v>
      </c>
      <c r="AT131" s="528" t="e">
        <f ca="1">+IF(AND(ISNUMBER(OFFSET('Sanitation Data'!$H$12,0,10*ROW('Sanitation Data'!H125))),'Data Summary'!DI131="Yes"),OFFSET('Sanitation Data'!$H$12,0,10*ROW('Sanitation Data'!H125)),NA())</f>
        <v>#N/A</v>
      </c>
      <c r="AU131" s="528" t="e">
        <f ca="1">+IF(AND(ISNUMBER(OFFSET('Sanitation Data'!$I$4,0,10*ROW('Sanitation Data'!I125))),'Data Summary'!DJ131="Yes"),100-OFFSET('Sanitation Data'!$I$4,0,10*ROW('Sanitation Data'!I125)),NA())</f>
        <v>#N/A</v>
      </c>
      <c r="AV131" s="528" t="e">
        <f ca="1">+IF(AND(ISNUMBER(OFFSET('Sanitation Data'!$I$6,0,10*ROW('Sanitation Data'!I125))),'Data Summary'!DK131="Yes"),OFFSET('Sanitation Data'!$I$6,0,10*ROW('Sanitation Data'!I125)),NA())</f>
        <v>#N/A</v>
      </c>
      <c r="AW131" s="528" t="e">
        <f ca="1">+IF(AND(ISNUMBER(OFFSET('Sanitation Data'!$I$10,0,10*ROW('Sanitation Data'!I125))),'Data Summary'!DL131="Yes"),OFFSET('Sanitation Data'!$I$10,0,10*ROW('Sanitation Data'!I125)),NA())</f>
        <v>#N/A</v>
      </c>
      <c r="AX131" s="528" t="e">
        <f ca="1">+IF(AND(ISNUMBER(OFFSET('Sanitation Data'!$I$11,0,10*ROW('Sanitation Data'!I125))),'Data Summary'!DM131="Yes"),OFFSET('Sanitation Data'!$I$11,0,10*ROW('Sanitation Data'!I125)),NA())</f>
        <v>#N/A</v>
      </c>
      <c r="AY131" s="528" t="e">
        <f ca="1">+IF(AND(ISNUMBER(OFFSET('Sanitation Data'!$I$12,0,10*ROW('Sanitation Data'!I125))),'Data Summary'!DN131="Yes"),OFFSET('Sanitation Data'!$I$12,0,10*ROW('Sanitation Data'!I125)),NA())</f>
        <v>#N/A</v>
      </c>
      <c r="AZ131" s="529" t="e">
        <f ca="1">+IF(AND(ISNUMBER(OFFSET('Hygiene Data'!$D$5,0,10*ROW('Hygiene Data'!D125))),'Data Summary'!DO131="Yes"),OFFSET('Hygiene Data'!$D$5,0,10*ROW('Hygiene Data'!D125)),NA())</f>
        <v>#N/A</v>
      </c>
      <c r="BA131" s="529" t="e">
        <f ca="1">+IF(AND(ISNUMBER(OFFSET('Hygiene Data'!$D$7,0,10*ROW('Hygiene Data'!D125))),'Data Summary'!DP131="Yes"),OFFSET('Hygiene Data'!$D$7,0,10*ROW('Hygiene Data'!D125)),NA())</f>
        <v>#N/A</v>
      </c>
      <c r="BB131" s="529" t="e">
        <f ca="1">+IF(AND(ISNUMBER(OFFSET('Hygiene Data'!$D$9,0,10*ROW('Hygiene Data'!D125))),'Data Summary'!DQ131="Yes"),OFFSET('Hygiene Data'!$D$9,0,10*ROW('Hygiene Data'!D125)),NA())</f>
        <v>#N/A</v>
      </c>
      <c r="BC131" s="529" t="e">
        <f ca="1">+IF(AND(ISNUMBER(OFFSET('Hygiene Data'!$E$5,0,10*ROW('Hygiene Data'!E125))),'Data Summary'!DR131="Yes"),OFFSET('Hygiene Data'!$E$5,0,10*ROW('Hygiene Data'!E125)),NA())</f>
        <v>#N/A</v>
      </c>
      <c r="BD131" s="529" t="e">
        <f ca="1">+IF(AND(ISNUMBER(OFFSET('Hygiene Data'!$E$7,0,10*ROW('Hygiene Data'!E125))),'Data Summary'!DS131="Yes"),OFFSET('Hygiene Data'!$E$7,0,10*ROW('Hygiene Data'!E125)),NA())</f>
        <v>#N/A</v>
      </c>
      <c r="BE131" s="529" t="e">
        <f ca="1">+IF(AND(ISNUMBER(OFFSET('Hygiene Data'!$E$9,0,10*ROW('Hygiene Data'!E125))),'Data Summary'!DT131="Yes"),OFFSET('Hygiene Data'!$E$9,0,10*ROW('Hygiene Data'!E125)),NA())</f>
        <v>#N/A</v>
      </c>
      <c r="BF131" s="529" t="e">
        <f ca="1">+IF(AND(ISNUMBER(OFFSET('Hygiene Data'!$F$5,0,10*ROW('Hygiene Data'!F125))),'Data Summary'!DU131="Yes"),OFFSET('Hygiene Data'!$F$5,0,10*ROW('Hygiene Data'!F125)),NA())</f>
        <v>#N/A</v>
      </c>
      <c r="BG131" s="529" t="e">
        <f ca="1">+IF(AND(ISNUMBER(OFFSET('Hygiene Data'!$F$7,0,10*ROW('Hygiene Data'!F125))),'Data Summary'!DV131="Yes"),OFFSET('Hygiene Data'!$F$7,0,10*ROW('Hygiene Data'!F125)),NA())</f>
        <v>#N/A</v>
      </c>
      <c r="BH131" s="529" t="e">
        <f ca="1">+IF(AND(ISNUMBER(OFFSET('Hygiene Data'!$F$9,0,10*ROW('Hygiene Data'!F125))),'Data Summary'!DW131="Yes"),OFFSET('Hygiene Data'!$F$9,0,10*ROW('Hygiene Data'!F125)),NA())</f>
        <v>#N/A</v>
      </c>
      <c r="BI131" s="529" t="e">
        <f ca="1">+IF(AND(ISNUMBER(OFFSET('Hygiene Data'!$G$5,0,10*ROW('Hygiene Data'!G125))),'Data Summary'!DX131="Yes"),OFFSET('Hygiene Data'!$G$5,0,10*ROW('Hygiene Data'!G125)),NA())</f>
        <v>#N/A</v>
      </c>
      <c r="BJ131" s="529" t="e">
        <f ca="1">+IF(AND(ISNUMBER(OFFSET('Hygiene Data'!$G$7,0,10*ROW('Hygiene Data'!G125))),'Data Summary'!DY131="Yes"),OFFSET('Hygiene Data'!$G$7,0,10*ROW('Hygiene Data'!G125)),NA())</f>
        <v>#N/A</v>
      </c>
      <c r="BK131" s="529" t="e">
        <f ca="1">+IF(AND(ISNUMBER(OFFSET('Hygiene Data'!$G$9,0,10*ROW('Hygiene Data'!G125))),'Data Summary'!DZ131="Yes"),OFFSET('Hygiene Data'!$G$9,0,10*ROW('Hygiene Data'!G125)),NA())</f>
        <v>#N/A</v>
      </c>
      <c r="BL131" s="529" t="e">
        <f ca="1">+IF(AND(ISNUMBER(OFFSET('Hygiene Data'!$H$5,0,10*ROW('Hygiene Data'!H125))),'Data Summary'!EA131="Yes"),OFFSET('Hygiene Data'!$H$5,0,10*ROW('Hygiene Data'!H125)),NA())</f>
        <v>#N/A</v>
      </c>
      <c r="BM131" s="529" t="e">
        <f ca="1">+IF(AND(ISNUMBER(OFFSET('Hygiene Data'!$H$7,0,10*ROW('Hygiene Data'!H125))),'Data Summary'!EB131="Yes"),OFFSET('Hygiene Data'!$H$7,0,10*ROW('Hygiene Data'!H125)),NA())</f>
        <v>#N/A</v>
      </c>
      <c r="BN131" s="529" t="e">
        <f ca="1">+IF(AND(ISNUMBER(OFFSET('Hygiene Data'!$H$9,0,10*ROW('Hygiene Data'!H125))),'Data Summary'!EC131="Yes"),OFFSET('Hygiene Data'!$H$9,0,10*ROW('Hygiene Data'!H125)),NA())</f>
        <v>#N/A</v>
      </c>
      <c r="BO131" s="529" t="e">
        <f ca="1">+IF(AND(ISNUMBER(OFFSET('Hygiene Data'!$I$5,0,10*ROW('Hygiene Data'!I125))),'Data Summary'!ED131="Yes"),OFFSET('Hygiene Data'!$I$5,0,10*ROW('Hygiene Data'!I125)),NA())</f>
        <v>#N/A</v>
      </c>
      <c r="BP131" s="529" t="e">
        <f ca="1">+IF(AND(ISNUMBER(OFFSET('Hygiene Data'!$I$7,0,10*ROW('Hygiene Data'!I125))),'Data Summary'!EE131="Yes"),OFFSET('Hygiene Data'!$I$7,0,10*ROW('Hygiene Data'!I125)),NA())</f>
        <v>#N/A</v>
      </c>
      <c r="BQ131" s="529" t="e">
        <f ca="1">+IF(AND(ISNUMBER(OFFSET('Hygiene Data'!$I$9,0,10*ROW('Hygiene Data'!I125))),'Data Summary'!EF131="Yes"),OFFSET('Hygiene Data'!$I$9,0,10*ROW('Hygiene Data'!I125)),NA())</f>
        <v>#N/A</v>
      </c>
    </row>
    <row r="132" spans="1:69" x14ac:dyDescent="0.25">
      <c r="A132" s="525" t="e">
        <f ca="1">+RIGHT('Data Summary'!A132,LEN('Data Summary'!A132)-9)</f>
        <v>#VALUE!</v>
      </c>
      <c r="B132" s="499" t="str">
        <f ca="1">+IF(ISTEXT('Data Summary'!B132),'Data Summary'!B132,"")</f>
        <v/>
      </c>
      <c r="C132" s="526" t="e">
        <f ca="1">+VALUE('Data Summary'!C132)</f>
        <v>#VALUE!</v>
      </c>
      <c r="D132" s="527" t="e">
        <f ca="1">+IF(AND(ISNUMBER(OFFSET('Water Data'!$D$4,0,10*ROW('Water Data'!D126))),'Data Summary'!BS132="Yes"),100-OFFSET('Water Data'!$D$4,0,10*ROW('Water Data'!D126)),NA())</f>
        <v>#N/A</v>
      </c>
      <c r="E132" s="527" t="e">
        <f ca="1">+IF(AND(ISNUMBER(OFFSET('Water Data'!$D$6,0,10*ROW('Water Data'!D126))),'Data Summary'!BT132="Yes"),OFFSET('Water Data'!$D$6,0,10*ROW('Water Data'!D126)),NA())</f>
        <v>#N/A</v>
      </c>
      <c r="F132" s="527" t="e">
        <f ca="1">+IF(AND(ISNUMBER(OFFSET('Water Data'!$D$9,0,10*ROW('Water Data'!D126))),'Data Summary'!BU132="Yes"),OFFSET('Water Data'!$D$9,0,10*ROW('Water Data'!D126)),NA())</f>
        <v>#N/A</v>
      </c>
      <c r="G132" s="527" t="e">
        <f ca="1">+IF(AND(ISNUMBER(OFFSET('Water Data'!$E$4,0,10*ROW('Water Data'!E126))),'Data Summary'!BV132="Yes"),100-OFFSET('Water Data'!$E$4,0,10*ROW('Water Data'!E126)),NA())</f>
        <v>#N/A</v>
      </c>
      <c r="H132" s="527" t="e">
        <f ca="1">+IF(AND(ISNUMBER(OFFSET('Water Data'!$E$6,0,10*ROW('Water Data'!E126))),'Data Summary'!BW132="Yes"),OFFSET('Water Data'!$E$6,0,10*ROW('Water Data'!E126)),NA())</f>
        <v>#N/A</v>
      </c>
      <c r="I132" s="527" t="e">
        <f ca="1">+IF(AND(ISNUMBER(OFFSET('Water Data'!$E$9,0,10*ROW('Water Data'!E126))),'Data Summary'!BX132="Yes"),OFFSET('Water Data'!$E$9,0,10*ROW('Water Data'!E126)),NA())</f>
        <v>#N/A</v>
      </c>
      <c r="J132" s="527" t="e">
        <f ca="1">+IF(AND(ISNUMBER(OFFSET('Water Data'!$F$4,0,10*ROW('Water Data'!F126))),'Data Summary'!BY132="Yes"),100-OFFSET('Water Data'!$F$4,0,10*ROW('Water Data'!F126)),NA())</f>
        <v>#N/A</v>
      </c>
      <c r="K132" s="527" t="e">
        <f ca="1">+IF(AND(ISNUMBER(OFFSET('Water Data'!$F$6,0,10*ROW('Water Data'!F126))),'Data Summary'!BZ132="Yes"),OFFSET('Water Data'!$F$6,0,10*ROW('Water Data'!F126)),NA())</f>
        <v>#N/A</v>
      </c>
      <c r="L132" s="527" t="e">
        <f ca="1">+IF(AND(ISNUMBER(OFFSET('Water Data'!$F$9,0,10*ROW('Water Data'!F126))),'Data Summary'!CA132="Yes"),OFFSET('Water Data'!$F$9,0,10*ROW('Water Data'!F126)),NA())</f>
        <v>#N/A</v>
      </c>
      <c r="M132" s="527" t="e">
        <f ca="1">+IF(AND(ISNUMBER(OFFSET('Water Data'!$G$4,0,10*ROW('Water Data'!G126))),'Data Summary'!CB132="Yes"),100-OFFSET('Water Data'!$G$4,0,10*ROW('Water Data'!G126)),NA())</f>
        <v>#N/A</v>
      </c>
      <c r="N132" s="527" t="e">
        <f ca="1">+IF(AND(ISNUMBER(OFFSET('Water Data'!$G$6,0,10*ROW('Water Data'!G126))),'Data Summary'!CC132="Yes"),OFFSET('Water Data'!$G$6,0,10*ROW('Water Data'!G126)),NA())</f>
        <v>#N/A</v>
      </c>
      <c r="O132" s="527" t="e">
        <f ca="1">+IF(AND(ISNUMBER(OFFSET('Water Data'!$G$9,0,10*ROW('Water Data'!G126))),'Data Summary'!CD132="Yes"),OFFSET('Water Data'!$G$9,0,10*ROW('Water Data'!G126)),NA())</f>
        <v>#N/A</v>
      </c>
      <c r="P132" s="527" t="e">
        <f ca="1">+IF(AND(ISNUMBER(OFFSET('Water Data'!$H$4,0,10*ROW('Water Data'!H126))),'Data Summary'!CE132="Yes"),100-OFFSET('Water Data'!$H$4,0,10*ROW('Water Data'!H126)),NA())</f>
        <v>#N/A</v>
      </c>
      <c r="Q132" s="527" t="e">
        <f ca="1">+IF(AND(ISNUMBER(OFFSET('Water Data'!$H$6,0,10*ROW('Water Data'!H126))),'Data Summary'!CF132="Yes"),OFFSET('Water Data'!$H$6,0,10*ROW('Water Data'!H126)),NA())</f>
        <v>#N/A</v>
      </c>
      <c r="R132" s="527" t="e">
        <f ca="1">+IF(AND(ISNUMBER(OFFSET('Water Data'!$H$9,0,10*ROW('Water Data'!H126))),'Data Summary'!CG132="Yes"),OFFSET('Water Data'!$H$9,0,10*ROW('Water Data'!H126)),NA())</f>
        <v>#N/A</v>
      </c>
      <c r="S132" s="527" t="e">
        <f ca="1">+IF(AND(ISNUMBER(OFFSET('Water Data'!$I$4,0,10*ROW('Water Data'!I126))),'Data Summary'!CH132="Yes"),100-OFFSET('Water Data'!$I$4,0,10*ROW('Water Data'!I126)),NA())</f>
        <v>#N/A</v>
      </c>
      <c r="T132" s="527" t="e">
        <f ca="1">+IF(AND(ISNUMBER(OFFSET('Water Data'!$I$6,0,10*ROW('Water Data'!I126))),'Data Summary'!CI132="Yes"),OFFSET('Water Data'!$I$6,0,10*ROW('Water Data'!I126)),NA())</f>
        <v>#N/A</v>
      </c>
      <c r="U132" s="527" t="e">
        <f ca="1">+IF(AND(ISNUMBER(OFFSET('Water Data'!$I$9,0,10*ROW('Water Data'!I126))),'Data Summary'!CJ132="Yes"),OFFSET('Water Data'!$I$9,0,10*ROW('Water Data'!I126)),NA())</f>
        <v>#N/A</v>
      </c>
      <c r="V132" s="528" t="e">
        <f ca="1">+IF(AND(ISNUMBER(OFFSET('Sanitation Data'!$D$4,0,10*ROW('Sanitation Data'!D126))),'Data Summary'!CK132="Yes"),100-OFFSET('Sanitation Data'!$D$4,0,10*ROW('Sanitation Data'!D126)),NA())</f>
        <v>#N/A</v>
      </c>
      <c r="W132" s="528" t="e">
        <f ca="1">+IF(AND(ISNUMBER(OFFSET('Sanitation Data'!$D$6,0,10*ROW('Sanitation Data'!D126))),'Data Summary'!CL132="Yes"),OFFSET('Sanitation Data'!$D$6,0,10*ROW('Sanitation Data'!D126)),NA())</f>
        <v>#N/A</v>
      </c>
      <c r="X132" s="528" t="e">
        <f ca="1">+IF(AND(ISNUMBER(OFFSET('Sanitation Data'!$D$10,0,10*ROW('Sanitation Data'!D126))),'Data Summary'!CM132="Yes"),OFFSET('Sanitation Data'!$D$10,0,10*ROW('Sanitation Data'!D126)),NA())</f>
        <v>#N/A</v>
      </c>
      <c r="Y132" s="528" t="e">
        <f ca="1">+IF(AND(ISNUMBER(OFFSET('Sanitation Data'!$D$11,0,10*ROW('Sanitation Data'!D126))),'Data Summary'!CN132="Yes"),OFFSET('Sanitation Data'!$D$11,0,10*ROW('Sanitation Data'!D126)),NA())</f>
        <v>#N/A</v>
      </c>
      <c r="Z132" s="528" t="e">
        <f ca="1">+IF(AND(ISNUMBER(OFFSET('Sanitation Data'!$D$12,0,10*ROW('Sanitation Data'!D126))),'Data Summary'!CO132="Yes"),OFFSET('Sanitation Data'!$D$12,0,10*ROW('Sanitation Data'!D126)),NA())</f>
        <v>#N/A</v>
      </c>
      <c r="AA132" s="528" t="e">
        <f ca="1">+IF(AND(ISNUMBER(OFFSET('Sanitation Data'!$E$4,0,10*ROW('Sanitation Data'!E126))),'Data Summary'!CP132="Yes"),100-OFFSET('Sanitation Data'!$E$4,0,10*ROW('Sanitation Data'!E126)),NA())</f>
        <v>#N/A</v>
      </c>
      <c r="AB132" s="528" t="e">
        <f ca="1">+IF(AND(ISNUMBER(OFFSET('Sanitation Data'!$E$6,0,10*ROW('Sanitation Data'!E126))),'Data Summary'!CQ132="Yes"),OFFSET('Sanitation Data'!$E$6,0,10*ROW('Sanitation Data'!E126)),NA())</f>
        <v>#N/A</v>
      </c>
      <c r="AC132" s="528" t="e">
        <f ca="1">+IF(AND(ISNUMBER(OFFSET('Sanitation Data'!$E$10,0,10*ROW('Sanitation Data'!E126))),'Data Summary'!CR132="Yes"),OFFSET('Sanitation Data'!$E$10,0,10*ROW('Sanitation Data'!E126)),NA())</f>
        <v>#N/A</v>
      </c>
      <c r="AD132" s="528" t="e">
        <f ca="1">+IF(AND(ISNUMBER(OFFSET('Sanitation Data'!$E$11,0,10*ROW('Sanitation Data'!E126))),'Data Summary'!CS132="Yes"),OFFSET('Sanitation Data'!$E$11,0,10*ROW('Sanitation Data'!E126)),NA())</f>
        <v>#N/A</v>
      </c>
      <c r="AE132" s="528" t="e">
        <f ca="1">+IF(AND(ISNUMBER(OFFSET('Sanitation Data'!$E$12,0,10*ROW('Sanitation Data'!E126))),'Data Summary'!CT132="Yes"),OFFSET('Sanitation Data'!$E$12,0,10*ROW('Sanitation Data'!E126)),NA())</f>
        <v>#N/A</v>
      </c>
      <c r="AF132" s="528" t="e">
        <f ca="1">+IF(AND(ISNUMBER(OFFSET('Sanitation Data'!$F$4,0,10*ROW('Sanitation Data'!F126))),'Data Summary'!CU132="Yes"),100-OFFSET('Sanitation Data'!$F$4,0,10*ROW('Sanitation Data'!F126)),NA())</f>
        <v>#N/A</v>
      </c>
      <c r="AG132" s="528" t="e">
        <f ca="1">+IF(AND(ISNUMBER(OFFSET('Sanitation Data'!$F$6,0,10*ROW('Sanitation Data'!F126))),'Data Summary'!CV132="Yes"),OFFSET('Sanitation Data'!$F$6,0,10*ROW('Sanitation Data'!F126)),NA())</f>
        <v>#N/A</v>
      </c>
      <c r="AH132" s="528" t="e">
        <f ca="1">+IF(AND(ISNUMBER(OFFSET('Sanitation Data'!$F$10,0,10*ROW('Sanitation Data'!F126))),'Data Summary'!CW132="Yes"),OFFSET('Sanitation Data'!$F$10,0,10*ROW('Sanitation Data'!F126)),NA())</f>
        <v>#N/A</v>
      </c>
      <c r="AI132" s="528" t="e">
        <f ca="1">+IF(AND(ISNUMBER(OFFSET('Sanitation Data'!$F$11,0,10*ROW('Sanitation Data'!F126))),'Data Summary'!CX132="Yes"),OFFSET('Sanitation Data'!$F$11,0,10*ROW('Sanitation Data'!F126)),NA())</f>
        <v>#N/A</v>
      </c>
      <c r="AJ132" s="528" t="e">
        <f ca="1">+IF(AND(ISNUMBER(OFFSET('Sanitation Data'!$F$12,0,10*ROW('Sanitation Data'!F126))),'Data Summary'!CY132="Yes"),OFFSET('Sanitation Data'!$F$12,0,10*ROW('Sanitation Data'!F126)),NA())</f>
        <v>#N/A</v>
      </c>
      <c r="AK132" s="528" t="e">
        <f ca="1">+IF(AND(ISNUMBER(OFFSET('Sanitation Data'!$G$4,0,10*ROW('Sanitation Data'!G126))),'Data Summary'!CZ132="Yes"),100-OFFSET('Sanitation Data'!$G$4,0,10*ROW('Sanitation Data'!G126)),NA())</f>
        <v>#N/A</v>
      </c>
      <c r="AL132" s="528" t="e">
        <f ca="1">+IF(AND(ISNUMBER(OFFSET('Sanitation Data'!$G$6,0,10*ROW('Sanitation Data'!G126))),'Data Summary'!DA132="Yes"),OFFSET('Sanitation Data'!$G$6,0,10*ROW('Sanitation Data'!G126)),NA())</f>
        <v>#N/A</v>
      </c>
      <c r="AM132" s="528" t="e">
        <f ca="1">+IF(AND(ISNUMBER(OFFSET('Sanitation Data'!$G$10,0,10*ROW('Sanitation Data'!G126))),'Data Summary'!DB132="Yes"),OFFSET('Sanitation Data'!$G$10,0,10*ROW('Sanitation Data'!G126)),NA())</f>
        <v>#N/A</v>
      </c>
      <c r="AN132" s="528" t="e">
        <f ca="1">+IF(AND(ISNUMBER(OFFSET('Sanitation Data'!$G$11,0,10*ROW('Sanitation Data'!G126))),'Data Summary'!DC132="Yes"),OFFSET('Sanitation Data'!$G$11,0,10*ROW('Sanitation Data'!G126)),NA())</f>
        <v>#N/A</v>
      </c>
      <c r="AO132" s="528" t="e">
        <f ca="1">+IF(AND(ISNUMBER(OFFSET('Sanitation Data'!$G$12,0,10*ROW('Sanitation Data'!G126))),'Data Summary'!DD132="Yes"),OFFSET('Sanitation Data'!$G$12,0,10*ROW('Sanitation Data'!G126)),NA())</f>
        <v>#N/A</v>
      </c>
      <c r="AP132" s="528" t="e">
        <f ca="1">+IF(AND(ISNUMBER(OFFSET('Sanitation Data'!$H$4,0,10*ROW('Sanitation Data'!H126))),'Data Summary'!DE132="Yes"),100-OFFSET('Sanitation Data'!$H$4,0,10*ROW('Sanitation Data'!H126)),NA())</f>
        <v>#N/A</v>
      </c>
      <c r="AQ132" s="528" t="e">
        <f ca="1">+IF(AND(ISNUMBER(OFFSET('Sanitation Data'!$H$6,0,10*ROW('Sanitation Data'!H126))),'Data Summary'!DF132="Yes"),OFFSET('Sanitation Data'!$H$6,0,10*ROW('Sanitation Data'!H126)),NA())</f>
        <v>#N/A</v>
      </c>
      <c r="AR132" s="528" t="e">
        <f ca="1">+IF(AND(ISNUMBER(OFFSET('Sanitation Data'!$H$10,0,10*ROW('Sanitation Data'!H126))),'Data Summary'!DG132="Yes"),OFFSET('Sanitation Data'!$H$10,0,10*ROW('Sanitation Data'!H126)),NA())</f>
        <v>#N/A</v>
      </c>
      <c r="AS132" s="528" t="e">
        <f ca="1">+IF(AND(ISNUMBER(OFFSET('Sanitation Data'!$H$11,0,10*ROW('Sanitation Data'!H126))),'Data Summary'!DH132="Yes"),OFFSET('Sanitation Data'!$H$11,0,10*ROW('Sanitation Data'!H126)),NA())</f>
        <v>#N/A</v>
      </c>
      <c r="AT132" s="528" t="e">
        <f ca="1">+IF(AND(ISNUMBER(OFFSET('Sanitation Data'!$H$12,0,10*ROW('Sanitation Data'!H126))),'Data Summary'!DI132="Yes"),OFFSET('Sanitation Data'!$H$12,0,10*ROW('Sanitation Data'!H126)),NA())</f>
        <v>#N/A</v>
      </c>
      <c r="AU132" s="528" t="e">
        <f ca="1">+IF(AND(ISNUMBER(OFFSET('Sanitation Data'!$I$4,0,10*ROW('Sanitation Data'!I126))),'Data Summary'!DJ132="Yes"),100-OFFSET('Sanitation Data'!$I$4,0,10*ROW('Sanitation Data'!I126)),NA())</f>
        <v>#N/A</v>
      </c>
      <c r="AV132" s="528" t="e">
        <f ca="1">+IF(AND(ISNUMBER(OFFSET('Sanitation Data'!$I$6,0,10*ROW('Sanitation Data'!I126))),'Data Summary'!DK132="Yes"),OFFSET('Sanitation Data'!$I$6,0,10*ROW('Sanitation Data'!I126)),NA())</f>
        <v>#N/A</v>
      </c>
      <c r="AW132" s="528" t="e">
        <f ca="1">+IF(AND(ISNUMBER(OFFSET('Sanitation Data'!$I$10,0,10*ROW('Sanitation Data'!I126))),'Data Summary'!DL132="Yes"),OFFSET('Sanitation Data'!$I$10,0,10*ROW('Sanitation Data'!I126)),NA())</f>
        <v>#N/A</v>
      </c>
      <c r="AX132" s="528" t="e">
        <f ca="1">+IF(AND(ISNUMBER(OFFSET('Sanitation Data'!$I$11,0,10*ROW('Sanitation Data'!I126))),'Data Summary'!DM132="Yes"),OFFSET('Sanitation Data'!$I$11,0,10*ROW('Sanitation Data'!I126)),NA())</f>
        <v>#N/A</v>
      </c>
      <c r="AY132" s="528" t="e">
        <f ca="1">+IF(AND(ISNUMBER(OFFSET('Sanitation Data'!$I$12,0,10*ROW('Sanitation Data'!I126))),'Data Summary'!DN132="Yes"),OFFSET('Sanitation Data'!$I$12,0,10*ROW('Sanitation Data'!I126)),NA())</f>
        <v>#N/A</v>
      </c>
      <c r="AZ132" s="529" t="e">
        <f ca="1">+IF(AND(ISNUMBER(OFFSET('Hygiene Data'!$D$5,0,10*ROW('Hygiene Data'!D126))),'Data Summary'!DO132="Yes"),OFFSET('Hygiene Data'!$D$5,0,10*ROW('Hygiene Data'!D126)),NA())</f>
        <v>#N/A</v>
      </c>
      <c r="BA132" s="529" t="e">
        <f ca="1">+IF(AND(ISNUMBER(OFFSET('Hygiene Data'!$D$7,0,10*ROW('Hygiene Data'!D126))),'Data Summary'!DP132="Yes"),OFFSET('Hygiene Data'!$D$7,0,10*ROW('Hygiene Data'!D126)),NA())</f>
        <v>#N/A</v>
      </c>
      <c r="BB132" s="529" t="e">
        <f ca="1">+IF(AND(ISNUMBER(OFFSET('Hygiene Data'!$D$9,0,10*ROW('Hygiene Data'!D126))),'Data Summary'!DQ132="Yes"),OFFSET('Hygiene Data'!$D$9,0,10*ROW('Hygiene Data'!D126)),NA())</f>
        <v>#N/A</v>
      </c>
      <c r="BC132" s="529" t="e">
        <f ca="1">+IF(AND(ISNUMBER(OFFSET('Hygiene Data'!$E$5,0,10*ROW('Hygiene Data'!E126))),'Data Summary'!DR132="Yes"),OFFSET('Hygiene Data'!$E$5,0,10*ROW('Hygiene Data'!E126)),NA())</f>
        <v>#N/A</v>
      </c>
      <c r="BD132" s="529" t="e">
        <f ca="1">+IF(AND(ISNUMBER(OFFSET('Hygiene Data'!$E$7,0,10*ROW('Hygiene Data'!E126))),'Data Summary'!DS132="Yes"),OFFSET('Hygiene Data'!$E$7,0,10*ROW('Hygiene Data'!E126)),NA())</f>
        <v>#N/A</v>
      </c>
      <c r="BE132" s="529" t="e">
        <f ca="1">+IF(AND(ISNUMBER(OFFSET('Hygiene Data'!$E$9,0,10*ROW('Hygiene Data'!E126))),'Data Summary'!DT132="Yes"),OFFSET('Hygiene Data'!$E$9,0,10*ROW('Hygiene Data'!E126)),NA())</f>
        <v>#N/A</v>
      </c>
      <c r="BF132" s="529" t="e">
        <f ca="1">+IF(AND(ISNUMBER(OFFSET('Hygiene Data'!$F$5,0,10*ROW('Hygiene Data'!F126))),'Data Summary'!DU132="Yes"),OFFSET('Hygiene Data'!$F$5,0,10*ROW('Hygiene Data'!F126)),NA())</f>
        <v>#N/A</v>
      </c>
      <c r="BG132" s="529" t="e">
        <f ca="1">+IF(AND(ISNUMBER(OFFSET('Hygiene Data'!$F$7,0,10*ROW('Hygiene Data'!F126))),'Data Summary'!DV132="Yes"),OFFSET('Hygiene Data'!$F$7,0,10*ROW('Hygiene Data'!F126)),NA())</f>
        <v>#N/A</v>
      </c>
      <c r="BH132" s="529" t="e">
        <f ca="1">+IF(AND(ISNUMBER(OFFSET('Hygiene Data'!$F$9,0,10*ROW('Hygiene Data'!F126))),'Data Summary'!DW132="Yes"),OFFSET('Hygiene Data'!$F$9,0,10*ROW('Hygiene Data'!F126)),NA())</f>
        <v>#N/A</v>
      </c>
      <c r="BI132" s="529" t="e">
        <f ca="1">+IF(AND(ISNUMBER(OFFSET('Hygiene Data'!$G$5,0,10*ROW('Hygiene Data'!G126))),'Data Summary'!DX132="Yes"),OFFSET('Hygiene Data'!$G$5,0,10*ROW('Hygiene Data'!G126)),NA())</f>
        <v>#N/A</v>
      </c>
      <c r="BJ132" s="529" t="e">
        <f ca="1">+IF(AND(ISNUMBER(OFFSET('Hygiene Data'!$G$7,0,10*ROW('Hygiene Data'!G126))),'Data Summary'!DY132="Yes"),OFFSET('Hygiene Data'!$G$7,0,10*ROW('Hygiene Data'!G126)),NA())</f>
        <v>#N/A</v>
      </c>
      <c r="BK132" s="529" t="e">
        <f ca="1">+IF(AND(ISNUMBER(OFFSET('Hygiene Data'!$G$9,0,10*ROW('Hygiene Data'!G126))),'Data Summary'!DZ132="Yes"),OFFSET('Hygiene Data'!$G$9,0,10*ROW('Hygiene Data'!G126)),NA())</f>
        <v>#N/A</v>
      </c>
      <c r="BL132" s="529" t="e">
        <f ca="1">+IF(AND(ISNUMBER(OFFSET('Hygiene Data'!$H$5,0,10*ROW('Hygiene Data'!H126))),'Data Summary'!EA132="Yes"),OFFSET('Hygiene Data'!$H$5,0,10*ROW('Hygiene Data'!H126)),NA())</f>
        <v>#N/A</v>
      </c>
      <c r="BM132" s="529" t="e">
        <f ca="1">+IF(AND(ISNUMBER(OFFSET('Hygiene Data'!$H$7,0,10*ROW('Hygiene Data'!H126))),'Data Summary'!EB132="Yes"),OFFSET('Hygiene Data'!$H$7,0,10*ROW('Hygiene Data'!H126)),NA())</f>
        <v>#N/A</v>
      </c>
      <c r="BN132" s="529" t="e">
        <f ca="1">+IF(AND(ISNUMBER(OFFSET('Hygiene Data'!$H$9,0,10*ROW('Hygiene Data'!H126))),'Data Summary'!EC132="Yes"),OFFSET('Hygiene Data'!$H$9,0,10*ROW('Hygiene Data'!H126)),NA())</f>
        <v>#N/A</v>
      </c>
      <c r="BO132" s="529" t="e">
        <f ca="1">+IF(AND(ISNUMBER(OFFSET('Hygiene Data'!$I$5,0,10*ROW('Hygiene Data'!I126))),'Data Summary'!ED132="Yes"),OFFSET('Hygiene Data'!$I$5,0,10*ROW('Hygiene Data'!I126)),NA())</f>
        <v>#N/A</v>
      </c>
      <c r="BP132" s="529" t="e">
        <f ca="1">+IF(AND(ISNUMBER(OFFSET('Hygiene Data'!$I$7,0,10*ROW('Hygiene Data'!I126))),'Data Summary'!EE132="Yes"),OFFSET('Hygiene Data'!$I$7,0,10*ROW('Hygiene Data'!I126)),NA())</f>
        <v>#N/A</v>
      </c>
      <c r="BQ132" s="529" t="e">
        <f ca="1">+IF(AND(ISNUMBER(OFFSET('Hygiene Data'!$I$9,0,10*ROW('Hygiene Data'!I126))),'Data Summary'!EF132="Yes"),OFFSET('Hygiene Data'!$I$9,0,10*ROW('Hygiene Data'!I126)),NA())</f>
        <v>#N/A</v>
      </c>
    </row>
    <row r="133" spans="1:69" x14ac:dyDescent="0.25">
      <c r="A133" s="525" t="e">
        <f ca="1">+RIGHT('Data Summary'!A133,LEN('Data Summary'!A133)-9)</f>
        <v>#VALUE!</v>
      </c>
      <c r="B133" s="499" t="str">
        <f ca="1">+IF(ISTEXT('Data Summary'!B133),'Data Summary'!B133,"")</f>
        <v/>
      </c>
      <c r="C133" s="526" t="e">
        <f ca="1">+VALUE('Data Summary'!C133)</f>
        <v>#VALUE!</v>
      </c>
      <c r="D133" s="527" t="e">
        <f ca="1">+IF(AND(ISNUMBER(OFFSET('Water Data'!$D$4,0,10*ROW('Water Data'!D127))),'Data Summary'!BS133="Yes"),100-OFFSET('Water Data'!$D$4,0,10*ROW('Water Data'!D127)),NA())</f>
        <v>#N/A</v>
      </c>
      <c r="E133" s="527" t="e">
        <f ca="1">+IF(AND(ISNUMBER(OFFSET('Water Data'!$D$6,0,10*ROW('Water Data'!D127))),'Data Summary'!BT133="Yes"),OFFSET('Water Data'!$D$6,0,10*ROW('Water Data'!D127)),NA())</f>
        <v>#N/A</v>
      </c>
      <c r="F133" s="527" t="e">
        <f ca="1">+IF(AND(ISNUMBER(OFFSET('Water Data'!$D$9,0,10*ROW('Water Data'!D127))),'Data Summary'!BU133="Yes"),OFFSET('Water Data'!$D$9,0,10*ROW('Water Data'!D127)),NA())</f>
        <v>#N/A</v>
      </c>
      <c r="G133" s="527" t="e">
        <f ca="1">+IF(AND(ISNUMBER(OFFSET('Water Data'!$E$4,0,10*ROW('Water Data'!E127))),'Data Summary'!BV133="Yes"),100-OFFSET('Water Data'!$E$4,0,10*ROW('Water Data'!E127)),NA())</f>
        <v>#N/A</v>
      </c>
      <c r="H133" s="527" t="e">
        <f ca="1">+IF(AND(ISNUMBER(OFFSET('Water Data'!$E$6,0,10*ROW('Water Data'!E127))),'Data Summary'!BW133="Yes"),OFFSET('Water Data'!$E$6,0,10*ROW('Water Data'!E127)),NA())</f>
        <v>#N/A</v>
      </c>
      <c r="I133" s="527" t="e">
        <f ca="1">+IF(AND(ISNUMBER(OFFSET('Water Data'!$E$9,0,10*ROW('Water Data'!E127))),'Data Summary'!BX133="Yes"),OFFSET('Water Data'!$E$9,0,10*ROW('Water Data'!E127)),NA())</f>
        <v>#N/A</v>
      </c>
      <c r="J133" s="527" t="e">
        <f ca="1">+IF(AND(ISNUMBER(OFFSET('Water Data'!$F$4,0,10*ROW('Water Data'!F127))),'Data Summary'!BY133="Yes"),100-OFFSET('Water Data'!$F$4,0,10*ROW('Water Data'!F127)),NA())</f>
        <v>#N/A</v>
      </c>
      <c r="K133" s="527" t="e">
        <f ca="1">+IF(AND(ISNUMBER(OFFSET('Water Data'!$F$6,0,10*ROW('Water Data'!F127))),'Data Summary'!BZ133="Yes"),OFFSET('Water Data'!$F$6,0,10*ROW('Water Data'!F127)),NA())</f>
        <v>#N/A</v>
      </c>
      <c r="L133" s="527" t="e">
        <f ca="1">+IF(AND(ISNUMBER(OFFSET('Water Data'!$F$9,0,10*ROW('Water Data'!F127))),'Data Summary'!CA133="Yes"),OFFSET('Water Data'!$F$9,0,10*ROW('Water Data'!F127)),NA())</f>
        <v>#N/A</v>
      </c>
      <c r="M133" s="527" t="e">
        <f ca="1">+IF(AND(ISNUMBER(OFFSET('Water Data'!$G$4,0,10*ROW('Water Data'!G127))),'Data Summary'!CB133="Yes"),100-OFFSET('Water Data'!$G$4,0,10*ROW('Water Data'!G127)),NA())</f>
        <v>#N/A</v>
      </c>
      <c r="N133" s="527" t="e">
        <f ca="1">+IF(AND(ISNUMBER(OFFSET('Water Data'!$G$6,0,10*ROW('Water Data'!G127))),'Data Summary'!CC133="Yes"),OFFSET('Water Data'!$G$6,0,10*ROW('Water Data'!G127)),NA())</f>
        <v>#N/A</v>
      </c>
      <c r="O133" s="527" t="e">
        <f ca="1">+IF(AND(ISNUMBER(OFFSET('Water Data'!$G$9,0,10*ROW('Water Data'!G127))),'Data Summary'!CD133="Yes"),OFFSET('Water Data'!$G$9,0,10*ROW('Water Data'!G127)),NA())</f>
        <v>#N/A</v>
      </c>
      <c r="P133" s="527" t="e">
        <f ca="1">+IF(AND(ISNUMBER(OFFSET('Water Data'!$H$4,0,10*ROW('Water Data'!H127))),'Data Summary'!CE133="Yes"),100-OFFSET('Water Data'!$H$4,0,10*ROW('Water Data'!H127)),NA())</f>
        <v>#N/A</v>
      </c>
      <c r="Q133" s="527" t="e">
        <f ca="1">+IF(AND(ISNUMBER(OFFSET('Water Data'!$H$6,0,10*ROW('Water Data'!H127))),'Data Summary'!CF133="Yes"),OFFSET('Water Data'!$H$6,0,10*ROW('Water Data'!H127)),NA())</f>
        <v>#N/A</v>
      </c>
      <c r="R133" s="527" t="e">
        <f ca="1">+IF(AND(ISNUMBER(OFFSET('Water Data'!$H$9,0,10*ROW('Water Data'!H127))),'Data Summary'!CG133="Yes"),OFFSET('Water Data'!$H$9,0,10*ROW('Water Data'!H127)),NA())</f>
        <v>#N/A</v>
      </c>
      <c r="S133" s="527" t="e">
        <f ca="1">+IF(AND(ISNUMBER(OFFSET('Water Data'!$I$4,0,10*ROW('Water Data'!I127))),'Data Summary'!CH133="Yes"),100-OFFSET('Water Data'!$I$4,0,10*ROW('Water Data'!I127)),NA())</f>
        <v>#N/A</v>
      </c>
      <c r="T133" s="527" t="e">
        <f ca="1">+IF(AND(ISNUMBER(OFFSET('Water Data'!$I$6,0,10*ROW('Water Data'!I127))),'Data Summary'!CI133="Yes"),OFFSET('Water Data'!$I$6,0,10*ROW('Water Data'!I127)),NA())</f>
        <v>#N/A</v>
      </c>
      <c r="U133" s="527" t="e">
        <f ca="1">+IF(AND(ISNUMBER(OFFSET('Water Data'!$I$9,0,10*ROW('Water Data'!I127))),'Data Summary'!CJ133="Yes"),OFFSET('Water Data'!$I$9,0,10*ROW('Water Data'!I127)),NA())</f>
        <v>#N/A</v>
      </c>
      <c r="V133" s="528" t="e">
        <f ca="1">+IF(AND(ISNUMBER(OFFSET('Sanitation Data'!$D$4,0,10*ROW('Sanitation Data'!D127))),'Data Summary'!CK133="Yes"),100-OFFSET('Sanitation Data'!$D$4,0,10*ROW('Sanitation Data'!D127)),NA())</f>
        <v>#N/A</v>
      </c>
      <c r="W133" s="528" t="e">
        <f ca="1">+IF(AND(ISNUMBER(OFFSET('Sanitation Data'!$D$6,0,10*ROW('Sanitation Data'!D127))),'Data Summary'!CL133="Yes"),OFFSET('Sanitation Data'!$D$6,0,10*ROW('Sanitation Data'!D127)),NA())</f>
        <v>#N/A</v>
      </c>
      <c r="X133" s="528" t="e">
        <f ca="1">+IF(AND(ISNUMBER(OFFSET('Sanitation Data'!$D$10,0,10*ROW('Sanitation Data'!D127))),'Data Summary'!CM133="Yes"),OFFSET('Sanitation Data'!$D$10,0,10*ROW('Sanitation Data'!D127)),NA())</f>
        <v>#N/A</v>
      </c>
      <c r="Y133" s="528" t="e">
        <f ca="1">+IF(AND(ISNUMBER(OFFSET('Sanitation Data'!$D$11,0,10*ROW('Sanitation Data'!D127))),'Data Summary'!CN133="Yes"),OFFSET('Sanitation Data'!$D$11,0,10*ROW('Sanitation Data'!D127)),NA())</f>
        <v>#N/A</v>
      </c>
      <c r="Z133" s="528" t="e">
        <f ca="1">+IF(AND(ISNUMBER(OFFSET('Sanitation Data'!$D$12,0,10*ROW('Sanitation Data'!D127))),'Data Summary'!CO133="Yes"),OFFSET('Sanitation Data'!$D$12,0,10*ROW('Sanitation Data'!D127)),NA())</f>
        <v>#N/A</v>
      </c>
      <c r="AA133" s="528" t="e">
        <f ca="1">+IF(AND(ISNUMBER(OFFSET('Sanitation Data'!$E$4,0,10*ROW('Sanitation Data'!E127))),'Data Summary'!CP133="Yes"),100-OFFSET('Sanitation Data'!$E$4,0,10*ROW('Sanitation Data'!E127)),NA())</f>
        <v>#N/A</v>
      </c>
      <c r="AB133" s="528" t="e">
        <f ca="1">+IF(AND(ISNUMBER(OFFSET('Sanitation Data'!$E$6,0,10*ROW('Sanitation Data'!E127))),'Data Summary'!CQ133="Yes"),OFFSET('Sanitation Data'!$E$6,0,10*ROW('Sanitation Data'!E127)),NA())</f>
        <v>#N/A</v>
      </c>
      <c r="AC133" s="528" t="e">
        <f ca="1">+IF(AND(ISNUMBER(OFFSET('Sanitation Data'!$E$10,0,10*ROW('Sanitation Data'!E127))),'Data Summary'!CR133="Yes"),OFFSET('Sanitation Data'!$E$10,0,10*ROW('Sanitation Data'!E127)),NA())</f>
        <v>#N/A</v>
      </c>
      <c r="AD133" s="528" t="e">
        <f ca="1">+IF(AND(ISNUMBER(OFFSET('Sanitation Data'!$E$11,0,10*ROW('Sanitation Data'!E127))),'Data Summary'!CS133="Yes"),OFFSET('Sanitation Data'!$E$11,0,10*ROW('Sanitation Data'!E127)),NA())</f>
        <v>#N/A</v>
      </c>
      <c r="AE133" s="528" t="e">
        <f ca="1">+IF(AND(ISNUMBER(OFFSET('Sanitation Data'!$E$12,0,10*ROW('Sanitation Data'!E127))),'Data Summary'!CT133="Yes"),OFFSET('Sanitation Data'!$E$12,0,10*ROW('Sanitation Data'!E127)),NA())</f>
        <v>#N/A</v>
      </c>
      <c r="AF133" s="528" t="e">
        <f ca="1">+IF(AND(ISNUMBER(OFFSET('Sanitation Data'!$F$4,0,10*ROW('Sanitation Data'!F127))),'Data Summary'!CU133="Yes"),100-OFFSET('Sanitation Data'!$F$4,0,10*ROW('Sanitation Data'!F127)),NA())</f>
        <v>#N/A</v>
      </c>
      <c r="AG133" s="528" t="e">
        <f ca="1">+IF(AND(ISNUMBER(OFFSET('Sanitation Data'!$F$6,0,10*ROW('Sanitation Data'!F127))),'Data Summary'!CV133="Yes"),OFFSET('Sanitation Data'!$F$6,0,10*ROW('Sanitation Data'!F127)),NA())</f>
        <v>#N/A</v>
      </c>
      <c r="AH133" s="528" t="e">
        <f ca="1">+IF(AND(ISNUMBER(OFFSET('Sanitation Data'!$F$10,0,10*ROW('Sanitation Data'!F127))),'Data Summary'!CW133="Yes"),OFFSET('Sanitation Data'!$F$10,0,10*ROW('Sanitation Data'!F127)),NA())</f>
        <v>#N/A</v>
      </c>
      <c r="AI133" s="528" t="e">
        <f ca="1">+IF(AND(ISNUMBER(OFFSET('Sanitation Data'!$F$11,0,10*ROW('Sanitation Data'!F127))),'Data Summary'!CX133="Yes"),OFFSET('Sanitation Data'!$F$11,0,10*ROW('Sanitation Data'!F127)),NA())</f>
        <v>#N/A</v>
      </c>
      <c r="AJ133" s="528" t="e">
        <f ca="1">+IF(AND(ISNUMBER(OFFSET('Sanitation Data'!$F$12,0,10*ROW('Sanitation Data'!F127))),'Data Summary'!CY133="Yes"),OFFSET('Sanitation Data'!$F$12,0,10*ROW('Sanitation Data'!F127)),NA())</f>
        <v>#N/A</v>
      </c>
      <c r="AK133" s="528" t="e">
        <f ca="1">+IF(AND(ISNUMBER(OFFSET('Sanitation Data'!$G$4,0,10*ROW('Sanitation Data'!G127))),'Data Summary'!CZ133="Yes"),100-OFFSET('Sanitation Data'!$G$4,0,10*ROW('Sanitation Data'!G127)),NA())</f>
        <v>#N/A</v>
      </c>
      <c r="AL133" s="528" t="e">
        <f ca="1">+IF(AND(ISNUMBER(OFFSET('Sanitation Data'!$G$6,0,10*ROW('Sanitation Data'!G127))),'Data Summary'!DA133="Yes"),OFFSET('Sanitation Data'!$G$6,0,10*ROW('Sanitation Data'!G127)),NA())</f>
        <v>#N/A</v>
      </c>
      <c r="AM133" s="528" t="e">
        <f ca="1">+IF(AND(ISNUMBER(OFFSET('Sanitation Data'!$G$10,0,10*ROW('Sanitation Data'!G127))),'Data Summary'!DB133="Yes"),OFFSET('Sanitation Data'!$G$10,0,10*ROW('Sanitation Data'!G127)),NA())</f>
        <v>#N/A</v>
      </c>
      <c r="AN133" s="528" t="e">
        <f ca="1">+IF(AND(ISNUMBER(OFFSET('Sanitation Data'!$G$11,0,10*ROW('Sanitation Data'!G127))),'Data Summary'!DC133="Yes"),OFFSET('Sanitation Data'!$G$11,0,10*ROW('Sanitation Data'!G127)),NA())</f>
        <v>#N/A</v>
      </c>
      <c r="AO133" s="528" t="e">
        <f ca="1">+IF(AND(ISNUMBER(OFFSET('Sanitation Data'!$G$12,0,10*ROW('Sanitation Data'!G127))),'Data Summary'!DD133="Yes"),OFFSET('Sanitation Data'!$G$12,0,10*ROW('Sanitation Data'!G127)),NA())</f>
        <v>#N/A</v>
      </c>
      <c r="AP133" s="528" t="e">
        <f ca="1">+IF(AND(ISNUMBER(OFFSET('Sanitation Data'!$H$4,0,10*ROW('Sanitation Data'!H127))),'Data Summary'!DE133="Yes"),100-OFFSET('Sanitation Data'!$H$4,0,10*ROW('Sanitation Data'!H127)),NA())</f>
        <v>#N/A</v>
      </c>
      <c r="AQ133" s="528" t="e">
        <f ca="1">+IF(AND(ISNUMBER(OFFSET('Sanitation Data'!$H$6,0,10*ROW('Sanitation Data'!H127))),'Data Summary'!DF133="Yes"),OFFSET('Sanitation Data'!$H$6,0,10*ROW('Sanitation Data'!H127)),NA())</f>
        <v>#N/A</v>
      </c>
      <c r="AR133" s="528" t="e">
        <f ca="1">+IF(AND(ISNUMBER(OFFSET('Sanitation Data'!$H$10,0,10*ROW('Sanitation Data'!H127))),'Data Summary'!DG133="Yes"),OFFSET('Sanitation Data'!$H$10,0,10*ROW('Sanitation Data'!H127)),NA())</f>
        <v>#N/A</v>
      </c>
      <c r="AS133" s="528" t="e">
        <f ca="1">+IF(AND(ISNUMBER(OFFSET('Sanitation Data'!$H$11,0,10*ROW('Sanitation Data'!H127))),'Data Summary'!DH133="Yes"),OFFSET('Sanitation Data'!$H$11,0,10*ROW('Sanitation Data'!H127)),NA())</f>
        <v>#N/A</v>
      </c>
      <c r="AT133" s="528" t="e">
        <f ca="1">+IF(AND(ISNUMBER(OFFSET('Sanitation Data'!$H$12,0,10*ROW('Sanitation Data'!H127))),'Data Summary'!DI133="Yes"),OFFSET('Sanitation Data'!$H$12,0,10*ROW('Sanitation Data'!H127)),NA())</f>
        <v>#N/A</v>
      </c>
      <c r="AU133" s="528" t="e">
        <f ca="1">+IF(AND(ISNUMBER(OFFSET('Sanitation Data'!$I$4,0,10*ROW('Sanitation Data'!I127))),'Data Summary'!DJ133="Yes"),100-OFFSET('Sanitation Data'!$I$4,0,10*ROW('Sanitation Data'!I127)),NA())</f>
        <v>#N/A</v>
      </c>
      <c r="AV133" s="528" t="e">
        <f ca="1">+IF(AND(ISNUMBER(OFFSET('Sanitation Data'!$I$6,0,10*ROW('Sanitation Data'!I127))),'Data Summary'!DK133="Yes"),OFFSET('Sanitation Data'!$I$6,0,10*ROW('Sanitation Data'!I127)),NA())</f>
        <v>#N/A</v>
      </c>
      <c r="AW133" s="528" t="e">
        <f ca="1">+IF(AND(ISNUMBER(OFFSET('Sanitation Data'!$I$10,0,10*ROW('Sanitation Data'!I127))),'Data Summary'!DL133="Yes"),OFFSET('Sanitation Data'!$I$10,0,10*ROW('Sanitation Data'!I127)),NA())</f>
        <v>#N/A</v>
      </c>
      <c r="AX133" s="528" t="e">
        <f ca="1">+IF(AND(ISNUMBER(OFFSET('Sanitation Data'!$I$11,0,10*ROW('Sanitation Data'!I127))),'Data Summary'!DM133="Yes"),OFFSET('Sanitation Data'!$I$11,0,10*ROW('Sanitation Data'!I127)),NA())</f>
        <v>#N/A</v>
      </c>
      <c r="AY133" s="528" t="e">
        <f ca="1">+IF(AND(ISNUMBER(OFFSET('Sanitation Data'!$I$12,0,10*ROW('Sanitation Data'!I127))),'Data Summary'!DN133="Yes"),OFFSET('Sanitation Data'!$I$12,0,10*ROW('Sanitation Data'!I127)),NA())</f>
        <v>#N/A</v>
      </c>
      <c r="AZ133" s="529" t="e">
        <f ca="1">+IF(AND(ISNUMBER(OFFSET('Hygiene Data'!$D$5,0,10*ROW('Hygiene Data'!D127))),'Data Summary'!DO133="Yes"),OFFSET('Hygiene Data'!$D$5,0,10*ROW('Hygiene Data'!D127)),NA())</f>
        <v>#N/A</v>
      </c>
      <c r="BA133" s="529" t="e">
        <f ca="1">+IF(AND(ISNUMBER(OFFSET('Hygiene Data'!$D$7,0,10*ROW('Hygiene Data'!D127))),'Data Summary'!DP133="Yes"),OFFSET('Hygiene Data'!$D$7,0,10*ROW('Hygiene Data'!D127)),NA())</f>
        <v>#N/A</v>
      </c>
      <c r="BB133" s="529" t="e">
        <f ca="1">+IF(AND(ISNUMBER(OFFSET('Hygiene Data'!$D$9,0,10*ROW('Hygiene Data'!D127))),'Data Summary'!DQ133="Yes"),OFFSET('Hygiene Data'!$D$9,0,10*ROW('Hygiene Data'!D127)),NA())</f>
        <v>#N/A</v>
      </c>
      <c r="BC133" s="529" t="e">
        <f ca="1">+IF(AND(ISNUMBER(OFFSET('Hygiene Data'!$E$5,0,10*ROW('Hygiene Data'!E127))),'Data Summary'!DR133="Yes"),OFFSET('Hygiene Data'!$E$5,0,10*ROW('Hygiene Data'!E127)),NA())</f>
        <v>#N/A</v>
      </c>
      <c r="BD133" s="529" t="e">
        <f ca="1">+IF(AND(ISNUMBER(OFFSET('Hygiene Data'!$E$7,0,10*ROW('Hygiene Data'!E127))),'Data Summary'!DS133="Yes"),OFFSET('Hygiene Data'!$E$7,0,10*ROW('Hygiene Data'!E127)),NA())</f>
        <v>#N/A</v>
      </c>
      <c r="BE133" s="529" t="e">
        <f ca="1">+IF(AND(ISNUMBER(OFFSET('Hygiene Data'!$E$9,0,10*ROW('Hygiene Data'!E127))),'Data Summary'!DT133="Yes"),OFFSET('Hygiene Data'!$E$9,0,10*ROW('Hygiene Data'!E127)),NA())</f>
        <v>#N/A</v>
      </c>
      <c r="BF133" s="529" t="e">
        <f ca="1">+IF(AND(ISNUMBER(OFFSET('Hygiene Data'!$F$5,0,10*ROW('Hygiene Data'!F127))),'Data Summary'!DU133="Yes"),OFFSET('Hygiene Data'!$F$5,0,10*ROW('Hygiene Data'!F127)),NA())</f>
        <v>#N/A</v>
      </c>
      <c r="BG133" s="529" t="e">
        <f ca="1">+IF(AND(ISNUMBER(OFFSET('Hygiene Data'!$F$7,0,10*ROW('Hygiene Data'!F127))),'Data Summary'!DV133="Yes"),OFFSET('Hygiene Data'!$F$7,0,10*ROW('Hygiene Data'!F127)),NA())</f>
        <v>#N/A</v>
      </c>
      <c r="BH133" s="529" t="e">
        <f ca="1">+IF(AND(ISNUMBER(OFFSET('Hygiene Data'!$F$9,0,10*ROW('Hygiene Data'!F127))),'Data Summary'!DW133="Yes"),OFFSET('Hygiene Data'!$F$9,0,10*ROW('Hygiene Data'!F127)),NA())</f>
        <v>#N/A</v>
      </c>
      <c r="BI133" s="529" t="e">
        <f ca="1">+IF(AND(ISNUMBER(OFFSET('Hygiene Data'!$G$5,0,10*ROW('Hygiene Data'!G127))),'Data Summary'!DX133="Yes"),OFFSET('Hygiene Data'!$G$5,0,10*ROW('Hygiene Data'!G127)),NA())</f>
        <v>#N/A</v>
      </c>
      <c r="BJ133" s="529" t="e">
        <f ca="1">+IF(AND(ISNUMBER(OFFSET('Hygiene Data'!$G$7,0,10*ROW('Hygiene Data'!G127))),'Data Summary'!DY133="Yes"),OFFSET('Hygiene Data'!$G$7,0,10*ROW('Hygiene Data'!G127)),NA())</f>
        <v>#N/A</v>
      </c>
      <c r="BK133" s="529" t="e">
        <f ca="1">+IF(AND(ISNUMBER(OFFSET('Hygiene Data'!$G$9,0,10*ROW('Hygiene Data'!G127))),'Data Summary'!DZ133="Yes"),OFFSET('Hygiene Data'!$G$9,0,10*ROW('Hygiene Data'!G127)),NA())</f>
        <v>#N/A</v>
      </c>
      <c r="BL133" s="529" t="e">
        <f ca="1">+IF(AND(ISNUMBER(OFFSET('Hygiene Data'!$H$5,0,10*ROW('Hygiene Data'!H127))),'Data Summary'!EA133="Yes"),OFFSET('Hygiene Data'!$H$5,0,10*ROW('Hygiene Data'!H127)),NA())</f>
        <v>#N/A</v>
      </c>
      <c r="BM133" s="529" t="e">
        <f ca="1">+IF(AND(ISNUMBER(OFFSET('Hygiene Data'!$H$7,0,10*ROW('Hygiene Data'!H127))),'Data Summary'!EB133="Yes"),OFFSET('Hygiene Data'!$H$7,0,10*ROW('Hygiene Data'!H127)),NA())</f>
        <v>#N/A</v>
      </c>
      <c r="BN133" s="529" t="e">
        <f ca="1">+IF(AND(ISNUMBER(OFFSET('Hygiene Data'!$H$9,0,10*ROW('Hygiene Data'!H127))),'Data Summary'!EC133="Yes"),OFFSET('Hygiene Data'!$H$9,0,10*ROW('Hygiene Data'!H127)),NA())</f>
        <v>#N/A</v>
      </c>
      <c r="BO133" s="529" t="e">
        <f ca="1">+IF(AND(ISNUMBER(OFFSET('Hygiene Data'!$I$5,0,10*ROW('Hygiene Data'!I127))),'Data Summary'!ED133="Yes"),OFFSET('Hygiene Data'!$I$5,0,10*ROW('Hygiene Data'!I127)),NA())</f>
        <v>#N/A</v>
      </c>
      <c r="BP133" s="529" t="e">
        <f ca="1">+IF(AND(ISNUMBER(OFFSET('Hygiene Data'!$I$7,0,10*ROW('Hygiene Data'!I127))),'Data Summary'!EE133="Yes"),OFFSET('Hygiene Data'!$I$7,0,10*ROW('Hygiene Data'!I127)),NA())</f>
        <v>#N/A</v>
      </c>
      <c r="BQ133" s="529" t="e">
        <f ca="1">+IF(AND(ISNUMBER(OFFSET('Hygiene Data'!$I$9,0,10*ROW('Hygiene Data'!I127))),'Data Summary'!EF133="Yes"),OFFSET('Hygiene Data'!$I$9,0,10*ROW('Hygiene Data'!I127)),NA())</f>
        <v>#N/A</v>
      </c>
    </row>
    <row r="134" spans="1:69" x14ac:dyDescent="0.25">
      <c r="A134" s="525" t="e">
        <f ca="1">+RIGHT('Data Summary'!A134,LEN('Data Summary'!A134)-9)</f>
        <v>#VALUE!</v>
      </c>
      <c r="B134" s="499" t="str">
        <f ca="1">+IF(ISTEXT('Data Summary'!B134),'Data Summary'!B134,"")</f>
        <v/>
      </c>
      <c r="C134" s="526" t="e">
        <f ca="1">+VALUE('Data Summary'!C134)</f>
        <v>#VALUE!</v>
      </c>
      <c r="D134" s="527" t="e">
        <f ca="1">+IF(AND(ISNUMBER(OFFSET('Water Data'!$D$4,0,10*ROW('Water Data'!D128))),'Data Summary'!BS134="Yes"),100-OFFSET('Water Data'!$D$4,0,10*ROW('Water Data'!D128)),NA())</f>
        <v>#N/A</v>
      </c>
      <c r="E134" s="527" t="e">
        <f ca="1">+IF(AND(ISNUMBER(OFFSET('Water Data'!$D$6,0,10*ROW('Water Data'!D128))),'Data Summary'!BT134="Yes"),OFFSET('Water Data'!$D$6,0,10*ROW('Water Data'!D128)),NA())</f>
        <v>#N/A</v>
      </c>
      <c r="F134" s="527" t="e">
        <f ca="1">+IF(AND(ISNUMBER(OFFSET('Water Data'!$D$9,0,10*ROW('Water Data'!D128))),'Data Summary'!BU134="Yes"),OFFSET('Water Data'!$D$9,0,10*ROW('Water Data'!D128)),NA())</f>
        <v>#N/A</v>
      </c>
      <c r="G134" s="527" t="e">
        <f ca="1">+IF(AND(ISNUMBER(OFFSET('Water Data'!$E$4,0,10*ROW('Water Data'!E128))),'Data Summary'!BV134="Yes"),100-OFFSET('Water Data'!$E$4,0,10*ROW('Water Data'!E128)),NA())</f>
        <v>#N/A</v>
      </c>
      <c r="H134" s="527" t="e">
        <f ca="1">+IF(AND(ISNUMBER(OFFSET('Water Data'!$E$6,0,10*ROW('Water Data'!E128))),'Data Summary'!BW134="Yes"),OFFSET('Water Data'!$E$6,0,10*ROW('Water Data'!E128)),NA())</f>
        <v>#N/A</v>
      </c>
      <c r="I134" s="527" t="e">
        <f ca="1">+IF(AND(ISNUMBER(OFFSET('Water Data'!$E$9,0,10*ROW('Water Data'!E128))),'Data Summary'!BX134="Yes"),OFFSET('Water Data'!$E$9,0,10*ROW('Water Data'!E128)),NA())</f>
        <v>#N/A</v>
      </c>
      <c r="J134" s="527" t="e">
        <f ca="1">+IF(AND(ISNUMBER(OFFSET('Water Data'!$F$4,0,10*ROW('Water Data'!F128))),'Data Summary'!BY134="Yes"),100-OFFSET('Water Data'!$F$4,0,10*ROW('Water Data'!F128)),NA())</f>
        <v>#N/A</v>
      </c>
      <c r="K134" s="527" t="e">
        <f ca="1">+IF(AND(ISNUMBER(OFFSET('Water Data'!$F$6,0,10*ROW('Water Data'!F128))),'Data Summary'!BZ134="Yes"),OFFSET('Water Data'!$F$6,0,10*ROW('Water Data'!F128)),NA())</f>
        <v>#N/A</v>
      </c>
      <c r="L134" s="527" t="e">
        <f ca="1">+IF(AND(ISNUMBER(OFFSET('Water Data'!$F$9,0,10*ROW('Water Data'!F128))),'Data Summary'!CA134="Yes"),OFFSET('Water Data'!$F$9,0,10*ROW('Water Data'!F128)),NA())</f>
        <v>#N/A</v>
      </c>
      <c r="M134" s="527" t="e">
        <f ca="1">+IF(AND(ISNUMBER(OFFSET('Water Data'!$G$4,0,10*ROW('Water Data'!G128))),'Data Summary'!CB134="Yes"),100-OFFSET('Water Data'!$G$4,0,10*ROW('Water Data'!G128)),NA())</f>
        <v>#N/A</v>
      </c>
      <c r="N134" s="527" t="e">
        <f ca="1">+IF(AND(ISNUMBER(OFFSET('Water Data'!$G$6,0,10*ROW('Water Data'!G128))),'Data Summary'!CC134="Yes"),OFFSET('Water Data'!$G$6,0,10*ROW('Water Data'!G128)),NA())</f>
        <v>#N/A</v>
      </c>
      <c r="O134" s="527" t="e">
        <f ca="1">+IF(AND(ISNUMBER(OFFSET('Water Data'!$G$9,0,10*ROW('Water Data'!G128))),'Data Summary'!CD134="Yes"),OFFSET('Water Data'!$G$9,0,10*ROW('Water Data'!G128)),NA())</f>
        <v>#N/A</v>
      </c>
      <c r="P134" s="527" t="e">
        <f ca="1">+IF(AND(ISNUMBER(OFFSET('Water Data'!$H$4,0,10*ROW('Water Data'!H128))),'Data Summary'!CE134="Yes"),100-OFFSET('Water Data'!$H$4,0,10*ROW('Water Data'!H128)),NA())</f>
        <v>#N/A</v>
      </c>
      <c r="Q134" s="527" t="e">
        <f ca="1">+IF(AND(ISNUMBER(OFFSET('Water Data'!$H$6,0,10*ROW('Water Data'!H128))),'Data Summary'!CF134="Yes"),OFFSET('Water Data'!$H$6,0,10*ROW('Water Data'!H128)),NA())</f>
        <v>#N/A</v>
      </c>
      <c r="R134" s="527" t="e">
        <f ca="1">+IF(AND(ISNUMBER(OFFSET('Water Data'!$H$9,0,10*ROW('Water Data'!H128))),'Data Summary'!CG134="Yes"),OFFSET('Water Data'!$H$9,0,10*ROW('Water Data'!H128)),NA())</f>
        <v>#N/A</v>
      </c>
      <c r="S134" s="527" t="e">
        <f ca="1">+IF(AND(ISNUMBER(OFFSET('Water Data'!$I$4,0,10*ROW('Water Data'!I128))),'Data Summary'!CH134="Yes"),100-OFFSET('Water Data'!$I$4,0,10*ROW('Water Data'!I128)),NA())</f>
        <v>#N/A</v>
      </c>
      <c r="T134" s="527" t="e">
        <f ca="1">+IF(AND(ISNUMBER(OFFSET('Water Data'!$I$6,0,10*ROW('Water Data'!I128))),'Data Summary'!CI134="Yes"),OFFSET('Water Data'!$I$6,0,10*ROW('Water Data'!I128)),NA())</f>
        <v>#N/A</v>
      </c>
      <c r="U134" s="527" t="e">
        <f ca="1">+IF(AND(ISNUMBER(OFFSET('Water Data'!$I$9,0,10*ROW('Water Data'!I128))),'Data Summary'!CJ134="Yes"),OFFSET('Water Data'!$I$9,0,10*ROW('Water Data'!I128)),NA())</f>
        <v>#N/A</v>
      </c>
      <c r="V134" s="528" t="e">
        <f ca="1">+IF(AND(ISNUMBER(OFFSET('Sanitation Data'!$D$4,0,10*ROW('Sanitation Data'!D128))),'Data Summary'!CK134="Yes"),100-OFFSET('Sanitation Data'!$D$4,0,10*ROW('Sanitation Data'!D128)),NA())</f>
        <v>#N/A</v>
      </c>
      <c r="W134" s="528" t="e">
        <f ca="1">+IF(AND(ISNUMBER(OFFSET('Sanitation Data'!$D$6,0,10*ROW('Sanitation Data'!D128))),'Data Summary'!CL134="Yes"),OFFSET('Sanitation Data'!$D$6,0,10*ROW('Sanitation Data'!D128)),NA())</f>
        <v>#N/A</v>
      </c>
      <c r="X134" s="528" t="e">
        <f ca="1">+IF(AND(ISNUMBER(OFFSET('Sanitation Data'!$D$10,0,10*ROW('Sanitation Data'!D128))),'Data Summary'!CM134="Yes"),OFFSET('Sanitation Data'!$D$10,0,10*ROW('Sanitation Data'!D128)),NA())</f>
        <v>#N/A</v>
      </c>
      <c r="Y134" s="528" t="e">
        <f ca="1">+IF(AND(ISNUMBER(OFFSET('Sanitation Data'!$D$11,0,10*ROW('Sanitation Data'!D128))),'Data Summary'!CN134="Yes"),OFFSET('Sanitation Data'!$D$11,0,10*ROW('Sanitation Data'!D128)),NA())</f>
        <v>#N/A</v>
      </c>
      <c r="Z134" s="528" t="e">
        <f ca="1">+IF(AND(ISNUMBER(OFFSET('Sanitation Data'!$D$12,0,10*ROW('Sanitation Data'!D128))),'Data Summary'!CO134="Yes"),OFFSET('Sanitation Data'!$D$12,0,10*ROW('Sanitation Data'!D128)),NA())</f>
        <v>#N/A</v>
      </c>
      <c r="AA134" s="528" t="e">
        <f ca="1">+IF(AND(ISNUMBER(OFFSET('Sanitation Data'!$E$4,0,10*ROW('Sanitation Data'!E128))),'Data Summary'!CP134="Yes"),100-OFFSET('Sanitation Data'!$E$4,0,10*ROW('Sanitation Data'!E128)),NA())</f>
        <v>#N/A</v>
      </c>
      <c r="AB134" s="528" t="e">
        <f ca="1">+IF(AND(ISNUMBER(OFFSET('Sanitation Data'!$E$6,0,10*ROW('Sanitation Data'!E128))),'Data Summary'!CQ134="Yes"),OFFSET('Sanitation Data'!$E$6,0,10*ROW('Sanitation Data'!E128)),NA())</f>
        <v>#N/A</v>
      </c>
      <c r="AC134" s="528" t="e">
        <f ca="1">+IF(AND(ISNUMBER(OFFSET('Sanitation Data'!$E$10,0,10*ROW('Sanitation Data'!E128))),'Data Summary'!CR134="Yes"),OFFSET('Sanitation Data'!$E$10,0,10*ROW('Sanitation Data'!E128)),NA())</f>
        <v>#N/A</v>
      </c>
      <c r="AD134" s="528" t="e">
        <f ca="1">+IF(AND(ISNUMBER(OFFSET('Sanitation Data'!$E$11,0,10*ROW('Sanitation Data'!E128))),'Data Summary'!CS134="Yes"),OFFSET('Sanitation Data'!$E$11,0,10*ROW('Sanitation Data'!E128)),NA())</f>
        <v>#N/A</v>
      </c>
      <c r="AE134" s="528" t="e">
        <f ca="1">+IF(AND(ISNUMBER(OFFSET('Sanitation Data'!$E$12,0,10*ROW('Sanitation Data'!E128))),'Data Summary'!CT134="Yes"),OFFSET('Sanitation Data'!$E$12,0,10*ROW('Sanitation Data'!E128)),NA())</f>
        <v>#N/A</v>
      </c>
      <c r="AF134" s="528" t="e">
        <f ca="1">+IF(AND(ISNUMBER(OFFSET('Sanitation Data'!$F$4,0,10*ROW('Sanitation Data'!F128))),'Data Summary'!CU134="Yes"),100-OFFSET('Sanitation Data'!$F$4,0,10*ROW('Sanitation Data'!F128)),NA())</f>
        <v>#N/A</v>
      </c>
      <c r="AG134" s="528" t="e">
        <f ca="1">+IF(AND(ISNUMBER(OFFSET('Sanitation Data'!$F$6,0,10*ROW('Sanitation Data'!F128))),'Data Summary'!CV134="Yes"),OFFSET('Sanitation Data'!$F$6,0,10*ROW('Sanitation Data'!F128)),NA())</f>
        <v>#N/A</v>
      </c>
      <c r="AH134" s="528" t="e">
        <f ca="1">+IF(AND(ISNUMBER(OFFSET('Sanitation Data'!$F$10,0,10*ROW('Sanitation Data'!F128))),'Data Summary'!CW134="Yes"),OFFSET('Sanitation Data'!$F$10,0,10*ROW('Sanitation Data'!F128)),NA())</f>
        <v>#N/A</v>
      </c>
      <c r="AI134" s="528" t="e">
        <f ca="1">+IF(AND(ISNUMBER(OFFSET('Sanitation Data'!$F$11,0,10*ROW('Sanitation Data'!F128))),'Data Summary'!CX134="Yes"),OFFSET('Sanitation Data'!$F$11,0,10*ROW('Sanitation Data'!F128)),NA())</f>
        <v>#N/A</v>
      </c>
      <c r="AJ134" s="528" t="e">
        <f ca="1">+IF(AND(ISNUMBER(OFFSET('Sanitation Data'!$F$12,0,10*ROW('Sanitation Data'!F128))),'Data Summary'!CY134="Yes"),OFFSET('Sanitation Data'!$F$12,0,10*ROW('Sanitation Data'!F128)),NA())</f>
        <v>#N/A</v>
      </c>
      <c r="AK134" s="528" t="e">
        <f ca="1">+IF(AND(ISNUMBER(OFFSET('Sanitation Data'!$G$4,0,10*ROW('Sanitation Data'!G128))),'Data Summary'!CZ134="Yes"),100-OFFSET('Sanitation Data'!$G$4,0,10*ROW('Sanitation Data'!G128)),NA())</f>
        <v>#N/A</v>
      </c>
      <c r="AL134" s="528" t="e">
        <f ca="1">+IF(AND(ISNUMBER(OFFSET('Sanitation Data'!$G$6,0,10*ROW('Sanitation Data'!G128))),'Data Summary'!DA134="Yes"),OFFSET('Sanitation Data'!$G$6,0,10*ROW('Sanitation Data'!G128)),NA())</f>
        <v>#N/A</v>
      </c>
      <c r="AM134" s="528" t="e">
        <f ca="1">+IF(AND(ISNUMBER(OFFSET('Sanitation Data'!$G$10,0,10*ROW('Sanitation Data'!G128))),'Data Summary'!DB134="Yes"),OFFSET('Sanitation Data'!$G$10,0,10*ROW('Sanitation Data'!G128)),NA())</f>
        <v>#N/A</v>
      </c>
      <c r="AN134" s="528" t="e">
        <f ca="1">+IF(AND(ISNUMBER(OFFSET('Sanitation Data'!$G$11,0,10*ROW('Sanitation Data'!G128))),'Data Summary'!DC134="Yes"),OFFSET('Sanitation Data'!$G$11,0,10*ROW('Sanitation Data'!G128)),NA())</f>
        <v>#N/A</v>
      </c>
      <c r="AO134" s="528" t="e">
        <f ca="1">+IF(AND(ISNUMBER(OFFSET('Sanitation Data'!$G$12,0,10*ROW('Sanitation Data'!G128))),'Data Summary'!DD134="Yes"),OFFSET('Sanitation Data'!$G$12,0,10*ROW('Sanitation Data'!G128)),NA())</f>
        <v>#N/A</v>
      </c>
      <c r="AP134" s="528" t="e">
        <f ca="1">+IF(AND(ISNUMBER(OFFSET('Sanitation Data'!$H$4,0,10*ROW('Sanitation Data'!H128))),'Data Summary'!DE134="Yes"),100-OFFSET('Sanitation Data'!$H$4,0,10*ROW('Sanitation Data'!H128)),NA())</f>
        <v>#N/A</v>
      </c>
      <c r="AQ134" s="528" t="e">
        <f ca="1">+IF(AND(ISNUMBER(OFFSET('Sanitation Data'!$H$6,0,10*ROW('Sanitation Data'!H128))),'Data Summary'!DF134="Yes"),OFFSET('Sanitation Data'!$H$6,0,10*ROW('Sanitation Data'!H128)),NA())</f>
        <v>#N/A</v>
      </c>
      <c r="AR134" s="528" t="e">
        <f ca="1">+IF(AND(ISNUMBER(OFFSET('Sanitation Data'!$H$10,0,10*ROW('Sanitation Data'!H128))),'Data Summary'!DG134="Yes"),OFFSET('Sanitation Data'!$H$10,0,10*ROW('Sanitation Data'!H128)),NA())</f>
        <v>#N/A</v>
      </c>
      <c r="AS134" s="528" t="e">
        <f ca="1">+IF(AND(ISNUMBER(OFFSET('Sanitation Data'!$H$11,0,10*ROW('Sanitation Data'!H128))),'Data Summary'!DH134="Yes"),OFFSET('Sanitation Data'!$H$11,0,10*ROW('Sanitation Data'!H128)),NA())</f>
        <v>#N/A</v>
      </c>
      <c r="AT134" s="528" t="e">
        <f ca="1">+IF(AND(ISNUMBER(OFFSET('Sanitation Data'!$H$12,0,10*ROW('Sanitation Data'!H128))),'Data Summary'!DI134="Yes"),OFFSET('Sanitation Data'!$H$12,0,10*ROW('Sanitation Data'!H128)),NA())</f>
        <v>#N/A</v>
      </c>
      <c r="AU134" s="528" t="e">
        <f ca="1">+IF(AND(ISNUMBER(OFFSET('Sanitation Data'!$I$4,0,10*ROW('Sanitation Data'!I128))),'Data Summary'!DJ134="Yes"),100-OFFSET('Sanitation Data'!$I$4,0,10*ROW('Sanitation Data'!I128)),NA())</f>
        <v>#N/A</v>
      </c>
      <c r="AV134" s="528" t="e">
        <f ca="1">+IF(AND(ISNUMBER(OFFSET('Sanitation Data'!$I$6,0,10*ROW('Sanitation Data'!I128))),'Data Summary'!DK134="Yes"),OFFSET('Sanitation Data'!$I$6,0,10*ROW('Sanitation Data'!I128)),NA())</f>
        <v>#N/A</v>
      </c>
      <c r="AW134" s="528" t="e">
        <f ca="1">+IF(AND(ISNUMBER(OFFSET('Sanitation Data'!$I$10,0,10*ROW('Sanitation Data'!I128))),'Data Summary'!DL134="Yes"),OFFSET('Sanitation Data'!$I$10,0,10*ROW('Sanitation Data'!I128)),NA())</f>
        <v>#N/A</v>
      </c>
      <c r="AX134" s="528" t="e">
        <f ca="1">+IF(AND(ISNUMBER(OFFSET('Sanitation Data'!$I$11,0,10*ROW('Sanitation Data'!I128))),'Data Summary'!DM134="Yes"),OFFSET('Sanitation Data'!$I$11,0,10*ROW('Sanitation Data'!I128)),NA())</f>
        <v>#N/A</v>
      </c>
      <c r="AY134" s="528" t="e">
        <f ca="1">+IF(AND(ISNUMBER(OFFSET('Sanitation Data'!$I$12,0,10*ROW('Sanitation Data'!I128))),'Data Summary'!DN134="Yes"),OFFSET('Sanitation Data'!$I$12,0,10*ROW('Sanitation Data'!I128)),NA())</f>
        <v>#N/A</v>
      </c>
      <c r="AZ134" s="529" t="e">
        <f ca="1">+IF(AND(ISNUMBER(OFFSET('Hygiene Data'!$D$5,0,10*ROW('Hygiene Data'!D128))),'Data Summary'!DO134="Yes"),OFFSET('Hygiene Data'!$D$5,0,10*ROW('Hygiene Data'!D128)),NA())</f>
        <v>#N/A</v>
      </c>
      <c r="BA134" s="529" t="e">
        <f ca="1">+IF(AND(ISNUMBER(OFFSET('Hygiene Data'!$D$7,0,10*ROW('Hygiene Data'!D128))),'Data Summary'!DP134="Yes"),OFFSET('Hygiene Data'!$D$7,0,10*ROW('Hygiene Data'!D128)),NA())</f>
        <v>#N/A</v>
      </c>
      <c r="BB134" s="529" t="e">
        <f ca="1">+IF(AND(ISNUMBER(OFFSET('Hygiene Data'!$D$9,0,10*ROW('Hygiene Data'!D128))),'Data Summary'!DQ134="Yes"),OFFSET('Hygiene Data'!$D$9,0,10*ROW('Hygiene Data'!D128)),NA())</f>
        <v>#N/A</v>
      </c>
      <c r="BC134" s="529" t="e">
        <f ca="1">+IF(AND(ISNUMBER(OFFSET('Hygiene Data'!$E$5,0,10*ROW('Hygiene Data'!E128))),'Data Summary'!DR134="Yes"),OFFSET('Hygiene Data'!$E$5,0,10*ROW('Hygiene Data'!E128)),NA())</f>
        <v>#N/A</v>
      </c>
      <c r="BD134" s="529" t="e">
        <f ca="1">+IF(AND(ISNUMBER(OFFSET('Hygiene Data'!$E$7,0,10*ROW('Hygiene Data'!E128))),'Data Summary'!DS134="Yes"),OFFSET('Hygiene Data'!$E$7,0,10*ROW('Hygiene Data'!E128)),NA())</f>
        <v>#N/A</v>
      </c>
      <c r="BE134" s="529" t="e">
        <f ca="1">+IF(AND(ISNUMBER(OFFSET('Hygiene Data'!$E$9,0,10*ROW('Hygiene Data'!E128))),'Data Summary'!DT134="Yes"),OFFSET('Hygiene Data'!$E$9,0,10*ROW('Hygiene Data'!E128)),NA())</f>
        <v>#N/A</v>
      </c>
      <c r="BF134" s="529" t="e">
        <f ca="1">+IF(AND(ISNUMBER(OFFSET('Hygiene Data'!$F$5,0,10*ROW('Hygiene Data'!F128))),'Data Summary'!DU134="Yes"),OFFSET('Hygiene Data'!$F$5,0,10*ROW('Hygiene Data'!F128)),NA())</f>
        <v>#N/A</v>
      </c>
      <c r="BG134" s="529" t="e">
        <f ca="1">+IF(AND(ISNUMBER(OFFSET('Hygiene Data'!$F$7,0,10*ROW('Hygiene Data'!F128))),'Data Summary'!DV134="Yes"),OFFSET('Hygiene Data'!$F$7,0,10*ROW('Hygiene Data'!F128)),NA())</f>
        <v>#N/A</v>
      </c>
      <c r="BH134" s="529" t="e">
        <f ca="1">+IF(AND(ISNUMBER(OFFSET('Hygiene Data'!$F$9,0,10*ROW('Hygiene Data'!F128))),'Data Summary'!DW134="Yes"),OFFSET('Hygiene Data'!$F$9,0,10*ROW('Hygiene Data'!F128)),NA())</f>
        <v>#N/A</v>
      </c>
      <c r="BI134" s="529" t="e">
        <f ca="1">+IF(AND(ISNUMBER(OFFSET('Hygiene Data'!$G$5,0,10*ROW('Hygiene Data'!G128))),'Data Summary'!DX134="Yes"),OFFSET('Hygiene Data'!$G$5,0,10*ROW('Hygiene Data'!G128)),NA())</f>
        <v>#N/A</v>
      </c>
      <c r="BJ134" s="529" t="e">
        <f ca="1">+IF(AND(ISNUMBER(OFFSET('Hygiene Data'!$G$7,0,10*ROW('Hygiene Data'!G128))),'Data Summary'!DY134="Yes"),OFFSET('Hygiene Data'!$G$7,0,10*ROW('Hygiene Data'!G128)),NA())</f>
        <v>#N/A</v>
      </c>
      <c r="BK134" s="529" t="e">
        <f ca="1">+IF(AND(ISNUMBER(OFFSET('Hygiene Data'!$G$9,0,10*ROW('Hygiene Data'!G128))),'Data Summary'!DZ134="Yes"),OFFSET('Hygiene Data'!$G$9,0,10*ROW('Hygiene Data'!G128)),NA())</f>
        <v>#N/A</v>
      </c>
      <c r="BL134" s="529" t="e">
        <f ca="1">+IF(AND(ISNUMBER(OFFSET('Hygiene Data'!$H$5,0,10*ROW('Hygiene Data'!H128))),'Data Summary'!EA134="Yes"),OFFSET('Hygiene Data'!$H$5,0,10*ROW('Hygiene Data'!H128)),NA())</f>
        <v>#N/A</v>
      </c>
      <c r="BM134" s="529" t="e">
        <f ca="1">+IF(AND(ISNUMBER(OFFSET('Hygiene Data'!$H$7,0,10*ROW('Hygiene Data'!H128))),'Data Summary'!EB134="Yes"),OFFSET('Hygiene Data'!$H$7,0,10*ROW('Hygiene Data'!H128)),NA())</f>
        <v>#N/A</v>
      </c>
      <c r="BN134" s="529" t="e">
        <f ca="1">+IF(AND(ISNUMBER(OFFSET('Hygiene Data'!$H$9,0,10*ROW('Hygiene Data'!H128))),'Data Summary'!EC134="Yes"),OFFSET('Hygiene Data'!$H$9,0,10*ROW('Hygiene Data'!H128)),NA())</f>
        <v>#N/A</v>
      </c>
      <c r="BO134" s="529" t="e">
        <f ca="1">+IF(AND(ISNUMBER(OFFSET('Hygiene Data'!$I$5,0,10*ROW('Hygiene Data'!I128))),'Data Summary'!ED134="Yes"),OFFSET('Hygiene Data'!$I$5,0,10*ROW('Hygiene Data'!I128)),NA())</f>
        <v>#N/A</v>
      </c>
      <c r="BP134" s="529" t="e">
        <f ca="1">+IF(AND(ISNUMBER(OFFSET('Hygiene Data'!$I$7,0,10*ROW('Hygiene Data'!I128))),'Data Summary'!EE134="Yes"),OFFSET('Hygiene Data'!$I$7,0,10*ROW('Hygiene Data'!I128)),NA())</f>
        <v>#N/A</v>
      </c>
      <c r="BQ134" s="529" t="e">
        <f ca="1">+IF(AND(ISNUMBER(OFFSET('Hygiene Data'!$I$9,0,10*ROW('Hygiene Data'!I128))),'Data Summary'!EF134="Yes"),OFFSET('Hygiene Data'!$I$9,0,10*ROW('Hygiene Data'!I128)),NA())</f>
        <v>#N/A</v>
      </c>
    </row>
    <row r="135" spans="1:69" x14ac:dyDescent="0.25">
      <c r="A135" s="525" t="e">
        <f ca="1">+RIGHT('Data Summary'!A135,LEN('Data Summary'!A135)-9)</f>
        <v>#VALUE!</v>
      </c>
      <c r="B135" s="499" t="str">
        <f ca="1">+IF(ISTEXT('Data Summary'!B135),'Data Summary'!B135,"")</f>
        <v/>
      </c>
      <c r="C135" s="526" t="e">
        <f ca="1">+VALUE('Data Summary'!C135)</f>
        <v>#VALUE!</v>
      </c>
      <c r="D135" s="527" t="e">
        <f ca="1">+IF(AND(ISNUMBER(OFFSET('Water Data'!$D$4,0,10*ROW('Water Data'!D129))),'Data Summary'!BS135="Yes"),100-OFFSET('Water Data'!$D$4,0,10*ROW('Water Data'!D129)),NA())</f>
        <v>#N/A</v>
      </c>
      <c r="E135" s="527" t="e">
        <f ca="1">+IF(AND(ISNUMBER(OFFSET('Water Data'!$D$6,0,10*ROW('Water Data'!D129))),'Data Summary'!BT135="Yes"),OFFSET('Water Data'!$D$6,0,10*ROW('Water Data'!D129)),NA())</f>
        <v>#N/A</v>
      </c>
      <c r="F135" s="527" t="e">
        <f ca="1">+IF(AND(ISNUMBER(OFFSET('Water Data'!$D$9,0,10*ROW('Water Data'!D129))),'Data Summary'!BU135="Yes"),OFFSET('Water Data'!$D$9,0,10*ROW('Water Data'!D129)),NA())</f>
        <v>#N/A</v>
      </c>
      <c r="G135" s="527" t="e">
        <f ca="1">+IF(AND(ISNUMBER(OFFSET('Water Data'!$E$4,0,10*ROW('Water Data'!E129))),'Data Summary'!BV135="Yes"),100-OFFSET('Water Data'!$E$4,0,10*ROW('Water Data'!E129)),NA())</f>
        <v>#N/A</v>
      </c>
      <c r="H135" s="527" t="e">
        <f ca="1">+IF(AND(ISNUMBER(OFFSET('Water Data'!$E$6,0,10*ROW('Water Data'!E129))),'Data Summary'!BW135="Yes"),OFFSET('Water Data'!$E$6,0,10*ROW('Water Data'!E129)),NA())</f>
        <v>#N/A</v>
      </c>
      <c r="I135" s="527" t="e">
        <f ca="1">+IF(AND(ISNUMBER(OFFSET('Water Data'!$E$9,0,10*ROW('Water Data'!E129))),'Data Summary'!BX135="Yes"),OFFSET('Water Data'!$E$9,0,10*ROW('Water Data'!E129)),NA())</f>
        <v>#N/A</v>
      </c>
      <c r="J135" s="527" t="e">
        <f ca="1">+IF(AND(ISNUMBER(OFFSET('Water Data'!$F$4,0,10*ROW('Water Data'!F129))),'Data Summary'!BY135="Yes"),100-OFFSET('Water Data'!$F$4,0,10*ROW('Water Data'!F129)),NA())</f>
        <v>#N/A</v>
      </c>
      <c r="K135" s="527" t="e">
        <f ca="1">+IF(AND(ISNUMBER(OFFSET('Water Data'!$F$6,0,10*ROW('Water Data'!F129))),'Data Summary'!BZ135="Yes"),OFFSET('Water Data'!$F$6,0,10*ROW('Water Data'!F129)),NA())</f>
        <v>#N/A</v>
      </c>
      <c r="L135" s="527" t="e">
        <f ca="1">+IF(AND(ISNUMBER(OFFSET('Water Data'!$F$9,0,10*ROW('Water Data'!F129))),'Data Summary'!CA135="Yes"),OFFSET('Water Data'!$F$9,0,10*ROW('Water Data'!F129)),NA())</f>
        <v>#N/A</v>
      </c>
      <c r="M135" s="527" t="e">
        <f ca="1">+IF(AND(ISNUMBER(OFFSET('Water Data'!$G$4,0,10*ROW('Water Data'!G129))),'Data Summary'!CB135="Yes"),100-OFFSET('Water Data'!$G$4,0,10*ROW('Water Data'!G129)),NA())</f>
        <v>#N/A</v>
      </c>
      <c r="N135" s="527" t="e">
        <f ca="1">+IF(AND(ISNUMBER(OFFSET('Water Data'!$G$6,0,10*ROW('Water Data'!G129))),'Data Summary'!CC135="Yes"),OFFSET('Water Data'!$G$6,0,10*ROW('Water Data'!G129)),NA())</f>
        <v>#N/A</v>
      </c>
      <c r="O135" s="527" t="e">
        <f ca="1">+IF(AND(ISNUMBER(OFFSET('Water Data'!$G$9,0,10*ROW('Water Data'!G129))),'Data Summary'!CD135="Yes"),OFFSET('Water Data'!$G$9,0,10*ROW('Water Data'!G129)),NA())</f>
        <v>#N/A</v>
      </c>
      <c r="P135" s="527" t="e">
        <f ca="1">+IF(AND(ISNUMBER(OFFSET('Water Data'!$H$4,0,10*ROW('Water Data'!H129))),'Data Summary'!CE135="Yes"),100-OFFSET('Water Data'!$H$4,0,10*ROW('Water Data'!H129)),NA())</f>
        <v>#N/A</v>
      </c>
      <c r="Q135" s="527" t="e">
        <f ca="1">+IF(AND(ISNUMBER(OFFSET('Water Data'!$H$6,0,10*ROW('Water Data'!H129))),'Data Summary'!CF135="Yes"),OFFSET('Water Data'!$H$6,0,10*ROW('Water Data'!H129)),NA())</f>
        <v>#N/A</v>
      </c>
      <c r="R135" s="527" t="e">
        <f ca="1">+IF(AND(ISNUMBER(OFFSET('Water Data'!$H$9,0,10*ROW('Water Data'!H129))),'Data Summary'!CG135="Yes"),OFFSET('Water Data'!$H$9,0,10*ROW('Water Data'!H129)),NA())</f>
        <v>#N/A</v>
      </c>
      <c r="S135" s="527" t="e">
        <f ca="1">+IF(AND(ISNUMBER(OFFSET('Water Data'!$I$4,0,10*ROW('Water Data'!I129))),'Data Summary'!CH135="Yes"),100-OFFSET('Water Data'!$I$4,0,10*ROW('Water Data'!I129)),NA())</f>
        <v>#N/A</v>
      </c>
      <c r="T135" s="527" t="e">
        <f ca="1">+IF(AND(ISNUMBER(OFFSET('Water Data'!$I$6,0,10*ROW('Water Data'!I129))),'Data Summary'!CI135="Yes"),OFFSET('Water Data'!$I$6,0,10*ROW('Water Data'!I129)),NA())</f>
        <v>#N/A</v>
      </c>
      <c r="U135" s="527" t="e">
        <f ca="1">+IF(AND(ISNUMBER(OFFSET('Water Data'!$I$9,0,10*ROW('Water Data'!I129))),'Data Summary'!CJ135="Yes"),OFFSET('Water Data'!$I$9,0,10*ROW('Water Data'!I129)),NA())</f>
        <v>#N/A</v>
      </c>
      <c r="V135" s="528" t="e">
        <f ca="1">+IF(AND(ISNUMBER(OFFSET('Sanitation Data'!$D$4,0,10*ROW('Sanitation Data'!D129))),'Data Summary'!CK135="Yes"),100-OFFSET('Sanitation Data'!$D$4,0,10*ROW('Sanitation Data'!D129)),NA())</f>
        <v>#N/A</v>
      </c>
      <c r="W135" s="528" t="e">
        <f ca="1">+IF(AND(ISNUMBER(OFFSET('Sanitation Data'!$D$6,0,10*ROW('Sanitation Data'!D129))),'Data Summary'!CL135="Yes"),OFFSET('Sanitation Data'!$D$6,0,10*ROW('Sanitation Data'!D129)),NA())</f>
        <v>#N/A</v>
      </c>
      <c r="X135" s="528" t="e">
        <f ca="1">+IF(AND(ISNUMBER(OFFSET('Sanitation Data'!$D$10,0,10*ROW('Sanitation Data'!D129))),'Data Summary'!CM135="Yes"),OFFSET('Sanitation Data'!$D$10,0,10*ROW('Sanitation Data'!D129)),NA())</f>
        <v>#N/A</v>
      </c>
      <c r="Y135" s="528" t="e">
        <f ca="1">+IF(AND(ISNUMBER(OFFSET('Sanitation Data'!$D$11,0,10*ROW('Sanitation Data'!D129))),'Data Summary'!CN135="Yes"),OFFSET('Sanitation Data'!$D$11,0,10*ROW('Sanitation Data'!D129)),NA())</f>
        <v>#N/A</v>
      </c>
      <c r="Z135" s="528" t="e">
        <f ca="1">+IF(AND(ISNUMBER(OFFSET('Sanitation Data'!$D$12,0,10*ROW('Sanitation Data'!D129))),'Data Summary'!CO135="Yes"),OFFSET('Sanitation Data'!$D$12,0,10*ROW('Sanitation Data'!D129)),NA())</f>
        <v>#N/A</v>
      </c>
      <c r="AA135" s="528" t="e">
        <f ca="1">+IF(AND(ISNUMBER(OFFSET('Sanitation Data'!$E$4,0,10*ROW('Sanitation Data'!E129))),'Data Summary'!CP135="Yes"),100-OFFSET('Sanitation Data'!$E$4,0,10*ROW('Sanitation Data'!E129)),NA())</f>
        <v>#N/A</v>
      </c>
      <c r="AB135" s="528" t="e">
        <f ca="1">+IF(AND(ISNUMBER(OFFSET('Sanitation Data'!$E$6,0,10*ROW('Sanitation Data'!E129))),'Data Summary'!CQ135="Yes"),OFFSET('Sanitation Data'!$E$6,0,10*ROW('Sanitation Data'!E129)),NA())</f>
        <v>#N/A</v>
      </c>
      <c r="AC135" s="528" t="e">
        <f ca="1">+IF(AND(ISNUMBER(OFFSET('Sanitation Data'!$E$10,0,10*ROW('Sanitation Data'!E129))),'Data Summary'!CR135="Yes"),OFFSET('Sanitation Data'!$E$10,0,10*ROW('Sanitation Data'!E129)),NA())</f>
        <v>#N/A</v>
      </c>
      <c r="AD135" s="528" t="e">
        <f ca="1">+IF(AND(ISNUMBER(OFFSET('Sanitation Data'!$E$11,0,10*ROW('Sanitation Data'!E129))),'Data Summary'!CS135="Yes"),OFFSET('Sanitation Data'!$E$11,0,10*ROW('Sanitation Data'!E129)),NA())</f>
        <v>#N/A</v>
      </c>
      <c r="AE135" s="528" t="e">
        <f ca="1">+IF(AND(ISNUMBER(OFFSET('Sanitation Data'!$E$12,0,10*ROW('Sanitation Data'!E129))),'Data Summary'!CT135="Yes"),OFFSET('Sanitation Data'!$E$12,0,10*ROW('Sanitation Data'!E129)),NA())</f>
        <v>#N/A</v>
      </c>
      <c r="AF135" s="528" t="e">
        <f ca="1">+IF(AND(ISNUMBER(OFFSET('Sanitation Data'!$F$4,0,10*ROW('Sanitation Data'!F129))),'Data Summary'!CU135="Yes"),100-OFFSET('Sanitation Data'!$F$4,0,10*ROW('Sanitation Data'!F129)),NA())</f>
        <v>#N/A</v>
      </c>
      <c r="AG135" s="528" t="e">
        <f ca="1">+IF(AND(ISNUMBER(OFFSET('Sanitation Data'!$F$6,0,10*ROW('Sanitation Data'!F129))),'Data Summary'!CV135="Yes"),OFFSET('Sanitation Data'!$F$6,0,10*ROW('Sanitation Data'!F129)),NA())</f>
        <v>#N/A</v>
      </c>
      <c r="AH135" s="528" t="e">
        <f ca="1">+IF(AND(ISNUMBER(OFFSET('Sanitation Data'!$F$10,0,10*ROW('Sanitation Data'!F129))),'Data Summary'!CW135="Yes"),OFFSET('Sanitation Data'!$F$10,0,10*ROW('Sanitation Data'!F129)),NA())</f>
        <v>#N/A</v>
      </c>
      <c r="AI135" s="528" t="e">
        <f ca="1">+IF(AND(ISNUMBER(OFFSET('Sanitation Data'!$F$11,0,10*ROW('Sanitation Data'!F129))),'Data Summary'!CX135="Yes"),OFFSET('Sanitation Data'!$F$11,0,10*ROW('Sanitation Data'!F129)),NA())</f>
        <v>#N/A</v>
      </c>
      <c r="AJ135" s="528" t="e">
        <f ca="1">+IF(AND(ISNUMBER(OFFSET('Sanitation Data'!$F$12,0,10*ROW('Sanitation Data'!F129))),'Data Summary'!CY135="Yes"),OFFSET('Sanitation Data'!$F$12,0,10*ROW('Sanitation Data'!F129)),NA())</f>
        <v>#N/A</v>
      </c>
      <c r="AK135" s="528" t="e">
        <f ca="1">+IF(AND(ISNUMBER(OFFSET('Sanitation Data'!$G$4,0,10*ROW('Sanitation Data'!G129))),'Data Summary'!CZ135="Yes"),100-OFFSET('Sanitation Data'!$G$4,0,10*ROW('Sanitation Data'!G129)),NA())</f>
        <v>#N/A</v>
      </c>
      <c r="AL135" s="528" t="e">
        <f ca="1">+IF(AND(ISNUMBER(OFFSET('Sanitation Data'!$G$6,0,10*ROW('Sanitation Data'!G129))),'Data Summary'!DA135="Yes"),OFFSET('Sanitation Data'!$G$6,0,10*ROW('Sanitation Data'!G129)),NA())</f>
        <v>#N/A</v>
      </c>
      <c r="AM135" s="528" t="e">
        <f ca="1">+IF(AND(ISNUMBER(OFFSET('Sanitation Data'!$G$10,0,10*ROW('Sanitation Data'!G129))),'Data Summary'!DB135="Yes"),OFFSET('Sanitation Data'!$G$10,0,10*ROW('Sanitation Data'!G129)),NA())</f>
        <v>#N/A</v>
      </c>
      <c r="AN135" s="528" t="e">
        <f ca="1">+IF(AND(ISNUMBER(OFFSET('Sanitation Data'!$G$11,0,10*ROW('Sanitation Data'!G129))),'Data Summary'!DC135="Yes"),OFFSET('Sanitation Data'!$G$11,0,10*ROW('Sanitation Data'!G129)),NA())</f>
        <v>#N/A</v>
      </c>
      <c r="AO135" s="528" t="e">
        <f ca="1">+IF(AND(ISNUMBER(OFFSET('Sanitation Data'!$G$12,0,10*ROW('Sanitation Data'!G129))),'Data Summary'!DD135="Yes"),OFFSET('Sanitation Data'!$G$12,0,10*ROW('Sanitation Data'!G129)),NA())</f>
        <v>#N/A</v>
      </c>
      <c r="AP135" s="528" t="e">
        <f ca="1">+IF(AND(ISNUMBER(OFFSET('Sanitation Data'!$H$4,0,10*ROW('Sanitation Data'!H129))),'Data Summary'!DE135="Yes"),100-OFFSET('Sanitation Data'!$H$4,0,10*ROW('Sanitation Data'!H129)),NA())</f>
        <v>#N/A</v>
      </c>
      <c r="AQ135" s="528" t="e">
        <f ca="1">+IF(AND(ISNUMBER(OFFSET('Sanitation Data'!$H$6,0,10*ROW('Sanitation Data'!H129))),'Data Summary'!DF135="Yes"),OFFSET('Sanitation Data'!$H$6,0,10*ROW('Sanitation Data'!H129)),NA())</f>
        <v>#N/A</v>
      </c>
      <c r="AR135" s="528" t="e">
        <f ca="1">+IF(AND(ISNUMBER(OFFSET('Sanitation Data'!$H$10,0,10*ROW('Sanitation Data'!H129))),'Data Summary'!DG135="Yes"),OFFSET('Sanitation Data'!$H$10,0,10*ROW('Sanitation Data'!H129)),NA())</f>
        <v>#N/A</v>
      </c>
      <c r="AS135" s="528" t="e">
        <f ca="1">+IF(AND(ISNUMBER(OFFSET('Sanitation Data'!$H$11,0,10*ROW('Sanitation Data'!H129))),'Data Summary'!DH135="Yes"),OFFSET('Sanitation Data'!$H$11,0,10*ROW('Sanitation Data'!H129)),NA())</f>
        <v>#N/A</v>
      </c>
      <c r="AT135" s="528" t="e">
        <f ca="1">+IF(AND(ISNUMBER(OFFSET('Sanitation Data'!$H$12,0,10*ROW('Sanitation Data'!H129))),'Data Summary'!DI135="Yes"),OFFSET('Sanitation Data'!$H$12,0,10*ROW('Sanitation Data'!H129)),NA())</f>
        <v>#N/A</v>
      </c>
      <c r="AU135" s="528" t="e">
        <f ca="1">+IF(AND(ISNUMBER(OFFSET('Sanitation Data'!$I$4,0,10*ROW('Sanitation Data'!I129))),'Data Summary'!DJ135="Yes"),100-OFFSET('Sanitation Data'!$I$4,0,10*ROW('Sanitation Data'!I129)),NA())</f>
        <v>#N/A</v>
      </c>
      <c r="AV135" s="528" t="e">
        <f ca="1">+IF(AND(ISNUMBER(OFFSET('Sanitation Data'!$I$6,0,10*ROW('Sanitation Data'!I129))),'Data Summary'!DK135="Yes"),OFFSET('Sanitation Data'!$I$6,0,10*ROW('Sanitation Data'!I129)),NA())</f>
        <v>#N/A</v>
      </c>
      <c r="AW135" s="528" t="e">
        <f ca="1">+IF(AND(ISNUMBER(OFFSET('Sanitation Data'!$I$10,0,10*ROW('Sanitation Data'!I129))),'Data Summary'!DL135="Yes"),OFFSET('Sanitation Data'!$I$10,0,10*ROW('Sanitation Data'!I129)),NA())</f>
        <v>#N/A</v>
      </c>
      <c r="AX135" s="528" t="e">
        <f ca="1">+IF(AND(ISNUMBER(OFFSET('Sanitation Data'!$I$11,0,10*ROW('Sanitation Data'!I129))),'Data Summary'!DM135="Yes"),OFFSET('Sanitation Data'!$I$11,0,10*ROW('Sanitation Data'!I129)),NA())</f>
        <v>#N/A</v>
      </c>
      <c r="AY135" s="528" t="e">
        <f ca="1">+IF(AND(ISNUMBER(OFFSET('Sanitation Data'!$I$12,0,10*ROW('Sanitation Data'!I129))),'Data Summary'!DN135="Yes"),OFFSET('Sanitation Data'!$I$12,0,10*ROW('Sanitation Data'!I129)),NA())</f>
        <v>#N/A</v>
      </c>
      <c r="AZ135" s="529" t="e">
        <f ca="1">+IF(AND(ISNUMBER(OFFSET('Hygiene Data'!$D$5,0,10*ROW('Hygiene Data'!D129))),'Data Summary'!DO135="Yes"),OFFSET('Hygiene Data'!$D$5,0,10*ROW('Hygiene Data'!D129)),NA())</f>
        <v>#N/A</v>
      </c>
      <c r="BA135" s="529" t="e">
        <f ca="1">+IF(AND(ISNUMBER(OFFSET('Hygiene Data'!$D$7,0,10*ROW('Hygiene Data'!D129))),'Data Summary'!DP135="Yes"),OFFSET('Hygiene Data'!$D$7,0,10*ROW('Hygiene Data'!D129)),NA())</f>
        <v>#N/A</v>
      </c>
      <c r="BB135" s="529" t="e">
        <f ca="1">+IF(AND(ISNUMBER(OFFSET('Hygiene Data'!$D$9,0,10*ROW('Hygiene Data'!D129))),'Data Summary'!DQ135="Yes"),OFFSET('Hygiene Data'!$D$9,0,10*ROW('Hygiene Data'!D129)),NA())</f>
        <v>#N/A</v>
      </c>
      <c r="BC135" s="529" t="e">
        <f ca="1">+IF(AND(ISNUMBER(OFFSET('Hygiene Data'!$E$5,0,10*ROW('Hygiene Data'!E129))),'Data Summary'!DR135="Yes"),OFFSET('Hygiene Data'!$E$5,0,10*ROW('Hygiene Data'!E129)),NA())</f>
        <v>#N/A</v>
      </c>
      <c r="BD135" s="529" t="e">
        <f ca="1">+IF(AND(ISNUMBER(OFFSET('Hygiene Data'!$E$7,0,10*ROW('Hygiene Data'!E129))),'Data Summary'!DS135="Yes"),OFFSET('Hygiene Data'!$E$7,0,10*ROW('Hygiene Data'!E129)),NA())</f>
        <v>#N/A</v>
      </c>
      <c r="BE135" s="529" t="e">
        <f ca="1">+IF(AND(ISNUMBER(OFFSET('Hygiene Data'!$E$9,0,10*ROW('Hygiene Data'!E129))),'Data Summary'!DT135="Yes"),OFFSET('Hygiene Data'!$E$9,0,10*ROW('Hygiene Data'!E129)),NA())</f>
        <v>#N/A</v>
      </c>
      <c r="BF135" s="529" t="e">
        <f ca="1">+IF(AND(ISNUMBER(OFFSET('Hygiene Data'!$F$5,0,10*ROW('Hygiene Data'!F129))),'Data Summary'!DU135="Yes"),OFFSET('Hygiene Data'!$F$5,0,10*ROW('Hygiene Data'!F129)),NA())</f>
        <v>#N/A</v>
      </c>
      <c r="BG135" s="529" t="e">
        <f ca="1">+IF(AND(ISNUMBER(OFFSET('Hygiene Data'!$F$7,0,10*ROW('Hygiene Data'!F129))),'Data Summary'!DV135="Yes"),OFFSET('Hygiene Data'!$F$7,0,10*ROW('Hygiene Data'!F129)),NA())</f>
        <v>#N/A</v>
      </c>
      <c r="BH135" s="529" t="e">
        <f ca="1">+IF(AND(ISNUMBER(OFFSET('Hygiene Data'!$F$9,0,10*ROW('Hygiene Data'!F129))),'Data Summary'!DW135="Yes"),OFFSET('Hygiene Data'!$F$9,0,10*ROW('Hygiene Data'!F129)),NA())</f>
        <v>#N/A</v>
      </c>
      <c r="BI135" s="529" t="e">
        <f ca="1">+IF(AND(ISNUMBER(OFFSET('Hygiene Data'!$G$5,0,10*ROW('Hygiene Data'!G129))),'Data Summary'!DX135="Yes"),OFFSET('Hygiene Data'!$G$5,0,10*ROW('Hygiene Data'!G129)),NA())</f>
        <v>#N/A</v>
      </c>
      <c r="BJ135" s="529" t="e">
        <f ca="1">+IF(AND(ISNUMBER(OFFSET('Hygiene Data'!$G$7,0,10*ROW('Hygiene Data'!G129))),'Data Summary'!DY135="Yes"),OFFSET('Hygiene Data'!$G$7,0,10*ROW('Hygiene Data'!G129)),NA())</f>
        <v>#N/A</v>
      </c>
      <c r="BK135" s="529" t="e">
        <f ca="1">+IF(AND(ISNUMBER(OFFSET('Hygiene Data'!$G$9,0,10*ROW('Hygiene Data'!G129))),'Data Summary'!DZ135="Yes"),OFFSET('Hygiene Data'!$G$9,0,10*ROW('Hygiene Data'!G129)),NA())</f>
        <v>#N/A</v>
      </c>
      <c r="BL135" s="529" t="e">
        <f ca="1">+IF(AND(ISNUMBER(OFFSET('Hygiene Data'!$H$5,0,10*ROW('Hygiene Data'!H129))),'Data Summary'!EA135="Yes"),OFFSET('Hygiene Data'!$H$5,0,10*ROW('Hygiene Data'!H129)),NA())</f>
        <v>#N/A</v>
      </c>
      <c r="BM135" s="529" t="e">
        <f ca="1">+IF(AND(ISNUMBER(OFFSET('Hygiene Data'!$H$7,0,10*ROW('Hygiene Data'!H129))),'Data Summary'!EB135="Yes"),OFFSET('Hygiene Data'!$H$7,0,10*ROW('Hygiene Data'!H129)),NA())</f>
        <v>#N/A</v>
      </c>
      <c r="BN135" s="529" t="e">
        <f ca="1">+IF(AND(ISNUMBER(OFFSET('Hygiene Data'!$H$9,0,10*ROW('Hygiene Data'!H129))),'Data Summary'!EC135="Yes"),OFFSET('Hygiene Data'!$H$9,0,10*ROW('Hygiene Data'!H129)),NA())</f>
        <v>#N/A</v>
      </c>
      <c r="BO135" s="529" t="e">
        <f ca="1">+IF(AND(ISNUMBER(OFFSET('Hygiene Data'!$I$5,0,10*ROW('Hygiene Data'!I129))),'Data Summary'!ED135="Yes"),OFFSET('Hygiene Data'!$I$5,0,10*ROW('Hygiene Data'!I129)),NA())</f>
        <v>#N/A</v>
      </c>
      <c r="BP135" s="529" t="e">
        <f ca="1">+IF(AND(ISNUMBER(OFFSET('Hygiene Data'!$I$7,0,10*ROW('Hygiene Data'!I129))),'Data Summary'!EE135="Yes"),OFFSET('Hygiene Data'!$I$7,0,10*ROW('Hygiene Data'!I129)),NA())</f>
        <v>#N/A</v>
      </c>
      <c r="BQ135" s="529" t="e">
        <f ca="1">+IF(AND(ISNUMBER(OFFSET('Hygiene Data'!$I$9,0,10*ROW('Hygiene Data'!I129))),'Data Summary'!EF135="Yes"),OFFSET('Hygiene Data'!$I$9,0,10*ROW('Hygiene Data'!I129)),NA())</f>
        <v>#N/A</v>
      </c>
    </row>
    <row r="136" spans="1:69" x14ac:dyDescent="0.25">
      <c r="A136" s="525" t="e">
        <f ca="1">+RIGHT('Data Summary'!A136,LEN('Data Summary'!A136)-9)</f>
        <v>#VALUE!</v>
      </c>
      <c r="B136" s="499" t="str">
        <f ca="1">+IF(ISTEXT('Data Summary'!B136),'Data Summary'!B136,"")</f>
        <v/>
      </c>
      <c r="C136" s="526" t="e">
        <f ca="1">+VALUE('Data Summary'!C136)</f>
        <v>#VALUE!</v>
      </c>
      <c r="D136" s="527" t="e">
        <f ca="1">+IF(AND(ISNUMBER(OFFSET('Water Data'!$D$4,0,10*ROW('Water Data'!D130))),'Data Summary'!BS136="Yes"),100-OFFSET('Water Data'!$D$4,0,10*ROW('Water Data'!D130)),NA())</f>
        <v>#N/A</v>
      </c>
      <c r="E136" s="527" t="e">
        <f ca="1">+IF(AND(ISNUMBER(OFFSET('Water Data'!$D$6,0,10*ROW('Water Data'!D130))),'Data Summary'!BT136="Yes"),OFFSET('Water Data'!$D$6,0,10*ROW('Water Data'!D130)),NA())</f>
        <v>#N/A</v>
      </c>
      <c r="F136" s="527" t="e">
        <f ca="1">+IF(AND(ISNUMBER(OFFSET('Water Data'!$D$9,0,10*ROW('Water Data'!D130))),'Data Summary'!BU136="Yes"),OFFSET('Water Data'!$D$9,0,10*ROW('Water Data'!D130)),NA())</f>
        <v>#N/A</v>
      </c>
      <c r="G136" s="527" t="e">
        <f ca="1">+IF(AND(ISNUMBER(OFFSET('Water Data'!$E$4,0,10*ROW('Water Data'!E130))),'Data Summary'!BV136="Yes"),100-OFFSET('Water Data'!$E$4,0,10*ROW('Water Data'!E130)),NA())</f>
        <v>#N/A</v>
      </c>
      <c r="H136" s="527" t="e">
        <f ca="1">+IF(AND(ISNUMBER(OFFSET('Water Data'!$E$6,0,10*ROW('Water Data'!E130))),'Data Summary'!BW136="Yes"),OFFSET('Water Data'!$E$6,0,10*ROW('Water Data'!E130)),NA())</f>
        <v>#N/A</v>
      </c>
      <c r="I136" s="527" t="e">
        <f ca="1">+IF(AND(ISNUMBER(OFFSET('Water Data'!$E$9,0,10*ROW('Water Data'!E130))),'Data Summary'!BX136="Yes"),OFFSET('Water Data'!$E$9,0,10*ROW('Water Data'!E130)),NA())</f>
        <v>#N/A</v>
      </c>
      <c r="J136" s="527" t="e">
        <f ca="1">+IF(AND(ISNUMBER(OFFSET('Water Data'!$F$4,0,10*ROW('Water Data'!F130))),'Data Summary'!BY136="Yes"),100-OFFSET('Water Data'!$F$4,0,10*ROW('Water Data'!F130)),NA())</f>
        <v>#N/A</v>
      </c>
      <c r="K136" s="527" t="e">
        <f ca="1">+IF(AND(ISNUMBER(OFFSET('Water Data'!$F$6,0,10*ROW('Water Data'!F130))),'Data Summary'!BZ136="Yes"),OFFSET('Water Data'!$F$6,0,10*ROW('Water Data'!F130)),NA())</f>
        <v>#N/A</v>
      </c>
      <c r="L136" s="527" t="e">
        <f ca="1">+IF(AND(ISNUMBER(OFFSET('Water Data'!$F$9,0,10*ROW('Water Data'!F130))),'Data Summary'!CA136="Yes"),OFFSET('Water Data'!$F$9,0,10*ROW('Water Data'!F130)),NA())</f>
        <v>#N/A</v>
      </c>
      <c r="M136" s="527" t="e">
        <f ca="1">+IF(AND(ISNUMBER(OFFSET('Water Data'!$G$4,0,10*ROW('Water Data'!G130))),'Data Summary'!CB136="Yes"),100-OFFSET('Water Data'!$G$4,0,10*ROW('Water Data'!G130)),NA())</f>
        <v>#N/A</v>
      </c>
      <c r="N136" s="527" t="e">
        <f ca="1">+IF(AND(ISNUMBER(OFFSET('Water Data'!$G$6,0,10*ROW('Water Data'!G130))),'Data Summary'!CC136="Yes"),OFFSET('Water Data'!$G$6,0,10*ROW('Water Data'!G130)),NA())</f>
        <v>#N/A</v>
      </c>
      <c r="O136" s="527" t="e">
        <f ca="1">+IF(AND(ISNUMBER(OFFSET('Water Data'!$G$9,0,10*ROW('Water Data'!G130))),'Data Summary'!CD136="Yes"),OFFSET('Water Data'!$G$9,0,10*ROW('Water Data'!G130)),NA())</f>
        <v>#N/A</v>
      </c>
      <c r="P136" s="527" t="e">
        <f ca="1">+IF(AND(ISNUMBER(OFFSET('Water Data'!$H$4,0,10*ROW('Water Data'!H130))),'Data Summary'!CE136="Yes"),100-OFFSET('Water Data'!$H$4,0,10*ROW('Water Data'!H130)),NA())</f>
        <v>#N/A</v>
      </c>
      <c r="Q136" s="527" t="e">
        <f ca="1">+IF(AND(ISNUMBER(OFFSET('Water Data'!$H$6,0,10*ROW('Water Data'!H130))),'Data Summary'!CF136="Yes"),OFFSET('Water Data'!$H$6,0,10*ROW('Water Data'!H130)),NA())</f>
        <v>#N/A</v>
      </c>
      <c r="R136" s="527" t="e">
        <f ca="1">+IF(AND(ISNUMBER(OFFSET('Water Data'!$H$9,0,10*ROW('Water Data'!H130))),'Data Summary'!CG136="Yes"),OFFSET('Water Data'!$H$9,0,10*ROW('Water Data'!H130)),NA())</f>
        <v>#N/A</v>
      </c>
      <c r="S136" s="527" t="e">
        <f ca="1">+IF(AND(ISNUMBER(OFFSET('Water Data'!$I$4,0,10*ROW('Water Data'!I130))),'Data Summary'!CH136="Yes"),100-OFFSET('Water Data'!$I$4,0,10*ROW('Water Data'!I130)),NA())</f>
        <v>#N/A</v>
      </c>
      <c r="T136" s="527" t="e">
        <f ca="1">+IF(AND(ISNUMBER(OFFSET('Water Data'!$I$6,0,10*ROW('Water Data'!I130))),'Data Summary'!CI136="Yes"),OFFSET('Water Data'!$I$6,0,10*ROW('Water Data'!I130)),NA())</f>
        <v>#N/A</v>
      </c>
      <c r="U136" s="527" t="e">
        <f ca="1">+IF(AND(ISNUMBER(OFFSET('Water Data'!$I$9,0,10*ROW('Water Data'!I130))),'Data Summary'!CJ136="Yes"),OFFSET('Water Data'!$I$9,0,10*ROW('Water Data'!I130)),NA())</f>
        <v>#N/A</v>
      </c>
      <c r="V136" s="528" t="e">
        <f ca="1">+IF(AND(ISNUMBER(OFFSET('Sanitation Data'!$D$4,0,10*ROW('Sanitation Data'!D130))),'Data Summary'!CK136="Yes"),100-OFFSET('Sanitation Data'!$D$4,0,10*ROW('Sanitation Data'!D130)),NA())</f>
        <v>#N/A</v>
      </c>
      <c r="W136" s="528" t="e">
        <f ca="1">+IF(AND(ISNUMBER(OFFSET('Sanitation Data'!$D$6,0,10*ROW('Sanitation Data'!D130))),'Data Summary'!CL136="Yes"),OFFSET('Sanitation Data'!$D$6,0,10*ROW('Sanitation Data'!D130)),NA())</f>
        <v>#N/A</v>
      </c>
      <c r="X136" s="528" t="e">
        <f ca="1">+IF(AND(ISNUMBER(OFFSET('Sanitation Data'!$D$10,0,10*ROW('Sanitation Data'!D130))),'Data Summary'!CM136="Yes"),OFFSET('Sanitation Data'!$D$10,0,10*ROW('Sanitation Data'!D130)),NA())</f>
        <v>#N/A</v>
      </c>
      <c r="Y136" s="528" t="e">
        <f ca="1">+IF(AND(ISNUMBER(OFFSET('Sanitation Data'!$D$11,0,10*ROW('Sanitation Data'!D130))),'Data Summary'!CN136="Yes"),OFFSET('Sanitation Data'!$D$11,0,10*ROW('Sanitation Data'!D130)),NA())</f>
        <v>#N/A</v>
      </c>
      <c r="Z136" s="528" t="e">
        <f ca="1">+IF(AND(ISNUMBER(OFFSET('Sanitation Data'!$D$12,0,10*ROW('Sanitation Data'!D130))),'Data Summary'!CO136="Yes"),OFFSET('Sanitation Data'!$D$12,0,10*ROW('Sanitation Data'!D130)),NA())</f>
        <v>#N/A</v>
      </c>
      <c r="AA136" s="528" t="e">
        <f ca="1">+IF(AND(ISNUMBER(OFFSET('Sanitation Data'!$E$4,0,10*ROW('Sanitation Data'!E130))),'Data Summary'!CP136="Yes"),100-OFFSET('Sanitation Data'!$E$4,0,10*ROW('Sanitation Data'!E130)),NA())</f>
        <v>#N/A</v>
      </c>
      <c r="AB136" s="528" t="e">
        <f ca="1">+IF(AND(ISNUMBER(OFFSET('Sanitation Data'!$E$6,0,10*ROW('Sanitation Data'!E130))),'Data Summary'!CQ136="Yes"),OFFSET('Sanitation Data'!$E$6,0,10*ROW('Sanitation Data'!E130)),NA())</f>
        <v>#N/A</v>
      </c>
      <c r="AC136" s="528" t="e">
        <f ca="1">+IF(AND(ISNUMBER(OFFSET('Sanitation Data'!$E$10,0,10*ROW('Sanitation Data'!E130))),'Data Summary'!CR136="Yes"),OFFSET('Sanitation Data'!$E$10,0,10*ROW('Sanitation Data'!E130)),NA())</f>
        <v>#N/A</v>
      </c>
      <c r="AD136" s="528" t="e">
        <f ca="1">+IF(AND(ISNUMBER(OFFSET('Sanitation Data'!$E$11,0,10*ROW('Sanitation Data'!E130))),'Data Summary'!CS136="Yes"),OFFSET('Sanitation Data'!$E$11,0,10*ROW('Sanitation Data'!E130)),NA())</f>
        <v>#N/A</v>
      </c>
      <c r="AE136" s="528" t="e">
        <f ca="1">+IF(AND(ISNUMBER(OFFSET('Sanitation Data'!$E$12,0,10*ROW('Sanitation Data'!E130))),'Data Summary'!CT136="Yes"),OFFSET('Sanitation Data'!$E$12,0,10*ROW('Sanitation Data'!E130)),NA())</f>
        <v>#N/A</v>
      </c>
      <c r="AF136" s="528" t="e">
        <f ca="1">+IF(AND(ISNUMBER(OFFSET('Sanitation Data'!$F$4,0,10*ROW('Sanitation Data'!F130))),'Data Summary'!CU136="Yes"),100-OFFSET('Sanitation Data'!$F$4,0,10*ROW('Sanitation Data'!F130)),NA())</f>
        <v>#N/A</v>
      </c>
      <c r="AG136" s="528" t="e">
        <f ca="1">+IF(AND(ISNUMBER(OFFSET('Sanitation Data'!$F$6,0,10*ROW('Sanitation Data'!F130))),'Data Summary'!CV136="Yes"),OFFSET('Sanitation Data'!$F$6,0,10*ROW('Sanitation Data'!F130)),NA())</f>
        <v>#N/A</v>
      </c>
      <c r="AH136" s="528" t="e">
        <f ca="1">+IF(AND(ISNUMBER(OFFSET('Sanitation Data'!$F$10,0,10*ROW('Sanitation Data'!F130))),'Data Summary'!CW136="Yes"),OFFSET('Sanitation Data'!$F$10,0,10*ROW('Sanitation Data'!F130)),NA())</f>
        <v>#N/A</v>
      </c>
      <c r="AI136" s="528" t="e">
        <f ca="1">+IF(AND(ISNUMBER(OFFSET('Sanitation Data'!$F$11,0,10*ROW('Sanitation Data'!F130))),'Data Summary'!CX136="Yes"),OFFSET('Sanitation Data'!$F$11,0,10*ROW('Sanitation Data'!F130)),NA())</f>
        <v>#N/A</v>
      </c>
      <c r="AJ136" s="528" t="e">
        <f ca="1">+IF(AND(ISNUMBER(OFFSET('Sanitation Data'!$F$12,0,10*ROW('Sanitation Data'!F130))),'Data Summary'!CY136="Yes"),OFFSET('Sanitation Data'!$F$12,0,10*ROW('Sanitation Data'!F130)),NA())</f>
        <v>#N/A</v>
      </c>
      <c r="AK136" s="528" t="e">
        <f ca="1">+IF(AND(ISNUMBER(OFFSET('Sanitation Data'!$G$4,0,10*ROW('Sanitation Data'!G130))),'Data Summary'!CZ136="Yes"),100-OFFSET('Sanitation Data'!$G$4,0,10*ROW('Sanitation Data'!G130)),NA())</f>
        <v>#N/A</v>
      </c>
      <c r="AL136" s="528" t="e">
        <f ca="1">+IF(AND(ISNUMBER(OFFSET('Sanitation Data'!$G$6,0,10*ROW('Sanitation Data'!G130))),'Data Summary'!DA136="Yes"),OFFSET('Sanitation Data'!$G$6,0,10*ROW('Sanitation Data'!G130)),NA())</f>
        <v>#N/A</v>
      </c>
      <c r="AM136" s="528" t="e">
        <f ca="1">+IF(AND(ISNUMBER(OFFSET('Sanitation Data'!$G$10,0,10*ROW('Sanitation Data'!G130))),'Data Summary'!DB136="Yes"),OFFSET('Sanitation Data'!$G$10,0,10*ROW('Sanitation Data'!G130)),NA())</f>
        <v>#N/A</v>
      </c>
      <c r="AN136" s="528" t="e">
        <f ca="1">+IF(AND(ISNUMBER(OFFSET('Sanitation Data'!$G$11,0,10*ROW('Sanitation Data'!G130))),'Data Summary'!DC136="Yes"),OFFSET('Sanitation Data'!$G$11,0,10*ROW('Sanitation Data'!G130)),NA())</f>
        <v>#N/A</v>
      </c>
      <c r="AO136" s="528" t="e">
        <f ca="1">+IF(AND(ISNUMBER(OFFSET('Sanitation Data'!$G$12,0,10*ROW('Sanitation Data'!G130))),'Data Summary'!DD136="Yes"),OFFSET('Sanitation Data'!$G$12,0,10*ROW('Sanitation Data'!G130)),NA())</f>
        <v>#N/A</v>
      </c>
      <c r="AP136" s="528" t="e">
        <f ca="1">+IF(AND(ISNUMBER(OFFSET('Sanitation Data'!$H$4,0,10*ROW('Sanitation Data'!H130))),'Data Summary'!DE136="Yes"),100-OFFSET('Sanitation Data'!$H$4,0,10*ROW('Sanitation Data'!H130)),NA())</f>
        <v>#N/A</v>
      </c>
      <c r="AQ136" s="528" t="e">
        <f ca="1">+IF(AND(ISNUMBER(OFFSET('Sanitation Data'!$H$6,0,10*ROW('Sanitation Data'!H130))),'Data Summary'!DF136="Yes"),OFFSET('Sanitation Data'!$H$6,0,10*ROW('Sanitation Data'!H130)),NA())</f>
        <v>#N/A</v>
      </c>
      <c r="AR136" s="528" t="e">
        <f ca="1">+IF(AND(ISNUMBER(OFFSET('Sanitation Data'!$H$10,0,10*ROW('Sanitation Data'!H130))),'Data Summary'!DG136="Yes"),OFFSET('Sanitation Data'!$H$10,0,10*ROW('Sanitation Data'!H130)),NA())</f>
        <v>#N/A</v>
      </c>
      <c r="AS136" s="528" t="e">
        <f ca="1">+IF(AND(ISNUMBER(OFFSET('Sanitation Data'!$H$11,0,10*ROW('Sanitation Data'!H130))),'Data Summary'!DH136="Yes"),OFFSET('Sanitation Data'!$H$11,0,10*ROW('Sanitation Data'!H130)),NA())</f>
        <v>#N/A</v>
      </c>
      <c r="AT136" s="528" t="e">
        <f ca="1">+IF(AND(ISNUMBER(OFFSET('Sanitation Data'!$H$12,0,10*ROW('Sanitation Data'!H130))),'Data Summary'!DI136="Yes"),OFFSET('Sanitation Data'!$H$12,0,10*ROW('Sanitation Data'!H130)),NA())</f>
        <v>#N/A</v>
      </c>
      <c r="AU136" s="528" t="e">
        <f ca="1">+IF(AND(ISNUMBER(OFFSET('Sanitation Data'!$I$4,0,10*ROW('Sanitation Data'!I130))),'Data Summary'!DJ136="Yes"),100-OFFSET('Sanitation Data'!$I$4,0,10*ROW('Sanitation Data'!I130)),NA())</f>
        <v>#N/A</v>
      </c>
      <c r="AV136" s="528" t="e">
        <f ca="1">+IF(AND(ISNUMBER(OFFSET('Sanitation Data'!$I$6,0,10*ROW('Sanitation Data'!I130))),'Data Summary'!DK136="Yes"),OFFSET('Sanitation Data'!$I$6,0,10*ROW('Sanitation Data'!I130)),NA())</f>
        <v>#N/A</v>
      </c>
      <c r="AW136" s="528" t="e">
        <f ca="1">+IF(AND(ISNUMBER(OFFSET('Sanitation Data'!$I$10,0,10*ROW('Sanitation Data'!I130))),'Data Summary'!DL136="Yes"),OFFSET('Sanitation Data'!$I$10,0,10*ROW('Sanitation Data'!I130)),NA())</f>
        <v>#N/A</v>
      </c>
      <c r="AX136" s="528" t="e">
        <f ca="1">+IF(AND(ISNUMBER(OFFSET('Sanitation Data'!$I$11,0,10*ROW('Sanitation Data'!I130))),'Data Summary'!DM136="Yes"),OFFSET('Sanitation Data'!$I$11,0,10*ROW('Sanitation Data'!I130)),NA())</f>
        <v>#N/A</v>
      </c>
      <c r="AY136" s="528" t="e">
        <f ca="1">+IF(AND(ISNUMBER(OFFSET('Sanitation Data'!$I$12,0,10*ROW('Sanitation Data'!I130))),'Data Summary'!DN136="Yes"),OFFSET('Sanitation Data'!$I$12,0,10*ROW('Sanitation Data'!I130)),NA())</f>
        <v>#N/A</v>
      </c>
      <c r="AZ136" s="529" t="e">
        <f ca="1">+IF(AND(ISNUMBER(OFFSET('Hygiene Data'!$D$5,0,10*ROW('Hygiene Data'!D130))),'Data Summary'!DO136="Yes"),OFFSET('Hygiene Data'!$D$5,0,10*ROW('Hygiene Data'!D130)),NA())</f>
        <v>#N/A</v>
      </c>
      <c r="BA136" s="529" t="e">
        <f ca="1">+IF(AND(ISNUMBER(OFFSET('Hygiene Data'!$D$7,0,10*ROW('Hygiene Data'!D130))),'Data Summary'!DP136="Yes"),OFFSET('Hygiene Data'!$D$7,0,10*ROW('Hygiene Data'!D130)),NA())</f>
        <v>#N/A</v>
      </c>
      <c r="BB136" s="529" t="e">
        <f ca="1">+IF(AND(ISNUMBER(OFFSET('Hygiene Data'!$D$9,0,10*ROW('Hygiene Data'!D130))),'Data Summary'!DQ136="Yes"),OFFSET('Hygiene Data'!$D$9,0,10*ROW('Hygiene Data'!D130)),NA())</f>
        <v>#N/A</v>
      </c>
      <c r="BC136" s="529" t="e">
        <f ca="1">+IF(AND(ISNUMBER(OFFSET('Hygiene Data'!$E$5,0,10*ROW('Hygiene Data'!E130))),'Data Summary'!DR136="Yes"),OFFSET('Hygiene Data'!$E$5,0,10*ROW('Hygiene Data'!E130)),NA())</f>
        <v>#N/A</v>
      </c>
      <c r="BD136" s="529" t="e">
        <f ca="1">+IF(AND(ISNUMBER(OFFSET('Hygiene Data'!$E$7,0,10*ROW('Hygiene Data'!E130))),'Data Summary'!DS136="Yes"),OFFSET('Hygiene Data'!$E$7,0,10*ROW('Hygiene Data'!E130)),NA())</f>
        <v>#N/A</v>
      </c>
      <c r="BE136" s="529" t="e">
        <f ca="1">+IF(AND(ISNUMBER(OFFSET('Hygiene Data'!$E$9,0,10*ROW('Hygiene Data'!E130))),'Data Summary'!DT136="Yes"),OFFSET('Hygiene Data'!$E$9,0,10*ROW('Hygiene Data'!E130)),NA())</f>
        <v>#N/A</v>
      </c>
      <c r="BF136" s="529" t="e">
        <f ca="1">+IF(AND(ISNUMBER(OFFSET('Hygiene Data'!$F$5,0,10*ROW('Hygiene Data'!F130))),'Data Summary'!DU136="Yes"),OFFSET('Hygiene Data'!$F$5,0,10*ROW('Hygiene Data'!F130)),NA())</f>
        <v>#N/A</v>
      </c>
      <c r="BG136" s="529" t="e">
        <f ca="1">+IF(AND(ISNUMBER(OFFSET('Hygiene Data'!$F$7,0,10*ROW('Hygiene Data'!F130))),'Data Summary'!DV136="Yes"),OFFSET('Hygiene Data'!$F$7,0,10*ROW('Hygiene Data'!F130)),NA())</f>
        <v>#N/A</v>
      </c>
      <c r="BH136" s="529" t="e">
        <f ca="1">+IF(AND(ISNUMBER(OFFSET('Hygiene Data'!$F$9,0,10*ROW('Hygiene Data'!F130))),'Data Summary'!DW136="Yes"),OFFSET('Hygiene Data'!$F$9,0,10*ROW('Hygiene Data'!F130)),NA())</f>
        <v>#N/A</v>
      </c>
      <c r="BI136" s="529" t="e">
        <f ca="1">+IF(AND(ISNUMBER(OFFSET('Hygiene Data'!$G$5,0,10*ROW('Hygiene Data'!G130))),'Data Summary'!DX136="Yes"),OFFSET('Hygiene Data'!$G$5,0,10*ROW('Hygiene Data'!G130)),NA())</f>
        <v>#N/A</v>
      </c>
      <c r="BJ136" s="529" t="e">
        <f ca="1">+IF(AND(ISNUMBER(OFFSET('Hygiene Data'!$G$7,0,10*ROW('Hygiene Data'!G130))),'Data Summary'!DY136="Yes"),OFFSET('Hygiene Data'!$G$7,0,10*ROW('Hygiene Data'!G130)),NA())</f>
        <v>#N/A</v>
      </c>
      <c r="BK136" s="529" t="e">
        <f ca="1">+IF(AND(ISNUMBER(OFFSET('Hygiene Data'!$G$9,0,10*ROW('Hygiene Data'!G130))),'Data Summary'!DZ136="Yes"),OFFSET('Hygiene Data'!$G$9,0,10*ROW('Hygiene Data'!G130)),NA())</f>
        <v>#N/A</v>
      </c>
      <c r="BL136" s="529" t="e">
        <f ca="1">+IF(AND(ISNUMBER(OFFSET('Hygiene Data'!$H$5,0,10*ROW('Hygiene Data'!H130))),'Data Summary'!EA136="Yes"),OFFSET('Hygiene Data'!$H$5,0,10*ROW('Hygiene Data'!H130)),NA())</f>
        <v>#N/A</v>
      </c>
      <c r="BM136" s="529" t="e">
        <f ca="1">+IF(AND(ISNUMBER(OFFSET('Hygiene Data'!$H$7,0,10*ROW('Hygiene Data'!H130))),'Data Summary'!EB136="Yes"),OFFSET('Hygiene Data'!$H$7,0,10*ROW('Hygiene Data'!H130)),NA())</f>
        <v>#N/A</v>
      </c>
      <c r="BN136" s="529" t="e">
        <f ca="1">+IF(AND(ISNUMBER(OFFSET('Hygiene Data'!$H$9,0,10*ROW('Hygiene Data'!H130))),'Data Summary'!EC136="Yes"),OFFSET('Hygiene Data'!$H$9,0,10*ROW('Hygiene Data'!H130)),NA())</f>
        <v>#N/A</v>
      </c>
      <c r="BO136" s="529" t="e">
        <f ca="1">+IF(AND(ISNUMBER(OFFSET('Hygiene Data'!$I$5,0,10*ROW('Hygiene Data'!I130))),'Data Summary'!ED136="Yes"),OFFSET('Hygiene Data'!$I$5,0,10*ROW('Hygiene Data'!I130)),NA())</f>
        <v>#N/A</v>
      </c>
      <c r="BP136" s="529" t="e">
        <f ca="1">+IF(AND(ISNUMBER(OFFSET('Hygiene Data'!$I$7,0,10*ROW('Hygiene Data'!I130))),'Data Summary'!EE136="Yes"),OFFSET('Hygiene Data'!$I$7,0,10*ROW('Hygiene Data'!I130)),NA())</f>
        <v>#N/A</v>
      </c>
      <c r="BQ136" s="529" t="e">
        <f ca="1">+IF(AND(ISNUMBER(OFFSET('Hygiene Data'!$I$9,0,10*ROW('Hygiene Data'!I130))),'Data Summary'!EF136="Yes"),OFFSET('Hygiene Data'!$I$9,0,10*ROW('Hygiene Data'!I130)),NA())</f>
        <v>#N/A</v>
      </c>
    </row>
    <row r="137" spans="1:69" x14ac:dyDescent="0.25">
      <c r="A137" s="525" t="e">
        <f ca="1">+RIGHT('Data Summary'!A137,LEN('Data Summary'!A137)-9)</f>
        <v>#VALUE!</v>
      </c>
      <c r="B137" s="499" t="str">
        <f ca="1">+IF(ISTEXT('Data Summary'!B137),'Data Summary'!B137,"")</f>
        <v/>
      </c>
      <c r="C137" s="526" t="e">
        <f ca="1">+VALUE('Data Summary'!C137)</f>
        <v>#VALUE!</v>
      </c>
      <c r="D137" s="527" t="e">
        <f ca="1">+IF(AND(ISNUMBER(OFFSET('Water Data'!$D$4,0,10*ROW('Water Data'!D131))),'Data Summary'!BS137="Yes"),100-OFFSET('Water Data'!$D$4,0,10*ROW('Water Data'!D131)),NA())</f>
        <v>#N/A</v>
      </c>
      <c r="E137" s="527" t="e">
        <f ca="1">+IF(AND(ISNUMBER(OFFSET('Water Data'!$D$6,0,10*ROW('Water Data'!D131))),'Data Summary'!BT137="Yes"),OFFSET('Water Data'!$D$6,0,10*ROW('Water Data'!D131)),NA())</f>
        <v>#N/A</v>
      </c>
      <c r="F137" s="527" t="e">
        <f ca="1">+IF(AND(ISNUMBER(OFFSET('Water Data'!$D$9,0,10*ROW('Water Data'!D131))),'Data Summary'!BU137="Yes"),OFFSET('Water Data'!$D$9,0,10*ROW('Water Data'!D131)),NA())</f>
        <v>#N/A</v>
      </c>
      <c r="G137" s="527" t="e">
        <f ca="1">+IF(AND(ISNUMBER(OFFSET('Water Data'!$E$4,0,10*ROW('Water Data'!E131))),'Data Summary'!BV137="Yes"),100-OFFSET('Water Data'!$E$4,0,10*ROW('Water Data'!E131)),NA())</f>
        <v>#N/A</v>
      </c>
      <c r="H137" s="527" t="e">
        <f ca="1">+IF(AND(ISNUMBER(OFFSET('Water Data'!$E$6,0,10*ROW('Water Data'!E131))),'Data Summary'!BW137="Yes"),OFFSET('Water Data'!$E$6,0,10*ROW('Water Data'!E131)),NA())</f>
        <v>#N/A</v>
      </c>
      <c r="I137" s="527" t="e">
        <f ca="1">+IF(AND(ISNUMBER(OFFSET('Water Data'!$E$9,0,10*ROW('Water Data'!E131))),'Data Summary'!BX137="Yes"),OFFSET('Water Data'!$E$9,0,10*ROW('Water Data'!E131)),NA())</f>
        <v>#N/A</v>
      </c>
      <c r="J137" s="527" t="e">
        <f ca="1">+IF(AND(ISNUMBER(OFFSET('Water Data'!$F$4,0,10*ROW('Water Data'!F131))),'Data Summary'!BY137="Yes"),100-OFFSET('Water Data'!$F$4,0,10*ROW('Water Data'!F131)),NA())</f>
        <v>#N/A</v>
      </c>
      <c r="K137" s="527" t="e">
        <f ca="1">+IF(AND(ISNUMBER(OFFSET('Water Data'!$F$6,0,10*ROW('Water Data'!F131))),'Data Summary'!BZ137="Yes"),OFFSET('Water Data'!$F$6,0,10*ROW('Water Data'!F131)),NA())</f>
        <v>#N/A</v>
      </c>
      <c r="L137" s="527" t="e">
        <f ca="1">+IF(AND(ISNUMBER(OFFSET('Water Data'!$F$9,0,10*ROW('Water Data'!F131))),'Data Summary'!CA137="Yes"),OFFSET('Water Data'!$F$9,0,10*ROW('Water Data'!F131)),NA())</f>
        <v>#N/A</v>
      </c>
      <c r="M137" s="527" t="e">
        <f ca="1">+IF(AND(ISNUMBER(OFFSET('Water Data'!$G$4,0,10*ROW('Water Data'!G131))),'Data Summary'!CB137="Yes"),100-OFFSET('Water Data'!$G$4,0,10*ROW('Water Data'!G131)),NA())</f>
        <v>#N/A</v>
      </c>
      <c r="N137" s="527" t="e">
        <f ca="1">+IF(AND(ISNUMBER(OFFSET('Water Data'!$G$6,0,10*ROW('Water Data'!G131))),'Data Summary'!CC137="Yes"),OFFSET('Water Data'!$G$6,0,10*ROW('Water Data'!G131)),NA())</f>
        <v>#N/A</v>
      </c>
      <c r="O137" s="527" t="e">
        <f ca="1">+IF(AND(ISNUMBER(OFFSET('Water Data'!$G$9,0,10*ROW('Water Data'!G131))),'Data Summary'!CD137="Yes"),OFFSET('Water Data'!$G$9,0,10*ROW('Water Data'!G131)),NA())</f>
        <v>#N/A</v>
      </c>
      <c r="P137" s="527" t="e">
        <f ca="1">+IF(AND(ISNUMBER(OFFSET('Water Data'!$H$4,0,10*ROW('Water Data'!H131))),'Data Summary'!CE137="Yes"),100-OFFSET('Water Data'!$H$4,0,10*ROW('Water Data'!H131)),NA())</f>
        <v>#N/A</v>
      </c>
      <c r="Q137" s="527" t="e">
        <f ca="1">+IF(AND(ISNUMBER(OFFSET('Water Data'!$H$6,0,10*ROW('Water Data'!H131))),'Data Summary'!CF137="Yes"),OFFSET('Water Data'!$H$6,0,10*ROW('Water Data'!H131)),NA())</f>
        <v>#N/A</v>
      </c>
      <c r="R137" s="527" t="e">
        <f ca="1">+IF(AND(ISNUMBER(OFFSET('Water Data'!$H$9,0,10*ROW('Water Data'!H131))),'Data Summary'!CG137="Yes"),OFFSET('Water Data'!$H$9,0,10*ROW('Water Data'!H131)),NA())</f>
        <v>#N/A</v>
      </c>
      <c r="S137" s="527" t="e">
        <f ca="1">+IF(AND(ISNUMBER(OFFSET('Water Data'!$I$4,0,10*ROW('Water Data'!I131))),'Data Summary'!CH137="Yes"),100-OFFSET('Water Data'!$I$4,0,10*ROW('Water Data'!I131)),NA())</f>
        <v>#N/A</v>
      </c>
      <c r="T137" s="527" t="e">
        <f ca="1">+IF(AND(ISNUMBER(OFFSET('Water Data'!$I$6,0,10*ROW('Water Data'!I131))),'Data Summary'!CI137="Yes"),OFFSET('Water Data'!$I$6,0,10*ROW('Water Data'!I131)),NA())</f>
        <v>#N/A</v>
      </c>
      <c r="U137" s="527" t="e">
        <f ca="1">+IF(AND(ISNUMBER(OFFSET('Water Data'!$I$9,0,10*ROW('Water Data'!I131))),'Data Summary'!CJ137="Yes"),OFFSET('Water Data'!$I$9,0,10*ROW('Water Data'!I131)),NA())</f>
        <v>#N/A</v>
      </c>
      <c r="V137" s="528" t="e">
        <f ca="1">+IF(AND(ISNUMBER(OFFSET('Sanitation Data'!$D$4,0,10*ROW('Sanitation Data'!D131))),'Data Summary'!CK137="Yes"),100-OFFSET('Sanitation Data'!$D$4,0,10*ROW('Sanitation Data'!D131)),NA())</f>
        <v>#N/A</v>
      </c>
      <c r="W137" s="528" t="e">
        <f ca="1">+IF(AND(ISNUMBER(OFFSET('Sanitation Data'!$D$6,0,10*ROW('Sanitation Data'!D131))),'Data Summary'!CL137="Yes"),OFFSET('Sanitation Data'!$D$6,0,10*ROW('Sanitation Data'!D131)),NA())</f>
        <v>#N/A</v>
      </c>
      <c r="X137" s="528" t="e">
        <f ca="1">+IF(AND(ISNUMBER(OFFSET('Sanitation Data'!$D$10,0,10*ROW('Sanitation Data'!D131))),'Data Summary'!CM137="Yes"),OFFSET('Sanitation Data'!$D$10,0,10*ROW('Sanitation Data'!D131)),NA())</f>
        <v>#N/A</v>
      </c>
      <c r="Y137" s="528" t="e">
        <f ca="1">+IF(AND(ISNUMBER(OFFSET('Sanitation Data'!$D$11,0,10*ROW('Sanitation Data'!D131))),'Data Summary'!CN137="Yes"),OFFSET('Sanitation Data'!$D$11,0,10*ROW('Sanitation Data'!D131)),NA())</f>
        <v>#N/A</v>
      </c>
      <c r="Z137" s="528" t="e">
        <f ca="1">+IF(AND(ISNUMBER(OFFSET('Sanitation Data'!$D$12,0,10*ROW('Sanitation Data'!D131))),'Data Summary'!CO137="Yes"),OFFSET('Sanitation Data'!$D$12,0,10*ROW('Sanitation Data'!D131)),NA())</f>
        <v>#N/A</v>
      </c>
      <c r="AA137" s="528" t="e">
        <f ca="1">+IF(AND(ISNUMBER(OFFSET('Sanitation Data'!$E$4,0,10*ROW('Sanitation Data'!E131))),'Data Summary'!CP137="Yes"),100-OFFSET('Sanitation Data'!$E$4,0,10*ROW('Sanitation Data'!E131)),NA())</f>
        <v>#N/A</v>
      </c>
      <c r="AB137" s="528" t="e">
        <f ca="1">+IF(AND(ISNUMBER(OFFSET('Sanitation Data'!$E$6,0,10*ROW('Sanitation Data'!E131))),'Data Summary'!CQ137="Yes"),OFFSET('Sanitation Data'!$E$6,0,10*ROW('Sanitation Data'!E131)),NA())</f>
        <v>#N/A</v>
      </c>
      <c r="AC137" s="528" t="e">
        <f ca="1">+IF(AND(ISNUMBER(OFFSET('Sanitation Data'!$E$10,0,10*ROW('Sanitation Data'!E131))),'Data Summary'!CR137="Yes"),OFFSET('Sanitation Data'!$E$10,0,10*ROW('Sanitation Data'!E131)),NA())</f>
        <v>#N/A</v>
      </c>
      <c r="AD137" s="528" t="e">
        <f ca="1">+IF(AND(ISNUMBER(OFFSET('Sanitation Data'!$E$11,0,10*ROW('Sanitation Data'!E131))),'Data Summary'!CS137="Yes"),OFFSET('Sanitation Data'!$E$11,0,10*ROW('Sanitation Data'!E131)),NA())</f>
        <v>#N/A</v>
      </c>
      <c r="AE137" s="528" t="e">
        <f ca="1">+IF(AND(ISNUMBER(OFFSET('Sanitation Data'!$E$12,0,10*ROW('Sanitation Data'!E131))),'Data Summary'!CT137="Yes"),OFFSET('Sanitation Data'!$E$12,0,10*ROW('Sanitation Data'!E131)),NA())</f>
        <v>#N/A</v>
      </c>
      <c r="AF137" s="528" t="e">
        <f ca="1">+IF(AND(ISNUMBER(OFFSET('Sanitation Data'!$F$4,0,10*ROW('Sanitation Data'!F131))),'Data Summary'!CU137="Yes"),100-OFFSET('Sanitation Data'!$F$4,0,10*ROW('Sanitation Data'!F131)),NA())</f>
        <v>#N/A</v>
      </c>
      <c r="AG137" s="528" t="e">
        <f ca="1">+IF(AND(ISNUMBER(OFFSET('Sanitation Data'!$F$6,0,10*ROW('Sanitation Data'!F131))),'Data Summary'!CV137="Yes"),OFFSET('Sanitation Data'!$F$6,0,10*ROW('Sanitation Data'!F131)),NA())</f>
        <v>#N/A</v>
      </c>
      <c r="AH137" s="528" t="e">
        <f ca="1">+IF(AND(ISNUMBER(OFFSET('Sanitation Data'!$F$10,0,10*ROW('Sanitation Data'!F131))),'Data Summary'!CW137="Yes"),OFFSET('Sanitation Data'!$F$10,0,10*ROW('Sanitation Data'!F131)),NA())</f>
        <v>#N/A</v>
      </c>
      <c r="AI137" s="528" t="e">
        <f ca="1">+IF(AND(ISNUMBER(OFFSET('Sanitation Data'!$F$11,0,10*ROW('Sanitation Data'!F131))),'Data Summary'!CX137="Yes"),OFFSET('Sanitation Data'!$F$11,0,10*ROW('Sanitation Data'!F131)),NA())</f>
        <v>#N/A</v>
      </c>
      <c r="AJ137" s="528" t="e">
        <f ca="1">+IF(AND(ISNUMBER(OFFSET('Sanitation Data'!$F$12,0,10*ROW('Sanitation Data'!F131))),'Data Summary'!CY137="Yes"),OFFSET('Sanitation Data'!$F$12,0,10*ROW('Sanitation Data'!F131)),NA())</f>
        <v>#N/A</v>
      </c>
      <c r="AK137" s="528" t="e">
        <f ca="1">+IF(AND(ISNUMBER(OFFSET('Sanitation Data'!$G$4,0,10*ROW('Sanitation Data'!G131))),'Data Summary'!CZ137="Yes"),100-OFFSET('Sanitation Data'!$G$4,0,10*ROW('Sanitation Data'!G131)),NA())</f>
        <v>#N/A</v>
      </c>
      <c r="AL137" s="528" t="e">
        <f ca="1">+IF(AND(ISNUMBER(OFFSET('Sanitation Data'!$G$6,0,10*ROW('Sanitation Data'!G131))),'Data Summary'!DA137="Yes"),OFFSET('Sanitation Data'!$G$6,0,10*ROW('Sanitation Data'!G131)),NA())</f>
        <v>#N/A</v>
      </c>
      <c r="AM137" s="528" t="e">
        <f ca="1">+IF(AND(ISNUMBER(OFFSET('Sanitation Data'!$G$10,0,10*ROW('Sanitation Data'!G131))),'Data Summary'!DB137="Yes"),OFFSET('Sanitation Data'!$G$10,0,10*ROW('Sanitation Data'!G131)),NA())</f>
        <v>#N/A</v>
      </c>
      <c r="AN137" s="528" t="e">
        <f ca="1">+IF(AND(ISNUMBER(OFFSET('Sanitation Data'!$G$11,0,10*ROW('Sanitation Data'!G131))),'Data Summary'!DC137="Yes"),OFFSET('Sanitation Data'!$G$11,0,10*ROW('Sanitation Data'!G131)),NA())</f>
        <v>#N/A</v>
      </c>
      <c r="AO137" s="528" t="e">
        <f ca="1">+IF(AND(ISNUMBER(OFFSET('Sanitation Data'!$G$12,0,10*ROW('Sanitation Data'!G131))),'Data Summary'!DD137="Yes"),OFFSET('Sanitation Data'!$G$12,0,10*ROW('Sanitation Data'!G131)),NA())</f>
        <v>#N/A</v>
      </c>
      <c r="AP137" s="528" t="e">
        <f ca="1">+IF(AND(ISNUMBER(OFFSET('Sanitation Data'!$H$4,0,10*ROW('Sanitation Data'!H131))),'Data Summary'!DE137="Yes"),100-OFFSET('Sanitation Data'!$H$4,0,10*ROW('Sanitation Data'!H131)),NA())</f>
        <v>#N/A</v>
      </c>
      <c r="AQ137" s="528" t="e">
        <f ca="1">+IF(AND(ISNUMBER(OFFSET('Sanitation Data'!$H$6,0,10*ROW('Sanitation Data'!H131))),'Data Summary'!DF137="Yes"),OFFSET('Sanitation Data'!$H$6,0,10*ROW('Sanitation Data'!H131)),NA())</f>
        <v>#N/A</v>
      </c>
      <c r="AR137" s="528" t="e">
        <f ca="1">+IF(AND(ISNUMBER(OFFSET('Sanitation Data'!$H$10,0,10*ROW('Sanitation Data'!H131))),'Data Summary'!DG137="Yes"),OFFSET('Sanitation Data'!$H$10,0,10*ROW('Sanitation Data'!H131)),NA())</f>
        <v>#N/A</v>
      </c>
      <c r="AS137" s="528" t="e">
        <f ca="1">+IF(AND(ISNUMBER(OFFSET('Sanitation Data'!$H$11,0,10*ROW('Sanitation Data'!H131))),'Data Summary'!DH137="Yes"),OFFSET('Sanitation Data'!$H$11,0,10*ROW('Sanitation Data'!H131)),NA())</f>
        <v>#N/A</v>
      </c>
      <c r="AT137" s="528" t="e">
        <f ca="1">+IF(AND(ISNUMBER(OFFSET('Sanitation Data'!$H$12,0,10*ROW('Sanitation Data'!H131))),'Data Summary'!DI137="Yes"),OFFSET('Sanitation Data'!$H$12,0,10*ROW('Sanitation Data'!H131)),NA())</f>
        <v>#N/A</v>
      </c>
      <c r="AU137" s="528" t="e">
        <f ca="1">+IF(AND(ISNUMBER(OFFSET('Sanitation Data'!$I$4,0,10*ROW('Sanitation Data'!I131))),'Data Summary'!DJ137="Yes"),100-OFFSET('Sanitation Data'!$I$4,0,10*ROW('Sanitation Data'!I131)),NA())</f>
        <v>#N/A</v>
      </c>
      <c r="AV137" s="528" t="e">
        <f ca="1">+IF(AND(ISNUMBER(OFFSET('Sanitation Data'!$I$6,0,10*ROW('Sanitation Data'!I131))),'Data Summary'!DK137="Yes"),OFFSET('Sanitation Data'!$I$6,0,10*ROW('Sanitation Data'!I131)),NA())</f>
        <v>#N/A</v>
      </c>
      <c r="AW137" s="528" t="e">
        <f ca="1">+IF(AND(ISNUMBER(OFFSET('Sanitation Data'!$I$10,0,10*ROW('Sanitation Data'!I131))),'Data Summary'!DL137="Yes"),OFFSET('Sanitation Data'!$I$10,0,10*ROW('Sanitation Data'!I131)),NA())</f>
        <v>#N/A</v>
      </c>
      <c r="AX137" s="528" t="e">
        <f ca="1">+IF(AND(ISNUMBER(OFFSET('Sanitation Data'!$I$11,0,10*ROW('Sanitation Data'!I131))),'Data Summary'!DM137="Yes"),OFFSET('Sanitation Data'!$I$11,0,10*ROW('Sanitation Data'!I131)),NA())</f>
        <v>#N/A</v>
      </c>
      <c r="AY137" s="528" t="e">
        <f ca="1">+IF(AND(ISNUMBER(OFFSET('Sanitation Data'!$I$12,0,10*ROW('Sanitation Data'!I131))),'Data Summary'!DN137="Yes"),OFFSET('Sanitation Data'!$I$12,0,10*ROW('Sanitation Data'!I131)),NA())</f>
        <v>#N/A</v>
      </c>
      <c r="AZ137" s="529" t="e">
        <f ca="1">+IF(AND(ISNUMBER(OFFSET('Hygiene Data'!$D$5,0,10*ROW('Hygiene Data'!D131))),'Data Summary'!DO137="Yes"),OFFSET('Hygiene Data'!$D$5,0,10*ROW('Hygiene Data'!D131)),NA())</f>
        <v>#N/A</v>
      </c>
      <c r="BA137" s="529" t="e">
        <f ca="1">+IF(AND(ISNUMBER(OFFSET('Hygiene Data'!$D$7,0,10*ROW('Hygiene Data'!D131))),'Data Summary'!DP137="Yes"),OFFSET('Hygiene Data'!$D$7,0,10*ROW('Hygiene Data'!D131)),NA())</f>
        <v>#N/A</v>
      </c>
      <c r="BB137" s="529" t="e">
        <f ca="1">+IF(AND(ISNUMBER(OFFSET('Hygiene Data'!$D$9,0,10*ROW('Hygiene Data'!D131))),'Data Summary'!DQ137="Yes"),OFFSET('Hygiene Data'!$D$9,0,10*ROW('Hygiene Data'!D131)),NA())</f>
        <v>#N/A</v>
      </c>
      <c r="BC137" s="529" t="e">
        <f ca="1">+IF(AND(ISNUMBER(OFFSET('Hygiene Data'!$E$5,0,10*ROW('Hygiene Data'!E131))),'Data Summary'!DR137="Yes"),OFFSET('Hygiene Data'!$E$5,0,10*ROW('Hygiene Data'!E131)),NA())</f>
        <v>#N/A</v>
      </c>
      <c r="BD137" s="529" t="e">
        <f ca="1">+IF(AND(ISNUMBER(OFFSET('Hygiene Data'!$E$7,0,10*ROW('Hygiene Data'!E131))),'Data Summary'!DS137="Yes"),OFFSET('Hygiene Data'!$E$7,0,10*ROW('Hygiene Data'!E131)),NA())</f>
        <v>#N/A</v>
      </c>
      <c r="BE137" s="529" t="e">
        <f ca="1">+IF(AND(ISNUMBER(OFFSET('Hygiene Data'!$E$9,0,10*ROW('Hygiene Data'!E131))),'Data Summary'!DT137="Yes"),OFFSET('Hygiene Data'!$E$9,0,10*ROW('Hygiene Data'!E131)),NA())</f>
        <v>#N/A</v>
      </c>
      <c r="BF137" s="529" t="e">
        <f ca="1">+IF(AND(ISNUMBER(OFFSET('Hygiene Data'!$F$5,0,10*ROW('Hygiene Data'!F131))),'Data Summary'!DU137="Yes"),OFFSET('Hygiene Data'!$F$5,0,10*ROW('Hygiene Data'!F131)),NA())</f>
        <v>#N/A</v>
      </c>
      <c r="BG137" s="529" t="e">
        <f ca="1">+IF(AND(ISNUMBER(OFFSET('Hygiene Data'!$F$7,0,10*ROW('Hygiene Data'!F131))),'Data Summary'!DV137="Yes"),OFFSET('Hygiene Data'!$F$7,0,10*ROW('Hygiene Data'!F131)),NA())</f>
        <v>#N/A</v>
      </c>
      <c r="BH137" s="529" t="e">
        <f ca="1">+IF(AND(ISNUMBER(OFFSET('Hygiene Data'!$F$9,0,10*ROW('Hygiene Data'!F131))),'Data Summary'!DW137="Yes"),OFFSET('Hygiene Data'!$F$9,0,10*ROW('Hygiene Data'!F131)),NA())</f>
        <v>#N/A</v>
      </c>
      <c r="BI137" s="529" t="e">
        <f ca="1">+IF(AND(ISNUMBER(OFFSET('Hygiene Data'!$G$5,0,10*ROW('Hygiene Data'!G131))),'Data Summary'!DX137="Yes"),OFFSET('Hygiene Data'!$G$5,0,10*ROW('Hygiene Data'!G131)),NA())</f>
        <v>#N/A</v>
      </c>
      <c r="BJ137" s="529" t="e">
        <f ca="1">+IF(AND(ISNUMBER(OFFSET('Hygiene Data'!$G$7,0,10*ROW('Hygiene Data'!G131))),'Data Summary'!DY137="Yes"),OFFSET('Hygiene Data'!$G$7,0,10*ROW('Hygiene Data'!G131)),NA())</f>
        <v>#N/A</v>
      </c>
      <c r="BK137" s="529" t="e">
        <f ca="1">+IF(AND(ISNUMBER(OFFSET('Hygiene Data'!$G$9,0,10*ROW('Hygiene Data'!G131))),'Data Summary'!DZ137="Yes"),OFFSET('Hygiene Data'!$G$9,0,10*ROW('Hygiene Data'!G131)),NA())</f>
        <v>#N/A</v>
      </c>
      <c r="BL137" s="529" t="e">
        <f ca="1">+IF(AND(ISNUMBER(OFFSET('Hygiene Data'!$H$5,0,10*ROW('Hygiene Data'!H131))),'Data Summary'!EA137="Yes"),OFFSET('Hygiene Data'!$H$5,0,10*ROW('Hygiene Data'!H131)),NA())</f>
        <v>#N/A</v>
      </c>
      <c r="BM137" s="529" t="e">
        <f ca="1">+IF(AND(ISNUMBER(OFFSET('Hygiene Data'!$H$7,0,10*ROW('Hygiene Data'!H131))),'Data Summary'!EB137="Yes"),OFFSET('Hygiene Data'!$H$7,0,10*ROW('Hygiene Data'!H131)),NA())</f>
        <v>#N/A</v>
      </c>
      <c r="BN137" s="529" t="e">
        <f ca="1">+IF(AND(ISNUMBER(OFFSET('Hygiene Data'!$H$9,0,10*ROW('Hygiene Data'!H131))),'Data Summary'!EC137="Yes"),OFFSET('Hygiene Data'!$H$9,0,10*ROW('Hygiene Data'!H131)),NA())</f>
        <v>#N/A</v>
      </c>
      <c r="BO137" s="529" t="e">
        <f ca="1">+IF(AND(ISNUMBER(OFFSET('Hygiene Data'!$I$5,0,10*ROW('Hygiene Data'!I131))),'Data Summary'!ED137="Yes"),OFFSET('Hygiene Data'!$I$5,0,10*ROW('Hygiene Data'!I131)),NA())</f>
        <v>#N/A</v>
      </c>
      <c r="BP137" s="529" t="e">
        <f ca="1">+IF(AND(ISNUMBER(OFFSET('Hygiene Data'!$I$7,0,10*ROW('Hygiene Data'!I131))),'Data Summary'!EE137="Yes"),OFFSET('Hygiene Data'!$I$7,0,10*ROW('Hygiene Data'!I131)),NA())</f>
        <v>#N/A</v>
      </c>
      <c r="BQ137" s="529" t="e">
        <f ca="1">+IF(AND(ISNUMBER(OFFSET('Hygiene Data'!$I$9,0,10*ROW('Hygiene Data'!I131))),'Data Summary'!EF137="Yes"),OFFSET('Hygiene Data'!$I$9,0,10*ROW('Hygiene Data'!I131)),NA())</f>
        <v>#N/A</v>
      </c>
    </row>
    <row r="138" spans="1:69" x14ac:dyDescent="0.25">
      <c r="A138" s="525" t="e">
        <f ca="1">+RIGHT('Data Summary'!A138,LEN('Data Summary'!A138)-9)</f>
        <v>#VALUE!</v>
      </c>
      <c r="B138" s="499" t="str">
        <f ca="1">+IF(ISTEXT('Data Summary'!B138),'Data Summary'!B138,"")</f>
        <v/>
      </c>
      <c r="C138" s="526" t="e">
        <f ca="1">+VALUE('Data Summary'!C138)</f>
        <v>#VALUE!</v>
      </c>
      <c r="D138" s="527" t="e">
        <f ca="1">+IF(AND(ISNUMBER(OFFSET('Water Data'!$D$4,0,10*ROW('Water Data'!D132))),'Data Summary'!BS138="Yes"),100-OFFSET('Water Data'!$D$4,0,10*ROW('Water Data'!D132)),NA())</f>
        <v>#N/A</v>
      </c>
      <c r="E138" s="527" t="e">
        <f ca="1">+IF(AND(ISNUMBER(OFFSET('Water Data'!$D$6,0,10*ROW('Water Data'!D132))),'Data Summary'!BT138="Yes"),OFFSET('Water Data'!$D$6,0,10*ROW('Water Data'!D132)),NA())</f>
        <v>#N/A</v>
      </c>
      <c r="F138" s="527" t="e">
        <f ca="1">+IF(AND(ISNUMBER(OFFSET('Water Data'!$D$9,0,10*ROW('Water Data'!D132))),'Data Summary'!BU138="Yes"),OFFSET('Water Data'!$D$9,0,10*ROW('Water Data'!D132)),NA())</f>
        <v>#N/A</v>
      </c>
      <c r="G138" s="527" t="e">
        <f ca="1">+IF(AND(ISNUMBER(OFFSET('Water Data'!$E$4,0,10*ROW('Water Data'!E132))),'Data Summary'!BV138="Yes"),100-OFFSET('Water Data'!$E$4,0,10*ROW('Water Data'!E132)),NA())</f>
        <v>#N/A</v>
      </c>
      <c r="H138" s="527" t="e">
        <f ca="1">+IF(AND(ISNUMBER(OFFSET('Water Data'!$E$6,0,10*ROW('Water Data'!E132))),'Data Summary'!BW138="Yes"),OFFSET('Water Data'!$E$6,0,10*ROW('Water Data'!E132)),NA())</f>
        <v>#N/A</v>
      </c>
      <c r="I138" s="527" t="e">
        <f ca="1">+IF(AND(ISNUMBER(OFFSET('Water Data'!$E$9,0,10*ROW('Water Data'!E132))),'Data Summary'!BX138="Yes"),OFFSET('Water Data'!$E$9,0,10*ROW('Water Data'!E132)),NA())</f>
        <v>#N/A</v>
      </c>
      <c r="J138" s="527" t="e">
        <f ca="1">+IF(AND(ISNUMBER(OFFSET('Water Data'!$F$4,0,10*ROW('Water Data'!F132))),'Data Summary'!BY138="Yes"),100-OFFSET('Water Data'!$F$4,0,10*ROW('Water Data'!F132)),NA())</f>
        <v>#N/A</v>
      </c>
      <c r="K138" s="527" t="e">
        <f ca="1">+IF(AND(ISNUMBER(OFFSET('Water Data'!$F$6,0,10*ROW('Water Data'!F132))),'Data Summary'!BZ138="Yes"),OFFSET('Water Data'!$F$6,0,10*ROW('Water Data'!F132)),NA())</f>
        <v>#N/A</v>
      </c>
      <c r="L138" s="527" t="e">
        <f ca="1">+IF(AND(ISNUMBER(OFFSET('Water Data'!$F$9,0,10*ROW('Water Data'!F132))),'Data Summary'!CA138="Yes"),OFFSET('Water Data'!$F$9,0,10*ROW('Water Data'!F132)),NA())</f>
        <v>#N/A</v>
      </c>
      <c r="M138" s="527" t="e">
        <f ca="1">+IF(AND(ISNUMBER(OFFSET('Water Data'!$G$4,0,10*ROW('Water Data'!G132))),'Data Summary'!CB138="Yes"),100-OFFSET('Water Data'!$G$4,0,10*ROW('Water Data'!G132)),NA())</f>
        <v>#N/A</v>
      </c>
      <c r="N138" s="527" t="e">
        <f ca="1">+IF(AND(ISNUMBER(OFFSET('Water Data'!$G$6,0,10*ROW('Water Data'!G132))),'Data Summary'!CC138="Yes"),OFFSET('Water Data'!$G$6,0,10*ROW('Water Data'!G132)),NA())</f>
        <v>#N/A</v>
      </c>
      <c r="O138" s="527" t="e">
        <f ca="1">+IF(AND(ISNUMBER(OFFSET('Water Data'!$G$9,0,10*ROW('Water Data'!G132))),'Data Summary'!CD138="Yes"),OFFSET('Water Data'!$G$9,0,10*ROW('Water Data'!G132)),NA())</f>
        <v>#N/A</v>
      </c>
      <c r="P138" s="527" t="e">
        <f ca="1">+IF(AND(ISNUMBER(OFFSET('Water Data'!$H$4,0,10*ROW('Water Data'!H132))),'Data Summary'!CE138="Yes"),100-OFFSET('Water Data'!$H$4,0,10*ROW('Water Data'!H132)),NA())</f>
        <v>#N/A</v>
      </c>
      <c r="Q138" s="527" t="e">
        <f ca="1">+IF(AND(ISNUMBER(OFFSET('Water Data'!$H$6,0,10*ROW('Water Data'!H132))),'Data Summary'!CF138="Yes"),OFFSET('Water Data'!$H$6,0,10*ROW('Water Data'!H132)),NA())</f>
        <v>#N/A</v>
      </c>
      <c r="R138" s="527" t="e">
        <f ca="1">+IF(AND(ISNUMBER(OFFSET('Water Data'!$H$9,0,10*ROW('Water Data'!H132))),'Data Summary'!CG138="Yes"),OFFSET('Water Data'!$H$9,0,10*ROW('Water Data'!H132)),NA())</f>
        <v>#N/A</v>
      </c>
      <c r="S138" s="527" t="e">
        <f ca="1">+IF(AND(ISNUMBER(OFFSET('Water Data'!$I$4,0,10*ROW('Water Data'!I132))),'Data Summary'!CH138="Yes"),100-OFFSET('Water Data'!$I$4,0,10*ROW('Water Data'!I132)),NA())</f>
        <v>#N/A</v>
      </c>
      <c r="T138" s="527" t="e">
        <f ca="1">+IF(AND(ISNUMBER(OFFSET('Water Data'!$I$6,0,10*ROW('Water Data'!I132))),'Data Summary'!CI138="Yes"),OFFSET('Water Data'!$I$6,0,10*ROW('Water Data'!I132)),NA())</f>
        <v>#N/A</v>
      </c>
      <c r="U138" s="527" t="e">
        <f ca="1">+IF(AND(ISNUMBER(OFFSET('Water Data'!$I$9,0,10*ROW('Water Data'!I132))),'Data Summary'!CJ138="Yes"),OFFSET('Water Data'!$I$9,0,10*ROW('Water Data'!I132)),NA())</f>
        <v>#N/A</v>
      </c>
      <c r="V138" s="528" t="e">
        <f ca="1">+IF(AND(ISNUMBER(OFFSET('Sanitation Data'!$D$4,0,10*ROW('Sanitation Data'!D132))),'Data Summary'!CK138="Yes"),100-OFFSET('Sanitation Data'!$D$4,0,10*ROW('Sanitation Data'!D132)),NA())</f>
        <v>#N/A</v>
      </c>
      <c r="W138" s="528" t="e">
        <f ca="1">+IF(AND(ISNUMBER(OFFSET('Sanitation Data'!$D$6,0,10*ROW('Sanitation Data'!D132))),'Data Summary'!CL138="Yes"),OFFSET('Sanitation Data'!$D$6,0,10*ROW('Sanitation Data'!D132)),NA())</f>
        <v>#N/A</v>
      </c>
      <c r="X138" s="528" t="e">
        <f ca="1">+IF(AND(ISNUMBER(OFFSET('Sanitation Data'!$D$10,0,10*ROW('Sanitation Data'!D132))),'Data Summary'!CM138="Yes"),OFFSET('Sanitation Data'!$D$10,0,10*ROW('Sanitation Data'!D132)),NA())</f>
        <v>#N/A</v>
      </c>
      <c r="Y138" s="528" t="e">
        <f ca="1">+IF(AND(ISNUMBER(OFFSET('Sanitation Data'!$D$11,0,10*ROW('Sanitation Data'!D132))),'Data Summary'!CN138="Yes"),OFFSET('Sanitation Data'!$D$11,0,10*ROW('Sanitation Data'!D132)),NA())</f>
        <v>#N/A</v>
      </c>
      <c r="Z138" s="528" t="e">
        <f ca="1">+IF(AND(ISNUMBER(OFFSET('Sanitation Data'!$D$12,0,10*ROW('Sanitation Data'!D132))),'Data Summary'!CO138="Yes"),OFFSET('Sanitation Data'!$D$12,0,10*ROW('Sanitation Data'!D132)),NA())</f>
        <v>#N/A</v>
      </c>
      <c r="AA138" s="528" t="e">
        <f ca="1">+IF(AND(ISNUMBER(OFFSET('Sanitation Data'!$E$4,0,10*ROW('Sanitation Data'!E132))),'Data Summary'!CP138="Yes"),100-OFFSET('Sanitation Data'!$E$4,0,10*ROW('Sanitation Data'!E132)),NA())</f>
        <v>#N/A</v>
      </c>
      <c r="AB138" s="528" t="e">
        <f ca="1">+IF(AND(ISNUMBER(OFFSET('Sanitation Data'!$E$6,0,10*ROW('Sanitation Data'!E132))),'Data Summary'!CQ138="Yes"),OFFSET('Sanitation Data'!$E$6,0,10*ROW('Sanitation Data'!E132)),NA())</f>
        <v>#N/A</v>
      </c>
      <c r="AC138" s="528" t="e">
        <f ca="1">+IF(AND(ISNUMBER(OFFSET('Sanitation Data'!$E$10,0,10*ROW('Sanitation Data'!E132))),'Data Summary'!CR138="Yes"),OFFSET('Sanitation Data'!$E$10,0,10*ROW('Sanitation Data'!E132)),NA())</f>
        <v>#N/A</v>
      </c>
      <c r="AD138" s="528" t="e">
        <f ca="1">+IF(AND(ISNUMBER(OFFSET('Sanitation Data'!$E$11,0,10*ROW('Sanitation Data'!E132))),'Data Summary'!CS138="Yes"),OFFSET('Sanitation Data'!$E$11,0,10*ROW('Sanitation Data'!E132)),NA())</f>
        <v>#N/A</v>
      </c>
      <c r="AE138" s="528" t="e">
        <f ca="1">+IF(AND(ISNUMBER(OFFSET('Sanitation Data'!$E$12,0,10*ROW('Sanitation Data'!E132))),'Data Summary'!CT138="Yes"),OFFSET('Sanitation Data'!$E$12,0,10*ROW('Sanitation Data'!E132)),NA())</f>
        <v>#N/A</v>
      </c>
      <c r="AF138" s="528" t="e">
        <f ca="1">+IF(AND(ISNUMBER(OFFSET('Sanitation Data'!$F$4,0,10*ROW('Sanitation Data'!F132))),'Data Summary'!CU138="Yes"),100-OFFSET('Sanitation Data'!$F$4,0,10*ROW('Sanitation Data'!F132)),NA())</f>
        <v>#N/A</v>
      </c>
      <c r="AG138" s="528" t="e">
        <f ca="1">+IF(AND(ISNUMBER(OFFSET('Sanitation Data'!$F$6,0,10*ROW('Sanitation Data'!F132))),'Data Summary'!CV138="Yes"),OFFSET('Sanitation Data'!$F$6,0,10*ROW('Sanitation Data'!F132)),NA())</f>
        <v>#N/A</v>
      </c>
      <c r="AH138" s="528" t="e">
        <f ca="1">+IF(AND(ISNUMBER(OFFSET('Sanitation Data'!$F$10,0,10*ROW('Sanitation Data'!F132))),'Data Summary'!CW138="Yes"),OFFSET('Sanitation Data'!$F$10,0,10*ROW('Sanitation Data'!F132)),NA())</f>
        <v>#N/A</v>
      </c>
      <c r="AI138" s="528" t="e">
        <f ca="1">+IF(AND(ISNUMBER(OFFSET('Sanitation Data'!$F$11,0,10*ROW('Sanitation Data'!F132))),'Data Summary'!CX138="Yes"),OFFSET('Sanitation Data'!$F$11,0,10*ROW('Sanitation Data'!F132)),NA())</f>
        <v>#N/A</v>
      </c>
      <c r="AJ138" s="528" t="e">
        <f ca="1">+IF(AND(ISNUMBER(OFFSET('Sanitation Data'!$F$12,0,10*ROW('Sanitation Data'!F132))),'Data Summary'!CY138="Yes"),OFFSET('Sanitation Data'!$F$12,0,10*ROW('Sanitation Data'!F132)),NA())</f>
        <v>#N/A</v>
      </c>
      <c r="AK138" s="528" t="e">
        <f ca="1">+IF(AND(ISNUMBER(OFFSET('Sanitation Data'!$G$4,0,10*ROW('Sanitation Data'!G132))),'Data Summary'!CZ138="Yes"),100-OFFSET('Sanitation Data'!$G$4,0,10*ROW('Sanitation Data'!G132)),NA())</f>
        <v>#N/A</v>
      </c>
      <c r="AL138" s="528" t="e">
        <f ca="1">+IF(AND(ISNUMBER(OFFSET('Sanitation Data'!$G$6,0,10*ROW('Sanitation Data'!G132))),'Data Summary'!DA138="Yes"),OFFSET('Sanitation Data'!$G$6,0,10*ROW('Sanitation Data'!G132)),NA())</f>
        <v>#N/A</v>
      </c>
      <c r="AM138" s="528" t="e">
        <f ca="1">+IF(AND(ISNUMBER(OFFSET('Sanitation Data'!$G$10,0,10*ROW('Sanitation Data'!G132))),'Data Summary'!DB138="Yes"),OFFSET('Sanitation Data'!$G$10,0,10*ROW('Sanitation Data'!G132)),NA())</f>
        <v>#N/A</v>
      </c>
      <c r="AN138" s="528" t="e">
        <f ca="1">+IF(AND(ISNUMBER(OFFSET('Sanitation Data'!$G$11,0,10*ROW('Sanitation Data'!G132))),'Data Summary'!DC138="Yes"),OFFSET('Sanitation Data'!$G$11,0,10*ROW('Sanitation Data'!G132)),NA())</f>
        <v>#N/A</v>
      </c>
      <c r="AO138" s="528" t="e">
        <f ca="1">+IF(AND(ISNUMBER(OFFSET('Sanitation Data'!$G$12,0,10*ROW('Sanitation Data'!G132))),'Data Summary'!DD138="Yes"),OFFSET('Sanitation Data'!$G$12,0,10*ROW('Sanitation Data'!G132)),NA())</f>
        <v>#N/A</v>
      </c>
      <c r="AP138" s="528" t="e">
        <f ca="1">+IF(AND(ISNUMBER(OFFSET('Sanitation Data'!$H$4,0,10*ROW('Sanitation Data'!H132))),'Data Summary'!DE138="Yes"),100-OFFSET('Sanitation Data'!$H$4,0,10*ROW('Sanitation Data'!H132)),NA())</f>
        <v>#N/A</v>
      </c>
      <c r="AQ138" s="528" t="e">
        <f ca="1">+IF(AND(ISNUMBER(OFFSET('Sanitation Data'!$H$6,0,10*ROW('Sanitation Data'!H132))),'Data Summary'!DF138="Yes"),OFFSET('Sanitation Data'!$H$6,0,10*ROW('Sanitation Data'!H132)),NA())</f>
        <v>#N/A</v>
      </c>
      <c r="AR138" s="528" t="e">
        <f ca="1">+IF(AND(ISNUMBER(OFFSET('Sanitation Data'!$H$10,0,10*ROW('Sanitation Data'!H132))),'Data Summary'!DG138="Yes"),OFFSET('Sanitation Data'!$H$10,0,10*ROW('Sanitation Data'!H132)),NA())</f>
        <v>#N/A</v>
      </c>
      <c r="AS138" s="528" t="e">
        <f ca="1">+IF(AND(ISNUMBER(OFFSET('Sanitation Data'!$H$11,0,10*ROW('Sanitation Data'!H132))),'Data Summary'!DH138="Yes"),OFFSET('Sanitation Data'!$H$11,0,10*ROW('Sanitation Data'!H132)),NA())</f>
        <v>#N/A</v>
      </c>
      <c r="AT138" s="528" t="e">
        <f ca="1">+IF(AND(ISNUMBER(OFFSET('Sanitation Data'!$H$12,0,10*ROW('Sanitation Data'!H132))),'Data Summary'!DI138="Yes"),OFFSET('Sanitation Data'!$H$12,0,10*ROW('Sanitation Data'!H132)),NA())</f>
        <v>#N/A</v>
      </c>
      <c r="AU138" s="528" t="e">
        <f ca="1">+IF(AND(ISNUMBER(OFFSET('Sanitation Data'!$I$4,0,10*ROW('Sanitation Data'!I132))),'Data Summary'!DJ138="Yes"),100-OFFSET('Sanitation Data'!$I$4,0,10*ROW('Sanitation Data'!I132)),NA())</f>
        <v>#N/A</v>
      </c>
      <c r="AV138" s="528" t="e">
        <f ca="1">+IF(AND(ISNUMBER(OFFSET('Sanitation Data'!$I$6,0,10*ROW('Sanitation Data'!I132))),'Data Summary'!DK138="Yes"),OFFSET('Sanitation Data'!$I$6,0,10*ROW('Sanitation Data'!I132)),NA())</f>
        <v>#N/A</v>
      </c>
      <c r="AW138" s="528" t="e">
        <f ca="1">+IF(AND(ISNUMBER(OFFSET('Sanitation Data'!$I$10,0,10*ROW('Sanitation Data'!I132))),'Data Summary'!DL138="Yes"),OFFSET('Sanitation Data'!$I$10,0,10*ROW('Sanitation Data'!I132)),NA())</f>
        <v>#N/A</v>
      </c>
      <c r="AX138" s="528" t="e">
        <f ca="1">+IF(AND(ISNUMBER(OFFSET('Sanitation Data'!$I$11,0,10*ROW('Sanitation Data'!I132))),'Data Summary'!DM138="Yes"),OFFSET('Sanitation Data'!$I$11,0,10*ROW('Sanitation Data'!I132)),NA())</f>
        <v>#N/A</v>
      </c>
      <c r="AY138" s="528" t="e">
        <f ca="1">+IF(AND(ISNUMBER(OFFSET('Sanitation Data'!$I$12,0,10*ROW('Sanitation Data'!I132))),'Data Summary'!DN138="Yes"),OFFSET('Sanitation Data'!$I$12,0,10*ROW('Sanitation Data'!I132)),NA())</f>
        <v>#N/A</v>
      </c>
      <c r="AZ138" s="529" t="e">
        <f ca="1">+IF(AND(ISNUMBER(OFFSET('Hygiene Data'!$D$5,0,10*ROW('Hygiene Data'!D132))),'Data Summary'!DO138="Yes"),OFFSET('Hygiene Data'!$D$5,0,10*ROW('Hygiene Data'!D132)),NA())</f>
        <v>#N/A</v>
      </c>
      <c r="BA138" s="529" t="e">
        <f ca="1">+IF(AND(ISNUMBER(OFFSET('Hygiene Data'!$D$7,0,10*ROW('Hygiene Data'!D132))),'Data Summary'!DP138="Yes"),OFFSET('Hygiene Data'!$D$7,0,10*ROW('Hygiene Data'!D132)),NA())</f>
        <v>#N/A</v>
      </c>
      <c r="BB138" s="529" t="e">
        <f ca="1">+IF(AND(ISNUMBER(OFFSET('Hygiene Data'!$D$9,0,10*ROW('Hygiene Data'!D132))),'Data Summary'!DQ138="Yes"),OFFSET('Hygiene Data'!$D$9,0,10*ROW('Hygiene Data'!D132)),NA())</f>
        <v>#N/A</v>
      </c>
      <c r="BC138" s="529" t="e">
        <f ca="1">+IF(AND(ISNUMBER(OFFSET('Hygiene Data'!$E$5,0,10*ROW('Hygiene Data'!E132))),'Data Summary'!DR138="Yes"),OFFSET('Hygiene Data'!$E$5,0,10*ROW('Hygiene Data'!E132)),NA())</f>
        <v>#N/A</v>
      </c>
      <c r="BD138" s="529" t="e">
        <f ca="1">+IF(AND(ISNUMBER(OFFSET('Hygiene Data'!$E$7,0,10*ROW('Hygiene Data'!E132))),'Data Summary'!DS138="Yes"),OFFSET('Hygiene Data'!$E$7,0,10*ROW('Hygiene Data'!E132)),NA())</f>
        <v>#N/A</v>
      </c>
      <c r="BE138" s="529" t="e">
        <f ca="1">+IF(AND(ISNUMBER(OFFSET('Hygiene Data'!$E$9,0,10*ROW('Hygiene Data'!E132))),'Data Summary'!DT138="Yes"),OFFSET('Hygiene Data'!$E$9,0,10*ROW('Hygiene Data'!E132)),NA())</f>
        <v>#N/A</v>
      </c>
      <c r="BF138" s="529" t="e">
        <f ca="1">+IF(AND(ISNUMBER(OFFSET('Hygiene Data'!$F$5,0,10*ROW('Hygiene Data'!F132))),'Data Summary'!DU138="Yes"),OFFSET('Hygiene Data'!$F$5,0,10*ROW('Hygiene Data'!F132)),NA())</f>
        <v>#N/A</v>
      </c>
      <c r="BG138" s="529" t="e">
        <f ca="1">+IF(AND(ISNUMBER(OFFSET('Hygiene Data'!$F$7,0,10*ROW('Hygiene Data'!F132))),'Data Summary'!DV138="Yes"),OFFSET('Hygiene Data'!$F$7,0,10*ROW('Hygiene Data'!F132)),NA())</f>
        <v>#N/A</v>
      </c>
      <c r="BH138" s="529" t="e">
        <f ca="1">+IF(AND(ISNUMBER(OFFSET('Hygiene Data'!$F$9,0,10*ROW('Hygiene Data'!F132))),'Data Summary'!DW138="Yes"),OFFSET('Hygiene Data'!$F$9,0,10*ROW('Hygiene Data'!F132)),NA())</f>
        <v>#N/A</v>
      </c>
      <c r="BI138" s="529" t="e">
        <f ca="1">+IF(AND(ISNUMBER(OFFSET('Hygiene Data'!$G$5,0,10*ROW('Hygiene Data'!G132))),'Data Summary'!DX138="Yes"),OFFSET('Hygiene Data'!$G$5,0,10*ROW('Hygiene Data'!G132)),NA())</f>
        <v>#N/A</v>
      </c>
      <c r="BJ138" s="529" t="e">
        <f ca="1">+IF(AND(ISNUMBER(OFFSET('Hygiene Data'!$G$7,0,10*ROW('Hygiene Data'!G132))),'Data Summary'!DY138="Yes"),OFFSET('Hygiene Data'!$G$7,0,10*ROW('Hygiene Data'!G132)),NA())</f>
        <v>#N/A</v>
      </c>
      <c r="BK138" s="529" t="e">
        <f ca="1">+IF(AND(ISNUMBER(OFFSET('Hygiene Data'!$G$9,0,10*ROW('Hygiene Data'!G132))),'Data Summary'!DZ138="Yes"),OFFSET('Hygiene Data'!$G$9,0,10*ROW('Hygiene Data'!G132)),NA())</f>
        <v>#N/A</v>
      </c>
      <c r="BL138" s="529" t="e">
        <f ca="1">+IF(AND(ISNUMBER(OFFSET('Hygiene Data'!$H$5,0,10*ROW('Hygiene Data'!H132))),'Data Summary'!EA138="Yes"),OFFSET('Hygiene Data'!$H$5,0,10*ROW('Hygiene Data'!H132)),NA())</f>
        <v>#N/A</v>
      </c>
      <c r="BM138" s="529" t="e">
        <f ca="1">+IF(AND(ISNUMBER(OFFSET('Hygiene Data'!$H$7,0,10*ROW('Hygiene Data'!H132))),'Data Summary'!EB138="Yes"),OFFSET('Hygiene Data'!$H$7,0,10*ROW('Hygiene Data'!H132)),NA())</f>
        <v>#N/A</v>
      </c>
      <c r="BN138" s="529" t="e">
        <f ca="1">+IF(AND(ISNUMBER(OFFSET('Hygiene Data'!$H$9,0,10*ROW('Hygiene Data'!H132))),'Data Summary'!EC138="Yes"),OFFSET('Hygiene Data'!$H$9,0,10*ROW('Hygiene Data'!H132)),NA())</f>
        <v>#N/A</v>
      </c>
      <c r="BO138" s="529" t="e">
        <f ca="1">+IF(AND(ISNUMBER(OFFSET('Hygiene Data'!$I$5,0,10*ROW('Hygiene Data'!I132))),'Data Summary'!ED138="Yes"),OFFSET('Hygiene Data'!$I$5,0,10*ROW('Hygiene Data'!I132)),NA())</f>
        <v>#N/A</v>
      </c>
      <c r="BP138" s="529" t="e">
        <f ca="1">+IF(AND(ISNUMBER(OFFSET('Hygiene Data'!$I$7,0,10*ROW('Hygiene Data'!I132))),'Data Summary'!EE138="Yes"),OFFSET('Hygiene Data'!$I$7,0,10*ROW('Hygiene Data'!I132)),NA())</f>
        <v>#N/A</v>
      </c>
      <c r="BQ138" s="529" t="e">
        <f ca="1">+IF(AND(ISNUMBER(OFFSET('Hygiene Data'!$I$9,0,10*ROW('Hygiene Data'!I132))),'Data Summary'!EF138="Yes"),OFFSET('Hygiene Data'!$I$9,0,10*ROW('Hygiene Data'!I132)),NA())</f>
        <v>#N/A</v>
      </c>
    </row>
    <row r="139" spans="1:69" x14ac:dyDescent="0.25">
      <c r="A139" s="525" t="e">
        <f ca="1">+RIGHT('Data Summary'!A139,LEN('Data Summary'!A139)-9)</f>
        <v>#VALUE!</v>
      </c>
      <c r="B139" s="499" t="str">
        <f ca="1">+IF(ISTEXT('Data Summary'!B139),'Data Summary'!B139,"")</f>
        <v/>
      </c>
      <c r="C139" s="526" t="e">
        <f ca="1">+VALUE('Data Summary'!C139)</f>
        <v>#VALUE!</v>
      </c>
      <c r="D139" s="527" t="e">
        <f ca="1">+IF(AND(ISNUMBER(OFFSET('Water Data'!$D$4,0,10*ROW('Water Data'!D133))),'Data Summary'!BS139="Yes"),100-OFFSET('Water Data'!$D$4,0,10*ROW('Water Data'!D133)),NA())</f>
        <v>#N/A</v>
      </c>
      <c r="E139" s="527" t="e">
        <f ca="1">+IF(AND(ISNUMBER(OFFSET('Water Data'!$D$6,0,10*ROW('Water Data'!D133))),'Data Summary'!BT139="Yes"),OFFSET('Water Data'!$D$6,0,10*ROW('Water Data'!D133)),NA())</f>
        <v>#N/A</v>
      </c>
      <c r="F139" s="527" t="e">
        <f ca="1">+IF(AND(ISNUMBER(OFFSET('Water Data'!$D$9,0,10*ROW('Water Data'!D133))),'Data Summary'!BU139="Yes"),OFFSET('Water Data'!$D$9,0,10*ROW('Water Data'!D133)),NA())</f>
        <v>#N/A</v>
      </c>
      <c r="G139" s="527" t="e">
        <f ca="1">+IF(AND(ISNUMBER(OFFSET('Water Data'!$E$4,0,10*ROW('Water Data'!E133))),'Data Summary'!BV139="Yes"),100-OFFSET('Water Data'!$E$4,0,10*ROW('Water Data'!E133)),NA())</f>
        <v>#N/A</v>
      </c>
      <c r="H139" s="527" t="e">
        <f ca="1">+IF(AND(ISNUMBER(OFFSET('Water Data'!$E$6,0,10*ROW('Water Data'!E133))),'Data Summary'!BW139="Yes"),OFFSET('Water Data'!$E$6,0,10*ROW('Water Data'!E133)),NA())</f>
        <v>#N/A</v>
      </c>
      <c r="I139" s="527" t="e">
        <f ca="1">+IF(AND(ISNUMBER(OFFSET('Water Data'!$E$9,0,10*ROW('Water Data'!E133))),'Data Summary'!BX139="Yes"),OFFSET('Water Data'!$E$9,0,10*ROW('Water Data'!E133)),NA())</f>
        <v>#N/A</v>
      </c>
      <c r="J139" s="527" t="e">
        <f ca="1">+IF(AND(ISNUMBER(OFFSET('Water Data'!$F$4,0,10*ROW('Water Data'!F133))),'Data Summary'!BY139="Yes"),100-OFFSET('Water Data'!$F$4,0,10*ROW('Water Data'!F133)),NA())</f>
        <v>#N/A</v>
      </c>
      <c r="K139" s="527" t="e">
        <f ca="1">+IF(AND(ISNUMBER(OFFSET('Water Data'!$F$6,0,10*ROW('Water Data'!F133))),'Data Summary'!BZ139="Yes"),OFFSET('Water Data'!$F$6,0,10*ROW('Water Data'!F133)),NA())</f>
        <v>#N/A</v>
      </c>
      <c r="L139" s="527" t="e">
        <f ca="1">+IF(AND(ISNUMBER(OFFSET('Water Data'!$F$9,0,10*ROW('Water Data'!F133))),'Data Summary'!CA139="Yes"),OFFSET('Water Data'!$F$9,0,10*ROW('Water Data'!F133)),NA())</f>
        <v>#N/A</v>
      </c>
      <c r="M139" s="527" t="e">
        <f ca="1">+IF(AND(ISNUMBER(OFFSET('Water Data'!$G$4,0,10*ROW('Water Data'!G133))),'Data Summary'!CB139="Yes"),100-OFFSET('Water Data'!$G$4,0,10*ROW('Water Data'!G133)),NA())</f>
        <v>#N/A</v>
      </c>
      <c r="N139" s="527" t="e">
        <f ca="1">+IF(AND(ISNUMBER(OFFSET('Water Data'!$G$6,0,10*ROW('Water Data'!G133))),'Data Summary'!CC139="Yes"),OFFSET('Water Data'!$G$6,0,10*ROW('Water Data'!G133)),NA())</f>
        <v>#N/A</v>
      </c>
      <c r="O139" s="527" t="e">
        <f ca="1">+IF(AND(ISNUMBER(OFFSET('Water Data'!$G$9,0,10*ROW('Water Data'!G133))),'Data Summary'!CD139="Yes"),OFFSET('Water Data'!$G$9,0,10*ROW('Water Data'!G133)),NA())</f>
        <v>#N/A</v>
      </c>
      <c r="P139" s="527" t="e">
        <f ca="1">+IF(AND(ISNUMBER(OFFSET('Water Data'!$H$4,0,10*ROW('Water Data'!H133))),'Data Summary'!CE139="Yes"),100-OFFSET('Water Data'!$H$4,0,10*ROW('Water Data'!H133)),NA())</f>
        <v>#N/A</v>
      </c>
      <c r="Q139" s="527" t="e">
        <f ca="1">+IF(AND(ISNUMBER(OFFSET('Water Data'!$H$6,0,10*ROW('Water Data'!H133))),'Data Summary'!CF139="Yes"),OFFSET('Water Data'!$H$6,0,10*ROW('Water Data'!H133)),NA())</f>
        <v>#N/A</v>
      </c>
      <c r="R139" s="527" t="e">
        <f ca="1">+IF(AND(ISNUMBER(OFFSET('Water Data'!$H$9,0,10*ROW('Water Data'!H133))),'Data Summary'!CG139="Yes"),OFFSET('Water Data'!$H$9,0,10*ROW('Water Data'!H133)),NA())</f>
        <v>#N/A</v>
      </c>
      <c r="S139" s="527" t="e">
        <f ca="1">+IF(AND(ISNUMBER(OFFSET('Water Data'!$I$4,0,10*ROW('Water Data'!I133))),'Data Summary'!CH139="Yes"),100-OFFSET('Water Data'!$I$4,0,10*ROW('Water Data'!I133)),NA())</f>
        <v>#N/A</v>
      </c>
      <c r="T139" s="527" t="e">
        <f ca="1">+IF(AND(ISNUMBER(OFFSET('Water Data'!$I$6,0,10*ROW('Water Data'!I133))),'Data Summary'!CI139="Yes"),OFFSET('Water Data'!$I$6,0,10*ROW('Water Data'!I133)),NA())</f>
        <v>#N/A</v>
      </c>
      <c r="U139" s="527" t="e">
        <f ca="1">+IF(AND(ISNUMBER(OFFSET('Water Data'!$I$9,0,10*ROW('Water Data'!I133))),'Data Summary'!CJ139="Yes"),OFFSET('Water Data'!$I$9,0,10*ROW('Water Data'!I133)),NA())</f>
        <v>#N/A</v>
      </c>
      <c r="V139" s="528" t="e">
        <f ca="1">+IF(AND(ISNUMBER(OFFSET('Sanitation Data'!$D$4,0,10*ROW('Sanitation Data'!D133))),'Data Summary'!CK139="Yes"),100-OFFSET('Sanitation Data'!$D$4,0,10*ROW('Sanitation Data'!D133)),NA())</f>
        <v>#N/A</v>
      </c>
      <c r="W139" s="528" t="e">
        <f ca="1">+IF(AND(ISNUMBER(OFFSET('Sanitation Data'!$D$6,0,10*ROW('Sanitation Data'!D133))),'Data Summary'!CL139="Yes"),OFFSET('Sanitation Data'!$D$6,0,10*ROW('Sanitation Data'!D133)),NA())</f>
        <v>#N/A</v>
      </c>
      <c r="X139" s="528" t="e">
        <f ca="1">+IF(AND(ISNUMBER(OFFSET('Sanitation Data'!$D$10,0,10*ROW('Sanitation Data'!D133))),'Data Summary'!CM139="Yes"),OFFSET('Sanitation Data'!$D$10,0,10*ROW('Sanitation Data'!D133)),NA())</f>
        <v>#N/A</v>
      </c>
      <c r="Y139" s="528" t="e">
        <f ca="1">+IF(AND(ISNUMBER(OFFSET('Sanitation Data'!$D$11,0,10*ROW('Sanitation Data'!D133))),'Data Summary'!CN139="Yes"),OFFSET('Sanitation Data'!$D$11,0,10*ROW('Sanitation Data'!D133)),NA())</f>
        <v>#N/A</v>
      </c>
      <c r="Z139" s="528" t="e">
        <f ca="1">+IF(AND(ISNUMBER(OFFSET('Sanitation Data'!$D$12,0,10*ROW('Sanitation Data'!D133))),'Data Summary'!CO139="Yes"),OFFSET('Sanitation Data'!$D$12,0,10*ROW('Sanitation Data'!D133)),NA())</f>
        <v>#N/A</v>
      </c>
      <c r="AA139" s="528" t="e">
        <f ca="1">+IF(AND(ISNUMBER(OFFSET('Sanitation Data'!$E$4,0,10*ROW('Sanitation Data'!E133))),'Data Summary'!CP139="Yes"),100-OFFSET('Sanitation Data'!$E$4,0,10*ROW('Sanitation Data'!E133)),NA())</f>
        <v>#N/A</v>
      </c>
      <c r="AB139" s="528" t="e">
        <f ca="1">+IF(AND(ISNUMBER(OFFSET('Sanitation Data'!$E$6,0,10*ROW('Sanitation Data'!E133))),'Data Summary'!CQ139="Yes"),OFFSET('Sanitation Data'!$E$6,0,10*ROW('Sanitation Data'!E133)),NA())</f>
        <v>#N/A</v>
      </c>
      <c r="AC139" s="528" t="e">
        <f ca="1">+IF(AND(ISNUMBER(OFFSET('Sanitation Data'!$E$10,0,10*ROW('Sanitation Data'!E133))),'Data Summary'!CR139="Yes"),OFFSET('Sanitation Data'!$E$10,0,10*ROW('Sanitation Data'!E133)),NA())</f>
        <v>#N/A</v>
      </c>
      <c r="AD139" s="528" t="e">
        <f ca="1">+IF(AND(ISNUMBER(OFFSET('Sanitation Data'!$E$11,0,10*ROW('Sanitation Data'!E133))),'Data Summary'!CS139="Yes"),OFFSET('Sanitation Data'!$E$11,0,10*ROW('Sanitation Data'!E133)),NA())</f>
        <v>#N/A</v>
      </c>
      <c r="AE139" s="528" t="e">
        <f ca="1">+IF(AND(ISNUMBER(OFFSET('Sanitation Data'!$E$12,0,10*ROW('Sanitation Data'!E133))),'Data Summary'!CT139="Yes"),OFFSET('Sanitation Data'!$E$12,0,10*ROW('Sanitation Data'!E133)),NA())</f>
        <v>#N/A</v>
      </c>
      <c r="AF139" s="528" t="e">
        <f ca="1">+IF(AND(ISNUMBER(OFFSET('Sanitation Data'!$F$4,0,10*ROW('Sanitation Data'!F133))),'Data Summary'!CU139="Yes"),100-OFFSET('Sanitation Data'!$F$4,0,10*ROW('Sanitation Data'!F133)),NA())</f>
        <v>#N/A</v>
      </c>
      <c r="AG139" s="528" t="e">
        <f ca="1">+IF(AND(ISNUMBER(OFFSET('Sanitation Data'!$F$6,0,10*ROW('Sanitation Data'!F133))),'Data Summary'!CV139="Yes"),OFFSET('Sanitation Data'!$F$6,0,10*ROW('Sanitation Data'!F133)),NA())</f>
        <v>#N/A</v>
      </c>
      <c r="AH139" s="528" t="e">
        <f ca="1">+IF(AND(ISNUMBER(OFFSET('Sanitation Data'!$F$10,0,10*ROW('Sanitation Data'!F133))),'Data Summary'!CW139="Yes"),OFFSET('Sanitation Data'!$F$10,0,10*ROW('Sanitation Data'!F133)),NA())</f>
        <v>#N/A</v>
      </c>
      <c r="AI139" s="528" t="e">
        <f ca="1">+IF(AND(ISNUMBER(OFFSET('Sanitation Data'!$F$11,0,10*ROW('Sanitation Data'!F133))),'Data Summary'!CX139="Yes"),OFFSET('Sanitation Data'!$F$11,0,10*ROW('Sanitation Data'!F133)),NA())</f>
        <v>#N/A</v>
      </c>
      <c r="AJ139" s="528" t="e">
        <f ca="1">+IF(AND(ISNUMBER(OFFSET('Sanitation Data'!$F$12,0,10*ROW('Sanitation Data'!F133))),'Data Summary'!CY139="Yes"),OFFSET('Sanitation Data'!$F$12,0,10*ROW('Sanitation Data'!F133)),NA())</f>
        <v>#N/A</v>
      </c>
      <c r="AK139" s="528" t="e">
        <f ca="1">+IF(AND(ISNUMBER(OFFSET('Sanitation Data'!$G$4,0,10*ROW('Sanitation Data'!G133))),'Data Summary'!CZ139="Yes"),100-OFFSET('Sanitation Data'!$G$4,0,10*ROW('Sanitation Data'!G133)),NA())</f>
        <v>#N/A</v>
      </c>
      <c r="AL139" s="528" t="e">
        <f ca="1">+IF(AND(ISNUMBER(OFFSET('Sanitation Data'!$G$6,0,10*ROW('Sanitation Data'!G133))),'Data Summary'!DA139="Yes"),OFFSET('Sanitation Data'!$G$6,0,10*ROW('Sanitation Data'!G133)),NA())</f>
        <v>#N/A</v>
      </c>
      <c r="AM139" s="528" t="e">
        <f ca="1">+IF(AND(ISNUMBER(OFFSET('Sanitation Data'!$G$10,0,10*ROW('Sanitation Data'!G133))),'Data Summary'!DB139="Yes"),OFFSET('Sanitation Data'!$G$10,0,10*ROW('Sanitation Data'!G133)),NA())</f>
        <v>#N/A</v>
      </c>
      <c r="AN139" s="528" t="e">
        <f ca="1">+IF(AND(ISNUMBER(OFFSET('Sanitation Data'!$G$11,0,10*ROW('Sanitation Data'!G133))),'Data Summary'!DC139="Yes"),OFFSET('Sanitation Data'!$G$11,0,10*ROW('Sanitation Data'!G133)),NA())</f>
        <v>#N/A</v>
      </c>
      <c r="AO139" s="528" t="e">
        <f ca="1">+IF(AND(ISNUMBER(OFFSET('Sanitation Data'!$G$12,0,10*ROW('Sanitation Data'!G133))),'Data Summary'!DD139="Yes"),OFFSET('Sanitation Data'!$G$12,0,10*ROW('Sanitation Data'!G133)),NA())</f>
        <v>#N/A</v>
      </c>
      <c r="AP139" s="528" t="e">
        <f ca="1">+IF(AND(ISNUMBER(OFFSET('Sanitation Data'!$H$4,0,10*ROW('Sanitation Data'!H133))),'Data Summary'!DE139="Yes"),100-OFFSET('Sanitation Data'!$H$4,0,10*ROW('Sanitation Data'!H133)),NA())</f>
        <v>#N/A</v>
      </c>
      <c r="AQ139" s="528" t="e">
        <f ca="1">+IF(AND(ISNUMBER(OFFSET('Sanitation Data'!$H$6,0,10*ROW('Sanitation Data'!H133))),'Data Summary'!DF139="Yes"),OFFSET('Sanitation Data'!$H$6,0,10*ROW('Sanitation Data'!H133)),NA())</f>
        <v>#N/A</v>
      </c>
      <c r="AR139" s="528" t="e">
        <f ca="1">+IF(AND(ISNUMBER(OFFSET('Sanitation Data'!$H$10,0,10*ROW('Sanitation Data'!H133))),'Data Summary'!DG139="Yes"),OFFSET('Sanitation Data'!$H$10,0,10*ROW('Sanitation Data'!H133)),NA())</f>
        <v>#N/A</v>
      </c>
      <c r="AS139" s="528" t="e">
        <f ca="1">+IF(AND(ISNUMBER(OFFSET('Sanitation Data'!$H$11,0,10*ROW('Sanitation Data'!H133))),'Data Summary'!DH139="Yes"),OFFSET('Sanitation Data'!$H$11,0,10*ROW('Sanitation Data'!H133)),NA())</f>
        <v>#N/A</v>
      </c>
      <c r="AT139" s="528" t="e">
        <f ca="1">+IF(AND(ISNUMBER(OFFSET('Sanitation Data'!$H$12,0,10*ROW('Sanitation Data'!H133))),'Data Summary'!DI139="Yes"),OFFSET('Sanitation Data'!$H$12,0,10*ROW('Sanitation Data'!H133)),NA())</f>
        <v>#N/A</v>
      </c>
      <c r="AU139" s="528" t="e">
        <f ca="1">+IF(AND(ISNUMBER(OFFSET('Sanitation Data'!$I$4,0,10*ROW('Sanitation Data'!I133))),'Data Summary'!DJ139="Yes"),100-OFFSET('Sanitation Data'!$I$4,0,10*ROW('Sanitation Data'!I133)),NA())</f>
        <v>#N/A</v>
      </c>
      <c r="AV139" s="528" t="e">
        <f ca="1">+IF(AND(ISNUMBER(OFFSET('Sanitation Data'!$I$6,0,10*ROW('Sanitation Data'!I133))),'Data Summary'!DK139="Yes"),OFFSET('Sanitation Data'!$I$6,0,10*ROW('Sanitation Data'!I133)),NA())</f>
        <v>#N/A</v>
      </c>
      <c r="AW139" s="528" t="e">
        <f ca="1">+IF(AND(ISNUMBER(OFFSET('Sanitation Data'!$I$10,0,10*ROW('Sanitation Data'!I133))),'Data Summary'!DL139="Yes"),OFFSET('Sanitation Data'!$I$10,0,10*ROW('Sanitation Data'!I133)),NA())</f>
        <v>#N/A</v>
      </c>
      <c r="AX139" s="528" t="e">
        <f ca="1">+IF(AND(ISNUMBER(OFFSET('Sanitation Data'!$I$11,0,10*ROW('Sanitation Data'!I133))),'Data Summary'!DM139="Yes"),OFFSET('Sanitation Data'!$I$11,0,10*ROW('Sanitation Data'!I133)),NA())</f>
        <v>#N/A</v>
      </c>
      <c r="AY139" s="528" t="e">
        <f ca="1">+IF(AND(ISNUMBER(OFFSET('Sanitation Data'!$I$12,0,10*ROW('Sanitation Data'!I133))),'Data Summary'!DN139="Yes"),OFFSET('Sanitation Data'!$I$12,0,10*ROW('Sanitation Data'!I133)),NA())</f>
        <v>#N/A</v>
      </c>
      <c r="AZ139" s="529" t="e">
        <f ca="1">+IF(AND(ISNUMBER(OFFSET('Hygiene Data'!$D$5,0,10*ROW('Hygiene Data'!D133))),'Data Summary'!DO139="Yes"),OFFSET('Hygiene Data'!$D$5,0,10*ROW('Hygiene Data'!D133)),NA())</f>
        <v>#N/A</v>
      </c>
      <c r="BA139" s="529" t="e">
        <f ca="1">+IF(AND(ISNUMBER(OFFSET('Hygiene Data'!$D$7,0,10*ROW('Hygiene Data'!D133))),'Data Summary'!DP139="Yes"),OFFSET('Hygiene Data'!$D$7,0,10*ROW('Hygiene Data'!D133)),NA())</f>
        <v>#N/A</v>
      </c>
      <c r="BB139" s="529" t="e">
        <f ca="1">+IF(AND(ISNUMBER(OFFSET('Hygiene Data'!$D$9,0,10*ROW('Hygiene Data'!D133))),'Data Summary'!DQ139="Yes"),OFFSET('Hygiene Data'!$D$9,0,10*ROW('Hygiene Data'!D133)),NA())</f>
        <v>#N/A</v>
      </c>
      <c r="BC139" s="529" t="e">
        <f ca="1">+IF(AND(ISNUMBER(OFFSET('Hygiene Data'!$E$5,0,10*ROW('Hygiene Data'!E133))),'Data Summary'!DR139="Yes"),OFFSET('Hygiene Data'!$E$5,0,10*ROW('Hygiene Data'!E133)),NA())</f>
        <v>#N/A</v>
      </c>
      <c r="BD139" s="529" t="e">
        <f ca="1">+IF(AND(ISNUMBER(OFFSET('Hygiene Data'!$E$7,0,10*ROW('Hygiene Data'!E133))),'Data Summary'!DS139="Yes"),OFFSET('Hygiene Data'!$E$7,0,10*ROW('Hygiene Data'!E133)),NA())</f>
        <v>#N/A</v>
      </c>
      <c r="BE139" s="529" t="e">
        <f ca="1">+IF(AND(ISNUMBER(OFFSET('Hygiene Data'!$E$9,0,10*ROW('Hygiene Data'!E133))),'Data Summary'!DT139="Yes"),OFFSET('Hygiene Data'!$E$9,0,10*ROW('Hygiene Data'!E133)),NA())</f>
        <v>#N/A</v>
      </c>
      <c r="BF139" s="529" t="e">
        <f ca="1">+IF(AND(ISNUMBER(OFFSET('Hygiene Data'!$F$5,0,10*ROW('Hygiene Data'!F133))),'Data Summary'!DU139="Yes"),OFFSET('Hygiene Data'!$F$5,0,10*ROW('Hygiene Data'!F133)),NA())</f>
        <v>#N/A</v>
      </c>
      <c r="BG139" s="529" t="e">
        <f ca="1">+IF(AND(ISNUMBER(OFFSET('Hygiene Data'!$F$7,0,10*ROW('Hygiene Data'!F133))),'Data Summary'!DV139="Yes"),OFFSET('Hygiene Data'!$F$7,0,10*ROW('Hygiene Data'!F133)),NA())</f>
        <v>#N/A</v>
      </c>
      <c r="BH139" s="529" t="e">
        <f ca="1">+IF(AND(ISNUMBER(OFFSET('Hygiene Data'!$F$9,0,10*ROW('Hygiene Data'!F133))),'Data Summary'!DW139="Yes"),OFFSET('Hygiene Data'!$F$9,0,10*ROW('Hygiene Data'!F133)),NA())</f>
        <v>#N/A</v>
      </c>
      <c r="BI139" s="529" t="e">
        <f ca="1">+IF(AND(ISNUMBER(OFFSET('Hygiene Data'!$G$5,0,10*ROW('Hygiene Data'!G133))),'Data Summary'!DX139="Yes"),OFFSET('Hygiene Data'!$G$5,0,10*ROW('Hygiene Data'!G133)),NA())</f>
        <v>#N/A</v>
      </c>
      <c r="BJ139" s="529" t="e">
        <f ca="1">+IF(AND(ISNUMBER(OFFSET('Hygiene Data'!$G$7,0,10*ROW('Hygiene Data'!G133))),'Data Summary'!DY139="Yes"),OFFSET('Hygiene Data'!$G$7,0,10*ROW('Hygiene Data'!G133)),NA())</f>
        <v>#N/A</v>
      </c>
      <c r="BK139" s="529" t="e">
        <f ca="1">+IF(AND(ISNUMBER(OFFSET('Hygiene Data'!$G$9,0,10*ROW('Hygiene Data'!G133))),'Data Summary'!DZ139="Yes"),OFFSET('Hygiene Data'!$G$9,0,10*ROW('Hygiene Data'!G133)),NA())</f>
        <v>#N/A</v>
      </c>
      <c r="BL139" s="529" t="e">
        <f ca="1">+IF(AND(ISNUMBER(OFFSET('Hygiene Data'!$H$5,0,10*ROW('Hygiene Data'!H133))),'Data Summary'!EA139="Yes"),OFFSET('Hygiene Data'!$H$5,0,10*ROW('Hygiene Data'!H133)),NA())</f>
        <v>#N/A</v>
      </c>
      <c r="BM139" s="529" t="e">
        <f ca="1">+IF(AND(ISNUMBER(OFFSET('Hygiene Data'!$H$7,0,10*ROW('Hygiene Data'!H133))),'Data Summary'!EB139="Yes"),OFFSET('Hygiene Data'!$H$7,0,10*ROW('Hygiene Data'!H133)),NA())</f>
        <v>#N/A</v>
      </c>
      <c r="BN139" s="529" t="e">
        <f ca="1">+IF(AND(ISNUMBER(OFFSET('Hygiene Data'!$H$9,0,10*ROW('Hygiene Data'!H133))),'Data Summary'!EC139="Yes"),OFFSET('Hygiene Data'!$H$9,0,10*ROW('Hygiene Data'!H133)),NA())</f>
        <v>#N/A</v>
      </c>
      <c r="BO139" s="529" t="e">
        <f ca="1">+IF(AND(ISNUMBER(OFFSET('Hygiene Data'!$I$5,0,10*ROW('Hygiene Data'!I133))),'Data Summary'!ED139="Yes"),OFFSET('Hygiene Data'!$I$5,0,10*ROW('Hygiene Data'!I133)),NA())</f>
        <v>#N/A</v>
      </c>
      <c r="BP139" s="529" t="e">
        <f ca="1">+IF(AND(ISNUMBER(OFFSET('Hygiene Data'!$I$7,0,10*ROW('Hygiene Data'!I133))),'Data Summary'!EE139="Yes"),OFFSET('Hygiene Data'!$I$7,0,10*ROW('Hygiene Data'!I133)),NA())</f>
        <v>#N/A</v>
      </c>
      <c r="BQ139" s="529" t="e">
        <f ca="1">+IF(AND(ISNUMBER(OFFSET('Hygiene Data'!$I$9,0,10*ROW('Hygiene Data'!I133))),'Data Summary'!EF139="Yes"),OFFSET('Hygiene Data'!$I$9,0,10*ROW('Hygiene Data'!I133)),NA())</f>
        <v>#N/A</v>
      </c>
    </row>
    <row r="140" spans="1:69" x14ac:dyDescent="0.25">
      <c r="A140" s="525" t="e">
        <f ca="1">+RIGHT('Data Summary'!A140,LEN('Data Summary'!A140)-9)</f>
        <v>#VALUE!</v>
      </c>
      <c r="B140" s="499" t="str">
        <f ca="1">+IF(ISTEXT('Data Summary'!B140),'Data Summary'!B140,"")</f>
        <v/>
      </c>
      <c r="C140" s="526" t="e">
        <f ca="1">+VALUE('Data Summary'!C140)</f>
        <v>#VALUE!</v>
      </c>
      <c r="D140" s="527" t="e">
        <f ca="1">+IF(AND(ISNUMBER(OFFSET('Water Data'!$D$4,0,10*ROW('Water Data'!D134))),'Data Summary'!BS140="Yes"),100-OFFSET('Water Data'!$D$4,0,10*ROW('Water Data'!D134)),NA())</f>
        <v>#N/A</v>
      </c>
      <c r="E140" s="527" t="e">
        <f ca="1">+IF(AND(ISNUMBER(OFFSET('Water Data'!$D$6,0,10*ROW('Water Data'!D134))),'Data Summary'!BT140="Yes"),OFFSET('Water Data'!$D$6,0,10*ROW('Water Data'!D134)),NA())</f>
        <v>#N/A</v>
      </c>
      <c r="F140" s="527" t="e">
        <f ca="1">+IF(AND(ISNUMBER(OFFSET('Water Data'!$D$9,0,10*ROW('Water Data'!D134))),'Data Summary'!BU140="Yes"),OFFSET('Water Data'!$D$9,0,10*ROW('Water Data'!D134)),NA())</f>
        <v>#N/A</v>
      </c>
      <c r="G140" s="527" t="e">
        <f ca="1">+IF(AND(ISNUMBER(OFFSET('Water Data'!$E$4,0,10*ROW('Water Data'!E134))),'Data Summary'!BV140="Yes"),100-OFFSET('Water Data'!$E$4,0,10*ROW('Water Data'!E134)),NA())</f>
        <v>#N/A</v>
      </c>
      <c r="H140" s="527" t="e">
        <f ca="1">+IF(AND(ISNUMBER(OFFSET('Water Data'!$E$6,0,10*ROW('Water Data'!E134))),'Data Summary'!BW140="Yes"),OFFSET('Water Data'!$E$6,0,10*ROW('Water Data'!E134)),NA())</f>
        <v>#N/A</v>
      </c>
      <c r="I140" s="527" t="e">
        <f ca="1">+IF(AND(ISNUMBER(OFFSET('Water Data'!$E$9,0,10*ROW('Water Data'!E134))),'Data Summary'!BX140="Yes"),OFFSET('Water Data'!$E$9,0,10*ROW('Water Data'!E134)),NA())</f>
        <v>#N/A</v>
      </c>
      <c r="J140" s="527" t="e">
        <f ca="1">+IF(AND(ISNUMBER(OFFSET('Water Data'!$F$4,0,10*ROW('Water Data'!F134))),'Data Summary'!BY140="Yes"),100-OFFSET('Water Data'!$F$4,0,10*ROW('Water Data'!F134)),NA())</f>
        <v>#N/A</v>
      </c>
      <c r="K140" s="527" t="e">
        <f ca="1">+IF(AND(ISNUMBER(OFFSET('Water Data'!$F$6,0,10*ROW('Water Data'!F134))),'Data Summary'!BZ140="Yes"),OFFSET('Water Data'!$F$6,0,10*ROW('Water Data'!F134)),NA())</f>
        <v>#N/A</v>
      </c>
      <c r="L140" s="527" t="e">
        <f ca="1">+IF(AND(ISNUMBER(OFFSET('Water Data'!$F$9,0,10*ROW('Water Data'!F134))),'Data Summary'!CA140="Yes"),OFFSET('Water Data'!$F$9,0,10*ROW('Water Data'!F134)),NA())</f>
        <v>#N/A</v>
      </c>
      <c r="M140" s="527" t="e">
        <f ca="1">+IF(AND(ISNUMBER(OFFSET('Water Data'!$G$4,0,10*ROW('Water Data'!G134))),'Data Summary'!CB140="Yes"),100-OFFSET('Water Data'!$G$4,0,10*ROW('Water Data'!G134)),NA())</f>
        <v>#N/A</v>
      </c>
      <c r="N140" s="527" t="e">
        <f ca="1">+IF(AND(ISNUMBER(OFFSET('Water Data'!$G$6,0,10*ROW('Water Data'!G134))),'Data Summary'!CC140="Yes"),OFFSET('Water Data'!$G$6,0,10*ROW('Water Data'!G134)),NA())</f>
        <v>#N/A</v>
      </c>
      <c r="O140" s="527" t="e">
        <f ca="1">+IF(AND(ISNUMBER(OFFSET('Water Data'!$G$9,0,10*ROW('Water Data'!G134))),'Data Summary'!CD140="Yes"),OFFSET('Water Data'!$G$9,0,10*ROW('Water Data'!G134)),NA())</f>
        <v>#N/A</v>
      </c>
      <c r="P140" s="527" t="e">
        <f ca="1">+IF(AND(ISNUMBER(OFFSET('Water Data'!$H$4,0,10*ROW('Water Data'!H134))),'Data Summary'!CE140="Yes"),100-OFFSET('Water Data'!$H$4,0,10*ROW('Water Data'!H134)),NA())</f>
        <v>#N/A</v>
      </c>
      <c r="Q140" s="527" t="e">
        <f ca="1">+IF(AND(ISNUMBER(OFFSET('Water Data'!$H$6,0,10*ROW('Water Data'!H134))),'Data Summary'!CF140="Yes"),OFFSET('Water Data'!$H$6,0,10*ROW('Water Data'!H134)),NA())</f>
        <v>#N/A</v>
      </c>
      <c r="R140" s="527" t="e">
        <f ca="1">+IF(AND(ISNUMBER(OFFSET('Water Data'!$H$9,0,10*ROW('Water Data'!H134))),'Data Summary'!CG140="Yes"),OFFSET('Water Data'!$H$9,0,10*ROW('Water Data'!H134)),NA())</f>
        <v>#N/A</v>
      </c>
      <c r="S140" s="527" t="e">
        <f ca="1">+IF(AND(ISNUMBER(OFFSET('Water Data'!$I$4,0,10*ROW('Water Data'!I134))),'Data Summary'!CH140="Yes"),100-OFFSET('Water Data'!$I$4,0,10*ROW('Water Data'!I134)),NA())</f>
        <v>#N/A</v>
      </c>
      <c r="T140" s="527" t="e">
        <f ca="1">+IF(AND(ISNUMBER(OFFSET('Water Data'!$I$6,0,10*ROW('Water Data'!I134))),'Data Summary'!CI140="Yes"),OFFSET('Water Data'!$I$6,0,10*ROW('Water Data'!I134)),NA())</f>
        <v>#N/A</v>
      </c>
      <c r="U140" s="527" t="e">
        <f ca="1">+IF(AND(ISNUMBER(OFFSET('Water Data'!$I$9,0,10*ROW('Water Data'!I134))),'Data Summary'!CJ140="Yes"),OFFSET('Water Data'!$I$9,0,10*ROW('Water Data'!I134)),NA())</f>
        <v>#N/A</v>
      </c>
      <c r="V140" s="528" t="e">
        <f ca="1">+IF(AND(ISNUMBER(OFFSET('Sanitation Data'!$D$4,0,10*ROW('Sanitation Data'!D134))),'Data Summary'!CK140="Yes"),100-OFFSET('Sanitation Data'!$D$4,0,10*ROW('Sanitation Data'!D134)),NA())</f>
        <v>#N/A</v>
      </c>
      <c r="W140" s="528" t="e">
        <f ca="1">+IF(AND(ISNUMBER(OFFSET('Sanitation Data'!$D$6,0,10*ROW('Sanitation Data'!D134))),'Data Summary'!CL140="Yes"),OFFSET('Sanitation Data'!$D$6,0,10*ROW('Sanitation Data'!D134)),NA())</f>
        <v>#N/A</v>
      </c>
      <c r="X140" s="528" t="e">
        <f ca="1">+IF(AND(ISNUMBER(OFFSET('Sanitation Data'!$D$10,0,10*ROW('Sanitation Data'!D134))),'Data Summary'!CM140="Yes"),OFFSET('Sanitation Data'!$D$10,0,10*ROW('Sanitation Data'!D134)),NA())</f>
        <v>#N/A</v>
      </c>
      <c r="Y140" s="528" t="e">
        <f ca="1">+IF(AND(ISNUMBER(OFFSET('Sanitation Data'!$D$11,0,10*ROW('Sanitation Data'!D134))),'Data Summary'!CN140="Yes"),OFFSET('Sanitation Data'!$D$11,0,10*ROW('Sanitation Data'!D134)),NA())</f>
        <v>#N/A</v>
      </c>
      <c r="Z140" s="528" t="e">
        <f ca="1">+IF(AND(ISNUMBER(OFFSET('Sanitation Data'!$D$12,0,10*ROW('Sanitation Data'!D134))),'Data Summary'!CO140="Yes"),OFFSET('Sanitation Data'!$D$12,0,10*ROW('Sanitation Data'!D134)),NA())</f>
        <v>#N/A</v>
      </c>
      <c r="AA140" s="528" t="e">
        <f ca="1">+IF(AND(ISNUMBER(OFFSET('Sanitation Data'!$E$4,0,10*ROW('Sanitation Data'!E134))),'Data Summary'!CP140="Yes"),100-OFFSET('Sanitation Data'!$E$4,0,10*ROW('Sanitation Data'!E134)),NA())</f>
        <v>#N/A</v>
      </c>
      <c r="AB140" s="528" t="e">
        <f ca="1">+IF(AND(ISNUMBER(OFFSET('Sanitation Data'!$E$6,0,10*ROW('Sanitation Data'!E134))),'Data Summary'!CQ140="Yes"),OFFSET('Sanitation Data'!$E$6,0,10*ROW('Sanitation Data'!E134)),NA())</f>
        <v>#N/A</v>
      </c>
      <c r="AC140" s="528" t="e">
        <f ca="1">+IF(AND(ISNUMBER(OFFSET('Sanitation Data'!$E$10,0,10*ROW('Sanitation Data'!E134))),'Data Summary'!CR140="Yes"),OFFSET('Sanitation Data'!$E$10,0,10*ROW('Sanitation Data'!E134)),NA())</f>
        <v>#N/A</v>
      </c>
      <c r="AD140" s="528" t="e">
        <f ca="1">+IF(AND(ISNUMBER(OFFSET('Sanitation Data'!$E$11,0,10*ROW('Sanitation Data'!E134))),'Data Summary'!CS140="Yes"),OFFSET('Sanitation Data'!$E$11,0,10*ROW('Sanitation Data'!E134)),NA())</f>
        <v>#N/A</v>
      </c>
      <c r="AE140" s="528" t="e">
        <f ca="1">+IF(AND(ISNUMBER(OFFSET('Sanitation Data'!$E$12,0,10*ROW('Sanitation Data'!E134))),'Data Summary'!CT140="Yes"),OFFSET('Sanitation Data'!$E$12,0,10*ROW('Sanitation Data'!E134)),NA())</f>
        <v>#N/A</v>
      </c>
      <c r="AF140" s="528" t="e">
        <f ca="1">+IF(AND(ISNUMBER(OFFSET('Sanitation Data'!$F$4,0,10*ROW('Sanitation Data'!F134))),'Data Summary'!CU140="Yes"),100-OFFSET('Sanitation Data'!$F$4,0,10*ROW('Sanitation Data'!F134)),NA())</f>
        <v>#N/A</v>
      </c>
      <c r="AG140" s="528" t="e">
        <f ca="1">+IF(AND(ISNUMBER(OFFSET('Sanitation Data'!$F$6,0,10*ROW('Sanitation Data'!F134))),'Data Summary'!CV140="Yes"),OFFSET('Sanitation Data'!$F$6,0,10*ROW('Sanitation Data'!F134)),NA())</f>
        <v>#N/A</v>
      </c>
      <c r="AH140" s="528" t="e">
        <f ca="1">+IF(AND(ISNUMBER(OFFSET('Sanitation Data'!$F$10,0,10*ROW('Sanitation Data'!F134))),'Data Summary'!CW140="Yes"),OFFSET('Sanitation Data'!$F$10,0,10*ROW('Sanitation Data'!F134)),NA())</f>
        <v>#N/A</v>
      </c>
      <c r="AI140" s="528" t="e">
        <f ca="1">+IF(AND(ISNUMBER(OFFSET('Sanitation Data'!$F$11,0,10*ROW('Sanitation Data'!F134))),'Data Summary'!CX140="Yes"),OFFSET('Sanitation Data'!$F$11,0,10*ROW('Sanitation Data'!F134)),NA())</f>
        <v>#N/A</v>
      </c>
      <c r="AJ140" s="528" t="e">
        <f ca="1">+IF(AND(ISNUMBER(OFFSET('Sanitation Data'!$F$12,0,10*ROW('Sanitation Data'!F134))),'Data Summary'!CY140="Yes"),OFFSET('Sanitation Data'!$F$12,0,10*ROW('Sanitation Data'!F134)),NA())</f>
        <v>#N/A</v>
      </c>
      <c r="AK140" s="528" t="e">
        <f ca="1">+IF(AND(ISNUMBER(OFFSET('Sanitation Data'!$G$4,0,10*ROW('Sanitation Data'!G134))),'Data Summary'!CZ140="Yes"),100-OFFSET('Sanitation Data'!$G$4,0,10*ROW('Sanitation Data'!G134)),NA())</f>
        <v>#N/A</v>
      </c>
      <c r="AL140" s="528" t="e">
        <f ca="1">+IF(AND(ISNUMBER(OFFSET('Sanitation Data'!$G$6,0,10*ROW('Sanitation Data'!G134))),'Data Summary'!DA140="Yes"),OFFSET('Sanitation Data'!$G$6,0,10*ROW('Sanitation Data'!G134)),NA())</f>
        <v>#N/A</v>
      </c>
      <c r="AM140" s="528" t="e">
        <f ca="1">+IF(AND(ISNUMBER(OFFSET('Sanitation Data'!$G$10,0,10*ROW('Sanitation Data'!G134))),'Data Summary'!DB140="Yes"),OFFSET('Sanitation Data'!$G$10,0,10*ROW('Sanitation Data'!G134)),NA())</f>
        <v>#N/A</v>
      </c>
      <c r="AN140" s="528" t="e">
        <f ca="1">+IF(AND(ISNUMBER(OFFSET('Sanitation Data'!$G$11,0,10*ROW('Sanitation Data'!G134))),'Data Summary'!DC140="Yes"),OFFSET('Sanitation Data'!$G$11,0,10*ROW('Sanitation Data'!G134)),NA())</f>
        <v>#N/A</v>
      </c>
      <c r="AO140" s="528" t="e">
        <f ca="1">+IF(AND(ISNUMBER(OFFSET('Sanitation Data'!$G$12,0,10*ROW('Sanitation Data'!G134))),'Data Summary'!DD140="Yes"),OFFSET('Sanitation Data'!$G$12,0,10*ROW('Sanitation Data'!G134)),NA())</f>
        <v>#N/A</v>
      </c>
      <c r="AP140" s="528" t="e">
        <f ca="1">+IF(AND(ISNUMBER(OFFSET('Sanitation Data'!$H$4,0,10*ROW('Sanitation Data'!H134))),'Data Summary'!DE140="Yes"),100-OFFSET('Sanitation Data'!$H$4,0,10*ROW('Sanitation Data'!H134)),NA())</f>
        <v>#N/A</v>
      </c>
      <c r="AQ140" s="528" t="e">
        <f ca="1">+IF(AND(ISNUMBER(OFFSET('Sanitation Data'!$H$6,0,10*ROW('Sanitation Data'!H134))),'Data Summary'!DF140="Yes"),OFFSET('Sanitation Data'!$H$6,0,10*ROW('Sanitation Data'!H134)),NA())</f>
        <v>#N/A</v>
      </c>
      <c r="AR140" s="528" t="e">
        <f ca="1">+IF(AND(ISNUMBER(OFFSET('Sanitation Data'!$H$10,0,10*ROW('Sanitation Data'!H134))),'Data Summary'!DG140="Yes"),OFFSET('Sanitation Data'!$H$10,0,10*ROW('Sanitation Data'!H134)),NA())</f>
        <v>#N/A</v>
      </c>
      <c r="AS140" s="528" t="e">
        <f ca="1">+IF(AND(ISNUMBER(OFFSET('Sanitation Data'!$H$11,0,10*ROW('Sanitation Data'!H134))),'Data Summary'!DH140="Yes"),OFFSET('Sanitation Data'!$H$11,0,10*ROW('Sanitation Data'!H134)),NA())</f>
        <v>#N/A</v>
      </c>
      <c r="AT140" s="528" t="e">
        <f ca="1">+IF(AND(ISNUMBER(OFFSET('Sanitation Data'!$H$12,0,10*ROW('Sanitation Data'!H134))),'Data Summary'!DI140="Yes"),OFFSET('Sanitation Data'!$H$12,0,10*ROW('Sanitation Data'!H134)),NA())</f>
        <v>#N/A</v>
      </c>
      <c r="AU140" s="528" t="e">
        <f ca="1">+IF(AND(ISNUMBER(OFFSET('Sanitation Data'!$I$4,0,10*ROW('Sanitation Data'!I134))),'Data Summary'!DJ140="Yes"),100-OFFSET('Sanitation Data'!$I$4,0,10*ROW('Sanitation Data'!I134)),NA())</f>
        <v>#N/A</v>
      </c>
      <c r="AV140" s="528" t="e">
        <f ca="1">+IF(AND(ISNUMBER(OFFSET('Sanitation Data'!$I$6,0,10*ROW('Sanitation Data'!I134))),'Data Summary'!DK140="Yes"),OFFSET('Sanitation Data'!$I$6,0,10*ROW('Sanitation Data'!I134)),NA())</f>
        <v>#N/A</v>
      </c>
      <c r="AW140" s="528" t="e">
        <f ca="1">+IF(AND(ISNUMBER(OFFSET('Sanitation Data'!$I$10,0,10*ROW('Sanitation Data'!I134))),'Data Summary'!DL140="Yes"),OFFSET('Sanitation Data'!$I$10,0,10*ROW('Sanitation Data'!I134)),NA())</f>
        <v>#N/A</v>
      </c>
      <c r="AX140" s="528" t="e">
        <f ca="1">+IF(AND(ISNUMBER(OFFSET('Sanitation Data'!$I$11,0,10*ROW('Sanitation Data'!I134))),'Data Summary'!DM140="Yes"),OFFSET('Sanitation Data'!$I$11,0,10*ROW('Sanitation Data'!I134)),NA())</f>
        <v>#N/A</v>
      </c>
      <c r="AY140" s="528" t="e">
        <f ca="1">+IF(AND(ISNUMBER(OFFSET('Sanitation Data'!$I$12,0,10*ROW('Sanitation Data'!I134))),'Data Summary'!DN140="Yes"),OFFSET('Sanitation Data'!$I$12,0,10*ROW('Sanitation Data'!I134)),NA())</f>
        <v>#N/A</v>
      </c>
      <c r="AZ140" s="529" t="e">
        <f ca="1">+IF(AND(ISNUMBER(OFFSET('Hygiene Data'!$D$5,0,10*ROW('Hygiene Data'!D134))),'Data Summary'!DO140="Yes"),OFFSET('Hygiene Data'!$D$5,0,10*ROW('Hygiene Data'!D134)),NA())</f>
        <v>#N/A</v>
      </c>
      <c r="BA140" s="529" t="e">
        <f ca="1">+IF(AND(ISNUMBER(OFFSET('Hygiene Data'!$D$7,0,10*ROW('Hygiene Data'!D134))),'Data Summary'!DP140="Yes"),OFFSET('Hygiene Data'!$D$7,0,10*ROW('Hygiene Data'!D134)),NA())</f>
        <v>#N/A</v>
      </c>
      <c r="BB140" s="529" t="e">
        <f ca="1">+IF(AND(ISNUMBER(OFFSET('Hygiene Data'!$D$9,0,10*ROW('Hygiene Data'!D134))),'Data Summary'!DQ140="Yes"),OFFSET('Hygiene Data'!$D$9,0,10*ROW('Hygiene Data'!D134)),NA())</f>
        <v>#N/A</v>
      </c>
      <c r="BC140" s="529" t="e">
        <f ca="1">+IF(AND(ISNUMBER(OFFSET('Hygiene Data'!$E$5,0,10*ROW('Hygiene Data'!E134))),'Data Summary'!DR140="Yes"),OFFSET('Hygiene Data'!$E$5,0,10*ROW('Hygiene Data'!E134)),NA())</f>
        <v>#N/A</v>
      </c>
      <c r="BD140" s="529" t="e">
        <f ca="1">+IF(AND(ISNUMBER(OFFSET('Hygiene Data'!$E$7,0,10*ROW('Hygiene Data'!E134))),'Data Summary'!DS140="Yes"),OFFSET('Hygiene Data'!$E$7,0,10*ROW('Hygiene Data'!E134)),NA())</f>
        <v>#N/A</v>
      </c>
      <c r="BE140" s="529" t="e">
        <f ca="1">+IF(AND(ISNUMBER(OFFSET('Hygiene Data'!$E$9,0,10*ROW('Hygiene Data'!E134))),'Data Summary'!DT140="Yes"),OFFSET('Hygiene Data'!$E$9,0,10*ROW('Hygiene Data'!E134)),NA())</f>
        <v>#N/A</v>
      </c>
      <c r="BF140" s="529" t="e">
        <f ca="1">+IF(AND(ISNUMBER(OFFSET('Hygiene Data'!$F$5,0,10*ROW('Hygiene Data'!F134))),'Data Summary'!DU140="Yes"),OFFSET('Hygiene Data'!$F$5,0,10*ROW('Hygiene Data'!F134)),NA())</f>
        <v>#N/A</v>
      </c>
      <c r="BG140" s="529" t="e">
        <f ca="1">+IF(AND(ISNUMBER(OFFSET('Hygiene Data'!$F$7,0,10*ROW('Hygiene Data'!F134))),'Data Summary'!DV140="Yes"),OFFSET('Hygiene Data'!$F$7,0,10*ROW('Hygiene Data'!F134)),NA())</f>
        <v>#N/A</v>
      </c>
      <c r="BH140" s="529" t="e">
        <f ca="1">+IF(AND(ISNUMBER(OFFSET('Hygiene Data'!$F$9,0,10*ROW('Hygiene Data'!F134))),'Data Summary'!DW140="Yes"),OFFSET('Hygiene Data'!$F$9,0,10*ROW('Hygiene Data'!F134)),NA())</f>
        <v>#N/A</v>
      </c>
      <c r="BI140" s="529" t="e">
        <f ca="1">+IF(AND(ISNUMBER(OFFSET('Hygiene Data'!$G$5,0,10*ROW('Hygiene Data'!G134))),'Data Summary'!DX140="Yes"),OFFSET('Hygiene Data'!$G$5,0,10*ROW('Hygiene Data'!G134)),NA())</f>
        <v>#N/A</v>
      </c>
      <c r="BJ140" s="529" t="e">
        <f ca="1">+IF(AND(ISNUMBER(OFFSET('Hygiene Data'!$G$7,0,10*ROW('Hygiene Data'!G134))),'Data Summary'!DY140="Yes"),OFFSET('Hygiene Data'!$G$7,0,10*ROW('Hygiene Data'!G134)),NA())</f>
        <v>#N/A</v>
      </c>
      <c r="BK140" s="529" t="e">
        <f ca="1">+IF(AND(ISNUMBER(OFFSET('Hygiene Data'!$G$9,0,10*ROW('Hygiene Data'!G134))),'Data Summary'!DZ140="Yes"),OFFSET('Hygiene Data'!$G$9,0,10*ROW('Hygiene Data'!G134)),NA())</f>
        <v>#N/A</v>
      </c>
      <c r="BL140" s="529" t="e">
        <f ca="1">+IF(AND(ISNUMBER(OFFSET('Hygiene Data'!$H$5,0,10*ROW('Hygiene Data'!H134))),'Data Summary'!EA140="Yes"),OFFSET('Hygiene Data'!$H$5,0,10*ROW('Hygiene Data'!H134)),NA())</f>
        <v>#N/A</v>
      </c>
      <c r="BM140" s="529" t="e">
        <f ca="1">+IF(AND(ISNUMBER(OFFSET('Hygiene Data'!$H$7,0,10*ROW('Hygiene Data'!H134))),'Data Summary'!EB140="Yes"),OFFSET('Hygiene Data'!$H$7,0,10*ROW('Hygiene Data'!H134)),NA())</f>
        <v>#N/A</v>
      </c>
      <c r="BN140" s="529" t="e">
        <f ca="1">+IF(AND(ISNUMBER(OFFSET('Hygiene Data'!$H$9,0,10*ROW('Hygiene Data'!H134))),'Data Summary'!EC140="Yes"),OFFSET('Hygiene Data'!$H$9,0,10*ROW('Hygiene Data'!H134)),NA())</f>
        <v>#N/A</v>
      </c>
      <c r="BO140" s="529" t="e">
        <f ca="1">+IF(AND(ISNUMBER(OFFSET('Hygiene Data'!$I$5,0,10*ROW('Hygiene Data'!I134))),'Data Summary'!ED140="Yes"),OFFSET('Hygiene Data'!$I$5,0,10*ROW('Hygiene Data'!I134)),NA())</f>
        <v>#N/A</v>
      </c>
      <c r="BP140" s="529" t="e">
        <f ca="1">+IF(AND(ISNUMBER(OFFSET('Hygiene Data'!$I$7,0,10*ROW('Hygiene Data'!I134))),'Data Summary'!EE140="Yes"),OFFSET('Hygiene Data'!$I$7,0,10*ROW('Hygiene Data'!I134)),NA())</f>
        <v>#N/A</v>
      </c>
      <c r="BQ140" s="529" t="e">
        <f ca="1">+IF(AND(ISNUMBER(OFFSET('Hygiene Data'!$I$9,0,10*ROW('Hygiene Data'!I134))),'Data Summary'!EF140="Yes"),OFFSET('Hygiene Data'!$I$9,0,10*ROW('Hygiene Data'!I134)),NA())</f>
        <v>#N/A</v>
      </c>
    </row>
    <row r="141" spans="1:69" x14ac:dyDescent="0.25">
      <c r="A141" s="525" t="e">
        <f ca="1">+RIGHT('Data Summary'!A141,LEN('Data Summary'!A141)-9)</f>
        <v>#VALUE!</v>
      </c>
      <c r="B141" s="499" t="str">
        <f ca="1">+IF(ISTEXT('Data Summary'!B141),'Data Summary'!B141,"")</f>
        <v/>
      </c>
      <c r="C141" s="526" t="e">
        <f ca="1">+VALUE('Data Summary'!C141)</f>
        <v>#VALUE!</v>
      </c>
      <c r="D141" s="527" t="e">
        <f ca="1">+IF(AND(ISNUMBER(OFFSET('Water Data'!$D$4,0,10*ROW('Water Data'!D135))),'Data Summary'!BS141="Yes"),100-OFFSET('Water Data'!$D$4,0,10*ROW('Water Data'!D135)),NA())</f>
        <v>#N/A</v>
      </c>
      <c r="E141" s="527" t="e">
        <f ca="1">+IF(AND(ISNUMBER(OFFSET('Water Data'!$D$6,0,10*ROW('Water Data'!D135))),'Data Summary'!BT141="Yes"),OFFSET('Water Data'!$D$6,0,10*ROW('Water Data'!D135)),NA())</f>
        <v>#N/A</v>
      </c>
      <c r="F141" s="527" t="e">
        <f ca="1">+IF(AND(ISNUMBER(OFFSET('Water Data'!$D$9,0,10*ROW('Water Data'!D135))),'Data Summary'!BU141="Yes"),OFFSET('Water Data'!$D$9,0,10*ROW('Water Data'!D135)),NA())</f>
        <v>#N/A</v>
      </c>
      <c r="G141" s="527" t="e">
        <f ca="1">+IF(AND(ISNUMBER(OFFSET('Water Data'!$E$4,0,10*ROW('Water Data'!E135))),'Data Summary'!BV141="Yes"),100-OFFSET('Water Data'!$E$4,0,10*ROW('Water Data'!E135)),NA())</f>
        <v>#N/A</v>
      </c>
      <c r="H141" s="527" t="e">
        <f ca="1">+IF(AND(ISNUMBER(OFFSET('Water Data'!$E$6,0,10*ROW('Water Data'!E135))),'Data Summary'!BW141="Yes"),OFFSET('Water Data'!$E$6,0,10*ROW('Water Data'!E135)),NA())</f>
        <v>#N/A</v>
      </c>
      <c r="I141" s="527" t="e">
        <f ca="1">+IF(AND(ISNUMBER(OFFSET('Water Data'!$E$9,0,10*ROW('Water Data'!E135))),'Data Summary'!BX141="Yes"),OFFSET('Water Data'!$E$9,0,10*ROW('Water Data'!E135)),NA())</f>
        <v>#N/A</v>
      </c>
      <c r="J141" s="527" t="e">
        <f ca="1">+IF(AND(ISNUMBER(OFFSET('Water Data'!$F$4,0,10*ROW('Water Data'!F135))),'Data Summary'!BY141="Yes"),100-OFFSET('Water Data'!$F$4,0,10*ROW('Water Data'!F135)),NA())</f>
        <v>#N/A</v>
      </c>
      <c r="K141" s="527" t="e">
        <f ca="1">+IF(AND(ISNUMBER(OFFSET('Water Data'!$F$6,0,10*ROW('Water Data'!F135))),'Data Summary'!BZ141="Yes"),OFFSET('Water Data'!$F$6,0,10*ROW('Water Data'!F135)),NA())</f>
        <v>#N/A</v>
      </c>
      <c r="L141" s="527" t="e">
        <f ca="1">+IF(AND(ISNUMBER(OFFSET('Water Data'!$F$9,0,10*ROW('Water Data'!F135))),'Data Summary'!CA141="Yes"),OFFSET('Water Data'!$F$9,0,10*ROW('Water Data'!F135)),NA())</f>
        <v>#N/A</v>
      </c>
      <c r="M141" s="527" t="e">
        <f ca="1">+IF(AND(ISNUMBER(OFFSET('Water Data'!$G$4,0,10*ROW('Water Data'!G135))),'Data Summary'!CB141="Yes"),100-OFFSET('Water Data'!$G$4,0,10*ROW('Water Data'!G135)),NA())</f>
        <v>#N/A</v>
      </c>
      <c r="N141" s="527" t="e">
        <f ca="1">+IF(AND(ISNUMBER(OFFSET('Water Data'!$G$6,0,10*ROW('Water Data'!G135))),'Data Summary'!CC141="Yes"),OFFSET('Water Data'!$G$6,0,10*ROW('Water Data'!G135)),NA())</f>
        <v>#N/A</v>
      </c>
      <c r="O141" s="527" t="e">
        <f ca="1">+IF(AND(ISNUMBER(OFFSET('Water Data'!$G$9,0,10*ROW('Water Data'!G135))),'Data Summary'!CD141="Yes"),OFFSET('Water Data'!$G$9,0,10*ROW('Water Data'!G135)),NA())</f>
        <v>#N/A</v>
      </c>
      <c r="P141" s="527" t="e">
        <f ca="1">+IF(AND(ISNUMBER(OFFSET('Water Data'!$H$4,0,10*ROW('Water Data'!H135))),'Data Summary'!CE141="Yes"),100-OFFSET('Water Data'!$H$4,0,10*ROW('Water Data'!H135)),NA())</f>
        <v>#N/A</v>
      </c>
      <c r="Q141" s="527" t="e">
        <f ca="1">+IF(AND(ISNUMBER(OFFSET('Water Data'!$H$6,0,10*ROW('Water Data'!H135))),'Data Summary'!CF141="Yes"),OFFSET('Water Data'!$H$6,0,10*ROW('Water Data'!H135)),NA())</f>
        <v>#N/A</v>
      </c>
      <c r="R141" s="527" t="e">
        <f ca="1">+IF(AND(ISNUMBER(OFFSET('Water Data'!$H$9,0,10*ROW('Water Data'!H135))),'Data Summary'!CG141="Yes"),OFFSET('Water Data'!$H$9,0,10*ROW('Water Data'!H135)),NA())</f>
        <v>#N/A</v>
      </c>
      <c r="S141" s="527" t="e">
        <f ca="1">+IF(AND(ISNUMBER(OFFSET('Water Data'!$I$4,0,10*ROW('Water Data'!I135))),'Data Summary'!CH141="Yes"),100-OFFSET('Water Data'!$I$4,0,10*ROW('Water Data'!I135)),NA())</f>
        <v>#N/A</v>
      </c>
      <c r="T141" s="527" t="e">
        <f ca="1">+IF(AND(ISNUMBER(OFFSET('Water Data'!$I$6,0,10*ROW('Water Data'!I135))),'Data Summary'!CI141="Yes"),OFFSET('Water Data'!$I$6,0,10*ROW('Water Data'!I135)),NA())</f>
        <v>#N/A</v>
      </c>
      <c r="U141" s="527" t="e">
        <f ca="1">+IF(AND(ISNUMBER(OFFSET('Water Data'!$I$9,0,10*ROW('Water Data'!I135))),'Data Summary'!CJ141="Yes"),OFFSET('Water Data'!$I$9,0,10*ROW('Water Data'!I135)),NA())</f>
        <v>#N/A</v>
      </c>
      <c r="V141" s="528" t="e">
        <f ca="1">+IF(AND(ISNUMBER(OFFSET('Sanitation Data'!$D$4,0,10*ROW('Sanitation Data'!D135))),'Data Summary'!CK141="Yes"),100-OFFSET('Sanitation Data'!$D$4,0,10*ROW('Sanitation Data'!D135)),NA())</f>
        <v>#N/A</v>
      </c>
      <c r="W141" s="528" t="e">
        <f ca="1">+IF(AND(ISNUMBER(OFFSET('Sanitation Data'!$D$6,0,10*ROW('Sanitation Data'!D135))),'Data Summary'!CL141="Yes"),OFFSET('Sanitation Data'!$D$6,0,10*ROW('Sanitation Data'!D135)),NA())</f>
        <v>#N/A</v>
      </c>
      <c r="X141" s="528" t="e">
        <f ca="1">+IF(AND(ISNUMBER(OFFSET('Sanitation Data'!$D$10,0,10*ROW('Sanitation Data'!D135))),'Data Summary'!CM141="Yes"),OFFSET('Sanitation Data'!$D$10,0,10*ROW('Sanitation Data'!D135)),NA())</f>
        <v>#N/A</v>
      </c>
      <c r="Y141" s="528" t="e">
        <f ca="1">+IF(AND(ISNUMBER(OFFSET('Sanitation Data'!$D$11,0,10*ROW('Sanitation Data'!D135))),'Data Summary'!CN141="Yes"),OFFSET('Sanitation Data'!$D$11,0,10*ROW('Sanitation Data'!D135)),NA())</f>
        <v>#N/A</v>
      </c>
      <c r="Z141" s="528" t="e">
        <f ca="1">+IF(AND(ISNUMBER(OFFSET('Sanitation Data'!$D$12,0,10*ROW('Sanitation Data'!D135))),'Data Summary'!CO141="Yes"),OFFSET('Sanitation Data'!$D$12,0,10*ROW('Sanitation Data'!D135)),NA())</f>
        <v>#N/A</v>
      </c>
      <c r="AA141" s="528" t="e">
        <f ca="1">+IF(AND(ISNUMBER(OFFSET('Sanitation Data'!$E$4,0,10*ROW('Sanitation Data'!E135))),'Data Summary'!CP141="Yes"),100-OFFSET('Sanitation Data'!$E$4,0,10*ROW('Sanitation Data'!E135)),NA())</f>
        <v>#N/A</v>
      </c>
      <c r="AB141" s="528" t="e">
        <f ca="1">+IF(AND(ISNUMBER(OFFSET('Sanitation Data'!$E$6,0,10*ROW('Sanitation Data'!E135))),'Data Summary'!CQ141="Yes"),OFFSET('Sanitation Data'!$E$6,0,10*ROW('Sanitation Data'!E135)),NA())</f>
        <v>#N/A</v>
      </c>
      <c r="AC141" s="528" t="e">
        <f ca="1">+IF(AND(ISNUMBER(OFFSET('Sanitation Data'!$E$10,0,10*ROW('Sanitation Data'!E135))),'Data Summary'!CR141="Yes"),OFFSET('Sanitation Data'!$E$10,0,10*ROW('Sanitation Data'!E135)),NA())</f>
        <v>#N/A</v>
      </c>
      <c r="AD141" s="528" t="e">
        <f ca="1">+IF(AND(ISNUMBER(OFFSET('Sanitation Data'!$E$11,0,10*ROW('Sanitation Data'!E135))),'Data Summary'!CS141="Yes"),OFFSET('Sanitation Data'!$E$11,0,10*ROW('Sanitation Data'!E135)),NA())</f>
        <v>#N/A</v>
      </c>
      <c r="AE141" s="528" t="e">
        <f ca="1">+IF(AND(ISNUMBER(OFFSET('Sanitation Data'!$E$12,0,10*ROW('Sanitation Data'!E135))),'Data Summary'!CT141="Yes"),OFFSET('Sanitation Data'!$E$12,0,10*ROW('Sanitation Data'!E135)),NA())</f>
        <v>#N/A</v>
      </c>
      <c r="AF141" s="528" t="e">
        <f ca="1">+IF(AND(ISNUMBER(OFFSET('Sanitation Data'!$F$4,0,10*ROW('Sanitation Data'!F135))),'Data Summary'!CU141="Yes"),100-OFFSET('Sanitation Data'!$F$4,0,10*ROW('Sanitation Data'!F135)),NA())</f>
        <v>#N/A</v>
      </c>
      <c r="AG141" s="528" t="e">
        <f ca="1">+IF(AND(ISNUMBER(OFFSET('Sanitation Data'!$F$6,0,10*ROW('Sanitation Data'!F135))),'Data Summary'!CV141="Yes"),OFFSET('Sanitation Data'!$F$6,0,10*ROW('Sanitation Data'!F135)),NA())</f>
        <v>#N/A</v>
      </c>
      <c r="AH141" s="528" t="e">
        <f ca="1">+IF(AND(ISNUMBER(OFFSET('Sanitation Data'!$F$10,0,10*ROW('Sanitation Data'!F135))),'Data Summary'!CW141="Yes"),OFFSET('Sanitation Data'!$F$10,0,10*ROW('Sanitation Data'!F135)),NA())</f>
        <v>#N/A</v>
      </c>
      <c r="AI141" s="528" t="e">
        <f ca="1">+IF(AND(ISNUMBER(OFFSET('Sanitation Data'!$F$11,0,10*ROW('Sanitation Data'!F135))),'Data Summary'!CX141="Yes"),OFFSET('Sanitation Data'!$F$11,0,10*ROW('Sanitation Data'!F135)),NA())</f>
        <v>#N/A</v>
      </c>
      <c r="AJ141" s="528" t="e">
        <f ca="1">+IF(AND(ISNUMBER(OFFSET('Sanitation Data'!$F$12,0,10*ROW('Sanitation Data'!F135))),'Data Summary'!CY141="Yes"),OFFSET('Sanitation Data'!$F$12,0,10*ROW('Sanitation Data'!F135)),NA())</f>
        <v>#N/A</v>
      </c>
      <c r="AK141" s="528" t="e">
        <f ca="1">+IF(AND(ISNUMBER(OFFSET('Sanitation Data'!$G$4,0,10*ROW('Sanitation Data'!G135))),'Data Summary'!CZ141="Yes"),100-OFFSET('Sanitation Data'!$G$4,0,10*ROW('Sanitation Data'!G135)),NA())</f>
        <v>#N/A</v>
      </c>
      <c r="AL141" s="528" t="e">
        <f ca="1">+IF(AND(ISNUMBER(OFFSET('Sanitation Data'!$G$6,0,10*ROW('Sanitation Data'!G135))),'Data Summary'!DA141="Yes"),OFFSET('Sanitation Data'!$G$6,0,10*ROW('Sanitation Data'!G135)),NA())</f>
        <v>#N/A</v>
      </c>
      <c r="AM141" s="528" t="e">
        <f ca="1">+IF(AND(ISNUMBER(OFFSET('Sanitation Data'!$G$10,0,10*ROW('Sanitation Data'!G135))),'Data Summary'!DB141="Yes"),OFFSET('Sanitation Data'!$G$10,0,10*ROW('Sanitation Data'!G135)),NA())</f>
        <v>#N/A</v>
      </c>
      <c r="AN141" s="528" t="e">
        <f ca="1">+IF(AND(ISNUMBER(OFFSET('Sanitation Data'!$G$11,0,10*ROW('Sanitation Data'!G135))),'Data Summary'!DC141="Yes"),OFFSET('Sanitation Data'!$G$11,0,10*ROW('Sanitation Data'!G135)),NA())</f>
        <v>#N/A</v>
      </c>
      <c r="AO141" s="528" t="e">
        <f ca="1">+IF(AND(ISNUMBER(OFFSET('Sanitation Data'!$G$12,0,10*ROW('Sanitation Data'!G135))),'Data Summary'!DD141="Yes"),OFFSET('Sanitation Data'!$G$12,0,10*ROW('Sanitation Data'!G135)),NA())</f>
        <v>#N/A</v>
      </c>
      <c r="AP141" s="528" t="e">
        <f ca="1">+IF(AND(ISNUMBER(OFFSET('Sanitation Data'!$H$4,0,10*ROW('Sanitation Data'!H135))),'Data Summary'!DE141="Yes"),100-OFFSET('Sanitation Data'!$H$4,0,10*ROW('Sanitation Data'!H135)),NA())</f>
        <v>#N/A</v>
      </c>
      <c r="AQ141" s="528" t="e">
        <f ca="1">+IF(AND(ISNUMBER(OFFSET('Sanitation Data'!$H$6,0,10*ROW('Sanitation Data'!H135))),'Data Summary'!DF141="Yes"),OFFSET('Sanitation Data'!$H$6,0,10*ROW('Sanitation Data'!H135)),NA())</f>
        <v>#N/A</v>
      </c>
      <c r="AR141" s="528" t="e">
        <f ca="1">+IF(AND(ISNUMBER(OFFSET('Sanitation Data'!$H$10,0,10*ROW('Sanitation Data'!H135))),'Data Summary'!DG141="Yes"),OFFSET('Sanitation Data'!$H$10,0,10*ROW('Sanitation Data'!H135)),NA())</f>
        <v>#N/A</v>
      </c>
      <c r="AS141" s="528" t="e">
        <f ca="1">+IF(AND(ISNUMBER(OFFSET('Sanitation Data'!$H$11,0,10*ROW('Sanitation Data'!H135))),'Data Summary'!DH141="Yes"),OFFSET('Sanitation Data'!$H$11,0,10*ROW('Sanitation Data'!H135)),NA())</f>
        <v>#N/A</v>
      </c>
      <c r="AT141" s="528" t="e">
        <f ca="1">+IF(AND(ISNUMBER(OFFSET('Sanitation Data'!$H$12,0,10*ROW('Sanitation Data'!H135))),'Data Summary'!DI141="Yes"),OFFSET('Sanitation Data'!$H$12,0,10*ROW('Sanitation Data'!H135)),NA())</f>
        <v>#N/A</v>
      </c>
      <c r="AU141" s="528" t="e">
        <f ca="1">+IF(AND(ISNUMBER(OFFSET('Sanitation Data'!$I$4,0,10*ROW('Sanitation Data'!I135))),'Data Summary'!DJ141="Yes"),100-OFFSET('Sanitation Data'!$I$4,0,10*ROW('Sanitation Data'!I135)),NA())</f>
        <v>#N/A</v>
      </c>
      <c r="AV141" s="528" t="e">
        <f ca="1">+IF(AND(ISNUMBER(OFFSET('Sanitation Data'!$I$6,0,10*ROW('Sanitation Data'!I135))),'Data Summary'!DK141="Yes"),OFFSET('Sanitation Data'!$I$6,0,10*ROW('Sanitation Data'!I135)),NA())</f>
        <v>#N/A</v>
      </c>
      <c r="AW141" s="528" t="e">
        <f ca="1">+IF(AND(ISNUMBER(OFFSET('Sanitation Data'!$I$10,0,10*ROW('Sanitation Data'!I135))),'Data Summary'!DL141="Yes"),OFFSET('Sanitation Data'!$I$10,0,10*ROW('Sanitation Data'!I135)),NA())</f>
        <v>#N/A</v>
      </c>
      <c r="AX141" s="528" t="e">
        <f ca="1">+IF(AND(ISNUMBER(OFFSET('Sanitation Data'!$I$11,0,10*ROW('Sanitation Data'!I135))),'Data Summary'!DM141="Yes"),OFFSET('Sanitation Data'!$I$11,0,10*ROW('Sanitation Data'!I135)),NA())</f>
        <v>#N/A</v>
      </c>
      <c r="AY141" s="528" t="e">
        <f ca="1">+IF(AND(ISNUMBER(OFFSET('Sanitation Data'!$I$12,0,10*ROW('Sanitation Data'!I135))),'Data Summary'!DN141="Yes"),OFFSET('Sanitation Data'!$I$12,0,10*ROW('Sanitation Data'!I135)),NA())</f>
        <v>#N/A</v>
      </c>
      <c r="AZ141" s="529" t="e">
        <f ca="1">+IF(AND(ISNUMBER(OFFSET('Hygiene Data'!$D$5,0,10*ROW('Hygiene Data'!D135))),'Data Summary'!DO141="Yes"),OFFSET('Hygiene Data'!$D$5,0,10*ROW('Hygiene Data'!D135)),NA())</f>
        <v>#N/A</v>
      </c>
      <c r="BA141" s="529" t="e">
        <f ca="1">+IF(AND(ISNUMBER(OFFSET('Hygiene Data'!$D$7,0,10*ROW('Hygiene Data'!D135))),'Data Summary'!DP141="Yes"),OFFSET('Hygiene Data'!$D$7,0,10*ROW('Hygiene Data'!D135)),NA())</f>
        <v>#N/A</v>
      </c>
      <c r="BB141" s="529" t="e">
        <f ca="1">+IF(AND(ISNUMBER(OFFSET('Hygiene Data'!$D$9,0,10*ROW('Hygiene Data'!D135))),'Data Summary'!DQ141="Yes"),OFFSET('Hygiene Data'!$D$9,0,10*ROW('Hygiene Data'!D135)),NA())</f>
        <v>#N/A</v>
      </c>
      <c r="BC141" s="529" t="e">
        <f ca="1">+IF(AND(ISNUMBER(OFFSET('Hygiene Data'!$E$5,0,10*ROW('Hygiene Data'!E135))),'Data Summary'!DR141="Yes"),OFFSET('Hygiene Data'!$E$5,0,10*ROW('Hygiene Data'!E135)),NA())</f>
        <v>#N/A</v>
      </c>
      <c r="BD141" s="529" t="e">
        <f ca="1">+IF(AND(ISNUMBER(OFFSET('Hygiene Data'!$E$7,0,10*ROW('Hygiene Data'!E135))),'Data Summary'!DS141="Yes"),OFFSET('Hygiene Data'!$E$7,0,10*ROW('Hygiene Data'!E135)),NA())</f>
        <v>#N/A</v>
      </c>
      <c r="BE141" s="529" t="e">
        <f ca="1">+IF(AND(ISNUMBER(OFFSET('Hygiene Data'!$E$9,0,10*ROW('Hygiene Data'!E135))),'Data Summary'!DT141="Yes"),OFFSET('Hygiene Data'!$E$9,0,10*ROW('Hygiene Data'!E135)),NA())</f>
        <v>#N/A</v>
      </c>
      <c r="BF141" s="529" t="e">
        <f ca="1">+IF(AND(ISNUMBER(OFFSET('Hygiene Data'!$F$5,0,10*ROW('Hygiene Data'!F135))),'Data Summary'!DU141="Yes"),OFFSET('Hygiene Data'!$F$5,0,10*ROW('Hygiene Data'!F135)),NA())</f>
        <v>#N/A</v>
      </c>
      <c r="BG141" s="529" t="e">
        <f ca="1">+IF(AND(ISNUMBER(OFFSET('Hygiene Data'!$F$7,0,10*ROW('Hygiene Data'!F135))),'Data Summary'!DV141="Yes"),OFFSET('Hygiene Data'!$F$7,0,10*ROW('Hygiene Data'!F135)),NA())</f>
        <v>#N/A</v>
      </c>
      <c r="BH141" s="529" t="e">
        <f ca="1">+IF(AND(ISNUMBER(OFFSET('Hygiene Data'!$F$9,0,10*ROW('Hygiene Data'!F135))),'Data Summary'!DW141="Yes"),OFFSET('Hygiene Data'!$F$9,0,10*ROW('Hygiene Data'!F135)),NA())</f>
        <v>#N/A</v>
      </c>
      <c r="BI141" s="529" t="e">
        <f ca="1">+IF(AND(ISNUMBER(OFFSET('Hygiene Data'!$G$5,0,10*ROW('Hygiene Data'!G135))),'Data Summary'!DX141="Yes"),OFFSET('Hygiene Data'!$G$5,0,10*ROW('Hygiene Data'!G135)),NA())</f>
        <v>#N/A</v>
      </c>
      <c r="BJ141" s="529" t="e">
        <f ca="1">+IF(AND(ISNUMBER(OFFSET('Hygiene Data'!$G$7,0,10*ROW('Hygiene Data'!G135))),'Data Summary'!DY141="Yes"),OFFSET('Hygiene Data'!$G$7,0,10*ROW('Hygiene Data'!G135)),NA())</f>
        <v>#N/A</v>
      </c>
      <c r="BK141" s="529" t="e">
        <f ca="1">+IF(AND(ISNUMBER(OFFSET('Hygiene Data'!$G$9,0,10*ROW('Hygiene Data'!G135))),'Data Summary'!DZ141="Yes"),OFFSET('Hygiene Data'!$G$9,0,10*ROW('Hygiene Data'!G135)),NA())</f>
        <v>#N/A</v>
      </c>
      <c r="BL141" s="529" t="e">
        <f ca="1">+IF(AND(ISNUMBER(OFFSET('Hygiene Data'!$H$5,0,10*ROW('Hygiene Data'!H135))),'Data Summary'!EA141="Yes"),OFFSET('Hygiene Data'!$H$5,0,10*ROW('Hygiene Data'!H135)),NA())</f>
        <v>#N/A</v>
      </c>
      <c r="BM141" s="529" t="e">
        <f ca="1">+IF(AND(ISNUMBER(OFFSET('Hygiene Data'!$H$7,0,10*ROW('Hygiene Data'!H135))),'Data Summary'!EB141="Yes"),OFFSET('Hygiene Data'!$H$7,0,10*ROW('Hygiene Data'!H135)),NA())</f>
        <v>#N/A</v>
      </c>
      <c r="BN141" s="529" t="e">
        <f ca="1">+IF(AND(ISNUMBER(OFFSET('Hygiene Data'!$H$9,0,10*ROW('Hygiene Data'!H135))),'Data Summary'!EC141="Yes"),OFFSET('Hygiene Data'!$H$9,0,10*ROW('Hygiene Data'!H135)),NA())</f>
        <v>#N/A</v>
      </c>
      <c r="BO141" s="529" t="e">
        <f ca="1">+IF(AND(ISNUMBER(OFFSET('Hygiene Data'!$I$5,0,10*ROW('Hygiene Data'!I135))),'Data Summary'!ED141="Yes"),OFFSET('Hygiene Data'!$I$5,0,10*ROW('Hygiene Data'!I135)),NA())</f>
        <v>#N/A</v>
      </c>
      <c r="BP141" s="529" t="e">
        <f ca="1">+IF(AND(ISNUMBER(OFFSET('Hygiene Data'!$I$7,0,10*ROW('Hygiene Data'!I135))),'Data Summary'!EE141="Yes"),OFFSET('Hygiene Data'!$I$7,0,10*ROW('Hygiene Data'!I135)),NA())</f>
        <v>#N/A</v>
      </c>
      <c r="BQ141" s="529" t="e">
        <f ca="1">+IF(AND(ISNUMBER(OFFSET('Hygiene Data'!$I$9,0,10*ROW('Hygiene Data'!I135))),'Data Summary'!EF141="Yes"),OFFSET('Hygiene Data'!$I$9,0,10*ROW('Hygiene Data'!I135)),NA())</f>
        <v>#N/A</v>
      </c>
    </row>
    <row r="142" spans="1:69" x14ac:dyDescent="0.25">
      <c r="A142" s="525" t="e">
        <f ca="1">+RIGHT('Data Summary'!A142,LEN('Data Summary'!A142)-9)</f>
        <v>#VALUE!</v>
      </c>
      <c r="B142" s="499" t="str">
        <f ca="1">+IF(ISTEXT('Data Summary'!B142),'Data Summary'!B142,"")</f>
        <v/>
      </c>
      <c r="C142" s="526" t="e">
        <f ca="1">+VALUE('Data Summary'!C142)</f>
        <v>#VALUE!</v>
      </c>
      <c r="D142" s="527" t="e">
        <f ca="1">+IF(AND(ISNUMBER(OFFSET('Water Data'!$D$4,0,10*ROW('Water Data'!D136))),'Data Summary'!BS142="Yes"),100-OFFSET('Water Data'!$D$4,0,10*ROW('Water Data'!D136)),NA())</f>
        <v>#N/A</v>
      </c>
      <c r="E142" s="527" t="e">
        <f ca="1">+IF(AND(ISNUMBER(OFFSET('Water Data'!$D$6,0,10*ROW('Water Data'!D136))),'Data Summary'!BT142="Yes"),OFFSET('Water Data'!$D$6,0,10*ROW('Water Data'!D136)),NA())</f>
        <v>#N/A</v>
      </c>
      <c r="F142" s="527" t="e">
        <f ca="1">+IF(AND(ISNUMBER(OFFSET('Water Data'!$D$9,0,10*ROW('Water Data'!D136))),'Data Summary'!BU142="Yes"),OFFSET('Water Data'!$D$9,0,10*ROW('Water Data'!D136)),NA())</f>
        <v>#N/A</v>
      </c>
      <c r="G142" s="527" t="e">
        <f ca="1">+IF(AND(ISNUMBER(OFFSET('Water Data'!$E$4,0,10*ROW('Water Data'!E136))),'Data Summary'!BV142="Yes"),100-OFFSET('Water Data'!$E$4,0,10*ROW('Water Data'!E136)),NA())</f>
        <v>#N/A</v>
      </c>
      <c r="H142" s="527" t="e">
        <f ca="1">+IF(AND(ISNUMBER(OFFSET('Water Data'!$E$6,0,10*ROW('Water Data'!E136))),'Data Summary'!BW142="Yes"),OFFSET('Water Data'!$E$6,0,10*ROW('Water Data'!E136)),NA())</f>
        <v>#N/A</v>
      </c>
      <c r="I142" s="527" t="e">
        <f ca="1">+IF(AND(ISNUMBER(OFFSET('Water Data'!$E$9,0,10*ROW('Water Data'!E136))),'Data Summary'!BX142="Yes"),OFFSET('Water Data'!$E$9,0,10*ROW('Water Data'!E136)),NA())</f>
        <v>#N/A</v>
      </c>
      <c r="J142" s="527" t="e">
        <f ca="1">+IF(AND(ISNUMBER(OFFSET('Water Data'!$F$4,0,10*ROW('Water Data'!F136))),'Data Summary'!BY142="Yes"),100-OFFSET('Water Data'!$F$4,0,10*ROW('Water Data'!F136)),NA())</f>
        <v>#N/A</v>
      </c>
      <c r="K142" s="527" t="e">
        <f ca="1">+IF(AND(ISNUMBER(OFFSET('Water Data'!$F$6,0,10*ROW('Water Data'!F136))),'Data Summary'!BZ142="Yes"),OFFSET('Water Data'!$F$6,0,10*ROW('Water Data'!F136)),NA())</f>
        <v>#N/A</v>
      </c>
      <c r="L142" s="527" t="e">
        <f ca="1">+IF(AND(ISNUMBER(OFFSET('Water Data'!$F$9,0,10*ROW('Water Data'!F136))),'Data Summary'!CA142="Yes"),OFFSET('Water Data'!$F$9,0,10*ROW('Water Data'!F136)),NA())</f>
        <v>#N/A</v>
      </c>
      <c r="M142" s="527" t="e">
        <f ca="1">+IF(AND(ISNUMBER(OFFSET('Water Data'!$G$4,0,10*ROW('Water Data'!G136))),'Data Summary'!CB142="Yes"),100-OFFSET('Water Data'!$G$4,0,10*ROW('Water Data'!G136)),NA())</f>
        <v>#N/A</v>
      </c>
      <c r="N142" s="527" t="e">
        <f ca="1">+IF(AND(ISNUMBER(OFFSET('Water Data'!$G$6,0,10*ROW('Water Data'!G136))),'Data Summary'!CC142="Yes"),OFFSET('Water Data'!$G$6,0,10*ROW('Water Data'!G136)),NA())</f>
        <v>#N/A</v>
      </c>
      <c r="O142" s="527" t="e">
        <f ca="1">+IF(AND(ISNUMBER(OFFSET('Water Data'!$G$9,0,10*ROW('Water Data'!G136))),'Data Summary'!CD142="Yes"),OFFSET('Water Data'!$G$9,0,10*ROW('Water Data'!G136)),NA())</f>
        <v>#N/A</v>
      </c>
      <c r="P142" s="527" t="e">
        <f ca="1">+IF(AND(ISNUMBER(OFFSET('Water Data'!$H$4,0,10*ROW('Water Data'!H136))),'Data Summary'!CE142="Yes"),100-OFFSET('Water Data'!$H$4,0,10*ROW('Water Data'!H136)),NA())</f>
        <v>#N/A</v>
      </c>
      <c r="Q142" s="527" t="e">
        <f ca="1">+IF(AND(ISNUMBER(OFFSET('Water Data'!$H$6,0,10*ROW('Water Data'!H136))),'Data Summary'!CF142="Yes"),OFFSET('Water Data'!$H$6,0,10*ROW('Water Data'!H136)),NA())</f>
        <v>#N/A</v>
      </c>
      <c r="R142" s="527" t="e">
        <f ca="1">+IF(AND(ISNUMBER(OFFSET('Water Data'!$H$9,0,10*ROW('Water Data'!H136))),'Data Summary'!CG142="Yes"),OFFSET('Water Data'!$H$9,0,10*ROW('Water Data'!H136)),NA())</f>
        <v>#N/A</v>
      </c>
      <c r="S142" s="527" t="e">
        <f ca="1">+IF(AND(ISNUMBER(OFFSET('Water Data'!$I$4,0,10*ROW('Water Data'!I136))),'Data Summary'!CH142="Yes"),100-OFFSET('Water Data'!$I$4,0,10*ROW('Water Data'!I136)),NA())</f>
        <v>#N/A</v>
      </c>
      <c r="T142" s="527" t="e">
        <f ca="1">+IF(AND(ISNUMBER(OFFSET('Water Data'!$I$6,0,10*ROW('Water Data'!I136))),'Data Summary'!CI142="Yes"),OFFSET('Water Data'!$I$6,0,10*ROW('Water Data'!I136)),NA())</f>
        <v>#N/A</v>
      </c>
      <c r="U142" s="527" t="e">
        <f ca="1">+IF(AND(ISNUMBER(OFFSET('Water Data'!$I$9,0,10*ROW('Water Data'!I136))),'Data Summary'!CJ142="Yes"),OFFSET('Water Data'!$I$9,0,10*ROW('Water Data'!I136)),NA())</f>
        <v>#N/A</v>
      </c>
      <c r="V142" s="528" t="e">
        <f ca="1">+IF(AND(ISNUMBER(OFFSET('Sanitation Data'!$D$4,0,10*ROW('Sanitation Data'!D136))),'Data Summary'!CK142="Yes"),100-OFFSET('Sanitation Data'!$D$4,0,10*ROW('Sanitation Data'!D136)),NA())</f>
        <v>#N/A</v>
      </c>
      <c r="W142" s="528" t="e">
        <f ca="1">+IF(AND(ISNUMBER(OFFSET('Sanitation Data'!$D$6,0,10*ROW('Sanitation Data'!D136))),'Data Summary'!CL142="Yes"),OFFSET('Sanitation Data'!$D$6,0,10*ROW('Sanitation Data'!D136)),NA())</f>
        <v>#N/A</v>
      </c>
      <c r="X142" s="528" t="e">
        <f ca="1">+IF(AND(ISNUMBER(OFFSET('Sanitation Data'!$D$10,0,10*ROW('Sanitation Data'!D136))),'Data Summary'!CM142="Yes"),OFFSET('Sanitation Data'!$D$10,0,10*ROW('Sanitation Data'!D136)),NA())</f>
        <v>#N/A</v>
      </c>
      <c r="Y142" s="528" t="e">
        <f ca="1">+IF(AND(ISNUMBER(OFFSET('Sanitation Data'!$D$11,0,10*ROW('Sanitation Data'!D136))),'Data Summary'!CN142="Yes"),OFFSET('Sanitation Data'!$D$11,0,10*ROW('Sanitation Data'!D136)),NA())</f>
        <v>#N/A</v>
      </c>
      <c r="Z142" s="528" t="e">
        <f ca="1">+IF(AND(ISNUMBER(OFFSET('Sanitation Data'!$D$12,0,10*ROW('Sanitation Data'!D136))),'Data Summary'!CO142="Yes"),OFFSET('Sanitation Data'!$D$12,0,10*ROW('Sanitation Data'!D136)),NA())</f>
        <v>#N/A</v>
      </c>
      <c r="AA142" s="528" t="e">
        <f ca="1">+IF(AND(ISNUMBER(OFFSET('Sanitation Data'!$E$4,0,10*ROW('Sanitation Data'!E136))),'Data Summary'!CP142="Yes"),100-OFFSET('Sanitation Data'!$E$4,0,10*ROW('Sanitation Data'!E136)),NA())</f>
        <v>#N/A</v>
      </c>
      <c r="AB142" s="528" t="e">
        <f ca="1">+IF(AND(ISNUMBER(OFFSET('Sanitation Data'!$E$6,0,10*ROW('Sanitation Data'!E136))),'Data Summary'!CQ142="Yes"),OFFSET('Sanitation Data'!$E$6,0,10*ROW('Sanitation Data'!E136)),NA())</f>
        <v>#N/A</v>
      </c>
      <c r="AC142" s="528" t="e">
        <f ca="1">+IF(AND(ISNUMBER(OFFSET('Sanitation Data'!$E$10,0,10*ROW('Sanitation Data'!E136))),'Data Summary'!CR142="Yes"),OFFSET('Sanitation Data'!$E$10,0,10*ROW('Sanitation Data'!E136)),NA())</f>
        <v>#N/A</v>
      </c>
      <c r="AD142" s="528" t="e">
        <f ca="1">+IF(AND(ISNUMBER(OFFSET('Sanitation Data'!$E$11,0,10*ROW('Sanitation Data'!E136))),'Data Summary'!CS142="Yes"),OFFSET('Sanitation Data'!$E$11,0,10*ROW('Sanitation Data'!E136)),NA())</f>
        <v>#N/A</v>
      </c>
      <c r="AE142" s="528" t="e">
        <f ca="1">+IF(AND(ISNUMBER(OFFSET('Sanitation Data'!$E$12,0,10*ROW('Sanitation Data'!E136))),'Data Summary'!CT142="Yes"),OFFSET('Sanitation Data'!$E$12,0,10*ROW('Sanitation Data'!E136)),NA())</f>
        <v>#N/A</v>
      </c>
      <c r="AF142" s="528" t="e">
        <f ca="1">+IF(AND(ISNUMBER(OFFSET('Sanitation Data'!$F$4,0,10*ROW('Sanitation Data'!F136))),'Data Summary'!CU142="Yes"),100-OFFSET('Sanitation Data'!$F$4,0,10*ROW('Sanitation Data'!F136)),NA())</f>
        <v>#N/A</v>
      </c>
      <c r="AG142" s="528" t="e">
        <f ca="1">+IF(AND(ISNUMBER(OFFSET('Sanitation Data'!$F$6,0,10*ROW('Sanitation Data'!F136))),'Data Summary'!CV142="Yes"),OFFSET('Sanitation Data'!$F$6,0,10*ROW('Sanitation Data'!F136)),NA())</f>
        <v>#N/A</v>
      </c>
      <c r="AH142" s="528" t="e">
        <f ca="1">+IF(AND(ISNUMBER(OFFSET('Sanitation Data'!$F$10,0,10*ROW('Sanitation Data'!F136))),'Data Summary'!CW142="Yes"),OFFSET('Sanitation Data'!$F$10,0,10*ROW('Sanitation Data'!F136)),NA())</f>
        <v>#N/A</v>
      </c>
      <c r="AI142" s="528" t="e">
        <f ca="1">+IF(AND(ISNUMBER(OFFSET('Sanitation Data'!$F$11,0,10*ROW('Sanitation Data'!F136))),'Data Summary'!CX142="Yes"),OFFSET('Sanitation Data'!$F$11,0,10*ROW('Sanitation Data'!F136)),NA())</f>
        <v>#N/A</v>
      </c>
      <c r="AJ142" s="528" t="e">
        <f ca="1">+IF(AND(ISNUMBER(OFFSET('Sanitation Data'!$F$12,0,10*ROW('Sanitation Data'!F136))),'Data Summary'!CY142="Yes"),OFFSET('Sanitation Data'!$F$12,0,10*ROW('Sanitation Data'!F136)),NA())</f>
        <v>#N/A</v>
      </c>
      <c r="AK142" s="528" t="e">
        <f ca="1">+IF(AND(ISNUMBER(OFFSET('Sanitation Data'!$G$4,0,10*ROW('Sanitation Data'!G136))),'Data Summary'!CZ142="Yes"),100-OFFSET('Sanitation Data'!$G$4,0,10*ROW('Sanitation Data'!G136)),NA())</f>
        <v>#N/A</v>
      </c>
      <c r="AL142" s="528" t="e">
        <f ca="1">+IF(AND(ISNUMBER(OFFSET('Sanitation Data'!$G$6,0,10*ROW('Sanitation Data'!G136))),'Data Summary'!DA142="Yes"),OFFSET('Sanitation Data'!$G$6,0,10*ROW('Sanitation Data'!G136)),NA())</f>
        <v>#N/A</v>
      </c>
      <c r="AM142" s="528" t="e">
        <f ca="1">+IF(AND(ISNUMBER(OFFSET('Sanitation Data'!$G$10,0,10*ROW('Sanitation Data'!G136))),'Data Summary'!DB142="Yes"),OFFSET('Sanitation Data'!$G$10,0,10*ROW('Sanitation Data'!G136)),NA())</f>
        <v>#N/A</v>
      </c>
      <c r="AN142" s="528" t="e">
        <f ca="1">+IF(AND(ISNUMBER(OFFSET('Sanitation Data'!$G$11,0,10*ROW('Sanitation Data'!G136))),'Data Summary'!DC142="Yes"),OFFSET('Sanitation Data'!$G$11,0,10*ROW('Sanitation Data'!G136)),NA())</f>
        <v>#N/A</v>
      </c>
      <c r="AO142" s="528" t="e">
        <f ca="1">+IF(AND(ISNUMBER(OFFSET('Sanitation Data'!$G$12,0,10*ROW('Sanitation Data'!G136))),'Data Summary'!DD142="Yes"),OFFSET('Sanitation Data'!$G$12,0,10*ROW('Sanitation Data'!G136)),NA())</f>
        <v>#N/A</v>
      </c>
      <c r="AP142" s="528" t="e">
        <f ca="1">+IF(AND(ISNUMBER(OFFSET('Sanitation Data'!$H$4,0,10*ROW('Sanitation Data'!H136))),'Data Summary'!DE142="Yes"),100-OFFSET('Sanitation Data'!$H$4,0,10*ROW('Sanitation Data'!H136)),NA())</f>
        <v>#N/A</v>
      </c>
      <c r="AQ142" s="528" t="e">
        <f ca="1">+IF(AND(ISNUMBER(OFFSET('Sanitation Data'!$H$6,0,10*ROW('Sanitation Data'!H136))),'Data Summary'!DF142="Yes"),OFFSET('Sanitation Data'!$H$6,0,10*ROW('Sanitation Data'!H136)),NA())</f>
        <v>#N/A</v>
      </c>
      <c r="AR142" s="528" t="e">
        <f ca="1">+IF(AND(ISNUMBER(OFFSET('Sanitation Data'!$H$10,0,10*ROW('Sanitation Data'!H136))),'Data Summary'!DG142="Yes"),OFFSET('Sanitation Data'!$H$10,0,10*ROW('Sanitation Data'!H136)),NA())</f>
        <v>#N/A</v>
      </c>
      <c r="AS142" s="528" t="e">
        <f ca="1">+IF(AND(ISNUMBER(OFFSET('Sanitation Data'!$H$11,0,10*ROW('Sanitation Data'!H136))),'Data Summary'!DH142="Yes"),OFFSET('Sanitation Data'!$H$11,0,10*ROW('Sanitation Data'!H136)),NA())</f>
        <v>#N/A</v>
      </c>
      <c r="AT142" s="528" t="e">
        <f ca="1">+IF(AND(ISNUMBER(OFFSET('Sanitation Data'!$H$12,0,10*ROW('Sanitation Data'!H136))),'Data Summary'!DI142="Yes"),OFFSET('Sanitation Data'!$H$12,0,10*ROW('Sanitation Data'!H136)),NA())</f>
        <v>#N/A</v>
      </c>
      <c r="AU142" s="528" t="e">
        <f ca="1">+IF(AND(ISNUMBER(OFFSET('Sanitation Data'!$I$4,0,10*ROW('Sanitation Data'!I136))),'Data Summary'!DJ142="Yes"),100-OFFSET('Sanitation Data'!$I$4,0,10*ROW('Sanitation Data'!I136)),NA())</f>
        <v>#N/A</v>
      </c>
      <c r="AV142" s="528" t="e">
        <f ca="1">+IF(AND(ISNUMBER(OFFSET('Sanitation Data'!$I$6,0,10*ROW('Sanitation Data'!I136))),'Data Summary'!DK142="Yes"),OFFSET('Sanitation Data'!$I$6,0,10*ROW('Sanitation Data'!I136)),NA())</f>
        <v>#N/A</v>
      </c>
      <c r="AW142" s="528" t="e">
        <f ca="1">+IF(AND(ISNUMBER(OFFSET('Sanitation Data'!$I$10,0,10*ROW('Sanitation Data'!I136))),'Data Summary'!DL142="Yes"),OFFSET('Sanitation Data'!$I$10,0,10*ROW('Sanitation Data'!I136)),NA())</f>
        <v>#N/A</v>
      </c>
      <c r="AX142" s="528" t="e">
        <f ca="1">+IF(AND(ISNUMBER(OFFSET('Sanitation Data'!$I$11,0,10*ROW('Sanitation Data'!I136))),'Data Summary'!DM142="Yes"),OFFSET('Sanitation Data'!$I$11,0,10*ROW('Sanitation Data'!I136)),NA())</f>
        <v>#N/A</v>
      </c>
      <c r="AY142" s="528" t="e">
        <f ca="1">+IF(AND(ISNUMBER(OFFSET('Sanitation Data'!$I$12,0,10*ROW('Sanitation Data'!I136))),'Data Summary'!DN142="Yes"),OFFSET('Sanitation Data'!$I$12,0,10*ROW('Sanitation Data'!I136)),NA())</f>
        <v>#N/A</v>
      </c>
      <c r="AZ142" s="529" t="e">
        <f ca="1">+IF(AND(ISNUMBER(OFFSET('Hygiene Data'!$D$5,0,10*ROW('Hygiene Data'!D136))),'Data Summary'!DO142="Yes"),OFFSET('Hygiene Data'!$D$5,0,10*ROW('Hygiene Data'!D136)),NA())</f>
        <v>#N/A</v>
      </c>
      <c r="BA142" s="529" t="e">
        <f ca="1">+IF(AND(ISNUMBER(OFFSET('Hygiene Data'!$D$7,0,10*ROW('Hygiene Data'!D136))),'Data Summary'!DP142="Yes"),OFFSET('Hygiene Data'!$D$7,0,10*ROW('Hygiene Data'!D136)),NA())</f>
        <v>#N/A</v>
      </c>
      <c r="BB142" s="529" t="e">
        <f ca="1">+IF(AND(ISNUMBER(OFFSET('Hygiene Data'!$D$9,0,10*ROW('Hygiene Data'!D136))),'Data Summary'!DQ142="Yes"),OFFSET('Hygiene Data'!$D$9,0,10*ROW('Hygiene Data'!D136)),NA())</f>
        <v>#N/A</v>
      </c>
      <c r="BC142" s="529" t="e">
        <f ca="1">+IF(AND(ISNUMBER(OFFSET('Hygiene Data'!$E$5,0,10*ROW('Hygiene Data'!E136))),'Data Summary'!DR142="Yes"),OFFSET('Hygiene Data'!$E$5,0,10*ROW('Hygiene Data'!E136)),NA())</f>
        <v>#N/A</v>
      </c>
      <c r="BD142" s="529" t="e">
        <f ca="1">+IF(AND(ISNUMBER(OFFSET('Hygiene Data'!$E$7,0,10*ROW('Hygiene Data'!E136))),'Data Summary'!DS142="Yes"),OFFSET('Hygiene Data'!$E$7,0,10*ROW('Hygiene Data'!E136)),NA())</f>
        <v>#N/A</v>
      </c>
      <c r="BE142" s="529" t="e">
        <f ca="1">+IF(AND(ISNUMBER(OFFSET('Hygiene Data'!$E$9,0,10*ROW('Hygiene Data'!E136))),'Data Summary'!DT142="Yes"),OFFSET('Hygiene Data'!$E$9,0,10*ROW('Hygiene Data'!E136)),NA())</f>
        <v>#N/A</v>
      </c>
      <c r="BF142" s="529" t="e">
        <f ca="1">+IF(AND(ISNUMBER(OFFSET('Hygiene Data'!$F$5,0,10*ROW('Hygiene Data'!F136))),'Data Summary'!DU142="Yes"),OFFSET('Hygiene Data'!$F$5,0,10*ROW('Hygiene Data'!F136)),NA())</f>
        <v>#N/A</v>
      </c>
      <c r="BG142" s="529" t="e">
        <f ca="1">+IF(AND(ISNUMBER(OFFSET('Hygiene Data'!$F$7,0,10*ROW('Hygiene Data'!F136))),'Data Summary'!DV142="Yes"),OFFSET('Hygiene Data'!$F$7,0,10*ROW('Hygiene Data'!F136)),NA())</f>
        <v>#N/A</v>
      </c>
      <c r="BH142" s="529" t="e">
        <f ca="1">+IF(AND(ISNUMBER(OFFSET('Hygiene Data'!$F$9,0,10*ROW('Hygiene Data'!F136))),'Data Summary'!DW142="Yes"),OFFSET('Hygiene Data'!$F$9,0,10*ROW('Hygiene Data'!F136)),NA())</f>
        <v>#N/A</v>
      </c>
      <c r="BI142" s="529" t="e">
        <f ca="1">+IF(AND(ISNUMBER(OFFSET('Hygiene Data'!$G$5,0,10*ROW('Hygiene Data'!G136))),'Data Summary'!DX142="Yes"),OFFSET('Hygiene Data'!$G$5,0,10*ROW('Hygiene Data'!G136)),NA())</f>
        <v>#N/A</v>
      </c>
      <c r="BJ142" s="529" t="e">
        <f ca="1">+IF(AND(ISNUMBER(OFFSET('Hygiene Data'!$G$7,0,10*ROW('Hygiene Data'!G136))),'Data Summary'!DY142="Yes"),OFFSET('Hygiene Data'!$G$7,0,10*ROW('Hygiene Data'!G136)),NA())</f>
        <v>#N/A</v>
      </c>
      <c r="BK142" s="529" t="e">
        <f ca="1">+IF(AND(ISNUMBER(OFFSET('Hygiene Data'!$G$9,0,10*ROW('Hygiene Data'!G136))),'Data Summary'!DZ142="Yes"),OFFSET('Hygiene Data'!$G$9,0,10*ROW('Hygiene Data'!G136)),NA())</f>
        <v>#N/A</v>
      </c>
      <c r="BL142" s="529" t="e">
        <f ca="1">+IF(AND(ISNUMBER(OFFSET('Hygiene Data'!$H$5,0,10*ROW('Hygiene Data'!H136))),'Data Summary'!EA142="Yes"),OFFSET('Hygiene Data'!$H$5,0,10*ROW('Hygiene Data'!H136)),NA())</f>
        <v>#N/A</v>
      </c>
      <c r="BM142" s="529" t="e">
        <f ca="1">+IF(AND(ISNUMBER(OFFSET('Hygiene Data'!$H$7,0,10*ROW('Hygiene Data'!H136))),'Data Summary'!EB142="Yes"),OFFSET('Hygiene Data'!$H$7,0,10*ROW('Hygiene Data'!H136)),NA())</f>
        <v>#N/A</v>
      </c>
      <c r="BN142" s="529" t="e">
        <f ca="1">+IF(AND(ISNUMBER(OFFSET('Hygiene Data'!$H$9,0,10*ROW('Hygiene Data'!H136))),'Data Summary'!EC142="Yes"),OFFSET('Hygiene Data'!$H$9,0,10*ROW('Hygiene Data'!H136)),NA())</f>
        <v>#N/A</v>
      </c>
      <c r="BO142" s="529" t="e">
        <f ca="1">+IF(AND(ISNUMBER(OFFSET('Hygiene Data'!$I$5,0,10*ROW('Hygiene Data'!I136))),'Data Summary'!ED142="Yes"),OFFSET('Hygiene Data'!$I$5,0,10*ROW('Hygiene Data'!I136)),NA())</f>
        <v>#N/A</v>
      </c>
      <c r="BP142" s="529" t="e">
        <f ca="1">+IF(AND(ISNUMBER(OFFSET('Hygiene Data'!$I$7,0,10*ROW('Hygiene Data'!I136))),'Data Summary'!EE142="Yes"),OFFSET('Hygiene Data'!$I$7,0,10*ROW('Hygiene Data'!I136)),NA())</f>
        <v>#N/A</v>
      </c>
      <c r="BQ142" s="529" t="e">
        <f ca="1">+IF(AND(ISNUMBER(OFFSET('Hygiene Data'!$I$9,0,10*ROW('Hygiene Data'!I136))),'Data Summary'!EF142="Yes"),OFFSET('Hygiene Data'!$I$9,0,10*ROW('Hygiene Data'!I136)),NA())</f>
        <v>#N/A</v>
      </c>
    </row>
    <row r="143" spans="1:69" x14ac:dyDescent="0.25">
      <c r="A143" s="525" t="e">
        <f ca="1">+RIGHT('Data Summary'!A143,LEN('Data Summary'!A143)-9)</f>
        <v>#VALUE!</v>
      </c>
      <c r="B143" s="499" t="str">
        <f ca="1">+IF(ISTEXT('Data Summary'!B143),'Data Summary'!B143,"")</f>
        <v/>
      </c>
      <c r="C143" s="526" t="e">
        <f ca="1">+VALUE('Data Summary'!C143)</f>
        <v>#VALUE!</v>
      </c>
      <c r="D143" s="527" t="e">
        <f ca="1">+IF(AND(ISNUMBER(OFFSET('Water Data'!$D$4,0,10*ROW('Water Data'!D137))),'Data Summary'!BS143="Yes"),100-OFFSET('Water Data'!$D$4,0,10*ROW('Water Data'!D137)),NA())</f>
        <v>#N/A</v>
      </c>
      <c r="E143" s="527" t="e">
        <f ca="1">+IF(AND(ISNUMBER(OFFSET('Water Data'!$D$6,0,10*ROW('Water Data'!D137))),'Data Summary'!BT143="Yes"),OFFSET('Water Data'!$D$6,0,10*ROW('Water Data'!D137)),NA())</f>
        <v>#N/A</v>
      </c>
      <c r="F143" s="527" t="e">
        <f ca="1">+IF(AND(ISNUMBER(OFFSET('Water Data'!$D$9,0,10*ROW('Water Data'!D137))),'Data Summary'!BU143="Yes"),OFFSET('Water Data'!$D$9,0,10*ROW('Water Data'!D137)),NA())</f>
        <v>#N/A</v>
      </c>
      <c r="G143" s="527" t="e">
        <f ca="1">+IF(AND(ISNUMBER(OFFSET('Water Data'!$E$4,0,10*ROW('Water Data'!E137))),'Data Summary'!BV143="Yes"),100-OFFSET('Water Data'!$E$4,0,10*ROW('Water Data'!E137)),NA())</f>
        <v>#N/A</v>
      </c>
      <c r="H143" s="527" t="e">
        <f ca="1">+IF(AND(ISNUMBER(OFFSET('Water Data'!$E$6,0,10*ROW('Water Data'!E137))),'Data Summary'!BW143="Yes"),OFFSET('Water Data'!$E$6,0,10*ROW('Water Data'!E137)),NA())</f>
        <v>#N/A</v>
      </c>
      <c r="I143" s="527" t="e">
        <f ca="1">+IF(AND(ISNUMBER(OFFSET('Water Data'!$E$9,0,10*ROW('Water Data'!E137))),'Data Summary'!BX143="Yes"),OFFSET('Water Data'!$E$9,0,10*ROW('Water Data'!E137)),NA())</f>
        <v>#N/A</v>
      </c>
      <c r="J143" s="527" t="e">
        <f ca="1">+IF(AND(ISNUMBER(OFFSET('Water Data'!$F$4,0,10*ROW('Water Data'!F137))),'Data Summary'!BY143="Yes"),100-OFFSET('Water Data'!$F$4,0,10*ROW('Water Data'!F137)),NA())</f>
        <v>#N/A</v>
      </c>
      <c r="K143" s="527" t="e">
        <f ca="1">+IF(AND(ISNUMBER(OFFSET('Water Data'!$F$6,0,10*ROW('Water Data'!F137))),'Data Summary'!BZ143="Yes"),OFFSET('Water Data'!$F$6,0,10*ROW('Water Data'!F137)),NA())</f>
        <v>#N/A</v>
      </c>
      <c r="L143" s="527" t="e">
        <f ca="1">+IF(AND(ISNUMBER(OFFSET('Water Data'!$F$9,0,10*ROW('Water Data'!F137))),'Data Summary'!CA143="Yes"),OFFSET('Water Data'!$F$9,0,10*ROW('Water Data'!F137)),NA())</f>
        <v>#N/A</v>
      </c>
      <c r="M143" s="527" t="e">
        <f ca="1">+IF(AND(ISNUMBER(OFFSET('Water Data'!$G$4,0,10*ROW('Water Data'!G137))),'Data Summary'!CB143="Yes"),100-OFFSET('Water Data'!$G$4,0,10*ROW('Water Data'!G137)),NA())</f>
        <v>#N/A</v>
      </c>
      <c r="N143" s="527" t="e">
        <f ca="1">+IF(AND(ISNUMBER(OFFSET('Water Data'!$G$6,0,10*ROW('Water Data'!G137))),'Data Summary'!CC143="Yes"),OFFSET('Water Data'!$G$6,0,10*ROW('Water Data'!G137)),NA())</f>
        <v>#N/A</v>
      </c>
      <c r="O143" s="527" t="e">
        <f ca="1">+IF(AND(ISNUMBER(OFFSET('Water Data'!$G$9,0,10*ROW('Water Data'!G137))),'Data Summary'!CD143="Yes"),OFFSET('Water Data'!$G$9,0,10*ROW('Water Data'!G137)),NA())</f>
        <v>#N/A</v>
      </c>
      <c r="P143" s="527" t="e">
        <f ca="1">+IF(AND(ISNUMBER(OFFSET('Water Data'!$H$4,0,10*ROW('Water Data'!H137))),'Data Summary'!CE143="Yes"),100-OFFSET('Water Data'!$H$4,0,10*ROW('Water Data'!H137)),NA())</f>
        <v>#N/A</v>
      </c>
      <c r="Q143" s="527" t="e">
        <f ca="1">+IF(AND(ISNUMBER(OFFSET('Water Data'!$H$6,0,10*ROW('Water Data'!H137))),'Data Summary'!CF143="Yes"),OFFSET('Water Data'!$H$6,0,10*ROW('Water Data'!H137)),NA())</f>
        <v>#N/A</v>
      </c>
      <c r="R143" s="527" t="e">
        <f ca="1">+IF(AND(ISNUMBER(OFFSET('Water Data'!$H$9,0,10*ROW('Water Data'!H137))),'Data Summary'!CG143="Yes"),OFFSET('Water Data'!$H$9,0,10*ROW('Water Data'!H137)),NA())</f>
        <v>#N/A</v>
      </c>
      <c r="S143" s="527" t="e">
        <f ca="1">+IF(AND(ISNUMBER(OFFSET('Water Data'!$I$4,0,10*ROW('Water Data'!I137))),'Data Summary'!CH143="Yes"),100-OFFSET('Water Data'!$I$4,0,10*ROW('Water Data'!I137)),NA())</f>
        <v>#N/A</v>
      </c>
      <c r="T143" s="527" t="e">
        <f ca="1">+IF(AND(ISNUMBER(OFFSET('Water Data'!$I$6,0,10*ROW('Water Data'!I137))),'Data Summary'!CI143="Yes"),OFFSET('Water Data'!$I$6,0,10*ROW('Water Data'!I137)),NA())</f>
        <v>#N/A</v>
      </c>
      <c r="U143" s="527" t="e">
        <f ca="1">+IF(AND(ISNUMBER(OFFSET('Water Data'!$I$9,0,10*ROW('Water Data'!I137))),'Data Summary'!CJ143="Yes"),OFFSET('Water Data'!$I$9,0,10*ROW('Water Data'!I137)),NA())</f>
        <v>#N/A</v>
      </c>
      <c r="V143" s="528" t="e">
        <f ca="1">+IF(AND(ISNUMBER(OFFSET('Sanitation Data'!$D$4,0,10*ROW('Sanitation Data'!D137))),'Data Summary'!CK143="Yes"),100-OFFSET('Sanitation Data'!$D$4,0,10*ROW('Sanitation Data'!D137)),NA())</f>
        <v>#N/A</v>
      </c>
      <c r="W143" s="528" t="e">
        <f ca="1">+IF(AND(ISNUMBER(OFFSET('Sanitation Data'!$D$6,0,10*ROW('Sanitation Data'!D137))),'Data Summary'!CL143="Yes"),OFFSET('Sanitation Data'!$D$6,0,10*ROW('Sanitation Data'!D137)),NA())</f>
        <v>#N/A</v>
      </c>
      <c r="X143" s="528" t="e">
        <f ca="1">+IF(AND(ISNUMBER(OFFSET('Sanitation Data'!$D$10,0,10*ROW('Sanitation Data'!D137))),'Data Summary'!CM143="Yes"),OFFSET('Sanitation Data'!$D$10,0,10*ROW('Sanitation Data'!D137)),NA())</f>
        <v>#N/A</v>
      </c>
      <c r="Y143" s="528" t="e">
        <f ca="1">+IF(AND(ISNUMBER(OFFSET('Sanitation Data'!$D$11,0,10*ROW('Sanitation Data'!D137))),'Data Summary'!CN143="Yes"),OFFSET('Sanitation Data'!$D$11,0,10*ROW('Sanitation Data'!D137)),NA())</f>
        <v>#N/A</v>
      </c>
      <c r="Z143" s="528" t="e">
        <f ca="1">+IF(AND(ISNUMBER(OFFSET('Sanitation Data'!$D$12,0,10*ROW('Sanitation Data'!D137))),'Data Summary'!CO143="Yes"),OFFSET('Sanitation Data'!$D$12,0,10*ROW('Sanitation Data'!D137)),NA())</f>
        <v>#N/A</v>
      </c>
      <c r="AA143" s="528" t="e">
        <f ca="1">+IF(AND(ISNUMBER(OFFSET('Sanitation Data'!$E$4,0,10*ROW('Sanitation Data'!E137))),'Data Summary'!CP143="Yes"),100-OFFSET('Sanitation Data'!$E$4,0,10*ROW('Sanitation Data'!E137)),NA())</f>
        <v>#N/A</v>
      </c>
      <c r="AB143" s="528" t="e">
        <f ca="1">+IF(AND(ISNUMBER(OFFSET('Sanitation Data'!$E$6,0,10*ROW('Sanitation Data'!E137))),'Data Summary'!CQ143="Yes"),OFFSET('Sanitation Data'!$E$6,0,10*ROW('Sanitation Data'!E137)),NA())</f>
        <v>#N/A</v>
      </c>
      <c r="AC143" s="528" t="e">
        <f ca="1">+IF(AND(ISNUMBER(OFFSET('Sanitation Data'!$E$10,0,10*ROW('Sanitation Data'!E137))),'Data Summary'!CR143="Yes"),OFFSET('Sanitation Data'!$E$10,0,10*ROW('Sanitation Data'!E137)),NA())</f>
        <v>#N/A</v>
      </c>
      <c r="AD143" s="528" t="e">
        <f ca="1">+IF(AND(ISNUMBER(OFFSET('Sanitation Data'!$E$11,0,10*ROW('Sanitation Data'!E137))),'Data Summary'!CS143="Yes"),OFFSET('Sanitation Data'!$E$11,0,10*ROW('Sanitation Data'!E137)),NA())</f>
        <v>#N/A</v>
      </c>
      <c r="AE143" s="528" t="e">
        <f ca="1">+IF(AND(ISNUMBER(OFFSET('Sanitation Data'!$E$12,0,10*ROW('Sanitation Data'!E137))),'Data Summary'!CT143="Yes"),OFFSET('Sanitation Data'!$E$12,0,10*ROW('Sanitation Data'!E137)),NA())</f>
        <v>#N/A</v>
      </c>
      <c r="AF143" s="528" t="e">
        <f ca="1">+IF(AND(ISNUMBER(OFFSET('Sanitation Data'!$F$4,0,10*ROW('Sanitation Data'!F137))),'Data Summary'!CU143="Yes"),100-OFFSET('Sanitation Data'!$F$4,0,10*ROW('Sanitation Data'!F137)),NA())</f>
        <v>#N/A</v>
      </c>
      <c r="AG143" s="528" t="e">
        <f ca="1">+IF(AND(ISNUMBER(OFFSET('Sanitation Data'!$F$6,0,10*ROW('Sanitation Data'!F137))),'Data Summary'!CV143="Yes"),OFFSET('Sanitation Data'!$F$6,0,10*ROW('Sanitation Data'!F137)),NA())</f>
        <v>#N/A</v>
      </c>
      <c r="AH143" s="528" t="e">
        <f ca="1">+IF(AND(ISNUMBER(OFFSET('Sanitation Data'!$F$10,0,10*ROW('Sanitation Data'!F137))),'Data Summary'!CW143="Yes"),OFFSET('Sanitation Data'!$F$10,0,10*ROW('Sanitation Data'!F137)),NA())</f>
        <v>#N/A</v>
      </c>
      <c r="AI143" s="528" t="e">
        <f ca="1">+IF(AND(ISNUMBER(OFFSET('Sanitation Data'!$F$11,0,10*ROW('Sanitation Data'!F137))),'Data Summary'!CX143="Yes"),OFFSET('Sanitation Data'!$F$11,0,10*ROW('Sanitation Data'!F137)),NA())</f>
        <v>#N/A</v>
      </c>
      <c r="AJ143" s="528" t="e">
        <f ca="1">+IF(AND(ISNUMBER(OFFSET('Sanitation Data'!$F$12,0,10*ROW('Sanitation Data'!F137))),'Data Summary'!CY143="Yes"),OFFSET('Sanitation Data'!$F$12,0,10*ROW('Sanitation Data'!F137)),NA())</f>
        <v>#N/A</v>
      </c>
      <c r="AK143" s="528" t="e">
        <f ca="1">+IF(AND(ISNUMBER(OFFSET('Sanitation Data'!$G$4,0,10*ROW('Sanitation Data'!G137))),'Data Summary'!CZ143="Yes"),100-OFFSET('Sanitation Data'!$G$4,0,10*ROW('Sanitation Data'!G137)),NA())</f>
        <v>#N/A</v>
      </c>
      <c r="AL143" s="528" t="e">
        <f ca="1">+IF(AND(ISNUMBER(OFFSET('Sanitation Data'!$G$6,0,10*ROW('Sanitation Data'!G137))),'Data Summary'!DA143="Yes"),OFFSET('Sanitation Data'!$G$6,0,10*ROW('Sanitation Data'!G137)),NA())</f>
        <v>#N/A</v>
      </c>
      <c r="AM143" s="528" t="e">
        <f ca="1">+IF(AND(ISNUMBER(OFFSET('Sanitation Data'!$G$10,0,10*ROW('Sanitation Data'!G137))),'Data Summary'!DB143="Yes"),OFFSET('Sanitation Data'!$G$10,0,10*ROW('Sanitation Data'!G137)),NA())</f>
        <v>#N/A</v>
      </c>
      <c r="AN143" s="528" t="e">
        <f ca="1">+IF(AND(ISNUMBER(OFFSET('Sanitation Data'!$G$11,0,10*ROW('Sanitation Data'!G137))),'Data Summary'!DC143="Yes"),OFFSET('Sanitation Data'!$G$11,0,10*ROW('Sanitation Data'!G137)),NA())</f>
        <v>#N/A</v>
      </c>
      <c r="AO143" s="528" t="e">
        <f ca="1">+IF(AND(ISNUMBER(OFFSET('Sanitation Data'!$G$12,0,10*ROW('Sanitation Data'!G137))),'Data Summary'!DD143="Yes"),OFFSET('Sanitation Data'!$G$12,0,10*ROW('Sanitation Data'!G137)),NA())</f>
        <v>#N/A</v>
      </c>
      <c r="AP143" s="528" t="e">
        <f ca="1">+IF(AND(ISNUMBER(OFFSET('Sanitation Data'!$H$4,0,10*ROW('Sanitation Data'!H137))),'Data Summary'!DE143="Yes"),100-OFFSET('Sanitation Data'!$H$4,0,10*ROW('Sanitation Data'!H137)),NA())</f>
        <v>#N/A</v>
      </c>
      <c r="AQ143" s="528" t="e">
        <f ca="1">+IF(AND(ISNUMBER(OFFSET('Sanitation Data'!$H$6,0,10*ROW('Sanitation Data'!H137))),'Data Summary'!DF143="Yes"),OFFSET('Sanitation Data'!$H$6,0,10*ROW('Sanitation Data'!H137)),NA())</f>
        <v>#N/A</v>
      </c>
      <c r="AR143" s="528" t="e">
        <f ca="1">+IF(AND(ISNUMBER(OFFSET('Sanitation Data'!$H$10,0,10*ROW('Sanitation Data'!H137))),'Data Summary'!DG143="Yes"),OFFSET('Sanitation Data'!$H$10,0,10*ROW('Sanitation Data'!H137)),NA())</f>
        <v>#N/A</v>
      </c>
      <c r="AS143" s="528" t="e">
        <f ca="1">+IF(AND(ISNUMBER(OFFSET('Sanitation Data'!$H$11,0,10*ROW('Sanitation Data'!H137))),'Data Summary'!DH143="Yes"),OFFSET('Sanitation Data'!$H$11,0,10*ROW('Sanitation Data'!H137)),NA())</f>
        <v>#N/A</v>
      </c>
      <c r="AT143" s="528" t="e">
        <f ca="1">+IF(AND(ISNUMBER(OFFSET('Sanitation Data'!$H$12,0,10*ROW('Sanitation Data'!H137))),'Data Summary'!DI143="Yes"),OFFSET('Sanitation Data'!$H$12,0,10*ROW('Sanitation Data'!H137)),NA())</f>
        <v>#N/A</v>
      </c>
      <c r="AU143" s="528" t="e">
        <f ca="1">+IF(AND(ISNUMBER(OFFSET('Sanitation Data'!$I$4,0,10*ROW('Sanitation Data'!I137))),'Data Summary'!DJ143="Yes"),100-OFFSET('Sanitation Data'!$I$4,0,10*ROW('Sanitation Data'!I137)),NA())</f>
        <v>#N/A</v>
      </c>
      <c r="AV143" s="528" t="e">
        <f ca="1">+IF(AND(ISNUMBER(OFFSET('Sanitation Data'!$I$6,0,10*ROW('Sanitation Data'!I137))),'Data Summary'!DK143="Yes"),OFFSET('Sanitation Data'!$I$6,0,10*ROW('Sanitation Data'!I137)),NA())</f>
        <v>#N/A</v>
      </c>
      <c r="AW143" s="528" t="e">
        <f ca="1">+IF(AND(ISNUMBER(OFFSET('Sanitation Data'!$I$10,0,10*ROW('Sanitation Data'!I137))),'Data Summary'!DL143="Yes"),OFFSET('Sanitation Data'!$I$10,0,10*ROW('Sanitation Data'!I137)),NA())</f>
        <v>#N/A</v>
      </c>
      <c r="AX143" s="528" t="e">
        <f ca="1">+IF(AND(ISNUMBER(OFFSET('Sanitation Data'!$I$11,0,10*ROW('Sanitation Data'!I137))),'Data Summary'!DM143="Yes"),OFFSET('Sanitation Data'!$I$11,0,10*ROW('Sanitation Data'!I137)),NA())</f>
        <v>#N/A</v>
      </c>
      <c r="AY143" s="528" t="e">
        <f ca="1">+IF(AND(ISNUMBER(OFFSET('Sanitation Data'!$I$12,0,10*ROW('Sanitation Data'!I137))),'Data Summary'!DN143="Yes"),OFFSET('Sanitation Data'!$I$12,0,10*ROW('Sanitation Data'!I137)),NA())</f>
        <v>#N/A</v>
      </c>
      <c r="AZ143" s="529" t="e">
        <f ca="1">+IF(AND(ISNUMBER(OFFSET('Hygiene Data'!$D$5,0,10*ROW('Hygiene Data'!D137))),'Data Summary'!DO143="Yes"),OFFSET('Hygiene Data'!$D$5,0,10*ROW('Hygiene Data'!D137)),NA())</f>
        <v>#N/A</v>
      </c>
      <c r="BA143" s="529" t="e">
        <f ca="1">+IF(AND(ISNUMBER(OFFSET('Hygiene Data'!$D$7,0,10*ROW('Hygiene Data'!D137))),'Data Summary'!DP143="Yes"),OFFSET('Hygiene Data'!$D$7,0,10*ROW('Hygiene Data'!D137)),NA())</f>
        <v>#N/A</v>
      </c>
      <c r="BB143" s="529" t="e">
        <f ca="1">+IF(AND(ISNUMBER(OFFSET('Hygiene Data'!$D$9,0,10*ROW('Hygiene Data'!D137))),'Data Summary'!DQ143="Yes"),OFFSET('Hygiene Data'!$D$9,0,10*ROW('Hygiene Data'!D137)),NA())</f>
        <v>#N/A</v>
      </c>
      <c r="BC143" s="529" t="e">
        <f ca="1">+IF(AND(ISNUMBER(OFFSET('Hygiene Data'!$E$5,0,10*ROW('Hygiene Data'!E137))),'Data Summary'!DR143="Yes"),OFFSET('Hygiene Data'!$E$5,0,10*ROW('Hygiene Data'!E137)),NA())</f>
        <v>#N/A</v>
      </c>
      <c r="BD143" s="529" t="e">
        <f ca="1">+IF(AND(ISNUMBER(OFFSET('Hygiene Data'!$E$7,0,10*ROW('Hygiene Data'!E137))),'Data Summary'!DS143="Yes"),OFFSET('Hygiene Data'!$E$7,0,10*ROW('Hygiene Data'!E137)),NA())</f>
        <v>#N/A</v>
      </c>
      <c r="BE143" s="529" t="e">
        <f ca="1">+IF(AND(ISNUMBER(OFFSET('Hygiene Data'!$E$9,0,10*ROW('Hygiene Data'!E137))),'Data Summary'!DT143="Yes"),OFFSET('Hygiene Data'!$E$9,0,10*ROW('Hygiene Data'!E137)),NA())</f>
        <v>#N/A</v>
      </c>
      <c r="BF143" s="529" t="e">
        <f ca="1">+IF(AND(ISNUMBER(OFFSET('Hygiene Data'!$F$5,0,10*ROW('Hygiene Data'!F137))),'Data Summary'!DU143="Yes"),OFFSET('Hygiene Data'!$F$5,0,10*ROW('Hygiene Data'!F137)),NA())</f>
        <v>#N/A</v>
      </c>
      <c r="BG143" s="529" t="e">
        <f ca="1">+IF(AND(ISNUMBER(OFFSET('Hygiene Data'!$F$7,0,10*ROW('Hygiene Data'!F137))),'Data Summary'!DV143="Yes"),OFFSET('Hygiene Data'!$F$7,0,10*ROW('Hygiene Data'!F137)),NA())</f>
        <v>#N/A</v>
      </c>
      <c r="BH143" s="529" t="e">
        <f ca="1">+IF(AND(ISNUMBER(OFFSET('Hygiene Data'!$F$9,0,10*ROW('Hygiene Data'!F137))),'Data Summary'!DW143="Yes"),OFFSET('Hygiene Data'!$F$9,0,10*ROW('Hygiene Data'!F137)),NA())</f>
        <v>#N/A</v>
      </c>
      <c r="BI143" s="529" t="e">
        <f ca="1">+IF(AND(ISNUMBER(OFFSET('Hygiene Data'!$G$5,0,10*ROW('Hygiene Data'!G137))),'Data Summary'!DX143="Yes"),OFFSET('Hygiene Data'!$G$5,0,10*ROW('Hygiene Data'!G137)),NA())</f>
        <v>#N/A</v>
      </c>
      <c r="BJ143" s="529" t="e">
        <f ca="1">+IF(AND(ISNUMBER(OFFSET('Hygiene Data'!$G$7,0,10*ROW('Hygiene Data'!G137))),'Data Summary'!DY143="Yes"),OFFSET('Hygiene Data'!$G$7,0,10*ROW('Hygiene Data'!G137)),NA())</f>
        <v>#N/A</v>
      </c>
      <c r="BK143" s="529" t="e">
        <f ca="1">+IF(AND(ISNUMBER(OFFSET('Hygiene Data'!$G$9,0,10*ROW('Hygiene Data'!G137))),'Data Summary'!DZ143="Yes"),OFFSET('Hygiene Data'!$G$9,0,10*ROW('Hygiene Data'!G137)),NA())</f>
        <v>#N/A</v>
      </c>
      <c r="BL143" s="529" t="e">
        <f ca="1">+IF(AND(ISNUMBER(OFFSET('Hygiene Data'!$H$5,0,10*ROW('Hygiene Data'!H137))),'Data Summary'!EA143="Yes"),OFFSET('Hygiene Data'!$H$5,0,10*ROW('Hygiene Data'!H137)),NA())</f>
        <v>#N/A</v>
      </c>
      <c r="BM143" s="529" t="e">
        <f ca="1">+IF(AND(ISNUMBER(OFFSET('Hygiene Data'!$H$7,0,10*ROW('Hygiene Data'!H137))),'Data Summary'!EB143="Yes"),OFFSET('Hygiene Data'!$H$7,0,10*ROW('Hygiene Data'!H137)),NA())</f>
        <v>#N/A</v>
      </c>
      <c r="BN143" s="529" t="e">
        <f ca="1">+IF(AND(ISNUMBER(OFFSET('Hygiene Data'!$H$9,0,10*ROW('Hygiene Data'!H137))),'Data Summary'!EC143="Yes"),OFFSET('Hygiene Data'!$H$9,0,10*ROW('Hygiene Data'!H137)),NA())</f>
        <v>#N/A</v>
      </c>
      <c r="BO143" s="529" t="e">
        <f ca="1">+IF(AND(ISNUMBER(OFFSET('Hygiene Data'!$I$5,0,10*ROW('Hygiene Data'!I137))),'Data Summary'!ED143="Yes"),OFFSET('Hygiene Data'!$I$5,0,10*ROW('Hygiene Data'!I137)),NA())</f>
        <v>#N/A</v>
      </c>
      <c r="BP143" s="529" t="e">
        <f ca="1">+IF(AND(ISNUMBER(OFFSET('Hygiene Data'!$I$7,0,10*ROW('Hygiene Data'!I137))),'Data Summary'!EE143="Yes"),OFFSET('Hygiene Data'!$I$7,0,10*ROW('Hygiene Data'!I137)),NA())</f>
        <v>#N/A</v>
      </c>
      <c r="BQ143" s="529" t="e">
        <f ca="1">+IF(AND(ISNUMBER(OFFSET('Hygiene Data'!$I$9,0,10*ROW('Hygiene Data'!I137))),'Data Summary'!EF143="Yes"),OFFSET('Hygiene Data'!$I$9,0,10*ROW('Hygiene Data'!I137)),NA())</f>
        <v>#N/A</v>
      </c>
    </row>
    <row r="144" spans="1:69" x14ac:dyDescent="0.25">
      <c r="A144" s="525" t="e">
        <f ca="1">+RIGHT('Data Summary'!A144,LEN('Data Summary'!A144)-9)</f>
        <v>#VALUE!</v>
      </c>
      <c r="B144" s="499" t="str">
        <f ca="1">+IF(ISTEXT('Data Summary'!B144),'Data Summary'!B144,"")</f>
        <v/>
      </c>
      <c r="C144" s="526" t="e">
        <f ca="1">+VALUE('Data Summary'!C144)</f>
        <v>#VALUE!</v>
      </c>
      <c r="D144" s="527" t="e">
        <f ca="1">+IF(AND(ISNUMBER(OFFSET('Water Data'!$D$4,0,10*ROW('Water Data'!D138))),'Data Summary'!BS144="Yes"),100-OFFSET('Water Data'!$D$4,0,10*ROW('Water Data'!D138)),NA())</f>
        <v>#N/A</v>
      </c>
      <c r="E144" s="527" t="e">
        <f ca="1">+IF(AND(ISNUMBER(OFFSET('Water Data'!$D$6,0,10*ROW('Water Data'!D138))),'Data Summary'!BT144="Yes"),OFFSET('Water Data'!$D$6,0,10*ROW('Water Data'!D138)),NA())</f>
        <v>#N/A</v>
      </c>
      <c r="F144" s="527" t="e">
        <f ca="1">+IF(AND(ISNUMBER(OFFSET('Water Data'!$D$9,0,10*ROW('Water Data'!D138))),'Data Summary'!BU144="Yes"),OFFSET('Water Data'!$D$9,0,10*ROW('Water Data'!D138)),NA())</f>
        <v>#N/A</v>
      </c>
      <c r="G144" s="527" t="e">
        <f ca="1">+IF(AND(ISNUMBER(OFFSET('Water Data'!$E$4,0,10*ROW('Water Data'!E138))),'Data Summary'!BV144="Yes"),100-OFFSET('Water Data'!$E$4,0,10*ROW('Water Data'!E138)),NA())</f>
        <v>#N/A</v>
      </c>
      <c r="H144" s="527" t="e">
        <f ca="1">+IF(AND(ISNUMBER(OFFSET('Water Data'!$E$6,0,10*ROW('Water Data'!E138))),'Data Summary'!BW144="Yes"),OFFSET('Water Data'!$E$6,0,10*ROW('Water Data'!E138)),NA())</f>
        <v>#N/A</v>
      </c>
      <c r="I144" s="527" t="e">
        <f ca="1">+IF(AND(ISNUMBER(OFFSET('Water Data'!$E$9,0,10*ROW('Water Data'!E138))),'Data Summary'!BX144="Yes"),OFFSET('Water Data'!$E$9,0,10*ROW('Water Data'!E138)),NA())</f>
        <v>#N/A</v>
      </c>
      <c r="J144" s="527" t="e">
        <f ca="1">+IF(AND(ISNUMBER(OFFSET('Water Data'!$F$4,0,10*ROW('Water Data'!F138))),'Data Summary'!BY144="Yes"),100-OFFSET('Water Data'!$F$4,0,10*ROW('Water Data'!F138)),NA())</f>
        <v>#N/A</v>
      </c>
      <c r="K144" s="527" t="e">
        <f ca="1">+IF(AND(ISNUMBER(OFFSET('Water Data'!$F$6,0,10*ROW('Water Data'!F138))),'Data Summary'!BZ144="Yes"),OFFSET('Water Data'!$F$6,0,10*ROW('Water Data'!F138)),NA())</f>
        <v>#N/A</v>
      </c>
      <c r="L144" s="527" t="e">
        <f ca="1">+IF(AND(ISNUMBER(OFFSET('Water Data'!$F$9,0,10*ROW('Water Data'!F138))),'Data Summary'!CA144="Yes"),OFFSET('Water Data'!$F$9,0,10*ROW('Water Data'!F138)),NA())</f>
        <v>#N/A</v>
      </c>
      <c r="M144" s="527" t="e">
        <f ca="1">+IF(AND(ISNUMBER(OFFSET('Water Data'!$G$4,0,10*ROW('Water Data'!G138))),'Data Summary'!CB144="Yes"),100-OFFSET('Water Data'!$G$4,0,10*ROW('Water Data'!G138)),NA())</f>
        <v>#N/A</v>
      </c>
      <c r="N144" s="527" t="e">
        <f ca="1">+IF(AND(ISNUMBER(OFFSET('Water Data'!$G$6,0,10*ROW('Water Data'!G138))),'Data Summary'!CC144="Yes"),OFFSET('Water Data'!$G$6,0,10*ROW('Water Data'!G138)),NA())</f>
        <v>#N/A</v>
      </c>
      <c r="O144" s="527" t="e">
        <f ca="1">+IF(AND(ISNUMBER(OFFSET('Water Data'!$G$9,0,10*ROW('Water Data'!G138))),'Data Summary'!CD144="Yes"),OFFSET('Water Data'!$G$9,0,10*ROW('Water Data'!G138)),NA())</f>
        <v>#N/A</v>
      </c>
      <c r="P144" s="527" t="e">
        <f ca="1">+IF(AND(ISNUMBER(OFFSET('Water Data'!$H$4,0,10*ROW('Water Data'!H138))),'Data Summary'!CE144="Yes"),100-OFFSET('Water Data'!$H$4,0,10*ROW('Water Data'!H138)),NA())</f>
        <v>#N/A</v>
      </c>
      <c r="Q144" s="527" t="e">
        <f ca="1">+IF(AND(ISNUMBER(OFFSET('Water Data'!$H$6,0,10*ROW('Water Data'!H138))),'Data Summary'!CF144="Yes"),OFFSET('Water Data'!$H$6,0,10*ROW('Water Data'!H138)),NA())</f>
        <v>#N/A</v>
      </c>
      <c r="R144" s="527" t="e">
        <f ca="1">+IF(AND(ISNUMBER(OFFSET('Water Data'!$H$9,0,10*ROW('Water Data'!H138))),'Data Summary'!CG144="Yes"),OFFSET('Water Data'!$H$9,0,10*ROW('Water Data'!H138)),NA())</f>
        <v>#N/A</v>
      </c>
      <c r="S144" s="527" t="e">
        <f ca="1">+IF(AND(ISNUMBER(OFFSET('Water Data'!$I$4,0,10*ROW('Water Data'!I138))),'Data Summary'!CH144="Yes"),100-OFFSET('Water Data'!$I$4,0,10*ROW('Water Data'!I138)),NA())</f>
        <v>#N/A</v>
      </c>
      <c r="T144" s="527" t="e">
        <f ca="1">+IF(AND(ISNUMBER(OFFSET('Water Data'!$I$6,0,10*ROW('Water Data'!I138))),'Data Summary'!CI144="Yes"),OFFSET('Water Data'!$I$6,0,10*ROW('Water Data'!I138)),NA())</f>
        <v>#N/A</v>
      </c>
      <c r="U144" s="527" t="e">
        <f ca="1">+IF(AND(ISNUMBER(OFFSET('Water Data'!$I$9,0,10*ROW('Water Data'!I138))),'Data Summary'!CJ144="Yes"),OFFSET('Water Data'!$I$9,0,10*ROW('Water Data'!I138)),NA())</f>
        <v>#N/A</v>
      </c>
      <c r="V144" s="528" t="e">
        <f ca="1">+IF(AND(ISNUMBER(OFFSET('Sanitation Data'!$D$4,0,10*ROW('Sanitation Data'!D138))),'Data Summary'!CK144="Yes"),100-OFFSET('Sanitation Data'!$D$4,0,10*ROW('Sanitation Data'!D138)),NA())</f>
        <v>#N/A</v>
      </c>
      <c r="W144" s="528" t="e">
        <f ca="1">+IF(AND(ISNUMBER(OFFSET('Sanitation Data'!$D$6,0,10*ROW('Sanitation Data'!D138))),'Data Summary'!CL144="Yes"),OFFSET('Sanitation Data'!$D$6,0,10*ROW('Sanitation Data'!D138)),NA())</f>
        <v>#N/A</v>
      </c>
      <c r="X144" s="528" t="e">
        <f ca="1">+IF(AND(ISNUMBER(OFFSET('Sanitation Data'!$D$10,0,10*ROW('Sanitation Data'!D138))),'Data Summary'!CM144="Yes"),OFFSET('Sanitation Data'!$D$10,0,10*ROW('Sanitation Data'!D138)),NA())</f>
        <v>#N/A</v>
      </c>
      <c r="Y144" s="528" t="e">
        <f ca="1">+IF(AND(ISNUMBER(OFFSET('Sanitation Data'!$D$11,0,10*ROW('Sanitation Data'!D138))),'Data Summary'!CN144="Yes"),OFFSET('Sanitation Data'!$D$11,0,10*ROW('Sanitation Data'!D138)),NA())</f>
        <v>#N/A</v>
      </c>
      <c r="Z144" s="528" t="e">
        <f ca="1">+IF(AND(ISNUMBER(OFFSET('Sanitation Data'!$D$12,0,10*ROW('Sanitation Data'!D138))),'Data Summary'!CO144="Yes"),OFFSET('Sanitation Data'!$D$12,0,10*ROW('Sanitation Data'!D138)),NA())</f>
        <v>#N/A</v>
      </c>
      <c r="AA144" s="528" t="e">
        <f ca="1">+IF(AND(ISNUMBER(OFFSET('Sanitation Data'!$E$4,0,10*ROW('Sanitation Data'!E138))),'Data Summary'!CP144="Yes"),100-OFFSET('Sanitation Data'!$E$4,0,10*ROW('Sanitation Data'!E138)),NA())</f>
        <v>#N/A</v>
      </c>
      <c r="AB144" s="528" t="e">
        <f ca="1">+IF(AND(ISNUMBER(OFFSET('Sanitation Data'!$E$6,0,10*ROW('Sanitation Data'!E138))),'Data Summary'!CQ144="Yes"),OFFSET('Sanitation Data'!$E$6,0,10*ROW('Sanitation Data'!E138)),NA())</f>
        <v>#N/A</v>
      </c>
      <c r="AC144" s="528" t="e">
        <f ca="1">+IF(AND(ISNUMBER(OFFSET('Sanitation Data'!$E$10,0,10*ROW('Sanitation Data'!E138))),'Data Summary'!CR144="Yes"),OFFSET('Sanitation Data'!$E$10,0,10*ROW('Sanitation Data'!E138)),NA())</f>
        <v>#N/A</v>
      </c>
      <c r="AD144" s="528" t="e">
        <f ca="1">+IF(AND(ISNUMBER(OFFSET('Sanitation Data'!$E$11,0,10*ROW('Sanitation Data'!E138))),'Data Summary'!CS144="Yes"),OFFSET('Sanitation Data'!$E$11,0,10*ROW('Sanitation Data'!E138)),NA())</f>
        <v>#N/A</v>
      </c>
      <c r="AE144" s="528" t="e">
        <f ca="1">+IF(AND(ISNUMBER(OFFSET('Sanitation Data'!$E$12,0,10*ROW('Sanitation Data'!E138))),'Data Summary'!CT144="Yes"),OFFSET('Sanitation Data'!$E$12,0,10*ROW('Sanitation Data'!E138)),NA())</f>
        <v>#N/A</v>
      </c>
      <c r="AF144" s="528" t="e">
        <f ca="1">+IF(AND(ISNUMBER(OFFSET('Sanitation Data'!$F$4,0,10*ROW('Sanitation Data'!F138))),'Data Summary'!CU144="Yes"),100-OFFSET('Sanitation Data'!$F$4,0,10*ROW('Sanitation Data'!F138)),NA())</f>
        <v>#N/A</v>
      </c>
      <c r="AG144" s="528" t="e">
        <f ca="1">+IF(AND(ISNUMBER(OFFSET('Sanitation Data'!$F$6,0,10*ROW('Sanitation Data'!F138))),'Data Summary'!CV144="Yes"),OFFSET('Sanitation Data'!$F$6,0,10*ROW('Sanitation Data'!F138)),NA())</f>
        <v>#N/A</v>
      </c>
      <c r="AH144" s="528" t="e">
        <f ca="1">+IF(AND(ISNUMBER(OFFSET('Sanitation Data'!$F$10,0,10*ROW('Sanitation Data'!F138))),'Data Summary'!CW144="Yes"),OFFSET('Sanitation Data'!$F$10,0,10*ROW('Sanitation Data'!F138)),NA())</f>
        <v>#N/A</v>
      </c>
      <c r="AI144" s="528" t="e">
        <f ca="1">+IF(AND(ISNUMBER(OFFSET('Sanitation Data'!$F$11,0,10*ROW('Sanitation Data'!F138))),'Data Summary'!CX144="Yes"),OFFSET('Sanitation Data'!$F$11,0,10*ROW('Sanitation Data'!F138)),NA())</f>
        <v>#N/A</v>
      </c>
      <c r="AJ144" s="528" t="e">
        <f ca="1">+IF(AND(ISNUMBER(OFFSET('Sanitation Data'!$F$12,0,10*ROW('Sanitation Data'!F138))),'Data Summary'!CY144="Yes"),OFFSET('Sanitation Data'!$F$12,0,10*ROW('Sanitation Data'!F138)),NA())</f>
        <v>#N/A</v>
      </c>
      <c r="AK144" s="528" t="e">
        <f ca="1">+IF(AND(ISNUMBER(OFFSET('Sanitation Data'!$G$4,0,10*ROW('Sanitation Data'!G138))),'Data Summary'!CZ144="Yes"),100-OFFSET('Sanitation Data'!$G$4,0,10*ROW('Sanitation Data'!G138)),NA())</f>
        <v>#N/A</v>
      </c>
      <c r="AL144" s="528" t="e">
        <f ca="1">+IF(AND(ISNUMBER(OFFSET('Sanitation Data'!$G$6,0,10*ROW('Sanitation Data'!G138))),'Data Summary'!DA144="Yes"),OFFSET('Sanitation Data'!$G$6,0,10*ROW('Sanitation Data'!G138)),NA())</f>
        <v>#N/A</v>
      </c>
      <c r="AM144" s="528" t="e">
        <f ca="1">+IF(AND(ISNUMBER(OFFSET('Sanitation Data'!$G$10,0,10*ROW('Sanitation Data'!G138))),'Data Summary'!DB144="Yes"),OFFSET('Sanitation Data'!$G$10,0,10*ROW('Sanitation Data'!G138)),NA())</f>
        <v>#N/A</v>
      </c>
      <c r="AN144" s="528" t="e">
        <f ca="1">+IF(AND(ISNUMBER(OFFSET('Sanitation Data'!$G$11,0,10*ROW('Sanitation Data'!G138))),'Data Summary'!DC144="Yes"),OFFSET('Sanitation Data'!$G$11,0,10*ROW('Sanitation Data'!G138)),NA())</f>
        <v>#N/A</v>
      </c>
      <c r="AO144" s="528" t="e">
        <f ca="1">+IF(AND(ISNUMBER(OFFSET('Sanitation Data'!$G$12,0,10*ROW('Sanitation Data'!G138))),'Data Summary'!DD144="Yes"),OFFSET('Sanitation Data'!$G$12,0,10*ROW('Sanitation Data'!G138)),NA())</f>
        <v>#N/A</v>
      </c>
      <c r="AP144" s="528" t="e">
        <f ca="1">+IF(AND(ISNUMBER(OFFSET('Sanitation Data'!$H$4,0,10*ROW('Sanitation Data'!H138))),'Data Summary'!DE144="Yes"),100-OFFSET('Sanitation Data'!$H$4,0,10*ROW('Sanitation Data'!H138)),NA())</f>
        <v>#N/A</v>
      </c>
      <c r="AQ144" s="528" t="e">
        <f ca="1">+IF(AND(ISNUMBER(OFFSET('Sanitation Data'!$H$6,0,10*ROW('Sanitation Data'!H138))),'Data Summary'!DF144="Yes"),OFFSET('Sanitation Data'!$H$6,0,10*ROW('Sanitation Data'!H138)),NA())</f>
        <v>#N/A</v>
      </c>
      <c r="AR144" s="528" t="e">
        <f ca="1">+IF(AND(ISNUMBER(OFFSET('Sanitation Data'!$H$10,0,10*ROW('Sanitation Data'!H138))),'Data Summary'!DG144="Yes"),OFFSET('Sanitation Data'!$H$10,0,10*ROW('Sanitation Data'!H138)),NA())</f>
        <v>#N/A</v>
      </c>
      <c r="AS144" s="528" t="e">
        <f ca="1">+IF(AND(ISNUMBER(OFFSET('Sanitation Data'!$H$11,0,10*ROW('Sanitation Data'!H138))),'Data Summary'!DH144="Yes"),OFFSET('Sanitation Data'!$H$11,0,10*ROW('Sanitation Data'!H138)),NA())</f>
        <v>#N/A</v>
      </c>
      <c r="AT144" s="528" t="e">
        <f ca="1">+IF(AND(ISNUMBER(OFFSET('Sanitation Data'!$H$12,0,10*ROW('Sanitation Data'!H138))),'Data Summary'!DI144="Yes"),OFFSET('Sanitation Data'!$H$12,0,10*ROW('Sanitation Data'!H138)),NA())</f>
        <v>#N/A</v>
      </c>
      <c r="AU144" s="528" t="e">
        <f ca="1">+IF(AND(ISNUMBER(OFFSET('Sanitation Data'!$I$4,0,10*ROW('Sanitation Data'!I138))),'Data Summary'!DJ144="Yes"),100-OFFSET('Sanitation Data'!$I$4,0,10*ROW('Sanitation Data'!I138)),NA())</f>
        <v>#N/A</v>
      </c>
      <c r="AV144" s="528" t="e">
        <f ca="1">+IF(AND(ISNUMBER(OFFSET('Sanitation Data'!$I$6,0,10*ROW('Sanitation Data'!I138))),'Data Summary'!DK144="Yes"),OFFSET('Sanitation Data'!$I$6,0,10*ROW('Sanitation Data'!I138)),NA())</f>
        <v>#N/A</v>
      </c>
      <c r="AW144" s="528" t="e">
        <f ca="1">+IF(AND(ISNUMBER(OFFSET('Sanitation Data'!$I$10,0,10*ROW('Sanitation Data'!I138))),'Data Summary'!DL144="Yes"),OFFSET('Sanitation Data'!$I$10,0,10*ROW('Sanitation Data'!I138)),NA())</f>
        <v>#N/A</v>
      </c>
      <c r="AX144" s="528" t="e">
        <f ca="1">+IF(AND(ISNUMBER(OFFSET('Sanitation Data'!$I$11,0,10*ROW('Sanitation Data'!I138))),'Data Summary'!DM144="Yes"),OFFSET('Sanitation Data'!$I$11,0,10*ROW('Sanitation Data'!I138)),NA())</f>
        <v>#N/A</v>
      </c>
      <c r="AY144" s="528" t="e">
        <f ca="1">+IF(AND(ISNUMBER(OFFSET('Sanitation Data'!$I$12,0,10*ROW('Sanitation Data'!I138))),'Data Summary'!DN144="Yes"),OFFSET('Sanitation Data'!$I$12,0,10*ROW('Sanitation Data'!I138)),NA())</f>
        <v>#N/A</v>
      </c>
      <c r="AZ144" s="529" t="e">
        <f ca="1">+IF(AND(ISNUMBER(OFFSET('Hygiene Data'!$D$5,0,10*ROW('Hygiene Data'!D138))),'Data Summary'!DO144="Yes"),OFFSET('Hygiene Data'!$D$5,0,10*ROW('Hygiene Data'!D138)),NA())</f>
        <v>#N/A</v>
      </c>
      <c r="BA144" s="529" t="e">
        <f ca="1">+IF(AND(ISNUMBER(OFFSET('Hygiene Data'!$D$7,0,10*ROW('Hygiene Data'!D138))),'Data Summary'!DP144="Yes"),OFFSET('Hygiene Data'!$D$7,0,10*ROW('Hygiene Data'!D138)),NA())</f>
        <v>#N/A</v>
      </c>
      <c r="BB144" s="529" t="e">
        <f ca="1">+IF(AND(ISNUMBER(OFFSET('Hygiene Data'!$D$9,0,10*ROW('Hygiene Data'!D138))),'Data Summary'!DQ144="Yes"),OFFSET('Hygiene Data'!$D$9,0,10*ROW('Hygiene Data'!D138)),NA())</f>
        <v>#N/A</v>
      </c>
      <c r="BC144" s="529" t="e">
        <f ca="1">+IF(AND(ISNUMBER(OFFSET('Hygiene Data'!$E$5,0,10*ROW('Hygiene Data'!E138))),'Data Summary'!DR144="Yes"),OFFSET('Hygiene Data'!$E$5,0,10*ROW('Hygiene Data'!E138)),NA())</f>
        <v>#N/A</v>
      </c>
      <c r="BD144" s="529" t="e">
        <f ca="1">+IF(AND(ISNUMBER(OFFSET('Hygiene Data'!$E$7,0,10*ROW('Hygiene Data'!E138))),'Data Summary'!DS144="Yes"),OFFSET('Hygiene Data'!$E$7,0,10*ROW('Hygiene Data'!E138)),NA())</f>
        <v>#N/A</v>
      </c>
      <c r="BE144" s="529" t="e">
        <f ca="1">+IF(AND(ISNUMBER(OFFSET('Hygiene Data'!$E$9,0,10*ROW('Hygiene Data'!E138))),'Data Summary'!DT144="Yes"),OFFSET('Hygiene Data'!$E$9,0,10*ROW('Hygiene Data'!E138)),NA())</f>
        <v>#N/A</v>
      </c>
      <c r="BF144" s="529" t="e">
        <f ca="1">+IF(AND(ISNUMBER(OFFSET('Hygiene Data'!$F$5,0,10*ROW('Hygiene Data'!F138))),'Data Summary'!DU144="Yes"),OFFSET('Hygiene Data'!$F$5,0,10*ROW('Hygiene Data'!F138)),NA())</f>
        <v>#N/A</v>
      </c>
      <c r="BG144" s="529" t="e">
        <f ca="1">+IF(AND(ISNUMBER(OFFSET('Hygiene Data'!$F$7,0,10*ROW('Hygiene Data'!F138))),'Data Summary'!DV144="Yes"),OFFSET('Hygiene Data'!$F$7,0,10*ROW('Hygiene Data'!F138)),NA())</f>
        <v>#N/A</v>
      </c>
      <c r="BH144" s="529" t="e">
        <f ca="1">+IF(AND(ISNUMBER(OFFSET('Hygiene Data'!$F$9,0,10*ROW('Hygiene Data'!F138))),'Data Summary'!DW144="Yes"),OFFSET('Hygiene Data'!$F$9,0,10*ROW('Hygiene Data'!F138)),NA())</f>
        <v>#N/A</v>
      </c>
      <c r="BI144" s="529" t="e">
        <f ca="1">+IF(AND(ISNUMBER(OFFSET('Hygiene Data'!$G$5,0,10*ROW('Hygiene Data'!G138))),'Data Summary'!DX144="Yes"),OFFSET('Hygiene Data'!$G$5,0,10*ROW('Hygiene Data'!G138)),NA())</f>
        <v>#N/A</v>
      </c>
      <c r="BJ144" s="529" t="e">
        <f ca="1">+IF(AND(ISNUMBER(OFFSET('Hygiene Data'!$G$7,0,10*ROW('Hygiene Data'!G138))),'Data Summary'!DY144="Yes"),OFFSET('Hygiene Data'!$G$7,0,10*ROW('Hygiene Data'!G138)),NA())</f>
        <v>#N/A</v>
      </c>
      <c r="BK144" s="529" t="e">
        <f ca="1">+IF(AND(ISNUMBER(OFFSET('Hygiene Data'!$G$9,0,10*ROW('Hygiene Data'!G138))),'Data Summary'!DZ144="Yes"),OFFSET('Hygiene Data'!$G$9,0,10*ROW('Hygiene Data'!G138)),NA())</f>
        <v>#N/A</v>
      </c>
      <c r="BL144" s="529" t="e">
        <f ca="1">+IF(AND(ISNUMBER(OFFSET('Hygiene Data'!$H$5,0,10*ROW('Hygiene Data'!H138))),'Data Summary'!EA144="Yes"),OFFSET('Hygiene Data'!$H$5,0,10*ROW('Hygiene Data'!H138)),NA())</f>
        <v>#N/A</v>
      </c>
      <c r="BM144" s="529" t="e">
        <f ca="1">+IF(AND(ISNUMBER(OFFSET('Hygiene Data'!$H$7,0,10*ROW('Hygiene Data'!H138))),'Data Summary'!EB144="Yes"),OFFSET('Hygiene Data'!$H$7,0,10*ROW('Hygiene Data'!H138)),NA())</f>
        <v>#N/A</v>
      </c>
      <c r="BN144" s="529" t="e">
        <f ca="1">+IF(AND(ISNUMBER(OFFSET('Hygiene Data'!$H$9,0,10*ROW('Hygiene Data'!H138))),'Data Summary'!EC144="Yes"),OFFSET('Hygiene Data'!$H$9,0,10*ROW('Hygiene Data'!H138)),NA())</f>
        <v>#N/A</v>
      </c>
      <c r="BO144" s="529" t="e">
        <f ca="1">+IF(AND(ISNUMBER(OFFSET('Hygiene Data'!$I$5,0,10*ROW('Hygiene Data'!I138))),'Data Summary'!ED144="Yes"),OFFSET('Hygiene Data'!$I$5,0,10*ROW('Hygiene Data'!I138)),NA())</f>
        <v>#N/A</v>
      </c>
      <c r="BP144" s="529" t="e">
        <f ca="1">+IF(AND(ISNUMBER(OFFSET('Hygiene Data'!$I$7,0,10*ROW('Hygiene Data'!I138))),'Data Summary'!EE144="Yes"),OFFSET('Hygiene Data'!$I$7,0,10*ROW('Hygiene Data'!I138)),NA())</f>
        <v>#N/A</v>
      </c>
      <c r="BQ144" s="529" t="e">
        <f ca="1">+IF(AND(ISNUMBER(OFFSET('Hygiene Data'!$I$9,0,10*ROW('Hygiene Data'!I138))),'Data Summary'!EF144="Yes"),OFFSET('Hygiene Data'!$I$9,0,10*ROW('Hygiene Data'!I138)),NA())</f>
        <v>#N/A</v>
      </c>
    </row>
    <row r="145" spans="1:69" x14ac:dyDescent="0.25">
      <c r="A145" s="525" t="e">
        <f ca="1">+RIGHT('Data Summary'!A145,LEN('Data Summary'!A145)-9)</f>
        <v>#VALUE!</v>
      </c>
      <c r="B145" s="499" t="str">
        <f ca="1">+IF(ISTEXT('Data Summary'!B145),'Data Summary'!B145,"")</f>
        <v/>
      </c>
      <c r="C145" s="526" t="e">
        <f ca="1">+VALUE('Data Summary'!C145)</f>
        <v>#VALUE!</v>
      </c>
      <c r="D145" s="527" t="e">
        <f ca="1">+IF(AND(ISNUMBER(OFFSET('Water Data'!$D$4,0,10*ROW('Water Data'!D139))),'Data Summary'!BS145="Yes"),100-OFFSET('Water Data'!$D$4,0,10*ROW('Water Data'!D139)),NA())</f>
        <v>#N/A</v>
      </c>
      <c r="E145" s="527" t="e">
        <f ca="1">+IF(AND(ISNUMBER(OFFSET('Water Data'!$D$6,0,10*ROW('Water Data'!D139))),'Data Summary'!BT145="Yes"),OFFSET('Water Data'!$D$6,0,10*ROW('Water Data'!D139)),NA())</f>
        <v>#N/A</v>
      </c>
      <c r="F145" s="527" t="e">
        <f ca="1">+IF(AND(ISNUMBER(OFFSET('Water Data'!$D$9,0,10*ROW('Water Data'!D139))),'Data Summary'!BU145="Yes"),OFFSET('Water Data'!$D$9,0,10*ROW('Water Data'!D139)),NA())</f>
        <v>#N/A</v>
      </c>
      <c r="G145" s="527" t="e">
        <f ca="1">+IF(AND(ISNUMBER(OFFSET('Water Data'!$E$4,0,10*ROW('Water Data'!E139))),'Data Summary'!BV145="Yes"),100-OFFSET('Water Data'!$E$4,0,10*ROW('Water Data'!E139)),NA())</f>
        <v>#N/A</v>
      </c>
      <c r="H145" s="527" t="e">
        <f ca="1">+IF(AND(ISNUMBER(OFFSET('Water Data'!$E$6,0,10*ROW('Water Data'!E139))),'Data Summary'!BW145="Yes"),OFFSET('Water Data'!$E$6,0,10*ROW('Water Data'!E139)),NA())</f>
        <v>#N/A</v>
      </c>
      <c r="I145" s="527" t="e">
        <f ca="1">+IF(AND(ISNUMBER(OFFSET('Water Data'!$E$9,0,10*ROW('Water Data'!E139))),'Data Summary'!BX145="Yes"),OFFSET('Water Data'!$E$9,0,10*ROW('Water Data'!E139)),NA())</f>
        <v>#N/A</v>
      </c>
      <c r="J145" s="527" t="e">
        <f ca="1">+IF(AND(ISNUMBER(OFFSET('Water Data'!$F$4,0,10*ROW('Water Data'!F139))),'Data Summary'!BY145="Yes"),100-OFFSET('Water Data'!$F$4,0,10*ROW('Water Data'!F139)),NA())</f>
        <v>#N/A</v>
      </c>
      <c r="K145" s="527" t="e">
        <f ca="1">+IF(AND(ISNUMBER(OFFSET('Water Data'!$F$6,0,10*ROW('Water Data'!F139))),'Data Summary'!BZ145="Yes"),OFFSET('Water Data'!$F$6,0,10*ROW('Water Data'!F139)),NA())</f>
        <v>#N/A</v>
      </c>
      <c r="L145" s="527" t="e">
        <f ca="1">+IF(AND(ISNUMBER(OFFSET('Water Data'!$F$9,0,10*ROW('Water Data'!F139))),'Data Summary'!CA145="Yes"),OFFSET('Water Data'!$F$9,0,10*ROW('Water Data'!F139)),NA())</f>
        <v>#N/A</v>
      </c>
      <c r="M145" s="527" t="e">
        <f ca="1">+IF(AND(ISNUMBER(OFFSET('Water Data'!$G$4,0,10*ROW('Water Data'!G139))),'Data Summary'!CB145="Yes"),100-OFFSET('Water Data'!$G$4,0,10*ROW('Water Data'!G139)),NA())</f>
        <v>#N/A</v>
      </c>
      <c r="N145" s="527" t="e">
        <f ca="1">+IF(AND(ISNUMBER(OFFSET('Water Data'!$G$6,0,10*ROW('Water Data'!G139))),'Data Summary'!CC145="Yes"),OFFSET('Water Data'!$G$6,0,10*ROW('Water Data'!G139)),NA())</f>
        <v>#N/A</v>
      </c>
      <c r="O145" s="527" t="e">
        <f ca="1">+IF(AND(ISNUMBER(OFFSET('Water Data'!$G$9,0,10*ROW('Water Data'!G139))),'Data Summary'!CD145="Yes"),OFFSET('Water Data'!$G$9,0,10*ROW('Water Data'!G139)),NA())</f>
        <v>#N/A</v>
      </c>
      <c r="P145" s="527" t="e">
        <f ca="1">+IF(AND(ISNUMBER(OFFSET('Water Data'!$H$4,0,10*ROW('Water Data'!H139))),'Data Summary'!CE145="Yes"),100-OFFSET('Water Data'!$H$4,0,10*ROW('Water Data'!H139)),NA())</f>
        <v>#N/A</v>
      </c>
      <c r="Q145" s="527" t="e">
        <f ca="1">+IF(AND(ISNUMBER(OFFSET('Water Data'!$H$6,0,10*ROW('Water Data'!H139))),'Data Summary'!CF145="Yes"),OFFSET('Water Data'!$H$6,0,10*ROW('Water Data'!H139)),NA())</f>
        <v>#N/A</v>
      </c>
      <c r="R145" s="527" t="e">
        <f ca="1">+IF(AND(ISNUMBER(OFFSET('Water Data'!$H$9,0,10*ROW('Water Data'!H139))),'Data Summary'!CG145="Yes"),OFFSET('Water Data'!$H$9,0,10*ROW('Water Data'!H139)),NA())</f>
        <v>#N/A</v>
      </c>
      <c r="S145" s="527" t="e">
        <f ca="1">+IF(AND(ISNUMBER(OFFSET('Water Data'!$I$4,0,10*ROW('Water Data'!I139))),'Data Summary'!CH145="Yes"),100-OFFSET('Water Data'!$I$4,0,10*ROW('Water Data'!I139)),NA())</f>
        <v>#N/A</v>
      </c>
      <c r="T145" s="527" t="e">
        <f ca="1">+IF(AND(ISNUMBER(OFFSET('Water Data'!$I$6,0,10*ROW('Water Data'!I139))),'Data Summary'!CI145="Yes"),OFFSET('Water Data'!$I$6,0,10*ROW('Water Data'!I139)),NA())</f>
        <v>#N/A</v>
      </c>
      <c r="U145" s="527" t="e">
        <f ca="1">+IF(AND(ISNUMBER(OFFSET('Water Data'!$I$9,0,10*ROW('Water Data'!I139))),'Data Summary'!CJ145="Yes"),OFFSET('Water Data'!$I$9,0,10*ROW('Water Data'!I139)),NA())</f>
        <v>#N/A</v>
      </c>
      <c r="V145" s="528" t="e">
        <f ca="1">+IF(AND(ISNUMBER(OFFSET('Sanitation Data'!$D$4,0,10*ROW('Sanitation Data'!D139))),'Data Summary'!CK145="Yes"),100-OFFSET('Sanitation Data'!$D$4,0,10*ROW('Sanitation Data'!D139)),NA())</f>
        <v>#N/A</v>
      </c>
      <c r="W145" s="528" t="e">
        <f ca="1">+IF(AND(ISNUMBER(OFFSET('Sanitation Data'!$D$6,0,10*ROW('Sanitation Data'!D139))),'Data Summary'!CL145="Yes"),OFFSET('Sanitation Data'!$D$6,0,10*ROW('Sanitation Data'!D139)),NA())</f>
        <v>#N/A</v>
      </c>
      <c r="X145" s="528" t="e">
        <f ca="1">+IF(AND(ISNUMBER(OFFSET('Sanitation Data'!$D$10,0,10*ROW('Sanitation Data'!D139))),'Data Summary'!CM145="Yes"),OFFSET('Sanitation Data'!$D$10,0,10*ROW('Sanitation Data'!D139)),NA())</f>
        <v>#N/A</v>
      </c>
      <c r="Y145" s="528" t="e">
        <f ca="1">+IF(AND(ISNUMBER(OFFSET('Sanitation Data'!$D$11,0,10*ROW('Sanitation Data'!D139))),'Data Summary'!CN145="Yes"),OFFSET('Sanitation Data'!$D$11,0,10*ROW('Sanitation Data'!D139)),NA())</f>
        <v>#N/A</v>
      </c>
      <c r="Z145" s="528" t="e">
        <f ca="1">+IF(AND(ISNUMBER(OFFSET('Sanitation Data'!$D$12,0,10*ROW('Sanitation Data'!D139))),'Data Summary'!CO145="Yes"),OFFSET('Sanitation Data'!$D$12,0,10*ROW('Sanitation Data'!D139)),NA())</f>
        <v>#N/A</v>
      </c>
      <c r="AA145" s="528" t="e">
        <f ca="1">+IF(AND(ISNUMBER(OFFSET('Sanitation Data'!$E$4,0,10*ROW('Sanitation Data'!E139))),'Data Summary'!CP145="Yes"),100-OFFSET('Sanitation Data'!$E$4,0,10*ROW('Sanitation Data'!E139)),NA())</f>
        <v>#N/A</v>
      </c>
      <c r="AB145" s="528" t="e">
        <f ca="1">+IF(AND(ISNUMBER(OFFSET('Sanitation Data'!$E$6,0,10*ROW('Sanitation Data'!E139))),'Data Summary'!CQ145="Yes"),OFFSET('Sanitation Data'!$E$6,0,10*ROW('Sanitation Data'!E139)),NA())</f>
        <v>#N/A</v>
      </c>
      <c r="AC145" s="528" t="e">
        <f ca="1">+IF(AND(ISNUMBER(OFFSET('Sanitation Data'!$E$10,0,10*ROW('Sanitation Data'!E139))),'Data Summary'!CR145="Yes"),OFFSET('Sanitation Data'!$E$10,0,10*ROW('Sanitation Data'!E139)),NA())</f>
        <v>#N/A</v>
      </c>
      <c r="AD145" s="528" t="e">
        <f ca="1">+IF(AND(ISNUMBER(OFFSET('Sanitation Data'!$E$11,0,10*ROW('Sanitation Data'!E139))),'Data Summary'!CS145="Yes"),OFFSET('Sanitation Data'!$E$11,0,10*ROW('Sanitation Data'!E139)),NA())</f>
        <v>#N/A</v>
      </c>
      <c r="AE145" s="528" t="e">
        <f ca="1">+IF(AND(ISNUMBER(OFFSET('Sanitation Data'!$E$12,0,10*ROW('Sanitation Data'!E139))),'Data Summary'!CT145="Yes"),OFFSET('Sanitation Data'!$E$12,0,10*ROW('Sanitation Data'!E139)),NA())</f>
        <v>#N/A</v>
      </c>
      <c r="AF145" s="528" t="e">
        <f ca="1">+IF(AND(ISNUMBER(OFFSET('Sanitation Data'!$F$4,0,10*ROW('Sanitation Data'!F139))),'Data Summary'!CU145="Yes"),100-OFFSET('Sanitation Data'!$F$4,0,10*ROW('Sanitation Data'!F139)),NA())</f>
        <v>#N/A</v>
      </c>
      <c r="AG145" s="528" t="e">
        <f ca="1">+IF(AND(ISNUMBER(OFFSET('Sanitation Data'!$F$6,0,10*ROW('Sanitation Data'!F139))),'Data Summary'!CV145="Yes"),OFFSET('Sanitation Data'!$F$6,0,10*ROW('Sanitation Data'!F139)),NA())</f>
        <v>#N/A</v>
      </c>
      <c r="AH145" s="528" t="e">
        <f ca="1">+IF(AND(ISNUMBER(OFFSET('Sanitation Data'!$F$10,0,10*ROW('Sanitation Data'!F139))),'Data Summary'!CW145="Yes"),OFFSET('Sanitation Data'!$F$10,0,10*ROW('Sanitation Data'!F139)),NA())</f>
        <v>#N/A</v>
      </c>
      <c r="AI145" s="528" t="e">
        <f ca="1">+IF(AND(ISNUMBER(OFFSET('Sanitation Data'!$F$11,0,10*ROW('Sanitation Data'!F139))),'Data Summary'!CX145="Yes"),OFFSET('Sanitation Data'!$F$11,0,10*ROW('Sanitation Data'!F139)),NA())</f>
        <v>#N/A</v>
      </c>
      <c r="AJ145" s="528" t="e">
        <f ca="1">+IF(AND(ISNUMBER(OFFSET('Sanitation Data'!$F$12,0,10*ROW('Sanitation Data'!F139))),'Data Summary'!CY145="Yes"),OFFSET('Sanitation Data'!$F$12,0,10*ROW('Sanitation Data'!F139)),NA())</f>
        <v>#N/A</v>
      </c>
      <c r="AK145" s="528" t="e">
        <f ca="1">+IF(AND(ISNUMBER(OFFSET('Sanitation Data'!$G$4,0,10*ROW('Sanitation Data'!G139))),'Data Summary'!CZ145="Yes"),100-OFFSET('Sanitation Data'!$G$4,0,10*ROW('Sanitation Data'!G139)),NA())</f>
        <v>#N/A</v>
      </c>
      <c r="AL145" s="528" t="e">
        <f ca="1">+IF(AND(ISNUMBER(OFFSET('Sanitation Data'!$G$6,0,10*ROW('Sanitation Data'!G139))),'Data Summary'!DA145="Yes"),OFFSET('Sanitation Data'!$G$6,0,10*ROW('Sanitation Data'!G139)),NA())</f>
        <v>#N/A</v>
      </c>
      <c r="AM145" s="528" t="e">
        <f ca="1">+IF(AND(ISNUMBER(OFFSET('Sanitation Data'!$G$10,0,10*ROW('Sanitation Data'!G139))),'Data Summary'!DB145="Yes"),OFFSET('Sanitation Data'!$G$10,0,10*ROW('Sanitation Data'!G139)),NA())</f>
        <v>#N/A</v>
      </c>
      <c r="AN145" s="528" t="e">
        <f ca="1">+IF(AND(ISNUMBER(OFFSET('Sanitation Data'!$G$11,0,10*ROW('Sanitation Data'!G139))),'Data Summary'!DC145="Yes"),OFFSET('Sanitation Data'!$G$11,0,10*ROW('Sanitation Data'!G139)),NA())</f>
        <v>#N/A</v>
      </c>
      <c r="AO145" s="528" t="e">
        <f ca="1">+IF(AND(ISNUMBER(OFFSET('Sanitation Data'!$G$12,0,10*ROW('Sanitation Data'!G139))),'Data Summary'!DD145="Yes"),OFFSET('Sanitation Data'!$G$12,0,10*ROW('Sanitation Data'!G139)),NA())</f>
        <v>#N/A</v>
      </c>
      <c r="AP145" s="528" t="e">
        <f ca="1">+IF(AND(ISNUMBER(OFFSET('Sanitation Data'!$H$4,0,10*ROW('Sanitation Data'!H139))),'Data Summary'!DE145="Yes"),100-OFFSET('Sanitation Data'!$H$4,0,10*ROW('Sanitation Data'!H139)),NA())</f>
        <v>#N/A</v>
      </c>
      <c r="AQ145" s="528" t="e">
        <f ca="1">+IF(AND(ISNUMBER(OFFSET('Sanitation Data'!$H$6,0,10*ROW('Sanitation Data'!H139))),'Data Summary'!DF145="Yes"),OFFSET('Sanitation Data'!$H$6,0,10*ROW('Sanitation Data'!H139)),NA())</f>
        <v>#N/A</v>
      </c>
      <c r="AR145" s="528" t="e">
        <f ca="1">+IF(AND(ISNUMBER(OFFSET('Sanitation Data'!$H$10,0,10*ROW('Sanitation Data'!H139))),'Data Summary'!DG145="Yes"),OFFSET('Sanitation Data'!$H$10,0,10*ROW('Sanitation Data'!H139)),NA())</f>
        <v>#N/A</v>
      </c>
      <c r="AS145" s="528" t="e">
        <f ca="1">+IF(AND(ISNUMBER(OFFSET('Sanitation Data'!$H$11,0,10*ROW('Sanitation Data'!H139))),'Data Summary'!DH145="Yes"),OFFSET('Sanitation Data'!$H$11,0,10*ROW('Sanitation Data'!H139)),NA())</f>
        <v>#N/A</v>
      </c>
      <c r="AT145" s="528" t="e">
        <f ca="1">+IF(AND(ISNUMBER(OFFSET('Sanitation Data'!$H$12,0,10*ROW('Sanitation Data'!H139))),'Data Summary'!DI145="Yes"),OFFSET('Sanitation Data'!$H$12,0,10*ROW('Sanitation Data'!H139)),NA())</f>
        <v>#N/A</v>
      </c>
      <c r="AU145" s="528" t="e">
        <f ca="1">+IF(AND(ISNUMBER(OFFSET('Sanitation Data'!$I$4,0,10*ROW('Sanitation Data'!I139))),'Data Summary'!DJ145="Yes"),100-OFFSET('Sanitation Data'!$I$4,0,10*ROW('Sanitation Data'!I139)),NA())</f>
        <v>#N/A</v>
      </c>
      <c r="AV145" s="528" t="e">
        <f ca="1">+IF(AND(ISNUMBER(OFFSET('Sanitation Data'!$I$6,0,10*ROW('Sanitation Data'!I139))),'Data Summary'!DK145="Yes"),OFFSET('Sanitation Data'!$I$6,0,10*ROW('Sanitation Data'!I139)),NA())</f>
        <v>#N/A</v>
      </c>
      <c r="AW145" s="528" t="e">
        <f ca="1">+IF(AND(ISNUMBER(OFFSET('Sanitation Data'!$I$10,0,10*ROW('Sanitation Data'!I139))),'Data Summary'!DL145="Yes"),OFFSET('Sanitation Data'!$I$10,0,10*ROW('Sanitation Data'!I139)),NA())</f>
        <v>#N/A</v>
      </c>
      <c r="AX145" s="528" t="e">
        <f ca="1">+IF(AND(ISNUMBER(OFFSET('Sanitation Data'!$I$11,0,10*ROW('Sanitation Data'!I139))),'Data Summary'!DM145="Yes"),OFFSET('Sanitation Data'!$I$11,0,10*ROW('Sanitation Data'!I139)),NA())</f>
        <v>#N/A</v>
      </c>
      <c r="AY145" s="528" t="e">
        <f ca="1">+IF(AND(ISNUMBER(OFFSET('Sanitation Data'!$I$12,0,10*ROW('Sanitation Data'!I139))),'Data Summary'!DN145="Yes"),OFFSET('Sanitation Data'!$I$12,0,10*ROW('Sanitation Data'!I139)),NA())</f>
        <v>#N/A</v>
      </c>
      <c r="AZ145" s="529" t="e">
        <f ca="1">+IF(AND(ISNUMBER(OFFSET('Hygiene Data'!$D$5,0,10*ROW('Hygiene Data'!D139))),'Data Summary'!DO145="Yes"),OFFSET('Hygiene Data'!$D$5,0,10*ROW('Hygiene Data'!D139)),NA())</f>
        <v>#N/A</v>
      </c>
      <c r="BA145" s="529" t="e">
        <f ca="1">+IF(AND(ISNUMBER(OFFSET('Hygiene Data'!$D$7,0,10*ROW('Hygiene Data'!D139))),'Data Summary'!DP145="Yes"),OFFSET('Hygiene Data'!$D$7,0,10*ROW('Hygiene Data'!D139)),NA())</f>
        <v>#N/A</v>
      </c>
      <c r="BB145" s="529" t="e">
        <f ca="1">+IF(AND(ISNUMBER(OFFSET('Hygiene Data'!$D$9,0,10*ROW('Hygiene Data'!D139))),'Data Summary'!DQ145="Yes"),OFFSET('Hygiene Data'!$D$9,0,10*ROW('Hygiene Data'!D139)),NA())</f>
        <v>#N/A</v>
      </c>
      <c r="BC145" s="529" t="e">
        <f ca="1">+IF(AND(ISNUMBER(OFFSET('Hygiene Data'!$E$5,0,10*ROW('Hygiene Data'!E139))),'Data Summary'!DR145="Yes"),OFFSET('Hygiene Data'!$E$5,0,10*ROW('Hygiene Data'!E139)),NA())</f>
        <v>#N/A</v>
      </c>
      <c r="BD145" s="529" t="e">
        <f ca="1">+IF(AND(ISNUMBER(OFFSET('Hygiene Data'!$E$7,0,10*ROW('Hygiene Data'!E139))),'Data Summary'!DS145="Yes"),OFFSET('Hygiene Data'!$E$7,0,10*ROW('Hygiene Data'!E139)),NA())</f>
        <v>#N/A</v>
      </c>
      <c r="BE145" s="529" t="e">
        <f ca="1">+IF(AND(ISNUMBER(OFFSET('Hygiene Data'!$E$9,0,10*ROW('Hygiene Data'!E139))),'Data Summary'!DT145="Yes"),OFFSET('Hygiene Data'!$E$9,0,10*ROW('Hygiene Data'!E139)),NA())</f>
        <v>#N/A</v>
      </c>
      <c r="BF145" s="529" t="e">
        <f ca="1">+IF(AND(ISNUMBER(OFFSET('Hygiene Data'!$F$5,0,10*ROW('Hygiene Data'!F139))),'Data Summary'!DU145="Yes"),OFFSET('Hygiene Data'!$F$5,0,10*ROW('Hygiene Data'!F139)),NA())</f>
        <v>#N/A</v>
      </c>
      <c r="BG145" s="529" t="e">
        <f ca="1">+IF(AND(ISNUMBER(OFFSET('Hygiene Data'!$F$7,0,10*ROW('Hygiene Data'!F139))),'Data Summary'!DV145="Yes"),OFFSET('Hygiene Data'!$F$7,0,10*ROW('Hygiene Data'!F139)),NA())</f>
        <v>#N/A</v>
      </c>
      <c r="BH145" s="529" t="e">
        <f ca="1">+IF(AND(ISNUMBER(OFFSET('Hygiene Data'!$F$9,0,10*ROW('Hygiene Data'!F139))),'Data Summary'!DW145="Yes"),OFFSET('Hygiene Data'!$F$9,0,10*ROW('Hygiene Data'!F139)),NA())</f>
        <v>#N/A</v>
      </c>
      <c r="BI145" s="529" t="e">
        <f ca="1">+IF(AND(ISNUMBER(OFFSET('Hygiene Data'!$G$5,0,10*ROW('Hygiene Data'!G139))),'Data Summary'!DX145="Yes"),OFFSET('Hygiene Data'!$G$5,0,10*ROW('Hygiene Data'!G139)),NA())</f>
        <v>#N/A</v>
      </c>
      <c r="BJ145" s="529" t="e">
        <f ca="1">+IF(AND(ISNUMBER(OFFSET('Hygiene Data'!$G$7,0,10*ROW('Hygiene Data'!G139))),'Data Summary'!DY145="Yes"),OFFSET('Hygiene Data'!$G$7,0,10*ROW('Hygiene Data'!G139)),NA())</f>
        <v>#N/A</v>
      </c>
      <c r="BK145" s="529" t="e">
        <f ca="1">+IF(AND(ISNUMBER(OFFSET('Hygiene Data'!$G$9,0,10*ROW('Hygiene Data'!G139))),'Data Summary'!DZ145="Yes"),OFFSET('Hygiene Data'!$G$9,0,10*ROW('Hygiene Data'!G139)),NA())</f>
        <v>#N/A</v>
      </c>
      <c r="BL145" s="529" t="e">
        <f ca="1">+IF(AND(ISNUMBER(OFFSET('Hygiene Data'!$H$5,0,10*ROW('Hygiene Data'!H139))),'Data Summary'!EA145="Yes"),OFFSET('Hygiene Data'!$H$5,0,10*ROW('Hygiene Data'!H139)),NA())</f>
        <v>#N/A</v>
      </c>
      <c r="BM145" s="529" t="e">
        <f ca="1">+IF(AND(ISNUMBER(OFFSET('Hygiene Data'!$H$7,0,10*ROW('Hygiene Data'!H139))),'Data Summary'!EB145="Yes"),OFFSET('Hygiene Data'!$H$7,0,10*ROW('Hygiene Data'!H139)),NA())</f>
        <v>#N/A</v>
      </c>
      <c r="BN145" s="529" t="e">
        <f ca="1">+IF(AND(ISNUMBER(OFFSET('Hygiene Data'!$H$9,0,10*ROW('Hygiene Data'!H139))),'Data Summary'!EC145="Yes"),OFFSET('Hygiene Data'!$H$9,0,10*ROW('Hygiene Data'!H139)),NA())</f>
        <v>#N/A</v>
      </c>
      <c r="BO145" s="529" t="e">
        <f ca="1">+IF(AND(ISNUMBER(OFFSET('Hygiene Data'!$I$5,0,10*ROW('Hygiene Data'!I139))),'Data Summary'!ED145="Yes"),OFFSET('Hygiene Data'!$I$5,0,10*ROW('Hygiene Data'!I139)),NA())</f>
        <v>#N/A</v>
      </c>
      <c r="BP145" s="529" t="e">
        <f ca="1">+IF(AND(ISNUMBER(OFFSET('Hygiene Data'!$I$7,0,10*ROW('Hygiene Data'!I139))),'Data Summary'!EE145="Yes"),OFFSET('Hygiene Data'!$I$7,0,10*ROW('Hygiene Data'!I139)),NA())</f>
        <v>#N/A</v>
      </c>
      <c r="BQ145" s="529" t="e">
        <f ca="1">+IF(AND(ISNUMBER(OFFSET('Hygiene Data'!$I$9,0,10*ROW('Hygiene Data'!I139))),'Data Summary'!EF145="Yes"),OFFSET('Hygiene Data'!$I$9,0,10*ROW('Hygiene Data'!I139)),NA())</f>
        <v>#N/A</v>
      </c>
    </row>
    <row r="146" spans="1:69" x14ac:dyDescent="0.25">
      <c r="A146" s="525" t="e">
        <f ca="1">+RIGHT('Data Summary'!A146,LEN('Data Summary'!A146)-9)</f>
        <v>#VALUE!</v>
      </c>
      <c r="B146" s="499" t="str">
        <f ca="1">+IF(ISTEXT('Data Summary'!B146),'Data Summary'!B146,"")</f>
        <v/>
      </c>
      <c r="C146" s="526" t="e">
        <f ca="1">+VALUE('Data Summary'!C146)</f>
        <v>#VALUE!</v>
      </c>
      <c r="D146" s="527" t="e">
        <f ca="1">+IF(AND(ISNUMBER(OFFSET('Water Data'!$D$4,0,10*ROW('Water Data'!D140))),'Data Summary'!BS146="Yes"),100-OFFSET('Water Data'!$D$4,0,10*ROW('Water Data'!D140)),NA())</f>
        <v>#N/A</v>
      </c>
      <c r="E146" s="527" t="e">
        <f ca="1">+IF(AND(ISNUMBER(OFFSET('Water Data'!$D$6,0,10*ROW('Water Data'!D140))),'Data Summary'!BT146="Yes"),OFFSET('Water Data'!$D$6,0,10*ROW('Water Data'!D140)),NA())</f>
        <v>#N/A</v>
      </c>
      <c r="F146" s="527" t="e">
        <f ca="1">+IF(AND(ISNUMBER(OFFSET('Water Data'!$D$9,0,10*ROW('Water Data'!D140))),'Data Summary'!BU146="Yes"),OFFSET('Water Data'!$D$9,0,10*ROW('Water Data'!D140)),NA())</f>
        <v>#N/A</v>
      </c>
      <c r="G146" s="527" t="e">
        <f ca="1">+IF(AND(ISNUMBER(OFFSET('Water Data'!$E$4,0,10*ROW('Water Data'!E140))),'Data Summary'!BV146="Yes"),100-OFFSET('Water Data'!$E$4,0,10*ROW('Water Data'!E140)),NA())</f>
        <v>#N/A</v>
      </c>
      <c r="H146" s="527" t="e">
        <f ca="1">+IF(AND(ISNUMBER(OFFSET('Water Data'!$E$6,0,10*ROW('Water Data'!E140))),'Data Summary'!BW146="Yes"),OFFSET('Water Data'!$E$6,0,10*ROW('Water Data'!E140)),NA())</f>
        <v>#N/A</v>
      </c>
      <c r="I146" s="527" t="e">
        <f ca="1">+IF(AND(ISNUMBER(OFFSET('Water Data'!$E$9,0,10*ROW('Water Data'!E140))),'Data Summary'!BX146="Yes"),OFFSET('Water Data'!$E$9,0,10*ROW('Water Data'!E140)),NA())</f>
        <v>#N/A</v>
      </c>
      <c r="J146" s="527" t="e">
        <f ca="1">+IF(AND(ISNUMBER(OFFSET('Water Data'!$F$4,0,10*ROW('Water Data'!F140))),'Data Summary'!BY146="Yes"),100-OFFSET('Water Data'!$F$4,0,10*ROW('Water Data'!F140)),NA())</f>
        <v>#N/A</v>
      </c>
      <c r="K146" s="527" t="e">
        <f ca="1">+IF(AND(ISNUMBER(OFFSET('Water Data'!$F$6,0,10*ROW('Water Data'!F140))),'Data Summary'!BZ146="Yes"),OFFSET('Water Data'!$F$6,0,10*ROW('Water Data'!F140)),NA())</f>
        <v>#N/A</v>
      </c>
      <c r="L146" s="527" t="e">
        <f ca="1">+IF(AND(ISNUMBER(OFFSET('Water Data'!$F$9,0,10*ROW('Water Data'!F140))),'Data Summary'!CA146="Yes"),OFFSET('Water Data'!$F$9,0,10*ROW('Water Data'!F140)),NA())</f>
        <v>#N/A</v>
      </c>
      <c r="M146" s="527" t="e">
        <f ca="1">+IF(AND(ISNUMBER(OFFSET('Water Data'!$G$4,0,10*ROW('Water Data'!G140))),'Data Summary'!CB146="Yes"),100-OFFSET('Water Data'!$G$4,0,10*ROW('Water Data'!G140)),NA())</f>
        <v>#N/A</v>
      </c>
      <c r="N146" s="527" t="e">
        <f ca="1">+IF(AND(ISNUMBER(OFFSET('Water Data'!$G$6,0,10*ROW('Water Data'!G140))),'Data Summary'!CC146="Yes"),OFFSET('Water Data'!$G$6,0,10*ROW('Water Data'!G140)),NA())</f>
        <v>#N/A</v>
      </c>
      <c r="O146" s="527" t="e">
        <f ca="1">+IF(AND(ISNUMBER(OFFSET('Water Data'!$G$9,0,10*ROW('Water Data'!G140))),'Data Summary'!CD146="Yes"),OFFSET('Water Data'!$G$9,0,10*ROW('Water Data'!G140)),NA())</f>
        <v>#N/A</v>
      </c>
      <c r="P146" s="527" t="e">
        <f ca="1">+IF(AND(ISNUMBER(OFFSET('Water Data'!$H$4,0,10*ROW('Water Data'!H140))),'Data Summary'!CE146="Yes"),100-OFFSET('Water Data'!$H$4,0,10*ROW('Water Data'!H140)),NA())</f>
        <v>#N/A</v>
      </c>
      <c r="Q146" s="527" t="e">
        <f ca="1">+IF(AND(ISNUMBER(OFFSET('Water Data'!$H$6,0,10*ROW('Water Data'!H140))),'Data Summary'!CF146="Yes"),OFFSET('Water Data'!$H$6,0,10*ROW('Water Data'!H140)),NA())</f>
        <v>#N/A</v>
      </c>
      <c r="R146" s="527" t="e">
        <f ca="1">+IF(AND(ISNUMBER(OFFSET('Water Data'!$H$9,0,10*ROW('Water Data'!H140))),'Data Summary'!CG146="Yes"),OFFSET('Water Data'!$H$9,0,10*ROW('Water Data'!H140)),NA())</f>
        <v>#N/A</v>
      </c>
      <c r="S146" s="527" t="e">
        <f ca="1">+IF(AND(ISNUMBER(OFFSET('Water Data'!$I$4,0,10*ROW('Water Data'!I140))),'Data Summary'!CH146="Yes"),100-OFFSET('Water Data'!$I$4,0,10*ROW('Water Data'!I140)),NA())</f>
        <v>#N/A</v>
      </c>
      <c r="T146" s="527" t="e">
        <f ca="1">+IF(AND(ISNUMBER(OFFSET('Water Data'!$I$6,0,10*ROW('Water Data'!I140))),'Data Summary'!CI146="Yes"),OFFSET('Water Data'!$I$6,0,10*ROW('Water Data'!I140)),NA())</f>
        <v>#N/A</v>
      </c>
      <c r="U146" s="527" t="e">
        <f ca="1">+IF(AND(ISNUMBER(OFFSET('Water Data'!$I$9,0,10*ROW('Water Data'!I140))),'Data Summary'!CJ146="Yes"),OFFSET('Water Data'!$I$9,0,10*ROW('Water Data'!I140)),NA())</f>
        <v>#N/A</v>
      </c>
      <c r="V146" s="528" t="e">
        <f ca="1">+IF(AND(ISNUMBER(OFFSET('Sanitation Data'!$D$4,0,10*ROW('Sanitation Data'!D140))),'Data Summary'!CK146="Yes"),100-OFFSET('Sanitation Data'!$D$4,0,10*ROW('Sanitation Data'!D140)),NA())</f>
        <v>#N/A</v>
      </c>
      <c r="W146" s="528" t="e">
        <f ca="1">+IF(AND(ISNUMBER(OFFSET('Sanitation Data'!$D$6,0,10*ROW('Sanitation Data'!D140))),'Data Summary'!CL146="Yes"),OFFSET('Sanitation Data'!$D$6,0,10*ROW('Sanitation Data'!D140)),NA())</f>
        <v>#N/A</v>
      </c>
      <c r="X146" s="528" t="e">
        <f ca="1">+IF(AND(ISNUMBER(OFFSET('Sanitation Data'!$D$10,0,10*ROW('Sanitation Data'!D140))),'Data Summary'!CM146="Yes"),OFFSET('Sanitation Data'!$D$10,0,10*ROW('Sanitation Data'!D140)),NA())</f>
        <v>#N/A</v>
      </c>
      <c r="Y146" s="528" t="e">
        <f ca="1">+IF(AND(ISNUMBER(OFFSET('Sanitation Data'!$D$11,0,10*ROW('Sanitation Data'!D140))),'Data Summary'!CN146="Yes"),OFFSET('Sanitation Data'!$D$11,0,10*ROW('Sanitation Data'!D140)),NA())</f>
        <v>#N/A</v>
      </c>
      <c r="Z146" s="528" t="e">
        <f ca="1">+IF(AND(ISNUMBER(OFFSET('Sanitation Data'!$D$12,0,10*ROW('Sanitation Data'!D140))),'Data Summary'!CO146="Yes"),OFFSET('Sanitation Data'!$D$12,0,10*ROW('Sanitation Data'!D140)),NA())</f>
        <v>#N/A</v>
      </c>
      <c r="AA146" s="528" t="e">
        <f ca="1">+IF(AND(ISNUMBER(OFFSET('Sanitation Data'!$E$4,0,10*ROW('Sanitation Data'!E140))),'Data Summary'!CP146="Yes"),100-OFFSET('Sanitation Data'!$E$4,0,10*ROW('Sanitation Data'!E140)),NA())</f>
        <v>#N/A</v>
      </c>
      <c r="AB146" s="528" t="e">
        <f ca="1">+IF(AND(ISNUMBER(OFFSET('Sanitation Data'!$E$6,0,10*ROW('Sanitation Data'!E140))),'Data Summary'!CQ146="Yes"),OFFSET('Sanitation Data'!$E$6,0,10*ROW('Sanitation Data'!E140)),NA())</f>
        <v>#N/A</v>
      </c>
      <c r="AC146" s="528" t="e">
        <f ca="1">+IF(AND(ISNUMBER(OFFSET('Sanitation Data'!$E$10,0,10*ROW('Sanitation Data'!E140))),'Data Summary'!CR146="Yes"),OFFSET('Sanitation Data'!$E$10,0,10*ROW('Sanitation Data'!E140)),NA())</f>
        <v>#N/A</v>
      </c>
      <c r="AD146" s="528" t="e">
        <f ca="1">+IF(AND(ISNUMBER(OFFSET('Sanitation Data'!$E$11,0,10*ROW('Sanitation Data'!E140))),'Data Summary'!CS146="Yes"),OFFSET('Sanitation Data'!$E$11,0,10*ROW('Sanitation Data'!E140)),NA())</f>
        <v>#N/A</v>
      </c>
      <c r="AE146" s="528" t="e">
        <f ca="1">+IF(AND(ISNUMBER(OFFSET('Sanitation Data'!$E$12,0,10*ROW('Sanitation Data'!E140))),'Data Summary'!CT146="Yes"),OFFSET('Sanitation Data'!$E$12,0,10*ROW('Sanitation Data'!E140)),NA())</f>
        <v>#N/A</v>
      </c>
      <c r="AF146" s="528" t="e">
        <f ca="1">+IF(AND(ISNUMBER(OFFSET('Sanitation Data'!$F$4,0,10*ROW('Sanitation Data'!F140))),'Data Summary'!CU146="Yes"),100-OFFSET('Sanitation Data'!$F$4,0,10*ROW('Sanitation Data'!F140)),NA())</f>
        <v>#N/A</v>
      </c>
      <c r="AG146" s="528" t="e">
        <f ca="1">+IF(AND(ISNUMBER(OFFSET('Sanitation Data'!$F$6,0,10*ROW('Sanitation Data'!F140))),'Data Summary'!CV146="Yes"),OFFSET('Sanitation Data'!$F$6,0,10*ROW('Sanitation Data'!F140)),NA())</f>
        <v>#N/A</v>
      </c>
      <c r="AH146" s="528" t="e">
        <f ca="1">+IF(AND(ISNUMBER(OFFSET('Sanitation Data'!$F$10,0,10*ROW('Sanitation Data'!F140))),'Data Summary'!CW146="Yes"),OFFSET('Sanitation Data'!$F$10,0,10*ROW('Sanitation Data'!F140)),NA())</f>
        <v>#N/A</v>
      </c>
      <c r="AI146" s="528" t="e">
        <f ca="1">+IF(AND(ISNUMBER(OFFSET('Sanitation Data'!$F$11,0,10*ROW('Sanitation Data'!F140))),'Data Summary'!CX146="Yes"),OFFSET('Sanitation Data'!$F$11,0,10*ROW('Sanitation Data'!F140)),NA())</f>
        <v>#N/A</v>
      </c>
      <c r="AJ146" s="528" t="e">
        <f ca="1">+IF(AND(ISNUMBER(OFFSET('Sanitation Data'!$F$12,0,10*ROW('Sanitation Data'!F140))),'Data Summary'!CY146="Yes"),OFFSET('Sanitation Data'!$F$12,0,10*ROW('Sanitation Data'!F140)),NA())</f>
        <v>#N/A</v>
      </c>
      <c r="AK146" s="528" t="e">
        <f ca="1">+IF(AND(ISNUMBER(OFFSET('Sanitation Data'!$G$4,0,10*ROW('Sanitation Data'!G140))),'Data Summary'!CZ146="Yes"),100-OFFSET('Sanitation Data'!$G$4,0,10*ROW('Sanitation Data'!G140)),NA())</f>
        <v>#N/A</v>
      </c>
      <c r="AL146" s="528" t="e">
        <f ca="1">+IF(AND(ISNUMBER(OFFSET('Sanitation Data'!$G$6,0,10*ROW('Sanitation Data'!G140))),'Data Summary'!DA146="Yes"),OFFSET('Sanitation Data'!$G$6,0,10*ROW('Sanitation Data'!G140)),NA())</f>
        <v>#N/A</v>
      </c>
      <c r="AM146" s="528" t="e">
        <f ca="1">+IF(AND(ISNUMBER(OFFSET('Sanitation Data'!$G$10,0,10*ROW('Sanitation Data'!G140))),'Data Summary'!DB146="Yes"),OFFSET('Sanitation Data'!$G$10,0,10*ROW('Sanitation Data'!G140)),NA())</f>
        <v>#N/A</v>
      </c>
      <c r="AN146" s="528" t="e">
        <f ca="1">+IF(AND(ISNUMBER(OFFSET('Sanitation Data'!$G$11,0,10*ROW('Sanitation Data'!G140))),'Data Summary'!DC146="Yes"),OFFSET('Sanitation Data'!$G$11,0,10*ROW('Sanitation Data'!G140)),NA())</f>
        <v>#N/A</v>
      </c>
      <c r="AO146" s="528" t="e">
        <f ca="1">+IF(AND(ISNUMBER(OFFSET('Sanitation Data'!$G$12,0,10*ROW('Sanitation Data'!G140))),'Data Summary'!DD146="Yes"),OFFSET('Sanitation Data'!$G$12,0,10*ROW('Sanitation Data'!G140)),NA())</f>
        <v>#N/A</v>
      </c>
      <c r="AP146" s="528" t="e">
        <f ca="1">+IF(AND(ISNUMBER(OFFSET('Sanitation Data'!$H$4,0,10*ROW('Sanitation Data'!H140))),'Data Summary'!DE146="Yes"),100-OFFSET('Sanitation Data'!$H$4,0,10*ROW('Sanitation Data'!H140)),NA())</f>
        <v>#N/A</v>
      </c>
      <c r="AQ146" s="528" t="e">
        <f ca="1">+IF(AND(ISNUMBER(OFFSET('Sanitation Data'!$H$6,0,10*ROW('Sanitation Data'!H140))),'Data Summary'!DF146="Yes"),OFFSET('Sanitation Data'!$H$6,0,10*ROW('Sanitation Data'!H140)),NA())</f>
        <v>#N/A</v>
      </c>
      <c r="AR146" s="528" t="e">
        <f ca="1">+IF(AND(ISNUMBER(OFFSET('Sanitation Data'!$H$10,0,10*ROW('Sanitation Data'!H140))),'Data Summary'!DG146="Yes"),OFFSET('Sanitation Data'!$H$10,0,10*ROW('Sanitation Data'!H140)),NA())</f>
        <v>#N/A</v>
      </c>
      <c r="AS146" s="528" t="e">
        <f ca="1">+IF(AND(ISNUMBER(OFFSET('Sanitation Data'!$H$11,0,10*ROW('Sanitation Data'!H140))),'Data Summary'!DH146="Yes"),OFFSET('Sanitation Data'!$H$11,0,10*ROW('Sanitation Data'!H140)),NA())</f>
        <v>#N/A</v>
      </c>
      <c r="AT146" s="528" t="e">
        <f ca="1">+IF(AND(ISNUMBER(OFFSET('Sanitation Data'!$H$12,0,10*ROW('Sanitation Data'!H140))),'Data Summary'!DI146="Yes"),OFFSET('Sanitation Data'!$H$12,0,10*ROW('Sanitation Data'!H140)),NA())</f>
        <v>#N/A</v>
      </c>
      <c r="AU146" s="528" t="e">
        <f ca="1">+IF(AND(ISNUMBER(OFFSET('Sanitation Data'!$I$4,0,10*ROW('Sanitation Data'!I140))),'Data Summary'!DJ146="Yes"),100-OFFSET('Sanitation Data'!$I$4,0,10*ROW('Sanitation Data'!I140)),NA())</f>
        <v>#N/A</v>
      </c>
      <c r="AV146" s="528" t="e">
        <f ca="1">+IF(AND(ISNUMBER(OFFSET('Sanitation Data'!$I$6,0,10*ROW('Sanitation Data'!I140))),'Data Summary'!DK146="Yes"),OFFSET('Sanitation Data'!$I$6,0,10*ROW('Sanitation Data'!I140)),NA())</f>
        <v>#N/A</v>
      </c>
      <c r="AW146" s="528" t="e">
        <f ca="1">+IF(AND(ISNUMBER(OFFSET('Sanitation Data'!$I$10,0,10*ROW('Sanitation Data'!I140))),'Data Summary'!DL146="Yes"),OFFSET('Sanitation Data'!$I$10,0,10*ROW('Sanitation Data'!I140)),NA())</f>
        <v>#N/A</v>
      </c>
      <c r="AX146" s="528" t="e">
        <f ca="1">+IF(AND(ISNUMBER(OFFSET('Sanitation Data'!$I$11,0,10*ROW('Sanitation Data'!I140))),'Data Summary'!DM146="Yes"),OFFSET('Sanitation Data'!$I$11,0,10*ROW('Sanitation Data'!I140)),NA())</f>
        <v>#N/A</v>
      </c>
      <c r="AY146" s="528" t="e">
        <f ca="1">+IF(AND(ISNUMBER(OFFSET('Sanitation Data'!$I$12,0,10*ROW('Sanitation Data'!I140))),'Data Summary'!DN146="Yes"),OFFSET('Sanitation Data'!$I$12,0,10*ROW('Sanitation Data'!I140)),NA())</f>
        <v>#N/A</v>
      </c>
      <c r="AZ146" s="529" t="e">
        <f ca="1">+IF(AND(ISNUMBER(OFFSET('Hygiene Data'!$D$5,0,10*ROW('Hygiene Data'!D140))),'Data Summary'!DO146="Yes"),OFFSET('Hygiene Data'!$D$5,0,10*ROW('Hygiene Data'!D140)),NA())</f>
        <v>#N/A</v>
      </c>
      <c r="BA146" s="529" t="e">
        <f ca="1">+IF(AND(ISNUMBER(OFFSET('Hygiene Data'!$D$7,0,10*ROW('Hygiene Data'!D140))),'Data Summary'!DP146="Yes"),OFFSET('Hygiene Data'!$D$7,0,10*ROW('Hygiene Data'!D140)),NA())</f>
        <v>#N/A</v>
      </c>
      <c r="BB146" s="529" t="e">
        <f ca="1">+IF(AND(ISNUMBER(OFFSET('Hygiene Data'!$D$9,0,10*ROW('Hygiene Data'!D140))),'Data Summary'!DQ146="Yes"),OFFSET('Hygiene Data'!$D$9,0,10*ROW('Hygiene Data'!D140)),NA())</f>
        <v>#N/A</v>
      </c>
      <c r="BC146" s="529" t="e">
        <f ca="1">+IF(AND(ISNUMBER(OFFSET('Hygiene Data'!$E$5,0,10*ROW('Hygiene Data'!E140))),'Data Summary'!DR146="Yes"),OFFSET('Hygiene Data'!$E$5,0,10*ROW('Hygiene Data'!E140)),NA())</f>
        <v>#N/A</v>
      </c>
      <c r="BD146" s="529" t="e">
        <f ca="1">+IF(AND(ISNUMBER(OFFSET('Hygiene Data'!$E$7,0,10*ROW('Hygiene Data'!E140))),'Data Summary'!DS146="Yes"),OFFSET('Hygiene Data'!$E$7,0,10*ROW('Hygiene Data'!E140)),NA())</f>
        <v>#N/A</v>
      </c>
      <c r="BE146" s="529" t="e">
        <f ca="1">+IF(AND(ISNUMBER(OFFSET('Hygiene Data'!$E$9,0,10*ROW('Hygiene Data'!E140))),'Data Summary'!DT146="Yes"),OFFSET('Hygiene Data'!$E$9,0,10*ROW('Hygiene Data'!E140)),NA())</f>
        <v>#N/A</v>
      </c>
      <c r="BF146" s="529" t="e">
        <f ca="1">+IF(AND(ISNUMBER(OFFSET('Hygiene Data'!$F$5,0,10*ROW('Hygiene Data'!F140))),'Data Summary'!DU146="Yes"),OFFSET('Hygiene Data'!$F$5,0,10*ROW('Hygiene Data'!F140)),NA())</f>
        <v>#N/A</v>
      </c>
      <c r="BG146" s="529" t="e">
        <f ca="1">+IF(AND(ISNUMBER(OFFSET('Hygiene Data'!$F$7,0,10*ROW('Hygiene Data'!F140))),'Data Summary'!DV146="Yes"),OFFSET('Hygiene Data'!$F$7,0,10*ROW('Hygiene Data'!F140)),NA())</f>
        <v>#N/A</v>
      </c>
      <c r="BH146" s="529" t="e">
        <f ca="1">+IF(AND(ISNUMBER(OFFSET('Hygiene Data'!$F$9,0,10*ROW('Hygiene Data'!F140))),'Data Summary'!DW146="Yes"),OFFSET('Hygiene Data'!$F$9,0,10*ROW('Hygiene Data'!F140)),NA())</f>
        <v>#N/A</v>
      </c>
      <c r="BI146" s="529" t="e">
        <f ca="1">+IF(AND(ISNUMBER(OFFSET('Hygiene Data'!$G$5,0,10*ROW('Hygiene Data'!G140))),'Data Summary'!DX146="Yes"),OFFSET('Hygiene Data'!$G$5,0,10*ROW('Hygiene Data'!G140)),NA())</f>
        <v>#N/A</v>
      </c>
      <c r="BJ146" s="529" t="e">
        <f ca="1">+IF(AND(ISNUMBER(OFFSET('Hygiene Data'!$G$7,0,10*ROW('Hygiene Data'!G140))),'Data Summary'!DY146="Yes"),OFFSET('Hygiene Data'!$G$7,0,10*ROW('Hygiene Data'!G140)),NA())</f>
        <v>#N/A</v>
      </c>
      <c r="BK146" s="529" t="e">
        <f ca="1">+IF(AND(ISNUMBER(OFFSET('Hygiene Data'!$G$9,0,10*ROW('Hygiene Data'!G140))),'Data Summary'!DZ146="Yes"),OFFSET('Hygiene Data'!$G$9,0,10*ROW('Hygiene Data'!G140)),NA())</f>
        <v>#N/A</v>
      </c>
      <c r="BL146" s="529" t="e">
        <f ca="1">+IF(AND(ISNUMBER(OFFSET('Hygiene Data'!$H$5,0,10*ROW('Hygiene Data'!H140))),'Data Summary'!EA146="Yes"),OFFSET('Hygiene Data'!$H$5,0,10*ROW('Hygiene Data'!H140)),NA())</f>
        <v>#N/A</v>
      </c>
      <c r="BM146" s="529" t="e">
        <f ca="1">+IF(AND(ISNUMBER(OFFSET('Hygiene Data'!$H$7,0,10*ROW('Hygiene Data'!H140))),'Data Summary'!EB146="Yes"),OFFSET('Hygiene Data'!$H$7,0,10*ROW('Hygiene Data'!H140)),NA())</f>
        <v>#N/A</v>
      </c>
      <c r="BN146" s="529" t="e">
        <f ca="1">+IF(AND(ISNUMBER(OFFSET('Hygiene Data'!$H$9,0,10*ROW('Hygiene Data'!H140))),'Data Summary'!EC146="Yes"),OFFSET('Hygiene Data'!$H$9,0,10*ROW('Hygiene Data'!H140)),NA())</f>
        <v>#N/A</v>
      </c>
      <c r="BO146" s="529" t="e">
        <f ca="1">+IF(AND(ISNUMBER(OFFSET('Hygiene Data'!$I$5,0,10*ROW('Hygiene Data'!I140))),'Data Summary'!ED146="Yes"),OFFSET('Hygiene Data'!$I$5,0,10*ROW('Hygiene Data'!I140)),NA())</f>
        <v>#N/A</v>
      </c>
      <c r="BP146" s="529" t="e">
        <f ca="1">+IF(AND(ISNUMBER(OFFSET('Hygiene Data'!$I$7,0,10*ROW('Hygiene Data'!I140))),'Data Summary'!EE146="Yes"),OFFSET('Hygiene Data'!$I$7,0,10*ROW('Hygiene Data'!I140)),NA())</f>
        <v>#N/A</v>
      </c>
      <c r="BQ146" s="529" t="e">
        <f ca="1">+IF(AND(ISNUMBER(OFFSET('Hygiene Data'!$I$9,0,10*ROW('Hygiene Data'!I140))),'Data Summary'!EF146="Yes"),OFFSET('Hygiene Data'!$I$9,0,10*ROW('Hygiene Data'!I140)),NA())</f>
        <v>#N/A</v>
      </c>
    </row>
    <row r="147" spans="1:69" x14ac:dyDescent="0.25">
      <c r="A147" s="525" t="e">
        <f ca="1">+RIGHT('Data Summary'!A147,LEN('Data Summary'!A147)-9)</f>
        <v>#VALUE!</v>
      </c>
      <c r="B147" s="499" t="str">
        <f ca="1">+IF(ISTEXT('Data Summary'!B147),'Data Summary'!B147,"")</f>
        <v/>
      </c>
      <c r="C147" s="526" t="e">
        <f ca="1">+VALUE('Data Summary'!C147)</f>
        <v>#VALUE!</v>
      </c>
      <c r="D147" s="527" t="e">
        <f ca="1">+IF(AND(ISNUMBER(OFFSET('Water Data'!$D$4,0,10*ROW('Water Data'!D141))),'Data Summary'!BS147="Yes"),100-OFFSET('Water Data'!$D$4,0,10*ROW('Water Data'!D141)),NA())</f>
        <v>#N/A</v>
      </c>
      <c r="E147" s="527" t="e">
        <f ca="1">+IF(AND(ISNUMBER(OFFSET('Water Data'!$D$6,0,10*ROW('Water Data'!D141))),'Data Summary'!BT147="Yes"),OFFSET('Water Data'!$D$6,0,10*ROW('Water Data'!D141)),NA())</f>
        <v>#N/A</v>
      </c>
      <c r="F147" s="527" t="e">
        <f ca="1">+IF(AND(ISNUMBER(OFFSET('Water Data'!$D$9,0,10*ROW('Water Data'!D141))),'Data Summary'!BU147="Yes"),OFFSET('Water Data'!$D$9,0,10*ROW('Water Data'!D141)),NA())</f>
        <v>#N/A</v>
      </c>
      <c r="G147" s="527" t="e">
        <f ca="1">+IF(AND(ISNUMBER(OFFSET('Water Data'!$E$4,0,10*ROW('Water Data'!E141))),'Data Summary'!BV147="Yes"),100-OFFSET('Water Data'!$E$4,0,10*ROW('Water Data'!E141)),NA())</f>
        <v>#N/A</v>
      </c>
      <c r="H147" s="527" t="e">
        <f ca="1">+IF(AND(ISNUMBER(OFFSET('Water Data'!$E$6,0,10*ROW('Water Data'!E141))),'Data Summary'!BW147="Yes"),OFFSET('Water Data'!$E$6,0,10*ROW('Water Data'!E141)),NA())</f>
        <v>#N/A</v>
      </c>
      <c r="I147" s="527" t="e">
        <f ca="1">+IF(AND(ISNUMBER(OFFSET('Water Data'!$E$9,0,10*ROW('Water Data'!E141))),'Data Summary'!BX147="Yes"),OFFSET('Water Data'!$E$9,0,10*ROW('Water Data'!E141)),NA())</f>
        <v>#N/A</v>
      </c>
      <c r="J147" s="527" t="e">
        <f ca="1">+IF(AND(ISNUMBER(OFFSET('Water Data'!$F$4,0,10*ROW('Water Data'!F141))),'Data Summary'!BY147="Yes"),100-OFFSET('Water Data'!$F$4,0,10*ROW('Water Data'!F141)),NA())</f>
        <v>#N/A</v>
      </c>
      <c r="K147" s="527" t="e">
        <f ca="1">+IF(AND(ISNUMBER(OFFSET('Water Data'!$F$6,0,10*ROW('Water Data'!F141))),'Data Summary'!BZ147="Yes"),OFFSET('Water Data'!$F$6,0,10*ROW('Water Data'!F141)),NA())</f>
        <v>#N/A</v>
      </c>
      <c r="L147" s="527" t="e">
        <f ca="1">+IF(AND(ISNUMBER(OFFSET('Water Data'!$F$9,0,10*ROW('Water Data'!F141))),'Data Summary'!CA147="Yes"),OFFSET('Water Data'!$F$9,0,10*ROW('Water Data'!F141)),NA())</f>
        <v>#N/A</v>
      </c>
      <c r="M147" s="527" t="e">
        <f ca="1">+IF(AND(ISNUMBER(OFFSET('Water Data'!$G$4,0,10*ROW('Water Data'!G141))),'Data Summary'!CB147="Yes"),100-OFFSET('Water Data'!$G$4,0,10*ROW('Water Data'!G141)),NA())</f>
        <v>#N/A</v>
      </c>
      <c r="N147" s="527" t="e">
        <f ca="1">+IF(AND(ISNUMBER(OFFSET('Water Data'!$G$6,0,10*ROW('Water Data'!G141))),'Data Summary'!CC147="Yes"),OFFSET('Water Data'!$G$6,0,10*ROW('Water Data'!G141)),NA())</f>
        <v>#N/A</v>
      </c>
      <c r="O147" s="527" t="e">
        <f ca="1">+IF(AND(ISNUMBER(OFFSET('Water Data'!$G$9,0,10*ROW('Water Data'!G141))),'Data Summary'!CD147="Yes"),OFFSET('Water Data'!$G$9,0,10*ROW('Water Data'!G141)),NA())</f>
        <v>#N/A</v>
      </c>
      <c r="P147" s="527" t="e">
        <f ca="1">+IF(AND(ISNUMBER(OFFSET('Water Data'!$H$4,0,10*ROW('Water Data'!H141))),'Data Summary'!CE147="Yes"),100-OFFSET('Water Data'!$H$4,0,10*ROW('Water Data'!H141)),NA())</f>
        <v>#N/A</v>
      </c>
      <c r="Q147" s="527" t="e">
        <f ca="1">+IF(AND(ISNUMBER(OFFSET('Water Data'!$H$6,0,10*ROW('Water Data'!H141))),'Data Summary'!CF147="Yes"),OFFSET('Water Data'!$H$6,0,10*ROW('Water Data'!H141)),NA())</f>
        <v>#N/A</v>
      </c>
      <c r="R147" s="527" t="e">
        <f ca="1">+IF(AND(ISNUMBER(OFFSET('Water Data'!$H$9,0,10*ROW('Water Data'!H141))),'Data Summary'!CG147="Yes"),OFFSET('Water Data'!$H$9,0,10*ROW('Water Data'!H141)),NA())</f>
        <v>#N/A</v>
      </c>
      <c r="S147" s="527" t="e">
        <f ca="1">+IF(AND(ISNUMBER(OFFSET('Water Data'!$I$4,0,10*ROW('Water Data'!I141))),'Data Summary'!CH147="Yes"),100-OFFSET('Water Data'!$I$4,0,10*ROW('Water Data'!I141)),NA())</f>
        <v>#N/A</v>
      </c>
      <c r="T147" s="527" t="e">
        <f ca="1">+IF(AND(ISNUMBER(OFFSET('Water Data'!$I$6,0,10*ROW('Water Data'!I141))),'Data Summary'!CI147="Yes"),OFFSET('Water Data'!$I$6,0,10*ROW('Water Data'!I141)),NA())</f>
        <v>#N/A</v>
      </c>
      <c r="U147" s="527" t="e">
        <f ca="1">+IF(AND(ISNUMBER(OFFSET('Water Data'!$I$9,0,10*ROW('Water Data'!I141))),'Data Summary'!CJ147="Yes"),OFFSET('Water Data'!$I$9,0,10*ROW('Water Data'!I141)),NA())</f>
        <v>#N/A</v>
      </c>
      <c r="V147" s="528" t="e">
        <f ca="1">+IF(AND(ISNUMBER(OFFSET('Sanitation Data'!$D$4,0,10*ROW('Sanitation Data'!D141))),'Data Summary'!CK147="Yes"),100-OFFSET('Sanitation Data'!$D$4,0,10*ROW('Sanitation Data'!D141)),NA())</f>
        <v>#N/A</v>
      </c>
      <c r="W147" s="528" t="e">
        <f ca="1">+IF(AND(ISNUMBER(OFFSET('Sanitation Data'!$D$6,0,10*ROW('Sanitation Data'!D141))),'Data Summary'!CL147="Yes"),OFFSET('Sanitation Data'!$D$6,0,10*ROW('Sanitation Data'!D141)),NA())</f>
        <v>#N/A</v>
      </c>
      <c r="X147" s="528" t="e">
        <f ca="1">+IF(AND(ISNUMBER(OFFSET('Sanitation Data'!$D$10,0,10*ROW('Sanitation Data'!D141))),'Data Summary'!CM147="Yes"),OFFSET('Sanitation Data'!$D$10,0,10*ROW('Sanitation Data'!D141)),NA())</f>
        <v>#N/A</v>
      </c>
      <c r="Y147" s="528" t="e">
        <f ca="1">+IF(AND(ISNUMBER(OFFSET('Sanitation Data'!$D$11,0,10*ROW('Sanitation Data'!D141))),'Data Summary'!CN147="Yes"),OFFSET('Sanitation Data'!$D$11,0,10*ROW('Sanitation Data'!D141)),NA())</f>
        <v>#N/A</v>
      </c>
      <c r="Z147" s="528" t="e">
        <f ca="1">+IF(AND(ISNUMBER(OFFSET('Sanitation Data'!$D$12,0,10*ROW('Sanitation Data'!D141))),'Data Summary'!CO147="Yes"),OFFSET('Sanitation Data'!$D$12,0,10*ROW('Sanitation Data'!D141)),NA())</f>
        <v>#N/A</v>
      </c>
      <c r="AA147" s="528" t="e">
        <f ca="1">+IF(AND(ISNUMBER(OFFSET('Sanitation Data'!$E$4,0,10*ROW('Sanitation Data'!E141))),'Data Summary'!CP147="Yes"),100-OFFSET('Sanitation Data'!$E$4,0,10*ROW('Sanitation Data'!E141)),NA())</f>
        <v>#N/A</v>
      </c>
      <c r="AB147" s="528" t="e">
        <f ca="1">+IF(AND(ISNUMBER(OFFSET('Sanitation Data'!$E$6,0,10*ROW('Sanitation Data'!E141))),'Data Summary'!CQ147="Yes"),OFFSET('Sanitation Data'!$E$6,0,10*ROW('Sanitation Data'!E141)),NA())</f>
        <v>#N/A</v>
      </c>
      <c r="AC147" s="528" t="e">
        <f ca="1">+IF(AND(ISNUMBER(OFFSET('Sanitation Data'!$E$10,0,10*ROW('Sanitation Data'!E141))),'Data Summary'!CR147="Yes"),OFFSET('Sanitation Data'!$E$10,0,10*ROW('Sanitation Data'!E141)),NA())</f>
        <v>#N/A</v>
      </c>
      <c r="AD147" s="528" t="e">
        <f ca="1">+IF(AND(ISNUMBER(OFFSET('Sanitation Data'!$E$11,0,10*ROW('Sanitation Data'!E141))),'Data Summary'!CS147="Yes"),OFFSET('Sanitation Data'!$E$11,0,10*ROW('Sanitation Data'!E141)),NA())</f>
        <v>#N/A</v>
      </c>
      <c r="AE147" s="528" t="e">
        <f ca="1">+IF(AND(ISNUMBER(OFFSET('Sanitation Data'!$E$12,0,10*ROW('Sanitation Data'!E141))),'Data Summary'!CT147="Yes"),OFFSET('Sanitation Data'!$E$12,0,10*ROW('Sanitation Data'!E141)),NA())</f>
        <v>#N/A</v>
      </c>
      <c r="AF147" s="528" t="e">
        <f ca="1">+IF(AND(ISNUMBER(OFFSET('Sanitation Data'!$F$4,0,10*ROW('Sanitation Data'!F141))),'Data Summary'!CU147="Yes"),100-OFFSET('Sanitation Data'!$F$4,0,10*ROW('Sanitation Data'!F141)),NA())</f>
        <v>#N/A</v>
      </c>
      <c r="AG147" s="528" t="e">
        <f ca="1">+IF(AND(ISNUMBER(OFFSET('Sanitation Data'!$F$6,0,10*ROW('Sanitation Data'!F141))),'Data Summary'!CV147="Yes"),OFFSET('Sanitation Data'!$F$6,0,10*ROW('Sanitation Data'!F141)),NA())</f>
        <v>#N/A</v>
      </c>
      <c r="AH147" s="528" t="e">
        <f ca="1">+IF(AND(ISNUMBER(OFFSET('Sanitation Data'!$F$10,0,10*ROW('Sanitation Data'!F141))),'Data Summary'!CW147="Yes"),OFFSET('Sanitation Data'!$F$10,0,10*ROW('Sanitation Data'!F141)),NA())</f>
        <v>#N/A</v>
      </c>
      <c r="AI147" s="528" t="e">
        <f ca="1">+IF(AND(ISNUMBER(OFFSET('Sanitation Data'!$F$11,0,10*ROW('Sanitation Data'!F141))),'Data Summary'!CX147="Yes"),OFFSET('Sanitation Data'!$F$11,0,10*ROW('Sanitation Data'!F141)),NA())</f>
        <v>#N/A</v>
      </c>
      <c r="AJ147" s="528" t="e">
        <f ca="1">+IF(AND(ISNUMBER(OFFSET('Sanitation Data'!$F$12,0,10*ROW('Sanitation Data'!F141))),'Data Summary'!CY147="Yes"),OFFSET('Sanitation Data'!$F$12,0,10*ROW('Sanitation Data'!F141)),NA())</f>
        <v>#N/A</v>
      </c>
      <c r="AK147" s="528" t="e">
        <f ca="1">+IF(AND(ISNUMBER(OFFSET('Sanitation Data'!$G$4,0,10*ROW('Sanitation Data'!G141))),'Data Summary'!CZ147="Yes"),100-OFFSET('Sanitation Data'!$G$4,0,10*ROW('Sanitation Data'!G141)),NA())</f>
        <v>#N/A</v>
      </c>
      <c r="AL147" s="528" t="e">
        <f ca="1">+IF(AND(ISNUMBER(OFFSET('Sanitation Data'!$G$6,0,10*ROW('Sanitation Data'!G141))),'Data Summary'!DA147="Yes"),OFFSET('Sanitation Data'!$G$6,0,10*ROW('Sanitation Data'!G141)),NA())</f>
        <v>#N/A</v>
      </c>
      <c r="AM147" s="528" t="e">
        <f ca="1">+IF(AND(ISNUMBER(OFFSET('Sanitation Data'!$G$10,0,10*ROW('Sanitation Data'!G141))),'Data Summary'!DB147="Yes"),OFFSET('Sanitation Data'!$G$10,0,10*ROW('Sanitation Data'!G141)),NA())</f>
        <v>#N/A</v>
      </c>
      <c r="AN147" s="528" t="e">
        <f ca="1">+IF(AND(ISNUMBER(OFFSET('Sanitation Data'!$G$11,0,10*ROW('Sanitation Data'!G141))),'Data Summary'!DC147="Yes"),OFFSET('Sanitation Data'!$G$11,0,10*ROW('Sanitation Data'!G141)),NA())</f>
        <v>#N/A</v>
      </c>
      <c r="AO147" s="528" t="e">
        <f ca="1">+IF(AND(ISNUMBER(OFFSET('Sanitation Data'!$G$12,0,10*ROW('Sanitation Data'!G141))),'Data Summary'!DD147="Yes"),OFFSET('Sanitation Data'!$G$12,0,10*ROW('Sanitation Data'!G141)),NA())</f>
        <v>#N/A</v>
      </c>
      <c r="AP147" s="528" t="e">
        <f ca="1">+IF(AND(ISNUMBER(OFFSET('Sanitation Data'!$H$4,0,10*ROW('Sanitation Data'!H141))),'Data Summary'!DE147="Yes"),100-OFFSET('Sanitation Data'!$H$4,0,10*ROW('Sanitation Data'!H141)),NA())</f>
        <v>#N/A</v>
      </c>
      <c r="AQ147" s="528" t="e">
        <f ca="1">+IF(AND(ISNUMBER(OFFSET('Sanitation Data'!$H$6,0,10*ROW('Sanitation Data'!H141))),'Data Summary'!DF147="Yes"),OFFSET('Sanitation Data'!$H$6,0,10*ROW('Sanitation Data'!H141)),NA())</f>
        <v>#N/A</v>
      </c>
      <c r="AR147" s="528" t="e">
        <f ca="1">+IF(AND(ISNUMBER(OFFSET('Sanitation Data'!$H$10,0,10*ROW('Sanitation Data'!H141))),'Data Summary'!DG147="Yes"),OFFSET('Sanitation Data'!$H$10,0,10*ROW('Sanitation Data'!H141)),NA())</f>
        <v>#N/A</v>
      </c>
      <c r="AS147" s="528" t="e">
        <f ca="1">+IF(AND(ISNUMBER(OFFSET('Sanitation Data'!$H$11,0,10*ROW('Sanitation Data'!H141))),'Data Summary'!DH147="Yes"),OFFSET('Sanitation Data'!$H$11,0,10*ROW('Sanitation Data'!H141)),NA())</f>
        <v>#N/A</v>
      </c>
      <c r="AT147" s="528" t="e">
        <f ca="1">+IF(AND(ISNUMBER(OFFSET('Sanitation Data'!$H$12,0,10*ROW('Sanitation Data'!H141))),'Data Summary'!DI147="Yes"),OFFSET('Sanitation Data'!$H$12,0,10*ROW('Sanitation Data'!H141)),NA())</f>
        <v>#N/A</v>
      </c>
      <c r="AU147" s="528" t="e">
        <f ca="1">+IF(AND(ISNUMBER(OFFSET('Sanitation Data'!$I$4,0,10*ROW('Sanitation Data'!I141))),'Data Summary'!DJ147="Yes"),100-OFFSET('Sanitation Data'!$I$4,0,10*ROW('Sanitation Data'!I141)),NA())</f>
        <v>#N/A</v>
      </c>
      <c r="AV147" s="528" t="e">
        <f ca="1">+IF(AND(ISNUMBER(OFFSET('Sanitation Data'!$I$6,0,10*ROW('Sanitation Data'!I141))),'Data Summary'!DK147="Yes"),OFFSET('Sanitation Data'!$I$6,0,10*ROW('Sanitation Data'!I141)),NA())</f>
        <v>#N/A</v>
      </c>
      <c r="AW147" s="528" t="e">
        <f ca="1">+IF(AND(ISNUMBER(OFFSET('Sanitation Data'!$I$10,0,10*ROW('Sanitation Data'!I141))),'Data Summary'!DL147="Yes"),OFFSET('Sanitation Data'!$I$10,0,10*ROW('Sanitation Data'!I141)),NA())</f>
        <v>#N/A</v>
      </c>
      <c r="AX147" s="528" t="e">
        <f ca="1">+IF(AND(ISNUMBER(OFFSET('Sanitation Data'!$I$11,0,10*ROW('Sanitation Data'!I141))),'Data Summary'!DM147="Yes"),OFFSET('Sanitation Data'!$I$11,0,10*ROW('Sanitation Data'!I141)),NA())</f>
        <v>#N/A</v>
      </c>
      <c r="AY147" s="528" t="e">
        <f ca="1">+IF(AND(ISNUMBER(OFFSET('Sanitation Data'!$I$12,0,10*ROW('Sanitation Data'!I141))),'Data Summary'!DN147="Yes"),OFFSET('Sanitation Data'!$I$12,0,10*ROW('Sanitation Data'!I141)),NA())</f>
        <v>#N/A</v>
      </c>
      <c r="AZ147" s="529" t="e">
        <f ca="1">+IF(AND(ISNUMBER(OFFSET('Hygiene Data'!$D$5,0,10*ROW('Hygiene Data'!D141))),'Data Summary'!DO147="Yes"),OFFSET('Hygiene Data'!$D$5,0,10*ROW('Hygiene Data'!D141)),NA())</f>
        <v>#N/A</v>
      </c>
      <c r="BA147" s="529" t="e">
        <f ca="1">+IF(AND(ISNUMBER(OFFSET('Hygiene Data'!$D$7,0,10*ROW('Hygiene Data'!D141))),'Data Summary'!DP147="Yes"),OFFSET('Hygiene Data'!$D$7,0,10*ROW('Hygiene Data'!D141)),NA())</f>
        <v>#N/A</v>
      </c>
      <c r="BB147" s="529" t="e">
        <f ca="1">+IF(AND(ISNUMBER(OFFSET('Hygiene Data'!$D$9,0,10*ROW('Hygiene Data'!D141))),'Data Summary'!DQ147="Yes"),OFFSET('Hygiene Data'!$D$9,0,10*ROW('Hygiene Data'!D141)),NA())</f>
        <v>#N/A</v>
      </c>
      <c r="BC147" s="529" t="e">
        <f ca="1">+IF(AND(ISNUMBER(OFFSET('Hygiene Data'!$E$5,0,10*ROW('Hygiene Data'!E141))),'Data Summary'!DR147="Yes"),OFFSET('Hygiene Data'!$E$5,0,10*ROW('Hygiene Data'!E141)),NA())</f>
        <v>#N/A</v>
      </c>
      <c r="BD147" s="529" t="e">
        <f ca="1">+IF(AND(ISNUMBER(OFFSET('Hygiene Data'!$E$7,0,10*ROW('Hygiene Data'!E141))),'Data Summary'!DS147="Yes"),OFFSET('Hygiene Data'!$E$7,0,10*ROW('Hygiene Data'!E141)),NA())</f>
        <v>#N/A</v>
      </c>
      <c r="BE147" s="529" t="e">
        <f ca="1">+IF(AND(ISNUMBER(OFFSET('Hygiene Data'!$E$9,0,10*ROW('Hygiene Data'!E141))),'Data Summary'!DT147="Yes"),OFFSET('Hygiene Data'!$E$9,0,10*ROW('Hygiene Data'!E141)),NA())</f>
        <v>#N/A</v>
      </c>
      <c r="BF147" s="529" t="e">
        <f ca="1">+IF(AND(ISNUMBER(OFFSET('Hygiene Data'!$F$5,0,10*ROW('Hygiene Data'!F141))),'Data Summary'!DU147="Yes"),OFFSET('Hygiene Data'!$F$5,0,10*ROW('Hygiene Data'!F141)),NA())</f>
        <v>#N/A</v>
      </c>
      <c r="BG147" s="529" t="e">
        <f ca="1">+IF(AND(ISNUMBER(OFFSET('Hygiene Data'!$F$7,0,10*ROW('Hygiene Data'!F141))),'Data Summary'!DV147="Yes"),OFFSET('Hygiene Data'!$F$7,0,10*ROW('Hygiene Data'!F141)),NA())</f>
        <v>#N/A</v>
      </c>
      <c r="BH147" s="529" t="e">
        <f ca="1">+IF(AND(ISNUMBER(OFFSET('Hygiene Data'!$F$9,0,10*ROW('Hygiene Data'!F141))),'Data Summary'!DW147="Yes"),OFFSET('Hygiene Data'!$F$9,0,10*ROW('Hygiene Data'!F141)),NA())</f>
        <v>#N/A</v>
      </c>
      <c r="BI147" s="529" t="e">
        <f ca="1">+IF(AND(ISNUMBER(OFFSET('Hygiene Data'!$G$5,0,10*ROW('Hygiene Data'!G141))),'Data Summary'!DX147="Yes"),OFFSET('Hygiene Data'!$G$5,0,10*ROW('Hygiene Data'!G141)),NA())</f>
        <v>#N/A</v>
      </c>
      <c r="BJ147" s="529" t="e">
        <f ca="1">+IF(AND(ISNUMBER(OFFSET('Hygiene Data'!$G$7,0,10*ROW('Hygiene Data'!G141))),'Data Summary'!DY147="Yes"),OFFSET('Hygiene Data'!$G$7,0,10*ROW('Hygiene Data'!G141)),NA())</f>
        <v>#N/A</v>
      </c>
      <c r="BK147" s="529" t="e">
        <f ca="1">+IF(AND(ISNUMBER(OFFSET('Hygiene Data'!$G$9,0,10*ROW('Hygiene Data'!G141))),'Data Summary'!DZ147="Yes"),OFFSET('Hygiene Data'!$G$9,0,10*ROW('Hygiene Data'!G141)),NA())</f>
        <v>#N/A</v>
      </c>
      <c r="BL147" s="529" t="e">
        <f ca="1">+IF(AND(ISNUMBER(OFFSET('Hygiene Data'!$H$5,0,10*ROW('Hygiene Data'!H141))),'Data Summary'!EA147="Yes"),OFFSET('Hygiene Data'!$H$5,0,10*ROW('Hygiene Data'!H141)),NA())</f>
        <v>#N/A</v>
      </c>
      <c r="BM147" s="529" t="e">
        <f ca="1">+IF(AND(ISNUMBER(OFFSET('Hygiene Data'!$H$7,0,10*ROW('Hygiene Data'!H141))),'Data Summary'!EB147="Yes"),OFFSET('Hygiene Data'!$H$7,0,10*ROW('Hygiene Data'!H141)),NA())</f>
        <v>#N/A</v>
      </c>
      <c r="BN147" s="529" t="e">
        <f ca="1">+IF(AND(ISNUMBER(OFFSET('Hygiene Data'!$H$9,0,10*ROW('Hygiene Data'!H141))),'Data Summary'!EC147="Yes"),OFFSET('Hygiene Data'!$H$9,0,10*ROW('Hygiene Data'!H141)),NA())</f>
        <v>#N/A</v>
      </c>
      <c r="BO147" s="529" t="e">
        <f ca="1">+IF(AND(ISNUMBER(OFFSET('Hygiene Data'!$I$5,0,10*ROW('Hygiene Data'!I141))),'Data Summary'!ED147="Yes"),OFFSET('Hygiene Data'!$I$5,0,10*ROW('Hygiene Data'!I141)),NA())</f>
        <v>#N/A</v>
      </c>
      <c r="BP147" s="529" t="e">
        <f ca="1">+IF(AND(ISNUMBER(OFFSET('Hygiene Data'!$I$7,0,10*ROW('Hygiene Data'!I141))),'Data Summary'!EE147="Yes"),OFFSET('Hygiene Data'!$I$7,0,10*ROW('Hygiene Data'!I141)),NA())</f>
        <v>#N/A</v>
      </c>
      <c r="BQ147" s="529" t="e">
        <f ca="1">+IF(AND(ISNUMBER(OFFSET('Hygiene Data'!$I$9,0,10*ROW('Hygiene Data'!I141))),'Data Summary'!EF147="Yes"),OFFSET('Hygiene Data'!$I$9,0,10*ROW('Hygiene Data'!I141)),NA())</f>
        <v>#N/A</v>
      </c>
    </row>
    <row r="148" spans="1:69" x14ac:dyDescent="0.25">
      <c r="A148" s="525" t="e">
        <f ca="1">+RIGHT('Data Summary'!A148,LEN('Data Summary'!A148)-9)</f>
        <v>#VALUE!</v>
      </c>
      <c r="B148" s="499" t="str">
        <f ca="1">+IF(ISTEXT('Data Summary'!B148),'Data Summary'!B148,"")</f>
        <v/>
      </c>
      <c r="C148" s="526" t="e">
        <f ca="1">+VALUE('Data Summary'!C148)</f>
        <v>#VALUE!</v>
      </c>
      <c r="D148" s="527" t="e">
        <f ca="1">+IF(AND(ISNUMBER(OFFSET('Water Data'!$D$4,0,10*ROW('Water Data'!D142))),'Data Summary'!BS148="Yes"),100-OFFSET('Water Data'!$D$4,0,10*ROW('Water Data'!D142)),NA())</f>
        <v>#N/A</v>
      </c>
      <c r="E148" s="527" t="e">
        <f ca="1">+IF(AND(ISNUMBER(OFFSET('Water Data'!$D$6,0,10*ROW('Water Data'!D142))),'Data Summary'!BT148="Yes"),OFFSET('Water Data'!$D$6,0,10*ROW('Water Data'!D142)),NA())</f>
        <v>#N/A</v>
      </c>
      <c r="F148" s="527" t="e">
        <f ca="1">+IF(AND(ISNUMBER(OFFSET('Water Data'!$D$9,0,10*ROW('Water Data'!D142))),'Data Summary'!BU148="Yes"),OFFSET('Water Data'!$D$9,0,10*ROW('Water Data'!D142)),NA())</f>
        <v>#N/A</v>
      </c>
      <c r="G148" s="527" t="e">
        <f ca="1">+IF(AND(ISNUMBER(OFFSET('Water Data'!$E$4,0,10*ROW('Water Data'!E142))),'Data Summary'!BV148="Yes"),100-OFFSET('Water Data'!$E$4,0,10*ROW('Water Data'!E142)),NA())</f>
        <v>#N/A</v>
      </c>
      <c r="H148" s="527" t="e">
        <f ca="1">+IF(AND(ISNUMBER(OFFSET('Water Data'!$E$6,0,10*ROW('Water Data'!E142))),'Data Summary'!BW148="Yes"),OFFSET('Water Data'!$E$6,0,10*ROW('Water Data'!E142)),NA())</f>
        <v>#N/A</v>
      </c>
      <c r="I148" s="527" t="e">
        <f ca="1">+IF(AND(ISNUMBER(OFFSET('Water Data'!$E$9,0,10*ROW('Water Data'!E142))),'Data Summary'!BX148="Yes"),OFFSET('Water Data'!$E$9,0,10*ROW('Water Data'!E142)),NA())</f>
        <v>#N/A</v>
      </c>
      <c r="J148" s="527" t="e">
        <f ca="1">+IF(AND(ISNUMBER(OFFSET('Water Data'!$F$4,0,10*ROW('Water Data'!F142))),'Data Summary'!BY148="Yes"),100-OFFSET('Water Data'!$F$4,0,10*ROW('Water Data'!F142)),NA())</f>
        <v>#N/A</v>
      </c>
      <c r="K148" s="527" t="e">
        <f ca="1">+IF(AND(ISNUMBER(OFFSET('Water Data'!$F$6,0,10*ROW('Water Data'!F142))),'Data Summary'!BZ148="Yes"),OFFSET('Water Data'!$F$6,0,10*ROW('Water Data'!F142)),NA())</f>
        <v>#N/A</v>
      </c>
      <c r="L148" s="527" t="e">
        <f ca="1">+IF(AND(ISNUMBER(OFFSET('Water Data'!$F$9,0,10*ROW('Water Data'!F142))),'Data Summary'!CA148="Yes"),OFFSET('Water Data'!$F$9,0,10*ROW('Water Data'!F142)),NA())</f>
        <v>#N/A</v>
      </c>
      <c r="M148" s="527" t="e">
        <f ca="1">+IF(AND(ISNUMBER(OFFSET('Water Data'!$G$4,0,10*ROW('Water Data'!G142))),'Data Summary'!CB148="Yes"),100-OFFSET('Water Data'!$G$4,0,10*ROW('Water Data'!G142)),NA())</f>
        <v>#N/A</v>
      </c>
      <c r="N148" s="527" t="e">
        <f ca="1">+IF(AND(ISNUMBER(OFFSET('Water Data'!$G$6,0,10*ROW('Water Data'!G142))),'Data Summary'!CC148="Yes"),OFFSET('Water Data'!$G$6,0,10*ROW('Water Data'!G142)),NA())</f>
        <v>#N/A</v>
      </c>
      <c r="O148" s="527" t="e">
        <f ca="1">+IF(AND(ISNUMBER(OFFSET('Water Data'!$G$9,0,10*ROW('Water Data'!G142))),'Data Summary'!CD148="Yes"),OFFSET('Water Data'!$G$9,0,10*ROW('Water Data'!G142)),NA())</f>
        <v>#N/A</v>
      </c>
      <c r="P148" s="527" t="e">
        <f ca="1">+IF(AND(ISNUMBER(OFFSET('Water Data'!$H$4,0,10*ROW('Water Data'!H142))),'Data Summary'!CE148="Yes"),100-OFFSET('Water Data'!$H$4,0,10*ROW('Water Data'!H142)),NA())</f>
        <v>#N/A</v>
      </c>
      <c r="Q148" s="527" t="e">
        <f ca="1">+IF(AND(ISNUMBER(OFFSET('Water Data'!$H$6,0,10*ROW('Water Data'!H142))),'Data Summary'!CF148="Yes"),OFFSET('Water Data'!$H$6,0,10*ROW('Water Data'!H142)),NA())</f>
        <v>#N/A</v>
      </c>
      <c r="R148" s="527" t="e">
        <f ca="1">+IF(AND(ISNUMBER(OFFSET('Water Data'!$H$9,0,10*ROW('Water Data'!H142))),'Data Summary'!CG148="Yes"),OFFSET('Water Data'!$H$9,0,10*ROW('Water Data'!H142)),NA())</f>
        <v>#N/A</v>
      </c>
      <c r="S148" s="527" t="e">
        <f ca="1">+IF(AND(ISNUMBER(OFFSET('Water Data'!$I$4,0,10*ROW('Water Data'!I142))),'Data Summary'!CH148="Yes"),100-OFFSET('Water Data'!$I$4,0,10*ROW('Water Data'!I142)),NA())</f>
        <v>#N/A</v>
      </c>
      <c r="T148" s="527" t="e">
        <f ca="1">+IF(AND(ISNUMBER(OFFSET('Water Data'!$I$6,0,10*ROW('Water Data'!I142))),'Data Summary'!CI148="Yes"),OFFSET('Water Data'!$I$6,0,10*ROW('Water Data'!I142)),NA())</f>
        <v>#N/A</v>
      </c>
      <c r="U148" s="527" t="e">
        <f ca="1">+IF(AND(ISNUMBER(OFFSET('Water Data'!$I$9,0,10*ROW('Water Data'!I142))),'Data Summary'!CJ148="Yes"),OFFSET('Water Data'!$I$9,0,10*ROW('Water Data'!I142)),NA())</f>
        <v>#N/A</v>
      </c>
      <c r="V148" s="528" t="e">
        <f ca="1">+IF(AND(ISNUMBER(OFFSET('Sanitation Data'!$D$4,0,10*ROW('Sanitation Data'!D142))),'Data Summary'!CK148="Yes"),100-OFFSET('Sanitation Data'!$D$4,0,10*ROW('Sanitation Data'!D142)),NA())</f>
        <v>#N/A</v>
      </c>
      <c r="W148" s="528" t="e">
        <f ca="1">+IF(AND(ISNUMBER(OFFSET('Sanitation Data'!$D$6,0,10*ROW('Sanitation Data'!D142))),'Data Summary'!CL148="Yes"),OFFSET('Sanitation Data'!$D$6,0,10*ROW('Sanitation Data'!D142)),NA())</f>
        <v>#N/A</v>
      </c>
      <c r="X148" s="528" t="e">
        <f ca="1">+IF(AND(ISNUMBER(OFFSET('Sanitation Data'!$D$10,0,10*ROW('Sanitation Data'!D142))),'Data Summary'!CM148="Yes"),OFFSET('Sanitation Data'!$D$10,0,10*ROW('Sanitation Data'!D142)),NA())</f>
        <v>#N/A</v>
      </c>
      <c r="Y148" s="528" t="e">
        <f ca="1">+IF(AND(ISNUMBER(OFFSET('Sanitation Data'!$D$11,0,10*ROW('Sanitation Data'!D142))),'Data Summary'!CN148="Yes"),OFFSET('Sanitation Data'!$D$11,0,10*ROW('Sanitation Data'!D142)),NA())</f>
        <v>#N/A</v>
      </c>
      <c r="Z148" s="528" t="e">
        <f ca="1">+IF(AND(ISNUMBER(OFFSET('Sanitation Data'!$D$12,0,10*ROW('Sanitation Data'!D142))),'Data Summary'!CO148="Yes"),OFFSET('Sanitation Data'!$D$12,0,10*ROW('Sanitation Data'!D142)),NA())</f>
        <v>#N/A</v>
      </c>
      <c r="AA148" s="528" t="e">
        <f ca="1">+IF(AND(ISNUMBER(OFFSET('Sanitation Data'!$E$4,0,10*ROW('Sanitation Data'!E142))),'Data Summary'!CP148="Yes"),100-OFFSET('Sanitation Data'!$E$4,0,10*ROW('Sanitation Data'!E142)),NA())</f>
        <v>#N/A</v>
      </c>
      <c r="AB148" s="528" t="e">
        <f ca="1">+IF(AND(ISNUMBER(OFFSET('Sanitation Data'!$E$6,0,10*ROW('Sanitation Data'!E142))),'Data Summary'!CQ148="Yes"),OFFSET('Sanitation Data'!$E$6,0,10*ROW('Sanitation Data'!E142)),NA())</f>
        <v>#N/A</v>
      </c>
      <c r="AC148" s="528" t="e">
        <f ca="1">+IF(AND(ISNUMBER(OFFSET('Sanitation Data'!$E$10,0,10*ROW('Sanitation Data'!E142))),'Data Summary'!CR148="Yes"),OFFSET('Sanitation Data'!$E$10,0,10*ROW('Sanitation Data'!E142)),NA())</f>
        <v>#N/A</v>
      </c>
      <c r="AD148" s="528" t="e">
        <f ca="1">+IF(AND(ISNUMBER(OFFSET('Sanitation Data'!$E$11,0,10*ROW('Sanitation Data'!E142))),'Data Summary'!CS148="Yes"),OFFSET('Sanitation Data'!$E$11,0,10*ROW('Sanitation Data'!E142)),NA())</f>
        <v>#N/A</v>
      </c>
      <c r="AE148" s="528" t="e">
        <f ca="1">+IF(AND(ISNUMBER(OFFSET('Sanitation Data'!$E$12,0,10*ROW('Sanitation Data'!E142))),'Data Summary'!CT148="Yes"),OFFSET('Sanitation Data'!$E$12,0,10*ROW('Sanitation Data'!E142)),NA())</f>
        <v>#N/A</v>
      </c>
      <c r="AF148" s="528" t="e">
        <f ca="1">+IF(AND(ISNUMBER(OFFSET('Sanitation Data'!$F$4,0,10*ROW('Sanitation Data'!F142))),'Data Summary'!CU148="Yes"),100-OFFSET('Sanitation Data'!$F$4,0,10*ROW('Sanitation Data'!F142)),NA())</f>
        <v>#N/A</v>
      </c>
      <c r="AG148" s="528" t="e">
        <f ca="1">+IF(AND(ISNUMBER(OFFSET('Sanitation Data'!$F$6,0,10*ROW('Sanitation Data'!F142))),'Data Summary'!CV148="Yes"),OFFSET('Sanitation Data'!$F$6,0,10*ROW('Sanitation Data'!F142)),NA())</f>
        <v>#N/A</v>
      </c>
      <c r="AH148" s="528" t="e">
        <f ca="1">+IF(AND(ISNUMBER(OFFSET('Sanitation Data'!$F$10,0,10*ROW('Sanitation Data'!F142))),'Data Summary'!CW148="Yes"),OFFSET('Sanitation Data'!$F$10,0,10*ROW('Sanitation Data'!F142)),NA())</f>
        <v>#N/A</v>
      </c>
      <c r="AI148" s="528" t="e">
        <f ca="1">+IF(AND(ISNUMBER(OFFSET('Sanitation Data'!$F$11,0,10*ROW('Sanitation Data'!F142))),'Data Summary'!CX148="Yes"),OFFSET('Sanitation Data'!$F$11,0,10*ROW('Sanitation Data'!F142)),NA())</f>
        <v>#N/A</v>
      </c>
      <c r="AJ148" s="528" t="e">
        <f ca="1">+IF(AND(ISNUMBER(OFFSET('Sanitation Data'!$F$12,0,10*ROW('Sanitation Data'!F142))),'Data Summary'!CY148="Yes"),OFFSET('Sanitation Data'!$F$12,0,10*ROW('Sanitation Data'!F142)),NA())</f>
        <v>#N/A</v>
      </c>
      <c r="AK148" s="528" t="e">
        <f ca="1">+IF(AND(ISNUMBER(OFFSET('Sanitation Data'!$G$4,0,10*ROW('Sanitation Data'!G142))),'Data Summary'!CZ148="Yes"),100-OFFSET('Sanitation Data'!$G$4,0,10*ROW('Sanitation Data'!G142)),NA())</f>
        <v>#N/A</v>
      </c>
      <c r="AL148" s="528" t="e">
        <f ca="1">+IF(AND(ISNUMBER(OFFSET('Sanitation Data'!$G$6,0,10*ROW('Sanitation Data'!G142))),'Data Summary'!DA148="Yes"),OFFSET('Sanitation Data'!$G$6,0,10*ROW('Sanitation Data'!G142)),NA())</f>
        <v>#N/A</v>
      </c>
      <c r="AM148" s="528" t="e">
        <f ca="1">+IF(AND(ISNUMBER(OFFSET('Sanitation Data'!$G$10,0,10*ROW('Sanitation Data'!G142))),'Data Summary'!DB148="Yes"),OFFSET('Sanitation Data'!$G$10,0,10*ROW('Sanitation Data'!G142)),NA())</f>
        <v>#N/A</v>
      </c>
      <c r="AN148" s="528" t="e">
        <f ca="1">+IF(AND(ISNUMBER(OFFSET('Sanitation Data'!$G$11,0,10*ROW('Sanitation Data'!G142))),'Data Summary'!DC148="Yes"),OFFSET('Sanitation Data'!$G$11,0,10*ROW('Sanitation Data'!G142)),NA())</f>
        <v>#N/A</v>
      </c>
      <c r="AO148" s="528" t="e">
        <f ca="1">+IF(AND(ISNUMBER(OFFSET('Sanitation Data'!$G$12,0,10*ROW('Sanitation Data'!G142))),'Data Summary'!DD148="Yes"),OFFSET('Sanitation Data'!$G$12,0,10*ROW('Sanitation Data'!G142)),NA())</f>
        <v>#N/A</v>
      </c>
      <c r="AP148" s="528" t="e">
        <f ca="1">+IF(AND(ISNUMBER(OFFSET('Sanitation Data'!$H$4,0,10*ROW('Sanitation Data'!H142))),'Data Summary'!DE148="Yes"),100-OFFSET('Sanitation Data'!$H$4,0,10*ROW('Sanitation Data'!H142)),NA())</f>
        <v>#N/A</v>
      </c>
      <c r="AQ148" s="528" t="e">
        <f ca="1">+IF(AND(ISNUMBER(OFFSET('Sanitation Data'!$H$6,0,10*ROW('Sanitation Data'!H142))),'Data Summary'!DF148="Yes"),OFFSET('Sanitation Data'!$H$6,0,10*ROW('Sanitation Data'!H142)),NA())</f>
        <v>#N/A</v>
      </c>
      <c r="AR148" s="528" t="e">
        <f ca="1">+IF(AND(ISNUMBER(OFFSET('Sanitation Data'!$H$10,0,10*ROW('Sanitation Data'!H142))),'Data Summary'!DG148="Yes"),OFFSET('Sanitation Data'!$H$10,0,10*ROW('Sanitation Data'!H142)),NA())</f>
        <v>#N/A</v>
      </c>
      <c r="AS148" s="528" t="e">
        <f ca="1">+IF(AND(ISNUMBER(OFFSET('Sanitation Data'!$H$11,0,10*ROW('Sanitation Data'!H142))),'Data Summary'!DH148="Yes"),OFFSET('Sanitation Data'!$H$11,0,10*ROW('Sanitation Data'!H142)),NA())</f>
        <v>#N/A</v>
      </c>
      <c r="AT148" s="528" t="e">
        <f ca="1">+IF(AND(ISNUMBER(OFFSET('Sanitation Data'!$H$12,0,10*ROW('Sanitation Data'!H142))),'Data Summary'!DI148="Yes"),OFFSET('Sanitation Data'!$H$12,0,10*ROW('Sanitation Data'!H142)),NA())</f>
        <v>#N/A</v>
      </c>
      <c r="AU148" s="528" t="e">
        <f ca="1">+IF(AND(ISNUMBER(OFFSET('Sanitation Data'!$I$4,0,10*ROW('Sanitation Data'!I142))),'Data Summary'!DJ148="Yes"),100-OFFSET('Sanitation Data'!$I$4,0,10*ROW('Sanitation Data'!I142)),NA())</f>
        <v>#N/A</v>
      </c>
      <c r="AV148" s="528" t="e">
        <f ca="1">+IF(AND(ISNUMBER(OFFSET('Sanitation Data'!$I$6,0,10*ROW('Sanitation Data'!I142))),'Data Summary'!DK148="Yes"),OFFSET('Sanitation Data'!$I$6,0,10*ROW('Sanitation Data'!I142)),NA())</f>
        <v>#N/A</v>
      </c>
      <c r="AW148" s="528" t="e">
        <f ca="1">+IF(AND(ISNUMBER(OFFSET('Sanitation Data'!$I$10,0,10*ROW('Sanitation Data'!I142))),'Data Summary'!DL148="Yes"),OFFSET('Sanitation Data'!$I$10,0,10*ROW('Sanitation Data'!I142)),NA())</f>
        <v>#N/A</v>
      </c>
      <c r="AX148" s="528" t="e">
        <f ca="1">+IF(AND(ISNUMBER(OFFSET('Sanitation Data'!$I$11,0,10*ROW('Sanitation Data'!I142))),'Data Summary'!DM148="Yes"),OFFSET('Sanitation Data'!$I$11,0,10*ROW('Sanitation Data'!I142)),NA())</f>
        <v>#N/A</v>
      </c>
      <c r="AY148" s="528" t="e">
        <f ca="1">+IF(AND(ISNUMBER(OFFSET('Sanitation Data'!$I$12,0,10*ROW('Sanitation Data'!I142))),'Data Summary'!DN148="Yes"),OFFSET('Sanitation Data'!$I$12,0,10*ROW('Sanitation Data'!I142)),NA())</f>
        <v>#N/A</v>
      </c>
      <c r="AZ148" s="529" t="e">
        <f ca="1">+IF(AND(ISNUMBER(OFFSET('Hygiene Data'!$D$5,0,10*ROW('Hygiene Data'!D142))),'Data Summary'!DO148="Yes"),OFFSET('Hygiene Data'!$D$5,0,10*ROW('Hygiene Data'!D142)),NA())</f>
        <v>#N/A</v>
      </c>
      <c r="BA148" s="529" t="e">
        <f ca="1">+IF(AND(ISNUMBER(OFFSET('Hygiene Data'!$D$7,0,10*ROW('Hygiene Data'!D142))),'Data Summary'!DP148="Yes"),OFFSET('Hygiene Data'!$D$7,0,10*ROW('Hygiene Data'!D142)),NA())</f>
        <v>#N/A</v>
      </c>
      <c r="BB148" s="529" t="e">
        <f ca="1">+IF(AND(ISNUMBER(OFFSET('Hygiene Data'!$D$9,0,10*ROW('Hygiene Data'!D142))),'Data Summary'!DQ148="Yes"),OFFSET('Hygiene Data'!$D$9,0,10*ROW('Hygiene Data'!D142)),NA())</f>
        <v>#N/A</v>
      </c>
      <c r="BC148" s="529" t="e">
        <f ca="1">+IF(AND(ISNUMBER(OFFSET('Hygiene Data'!$E$5,0,10*ROW('Hygiene Data'!E142))),'Data Summary'!DR148="Yes"),OFFSET('Hygiene Data'!$E$5,0,10*ROW('Hygiene Data'!E142)),NA())</f>
        <v>#N/A</v>
      </c>
      <c r="BD148" s="529" t="e">
        <f ca="1">+IF(AND(ISNUMBER(OFFSET('Hygiene Data'!$E$7,0,10*ROW('Hygiene Data'!E142))),'Data Summary'!DS148="Yes"),OFFSET('Hygiene Data'!$E$7,0,10*ROW('Hygiene Data'!E142)),NA())</f>
        <v>#N/A</v>
      </c>
      <c r="BE148" s="529" t="e">
        <f ca="1">+IF(AND(ISNUMBER(OFFSET('Hygiene Data'!$E$9,0,10*ROW('Hygiene Data'!E142))),'Data Summary'!DT148="Yes"),OFFSET('Hygiene Data'!$E$9,0,10*ROW('Hygiene Data'!E142)),NA())</f>
        <v>#N/A</v>
      </c>
      <c r="BF148" s="529" t="e">
        <f ca="1">+IF(AND(ISNUMBER(OFFSET('Hygiene Data'!$F$5,0,10*ROW('Hygiene Data'!F142))),'Data Summary'!DU148="Yes"),OFFSET('Hygiene Data'!$F$5,0,10*ROW('Hygiene Data'!F142)),NA())</f>
        <v>#N/A</v>
      </c>
      <c r="BG148" s="529" t="e">
        <f ca="1">+IF(AND(ISNUMBER(OFFSET('Hygiene Data'!$F$7,0,10*ROW('Hygiene Data'!F142))),'Data Summary'!DV148="Yes"),OFFSET('Hygiene Data'!$F$7,0,10*ROW('Hygiene Data'!F142)),NA())</f>
        <v>#N/A</v>
      </c>
      <c r="BH148" s="529" t="e">
        <f ca="1">+IF(AND(ISNUMBER(OFFSET('Hygiene Data'!$F$9,0,10*ROW('Hygiene Data'!F142))),'Data Summary'!DW148="Yes"),OFFSET('Hygiene Data'!$F$9,0,10*ROW('Hygiene Data'!F142)),NA())</f>
        <v>#N/A</v>
      </c>
      <c r="BI148" s="529" t="e">
        <f ca="1">+IF(AND(ISNUMBER(OFFSET('Hygiene Data'!$G$5,0,10*ROW('Hygiene Data'!G142))),'Data Summary'!DX148="Yes"),OFFSET('Hygiene Data'!$G$5,0,10*ROW('Hygiene Data'!G142)),NA())</f>
        <v>#N/A</v>
      </c>
      <c r="BJ148" s="529" t="e">
        <f ca="1">+IF(AND(ISNUMBER(OFFSET('Hygiene Data'!$G$7,0,10*ROW('Hygiene Data'!G142))),'Data Summary'!DY148="Yes"),OFFSET('Hygiene Data'!$G$7,0,10*ROW('Hygiene Data'!G142)),NA())</f>
        <v>#N/A</v>
      </c>
      <c r="BK148" s="529" t="e">
        <f ca="1">+IF(AND(ISNUMBER(OFFSET('Hygiene Data'!$G$9,0,10*ROW('Hygiene Data'!G142))),'Data Summary'!DZ148="Yes"),OFFSET('Hygiene Data'!$G$9,0,10*ROW('Hygiene Data'!G142)),NA())</f>
        <v>#N/A</v>
      </c>
      <c r="BL148" s="529" t="e">
        <f ca="1">+IF(AND(ISNUMBER(OFFSET('Hygiene Data'!$H$5,0,10*ROW('Hygiene Data'!H142))),'Data Summary'!EA148="Yes"),OFFSET('Hygiene Data'!$H$5,0,10*ROW('Hygiene Data'!H142)),NA())</f>
        <v>#N/A</v>
      </c>
      <c r="BM148" s="529" t="e">
        <f ca="1">+IF(AND(ISNUMBER(OFFSET('Hygiene Data'!$H$7,0,10*ROW('Hygiene Data'!H142))),'Data Summary'!EB148="Yes"),OFFSET('Hygiene Data'!$H$7,0,10*ROW('Hygiene Data'!H142)),NA())</f>
        <v>#N/A</v>
      </c>
      <c r="BN148" s="529" t="e">
        <f ca="1">+IF(AND(ISNUMBER(OFFSET('Hygiene Data'!$H$9,0,10*ROW('Hygiene Data'!H142))),'Data Summary'!EC148="Yes"),OFFSET('Hygiene Data'!$H$9,0,10*ROW('Hygiene Data'!H142)),NA())</f>
        <v>#N/A</v>
      </c>
      <c r="BO148" s="529" t="e">
        <f ca="1">+IF(AND(ISNUMBER(OFFSET('Hygiene Data'!$I$5,0,10*ROW('Hygiene Data'!I142))),'Data Summary'!ED148="Yes"),OFFSET('Hygiene Data'!$I$5,0,10*ROW('Hygiene Data'!I142)),NA())</f>
        <v>#N/A</v>
      </c>
      <c r="BP148" s="529" t="e">
        <f ca="1">+IF(AND(ISNUMBER(OFFSET('Hygiene Data'!$I$7,0,10*ROW('Hygiene Data'!I142))),'Data Summary'!EE148="Yes"),OFFSET('Hygiene Data'!$I$7,0,10*ROW('Hygiene Data'!I142)),NA())</f>
        <v>#N/A</v>
      </c>
      <c r="BQ148" s="529" t="e">
        <f ca="1">+IF(AND(ISNUMBER(OFFSET('Hygiene Data'!$I$9,0,10*ROW('Hygiene Data'!I142))),'Data Summary'!EF148="Yes"),OFFSET('Hygiene Data'!$I$9,0,10*ROW('Hygiene Data'!I142)),NA())</f>
        <v>#N/A</v>
      </c>
    </row>
    <row r="149" spans="1:69" x14ac:dyDescent="0.25">
      <c r="A149" s="525" t="e">
        <f ca="1">+RIGHT('Data Summary'!A149,LEN('Data Summary'!A149)-9)</f>
        <v>#VALUE!</v>
      </c>
      <c r="B149" s="499" t="str">
        <f ca="1">+IF(ISTEXT('Data Summary'!B149),'Data Summary'!B149,"")</f>
        <v/>
      </c>
      <c r="C149" s="526" t="e">
        <f ca="1">+VALUE('Data Summary'!C149)</f>
        <v>#VALUE!</v>
      </c>
      <c r="D149" s="527" t="e">
        <f ca="1">+IF(AND(ISNUMBER(OFFSET('Water Data'!$D$4,0,10*ROW('Water Data'!D143))),'Data Summary'!BS149="Yes"),100-OFFSET('Water Data'!$D$4,0,10*ROW('Water Data'!D143)),NA())</f>
        <v>#N/A</v>
      </c>
      <c r="E149" s="527" t="e">
        <f ca="1">+IF(AND(ISNUMBER(OFFSET('Water Data'!$D$6,0,10*ROW('Water Data'!D143))),'Data Summary'!BT149="Yes"),OFFSET('Water Data'!$D$6,0,10*ROW('Water Data'!D143)),NA())</f>
        <v>#N/A</v>
      </c>
      <c r="F149" s="527" t="e">
        <f ca="1">+IF(AND(ISNUMBER(OFFSET('Water Data'!$D$9,0,10*ROW('Water Data'!D143))),'Data Summary'!BU149="Yes"),OFFSET('Water Data'!$D$9,0,10*ROW('Water Data'!D143)),NA())</f>
        <v>#N/A</v>
      </c>
      <c r="G149" s="527" t="e">
        <f ca="1">+IF(AND(ISNUMBER(OFFSET('Water Data'!$E$4,0,10*ROW('Water Data'!E143))),'Data Summary'!BV149="Yes"),100-OFFSET('Water Data'!$E$4,0,10*ROW('Water Data'!E143)),NA())</f>
        <v>#N/A</v>
      </c>
      <c r="H149" s="527" t="e">
        <f ca="1">+IF(AND(ISNUMBER(OFFSET('Water Data'!$E$6,0,10*ROW('Water Data'!E143))),'Data Summary'!BW149="Yes"),OFFSET('Water Data'!$E$6,0,10*ROW('Water Data'!E143)),NA())</f>
        <v>#N/A</v>
      </c>
      <c r="I149" s="527" t="e">
        <f ca="1">+IF(AND(ISNUMBER(OFFSET('Water Data'!$E$9,0,10*ROW('Water Data'!E143))),'Data Summary'!BX149="Yes"),OFFSET('Water Data'!$E$9,0,10*ROW('Water Data'!E143)),NA())</f>
        <v>#N/A</v>
      </c>
      <c r="J149" s="527" t="e">
        <f ca="1">+IF(AND(ISNUMBER(OFFSET('Water Data'!$F$4,0,10*ROW('Water Data'!F143))),'Data Summary'!BY149="Yes"),100-OFFSET('Water Data'!$F$4,0,10*ROW('Water Data'!F143)),NA())</f>
        <v>#N/A</v>
      </c>
      <c r="K149" s="527" t="e">
        <f ca="1">+IF(AND(ISNUMBER(OFFSET('Water Data'!$F$6,0,10*ROW('Water Data'!F143))),'Data Summary'!BZ149="Yes"),OFFSET('Water Data'!$F$6,0,10*ROW('Water Data'!F143)),NA())</f>
        <v>#N/A</v>
      </c>
      <c r="L149" s="527" t="e">
        <f ca="1">+IF(AND(ISNUMBER(OFFSET('Water Data'!$F$9,0,10*ROW('Water Data'!F143))),'Data Summary'!CA149="Yes"),OFFSET('Water Data'!$F$9,0,10*ROW('Water Data'!F143)),NA())</f>
        <v>#N/A</v>
      </c>
      <c r="M149" s="527" t="e">
        <f ca="1">+IF(AND(ISNUMBER(OFFSET('Water Data'!$G$4,0,10*ROW('Water Data'!G143))),'Data Summary'!CB149="Yes"),100-OFFSET('Water Data'!$G$4,0,10*ROW('Water Data'!G143)),NA())</f>
        <v>#N/A</v>
      </c>
      <c r="N149" s="527" t="e">
        <f ca="1">+IF(AND(ISNUMBER(OFFSET('Water Data'!$G$6,0,10*ROW('Water Data'!G143))),'Data Summary'!CC149="Yes"),OFFSET('Water Data'!$G$6,0,10*ROW('Water Data'!G143)),NA())</f>
        <v>#N/A</v>
      </c>
      <c r="O149" s="527" t="e">
        <f ca="1">+IF(AND(ISNUMBER(OFFSET('Water Data'!$G$9,0,10*ROW('Water Data'!G143))),'Data Summary'!CD149="Yes"),OFFSET('Water Data'!$G$9,0,10*ROW('Water Data'!G143)),NA())</f>
        <v>#N/A</v>
      </c>
      <c r="P149" s="527" t="e">
        <f ca="1">+IF(AND(ISNUMBER(OFFSET('Water Data'!$H$4,0,10*ROW('Water Data'!H143))),'Data Summary'!CE149="Yes"),100-OFFSET('Water Data'!$H$4,0,10*ROW('Water Data'!H143)),NA())</f>
        <v>#N/A</v>
      </c>
      <c r="Q149" s="527" t="e">
        <f ca="1">+IF(AND(ISNUMBER(OFFSET('Water Data'!$H$6,0,10*ROW('Water Data'!H143))),'Data Summary'!CF149="Yes"),OFFSET('Water Data'!$H$6,0,10*ROW('Water Data'!H143)),NA())</f>
        <v>#N/A</v>
      </c>
      <c r="R149" s="527" t="e">
        <f ca="1">+IF(AND(ISNUMBER(OFFSET('Water Data'!$H$9,0,10*ROW('Water Data'!H143))),'Data Summary'!CG149="Yes"),OFFSET('Water Data'!$H$9,0,10*ROW('Water Data'!H143)),NA())</f>
        <v>#N/A</v>
      </c>
      <c r="S149" s="527" t="e">
        <f ca="1">+IF(AND(ISNUMBER(OFFSET('Water Data'!$I$4,0,10*ROW('Water Data'!I143))),'Data Summary'!CH149="Yes"),100-OFFSET('Water Data'!$I$4,0,10*ROW('Water Data'!I143)),NA())</f>
        <v>#N/A</v>
      </c>
      <c r="T149" s="527" t="e">
        <f ca="1">+IF(AND(ISNUMBER(OFFSET('Water Data'!$I$6,0,10*ROW('Water Data'!I143))),'Data Summary'!CI149="Yes"),OFFSET('Water Data'!$I$6,0,10*ROW('Water Data'!I143)),NA())</f>
        <v>#N/A</v>
      </c>
      <c r="U149" s="527" t="e">
        <f ca="1">+IF(AND(ISNUMBER(OFFSET('Water Data'!$I$9,0,10*ROW('Water Data'!I143))),'Data Summary'!CJ149="Yes"),OFFSET('Water Data'!$I$9,0,10*ROW('Water Data'!I143)),NA())</f>
        <v>#N/A</v>
      </c>
      <c r="V149" s="528" t="e">
        <f ca="1">+IF(AND(ISNUMBER(OFFSET('Sanitation Data'!$D$4,0,10*ROW('Sanitation Data'!D143))),'Data Summary'!CK149="Yes"),100-OFFSET('Sanitation Data'!$D$4,0,10*ROW('Sanitation Data'!D143)),NA())</f>
        <v>#N/A</v>
      </c>
      <c r="W149" s="528" t="e">
        <f ca="1">+IF(AND(ISNUMBER(OFFSET('Sanitation Data'!$D$6,0,10*ROW('Sanitation Data'!D143))),'Data Summary'!CL149="Yes"),OFFSET('Sanitation Data'!$D$6,0,10*ROW('Sanitation Data'!D143)),NA())</f>
        <v>#N/A</v>
      </c>
      <c r="X149" s="528" t="e">
        <f ca="1">+IF(AND(ISNUMBER(OFFSET('Sanitation Data'!$D$10,0,10*ROW('Sanitation Data'!D143))),'Data Summary'!CM149="Yes"),OFFSET('Sanitation Data'!$D$10,0,10*ROW('Sanitation Data'!D143)),NA())</f>
        <v>#N/A</v>
      </c>
      <c r="Y149" s="528" t="e">
        <f ca="1">+IF(AND(ISNUMBER(OFFSET('Sanitation Data'!$D$11,0,10*ROW('Sanitation Data'!D143))),'Data Summary'!CN149="Yes"),OFFSET('Sanitation Data'!$D$11,0,10*ROW('Sanitation Data'!D143)),NA())</f>
        <v>#N/A</v>
      </c>
      <c r="Z149" s="528" t="e">
        <f ca="1">+IF(AND(ISNUMBER(OFFSET('Sanitation Data'!$D$12,0,10*ROW('Sanitation Data'!D143))),'Data Summary'!CO149="Yes"),OFFSET('Sanitation Data'!$D$12,0,10*ROW('Sanitation Data'!D143)),NA())</f>
        <v>#N/A</v>
      </c>
      <c r="AA149" s="528" t="e">
        <f ca="1">+IF(AND(ISNUMBER(OFFSET('Sanitation Data'!$E$4,0,10*ROW('Sanitation Data'!E143))),'Data Summary'!CP149="Yes"),100-OFFSET('Sanitation Data'!$E$4,0,10*ROW('Sanitation Data'!E143)),NA())</f>
        <v>#N/A</v>
      </c>
      <c r="AB149" s="528" t="e">
        <f ca="1">+IF(AND(ISNUMBER(OFFSET('Sanitation Data'!$E$6,0,10*ROW('Sanitation Data'!E143))),'Data Summary'!CQ149="Yes"),OFFSET('Sanitation Data'!$E$6,0,10*ROW('Sanitation Data'!E143)),NA())</f>
        <v>#N/A</v>
      </c>
      <c r="AC149" s="528" t="e">
        <f ca="1">+IF(AND(ISNUMBER(OFFSET('Sanitation Data'!$E$10,0,10*ROW('Sanitation Data'!E143))),'Data Summary'!CR149="Yes"),OFFSET('Sanitation Data'!$E$10,0,10*ROW('Sanitation Data'!E143)),NA())</f>
        <v>#N/A</v>
      </c>
      <c r="AD149" s="528" t="e">
        <f ca="1">+IF(AND(ISNUMBER(OFFSET('Sanitation Data'!$E$11,0,10*ROW('Sanitation Data'!E143))),'Data Summary'!CS149="Yes"),OFFSET('Sanitation Data'!$E$11,0,10*ROW('Sanitation Data'!E143)),NA())</f>
        <v>#N/A</v>
      </c>
      <c r="AE149" s="528" t="e">
        <f ca="1">+IF(AND(ISNUMBER(OFFSET('Sanitation Data'!$E$12,0,10*ROW('Sanitation Data'!E143))),'Data Summary'!CT149="Yes"),OFFSET('Sanitation Data'!$E$12,0,10*ROW('Sanitation Data'!E143)),NA())</f>
        <v>#N/A</v>
      </c>
      <c r="AF149" s="528" t="e">
        <f ca="1">+IF(AND(ISNUMBER(OFFSET('Sanitation Data'!$F$4,0,10*ROW('Sanitation Data'!F143))),'Data Summary'!CU149="Yes"),100-OFFSET('Sanitation Data'!$F$4,0,10*ROW('Sanitation Data'!F143)),NA())</f>
        <v>#N/A</v>
      </c>
      <c r="AG149" s="528" t="e">
        <f ca="1">+IF(AND(ISNUMBER(OFFSET('Sanitation Data'!$F$6,0,10*ROW('Sanitation Data'!F143))),'Data Summary'!CV149="Yes"),OFFSET('Sanitation Data'!$F$6,0,10*ROW('Sanitation Data'!F143)),NA())</f>
        <v>#N/A</v>
      </c>
      <c r="AH149" s="528" t="e">
        <f ca="1">+IF(AND(ISNUMBER(OFFSET('Sanitation Data'!$F$10,0,10*ROW('Sanitation Data'!F143))),'Data Summary'!CW149="Yes"),OFFSET('Sanitation Data'!$F$10,0,10*ROW('Sanitation Data'!F143)),NA())</f>
        <v>#N/A</v>
      </c>
      <c r="AI149" s="528" t="e">
        <f ca="1">+IF(AND(ISNUMBER(OFFSET('Sanitation Data'!$F$11,0,10*ROW('Sanitation Data'!F143))),'Data Summary'!CX149="Yes"),OFFSET('Sanitation Data'!$F$11,0,10*ROW('Sanitation Data'!F143)),NA())</f>
        <v>#N/A</v>
      </c>
      <c r="AJ149" s="528" t="e">
        <f ca="1">+IF(AND(ISNUMBER(OFFSET('Sanitation Data'!$F$12,0,10*ROW('Sanitation Data'!F143))),'Data Summary'!CY149="Yes"),OFFSET('Sanitation Data'!$F$12,0,10*ROW('Sanitation Data'!F143)),NA())</f>
        <v>#N/A</v>
      </c>
      <c r="AK149" s="528" t="e">
        <f ca="1">+IF(AND(ISNUMBER(OFFSET('Sanitation Data'!$G$4,0,10*ROW('Sanitation Data'!G143))),'Data Summary'!CZ149="Yes"),100-OFFSET('Sanitation Data'!$G$4,0,10*ROW('Sanitation Data'!G143)),NA())</f>
        <v>#N/A</v>
      </c>
      <c r="AL149" s="528" t="e">
        <f ca="1">+IF(AND(ISNUMBER(OFFSET('Sanitation Data'!$G$6,0,10*ROW('Sanitation Data'!G143))),'Data Summary'!DA149="Yes"),OFFSET('Sanitation Data'!$G$6,0,10*ROW('Sanitation Data'!G143)),NA())</f>
        <v>#N/A</v>
      </c>
      <c r="AM149" s="528" t="e">
        <f ca="1">+IF(AND(ISNUMBER(OFFSET('Sanitation Data'!$G$10,0,10*ROW('Sanitation Data'!G143))),'Data Summary'!DB149="Yes"),OFFSET('Sanitation Data'!$G$10,0,10*ROW('Sanitation Data'!G143)),NA())</f>
        <v>#N/A</v>
      </c>
      <c r="AN149" s="528" t="e">
        <f ca="1">+IF(AND(ISNUMBER(OFFSET('Sanitation Data'!$G$11,0,10*ROW('Sanitation Data'!G143))),'Data Summary'!DC149="Yes"),OFFSET('Sanitation Data'!$G$11,0,10*ROW('Sanitation Data'!G143)),NA())</f>
        <v>#N/A</v>
      </c>
      <c r="AO149" s="528" t="e">
        <f ca="1">+IF(AND(ISNUMBER(OFFSET('Sanitation Data'!$G$12,0,10*ROW('Sanitation Data'!G143))),'Data Summary'!DD149="Yes"),OFFSET('Sanitation Data'!$G$12,0,10*ROW('Sanitation Data'!G143)),NA())</f>
        <v>#N/A</v>
      </c>
      <c r="AP149" s="528" t="e">
        <f ca="1">+IF(AND(ISNUMBER(OFFSET('Sanitation Data'!$H$4,0,10*ROW('Sanitation Data'!H143))),'Data Summary'!DE149="Yes"),100-OFFSET('Sanitation Data'!$H$4,0,10*ROW('Sanitation Data'!H143)),NA())</f>
        <v>#N/A</v>
      </c>
      <c r="AQ149" s="528" t="e">
        <f ca="1">+IF(AND(ISNUMBER(OFFSET('Sanitation Data'!$H$6,0,10*ROW('Sanitation Data'!H143))),'Data Summary'!DF149="Yes"),OFFSET('Sanitation Data'!$H$6,0,10*ROW('Sanitation Data'!H143)),NA())</f>
        <v>#N/A</v>
      </c>
      <c r="AR149" s="528" t="e">
        <f ca="1">+IF(AND(ISNUMBER(OFFSET('Sanitation Data'!$H$10,0,10*ROW('Sanitation Data'!H143))),'Data Summary'!DG149="Yes"),OFFSET('Sanitation Data'!$H$10,0,10*ROW('Sanitation Data'!H143)),NA())</f>
        <v>#N/A</v>
      </c>
      <c r="AS149" s="528" t="e">
        <f ca="1">+IF(AND(ISNUMBER(OFFSET('Sanitation Data'!$H$11,0,10*ROW('Sanitation Data'!H143))),'Data Summary'!DH149="Yes"),OFFSET('Sanitation Data'!$H$11,0,10*ROW('Sanitation Data'!H143)),NA())</f>
        <v>#N/A</v>
      </c>
      <c r="AT149" s="528" t="e">
        <f ca="1">+IF(AND(ISNUMBER(OFFSET('Sanitation Data'!$H$12,0,10*ROW('Sanitation Data'!H143))),'Data Summary'!DI149="Yes"),OFFSET('Sanitation Data'!$H$12,0,10*ROW('Sanitation Data'!H143)),NA())</f>
        <v>#N/A</v>
      </c>
      <c r="AU149" s="528" t="e">
        <f ca="1">+IF(AND(ISNUMBER(OFFSET('Sanitation Data'!$I$4,0,10*ROW('Sanitation Data'!I143))),'Data Summary'!DJ149="Yes"),100-OFFSET('Sanitation Data'!$I$4,0,10*ROW('Sanitation Data'!I143)),NA())</f>
        <v>#N/A</v>
      </c>
      <c r="AV149" s="528" t="e">
        <f ca="1">+IF(AND(ISNUMBER(OFFSET('Sanitation Data'!$I$6,0,10*ROW('Sanitation Data'!I143))),'Data Summary'!DK149="Yes"),OFFSET('Sanitation Data'!$I$6,0,10*ROW('Sanitation Data'!I143)),NA())</f>
        <v>#N/A</v>
      </c>
      <c r="AW149" s="528" t="e">
        <f ca="1">+IF(AND(ISNUMBER(OFFSET('Sanitation Data'!$I$10,0,10*ROW('Sanitation Data'!I143))),'Data Summary'!DL149="Yes"),OFFSET('Sanitation Data'!$I$10,0,10*ROW('Sanitation Data'!I143)),NA())</f>
        <v>#N/A</v>
      </c>
      <c r="AX149" s="528" t="e">
        <f ca="1">+IF(AND(ISNUMBER(OFFSET('Sanitation Data'!$I$11,0,10*ROW('Sanitation Data'!I143))),'Data Summary'!DM149="Yes"),OFFSET('Sanitation Data'!$I$11,0,10*ROW('Sanitation Data'!I143)),NA())</f>
        <v>#N/A</v>
      </c>
      <c r="AY149" s="528" t="e">
        <f ca="1">+IF(AND(ISNUMBER(OFFSET('Sanitation Data'!$I$12,0,10*ROW('Sanitation Data'!I143))),'Data Summary'!DN149="Yes"),OFFSET('Sanitation Data'!$I$12,0,10*ROW('Sanitation Data'!I143)),NA())</f>
        <v>#N/A</v>
      </c>
      <c r="AZ149" s="529" t="e">
        <f ca="1">+IF(AND(ISNUMBER(OFFSET('Hygiene Data'!$D$5,0,10*ROW('Hygiene Data'!D143))),'Data Summary'!DO149="Yes"),OFFSET('Hygiene Data'!$D$5,0,10*ROW('Hygiene Data'!D143)),NA())</f>
        <v>#N/A</v>
      </c>
      <c r="BA149" s="529" t="e">
        <f ca="1">+IF(AND(ISNUMBER(OFFSET('Hygiene Data'!$D$7,0,10*ROW('Hygiene Data'!D143))),'Data Summary'!DP149="Yes"),OFFSET('Hygiene Data'!$D$7,0,10*ROW('Hygiene Data'!D143)),NA())</f>
        <v>#N/A</v>
      </c>
      <c r="BB149" s="529" t="e">
        <f ca="1">+IF(AND(ISNUMBER(OFFSET('Hygiene Data'!$D$9,0,10*ROW('Hygiene Data'!D143))),'Data Summary'!DQ149="Yes"),OFFSET('Hygiene Data'!$D$9,0,10*ROW('Hygiene Data'!D143)),NA())</f>
        <v>#N/A</v>
      </c>
      <c r="BC149" s="529" t="e">
        <f ca="1">+IF(AND(ISNUMBER(OFFSET('Hygiene Data'!$E$5,0,10*ROW('Hygiene Data'!E143))),'Data Summary'!DR149="Yes"),OFFSET('Hygiene Data'!$E$5,0,10*ROW('Hygiene Data'!E143)),NA())</f>
        <v>#N/A</v>
      </c>
      <c r="BD149" s="529" t="e">
        <f ca="1">+IF(AND(ISNUMBER(OFFSET('Hygiene Data'!$E$7,0,10*ROW('Hygiene Data'!E143))),'Data Summary'!DS149="Yes"),OFFSET('Hygiene Data'!$E$7,0,10*ROW('Hygiene Data'!E143)),NA())</f>
        <v>#N/A</v>
      </c>
      <c r="BE149" s="529" t="e">
        <f ca="1">+IF(AND(ISNUMBER(OFFSET('Hygiene Data'!$E$9,0,10*ROW('Hygiene Data'!E143))),'Data Summary'!DT149="Yes"),OFFSET('Hygiene Data'!$E$9,0,10*ROW('Hygiene Data'!E143)),NA())</f>
        <v>#N/A</v>
      </c>
      <c r="BF149" s="529" t="e">
        <f ca="1">+IF(AND(ISNUMBER(OFFSET('Hygiene Data'!$F$5,0,10*ROW('Hygiene Data'!F143))),'Data Summary'!DU149="Yes"),OFFSET('Hygiene Data'!$F$5,0,10*ROW('Hygiene Data'!F143)),NA())</f>
        <v>#N/A</v>
      </c>
      <c r="BG149" s="529" t="e">
        <f ca="1">+IF(AND(ISNUMBER(OFFSET('Hygiene Data'!$F$7,0,10*ROW('Hygiene Data'!F143))),'Data Summary'!DV149="Yes"),OFFSET('Hygiene Data'!$F$7,0,10*ROW('Hygiene Data'!F143)),NA())</f>
        <v>#N/A</v>
      </c>
      <c r="BH149" s="529" t="e">
        <f ca="1">+IF(AND(ISNUMBER(OFFSET('Hygiene Data'!$F$9,0,10*ROW('Hygiene Data'!F143))),'Data Summary'!DW149="Yes"),OFFSET('Hygiene Data'!$F$9,0,10*ROW('Hygiene Data'!F143)),NA())</f>
        <v>#N/A</v>
      </c>
      <c r="BI149" s="529" t="e">
        <f ca="1">+IF(AND(ISNUMBER(OFFSET('Hygiene Data'!$G$5,0,10*ROW('Hygiene Data'!G143))),'Data Summary'!DX149="Yes"),OFFSET('Hygiene Data'!$G$5,0,10*ROW('Hygiene Data'!G143)),NA())</f>
        <v>#N/A</v>
      </c>
      <c r="BJ149" s="529" t="e">
        <f ca="1">+IF(AND(ISNUMBER(OFFSET('Hygiene Data'!$G$7,0,10*ROW('Hygiene Data'!G143))),'Data Summary'!DY149="Yes"),OFFSET('Hygiene Data'!$G$7,0,10*ROW('Hygiene Data'!G143)),NA())</f>
        <v>#N/A</v>
      </c>
      <c r="BK149" s="529" t="e">
        <f ca="1">+IF(AND(ISNUMBER(OFFSET('Hygiene Data'!$G$9,0,10*ROW('Hygiene Data'!G143))),'Data Summary'!DZ149="Yes"),OFFSET('Hygiene Data'!$G$9,0,10*ROW('Hygiene Data'!G143)),NA())</f>
        <v>#N/A</v>
      </c>
      <c r="BL149" s="529" t="e">
        <f ca="1">+IF(AND(ISNUMBER(OFFSET('Hygiene Data'!$H$5,0,10*ROW('Hygiene Data'!H143))),'Data Summary'!EA149="Yes"),OFFSET('Hygiene Data'!$H$5,0,10*ROW('Hygiene Data'!H143)),NA())</f>
        <v>#N/A</v>
      </c>
      <c r="BM149" s="529" t="e">
        <f ca="1">+IF(AND(ISNUMBER(OFFSET('Hygiene Data'!$H$7,0,10*ROW('Hygiene Data'!H143))),'Data Summary'!EB149="Yes"),OFFSET('Hygiene Data'!$H$7,0,10*ROW('Hygiene Data'!H143)),NA())</f>
        <v>#N/A</v>
      </c>
      <c r="BN149" s="529" t="e">
        <f ca="1">+IF(AND(ISNUMBER(OFFSET('Hygiene Data'!$H$9,0,10*ROW('Hygiene Data'!H143))),'Data Summary'!EC149="Yes"),OFFSET('Hygiene Data'!$H$9,0,10*ROW('Hygiene Data'!H143)),NA())</f>
        <v>#N/A</v>
      </c>
      <c r="BO149" s="529" t="e">
        <f ca="1">+IF(AND(ISNUMBER(OFFSET('Hygiene Data'!$I$5,0,10*ROW('Hygiene Data'!I143))),'Data Summary'!ED149="Yes"),OFFSET('Hygiene Data'!$I$5,0,10*ROW('Hygiene Data'!I143)),NA())</f>
        <v>#N/A</v>
      </c>
      <c r="BP149" s="529" t="e">
        <f ca="1">+IF(AND(ISNUMBER(OFFSET('Hygiene Data'!$I$7,0,10*ROW('Hygiene Data'!I143))),'Data Summary'!EE149="Yes"),OFFSET('Hygiene Data'!$I$7,0,10*ROW('Hygiene Data'!I143)),NA())</f>
        <v>#N/A</v>
      </c>
      <c r="BQ149" s="529" t="e">
        <f ca="1">+IF(AND(ISNUMBER(OFFSET('Hygiene Data'!$I$9,0,10*ROW('Hygiene Data'!I143))),'Data Summary'!EF149="Yes"),OFFSET('Hygiene Data'!$I$9,0,10*ROW('Hygiene Data'!I143)),NA())</f>
        <v>#N/A</v>
      </c>
    </row>
    <row r="150" spans="1:69" x14ac:dyDescent="0.25">
      <c r="A150" s="525" t="e">
        <f ca="1">+RIGHT('Data Summary'!A150,LEN('Data Summary'!A150)-9)</f>
        <v>#VALUE!</v>
      </c>
      <c r="B150" s="499" t="str">
        <f ca="1">+IF(ISTEXT('Data Summary'!B150),'Data Summary'!B150,"")</f>
        <v/>
      </c>
      <c r="C150" s="526" t="e">
        <f ca="1">+VALUE('Data Summary'!C150)</f>
        <v>#VALUE!</v>
      </c>
      <c r="D150" s="527" t="e">
        <f ca="1">+IF(AND(ISNUMBER(OFFSET('Water Data'!$D$4,0,10*ROW('Water Data'!D144))),'Data Summary'!BS150="Yes"),100-OFFSET('Water Data'!$D$4,0,10*ROW('Water Data'!D144)),NA())</f>
        <v>#N/A</v>
      </c>
      <c r="E150" s="527" t="e">
        <f ca="1">+IF(AND(ISNUMBER(OFFSET('Water Data'!$D$6,0,10*ROW('Water Data'!D144))),'Data Summary'!BT150="Yes"),OFFSET('Water Data'!$D$6,0,10*ROW('Water Data'!D144)),NA())</f>
        <v>#N/A</v>
      </c>
      <c r="F150" s="527" t="e">
        <f ca="1">+IF(AND(ISNUMBER(OFFSET('Water Data'!$D$9,0,10*ROW('Water Data'!D144))),'Data Summary'!BU150="Yes"),OFFSET('Water Data'!$D$9,0,10*ROW('Water Data'!D144)),NA())</f>
        <v>#N/A</v>
      </c>
      <c r="G150" s="527" t="e">
        <f ca="1">+IF(AND(ISNUMBER(OFFSET('Water Data'!$E$4,0,10*ROW('Water Data'!E144))),'Data Summary'!BV150="Yes"),100-OFFSET('Water Data'!$E$4,0,10*ROW('Water Data'!E144)),NA())</f>
        <v>#N/A</v>
      </c>
      <c r="H150" s="527" t="e">
        <f ca="1">+IF(AND(ISNUMBER(OFFSET('Water Data'!$E$6,0,10*ROW('Water Data'!E144))),'Data Summary'!BW150="Yes"),OFFSET('Water Data'!$E$6,0,10*ROW('Water Data'!E144)),NA())</f>
        <v>#N/A</v>
      </c>
      <c r="I150" s="527" t="e">
        <f ca="1">+IF(AND(ISNUMBER(OFFSET('Water Data'!$E$9,0,10*ROW('Water Data'!E144))),'Data Summary'!BX150="Yes"),OFFSET('Water Data'!$E$9,0,10*ROW('Water Data'!E144)),NA())</f>
        <v>#N/A</v>
      </c>
      <c r="J150" s="527" t="e">
        <f ca="1">+IF(AND(ISNUMBER(OFFSET('Water Data'!$F$4,0,10*ROW('Water Data'!F144))),'Data Summary'!BY150="Yes"),100-OFFSET('Water Data'!$F$4,0,10*ROW('Water Data'!F144)),NA())</f>
        <v>#N/A</v>
      </c>
      <c r="K150" s="527" t="e">
        <f ca="1">+IF(AND(ISNUMBER(OFFSET('Water Data'!$F$6,0,10*ROW('Water Data'!F144))),'Data Summary'!BZ150="Yes"),OFFSET('Water Data'!$F$6,0,10*ROW('Water Data'!F144)),NA())</f>
        <v>#N/A</v>
      </c>
      <c r="L150" s="527" t="e">
        <f ca="1">+IF(AND(ISNUMBER(OFFSET('Water Data'!$F$9,0,10*ROW('Water Data'!F144))),'Data Summary'!CA150="Yes"),OFFSET('Water Data'!$F$9,0,10*ROW('Water Data'!F144)),NA())</f>
        <v>#N/A</v>
      </c>
      <c r="M150" s="527" t="e">
        <f ca="1">+IF(AND(ISNUMBER(OFFSET('Water Data'!$G$4,0,10*ROW('Water Data'!G144))),'Data Summary'!CB150="Yes"),100-OFFSET('Water Data'!$G$4,0,10*ROW('Water Data'!G144)),NA())</f>
        <v>#N/A</v>
      </c>
      <c r="N150" s="527" t="e">
        <f ca="1">+IF(AND(ISNUMBER(OFFSET('Water Data'!$G$6,0,10*ROW('Water Data'!G144))),'Data Summary'!CC150="Yes"),OFFSET('Water Data'!$G$6,0,10*ROW('Water Data'!G144)),NA())</f>
        <v>#N/A</v>
      </c>
      <c r="O150" s="527" t="e">
        <f ca="1">+IF(AND(ISNUMBER(OFFSET('Water Data'!$G$9,0,10*ROW('Water Data'!G144))),'Data Summary'!CD150="Yes"),OFFSET('Water Data'!$G$9,0,10*ROW('Water Data'!G144)),NA())</f>
        <v>#N/A</v>
      </c>
      <c r="P150" s="527" t="e">
        <f ca="1">+IF(AND(ISNUMBER(OFFSET('Water Data'!$H$4,0,10*ROW('Water Data'!H144))),'Data Summary'!CE150="Yes"),100-OFFSET('Water Data'!$H$4,0,10*ROW('Water Data'!H144)),NA())</f>
        <v>#N/A</v>
      </c>
      <c r="Q150" s="527" t="e">
        <f ca="1">+IF(AND(ISNUMBER(OFFSET('Water Data'!$H$6,0,10*ROW('Water Data'!H144))),'Data Summary'!CF150="Yes"),OFFSET('Water Data'!$H$6,0,10*ROW('Water Data'!H144)),NA())</f>
        <v>#N/A</v>
      </c>
      <c r="R150" s="527" t="e">
        <f ca="1">+IF(AND(ISNUMBER(OFFSET('Water Data'!$H$9,0,10*ROW('Water Data'!H144))),'Data Summary'!CG150="Yes"),OFFSET('Water Data'!$H$9,0,10*ROW('Water Data'!H144)),NA())</f>
        <v>#N/A</v>
      </c>
      <c r="S150" s="527" t="e">
        <f ca="1">+IF(AND(ISNUMBER(OFFSET('Water Data'!$I$4,0,10*ROW('Water Data'!I144))),'Data Summary'!CH150="Yes"),100-OFFSET('Water Data'!$I$4,0,10*ROW('Water Data'!I144)),NA())</f>
        <v>#N/A</v>
      </c>
      <c r="T150" s="527" t="e">
        <f ca="1">+IF(AND(ISNUMBER(OFFSET('Water Data'!$I$6,0,10*ROW('Water Data'!I144))),'Data Summary'!CI150="Yes"),OFFSET('Water Data'!$I$6,0,10*ROW('Water Data'!I144)),NA())</f>
        <v>#N/A</v>
      </c>
      <c r="U150" s="527" t="e">
        <f ca="1">+IF(AND(ISNUMBER(OFFSET('Water Data'!$I$9,0,10*ROW('Water Data'!I144))),'Data Summary'!CJ150="Yes"),OFFSET('Water Data'!$I$9,0,10*ROW('Water Data'!I144)),NA())</f>
        <v>#N/A</v>
      </c>
      <c r="V150" s="528" t="e">
        <f ca="1">+IF(AND(ISNUMBER(OFFSET('Sanitation Data'!$D$4,0,10*ROW('Sanitation Data'!D144))),'Data Summary'!CK150="Yes"),100-OFFSET('Sanitation Data'!$D$4,0,10*ROW('Sanitation Data'!D144)),NA())</f>
        <v>#N/A</v>
      </c>
      <c r="W150" s="528" t="e">
        <f ca="1">+IF(AND(ISNUMBER(OFFSET('Sanitation Data'!$D$6,0,10*ROW('Sanitation Data'!D144))),'Data Summary'!CL150="Yes"),OFFSET('Sanitation Data'!$D$6,0,10*ROW('Sanitation Data'!D144)),NA())</f>
        <v>#N/A</v>
      </c>
      <c r="X150" s="528" t="e">
        <f ca="1">+IF(AND(ISNUMBER(OFFSET('Sanitation Data'!$D$10,0,10*ROW('Sanitation Data'!D144))),'Data Summary'!CM150="Yes"),OFFSET('Sanitation Data'!$D$10,0,10*ROW('Sanitation Data'!D144)),NA())</f>
        <v>#N/A</v>
      </c>
      <c r="Y150" s="528" t="e">
        <f ca="1">+IF(AND(ISNUMBER(OFFSET('Sanitation Data'!$D$11,0,10*ROW('Sanitation Data'!D144))),'Data Summary'!CN150="Yes"),OFFSET('Sanitation Data'!$D$11,0,10*ROW('Sanitation Data'!D144)),NA())</f>
        <v>#N/A</v>
      </c>
      <c r="Z150" s="528" t="e">
        <f ca="1">+IF(AND(ISNUMBER(OFFSET('Sanitation Data'!$D$12,0,10*ROW('Sanitation Data'!D144))),'Data Summary'!CO150="Yes"),OFFSET('Sanitation Data'!$D$12,0,10*ROW('Sanitation Data'!D144)),NA())</f>
        <v>#N/A</v>
      </c>
      <c r="AA150" s="528" t="e">
        <f ca="1">+IF(AND(ISNUMBER(OFFSET('Sanitation Data'!$E$4,0,10*ROW('Sanitation Data'!E144))),'Data Summary'!CP150="Yes"),100-OFFSET('Sanitation Data'!$E$4,0,10*ROW('Sanitation Data'!E144)),NA())</f>
        <v>#N/A</v>
      </c>
      <c r="AB150" s="528" t="e">
        <f ca="1">+IF(AND(ISNUMBER(OFFSET('Sanitation Data'!$E$6,0,10*ROW('Sanitation Data'!E144))),'Data Summary'!CQ150="Yes"),OFFSET('Sanitation Data'!$E$6,0,10*ROW('Sanitation Data'!E144)),NA())</f>
        <v>#N/A</v>
      </c>
      <c r="AC150" s="528" t="e">
        <f ca="1">+IF(AND(ISNUMBER(OFFSET('Sanitation Data'!$E$10,0,10*ROW('Sanitation Data'!E144))),'Data Summary'!CR150="Yes"),OFFSET('Sanitation Data'!$E$10,0,10*ROW('Sanitation Data'!E144)),NA())</f>
        <v>#N/A</v>
      </c>
      <c r="AD150" s="528" t="e">
        <f ca="1">+IF(AND(ISNUMBER(OFFSET('Sanitation Data'!$E$11,0,10*ROW('Sanitation Data'!E144))),'Data Summary'!CS150="Yes"),OFFSET('Sanitation Data'!$E$11,0,10*ROW('Sanitation Data'!E144)),NA())</f>
        <v>#N/A</v>
      </c>
      <c r="AE150" s="528" t="e">
        <f ca="1">+IF(AND(ISNUMBER(OFFSET('Sanitation Data'!$E$12,0,10*ROW('Sanitation Data'!E144))),'Data Summary'!CT150="Yes"),OFFSET('Sanitation Data'!$E$12,0,10*ROW('Sanitation Data'!E144)),NA())</f>
        <v>#N/A</v>
      </c>
      <c r="AF150" s="528" t="e">
        <f ca="1">+IF(AND(ISNUMBER(OFFSET('Sanitation Data'!$F$4,0,10*ROW('Sanitation Data'!F144))),'Data Summary'!CU150="Yes"),100-OFFSET('Sanitation Data'!$F$4,0,10*ROW('Sanitation Data'!F144)),NA())</f>
        <v>#N/A</v>
      </c>
      <c r="AG150" s="528" t="e">
        <f ca="1">+IF(AND(ISNUMBER(OFFSET('Sanitation Data'!$F$6,0,10*ROW('Sanitation Data'!F144))),'Data Summary'!CV150="Yes"),OFFSET('Sanitation Data'!$F$6,0,10*ROW('Sanitation Data'!F144)),NA())</f>
        <v>#N/A</v>
      </c>
      <c r="AH150" s="528" t="e">
        <f ca="1">+IF(AND(ISNUMBER(OFFSET('Sanitation Data'!$F$10,0,10*ROW('Sanitation Data'!F144))),'Data Summary'!CW150="Yes"),OFFSET('Sanitation Data'!$F$10,0,10*ROW('Sanitation Data'!F144)),NA())</f>
        <v>#N/A</v>
      </c>
      <c r="AI150" s="528" t="e">
        <f ca="1">+IF(AND(ISNUMBER(OFFSET('Sanitation Data'!$F$11,0,10*ROW('Sanitation Data'!F144))),'Data Summary'!CX150="Yes"),OFFSET('Sanitation Data'!$F$11,0,10*ROW('Sanitation Data'!F144)),NA())</f>
        <v>#N/A</v>
      </c>
      <c r="AJ150" s="528" t="e">
        <f ca="1">+IF(AND(ISNUMBER(OFFSET('Sanitation Data'!$F$12,0,10*ROW('Sanitation Data'!F144))),'Data Summary'!CY150="Yes"),OFFSET('Sanitation Data'!$F$12,0,10*ROW('Sanitation Data'!F144)),NA())</f>
        <v>#N/A</v>
      </c>
      <c r="AK150" s="528" t="e">
        <f ca="1">+IF(AND(ISNUMBER(OFFSET('Sanitation Data'!$G$4,0,10*ROW('Sanitation Data'!G144))),'Data Summary'!CZ150="Yes"),100-OFFSET('Sanitation Data'!$G$4,0,10*ROW('Sanitation Data'!G144)),NA())</f>
        <v>#N/A</v>
      </c>
      <c r="AL150" s="528" t="e">
        <f ca="1">+IF(AND(ISNUMBER(OFFSET('Sanitation Data'!$G$6,0,10*ROW('Sanitation Data'!G144))),'Data Summary'!DA150="Yes"),OFFSET('Sanitation Data'!$G$6,0,10*ROW('Sanitation Data'!G144)),NA())</f>
        <v>#N/A</v>
      </c>
      <c r="AM150" s="528" t="e">
        <f ca="1">+IF(AND(ISNUMBER(OFFSET('Sanitation Data'!$G$10,0,10*ROW('Sanitation Data'!G144))),'Data Summary'!DB150="Yes"),OFFSET('Sanitation Data'!$G$10,0,10*ROW('Sanitation Data'!G144)),NA())</f>
        <v>#N/A</v>
      </c>
      <c r="AN150" s="528" t="e">
        <f ca="1">+IF(AND(ISNUMBER(OFFSET('Sanitation Data'!$G$11,0,10*ROW('Sanitation Data'!G144))),'Data Summary'!DC150="Yes"),OFFSET('Sanitation Data'!$G$11,0,10*ROW('Sanitation Data'!G144)),NA())</f>
        <v>#N/A</v>
      </c>
      <c r="AO150" s="528" t="e">
        <f ca="1">+IF(AND(ISNUMBER(OFFSET('Sanitation Data'!$G$12,0,10*ROW('Sanitation Data'!G144))),'Data Summary'!DD150="Yes"),OFFSET('Sanitation Data'!$G$12,0,10*ROW('Sanitation Data'!G144)),NA())</f>
        <v>#N/A</v>
      </c>
      <c r="AP150" s="528" t="e">
        <f ca="1">+IF(AND(ISNUMBER(OFFSET('Sanitation Data'!$H$4,0,10*ROW('Sanitation Data'!H144))),'Data Summary'!DE150="Yes"),100-OFFSET('Sanitation Data'!$H$4,0,10*ROW('Sanitation Data'!H144)),NA())</f>
        <v>#N/A</v>
      </c>
      <c r="AQ150" s="528" t="e">
        <f ca="1">+IF(AND(ISNUMBER(OFFSET('Sanitation Data'!$H$6,0,10*ROW('Sanitation Data'!H144))),'Data Summary'!DF150="Yes"),OFFSET('Sanitation Data'!$H$6,0,10*ROW('Sanitation Data'!H144)),NA())</f>
        <v>#N/A</v>
      </c>
      <c r="AR150" s="528" t="e">
        <f ca="1">+IF(AND(ISNUMBER(OFFSET('Sanitation Data'!$H$10,0,10*ROW('Sanitation Data'!H144))),'Data Summary'!DG150="Yes"),OFFSET('Sanitation Data'!$H$10,0,10*ROW('Sanitation Data'!H144)),NA())</f>
        <v>#N/A</v>
      </c>
      <c r="AS150" s="528" t="e">
        <f ca="1">+IF(AND(ISNUMBER(OFFSET('Sanitation Data'!$H$11,0,10*ROW('Sanitation Data'!H144))),'Data Summary'!DH150="Yes"),OFFSET('Sanitation Data'!$H$11,0,10*ROW('Sanitation Data'!H144)),NA())</f>
        <v>#N/A</v>
      </c>
      <c r="AT150" s="528" t="e">
        <f ca="1">+IF(AND(ISNUMBER(OFFSET('Sanitation Data'!$H$12,0,10*ROW('Sanitation Data'!H144))),'Data Summary'!DI150="Yes"),OFFSET('Sanitation Data'!$H$12,0,10*ROW('Sanitation Data'!H144)),NA())</f>
        <v>#N/A</v>
      </c>
      <c r="AU150" s="528" t="e">
        <f ca="1">+IF(AND(ISNUMBER(OFFSET('Sanitation Data'!$I$4,0,10*ROW('Sanitation Data'!I144))),'Data Summary'!DJ150="Yes"),100-OFFSET('Sanitation Data'!$I$4,0,10*ROW('Sanitation Data'!I144)),NA())</f>
        <v>#N/A</v>
      </c>
      <c r="AV150" s="528" t="e">
        <f ca="1">+IF(AND(ISNUMBER(OFFSET('Sanitation Data'!$I$6,0,10*ROW('Sanitation Data'!I144))),'Data Summary'!DK150="Yes"),OFFSET('Sanitation Data'!$I$6,0,10*ROW('Sanitation Data'!I144)),NA())</f>
        <v>#N/A</v>
      </c>
      <c r="AW150" s="528" t="e">
        <f ca="1">+IF(AND(ISNUMBER(OFFSET('Sanitation Data'!$I$10,0,10*ROW('Sanitation Data'!I144))),'Data Summary'!DL150="Yes"),OFFSET('Sanitation Data'!$I$10,0,10*ROW('Sanitation Data'!I144)),NA())</f>
        <v>#N/A</v>
      </c>
      <c r="AX150" s="528" t="e">
        <f ca="1">+IF(AND(ISNUMBER(OFFSET('Sanitation Data'!$I$11,0,10*ROW('Sanitation Data'!I144))),'Data Summary'!DM150="Yes"),OFFSET('Sanitation Data'!$I$11,0,10*ROW('Sanitation Data'!I144)),NA())</f>
        <v>#N/A</v>
      </c>
      <c r="AY150" s="528" t="e">
        <f ca="1">+IF(AND(ISNUMBER(OFFSET('Sanitation Data'!$I$12,0,10*ROW('Sanitation Data'!I144))),'Data Summary'!DN150="Yes"),OFFSET('Sanitation Data'!$I$12,0,10*ROW('Sanitation Data'!I144)),NA())</f>
        <v>#N/A</v>
      </c>
      <c r="AZ150" s="529" t="e">
        <f ca="1">+IF(AND(ISNUMBER(OFFSET('Hygiene Data'!$D$5,0,10*ROW('Hygiene Data'!D144))),'Data Summary'!DO150="Yes"),OFFSET('Hygiene Data'!$D$5,0,10*ROW('Hygiene Data'!D144)),NA())</f>
        <v>#N/A</v>
      </c>
      <c r="BA150" s="529" t="e">
        <f ca="1">+IF(AND(ISNUMBER(OFFSET('Hygiene Data'!$D$7,0,10*ROW('Hygiene Data'!D144))),'Data Summary'!DP150="Yes"),OFFSET('Hygiene Data'!$D$7,0,10*ROW('Hygiene Data'!D144)),NA())</f>
        <v>#N/A</v>
      </c>
      <c r="BB150" s="529" t="e">
        <f ca="1">+IF(AND(ISNUMBER(OFFSET('Hygiene Data'!$D$9,0,10*ROW('Hygiene Data'!D144))),'Data Summary'!DQ150="Yes"),OFFSET('Hygiene Data'!$D$9,0,10*ROW('Hygiene Data'!D144)),NA())</f>
        <v>#N/A</v>
      </c>
      <c r="BC150" s="529" t="e">
        <f ca="1">+IF(AND(ISNUMBER(OFFSET('Hygiene Data'!$E$5,0,10*ROW('Hygiene Data'!E144))),'Data Summary'!DR150="Yes"),OFFSET('Hygiene Data'!$E$5,0,10*ROW('Hygiene Data'!E144)),NA())</f>
        <v>#N/A</v>
      </c>
      <c r="BD150" s="529" t="e">
        <f ca="1">+IF(AND(ISNUMBER(OFFSET('Hygiene Data'!$E$7,0,10*ROW('Hygiene Data'!E144))),'Data Summary'!DS150="Yes"),OFFSET('Hygiene Data'!$E$7,0,10*ROW('Hygiene Data'!E144)),NA())</f>
        <v>#N/A</v>
      </c>
      <c r="BE150" s="529" t="e">
        <f ca="1">+IF(AND(ISNUMBER(OFFSET('Hygiene Data'!$E$9,0,10*ROW('Hygiene Data'!E144))),'Data Summary'!DT150="Yes"),OFFSET('Hygiene Data'!$E$9,0,10*ROW('Hygiene Data'!E144)),NA())</f>
        <v>#N/A</v>
      </c>
      <c r="BF150" s="529" t="e">
        <f ca="1">+IF(AND(ISNUMBER(OFFSET('Hygiene Data'!$F$5,0,10*ROW('Hygiene Data'!F144))),'Data Summary'!DU150="Yes"),OFFSET('Hygiene Data'!$F$5,0,10*ROW('Hygiene Data'!F144)),NA())</f>
        <v>#N/A</v>
      </c>
      <c r="BG150" s="529" t="e">
        <f ca="1">+IF(AND(ISNUMBER(OFFSET('Hygiene Data'!$F$7,0,10*ROW('Hygiene Data'!F144))),'Data Summary'!DV150="Yes"),OFFSET('Hygiene Data'!$F$7,0,10*ROW('Hygiene Data'!F144)),NA())</f>
        <v>#N/A</v>
      </c>
      <c r="BH150" s="529" t="e">
        <f ca="1">+IF(AND(ISNUMBER(OFFSET('Hygiene Data'!$F$9,0,10*ROW('Hygiene Data'!F144))),'Data Summary'!DW150="Yes"),OFFSET('Hygiene Data'!$F$9,0,10*ROW('Hygiene Data'!F144)),NA())</f>
        <v>#N/A</v>
      </c>
      <c r="BI150" s="529" t="e">
        <f ca="1">+IF(AND(ISNUMBER(OFFSET('Hygiene Data'!$G$5,0,10*ROW('Hygiene Data'!G144))),'Data Summary'!DX150="Yes"),OFFSET('Hygiene Data'!$G$5,0,10*ROW('Hygiene Data'!G144)),NA())</f>
        <v>#N/A</v>
      </c>
      <c r="BJ150" s="529" t="e">
        <f ca="1">+IF(AND(ISNUMBER(OFFSET('Hygiene Data'!$G$7,0,10*ROW('Hygiene Data'!G144))),'Data Summary'!DY150="Yes"),OFFSET('Hygiene Data'!$G$7,0,10*ROW('Hygiene Data'!G144)),NA())</f>
        <v>#N/A</v>
      </c>
      <c r="BK150" s="529" t="e">
        <f ca="1">+IF(AND(ISNUMBER(OFFSET('Hygiene Data'!$G$9,0,10*ROW('Hygiene Data'!G144))),'Data Summary'!DZ150="Yes"),OFFSET('Hygiene Data'!$G$9,0,10*ROW('Hygiene Data'!G144)),NA())</f>
        <v>#N/A</v>
      </c>
      <c r="BL150" s="529" t="e">
        <f ca="1">+IF(AND(ISNUMBER(OFFSET('Hygiene Data'!$H$5,0,10*ROW('Hygiene Data'!H144))),'Data Summary'!EA150="Yes"),OFFSET('Hygiene Data'!$H$5,0,10*ROW('Hygiene Data'!H144)),NA())</f>
        <v>#N/A</v>
      </c>
      <c r="BM150" s="529" t="e">
        <f ca="1">+IF(AND(ISNUMBER(OFFSET('Hygiene Data'!$H$7,0,10*ROW('Hygiene Data'!H144))),'Data Summary'!EB150="Yes"),OFFSET('Hygiene Data'!$H$7,0,10*ROW('Hygiene Data'!H144)),NA())</f>
        <v>#N/A</v>
      </c>
      <c r="BN150" s="529" t="e">
        <f ca="1">+IF(AND(ISNUMBER(OFFSET('Hygiene Data'!$H$9,0,10*ROW('Hygiene Data'!H144))),'Data Summary'!EC150="Yes"),OFFSET('Hygiene Data'!$H$9,0,10*ROW('Hygiene Data'!H144)),NA())</f>
        <v>#N/A</v>
      </c>
      <c r="BO150" s="529" t="e">
        <f ca="1">+IF(AND(ISNUMBER(OFFSET('Hygiene Data'!$I$5,0,10*ROW('Hygiene Data'!I144))),'Data Summary'!ED150="Yes"),OFFSET('Hygiene Data'!$I$5,0,10*ROW('Hygiene Data'!I144)),NA())</f>
        <v>#N/A</v>
      </c>
      <c r="BP150" s="529" t="e">
        <f ca="1">+IF(AND(ISNUMBER(OFFSET('Hygiene Data'!$I$7,0,10*ROW('Hygiene Data'!I144))),'Data Summary'!EE150="Yes"),OFFSET('Hygiene Data'!$I$7,0,10*ROW('Hygiene Data'!I144)),NA())</f>
        <v>#N/A</v>
      </c>
      <c r="BQ150" s="529" t="e">
        <f ca="1">+IF(AND(ISNUMBER(OFFSET('Hygiene Data'!$I$9,0,10*ROW('Hygiene Data'!I144))),'Data Summary'!EF150="Yes"),OFFSET('Hygiene Data'!$I$9,0,10*ROW('Hygiene Data'!I144)),NA())</f>
        <v>#N/A</v>
      </c>
    </row>
    <row r="151" spans="1:69" x14ac:dyDescent="0.25">
      <c r="A151" s="525" t="e">
        <f ca="1">+RIGHT('Data Summary'!A151,LEN('Data Summary'!A151)-9)</f>
        <v>#VALUE!</v>
      </c>
      <c r="B151" s="499" t="str">
        <f ca="1">+IF(ISTEXT('Data Summary'!B151),'Data Summary'!B151,"")</f>
        <v/>
      </c>
      <c r="C151" s="526" t="e">
        <f ca="1">+VALUE('Data Summary'!C151)</f>
        <v>#VALUE!</v>
      </c>
      <c r="D151" s="527" t="e">
        <f ca="1">+IF(AND(ISNUMBER(OFFSET('Water Data'!$D$4,0,10*ROW('Water Data'!D145))),'Data Summary'!BS151="Yes"),100-OFFSET('Water Data'!$D$4,0,10*ROW('Water Data'!D145)),NA())</f>
        <v>#N/A</v>
      </c>
      <c r="E151" s="527" t="e">
        <f ca="1">+IF(AND(ISNUMBER(OFFSET('Water Data'!$D$6,0,10*ROW('Water Data'!D145))),'Data Summary'!BT151="Yes"),OFFSET('Water Data'!$D$6,0,10*ROW('Water Data'!D145)),NA())</f>
        <v>#N/A</v>
      </c>
      <c r="F151" s="527" t="e">
        <f ca="1">+IF(AND(ISNUMBER(OFFSET('Water Data'!$D$9,0,10*ROW('Water Data'!D145))),'Data Summary'!BU151="Yes"),OFFSET('Water Data'!$D$9,0,10*ROW('Water Data'!D145)),NA())</f>
        <v>#N/A</v>
      </c>
      <c r="G151" s="527" t="e">
        <f ca="1">+IF(AND(ISNUMBER(OFFSET('Water Data'!$E$4,0,10*ROW('Water Data'!E145))),'Data Summary'!BV151="Yes"),100-OFFSET('Water Data'!$E$4,0,10*ROW('Water Data'!E145)),NA())</f>
        <v>#N/A</v>
      </c>
      <c r="H151" s="527" t="e">
        <f ca="1">+IF(AND(ISNUMBER(OFFSET('Water Data'!$E$6,0,10*ROW('Water Data'!E145))),'Data Summary'!BW151="Yes"),OFFSET('Water Data'!$E$6,0,10*ROW('Water Data'!E145)),NA())</f>
        <v>#N/A</v>
      </c>
      <c r="I151" s="527" t="e">
        <f ca="1">+IF(AND(ISNUMBER(OFFSET('Water Data'!$E$9,0,10*ROW('Water Data'!E145))),'Data Summary'!BX151="Yes"),OFFSET('Water Data'!$E$9,0,10*ROW('Water Data'!E145)),NA())</f>
        <v>#N/A</v>
      </c>
      <c r="J151" s="527" t="e">
        <f ca="1">+IF(AND(ISNUMBER(OFFSET('Water Data'!$F$4,0,10*ROW('Water Data'!F145))),'Data Summary'!BY151="Yes"),100-OFFSET('Water Data'!$F$4,0,10*ROW('Water Data'!F145)),NA())</f>
        <v>#N/A</v>
      </c>
      <c r="K151" s="527" t="e">
        <f ca="1">+IF(AND(ISNUMBER(OFFSET('Water Data'!$F$6,0,10*ROW('Water Data'!F145))),'Data Summary'!BZ151="Yes"),OFFSET('Water Data'!$F$6,0,10*ROW('Water Data'!F145)),NA())</f>
        <v>#N/A</v>
      </c>
      <c r="L151" s="527" t="e">
        <f ca="1">+IF(AND(ISNUMBER(OFFSET('Water Data'!$F$9,0,10*ROW('Water Data'!F145))),'Data Summary'!CA151="Yes"),OFFSET('Water Data'!$F$9,0,10*ROW('Water Data'!F145)),NA())</f>
        <v>#N/A</v>
      </c>
      <c r="M151" s="527" t="e">
        <f ca="1">+IF(AND(ISNUMBER(OFFSET('Water Data'!$G$4,0,10*ROW('Water Data'!G145))),'Data Summary'!CB151="Yes"),100-OFFSET('Water Data'!$G$4,0,10*ROW('Water Data'!G145)),NA())</f>
        <v>#N/A</v>
      </c>
      <c r="N151" s="527" t="e">
        <f ca="1">+IF(AND(ISNUMBER(OFFSET('Water Data'!$G$6,0,10*ROW('Water Data'!G145))),'Data Summary'!CC151="Yes"),OFFSET('Water Data'!$G$6,0,10*ROW('Water Data'!G145)),NA())</f>
        <v>#N/A</v>
      </c>
      <c r="O151" s="527" t="e">
        <f ca="1">+IF(AND(ISNUMBER(OFFSET('Water Data'!$G$9,0,10*ROW('Water Data'!G145))),'Data Summary'!CD151="Yes"),OFFSET('Water Data'!$G$9,0,10*ROW('Water Data'!G145)),NA())</f>
        <v>#N/A</v>
      </c>
      <c r="P151" s="527" t="e">
        <f ca="1">+IF(AND(ISNUMBER(OFFSET('Water Data'!$H$4,0,10*ROW('Water Data'!H145))),'Data Summary'!CE151="Yes"),100-OFFSET('Water Data'!$H$4,0,10*ROW('Water Data'!H145)),NA())</f>
        <v>#N/A</v>
      </c>
      <c r="Q151" s="527" t="e">
        <f ca="1">+IF(AND(ISNUMBER(OFFSET('Water Data'!$H$6,0,10*ROW('Water Data'!H145))),'Data Summary'!CF151="Yes"),OFFSET('Water Data'!$H$6,0,10*ROW('Water Data'!H145)),NA())</f>
        <v>#N/A</v>
      </c>
      <c r="R151" s="527" t="e">
        <f ca="1">+IF(AND(ISNUMBER(OFFSET('Water Data'!$H$9,0,10*ROW('Water Data'!H145))),'Data Summary'!CG151="Yes"),OFFSET('Water Data'!$H$9,0,10*ROW('Water Data'!H145)),NA())</f>
        <v>#N/A</v>
      </c>
      <c r="S151" s="527" t="e">
        <f ca="1">+IF(AND(ISNUMBER(OFFSET('Water Data'!$I$4,0,10*ROW('Water Data'!I145))),'Data Summary'!CH151="Yes"),100-OFFSET('Water Data'!$I$4,0,10*ROW('Water Data'!I145)),NA())</f>
        <v>#N/A</v>
      </c>
      <c r="T151" s="527" t="e">
        <f ca="1">+IF(AND(ISNUMBER(OFFSET('Water Data'!$I$6,0,10*ROW('Water Data'!I145))),'Data Summary'!CI151="Yes"),OFFSET('Water Data'!$I$6,0,10*ROW('Water Data'!I145)),NA())</f>
        <v>#N/A</v>
      </c>
      <c r="U151" s="527" t="e">
        <f ca="1">+IF(AND(ISNUMBER(OFFSET('Water Data'!$I$9,0,10*ROW('Water Data'!I145))),'Data Summary'!CJ151="Yes"),OFFSET('Water Data'!$I$9,0,10*ROW('Water Data'!I145)),NA())</f>
        <v>#N/A</v>
      </c>
      <c r="V151" s="528" t="e">
        <f ca="1">+IF(AND(ISNUMBER(OFFSET('Sanitation Data'!$D$4,0,10*ROW('Sanitation Data'!D145))),'Data Summary'!CK151="Yes"),100-OFFSET('Sanitation Data'!$D$4,0,10*ROW('Sanitation Data'!D145)),NA())</f>
        <v>#N/A</v>
      </c>
      <c r="W151" s="528" t="e">
        <f ca="1">+IF(AND(ISNUMBER(OFFSET('Sanitation Data'!$D$6,0,10*ROW('Sanitation Data'!D145))),'Data Summary'!CL151="Yes"),OFFSET('Sanitation Data'!$D$6,0,10*ROW('Sanitation Data'!D145)),NA())</f>
        <v>#N/A</v>
      </c>
      <c r="X151" s="528" t="e">
        <f ca="1">+IF(AND(ISNUMBER(OFFSET('Sanitation Data'!$D$10,0,10*ROW('Sanitation Data'!D145))),'Data Summary'!CM151="Yes"),OFFSET('Sanitation Data'!$D$10,0,10*ROW('Sanitation Data'!D145)),NA())</f>
        <v>#N/A</v>
      </c>
      <c r="Y151" s="528" t="e">
        <f ca="1">+IF(AND(ISNUMBER(OFFSET('Sanitation Data'!$D$11,0,10*ROW('Sanitation Data'!D145))),'Data Summary'!CN151="Yes"),OFFSET('Sanitation Data'!$D$11,0,10*ROW('Sanitation Data'!D145)),NA())</f>
        <v>#N/A</v>
      </c>
      <c r="Z151" s="528" t="e">
        <f ca="1">+IF(AND(ISNUMBER(OFFSET('Sanitation Data'!$D$12,0,10*ROW('Sanitation Data'!D145))),'Data Summary'!CO151="Yes"),OFFSET('Sanitation Data'!$D$12,0,10*ROW('Sanitation Data'!D145)),NA())</f>
        <v>#N/A</v>
      </c>
      <c r="AA151" s="528" t="e">
        <f ca="1">+IF(AND(ISNUMBER(OFFSET('Sanitation Data'!$E$4,0,10*ROW('Sanitation Data'!E145))),'Data Summary'!CP151="Yes"),100-OFFSET('Sanitation Data'!$E$4,0,10*ROW('Sanitation Data'!E145)),NA())</f>
        <v>#N/A</v>
      </c>
      <c r="AB151" s="528" t="e">
        <f ca="1">+IF(AND(ISNUMBER(OFFSET('Sanitation Data'!$E$6,0,10*ROW('Sanitation Data'!E145))),'Data Summary'!CQ151="Yes"),OFFSET('Sanitation Data'!$E$6,0,10*ROW('Sanitation Data'!E145)),NA())</f>
        <v>#N/A</v>
      </c>
      <c r="AC151" s="528" t="e">
        <f ca="1">+IF(AND(ISNUMBER(OFFSET('Sanitation Data'!$E$10,0,10*ROW('Sanitation Data'!E145))),'Data Summary'!CR151="Yes"),OFFSET('Sanitation Data'!$E$10,0,10*ROW('Sanitation Data'!E145)),NA())</f>
        <v>#N/A</v>
      </c>
      <c r="AD151" s="528" t="e">
        <f ca="1">+IF(AND(ISNUMBER(OFFSET('Sanitation Data'!$E$11,0,10*ROW('Sanitation Data'!E145))),'Data Summary'!CS151="Yes"),OFFSET('Sanitation Data'!$E$11,0,10*ROW('Sanitation Data'!E145)),NA())</f>
        <v>#N/A</v>
      </c>
      <c r="AE151" s="528" t="e">
        <f ca="1">+IF(AND(ISNUMBER(OFFSET('Sanitation Data'!$E$12,0,10*ROW('Sanitation Data'!E145))),'Data Summary'!CT151="Yes"),OFFSET('Sanitation Data'!$E$12,0,10*ROW('Sanitation Data'!E145)),NA())</f>
        <v>#N/A</v>
      </c>
      <c r="AF151" s="528" t="e">
        <f ca="1">+IF(AND(ISNUMBER(OFFSET('Sanitation Data'!$F$4,0,10*ROW('Sanitation Data'!F145))),'Data Summary'!CU151="Yes"),100-OFFSET('Sanitation Data'!$F$4,0,10*ROW('Sanitation Data'!F145)),NA())</f>
        <v>#N/A</v>
      </c>
      <c r="AG151" s="528" t="e">
        <f ca="1">+IF(AND(ISNUMBER(OFFSET('Sanitation Data'!$F$6,0,10*ROW('Sanitation Data'!F145))),'Data Summary'!CV151="Yes"),OFFSET('Sanitation Data'!$F$6,0,10*ROW('Sanitation Data'!F145)),NA())</f>
        <v>#N/A</v>
      </c>
      <c r="AH151" s="528" t="e">
        <f ca="1">+IF(AND(ISNUMBER(OFFSET('Sanitation Data'!$F$10,0,10*ROW('Sanitation Data'!F145))),'Data Summary'!CW151="Yes"),OFFSET('Sanitation Data'!$F$10,0,10*ROW('Sanitation Data'!F145)),NA())</f>
        <v>#N/A</v>
      </c>
      <c r="AI151" s="528" t="e">
        <f ca="1">+IF(AND(ISNUMBER(OFFSET('Sanitation Data'!$F$11,0,10*ROW('Sanitation Data'!F145))),'Data Summary'!CX151="Yes"),OFFSET('Sanitation Data'!$F$11,0,10*ROW('Sanitation Data'!F145)),NA())</f>
        <v>#N/A</v>
      </c>
      <c r="AJ151" s="528" t="e">
        <f ca="1">+IF(AND(ISNUMBER(OFFSET('Sanitation Data'!$F$12,0,10*ROW('Sanitation Data'!F145))),'Data Summary'!CY151="Yes"),OFFSET('Sanitation Data'!$F$12,0,10*ROW('Sanitation Data'!F145)),NA())</f>
        <v>#N/A</v>
      </c>
      <c r="AK151" s="528" t="e">
        <f ca="1">+IF(AND(ISNUMBER(OFFSET('Sanitation Data'!$G$4,0,10*ROW('Sanitation Data'!G145))),'Data Summary'!CZ151="Yes"),100-OFFSET('Sanitation Data'!$G$4,0,10*ROW('Sanitation Data'!G145)),NA())</f>
        <v>#N/A</v>
      </c>
      <c r="AL151" s="528" t="e">
        <f ca="1">+IF(AND(ISNUMBER(OFFSET('Sanitation Data'!$G$6,0,10*ROW('Sanitation Data'!G145))),'Data Summary'!DA151="Yes"),OFFSET('Sanitation Data'!$G$6,0,10*ROW('Sanitation Data'!G145)),NA())</f>
        <v>#N/A</v>
      </c>
      <c r="AM151" s="528" t="e">
        <f ca="1">+IF(AND(ISNUMBER(OFFSET('Sanitation Data'!$G$10,0,10*ROW('Sanitation Data'!G145))),'Data Summary'!DB151="Yes"),OFFSET('Sanitation Data'!$G$10,0,10*ROW('Sanitation Data'!G145)),NA())</f>
        <v>#N/A</v>
      </c>
      <c r="AN151" s="528" t="e">
        <f ca="1">+IF(AND(ISNUMBER(OFFSET('Sanitation Data'!$G$11,0,10*ROW('Sanitation Data'!G145))),'Data Summary'!DC151="Yes"),OFFSET('Sanitation Data'!$G$11,0,10*ROW('Sanitation Data'!G145)),NA())</f>
        <v>#N/A</v>
      </c>
      <c r="AO151" s="528" t="e">
        <f ca="1">+IF(AND(ISNUMBER(OFFSET('Sanitation Data'!$G$12,0,10*ROW('Sanitation Data'!G145))),'Data Summary'!DD151="Yes"),OFFSET('Sanitation Data'!$G$12,0,10*ROW('Sanitation Data'!G145)),NA())</f>
        <v>#N/A</v>
      </c>
      <c r="AP151" s="528" t="e">
        <f ca="1">+IF(AND(ISNUMBER(OFFSET('Sanitation Data'!$H$4,0,10*ROW('Sanitation Data'!H145))),'Data Summary'!DE151="Yes"),100-OFFSET('Sanitation Data'!$H$4,0,10*ROW('Sanitation Data'!H145)),NA())</f>
        <v>#N/A</v>
      </c>
      <c r="AQ151" s="528" t="e">
        <f ca="1">+IF(AND(ISNUMBER(OFFSET('Sanitation Data'!$H$6,0,10*ROW('Sanitation Data'!H145))),'Data Summary'!DF151="Yes"),OFFSET('Sanitation Data'!$H$6,0,10*ROW('Sanitation Data'!H145)),NA())</f>
        <v>#N/A</v>
      </c>
      <c r="AR151" s="528" t="e">
        <f ca="1">+IF(AND(ISNUMBER(OFFSET('Sanitation Data'!$H$10,0,10*ROW('Sanitation Data'!H145))),'Data Summary'!DG151="Yes"),OFFSET('Sanitation Data'!$H$10,0,10*ROW('Sanitation Data'!H145)),NA())</f>
        <v>#N/A</v>
      </c>
      <c r="AS151" s="528" t="e">
        <f ca="1">+IF(AND(ISNUMBER(OFFSET('Sanitation Data'!$H$11,0,10*ROW('Sanitation Data'!H145))),'Data Summary'!DH151="Yes"),OFFSET('Sanitation Data'!$H$11,0,10*ROW('Sanitation Data'!H145)),NA())</f>
        <v>#N/A</v>
      </c>
      <c r="AT151" s="528" t="e">
        <f ca="1">+IF(AND(ISNUMBER(OFFSET('Sanitation Data'!$H$12,0,10*ROW('Sanitation Data'!H145))),'Data Summary'!DI151="Yes"),OFFSET('Sanitation Data'!$H$12,0,10*ROW('Sanitation Data'!H145)),NA())</f>
        <v>#N/A</v>
      </c>
      <c r="AU151" s="528" t="e">
        <f ca="1">+IF(AND(ISNUMBER(OFFSET('Sanitation Data'!$I$4,0,10*ROW('Sanitation Data'!I145))),'Data Summary'!DJ151="Yes"),100-OFFSET('Sanitation Data'!$I$4,0,10*ROW('Sanitation Data'!I145)),NA())</f>
        <v>#N/A</v>
      </c>
      <c r="AV151" s="528" t="e">
        <f ca="1">+IF(AND(ISNUMBER(OFFSET('Sanitation Data'!$I$6,0,10*ROW('Sanitation Data'!I145))),'Data Summary'!DK151="Yes"),OFFSET('Sanitation Data'!$I$6,0,10*ROW('Sanitation Data'!I145)),NA())</f>
        <v>#N/A</v>
      </c>
      <c r="AW151" s="528" t="e">
        <f ca="1">+IF(AND(ISNUMBER(OFFSET('Sanitation Data'!$I$10,0,10*ROW('Sanitation Data'!I145))),'Data Summary'!DL151="Yes"),OFFSET('Sanitation Data'!$I$10,0,10*ROW('Sanitation Data'!I145)),NA())</f>
        <v>#N/A</v>
      </c>
      <c r="AX151" s="528" t="e">
        <f ca="1">+IF(AND(ISNUMBER(OFFSET('Sanitation Data'!$I$11,0,10*ROW('Sanitation Data'!I145))),'Data Summary'!DM151="Yes"),OFFSET('Sanitation Data'!$I$11,0,10*ROW('Sanitation Data'!I145)),NA())</f>
        <v>#N/A</v>
      </c>
      <c r="AY151" s="528" t="e">
        <f ca="1">+IF(AND(ISNUMBER(OFFSET('Sanitation Data'!$I$12,0,10*ROW('Sanitation Data'!I145))),'Data Summary'!DN151="Yes"),OFFSET('Sanitation Data'!$I$12,0,10*ROW('Sanitation Data'!I145)),NA())</f>
        <v>#N/A</v>
      </c>
      <c r="AZ151" s="529" t="e">
        <f ca="1">+IF(AND(ISNUMBER(OFFSET('Hygiene Data'!$D$5,0,10*ROW('Hygiene Data'!D145))),'Data Summary'!DO151="Yes"),OFFSET('Hygiene Data'!$D$5,0,10*ROW('Hygiene Data'!D145)),NA())</f>
        <v>#N/A</v>
      </c>
      <c r="BA151" s="529" t="e">
        <f ca="1">+IF(AND(ISNUMBER(OFFSET('Hygiene Data'!$D$7,0,10*ROW('Hygiene Data'!D145))),'Data Summary'!DP151="Yes"),OFFSET('Hygiene Data'!$D$7,0,10*ROW('Hygiene Data'!D145)),NA())</f>
        <v>#N/A</v>
      </c>
      <c r="BB151" s="529" t="e">
        <f ca="1">+IF(AND(ISNUMBER(OFFSET('Hygiene Data'!$D$9,0,10*ROW('Hygiene Data'!D145))),'Data Summary'!DQ151="Yes"),OFFSET('Hygiene Data'!$D$9,0,10*ROW('Hygiene Data'!D145)),NA())</f>
        <v>#N/A</v>
      </c>
      <c r="BC151" s="529" t="e">
        <f ca="1">+IF(AND(ISNUMBER(OFFSET('Hygiene Data'!$E$5,0,10*ROW('Hygiene Data'!E145))),'Data Summary'!DR151="Yes"),OFFSET('Hygiene Data'!$E$5,0,10*ROW('Hygiene Data'!E145)),NA())</f>
        <v>#N/A</v>
      </c>
      <c r="BD151" s="529" t="e">
        <f ca="1">+IF(AND(ISNUMBER(OFFSET('Hygiene Data'!$E$7,0,10*ROW('Hygiene Data'!E145))),'Data Summary'!DS151="Yes"),OFFSET('Hygiene Data'!$E$7,0,10*ROW('Hygiene Data'!E145)),NA())</f>
        <v>#N/A</v>
      </c>
      <c r="BE151" s="529" t="e">
        <f ca="1">+IF(AND(ISNUMBER(OFFSET('Hygiene Data'!$E$9,0,10*ROW('Hygiene Data'!E145))),'Data Summary'!DT151="Yes"),OFFSET('Hygiene Data'!$E$9,0,10*ROW('Hygiene Data'!E145)),NA())</f>
        <v>#N/A</v>
      </c>
      <c r="BF151" s="529" t="e">
        <f ca="1">+IF(AND(ISNUMBER(OFFSET('Hygiene Data'!$F$5,0,10*ROW('Hygiene Data'!F145))),'Data Summary'!DU151="Yes"),OFFSET('Hygiene Data'!$F$5,0,10*ROW('Hygiene Data'!F145)),NA())</f>
        <v>#N/A</v>
      </c>
      <c r="BG151" s="529" t="e">
        <f ca="1">+IF(AND(ISNUMBER(OFFSET('Hygiene Data'!$F$7,0,10*ROW('Hygiene Data'!F145))),'Data Summary'!DV151="Yes"),OFFSET('Hygiene Data'!$F$7,0,10*ROW('Hygiene Data'!F145)),NA())</f>
        <v>#N/A</v>
      </c>
      <c r="BH151" s="529" t="e">
        <f ca="1">+IF(AND(ISNUMBER(OFFSET('Hygiene Data'!$F$9,0,10*ROW('Hygiene Data'!F145))),'Data Summary'!DW151="Yes"),OFFSET('Hygiene Data'!$F$9,0,10*ROW('Hygiene Data'!F145)),NA())</f>
        <v>#N/A</v>
      </c>
      <c r="BI151" s="529" t="e">
        <f ca="1">+IF(AND(ISNUMBER(OFFSET('Hygiene Data'!$G$5,0,10*ROW('Hygiene Data'!G145))),'Data Summary'!DX151="Yes"),OFFSET('Hygiene Data'!$G$5,0,10*ROW('Hygiene Data'!G145)),NA())</f>
        <v>#N/A</v>
      </c>
      <c r="BJ151" s="529" t="e">
        <f ca="1">+IF(AND(ISNUMBER(OFFSET('Hygiene Data'!$G$7,0,10*ROW('Hygiene Data'!G145))),'Data Summary'!DY151="Yes"),OFFSET('Hygiene Data'!$G$7,0,10*ROW('Hygiene Data'!G145)),NA())</f>
        <v>#N/A</v>
      </c>
      <c r="BK151" s="529" t="e">
        <f ca="1">+IF(AND(ISNUMBER(OFFSET('Hygiene Data'!$G$9,0,10*ROW('Hygiene Data'!G145))),'Data Summary'!DZ151="Yes"),OFFSET('Hygiene Data'!$G$9,0,10*ROW('Hygiene Data'!G145)),NA())</f>
        <v>#N/A</v>
      </c>
      <c r="BL151" s="529" t="e">
        <f ca="1">+IF(AND(ISNUMBER(OFFSET('Hygiene Data'!$H$5,0,10*ROW('Hygiene Data'!H145))),'Data Summary'!EA151="Yes"),OFFSET('Hygiene Data'!$H$5,0,10*ROW('Hygiene Data'!H145)),NA())</f>
        <v>#N/A</v>
      </c>
      <c r="BM151" s="529" t="e">
        <f ca="1">+IF(AND(ISNUMBER(OFFSET('Hygiene Data'!$H$7,0,10*ROW('Hygiene Data'!H145))),'Data Summary'!EB151="Yes"),OFFSET('Hygiene Data'!$H$7,0,10*ROW('Hygiene Data'!H145)),NA())</f>
        <v>#N/A</v>
      </c>
      <c r="BN151" s="529" t="e">
        <f ca="1">+IF(AND(ISNUMBER(OFFSET('Hygiene Data'!$H$9,0,10*ROW('Hygiene Data'!H145))),'Data Summary'!EC151="Yes"),OFFSET('Hygiene Data'!$H$9,0,10*ROW('Hygiene Data'!H145)),NA())</f>
        <v>#N/A</v>
      </c>
      <c r="BO151" s="529" t="e">
        <f ca="1">+IF(AND(ISNUMBER(OFFSET('Hygiene Data'!$I$5,0,10*ROW('Hygiene Data'!I145))),'Data Summary'!ED151="Yes"),OFFSET('Hygiene Data'!$I$5,0,10*ROW('Hygiene Data'!I145)),NA())</f>
        <v>#N/A</v>
      </c>
      <c r="BP151" s="529" t="e">
        <f ca="1">+IF(AND(ISNUMBER(OFFSET('Hygiene Data'!$I$7,0,10*ROW('Hygiene Data'!I145))),'Data Summary'!EE151="Yes"),OFFSET('Hygiene Data'!$I$7,0,10*ROW('Hygiene Data'!I145)),NA())</f>
        <v>#N/A</v>
      </c>
      <c r="BQ151" s="529" t="e">
        <f ca="1">+IF(AND(ISNUMBER(OFFSET('Hygiene Data'!$I$9,0,10*ROW('Hygiene Data'!I145))),'Data Summary'!EF151="Yes"),OFFSET('Hygiene Data'!$I$9,0,10*ROW('Hygiene Data'!I145)),NA())</f>
        <v>#N/A</v>
      </c>
    </row>
    <row r="152" spans="1:69" x14ac:dyDescent="0.25">
      <c r="A152" s="525" t="e">
        <f ca="1">+RIGHT('Data Summary'!A152,LEN('Data Summary'!A152)-9)</f>
        <v>#VALUE!</v>
      </c>
      <c r="B152" s="499" t="str">
        <f ca="1">+IF(ISTEXT('Data Summary'!B152),'Data Summary'!B152,"")</f>
        <v/>
      </c>
      <c r="C152" s="526" t="e">
        <f ca="1">+VALUE('Data Summary'!C152)</f>
        <v>#VALUE!</v>
      </c>
      <c r="D152" s="527" t="e">
        <f ca="1">+IF(AND(ISNUMBER(OFFSET('Water Data'!$D$4,0,10*ROW('Water Data'!D146))),'Data Summary'!BS152="Yes"),100-OFFSET('Water Data'!$D$4,0,10*ROW('Water Data'!D146)),NA())</f>
        <v>#N/A</v>
      </c>
      <c r="E152" s="527" t="e">
        <f ca="1">+IF(AND(ISNUMBER(OFFSET('Water Data'!$D$6,0,10*ROW('Water Data'!D146))),'Data Summary'!BT152="Yes"),OFFSET('Water Data'!$D$6,0,10*ROW('Water Data'!D146)),NA())</f>
        <v>#N/A</v>
      </c>
      <c r="F152" s="527" t="e">
        <f ca="1">+IF(AND(ISNUMBER(OFFSET('Water Data'!$D$9,0,10*ROW('Water Data'!D146))),'Data Summary'!BU152="Yes"),OFFSET('Water Data'!$D$9,0,10*ROW('Water Data'!D146)),NA())</f>
        <v>#N/A</v>
      </c>
      <c r="G152" s="527" t="e">
        <f ca="1">+IF(AND(ISNUMBER(OFFSET('Water Data'!$E$4,0,10*ROW('Water Data'!E146))),'Data Summary'!BV152="Yes"),100-OFFSET('Water Data'!$E$4,0,10*ROW('Water Data'!E146)),NA())</f>
        <v>#N/A</v>
      </c>
      <c r="H152" s="527" t="e">
        <f ca="1">+IF(AND(ISNUMBER(OFFSET('Water Data'!$E$6,0,10*ROW('Water Data'!E146))),'Data Summary'!BW152="Yes"),OFFSET('Water Data'!$E$6,0,10*ROW('Water Data'!E146)),NA())</f>
        <v>#N/A</v>
      </c>
      <c r="I152" s="527" t="e">
        <f ca="1">+IF(AND(ISNUMBER(OFFSET('Water Data'!$E$9,0,10*ROW('Water Data'!E146))),'Data Summary'!BX152="Yes"),OFFSET('Water Data'!$E$9,0,10*ROW('Water Data'!E146)),NA())</f>
        <v>#N/A</v>
      </c>
      <c r="J152" s="527" t="e">
        <f ca="1">+IF(AND(ISNUMBER(OFFSET('Water Data'!$F$4,0,10*ROW('Water Data'!F146))),'Data Summary'!BY152="Yes"),100-OFFSET('Water Data'!$F$4,0,10*ROW('Water Data'!F146)),NA())</f>
        <v>#N/A</v>
      </c>
      <c r="K152" s="527" t="e">
        <f ca="1">+IF(AND(ISNUMBER(OFFSET('Water Data'!$F$6,0,10*ROW('Water Data'!F146))),'Data Summary'!BZ152="Yes"),OFFSET('Water Data'!$F$6,0,10*ROW('Water Data'!F146)),NA())</f>
        <v>#N/A</v>
      </c>
      <c r="L152" s="527" t="e">
        <f ca="1">+IF(AND(ISNUMBER(OFFSET('Water Data'!$F$9,0,10*ROW('Water Data'!F146))),'Data Summary'!CA152="Yes"),OFFSET('Water Data'!$F$9,0,10*ROW('Water Data'!F146)),NA())</f>
        <v>#N/A</v>
      </c>
      <c r="M152" s="527" t="e">
        <f ca="1">+IF(AND(ISNUMBER(OFFSET('Water Data'!$G$4,0,10*ROW('Water Data'!G146))),'Data Summary'!CB152="Yes"),100-OFFSET('Water Data'!$G$4,0,10*ROW('Water Data'!G146)),NA())</f>
        <v>#N/A</v>
      </c>
      <c r="N152" s="527" t="e">
        <f ca="1">+IF(AND(ISNUMBER(OFFSET('Water Data'!$G$6,0,10*ROW('Water Data'!G146))),'Data Summary'!CC152="Yes"),OFFSET('Water Data'!$G$6,0,10*ROW('Water Data'!G146)),NA())</f>
        <v>#N/A</v>
      </c>
      <c r="O152" s="527" t="e">
        <f ca="1">+IF(AND(ISNUMBER(OFFSET('Water Data'!$G$9,0,10*ROW('Water Data'!G146))),'Data Summary'!CD152="Yes"),OFFSET('Water Data'!$G$9,0,10*ROW('Water Data'!G146)),NA())</f>
        <v>#N/A</v>
      </c>
      <c r="P152" s="527" t="e">
        <f ca="1">+IF(AND(ISNUMBER(OFFSET('Water Data'!$H$4,0,10*ROW('Water Data'!H146))),'Data Summary'!CE152="Yes"),100-OFFSET('Water Data'!$H$4,0,10*ROW('Water Data'!H146)),NA())</f>
        <v>#N/A</v>
      </c>
      <c r="Q152" s="527" t="e">
        <f ca="1">+IF(AND(ISNUMBER(OFFSET('Water Data'!$H$6,0,10*ROW('Water Data'!H146))),'Data Summary'!CF152="Yes"),OFFSET('Water Data'!$H$6,0,10*ROW('Water Data'!H146)),NA())</f>
        <v>#N/A</v>
      </c>
      <c r="R152" s="527" t="e">
        <f ca="1">+IF(AND(ISNUMBER(OFFSET('Water Data'!$H$9,0,10*ROW('Water Data'!H146))),'Data Summary'!CG152="Yes"),OFFSET('Water Data'!$H$9,0,10*ROW('Water Data'!H146)),NA())</f>
        <v>#N/A</v>
      </c>
      <c r="S152" s="527" t="e">
        <f ca="1">+IF(AND(ISNUMBER(OFFSET('Water Data'!$I$4,0,10*ROW('Water Data'!I146))),'Data Summary'!CH152="Yes"),100-OFFSET('Water Data'!$I$4,0,10*ROW('Water Data'!I146)),NA())</f>
        <v>#N/A</v>
      </c>
      <c r="T152" s="527" t="e">
        <f ca="1">+IF(AND(ISNUMBER(OFFSET('Water Data'!$I$6,0,10*ROW('Water Data'!I146))),'Data Summary'!CI152="Yes"),OFFSET('Water Data'!$I$6,0,10*ROW('Water Data'!I146)),NA())</f>
        <v>#N/A</v>
      </c>
      <c r="U152" s="527" t="e">
        <f ca="1">+IF(AND(ISNUMBER(OFFSET('Water Data'!$I$9,0,10*ROW('Water Data'!I146))),'Data Summary'!CJ152="Yes"),OFFSET('Water Data'!$I$9,0,10*ROW('Water Data'!I146)),NA())</f>
        <v>#N/A</v>
      </c>
      <c r="V152" s="528" t="e">
        <f ca="1">+IF(AND(ISNUMBER(OFFSET('Sanitation Data'!$D$4,0,10*ROW('Sanitation Data'!D146))),'Data Summary'!CK152="Yes"),100-OFFSET('Sanitation Data'!$D$4,0,10*ROW('Sanitation Data'!D146)),NA())</f>
        <v>#N/A</v>
      </c>
      <c r="W152" s="528" t="e">
        <f ca="1">+IF(AND(ISNUMBER(OFFSET('Sanitation Data'!$D$6,0,10*ROW('Sanitation Data'!D146))),'Data Summary'!CL152="Yes"),OFFSET('Sanitation Data'!$D$6,0,10*ROW('Sanitation Data'!D146)),NA())</f>
        <v>#N/A</v>
      </c>
      <c r="X152" s="528" t="e">
        <f ca="1">+IF(AND(ISNUMBER(OFFSET('Sanitation Data'!$D$10,0,10*ROW('Sanitation Data'!D146))),'Data Summary'!CM152="Yes"),OFFSET('Sanitation Data'!$D$10,0,10*ROW('Sanitation Data'!D146)),NA())</f>
        <v>#N/A</v>
      </c>
      <c r="Y152" s="528" t="e">
        <f ca="1">+IF(AND(ISNUMBER(OFFSET('Sanitation Data'!$D$11,0,10*ROW('Sanitation Data'!D146))),'Data Summary'!CN152="Yes"),OFFSET('Sanitation Data'!$D$11,0,10*ROW('Sanitation Data'!D146)),NA())</f>
        <v>#N/A</v>
      </c>
      <c r="Z152" s="528" t="e">
        <f ca="1">+IF(AND(ISNUMBER(OFFSET('Sanitation Data'!$D$12,0,10*ROW('Sanitation Data'!D146))),'Data Summary'!CO152="Yes"),OFFSET('Sanitation Data'!$D$12,0,10*ROW('Sanitation Data'!D146)),NA())</f>
        <v>#N/A</v>
      </c>
      <c r="AA152" s="528" t="e">
        <f ca="1">+IF(AND(ISNUMBER(OFFSET('Sanitation Data'!$E$4,0,10*ROW('Sanitation Data'!E146))),'Data Summary'!CP152="Yes"),100-OFFSET('Sanitation Data'!$E$4,0,10*ROW('Sanitation Data'!E146)),NA())</f>
        <v>#N/A</v>
      </c>
      <c r="AB152" s="528" t="e">
        <f ca="1">+IF(AND(ISNUMBER(OFFSET('Sanitation Data'!$E$6,0,10*ROW('Sanitation Data'!E146))),'Data Summary'!CQ152="Yes"),OFFSET('Sanitation Data'!$E$6,0,10*ROW('Sanitation Data'!E146)),NA())</f>
        <v>#N/A</v>
      </c>
      <c r="AC152" s="528" t="e">
        <f ca="1">+IF(AND(ISNUMBER(OFFSET('Sanitation Data'!$E$10,0,10*ROW('Sanitation Data'!E146))),'Data Summary'!CR152="Yes"),OFFSET('Sanitation Data'!$E$10,0,10*ROW('Sanitation Data'!E146)),NA())</f>
        <v>#N/A</v>
      </c>
      <c r="AD152" s="528" t="e">
        <f ca="1">+IF(AND(ISNUMBER(OFFSET('Sanitation Data'!$E$11,0,10*ROW('Sanitation Data'!E146))),'Data Summary'!CS152="Yes"),OFFSET('Sanitation Data'!$E$11,0,10*ROW('Sanitation Data'!E146)),NA())</f>
        <v>#N/A</v>
      </c>
      <c r="AE152" s="528" t="e">
        <f ca="1">+IF(AND(ISNUMBER(OFFSET('Sanitation Data'!$E$12,0,10*ROW('Sanitation Data'!E146))),'Data Summary'!CT152="Yes"),OFFSET('Sanitation Data'!$E$12,0,10*ROW('Sanitation Data'!E146)),NA())</f>
        <v>#N/A</v>
      </c>
      <c r="AF152" s="528" t="e">
        <f ca="1">+IF(AND(ISNUMBER(OFFSET('Sanitation Data'!$F$4,0,10*ROW('Sanitation Data'!F146))),'Data Summary'!CU152="Yes"),100-OFFSET('Sanitation Data'!$F$4,0,10*ROW('Sanitation Data'!F146)),NA())</f>
        <v>#N/A</v>
      </c>
      <c r="AG152" s="528" t="e">
        <f ca="1">+IF(AND(ISNUMBER(OFFSET('Sanitation Data'!$F$6,0,10*ROW('Sanitation Data'!F146))),'Data Summary'!CV152="Yes"),OFFSET('Sanitation Data'!$F$6,0,10*ROW('Sanitation Data'!F146)),NA())</f>
        <v>#N/A</v>
      </c>
      <c r="AH152" s="528" t="e">
        <f ca="1">+IF(AND(ISNUMBER(OFFSET('Sanitation Data'!$F$10,0,10*ROW('Sanitation Data'!F146))),'Data Summary'!CW152="Yes"),OFFSET('Sanitation Data'!$F$10,0,10*ROW('Sanitation Data'!F146)),NA())</f>
        <v>#N/A</v>
      </c>
      <c r="AI152" s="528" t="e">
        <f ca="1">+IF(AND(ISNUMBER(OFFSET('Sanitation Data'!$F$11,0,10*ROW('Sanitation Data'!F146))),'Data Summary'!CX152="Yes"),OFFSET('Sanitation Data'!$F$11,0,10*ROW('Sanitation Data'!F146)),NA())</f>
        <v>#N/A</v>
      </c>
      <c r="AJ152" s="528" t="e">
        <f ca="1">+IF(AND(ISNUMBER(OFFSET('Sanitation Data'!$F$12,0,10*ROW('Sanitation Data'!F146))),'Data Summary'!CY152="Yes"),OFFSET('Sanitation Data'!$F$12,0,10*ROW('Sanitation Data'!F146)),NA())</f>
        <v>#N/A</v>
      </c>
      <c r="AK152" s="528" t="e">
        <f ca="1">+IF(AND(ISNUMBER(OFFSET('Sanitation Data'!$G$4,0,10*ROW('Sanitation Data'!G146))),'Data Summary'!CZ152="Yes"),100-OFFSET('Sanitation Data'!$G$4,0,10*ROW('Sanitation Data'!G146)),NA())</f>
        <v>#N/A</v>
      </c>
      <c r="AL152" s="528" t="e">
        <f ca="1">+IF(AND(ISNUMBER(OFFSET('Sanitation Data'!$G$6,0,10*ROW('Sanitation Data'!G146))),'Data Summary'!DA152="Yes"),OFFSET('Sanitation Data'!$G$6,0,10*ROW('Sanitation Data'!G146)),NA())</f>
        <v>#N/A</v>
      </c>
      <c r="AM152" s="528" t="e">
        <f ca="1">+IF(AND(ISNUMBER(OFFSET('Sanitation Data'!$G$10,0,10*ROW('Sanitation Data'!G146))),'Data Summary'!DB152="Yes"),OFFSET('Sanitation Data'!$G$10,0,10*ROW('Sanitation Data'!G146)),NA())</f>
        <v>#N/A</v>
      </c>
      <c r="AN152" s="528" t="e">
        <f ca="1">+IF(AND(ISNUMBER(OFFSET('Sanitation Data'!$G$11,0,10*ROW('Sanitation Data'!G146))),'Data Summary'!DC152="Yes"),OFFSET('Sanitation Data'!$G$11,0,10*ROW('Sanitation Data'!G146)),NA())</f>
        <v>#N/A</v>
      </c>
      <c r="AO152" s="528" t="e">
        <f ca="1">+IF(AND(ISNUMBER(OFFSET('Sanitation Data'!$G$12,0,10*ROW('Sanitation Data'!G146))),'Data Summary'!DD152="Yes"),OFFSET('Sanitation Data'!$G$12,0,10*ROW('Sanitation Data'!G146)),NA())</f>
        <v>#N/A</v>
      </c>
      <c r="AP152" s="528" t="e">
        <f ca="1">+IF(AND(ISNUMBER(OFFSET('Sanitation Data'!$H$4,0,10*ROW('Sanitation Data'!H146))),'Data Summary'!DE152="Yes"),100-OFFSET('Sanitation Data'!$H$4,0,10*ROW('Sanitation Data'!H146)),NA())</f>
        <v>#N/A</v>
      </c>
      <c r="AQ152" s="528" t="e">
        <f ca="1">+IF(AND(ISNUMBER(OFFSET('Sanitation Data'!$H$6,0,10*ROW('Sanitation Data'!H146))),'Data Summary'!DF152="Yes"),OFFSET('Sanitation Data'!$H$6,0,10*ROW('Sanitation Data'!H146)),NA())</f>
        <v>#N/A</v>
      </c>
      <c r="AR152" s="528" t="e">
        <f ca="1">+IF(AND(ISNUMBER(OFFSET('Sanitation Data'!$H$10,0,10*ROW('Sanitation Data'!H146))),'Data Summary'!DG152="Yes"),OFFSET('Sanitation Data'!$H$10,0,10*ROW('Sanitation Data'!H146)),NA())</f>
        <v>#N/A</v>
      </c>
      <c r="AS152" s="528" t="e">
        <f ca="1">+IF(AND(ISNUMBER(OFFSET('Sanitation Data'!$H$11,0,10*ROW('Sanitation Data'!H146))),'Data Summary'!DH152="Yes"),OFFSET('Sanitation Data'!$H$11,0,10*ROW('Sanitation Data'!H146)),NA())</f>
        <v>#N/A</v>
      </c>
      <c r="AT152" s="528" t="e">
        <f ca="1">+IF(AND(ISNUMBER(OFFSET('Sanitation Data'!$H$12,0,10*ROW('Sanitation Data'!H146))),'Data Summary'!DI152="Yes"),OFFSET('Sanitation Data'!$H$12,0,10*ROW('Sanitation Data'!H146)),NA())</f>
        <v>#N/A</v>
      </c>
      <c r="AU152" s="528" t="e">
        <f ca="1">+IF(AND(ISNUMBER(OFFSET('Sanitation Data'!$I$4,0,10*ROW('Sanitation Data'!I146))),'Data Summary'!DJ152="Yes"),100-OFFSET('Sanitation Data'!$I$4,0,10*ROW('Sanitation Data'!I146)),NA())</f>
        <v>#N/A</v>
      </c>
      <c r="AV152" s="528" t="e">
        <f ca="1">+IF(AND(ISNUMBER(OFFSET('Sanitation Data'!$I$6,0,10*ROW('Sanitation Data'!I146))),'Data Summary'!DK152="Yes"),OFFSET('Sanitation Data'!$I$6,0,10*ROW('Sanitation Data'!I146)),NA())</f>
        <v>#N/A</v>
      </c>
      <c r="AW152" s="528" t="e">
        <f ca="1">+IF(AND(ISNUMBER(OFFSET('Sanitation Data'!$I$10,0,10*ROW('Sanitation Data'!I146))),'Data Summary'!DL152="Yes"),OFFSET('Sanitation Data'!$I$10,0,10*ROW('Sanitation Data'!I146)),NA())</f>
        <v>#N/A</v>
      </c>
      <c r="AX152" s="528" t="e">
        <f ca="1">+IF(AND(ISNUMBER(OFFSET('Sanitation Data'!$I$11,0,10*ROW('Sanitation Data'!I146))),'Data Summary'!DM152="Yes"),OFFSET('Sanitation Data'!$I$11,0,10*ROW('Sanitation Data'!I146)),NA())</f>
        <v>#N/A</v>
      </c>
      <c r="AY152" s="528" t="e">
        <f ca="1">+IF(AND(ISNUMBER(OFFSET('Sanitation Data'!$I$12,0,10*ROW('Sanitation Data'!I146))),'Data Summary'!DN152="Yes"),OFFSET('Sanitation Data'!$I$12,0,10*ROW('Sanitation Data'!I146)),NA())</f>
        <v>#N/A</v>
      </c>
      <c r="AZ152" s="529" t="e">
        <f ca="1">+IF(AND(ISNUMBER(OFFSET('Hygiene Data'!$D$5,0,10*ROW('Hygiene Data'!D146))),'Data Summary'!DO152="Yes"),OFFSET('Hygiene Data'!$D$5,0,10*ROW('Hygiene Data'!D146)),NA())</f>
        <v>#N/A</v>
      </c>
      <c r="BA152" s="529" t="e">
        <f ca="1">+IF(AND(ISNUMBER(OFFSET('Hygiene Data'!$D$7,0,10*ROW('Hygiene Data'!D146))),'Data Summary'!DP152="Yes"),OFFSET('Hygiene Data'!$D$7,0,10*ROW('Hygiene Data'!D146)),NA())</f>
        <v>#N/A</v>
      </c>
      <c r="BB152" s="529" t="e">
        <f ca="1">+IF(AND(ISNUMBER(OFFSET('Hygiene Data'!$D$9,0,10*ROW('Hygiene Data'!D146))),'Data Summary'!DQ152="Yes"),OFFSET('Hygiene Data'!$D$9,0,10*ROW('Hygiene Data'!D146)),NA())</f>
        <v>#N/A</v>
      </c>
      <c r="BC152" s="529" t="e">
        <f ca="1">+IF(AND(ISNUMBER(OFFSET('Hygiene Data'!$E$5,0,10*ROW('Hygiene Data'!E146))),'Data Summary'!DR152="Yes"),OFFSET('Hygiene Data'!$E$5,0,10*ROW('Hygiene Data'!E146)),NA())</f>
        <v>#N/A</v>
      </c>
      <c r="BD152" s="529" t="e">
        <f ca="1">+IF(AND(ISNUMBER(OFFSET('Hygiene Data'!$E$7,0,10*ROW('Hygiene Data'!E146))),'Data Summary'!DS152="Yes"),OFFSET('Hygiene Data'!$E$7,0,10*ROW('Hygiene Data'!E146)),NA())</f>
        <v>#N/A</v>
      </c>
      <c r="BE152" s="529" t="e">
        <f ca="1">+IF(AND(ISNUMBER(OFFSET('Hygiene Data'!$E$9,0,10*ROW('Hygiene Data'!E146))),'Data Summary'!DT152="Yes"),OFFSET('Hygiene Data'!$E$9,0,10*ROW('Hygiene Data'!E146)),NA())</f>
        <v>#N/A</v>
      </c>
      <c r="BF152" s="529" t="e">
        <f ca="1">+IF(AND(ISNUMBER(OFFSET('Hygiene Data'!$F$5,0,10*ROW('Hygiene Data'!F146))),'Data Summary'!DU152="Yes"),OFFSET('Hygiene Data'!$F$5,0,10*ROW('Hygiene Data'!F146)),NA())</f>
        <v>#N/A</v>
      </c>
      <c r="BG152" s="529" t="e">
        <f ca="1">+IF(AND(ISNUMBER(OFFSET('Hygiene Data'!$F$7,0,10*ROW('Hygiene Data'!F146))),'Data Summary'!DV152="Yes"),OFFSET('Hygiene Data'!$F$7,0,10*ROW('Hygiene Data'!F146)),NA())</f>
        <v>#N/A</v>
      </c>
      <c r="BH152" s="529" t="e">
        <f ca="1">+IF(AND(ISNUMBER(OFFSET('Hygiene Data'!$F$9,0,10*ROW('Hygiene Data'!F146))),'Data Summary'!DW152="Yes"),OFFSET('Hygiene Data'!$F$9,0,10*ROW('Hygiene Data'!F146)),NA())</f>
        <v>#N/A</v>
      </c>
      <c r="BI152" s="529" t="e">
        <f ca="1">+IF(AND(ISNUMBER(OFFSET('Hygiene Data'!$G$5,0,10*ROW('Hygiene Data'!G146))),'Data Summary'!DX152="Yes"),OFFSET('Hygiene Data'!$G$5,0,10*ROW('Hygiene Data'!G146)),NA())</f>
        <v>#N/A</v>
      </c>
      <c r="BJ152" s="529" t="e">
        <f ca="1">+IF(AND(ISNUMBER(OFFSET('Hygiene Data'!$G$7,0,10*ROW('Hygiene Data'!G146))),'Data Summary'!DY152="Yes"),OFFSET('Hygiene Data'!$G$7,0,10*ROW('Hygiene Data'!G146)),NA())</f>
        <v>#N/A</v>
      </c>
      <c r="BK152" s="529" t="e">
        <f ca="1">+IF(AND(ISNUMBER(OFFSET('Hygiene Data'!$G$9,0,10*ROW('Hygiene Data'!G146))),'Data Summary'!DZ152="Yes"),OFFSET('Hygiene Data'!$G$9,0,10*ROW('Hygiene Data'!G146)),NA())</f>
        <v>#N/A</v>
      </c>
      <c r="BL152" s="529" t="e">
        <f ca="1">+IF(AND(ISNUMBER(OFFSET('Hygiene Data'!$H$5,0,10*ROW('Hygiene Data'!H146))),'Data Summary'!EA152="Yes"),OFFSET('Hygiene Data'!$H$5,0,10*ROW('Hygiene Data'!H146)),NA())</f>
        <v>#N/A</v>
      </c>
      <c r="BM152" s="529" t="e">
        <f ca="1">+IF(AND(ISNUMBER(OFFSET('Hygiene Data'!$H$7,0,10*ROW('Hygiene Data'!H146))),'Data Summary'!EB152="Yes"),OFFSET('Hygiene Data'!$H$7,0,10*ROW('Hygiene Data'!H146)),NA())</f>
        <v>#N/A</v>
      </c>
      <c r="BN152" s="529" t="e">
        <f ca="1">+IF(AND(ISNUMBER(OFFSET('Hygiene Data'!$H$9,0,10*ROW('Hygiene Data'!H146))),'Data Summary'!EC152="Yes"),OFFSET('Hygiene Data'!$H$9,0,10*ROW('Hygiene Data'!H146)),NA())</f>
        <v>#N/A</v>
      </c>
      <c r="BO152" s="529" t="e">
        <f ca="1">+IF(AND(ISNUMBER(OFFSET('Hygiene Data'!$I$5,0,10*ROW('Hygiene Data'!I146))),'Data Summary'!ED152="Yes"),OFFSET('Hygiene Data'!$I$5,0,10*ROW('Hygiene Data'!I146)),NA())</f>
        <v>#N/A</v>
      </c>
      <c r="BP152" s="529" t="e">
        <f ca="1">+IF(AND(ISNUMBER(OFFSET('Hygiene Data'!$I$7,0,10*ROW('Hygiene Data'!I146))),'Data Summary'!EE152="Yes"),OFFSET('Hygiene Data'!$I$7,0,10*ROW('Hygiene Data'!I146)),NA())</f>
        <v>#N/A</v>
      </c>
      <c r="BQ152" s="529" t="e">
        <f ca="1">+IF(AND(ISNUMBER(OFFSET('Hygiene Data'!$I$9,0,10*ROW('Hygiene Data'!I146))),'Data Summary'!EF152="Yes"),OFFSET('Hygiene Data'!$I$9,0,10*ROW('Hygiene Data'!I146)),NA())</f>
        <v>#N/A</v>
      </c>
    </row>
    <row r="153" spans="1:69" x14ac:dyDescent="0.25">
      <c r="A153" s="525" t="e">
        <f ca="1">+RIGHT('Data Summary'!A153,LEN('Data Summary'!A153)-9)</f>
        <v>#VALUE!</v>
      </c>
      <c r="B153" s="499" t="str">
        <f ca="1">+IF(ISTEXT('Data Summary'!B153),'Data Summary'!B153,"")</f>
        <v/>
      </c>
      <c r="C153" s="526" t="e">
        <f ca="1">+VALUE('Data Summary'!C153)</f>
        <v>#VALUE!</v>
      </c>
      <c r="D153" s="527" t="e">
        <f ca="1">+IF(AND(ISNUMBER(OFFSET('Water Data'!$D$4,0,10*ROW('Water Data'!D147))),'Data Summary'!BS153="Yes"),100-OFFSET('Water Data'!$D$4,0,10*ROW('Water Data'!D147)),NA())</f>
        <v>#N/A</v>
      </c>
      <c r="E153" s="527" t="e">
        <f ca="1">+IF(AND(ISNUMBER(OFFSET('Water Data'!$D$6,0,10*ROW('Water Data'!D147))),'Data Summary'!BT153="Yes"),OFFSET('Water Data'!$D$6,0,10*ROW('Water Data'!D147)),NA())</f>
        <v>#N/A</v>
      </c>
      <c r="F153" s="527" t="e">
        <f ca="1">+IF(AND(ISNUMBER(OFFSET('Water Data'!$D$9,0,10*ROW('Water Data'!D147))),'Data Summary'!BU153="Yes"),OFFSET('Water Data'!$D$9,0,10*ROW('Water Data'!D147)),NA())</f>
        <v>#N/A</v>
      </c>
      <c r="G153" s="527" t="e">
        <f ca="1">+IF(AND(ISNUMBER(OFFSET('Water Data'!$E$4,0,10*ROW('Water Data'!E147))),'Data Summary'!BV153="Yes"),100-OFFSET('Water Data'!$E$4,0,10*ROW('Water Data'!E147)),NA())</f>
        <v>#N/A</v>
      </c>
      <c r="H153" s="527" t="e">
        <f ca="1">+IF(AND(ISNUMBER(OFFSET('Water Data'!$E$6,0,10*ROW('Water Data'!E147))),'Data Summary'!BW153="Yes"),OFFSET('Water Data'!$E$6,0,10*ROW('Water Data'!E147)),NA())</f>
        <v>#N/A</v>
      </c>
      <c r="I153" s="527" t="e">
        <f ca="1">+IF(AND(ISNUMBER(OFFSET('Water Data'!$E$9,0,10*ROW('Water Data'!E147))),'Data Summary'!BX153="Yes"),OFFSET('Water Data'!$E$9,0,10*ROW('Water Data'!E147)),NA())</f>
        <v>#N/A</v>
      </c>
      <c r="J153" s="527" t="e">
        <f ca="1">+IF(AND(ISNUMBER(OFFSET('Water Data'!$F$4,0,10*ROW('Water Data'!F147))),'Data Summary'!BY153="Yes"),100-OFFSET('Water Data'!$F$4,0,10*ROW('Water Data'!F147)),NA())</f>
        <v>#N/A</v>
      </c>
      <c r="K153" s="527" t="e">
        <f ca="1">+IF(AND(ISNUMBER(OFFSET('Water Data'!$F$6,0,10*ROW('Water Data'!F147))),'Data Summary'!BZ153="Yes"),OFFSET('Water Data'!$F$6,0,10*ROW('Water Data'!F147)),NA())</f>
        <v>#N/A</v>
      </c>
      <c r="L153" s="527" t="e">
        <f ca="1">+IF(AND(ISNUMBER(OFFSET('Water Data'!$F$9,0,10*ROW('Water Data'!F147))),'Data Summary'!CA153="Yes"),OFFSET('Water Data'!$F$9,0,10*ROW('Water Data'!F147)),NA())</f>
        <v>#N/A</v>
      </c>
      <c r="M153" s="527" t="e">
        <f ca="1">+IF(AND(ISNUMBER(OFFSET('Water Data'!$G$4,0,10*ROW('Water Data'!G147))),'Data Summary'!CB153="Yes"),100-OFFSET('Water Data'!$G$4,0,10*ROW('Water Data'!G147)),NA())</f>
        <v>#N/A</v>
      </c>
      <c r="N153" s="527" t="e">
        <f ca="1">+IF(AND(ISNUMBER(OFFSET('Water Data'!$G$6,0,10*ROW('Water Data'!G147))),'Data Summary'!CC153="Yes"),OFFSET('Water Data'!$G$6,0,10*ROW('Water Data'!G147)),NA())</f>
        <v>#N/A</v>
      </c>
      <c r="O153" s="527" t="e">
        <f ca="1">+IF(AND(ISNUMBER(OFFSET('Water Data'!$G$9,0,10*ROW('Water Data'!G147))),'Data Summary'!CD153="Yes"),OFFSET('Water Data'!$G$9,0,10*ROW('Water Data'!G147)),NA())</f>
        <v>#N/A</v>
      </c>
      <c r="P153" s="527" t="e">
        <f ca="1">+IF(AND(ISNUMBER(OFFSET('Water Data'!$H$4,0,10*ROW('Water Data'!H147))),'Data Summary'!CE153="Yes"),100-OFFSET('Water Data'!$H$4,0,10*ROW('Water Data'!H147)),NA())</f>
        <v>#N/A</v>
      </c>
      <c r="Q153" s="527" t="e">
        <f ca="1">+IF(AND(ISNUMBER(OFFSET('Water Data'!$H$6,0,10*ROW('Water Data'!H147))),'Data Summary'!CF153="Yes"),OFFSET('Water Data'!$H$6,0,10*ROW('Water Data'!H147)),NA())</f>
        <v>#N/A</v>
      </c>
      <c r="R153" s="527" t="e">
        <f ca="1">+IF(AND(ISNUMBER(OFFSET('Water Data'!$H$9,0,10*ROW('Water Data'!H147))),'Data Summary'!CG153="Yes"),OFFSET('Water Data'!$H$9,0,10*ROW('Water Data'!H147)),NA())</f>
        <v>#N/A</v>
      </c>
      <c r="S153" s="527" t="e">
        <f ca="1">+IF(AND(ISNUMBER(OFFSET('Water Data'!$I$4,0,10*ROW('Water Data'!I147))),'Data Summary'!CH153="Yes"),100-OFFSET('Water Data'!$I$4,0,10*ROW('Water Data'!I147)),NA())</f>
        <v>#N/A</v>
      </c>
      <c r="T153" s="527" t="e">
        <f ca="1">+IF(AND(ISNUMBER(OFFSET('Water Data'!$I$6,0,10*ROW('Water Data'!I147))),'Data Summary'!CI153="Yes"),OFFSET('Water Data'!$I$6,0,10*ROW('Water Data'!I147)),NA())</f>
        <v>#N/A</v>
      </c>
      <c r="U153" s="527" t="e">
        <f ca="1">+IF(AND(ISNUMBER(OFFSET('Water Data'!$I$9,0,10*ROW('Water Data'!I147))),'Data Summary'!CJ153="Yes"),OFFSET('Water Data'!$I$9,0,10*ROW('Water Data'!I147)),NA())</f>
        <v>#N/A</v>
      </c>
      <c r="V153" s="528" t="e">
        <f ca="1">+IF(AND(ISNUMBER(OFFSET('Sanitation Data'!$D$4,0,10*ROW('Sanitation Data'!D147))),'Data Summary'!CK153="Yes"),100-OFFSET('Sanitation Data'!$D$4,0,10*ROW('Sanitation Data'!D147)),NA())</f>
        <v>#N/A</v>
      </c>
      <c r="W153" s="528" t="e">
        <f ca="1">+IF(AND(ISNUMBER(OFFSET('Sanitation Data'!$D$6,0,10*ROW('Sanitation Data'!D147))),'Data Summary'!CL153="Yes"),OFFSET('Sanitation Data'!$D$6,0,10*ROW('Sanitation Data'!D147)),NA())</f>
        <v>#N/A</v>
      </c>
      <c r="X153" s="528" t="e">
        <f ca="1">+IF(AND(ISNUMBER(OFFSET('Sanitation Data'!$D$10,0,10*ROW('Sanitation Data'!D147))),'Data Summary'!CM153="Yes"),OFFSET('Sanitation Data'!$D$10,0,10*ROW('Sanitation Data'!D147)),NA())</f>
        <v>#N/A</v>
      </c>
      <c r="Y153" s="528" t="e">
        <f ca="1">+IF(AND(ISNUMBER(OFFSET('Sanitation Data'!$D$11,0,10*ROW('Sanitation Data'!D147))),'Data Summary'!CN153="Yes"),OFFSET('Sanitation Data'!$D$11,0,10*ROW('Sanitation Data'!D147)),NA())</f>
        <v>#N/A</v>
      </c>
      <c r="Z153" s="528" t="e">
        <f ca="1">+IF(AND(ISNUMBER(OFFSET('Sanitation Data'!$D$12,0,10*ROW('Sanitation Data'!D147))),'Data Summary'!CO153="Yes"),OFFSET('Sanitation Data'!$D$12,0,10*ROW('Sanitation Data'!D147)),NA())</f>
        <v>#N/A</v>
      </c>
      <c r="AA153" s="528" t="e">
        <f ca="1">+IF(AND(ISNUMBER(OFFSET('Sanitation Data'!$E$4,0,10*ROW('Sanitation Data'!E147))),'Data Summary'!CP153="Yes"),100-OFFSET('Sanitation Data'!$E$4,0,10*ROW('Sanitation Data'!E147)),NA())</f>
        <v>#N/A</v>
      </c>
      <c r="AB153" s="528" t="e">
        <f ca="1">+IF(AND(ISNUMBER(OFFSET('Sanitation Data'!$E$6,0,10*ROW('Sanitation Data'!E147))),'Data Summary'!CQ153="Yes"),OFFSET('Sanitation Data'!$E$6,0,10*ROW('Sanitation Data'!E147)),NA())</f>
        <v>#N/A</v>
      </c>
      <c r="AC153" s="528" t="e">
        <f ca="1">+IF(AND(ISNUMBER(OFFSET('Sanitation Data'!$E$10,0,10*ROW('Sanitation Data'!E147))),'Data Summary'!CR153="Yes"),OFFSET('Sanitation Data'!$E$10,0,10*ROW('Sanitation Data'!E147)),NA())</f>
        <v>#N/A</v>
      </c>
      <c r="AD153" s="528" t="e">
        <f ca="1">+IF(AND(ISNUMBER(OFFSET('Sanitation Data'!$E$11,0,10*ROW('Sanitation Data'!E147))),'Data Summary'!CS153="Yes"),OFFSET('Sanitation Data'!$E$11,0,10*ROW('Sanitation Data'!E147)),NA())</f>
        <v>#N/A</v>
      </c>
      <c r="AE153" s="528" t="e">
        <f ca="1">+IF(AND(ISNUMBER(OFFSET('Sanitation Data'!$E$12,0,10*ROW('Sanitation Data'!E147))),'Data Summary'!CT153="Yes"),OFFSET('Sanitation Data'!$E$12,0,10*ROW('Sanitation Data'!E147)),NA())</f>
        <v>#N/A</v>
      </c>
      <c r="AF153" s="528" t="e">
        <f ca="1">+IF(AND(ISNUMBER(OFFSET('Sanitation Data'!$F$4,0,10*ROW('Sanitation Data'!F147))),'Data Summary'!CU153="Yes"),100-OFFSET('Sanitation Data'!$F$4,0,10*ROW('Sanitation Data'!F147)),NA())</f>
        <v>#N/A</v>
      </c>
      <c r="AG153" s="528" t="e">
        <f ca="1">+IF(AND(ISNUMBER(OFFSET('Sanitation Data'!$F$6,0,10*ROW('Sanitation Data'!F147))),'Data Summary'!CV153="Yes"),OFFSET('Sanitation Data'!$F$6,0,10*ROW('Sanitation Data'!F147)),NA())</f>
        <v>#N/A</v>
      </c>
      <c r="AH153" s="528" t="e">
        <f ca="1">+IF(AND(ISNUMBER(OFFSET('Sanitation Data'!$F$10,0,10*ROW('Sanitation Data'!F147))),'Data Summary'!CW153="Yes"),OFFSET('Sanitation Data'!$F$10,0,10*ROW('Sanitation Data'!F147)),NA())</f>
        <v>#N/A</v>
      </c>
      <c r="AI153" s="528" t="e">
        <f ca="1">+IF(AND(ISNUMBER(OFFSET('Sanitation Data'!$F$11,0,10*ROW('Sanitation Data'!F147))),'Data Summary'!CX153="Yes"),OFFSET('Sanitation Data'!$F$11,0,10*ROW('Sanitation Data'!F147)),NA())</f>
        <v>#N/A</v>
      </c>
      <c r="AJ153" s="528" t="e">
        <f ca="1">+IF(AND(ISNUMBER(OFFSET('Sanitation Data'!$F$12,0,10*ROW('Sanitation Data'!F147))),'Data Summary'!CY153="Yes"),OFFSET('Sanitation Data'!$F$12,0,10*ROW('Sanitation Data'!F147)),NA())</f>
        <v>#N/A</v>
      </c>
      <c r="AK153" s="528" t="e">
        <f ca="1">+IF(AND(ISNUMBER(OFFSET('Sanitation Data'!$G$4,0,10*ROW('Sanitation Data'!G147))),'Data Summary'!CZ153="Yes"),100-OFFSET('Sanitation Data'!$G$4,0,10*ROW('Sanitation Data'!G147)),NA())</f>
        <v>#N/A</v>
      </c>
      <c r="AL153" s="528" t="e">
        <f ca="1">+IF(AND(ISNUMBER(OFFSET('Sanitation Data'!$G$6,0,10*ROW('Sanitation Data'!G147))),'Data Summary'!DA153="Yes"),OFFSET('Sanitation Data'!$G$6,0,10*ROW('Sanitation Data'!G147)),NA())</f>
        <v>#N/A</v>
      </c>
      <c r="AM153" s="528" t="e">
        <f ca="1">+IF(AND(ISNUMBER(OFFSET('Sanitation Data'!$G$10,0,10*ROW('Sanitation Data'!G147))),'Data Summary'!DB153="Yes"),OFFSET('Sanitation Data'!$G$10,0,10*ROW('Sanitation Data'!G147)),NA())</f>
        <v>#N/A</v>
      </c>
      <c r="AN153" s="528" t="e">
        <f ca="1">+IF(AND(ISNUMBER(OFFSET('Sanitation Data'!$G$11,0,10*ROW('Sanitation Data'!G147))),'Data Summary'!DC153="Yes"),OFFSET('Sanitation Data'!$G$11,0,10*ROW('Sanitation Data'!G147)),NA())</f>
        <v>#N/A</v>
      </c>
      <c r="AO153" s="528" t="e">
        <f ca="1">+IF(AND(ISNUMBER(OFFSET('Sanitation Data'!$G$12,0,10*ROW('Sanitation Data'!G147))),'Data Summary'!DD153="Yes"),OFFSET('Sanitation Data'!$G$12,0,10*ROW('Sanitation Data'!G147)),NA())</f>
        <v>#N/A</v>
      </c>
      <c r="AP153" s="528" t="e">
        <f ca="1">+IF(AND(ISNUMBER(OFFSET('Sanitation Data'!$H$4,0,10*ROW('Sanitation Data'!H147))),'Data Summary'!DE153="Yes"),100-OFFSET('Sanitation Data'!$H$4,0,10*ROW('Sanitation Data'!H147)),NA())</f>
        <v>#N/A</v>
      </c>
      <c r="AQ153" s="528" t="e">
        <f ca="1">+IF(AND(ISNUMBER(OFFSET('Sanitation Data'!$H$6,0,10*ROW('Sanitation Data'!H147))),'Data Summary'!DF153="Yes"),OFFSET('Sanitation Data'!$H$6,0,10*ROW('Sanitation Data'!H147)),NA())</f>
        <v>#N/A</v>
      </c>
      <c r="AR153" s="528" t="e">
        <f ca="1">+IF(AND(ISNUMBER(OFFSET('Sanitation Data'!$H$10,0,10*ROW('Sanitation Data'!H147))),'Data Summary'!DG153="Yes"),OFFSET('Sanitation Data'!$H$10,0,10*ROW('Sanitation Data'!H147)),NA())</f>
        <v>#N/A</v>
      </c>
      <c r="AS153" s="528" t="e">
        <f ca="1">+IF(AND(ISNUMBER(OFFSET('Sanitation Data'!$H$11,0,10*ROW('Sanitation Data'!H147))),'Data Summary'!DH153="Yes"),OFFSET('Sanitation Data'!$H$11,0,10*ROW('Sanitation Data'!H147)),NA())</f>
        <v>#N/A</v>
      </c>
      <c r="AT153" s="528" t="e">
        <f ca="1">+IF(AND(ISNUMBER(OFFSET('Sanitation Data'!$H$12,0,10*ROW('Sanitation Data'!H147))),'Data Summary'!DI153="Yes"),OFFSET('Sanitation Data'!$H$12,0,10*ROW('Sanitation Data'!H147)),NA())</f>
        <v>#N/A</v>
      </c>
      <c r="AU153" s="528" t="e">
        <f ca="1">+IF(AND(ISNUMBER(OFFSET('Sanitation Data'!$I$4,0,10*ROW('Sanitation Data'!I147))),'Data Summary'!DJ153="Yes"),100-OFFSET('Sanitation Data'!$I$4,0,10*ROW('Sanitation Data'!I147)),NA())</f>
        <v>#N/A</v>
      </c>
      <c r="AV153" s="528" t="e">
        <f ca="1">+IF(AND(ISNUMBER(OFFSET('Sanitation Data'!$I$6,0,10*ROW('Sanitation Data'!I147))),'Data Summary'!DK153="Yes"),OFFSET('Sanitation Data'!$I$6,0,10*ROW('Sanitation Data'!I147)),NA())</f>
        <v>#N/A</v>
      </c>
      <c r="AW153" s="528" t="e">
        <f ca="1">+IF(AND(ISNUMBER(OFFSET('Sanitation Data'!$I$10,0,10*ROW('Sanitation Data'!I147))),'Data Summary'!DL153="Yes"),OFFSET('Sanitation Data'!$I$10,0,10*ROW('Sanitation Data'!I147)),NA())</f>
        <v>#N/A</v>
      </c>
      <c r="AX153" s="528" t="e">
        <f ca="1">+IF(AND(ISNUMBER(OFFSET('Sanitation Data'!$I$11,0,10*ROW('Sanitation Data'!I147))),'Data Summary'!DM153="Yes"),OFFSET('Sanitation Data'!$I$11,0,10*ROW('Sanitation Data'!I147)),NA())</f>
        <v>#N/A</v>
      </c>
      <c r="AY153" s="528" t="e">
        <f ca="1">+IF(AND(ISNUMBER(OFFSET('Sanitation Data'!$I$12,0,10*ROW('Sanitation Data'!I147))),'Data Summary'!DN153="Yes"),OFFSET('Sanitation Data'!$I$12,0,10*ROW('Sanitation Data'!I147)),NA())</f>
        <v>#N/A</v>
      </c>
      <c r="AZ153" s="529" t="e">
        <f ca="1">+IF(AND(ISNUMBER(OFFSET('Hygiene Data'!$D$5,0,10*ROW('Hygiene Data'!D147))),'Data Summary'!DO153="Yes"),OFFSET('Hygiene Data'!$D$5,0,10*ROW('Hygiene Data'!D147)),NA())</f>
        <v>#N/A</v>
      </c>
      <c r="BA153" s="529" t="e">
        <f ca="1">+IF(AND(ISNUMBER(OFFSET('Hygiene Data'!$D$7,0,10*ROW('Hygiene Data'!D147))),'Data Summary'!DP153="Yes"),OFFSET('Hygiene Data'!$D$7,0,10*ROW('Hygiene Data'!D147)),NA())</f>
        <v>#N/A</v>
      </c>
      <c r="BB153" s="529" t="e">
        <f ca="1">+IF(AND(ISNUMBER(OFFSET('Hygiene Data'!$D$9,0,10*ROW('Hygiene Data'!D147))),'Data Summary'!DQ153="Yes"),OFFSET('Hygiene Data'!$D$9,0,10*ROW('Hygiene Data'!D147)),NA())</f>
        <v>#N/A</v>
      </c>
      <c r="BC153" s="529" t="e">
        <f ca="1">+IF(AND(ISNUMBER(OFFSET('Hygiene Data'!$E$5,0,10*ROW('Hygiene Data'!E147))),'Data Summary'!DR153="Yes"),OFFSET('Hygiene Data'!$E$5,0,10*ROW('Hygiene Data'!E147)),NA())</f>
        <v>#N/A</v>
      </c>
      <c r="BD153" s="529" t="e">
        <f ca="1">+IF(AND(ISNUMBER(OFFSET('Hygiene Data'!$E$7,0,10*ROW('Hygiene Data'!E147))),'Data Summary'!DS153="Yes"),OFFSET('Hygiene Data'!$E$7,0,10*ROW('Hygiene Data'!E147)),NA())</f>
        <v>#N/A</v>
      </c>
      <c r="BE153" s="529" t="e">
        <f ca="1">+IF(AND(ISNUMBER(OFFSET('Hygiene Data'!$E$9,0,10*ROW('Hygiene Data'!E147))),'Data Summary'!DT153="Yes"),OFFSET('Hygiene Data'!$E$9,0,10*ROW('Hygiene Data'!E147)),NA())</f>
        <v>#N/A</v>
      </c>
      <c r="BF153" s="529" t="e">
        <f ca="1">+IF(AND(ISNUMBER(OFFSET('Hygiene Data'!$F$5,0,10*ROW('Hygiene Data'!F147))),'Data Summary'!DU153="Yes"),OFFSET('Hygiene Data'!$F$5,0,10*ROW('Hygiene Data'!F147)),NA())</f>
        <v>#N/A</v>
      </c>
      <c r="BG153" s="529" t="e">
        <f ca="1">+IF(AND(ISNUMBER(OFFSET('Hygiene Data'!$F$7,0,10*ROW('Hygiene Data'!F147))),'Data Summary'!DV153="Yes"),OFFSET('Hygiene Data'!$F$7,0,10*ROW('Hygiene Data'!F147)),NA())</f>
        <v>#N/A</v>
      </c>
      <c r="BH153" s="529" t="e">
        <f ca="1">+IF(AND(ISNUMBER(OFFSET('Hygiene Data'!$F$9,0,10*ROW('Hygiene Data'!F147))),'Data Summary'!DW153="Yes"),OFFSET('Hygiene Data'!$F$9,0,10*ROW('Hygiene Data'!F147)),NA())</f>
        <v>#N/A</v>
      </c>
      <c r="BI153" s="529" t="e">
        <f ca="1">+IF(AND(ISNUMBER(OFFSET('Hygiene Data'!$G$5,0,10*ROW('Hygiene Data'!G147))),'Data Summary'!DX153="Yes"),OFFSET('Hygiene Data'!$G$5,0,10*ROW('Hygiene Data'!G147)),NA())</f>
        <v>#N/A</v>
      </c>
      <c r="BJ153" s="529" t="e">
        <f ca="1">+IF(AND(ISNUMBER(OFFSET('Hygiene Data'!$G$7,0,10*ROW('Hygiene Data'!G147))),'Data Summary'!DY153="Yes"),OFFSET('Hygiene Data'!$G$7,0,10*ROW('Hygiene Data'!G147)),NA())</f>
        <v>#N/A</v>
      </c>
      <c r="BK153" s="529" t="e">
        <f ca="1">+IF(AND(ISNUMBER(OFFSET('Hygiene Data'!$G$9,0,10*ROW('Hygiene Data'!G147))),'Data Summary'!DZ153="Yes"),OFFSET('Hygiene Data'!$G$9,0,10*ROW('Hygiene Data'!G147)),NA())</f>
        <v>#N/A</v>
      </c>
      <c r="BL153" s="529" t="e">
        <f ca="1">+IF(AND(ISNUMBER(OFFSET('Hygiene Data'!$H$5,0,10*ROW('Hygiene Data'!H147))),'Data Summary'!EA153="Yes"),OFFSET('Hygiene Data'!$H$5,0,10*ROW('Hygiene Data'!H147)),NA())</f>
        <v>#N/A</v>
      </c>
      <c r="BM153" s="529" t="e">
        <f ca="1">+IF(AND(ISNUMBER(OFFSET('Hygiene Data'!$H$7,0,10*ROW('Hygiene Data'!H147))),'Data Summary'!EB153="Yes"),OFFSET('Hygiene Data'!$H$7,0,10*ROW('Hygiene Data'!H147)),NA())</f>
        <v>#N/A</v>
      </c>
      <c r="BN153" s="529" t="e">
        <f ca="1">+IF(AND(ISNUMBER(OFFSET('Hygiene Data'!$H$9,0,10*ROW('Hygiene Data'!H147))),'Data Summary'!EC153="Yes"),OFFSET('Hygiene Data'!$H$9,0,10*ROW('Hygiene Data'!H147)),NA())</f>
        <v>#N/A</v>
      </c>
      <c r="BO153" s="529" t="e">
        <f ca="1">+IF(AND(ISNUMBER(OFFSET('Hygiene Data'!$I$5,0,10*ROW('Hygiene Data'!I147))),'Data Summary'!ED153="Yes"),OFFSET('Hygiene Data'!$I$5,0,10*ROW('Hygiene Data'!I147)),NA())</f>
        <v>#N/A</v>
      </c>
      <c r="BP153" s="529" t="e">
        <f ca="1">+IF(AND(ISNUMBER(OFFSET('Hygiene Data'!$I$7,0,10*ROW('Hygiene Data'!I147))),'Data Summary'!EE153="Yes"),OFFSET('Hygiene Data'!$I$7,0,10*ROW('Hygiene Data'!I147)),NA())</f>
        <v>#N/A</v>
      </c>
      <c r="BQ153" s="529" t="e">
        <f ca="1">+IF(AND(ISNUMBER(OFFSET('Hygiene Data'!$I$9,0,10*ROW('Hygiene Data'!I147))),'Data Summary'!EF153="Yes"),OFFSET('Hygiene Data'!$I$9,0,10*ROW('Hygiene Data'!I147)),NA())</f>
        <v>#N/A</v>
      </c>
    </row>
    <row r="154" spans="1:69" x14ac:dyDescent="0.25">
      <c r="A154" s="525" t="e">
        <f ca="1">+RIGHT('Data Summary'!A154,LEN('Data Summary'!A154)-9)</f>
        <v>#VALUE!</v>
      </c>
      <c r="B154" s="499" t="str">
        <f ca="1">+IF(ISTEXT('Data Summary'!B154),'Data Summary'!B154,"")</f>
        <v/>
      </c>
      <c r="C154" s="526" t="e">
        <f ca="1">+VALUE('Data Summary'!C154)</f>
        <v>#VALUE!</v>
      </c>
      <c r="D154" s="527" t="e">
        <f ca="1">+IF(AND(ISNUMBER(OFFSET('Water Data'!$D$4,0,10*ROW('Water Data'!D148))),'Data Summary'!BS154="Yes"),100-OFFSET('Water Data'!$D$4,0,10*ROW('Water Data'!D148)),NA())</f>
        <v>#N/A</v>
      </c>
      <c r="E154" s="527" t="e">
        <f ca="1">+IF(AND(ISNUMBER(OFFSET('Water Data'!$D$6,0,10*ROW('Water Data'!D148))),'Data Summary'!BT154="Yes"),OFFSET('Water Data'!$D$6,0,10*ROW('Water Data'!D148)),NA())</f>
        <v>#N/A</v>
      </c>
      <c r="F154" s="527" t="e">
        <f ca="1">+IF(AND(ISNUMBER(OFFSET('Water Data'!$D$9,0,10*ROW('Water Data'!D148))),'Data Summary'!BU154="Yes"),OFFSET('Water Data'!$D$9,0,10*ROW('Water Data'!D148)),NA())</f>
        <v>#N/A</v>
      </c>
      <c r="G154" s="527" t="e">
        <f ca="1">+IF(AND(ISNUMBER(OFFSET('Water Data'!$E$4,0,10*ROW('Water Data'!E148))),'Data Summary'!BV154="Yes"),100-OFFSET('Water Data'!$E$4,0,10*ROW('Water Data'!E148)),NA())</f>
        <v>#N/A</v>
      </c>
      <c r="H154" s="527" t="e">
        <f ca="1">+IF(AND(ISNUMBER(OFFSET('Water Data'!$E$6,0,10*ROW('Water Data'!E148))),'Data Summary'!BW154="Yes"),OFFSET('Water Data'!$E$6,0,10*ROW('Water Data'!E148)),NA())</f>
        <v>#N/A</v>
      </c>
      <c r="I154" s="527" t="e">
        <f ca="1">+IF(AND(ISNUMBER(OFFSET('Water Data'!$E$9,0,10*ROW('Water Data'!E148))),'Data Summary'!BX154="Yes"),OFFSET('Water Data'!$E$9,0,10*ROW('Water Data'!E148)),NA())</f>
        <v>#N/A</v>
      </c>
      <c r="J154" s="527" t="e">
        <f ca="1">+IF(AND(ISNUMBER(OFFSET('Water Data'!$F$4,0,10*ROW('Water Data'!F148))),'Data Summary'!BY154="Yes"),100-OFFSET('Water Data'!$F$4,0,10*ROW('Water Data'!F148)),NA())</f>
        <v>#N/A</v>
      </c>
      <c r="K154" s="527" t="e">
        <f ca="1">+IF(AND(ISNUMBER(OFFSET('Water Data'!$F$6,0,10*ROW('Water Data'!F148))),'Data Summary'!BZ154="Yes"),OFFSET('Water Data'!$F$6,0,10*ROW('Water Data'!F148)),NA())</f>
        <v>#N/A</v>
      </c>
      <c r="L154" s="527" t="e">
        <f ca="1">+IF(AND(ISNUMBER(OFFSET('Water Data'!$F$9,0,10*ROW('Water Data'!F148))),'Data Summary'!CA154="Yes"),OFFSET('Water Data'!$F$9,0,10*ROW('Water Data'!F148)),NA())</f>
        <v>#N/A</v>
      </c>
      <c r="M154" s="527" t="e">
        <f ca="1">+IF(AND(ISNUMBER(OFFSET('Water Data'!$G$4,0,10*ROW('Water Data'!G148))),'Data Summary'!CB154="Yes"),100-OFFSET('Water Data'!$G$4,0,10*ROW('Water Data'!G148)),NA())</f>
        <v>#N/A</v>
      </c>
      <c r="N154" s="527" t="e">
        <f ca="1">+IF(AND(ISNUMBER(OFFSET('Water Data'!$G$6,0,10*ROW('Water Data'!G148))),'Data Summary'!CC154="Yes"),OFFSET('Water Data'!$G$6,0,10*ROW('Water Data'!G148)),NA())</f>
        <v>#N/A</v>
      </c>
      <c r="O154" s="527" t="e">
        <f ca="1">+IF(AND(ISNUMBER(OFFSET('Water Data'!$G$9,0,10*ROW('Water Data'!G148))),'Data Summary'!CD154="Yes"),OFFSET('Water Data'!$G$9,0,10*ROW('Water Data'!G148)),NA())</f>
        <v>#N/A</v>
      </c>
      <c r="P154" s="527" t="e">
        <f ca="1">+IF(AND(ISNUMBER(OFFSET('Water Data'!$H$4,0,10*ROW('Water Data'!H148))),'Data Summary'!CE154="Yes"),100-OFFSET('Water Data'!$H$4,0,10*ROW('Water Data'!H148)),NA())</f>
        <v>#N/A</v>
      </c>
      <c r="Q154" s="527" t="e">
        <f ca="1">+IF(AND(ISNUMBER(OFFSET('Water Data'!$H$6,0,10*ROW('Water Data'!H148))),'Data Summary'!CF154="Yes"),OFFSET('Water Data'!$H$6,0,10*ROW('Water Data'!H148)),NA())</f>
        <v>#N/A</v>
      </c>
      <c r="R154" s="527" t="e">
        <f ca="1">+IF(AND(ISNUMBER(OFFSET('Water Data'!$H$9,0,10*ROW('Water Data'!H148))),'Data Summary'!CG154="Yes"),OFFSET('Water Data'!$H$9,0,10*ROW('Water Data'!H148)),NA())</f>
        <v>#N/A</v>
      </c>
      <c r="S154" s="527" t="e">
        <f ca="1">+IF(AND(ISNUMBER(OFFSET('Water Data'!$I$4,0,10*ROW('Water Data'!I148))),'Data Summary'!CH154="Yes"),100-OFFSET('Water Data'!$I$4,0,10*ROW('Water Data'!I148)),NA())</f>
        <v>#N/A</v>
      </c>
      <c r="T154" s="527" t="e">
        <f ca="1">+IF(AND(ISNUMBER(OFFSET('Water Data'!$I$6,0,10*ROW('Water Data'!I148))),'Data Summary'!CI154="Yes"),OFFSET('Water Data'!$I$6,0,10*ROW('Water Data'!I148)),NA())</f>
        <v>#N/A</v>
      </c>
      <c r="U154" s="527" t="e">
        <f ca="1">+IF(AND(ISNUMBER(OFFSET('Water Data'!$I$9,0,10*ROW('Water Data'!I148))),'Data Summary'!CJ154="Yes"),OFFSET('Water Data'!$I$9,0,10*ROW('Water Data'!I148)),NA())</f>
        <v>#N/A</v>
      </c>
      <c r="V154" s="528" t="e">
        <f ca="1">+IF(AND(ISNUMBER(OFFSET('Sanitation Data'!$D$4,0,10*ROW('Sanitation Data'!D148))),'Data Summary'!CK154="Yes"),100-OFFSET('Sanitation Data'!$D$4,0,10*ROW('Sanitation Data'!D148)),NA())</f>
        <v>#N/A</v>
      </c>
      <c r="W154" s="528" t="e">
        <f ca="1">+IF(AND(ISNUMBER(OFFSET('Sanitation Data'!$D$6,0,10*ROW('Sanitation Data'!D148))),'Data Summary'!CL154="Yes"),OFFSET('Sanitation Data'!$D$6,0,10*ROW('Sanitation Data'!D148)),NA())</f>
        <v>#N/A</v>
      </c>
      <c r="X154" s="528" t="e">
        <f ca="1">+IF(AND(ISNUMBER(OFFSET('Sanitation Data'!$D$10,0,10*ROW('Sanitation Data'!D148))),'Data Summary'!CM154="Yes"),OFFSET('Sanitation Data'!$D$10,0,10*ROW('Sanitation Data'!D148)),NA())</f>
        <v>#N/A</v>
      </c>
      <c r="Y154" s="528" t="e">
        <f ca="1">+IF(AND(ISNUMBER(OFFSET('Sanitation Data'!$D$11,0,10*ROW('Sanitation Data'!D148))),'Data Summary'!CN154="Yes"),OFFSET('Sanitation Data'!$D$11,0,10*ROW('Sanitation Data'!D148)),NA())</f>
        <v>#N/A</v>
      </c>
      <c r="Z154" s="528" t="e">
        <f ca="1">+IF(AND(ISNUMBER(OFFSET('Sanitation Data'!$D$12,0,10*ROW('Sanitation Data'!D148))),'Data Summary'!CO154="Yes"),OFFSET('Sanitation Data'!$D$12,0,10*ROW('Sanitation Data'!D148)),NA())</f>
        <v>#N/A</v>
      </c>
      <c r="AA154" s="528" t="e">
        <f ca="1">+IF(AND(ISNUMBER(OFFSET('Sanitation Data'!$E$4,0,10*ROW('Sanitation Data'!E148))),'Data Summary'!CP154="Yes"),100-OFFSET('Sanitation Data'!$E$4,0,10*ROW('Sanitation Data'!E148)),NA())</f>
        <v>#N/A</v>
      </c>
      <c r="AB154" s="528" t="e">
        <f ca="1">+IF(AND(ISNUMBER(OFFSET('Sanitation Data'!$E$6,0,10*ROW('Sanitation Data'!E148))),'Data Summary'!CQ154="Yes"),OFFSET('Sanitation Data'!$E$6,0,10*ROW('Sanitation Data'!E148)),NA())</f>
        <v>#N/A</v>
      </c>
      <c r="AC154" s="528" t="e">
        <f ca="1">+IF(AND(ISNUMBER(OFFSET('Sanitation Data'!$E$10,0,10*ROW('Sanitation Data'!E148))),'Data Summary'!CR154="Yes"),OFFSET('Sanitation Data'!$E$10,0,10*ROW('Sanitation Data'!E148)),NA())</f>
        <v>#N/A</v>
      </c>
      <c r="AD154" s="528" t="e">
        <f ca="1">+IF(AND(ISNUMBER(OFFSET('Sanitation Data'!$E$11,0,10*ROW('Sanitation Data'!E148))),'Data Summary'!CS154="Yes"),OFFSET('Sanitation Data'!$E$11,0,10*ROW('Sanitation Data'!E148)),NA())</f>
        <v>#N/A</v>
      </c>
      <c r="AE154" s="528" t="e">
        <f ca="1">+IF(AND(ISNUMBER(OFFSET('Sanitation Data'!$E$12,0,10*ROW('Sanitation Data'!E148))),'Data Summary'!CT154="Yes"),OFFSET('Sanitation Data'!$E$12,0,10*ROW('Sanitation Data'!E148)),NA())</f>
        <v>#N/A</v>
      </c>
      <c r="AF154" s="528" t="e">
        <f ca="1">+IF(AND(ISNUMBER(OFFSET('Sanitation Data'!$F$4,0,10*ROW('Sanitation Data'!F148))),'Data Summary'!CU154="Yes"),100-OFFSET('Sanitation Data'!$F$4,0,10*ROW('Sanitation Data'!F148)),NA())</f>
        <v>#N/A</v>
      </c>
      <c r="AG154" s="528" t="e">
        <f ca="1">+IF(AND(ISNUMBER(OFFSET('Sanitation Data'!$F$6,0,10*ROW('Sanitation Data'!F148))),'Data Summary'!CV154="Yes"),OFFSET('Sanitation Data'!$F$6,0,10*ROW('Sanitation Data'!F148)),NA())</f>
        <v>#N/A</v>
      </c>
      <c r="AH154" s="528" t="e">
        <f ca="1">+IF(AND(ISNUMBER(OFFSET('Sanitation Data'!$F$10,0,10*ROW('Sanitation Data'!F148))),'Data Summary'!CW154="Yes"),OFFSET('Sanitation Data'!$F$10,0,10*ROW('Sanitation Data'!F148)),NA())</f>
        <v>#N/A</v>
      </c>
      <c r="AI154" s="528" t="e">
        <f ca="1">+IF(AND(ISNUMBER(OFFSET('Sanitation Data'!$F$11,0,10*ROW('Sanitation Data'!F148))),'Data Summary'!CX154="Yes"),OFFSET('Sanitation Data'!$F$11,0,10*ROW('Sanitation Data'!F148)),NA())</f>
        <v>#N/A</v>
      </c>
      <c r="AJ154" s="528" t="e">
        <f ca="1">+IF(AND(ISNUMBER(OFFSET('Sanitation Data'!$F$12,0,10*ROW('Sanitation Data'!F148))),'Data Summary'!CY154="Yes"),OFFSET('Sanitation Data'!$F$12,0,10*ROW('Sanitation Data'!F148)),NA())</f>
        <v>#N/A</v>
      </c>
      <c r="AK154" s="528" t="e">
        <f ca="1">+IF(AND(ISNUMBER(OFFSET('Sanitation Data'!$G$4,0,10*ROW('Sanitation Data'!G148))),'Data Summary'!CZ154="Yes"),100-OFFSET('Sanitation Data'!$G$4,0,10*ROW('Sanitation Data'!G148)),NA())</f>
        <v>#N/A</v>
      </c>
      <c r="AL154" s="528" t="e">
        <f ca="1">+IF(AND(ISNUMBER(OFFSET('Sanitation Data'!$G$6,0,10*ROW('Sanitation Data'!G148))),'Data Summary'!DA154="Yes"),OFFSET('Sanitation Data'!$G$6,0,10*ROW('Sanitation Data'!G148)),NA())</f>
        <v>#N/A</v>
      </c>
      <c r="AM154" s="528" t="e">
        <f ca="1">+IF(AND(ISNUMBER(OFFSET('Sanitation Data'!$G$10,0,10*ROW('Sanitation Data'!G148))),'Data Summary'!DB154="Yes"),OFFSET('Sanitation Data'!$G$10,0,10*ROW('Sanitation Data'!G148)),NA())</f>
        <v>#N/A</v>
      </c>
      <c r="AN154" s="528" t="e">
        <f ca="1">+IF(AND(ISNUMBER(OFFSET('Sanitation Data'!$G$11,0,10*ROW('Sanitation Data'!G148))),'Data Summary'!DC154="Yes"),OFFSET('Sanitation Data'!$G$11,0,10*ROW('Sanitation Data'!G148)),NA())</f>
        <v>#N/A</v>
      </c>
      <c r="AO154" s="528" t="e">
        <f ca="1">+IF(AND(ISNUMBER(OFFSET('Sanitation Data'!$G$12,0,10*ROW('Sanitation Data'!G148))),'Data Summary'!DD154="Yes"),OFFSET('Sanitation Data'!$G$12,0,10*ROW('Sanitation Data'!G148)),NA())</f>
        <v>#N/A</v>
      </c>
      <c r="AP154" s="528" t="e">
        <f ca="1">+IF(AND(ISNUMBER(OFFSET('Sanitation Data'!$H$4,0,10*ROW('Sanitation Data'!H148))),'Data Summary'!DE154="Yes"),100-OFFSET('Sanitation Data'!$H$4,0,10*ROW('Sanitation Data'!H148)),NA())</f>
        <v>#N/A</v>
      </c>
      <c r="AQ154" s="528" t="e">
        <f ca="1">+IF(AND(ISNUMBER(OFFSET('Sanitation Data'!$H$6,0,10*ROW('Sanitation Data'!H148))),'Data Summary'!DF154="Yes"),OFFSET('Sanitation Data'!$H$6,0,10*ROW('Sanitation Data'!H148)),NA())</f>
        <v>#N/A</v>
      </c>
      <c r="AR154" s="528" t="e">
        <f ca="1">+IF(AND(ISNUMBER(OFFSET('Sanitation Data'!$H$10,0,10*ROW('Sanitation Data'!H148))),'Data Summary'!DG154="Yes"),OFFSET('Sanitation Data'!$H$10,0,10*ROW('Sanitation Data'!H148)),NA())</f>
        <v>#N/A</v>
      </c>
      <c r="AS154" s="528" t="e">
        <f ca="1">+IF(AND(ISNUMBER(OFFSET('Sanitation Data'!$H$11,0,10*ROW('Sanitation Data'!H148))),'Data Summary'!DH154="Yes"),OFFSET('Sanitation Data'!$H$11,0,10*ROW('Sanitation Data'!H148)),NA())</f>
        <v>#N/A</v>
      </c>
      <c r="AT154" s="528" t="e">
        <f ca="1">+IF(AND(ISNUMBER(OFFSET('Sanitation Data'!$H$12,0,10*ROW('Sanitation Data'!H148))),'Data Summary'!DI154="Yes"),OFFSET('Sanitation Data'!$H$12,0,10*ROW('Sanitation Data'!H148)),NA())</f>
        <v>#N/A</v>
      </c>
      <c r="AU154" s="528" t="e">
        <f ca="1">+IF(AND(ISNUMBER(OFFSET('Sanitation Data'!$I$4,0,10*ROW('Sanitation Data'!I148))),'Data Summary'!DJ154="Yes"),100-OFFSET('Sanitation Data'!$I$4,0,10*ROW('Sanitation Data'!I148)),NA())</f>
        <v>#N/A</v>
      </c>
      <c r="AV154" s="528" t="e">
        <f ca="1">+IF(AND(ISNUMBER(OFFSET('Sanitation Data'!$I$6,0,10*ROW('Sanitation Data'!I148))),'Data Summary'!DK154="Yes"),OFFSET('Sanitation Data'!$I$6,0,10*ROW('Sanitation Data'!I148)),NA())</f>
        <v>#N/A</v>
      </c>
      <c r="AW154" s="528" t="e">
        <f ca="1">+IF(AND(ISNUMBER(OFFSET('Sanitation Data'!$I$10,0,10*ROW('Sanitation Data'!I148))),'Data Summary'!DL154="Yes"),OFFSET('Sanitation Data'!$I$10,0,10*ROW('Sanitation Data'!I148)),NA())</f>
        <v>#N/A</v>
      </c>
      <c r="AX154" s="528" t="e">
        <f ca="1">+IF(AND(ISNUMBER(OFFSET('Sanitation Data'!$I$11,0,10*ROW('Sanitation Data'!I148))),'Data Summary'!DM154="Yes"),OFFSET('Sanitation Data'!$I$11,0,10*ROW('Sanitation Data'!I148)),NA())</f>
        <v>#N/A</v>
      </c>
      <c r="AY154" s="528" t="e">
        <f ca="1">+IF(AND(ISNUMBER(OFFSET('Sanitation Data'!$I$12,0,10*ROW('Sanitation Data'!I148))),'Data Summary'!DN154="Yes"),OFFSET('Sanitation Data'!$I$12,0,10*ROW('Sanitation Data'!I148)),NA())</f>
        <v>#N/A</v>
      </c>
      <c r="AZ154" s="529" t="e">
        <f ca="1">+IF(AND(ISNUMBER(OFFSET('Hygiene Data'!$D$5,0,10*ROW('Hygiene Data'!D148))),'Data Summary'!DO154="Yes"),OFFSET('Hygiene Data'!$D$5,0,10*ROW('Hygiene Data'!D148)),NA())</f>
        <v>#N/A</v>
      </c>
      <c r="BA154" s="529" t="e">
        <f ca="1">+IF(AND(ISNUMBER(OFFSET('Hygiene Data'!$D$7,0,10*ROW('Hygiene Data'!D148))),'Data Summary'!DP154="Yes"),OFFSET('Hygiene Data'!$D$7,0,10*ROW('Hygiene Data'!D148)),NA())</f>
        <v>#N/A</v>
      </c>
      <c r="BB154" s="529" t="e">
        <f ca="1">+IF(AND(ISNUMBER(OFFSET('Hygiene Data'!$D$9,0,10*ROW('Hygiene Data'!D148))),'Data Summary'!DQ154="Yes"),OFFSET('Hygiene Data'!$D$9,0,10*ROW('Hygiene Data'!D148)),NA())</f>
        <v>#N/A</v>
      </c>
      <c r="BC154" s="529" t="e">
        <f ca="1">+IF(AND(ISNUMBER(OFFSET('Hygiene Data'!$E$5,0,10*ROW('Hygiene Data'!E148))),'Data Summary'!DR154="Yes"),OFFSET('Hygiene Data'!$E$5,0,10*ROW('Hygiene Data'!E148)),NA())</f>
        <v>#N/A</v>
      </c>
      <c r="BD154" s="529" t="e">
        <f ca="1">+IF(AND(ISNUMBER(OFFSET('Hygiene Data'!$E$7,0,10*ROW('Hygiene Data'!E148))),'Data Summary'!DS154="Yes"),OFFSET('Hygiene Data'!$E$7,0,10*ROW('Hygiene Data'!E148)),NA())</f>
        <v>#N/A</v>
      </c>
      <c r="BE154" s="529" t="e">
        <f ca="1">+IF(AND(ISNUMBER(OFFSET('Hygiene Data'!$E$9,0,10*ROW('Hygiene Data'!E148))),'Data Summary'!DT154="Yes"),OFFSET('Hygiene Data'!$E$9,0,10*ROW('Hygiene Data'!E148)),NA())</f>
        <v>#N/A</v>
      </c>
      <c r="BF154" s="529" t="e">
        <f ca="1">+IF(AND(ISNUMBER(OFFSET('Hygiene Data'!$F$5,0,10*ROW('Hygiene Data'!F148))),'Data Summary'!DU154="Yes"),OFFSET('Hygiene Data'!$F$5,0,10*ROW('Hygiene Data'!F148)),NA())</f>
        <v>#N/A</v>
      </c>
      <c r="BG154" s="529" t="e">
        <f ca="1">+IF(AND(ISNUMBER(OFFSET('Hygiene Data'!$F$7,0,10*ROW('Hygiene Data'!F148))),'Data Summary'!DV154="Yes"),OFFSET('Hygiene Data'!$F$7,0,10*ROW('Hygiene Data'!F148)),NA())</f>
        <v>#N/A</v>
      </c>
      <c r="BH154" s="529" t="e">
        <f ca="1">+IF(AND(ISNUMBER(OFFSET('Hygiene Data'!$F$9,0,10*ROW('Hygiene Data'!F148))),'Data Summary'!DW154="Yes"),OFFSET('Hygiene Data'!$F$9,0,10*ROW('Hygiene Data'!F148)),NA())</f>
        <v>#N/A</v>
      </c>
      <c r="BI154" s="529" t="e">
        <f ca="1">+IF(AND(ISNUMBER(OFFSET('Hygiene Data'!$G$5,0,10*ROW('Hygiene Data'!G148))),'Data Summary'!DX154="Yes"),OFFSET('Hygiene Data'!$G$5,0,10*ROW('Hygiene Data'!G148)),NA())</f>
        <v>#N/A</v>
      </c>
      <c r="BJ154" s="529" t="e">
        <f ca="1">+IF(AND(ISNUMBER(OFFSET('Hygiene Data'!$G$7,0,10*ROW('Hygiene Data'!G148))),'Data Summary'!DY154="Yes"),OFFSET('Hygiene Data'!$G$7,0,10*ROW('Hygiene Data'!G148)),NA())</f>
        <v>#N/A</v>
      </c>
      <c r="BK154" s="529" t="e">
        <f ca="1">+IF(AND(ISNUMBER(OFFSET('Hygiene Data'!$G$9,0,10*ROW('Hygiene Data'!G148))),'Data Summary'!DZ154="Yes"),OFFSET('Hygiene Data'!$G$9,0,10*ROW('Hygiene Data'!G148)),NA())</f>
        <v>#N/A</v>
      </c>
      <c r="BL154" s="529" t="e">
        <f ca="1">+IF(AND(ISNUMBER(OFFSET('Hygiene Data'!$H$5,0,10*ROW('Hygiene Data'!H148))),'Data Summary'!EA154="Yes"),OFFSET('Hygiene Data'!$H$5,0,10*ROW('Hygiene Data'!H148)),NA())</f>
        <v>#N/A</v>
      </c>
      <c r="BM154" s="529" t="e">
        <f ca="1">+IF(AND(ISNUMBER(OFFSET('Hygiene Data'!$H$7,0,10*ROW('Hygiene Data'!H148))),'Data Summary'!EB154="Yes"),OFFSET('Hygiene Data'!$H$7,0,10*ROW('Hygiene Data'!H148)),NA())</f>
        <v>#N/A</v>
      </c>
      <c r="BN154" s="529" t="e">
        <f ca="1">+IF(AND(ISNUMBER(OFFSET('Hygiene Data'!$H$9,0,10*ROW('Hygiene Data'!H148))),'Data Summary'!EC154="Yes"),OFFSET('Hygiene Data'!$H$9,0,10*ROW('Hygiene Data'!H148)),NA())</f>
        <v>#N/A</v>
      </c>
      <c r="BO154" s="529" t="e">
        <f ca="1">+IF(AND(ISNUMBER(OFFSET('Hygiene Data'!$I$5,0,10*ROW('Hygiene Data'!I148))),'Data Summary'!ED154="Yes"),OFFSET('Hygiene Data'!$I$5,0,10*ROW('Hygiene Data'!I148)),NA())</f>
        <v>#N/A</v>
      </c>
      <c r="BP154" s="529" t="e">
        <f ca="1">+IF(AND(ISNUMBER(OFFSET('Hygiene Data'!$I$7,0,10*ROW('Hygiene Data'!I148))),'Data Summary'!EE154="Yes"),OFFSET('Hygiene Data'!$I$7,0,10*ROW('Hygiene Data'!I148)),NA())</f>
        <v>#N/A</v>
      </c>
      <c r="BQ154" s="529" t="e">
        <f ca="1">+IF(AND(ISNUMBER(OFFSET('Hygiene Data'!$I$9,0,10*ROW('Hygiene Data'!I148))),'Data Summary'!EF154="Yes"),OFFSET('Hygiene Data'!$I$9,0,10*ROW('Hygiene Data'!I148)),NA())</f>
        <v>#N/A</v>
      </c>
    </row>
    <row r="155" spans="1:69" x14ac:dyDescent="0.25">
      <c r="A155" s="525" t="e">
        <f ca="1">+RIGHT('Data Summary'!A155,LEN('Data Summary'!A155)-9)</f>
        <v>#VALUE!</v>
      </c>
      <c r="B155" s="499" t="str">
        <f ca="1">+IF(ISTEXT('Data Summary'!B155),'Data Summary'!B155,"")</f>
        <v/>
      </c>
      <c r="C155" s="526" t="e">
        <f ca="1">+VALUE('Data Summary'!C155)</f>
        <v>#VALUE!</v>
      </c>
      <c r="D155" s="527" t="e">
        <f ca="1">+IF(AND(ISNUMBER(OFFSET('Water Data'!$D$4,0,10*ROW('Water Data'!D149))),'Data Summary'!BS155="Yes"),100-OFFSET('Water Data'!$D$4,0,10*ROW('Water Data'!D149)),NA())</f>
        <v>#N/A</v>
      </c>
      <c r="E155" s="527" t="e">
        <f ca="1">+IF(AND(ISNUMBER(OFFSET('Water Data'!$D$6,0,10*ROW('Water Data'!D149))),'Data Summary'!BT155="Yes"),OFFSET('Water Data'!$D$6,0,10*ROW('Water Data'!D149)),NA())</f>
        <v>#N/A</v>
      </c>
      <c r="F155" s="527" t="e">
        <f ca="1">+IF(AND(ISNUMBER(OFFSET('Water Data'!$D$9,0,10*ROW('Water Data'!D149))),'Data Summary'!BU155="Yes"),OFFSET('Water Data'!$D$9,0,10*ROW('Water Data'!D149)),NA())</f>
        <v>#N/A</v>
      </c>
      <c r="G155" s="527" t="e">
        <f ca="1">+IF(AND(ISNUMBER(OFFSET('Water Data'!$E$4,0,10*ROW('Water Data'!E149))),'Data Summary'!BV155="Yes"),100-OFFSET('Water Data'!$E$4,0,10*ROW('Water Data'!E149)),NA())</f>
        <v>#N/A</v>
      </c>
      <c r="H155" s="527" t="e">
        <f ca="1">+IF(AND(ISNUMBER(OFFSET('Water Data'!$E$6,0,10*ROW('Water Data'!E149))),'Data Summary'!BW155="Yes"),OFFSET('Water Data'!$E$6,0,10*ROW('Water Data'!E149)),NA())</f>
        <v>#N/A</v>
      </c>
      <c r="I155" s="527" t="e">
        <f ca="1">+IF(AND(ISNUMBER(OFFSET('Water Data'!$E$9,0,10*ROW('Water Data'!E149))),'Data Summary'!BX155="Yes"),OFFSET('Water Data'!$E$9,0,10*ROW('Water Data'!E149)),NA())</f>
        <v>#N/A</v>
      </c>
      <c r="J155" s="527" t="e">
        <f ca="1">+IF(AND(ISNUMBER(OFFSET('Water Data'!$F$4,0,10*ROW('Water Data'!F149))),'Data Summary'!BY155="Yes"),100-OFFSET('Water Data'!$F$4,0,10*ROW('Water Data'!F149)),NA())</f>
        <v>#N/A</v>
      </c>
      <c r="K155" s="527" t="e">
        <f ca="1">+IF(AND(ISNUMBER(OFFSET('Water Data'!$F$6,0,10*ROW('Water Data'!F149))),'Data Summary'!BZ155="Yes"),OFFSET('Water Data'!$F$6,0,10*ROW('Water Data'!F149)),NA())</f>
        <v>#N/A</v>
      </c>
      <c r="L155" s="527" t="e">
        <f ca="1">+IF(AND(ISNUMBER(OFFSET('Water Data'!$F$9,0,10*ROW('Water Data'!F149))),'Data Summary'!CA155="Yes"),OFFSET('Water Data'!$F$9,0,10*ROW('Water Data'!F149)),NA())</f>
        <v>#N/A</v>
      </c>
      <c r="M155" s="527" t="e">
        <f ca="1">+IF(AND(ISNUMBER(OFFSET('Water Data'!$G$4,0,10*ROW('Water Data'!G149))),'Data Summary'!CB155="Yes"),100-OFFSET('Water Data'!$G$4,0,10*ROW('Water Data'!G149)),NA())</f>
        <v>#N/A</v>
      </c>
      <c r="N155" s="527" t="e">
        <f ca="1">+IF(AND(ISNUMBER(OFFSET('Water Data'!$G$6,0,10*ROW('Water Data'!G149))),'Data Summary'!CC155="Yes"),OFFSET('Water Data'!$G$6,0,10*ROW('Water Data'!G149)),NA())</f>
        <v>#N/A</v>
      </c>
      <c r="O155" s="527" t="e">
        <f ca="1">+IF(AND(ISNUMBER(OFFSET('Water Data'!$G$9,0,10*ROW('Water Data'!G149))),'Data Summary'!CD155="Yes"),OFFSET('Water Data'!$G$9,0,10*ROW('Water Data'!G149)),NA())</f>
        <v>#N/A</v>
      </c>
      <c r="P155" s="527" t="e">
        <f ca="1">+IF(AND(ISNUMBER(OFFSET('Water Data'!$H$4,0,10*ROW('Water Data'!H149))),'Data Summary'!CE155="Yes"),100-OFFSET('Water Data'!$H$4,0,10*ROW('Water Data'!H149)),NA())</f>
        <v>#N/A</v>
      </c>
      <c r="Q155" s="527" t="e">
        <f ca="1">+IF(AND(ISNUMBER(OFFSET('Water Data'!$H$6,0,10*ROW('Water Data'!H149))),'Data Summary'!CF155="Yes"),OFFSET('Water Data'!$H$6,0,10*ROW('Water Data'!H149)),NA())</f>
        <v>#N/A</v>
      </c>
      <c r="R155" s="527" t="e">
        <f ca="1">+IF(AND(ISNUMBER(OFFSET('Water Data'!$H$9,0,10*ROW('Water Data'!H149))),'Data Summary'!CG155="Yes"),OFFSET('Water Data'!$H$9,0,10*ROW('Water Data'!H149)),NA())</f>
        <v>#N/A</v>
      </c>
      <c r="S155" s="527" t="e">
        <f ca="1">+IF(AND(ISNUMBER(OFFSET('Water Data'!$I$4,0,10*ROW('Water Data'!I149))),'Data Summary'!CH155="Yes"),100-OFFSET('Water Data'!$I$4,0,10*ROW('Water Data'!I149)),NA())</f>
        <v>#N/A</v>
      </c>
      <c r="T155" s="527" t="e">
        <f ca="1">+IF(AND(ISNUMBER(OFFSET('Water Data'!$I$6,0,10*ROW('Water Data'!I149))),'Data Summary'!CI155="Yes"),OFFSET('Water Data'!$I$6,0,10*ROW('Water Data'!I149)),NA())</f>
        <v>#N/A</v>
      </c>
      <c r="U155" s="527" t="e">
        <f ca="1">+IF(AND(ISNUMBER(OFFSET('Water Data'!$I$9,0,10*ROW('Water Data'!I149))),'Data Summary'!CJ155="Yes"),OFFSET('Water Data'!$I$9,0,10*ROW('Water Data'!I149)),NA())</f>
        <v>#N/A</v>
      </c>
      <c r="V155" s="528" t="e">
        <f ca="1">+IF(AND(ISNUMBER(OFFSET('Sanitation Data'!$D$4,0,10*ROW('Sanitation Data'!D149))),'Data Summary'!CK155="Yes"),100-OFFSET('Sanitation Data'!$D$4,0,10*ROW('Sanitation Data'!D149)),NA())</f>
        <v>#N/A</v>
      </c>
      <c r="W155" s="528" t="e">
        <f ca="1">+IF(AND(ISNUMBER(OFFSET('Sanitation Data'!$D$6,0,10*ROW('Sanitation Data'!D149))),'Data Summary'!CL155="Yes"),OFFSET('Sanitation Data'!$D$6,0,10*ROW('Sanitation Data'!D149)),NA())</f>
        <v>#N/A</v>
      </c>
      <c r="X155" s="528" t="e">
        <f ca="1">+IF(AND(ISNUMBER(OFFSET('Sanitation Data'!$D$10,0,10*ROW('Sanitation Data'!D149))),'Data Summary'!CM155="Yes"),OFFSET('Sanitation Data'!$D$10,0,10*ROW('Sanitation Data'!D149)),NA())</f>
        <v>#N/A</v>
      </c>
      <c r="Y155" s="528" t="e">
        <f ca="1">+IF(AND(ISNUMBER(OFFSET('Sanitation Data'!$D$11,0,10*ROW('Sanitation Data'!D149))),'Data Summary'!CN155="Yes"),OFFSET('Sanitation Data'!$D$11,0,10*ROW('Sanitation Data'!D149)),NA())</f>
        <v>#N/A</v>
      </c>
      <c r="Z155" s="528" t="e">
        <f ca="1">+IF(AND(ISNUMBER(OFFSET('Sanitation Data'!$D$12,0,10*ROW('Sanitation Data'!D149))),'Data Summary'!CO155="Yes"),OFFSET('Sanitation Data'!$D$12,0,10*ROW('Sanitation Data'!D149)),NA())</f>
        <v>#N/A</v>
      </c>
      <c r="AA155" s="528" t="e">
        <f ca="1">+IF(AND(ISNUMBER(OFFSET('Sanitation Data'!$E$4,0,10*ROW('Sanitation Data'!E149))),'Data Summary'!CP155="Yes"),100-OFFSET('Sanitation Data'!$E$4,0,10*ROW('Sanitation Data'!E149)),NA())</f>
        <v>#N/A</v>
      </c>
      <c r="AB155" s="528" t="e">
        <f ca="1">+IF(AND(ISNUMBER(OFFSET('Sanitation Data'!$E$6,0,10*ROW('Sanitation Data'!E149))),'Data Summary'!CQ155="Yes"),OFFSET('Sanitation Data'!$E$6,0,10*ROW('Sanitation Data'!E149)),NA())</f>
        <v>#N/A</v>
      </c>
      <c r="AC155" s="528" t="e">
        <f ca="1">+IF(AND(ISNUMBER(OFFSET('Sanitation Data'!$E$10,0,10*ROW('Sanitation Data'!E149))),'Data Summary'!CR155="Yes"),OFFSET('Sanitation Data'!$E$10,0,10*ROW('Sanitation Data'!E149)),NA())</f>
        <v>#N/A</v>
      </c>
      <c r="AD155" s="528" t="e">
        <f ca="1">+IF(AND(ISNUMBER(OFFSET('Sanitation Data'!$E$11,0,10*ROW('Sanitation Data'!E149))),'Data Summary'!CS155="Yes"),OFFSET('Sanitation Data'!$E$11,0,10*ROW('Sanitation Data'!E149)),NA())</f>
        <v>#N/A</v>
      </c>
      <c r="AE155" s="528" t="e">
        <f ca="1">+IF(AND(ISNUMBER(OFFSET('Sanitation Data'!$E$12,0,10*ROW('Sanitation Data'!E149))),'Data Summary'!CT155="Yes"),OFFSET('Sanitation Data'!$E$12,0,10*ROW('Sanitation Data'!E149)),NA())</f>
        <v>#N/A</v>
      </c>
      <c r="AF155" s="528" t="e">
        <f ca="1">+IF(AND(ISNUMBER(OFFSET('Sanitation Data'!$F$4,0,10*ROW('Sanitation Data'!F149))),'Data Summary'!CU155="Yes"),100-OFFSET('Sanitation Data'!$F$4,0,10*ROW('Sanitation Data'!F149)),NA())</f>
        <v>#N/A</v>
      </c>
      <c r="AG155" s="528" t="e">
        <f ca="1">+IF(AND(ISNUMBER(OFFSET('Sanitation Data'!$F$6,0,10*ROW('Sanitation Data'!F149))),'Data Summary'!CV155="Yes"),OFFSET('Sanitation Data'!$F$6,0,10*ROW('Sanitation Data'!F149)),NA())</f>
        <v>#N/A</v>
      </c>
      <c r="AH155" s="528" t="e">
        <f ca="1">+IF(AND(ISNUMBER(OFFSET('Sanitation Data'!$F$10,0,10*ROW('Sanitation Data'!F149))),'Data Summary'!CW155="Yes"),OFFSET('Sanitation Data'!$F$10,0,10*ROW('Sanitation Data'!F149)),NA())</f>
        <v>#N/A</v>
      </c>
      <c r="AI155" s="528" t="e">
        <f ca="1">+IF(AND(ISNUMBER(OFFSET('Sanitation Data'!$F$11,0,10*ROW('Sanitation Data'!F149))),'Data Summary'!CX155="Yes"),OFFSET('Sanitation Data'!$F$11,0,10*ROW('Sanitation Data'!F149)),NA())</f>
        <v>#N/A</v>
      </c>
      <c r="AJ155" s="528" t="e">
        <f ca="1">+IF(AND(ISNUMBER(OFFSET('Sanitation Data'!$F$12,0,10*ROW('Sanitation Data'!F149))),'Data Summary'!CY155="Yes"),OFFSET('Sanitation Data'!$F$12,0,10*ROW('Sanitation Data'!F149)),NA())</f>
        <v>#N/A</v>
      </c>
      <c r="AK155" s="528" t="e">
        <f ca="1">+IF(AND(ISNUMBER(OFFSET('Sanitation Data'!$G$4,0,10*ROW('Sanitation Data'!G149))),'Data Summary'!CZ155="Yes"),100-OFFSET('Sanitation Data'!$G$4,0,10*ROW('Sanitation Data'!G149)),NA())</f>
        <v>#N/A</v>
      </c>
      <c r="AL155" s="528" t="e">
        <f ca="1">+IF(AND(ISNUMBER(OFFSET('Sanitation Data'!$G$6,0,10*ROW('Sanitation Data'!G149))),'Data Summary'!DA155="Yes"),OFFSET('Sanitation Data'!$G$6,0,10*ROW('Sanitation Data'!G149)),NA())</f>
        <v>#N/A</v>
      </c>
      <c r="AM155" s="528" t="e">
        <f ca="1">+IF(AND(ISNUMBER(OFFSET('Sanitation Data'!$G$10,0,10*ROW('Sanitation Data'!G149))),'Data Summary'!DB155="Yes"),OFFSET('Sanitation Data'!$G$10,0,10*ROW('Sanitation Data'!G149)),NA())</f>
        <v>#N/A</v>
      </c>
      <c r="AN155" s="528" t="e">
        <f ca="1">+IF(AND(ISNUMBER(OFFSET('Sanitation Data'!$G$11,0,10*ROW('Sanitation Data'!G149))),'Data Summary'!DC155="Yes"),OFFSET('Sanitation Data'!$G$11,0,10*ROW('Sanitation Data'!G149)),NA())</f>
        <v>#N/A</v>
      </c>
      <c r="AO155" s="528" t="e">
        <f ca="1">+IF(AND(ISNUMBER(OFFSET('Sanitation Data'!$G$12,0,10*ROW('Sanitation Data'!G149))),'Data Summary'!DD155="Yes"),OFFSET('Sanitation Data'!$G$12,0,10*ROW('Sanitation Data'!G149)),NA())</f>
        <v>#N/A</v>
      </c>
      <c r="AP155" s="528" t="e">
        <f ca="1">+IF(AND(ISNUMBER(OFFSET('Sanitation Data'!$H$4,0,10*ROW('Sanitation Data'!H149))),'Data Summary'!DE155="Yes"),100-OFFSET('Sanitation Data'!$H$4,0,10*ROW('Sanitation Data'!H149)),NA())</f>
        <v>#N/A</v>
      </c>
      <c r="AQ155" s="528" t="e">
        <f ca="1">+IF(AND(ISNUMBER(OFFSET('Sanitation Data'!$H$6,0,10*ROW('Sanitation Data'!H149))),'Data Summary'!DF155="Yes"),OFFSET('Sanitation Data'!$H$6,0,10*ROW('Sanitation Data'!H149)),NA())</f>
        <v>#N/A</v>
      </c>
      <c r="AR155" s="528" t="e">
        <f ca="1">+IF(AND(ISNUMBER(OFFSET('Sanitation Data'!$H$10,0,10*ROW('Sanitation Data'!H149))),'Data Summary'!DG155="Yes"),OFFSET('Sanitation Data'!$H$10,0,10*ROW('Sanitation Data'!H149)),NA())</f>
        <v>#N/A</v>
      </c>
      <c r="AS155" s="528" t="e">
        <f ca="1">+IF(AND(ISNUMBER(OFFSET('Sanitation Data'!$H$11,0,10*ROW('Sanitation Data'!H149))),'Data Summary'!DH155="Yes"),OFFSET('Sanitation Data'!$H$11,0,10*ROW('Sanitation Data'!H149)),NA())</f>
        <v>#N/A</v>
      </c>
      <c r="AT155" s="528" t="e">
        <f ca="1">+IF(AND(ISNUMBER(OFFSET('Sanitation Data'!$H$12,0,10*ROW('Sanitation Data'!H149))),'Data Summary'!DI155="Yes"),OFFSET('Sanitation Data'!$H$12,0,10*ROW('Sanitation Data'!H149)),NA())</f>
        <v>#N/A</v>
      </c>
      <c r="AU155" s="528" t="e">
        <f ca="1">+IF(AND(ISNUMBER(OFFSET('Sanitation Data'!$I$4,0,10*ROW('Sanitation Data'!I149))),'Data Summary'!DJ155="Yes"),100-OFFSET('Sanitation Data'!$I$4,0,10*ROW('Sanitation Data'!I149)),NA())</f>
        <v>#N/A</v>
      </c>
      <c r="AV155" s="528" t="e">
        <f ca="1">+IF(AND(ISNUMBER(OFFSET('Sanitation Data'!$I$6,0,10*ROW('Sanitation Data'!I149))),'Data Summary'!DK155="Yes"),OFFSET('Sanitation Data'!$I$6,0,10*ROW('Sanitation Data'!I149)),NA())</f>
        <v>#N/A</v>
      </c>
      <c r="AW155" s="528" t="e">
        <f ca="1">+IF(AND(ISNUMBER(OFFSET('Sanitation Data'!$I$10,0,10*ROW('Sanitation Data'!I149))),'Data Summary'!DL155="Yes"),OFFSET('Sanitation Data'!$I$10,0,10*ROW('Sanitation Data'!I149)),NA())</f>
        <v>#N/A</v>
      </c>
      <c r="AX155" s="528" t="e">
        <f ca="1">+IF(AND(ISNUMBER(OFFSET('Sanitation Data'!$I$11,0,10*ROW('Sanitation Data'!I149))),'Data Summary'!DM155="Yes"),OFFSET('Sanitation Data'!$I$11,0,10*ROW('Sanitation Data'!I149)),NA())</f>
        <v>#N/A</v>
      </c>
      <c r="AY155" s="528" t="e">
        <f ca="1">+IF(AND(ISNUMBER(OFFSET('Sanitation Data'!$I$12,0,10*ROW('Sanitation Data'!I149))),'Data Summary'!DN155="Yes"),OFFSET('Sanitation Data'!$I$12,0,10*ROW('Sanitation Data'!I149)),NA())</f>
        <v>#N/A</v>
      </c>
      <c r="AZ155" s="529" t="e">
        <f ca="1">+IF(AND(ISNUMBER(OFFSET('Hygiene Data'!$D$5,0,10*ROW('Hygiene Data'!D149))),'Data Summary'!DO155="Yes"),OFFSET('Hygiene Data'!$D$5,0,10*ROW('Hygiene Data'!D149)),NA())</f>
        <v>#N/A</v>
      </c>
      <c r="BA155" s="529" t="e">
        <f ca="1">+IF(AND(ISNUMBER(OFFSET('Hygiene Data'!$D$7,0,10*ROW('Hygiene Data'!D149))),'Data Summary'!DP155="Yes"),OFFSET('Hygiene Data'!$D$7,0,10*ROW('Hygiene Data'!D149)),NA())</f>
        <v>#N/A</v>
      </c>
      <c r="BB155" s="529" t="e">
        <f ca="1">+IF(AND(ISNUMBER(OFFSET('Hygiene Data'!$D$9,0,10*ROW('Hygiene Data'!D149))),'Data Summary'!DQ155="Yes"),OFFSET('Hygiene Data'!$D$9,0,10*ROW('Hygiene Data'!D149)),NA())</f>
        <v>#N/A</v>
      </c>
      <c r="BC155" s="529" t="e">
        <f ca="1">+IF(AND(ISNUMBER(OFFSET('Hygiene Data'!$E$5,0,10*ROW('Hygiene Data'!E149))),'Data Summary'!DR155="Yes"),OFFSET('Hygiene Data'!$E$5,0,10*ROW('Hygiene Data'!E149)),NA())</f>
        <v>#N/A</v>
      </c>
      <c r="BD155" s="529" t="e">
        <f ca="1">+IF(AND(ISNUMBER(OFFSET('Hygiene Data'!$E$7,0,10*ROW('Hygiene Data'!E149))),'Data Summary'!DS155="Yes"),OFFSET('Hygiene Data'!$E$7,0,10*ROW('Hygiene Data'!E149)),NA())</f>
        <v>#N/A</v>
      </c>
      <c r="BE155" s="529" t="e">
        <f ca="1">+IF(AND(ISNUMBER(OFFSET('Hygiene Data'!$E$9,0,10*ROW('Hygiene Data'!E149))),'Data Summary'!DT155="Yes"),OFFSET('Hygiene Data'!$E$9,0,10*ROW('Hygiene Data'!E149)),NA())</f>
        <v>#N/A</v>
      </c>
      <c r="BF155" s="529" t="e">
        <f ca="1">+IF(AND(ISNUMBER(OFFSET('Hygiene Data'!$F$5,0,10*ROW('Hygiene Data'!F149))),'Data Summary'!DU155="Yes"),OFFSET('Hygiene Data'!$F$5,0,10*ROW('Hygiene Data'!F149)),NA())</f>
        <v>#N/A</v>
      </c>
      <c r="BG155" s="529" t="e">
        <f ca="1">+IF(AND(ISNUMBER(OFFSET('Hygiene Data'!$F$7,0,10*ROW('Hygiene Data'!F149))),'Data Summary'!DV155="Yes"),OFFSET('Hygiene Data'!$F$7,0,10*ROW('Hygiene Data'!F149)),NA())</f>
        <v>#N/A</v>
      </c>
      <c r="BH155" s="529" t="e">
        <f ca="1">+IF(AND(ISNUMBER(OFFSET('Hygiene Data'!$F$9,0,10*ROW('Hygiene Data'!F149))),'Data Summary'!DW155="Yes"),OFFSET('Hygiene Data'!$F$9,0,10*ROW('Hygiene Data'!F149)),NA())</f>
        <v>#N/A</v>
      </c>
      <c r="BI155" s="529" t="e">
        <f ca="1">+IF(AND(ISNUMBER(OFFSET('Hygiene Data'!$G$5,0,10*ROW('Hygiene Data'!G149))),'Data Summary'!DX155="Yes"),OFFSET('Hygiene Data'!$G$5,0,10*ROW('Hygiene Data'!G149)),NA())</f>
        <v>#N/A</v>
      </c>
      <c r="BJ155" s="529" t="e">
        <f ca="1">+IF(AND(ISNUMBER(OFFSET('Hygiene Data'!$G$7,0,10*ROW('Hygiene Data'!G149))),'Data Summary'!DY155="Yes"),OFFSET('Hygiene Data'!$G$7,0,10*ROW('Hygiene Data'!G149)),NA())</f>
        <v>#N/A</v>
      </c>
      <c r="BK155" s="529" t="e">
        <f ca="1">+IF(AND(ISNUMBER(OFFSET('Hygiene Data'!$G$9,0,10*ROW('Hygiene Data'!G149))),'Data Summary'!DZ155="Yes"),OFFSET('Hygiene Data'!$G$9,0,10*ROW('Hygiene Data'!G149)),NA())</f>
        <v>#N/A</v>
      </c>
      <c r="BL155" s="529" t="e">
        <f ca="1">+IF(AND(ISNUMBER(OFFSET('Hygiene Data'!$H$5,0,10*ROW('Hygiene Data'!H149))),'Data Summary'!EA155="Yes"),OFFSET('Hygiene Data'!$H$5,0,10*ROW('Hygiene Data'!H149)),NA())</f>
        <v>#N/A</v>
      </c>
      <c r="BM155" s="529" t="e">
        <f ca="1">+IF(AND(ISNUMBER(OFFSET('Hygiene Data'!$H$7,0,10*ROW('Hygiene Data'!H149))),'Data Summary'!EB155="Yes"),OFFSET('Hygiene Data'!$H$7,0,10*ROW('Hygiene Data'!H149)),NA())</f>
        <v>#N/A</v>
      </c>
      <c r="BN155" s="529" t="e">
        <f ca="1">+IF(AND(ISNUMBER(OFFSET('Hygiene Data'!$H$9,0,10*ROW('Hygiene Data'!H149))),'Data Summary'!EC155="Yes"),OFFSET('Hygiene Data'!$H$9,0,10*ROW('Hygiene Data'!H149)),NA())</f>
        <v>#N/A</v>
      </c>
      <c r="BO155" s="529" t="e">
        <f ca="1">+IF(AND(ISNUMBER(OFFSET('Hygiene Data'!$I$5,0,10*ROW('Hygiene Data'!I149))),'Data Summary'!ED155="Yes"),OFFSET('Hygiene Data'!$I$5,0,10*ROW('Hygiene Data'!I149)),NA())</f>
        <v>#N/A</v>
      </c>
      <c r="BP155" s="529" t="e">
        <f ca="1">+IF(AND(ISNUMBER(OFFSET('Hygiene Data'!$I$7,0,10*ROW('Hygiene Data'!I149))),'Data Summary'!EE155="Yes"),OFFSET('Hygiene Data'!$I$7,0,10*ROW('Hygiene Data'!I149)),NA())</f>
        <v>#N/A</v>
      </c>
      <c r="BQ155" s="529" t="e">
        <f ca="1">+IF(AND(ISNUMBER(OFFSET('Hygiene Data'!$I$9,0,10*ROW('Hygiene Data'!I149))),'Data Summary'!EF155="Yes"),OFFSET('Hygiene Data'!$I$9,0,10*ROW('Hygiene Data'!I149)),NA())</f>
        <v>#N/A</v>
      </c>
    </row>
    <row r="156" spans="1:69" x14ac:dyDescent="0.25">
      <c r="A156" s="525" t="e">
        <f ca="1">+RIGHT('Data Summary'!A156,LEN('Data Summary'!A156)-9)</f>
        <v>#VALUE!</v>
      </c>
      <c r="B156" s="499" t="str">
        <f ca="1">+IF(ISTEXT('Data Summary'!B156),'Data Summary'!B156,"")</f>
        <v/>
      </c>
      <c r="C156" s="526" t="e">
        <f ca="1">+VALUE('Data Summary'!C156)</f>
        <v>#VALUE!</v>
      </c>
      <c r="D156" s="527" t="e">
        <f ca="1">+IF(AND(ISNUMBER(OFFSET('Water Data'!$D$4,0,10*ROW('Water Data'!D150))),'Data Summary'!BS156="Yes"),100-OFFSET('Water Data'!$D$4,0,10*ROW('Water Data'!D150)),NA())</f>
        <v>#N/A</v>
      </c>
      <c r="E156" s="527" t="e">
        <f ca="1">+IF(AND(ISNUMBER(OFFSET('Water Data'!$D$6,0,10*ROW('Water Data'!D150))),'Data Summary'!BT156="Yes"),OFFSET('Water Data'!$D$6,0,10*ROW('Water Data'!D150)),NA())</f>
        <v>#N/A</v>
      </c>
      <c r="F156" s="527" t="e">
        <f ca="1">+IF(AND(ISNUMBER(OFFSET('Water Data'!$D$9,0,10*ROW('Water Data'!D150))),'Data Summary'!BU156="Yes"),OFFSET('Water Data'!$D$9,0,10*ROW('Water Data'!D150)),NA())</f>
        <v>#N/A</v>
      </c>
      <c r="G156" s="527" t="e">
        <f ca="1">+IF(AND(ISNUMBER(OFFSET('Water Data'!$E$4,0,10*ROW('Water Data'!E150))),'Data Summary'!BV156="Yes"),100-OFFSET('Water Data'!$E$4,0,10*ROW('Water Data'!E150)),NA())</f>
        <v>#N/A</v>
      </c>
      <c r="H156" s="527" t="e">
        <f ca="1">+IF(AND(ISNUMBER(OFFSET('Water Data'!$E$6,0,10*ROW('Water Data'!E150))),'Data Summary'!BW156="Yes"),OFFSET('Water Data'!$E$6,0,10*ROW('Water Data'!E150)),NA())</f>
        <v>#N/A</v>
      </c>
      <c r="I156" s="527" t="e">
        <f ca="1">+IF(AND(ISNUMBER(OFFSET('Water Data'!$E$9,0,10*ROW('Water Data'!E150))),'Data Summary'!BX156="Yes"),OFFSET('Water Data'!$E$9,0,10*ROW('Water Data'!E150)),NA())</f>
        <v>#N/A</v>
      </c>
      <c r="J156" s="527" t="e">
        <f ca="1">+IF(AND(ISNUMBER(OFFSET('Water Data'!$F$4,0,10*ROW('Water Data'!F150))),'Data Summary'!BY156="Yes"),100-OFFSET('Water Data'!$F$4,0,10*ROW('Water Data'!F150)),NA())</f>
        <v>#N/A</v>
      </c>
      <c r="K156" s="527" t="e">
        <f ca="1">+IF(AND(ISNUMBER(OFFSET('Water Data'!$F$6,0,10*ROW('Water Data'!F150))),'Data Summary'!BZ156="Yes"),OFFSET('Water Data'!$F$6,0,10*ROW('Water Data'!F150)),NA())</f>
        <v>#N/A</v>
      </c>
      <c r="L156" s="527" t="e">
        <f ca="1">+IF(AND(ISNUMBER(OFFSET('Water Data'!$F$9,0,10*ROW('Water Data'!F150))),'Data Summary'!CA156="Yes"),OFFSET('Water Data'!$F$9,0,10*ROW('Water Data'!F150)),NA())</f>
        <v>#N/A</v>
      </c>
      <c r="M156" s="527" t="e">
        <f ca="1">+IF(AND(ISNUMBER(OFFSET('Water Data'!$G$4,0,10*ROW('Water Data'!G150))),'Data Summary'!CB156="Yes"),100-OFFSET('Water Data'!$G$4,0,10*ROW('Water Data'!G150)),NA())</f>
        <v>#N/A</v>
      </c>
      <c r="N156" s="527" t="e">
        <f ca="1">+IF(AND(ISNUMBER(OFFSET('Water Data'!$G$6,0,10*ROW('Water Data'!G150))),'Data Summary'!CC156="Yes"),OFFSET('Water Data'!$G$6,0,10*ROW('Water Data'!G150)),NA())</f>
        <v>#N/A</v>
      </c>
      <c r="O156" s="527" t="e">
        <f ca="1">+IF(AND(ISNUMBER(OFFSET('Water Data'!$G$9,0,10*ROW('Water Data'!G150))),'Data Summary'!CD156="Yes"),OFFSET('Water Data'!$G$9,0,10*ROW('Water Data'!G150)),NA())</f>
        <v>#N/A</v>
      </c>
      <c r="P156" s="527" t="e">
        <f ca="1">+IF(AND(ISNUMBER(OFFSET('Water Data'!$H$4,0,10*ROW('Water Data'!H150))),'Data Summary'!CE156="Yes"),100-OFFSET('Water Data'!$H$4,0,10*ROW('Water Data'!H150)),NA())</f>
        <v>#N/A</v>
      </c>
      <c r="Q156" s="527" t="e">
        <f ca="1">+IF(AND(ISNUMBER(OFFSET('Water Data'!$H$6,0,10*ROW('Water Data'!H150))),'Data Summary'!CF156="Yes"),OFFSET('Water Data'!$H$6,0,10*ROW('Water Data'!H150)),NA())</f>
        <v>#N/A</v>
      </c>
      <c r="R156" s="527" t="e">
        <f ca="1">+IF(AND(ISNUMBER(OFFSET('Water Data'!$H$9,0,10*ROW('Water Data'!H150))),'Data Summary'!CG156="Yes"),OFFSET('Water Data'!$H$9,0,10*ROW('Water Data'!H150)),NA())</f>
        <v>#N/A</v>
      </c>
      <c r="S156" s="527" t="e">
        <f ca="1">+IF(AND(ISNUMBER(OFFSET('Water Data'!$I$4,0,10*ROW('Water Data'!I150))),'Data Summary'!CH156="Yes"),100-OFFSET('Water Data'!$I$4,0,10*ROW('Water Data'!I150)),NA())</f>
        <v>#N/A</v>
      </c>
      <c r="T156" s="527" t="e">
        <f ca="1">+IF(AND(ISNUMBER(OFFSET('Water Data'!$I$6,0,10*ROW('Water Data'!I150))),'Data Summary'!CI156="Yes"),OFFSET('Water Data'!$I$6,0,10*ROW('Water Data'!I150)),NA())</f>
        <v>#N/A</v>
      </c>
      <c r="U156" s="527" t="e">
        <f ca="1">+IF(AND(ISNUMBER(OFFSET('Water Data'!$I$9,0,10*ROW('Water Data'!I150))),'Data Summary'!CJ156="Yes"),OFFSET('Water Data'!$I$9,0,10*ROW('Water Data'!I150)),NA())</f>
        <v>#N/A</v>
      </c>
      <c r="V156" s="528" t="e">
        <f ca="1">+IF(AND(ISNUMBER(OFFSET('Sanitation Data'!$D$4,0,10*ROW('Sanitation Data'!D150))),'Data Summary'!CK156="Yes"),100-OFFSET('Sanitation Data'!$D$4,0,10*ROW('Sanitation Data'!D150)),NA())</f>
        <v>#N/A</v>
      </c>
      <c r="W156" s="528" t="e">
        <f ca="1">+IF(AND(ISNUMBER(OFFSET('Sanitation Data'!$D$6,0,10*ROW('Sanitation Data'!D150))),'Data Summary'!CL156="Yes"),OFFSET('Sanitation Data'!$D$6,0,10*ROW('Sanitation Data'!D150)),NA())</f>
        <v>#N/A</v>
      </c>
      <c r="X156" s="528" t="e">
        <f ca="1">+IF(AND(ISNUMBER(OFFSET('Sanitation Data'!$D$10,0,10*ROW('Sanitation Data'!D150))),'Data Summary'!CM156="Yes"),OFFSET('Sanitation Data'!$D$10,0,10*ROW('Sanitation Data'!D150)),NA())</f>
        <v>#N/A</v>
      </c>
      <c r="Y156" s="528" t="e">
        <f ca="1">+IF(AND(ISNUMBER(OFFSET('Sanitation Data'!$D$11,0,10*ROW('Sanitation Data'!D150))),'Data Summary'!CN156="Yes"),OFFSET('Sanitation Data'!$D$11,0,10*ROW('Sanitation Data'!D150)),NA())</f>
        <v>#N/A</v>
      </c>
      <c r="Z156" s="528" t="e">
        <f ca="1">+IF(AND(ISNUMBER(OFFSET('Sanitation Data'!$D$12,0,10*ROW('Sanitation Data'!D150))),'Data Summary'!CO156="Yes"),OFFSET('Sanitation Data'!$D$12,0,10*ROW('Sanitation Data'!D150)),NA())</f>
        <v>#N/A</v>
      </c>
      <c r="AA156" s="528" t="e">
        <f ca="1">+IF(AND(ISNUMBER(OFFSET('Sanitation Data'!$E$4,0,10*ROW('Sanitation Data'!E150))),'Data Summary'!CP156="Yes"),100-OFFSET('Sanitation Data'!$E$4,0,10*ROW('Sanitation Data'!E150)),NA())</f>
        <v>#N/A</v>
      </c>
      <c r="AB156" s="528" t="e">
        <f ca="1">+IF(AND(ISNUMBER(OFFSET('Sanitation Data'!$E$6,0,10*ROW('Sanitation Data'!E150))),'Data Summary'!CQ156="Yes"),OFFSET('Sanitation Data'!$E$6,0,10*ROW('Sanitation Data'!E150)),NA())</f>
        <v>#N/A</v>
      </c>
      <c r="AC156" s="528" t="e">
        <f ca="1">+IF(AND(ISNUMBER(OFFSET('Sanitation Data'!$E$10,0,10*ROW('Sanitation Data'!E150))),'Data Summary'!CR156="Yes"),OFFSET('Sanitation Data'!$E$10,0,10*ROW('Sanitation Data'!E150)),NA())</f>
        <v>#N/A</v>
      </c>
      <c r="AD156" s="528" t="e">
        <f ca="1">+IF(AND(ISNUMBER(OFFSET('Sanitation Data'!$E$11,0,10*ROW('Sanitation Data'!E150))),'Data Summary'!CS156="Yes"),OFFSET('Sanitation Data'!$E$11,0,10*ROW('Sanitation Data'!E150)),NA())</f>
        <v>#N/A</v>
      </c>
      <c r="AE156" s="528" t="e">
        <f ca="1">+IF(AND(ISNUMBER(OFFSET('Sanitation Data'!$E$12,0,10*ROW('Sanitation Data'!E150))),'Data Summary'!CT156="Yes"),OFFSET('Sanitation Data'!$E$12,0,10*ROW('Sanitation Data'!E150)),NA())</f>
        <v>#N/A</v>
      </c>
      <c r="AF156" s="528" t="e">
        <f ca="1">+IF(AND(ISNUMBER(OFFSET('Sanitation Data'!$F$4,0,10*ROW('Sanitation Data'!F150))),'Data Summary'!CU156="Yes"),100-OFFSET('Sanitation Data'!$F$4,0,10*ROW('Sanitation Data'!F150)),NA())</f>
        <v>#N/A</v>
      </c>
      <c r="AG156" s="528" t="e">
        <f ca="1">+IF(AND(ISNUMBER(OFFSET('Sanitation Data'!$F$6,0,10*ROW('Sanitation Data'!F150))),'Data Summary'!CV156="Yes"),OFFSET('Sanitation Data'!$F$6,0,10*ROW('Sanitation Data'!F150)),NA())</f>
        <v>#N/A</v>
      </c>
      <c r="AH156" s="528" t="e">
        <f ca="1">+IF(AND(ISNUMBER(OFFSET('Sanitation Data'!$F$10,0,10*ROW('Sanitation Data'!F150))),'Data Summary'!CW156="Yes"),OFFSET('Sanitation Data'!$F$10,0,10*ROW('Sanitation Data'!F150)),NA())</f>
        <v>#N/A</v>
      </c>
      <c r="AI156" s="528" t="e">
        <f ca="1">+IF(AND(ISNUMBER(OFFSET('Sanitation Data'!$F$11,0,10*ROW('Sanitation Data'!F150))),'Data Summary'!CX156="Yes"),OFFSET('Sanitation Data'!$F$11,0,10*ROW('Sanitation Data'!F150)),NA())</f>
        <v>#N/A</v>
      </c>
      <c r="AJ156" s="528" t="e">
        <f ca="1">+IF(AND(ISNUMBER(OFFSET('Sanitation Data'!$F$12,0,10*ROW('Sanitation Data'!F150))),'Data Summary'!CY156="Yes"),OFFSET('Sanitation Data'!$F$12,0,10*ROW('Sanitation Data'!F150)),NA())</f>
        <v>#N/A</v>
      </c>
      <c r="AK156" s="528" t="e">
        <f ca="1">+IF(AND(ISNUMBER(OFFSET('Sanitation Data'!$G$4,0,10*ROW('Sanitation Data'!G150))),'Data Summary'!CZ156="Yes"),100-OFFSET('Sanitation Data'!$G$4,0,10*ROW('Sanitation Data'!G150)),NA())</f>
        <v>#N/A</v>
      </c>
      <c r="AL156" s="528" t="e">
        <f ca="1">+IF(AND(ISNUMBER(OFFSET('Sanitation Data'!$G$6,0,10*ROW('Sanitation Data'!G150))),'Data Summary'!DA156="Yes"),OFFSET('Sanitation Data'!$G$6,0,10*ROW('Sanitation Data'!G150)),NA())</f>
        <v>#N/A</v>
      </c>
      <c r="AM156" s="528" t="e">
        <f ca="1">+IF(AND(ISNUMBER(OFFSET('Sanitation Data'!$G$10,0,10*ROW('Sanitation Data'!G150))),'Data Summary'!DB156="Yes"),OFFSET('Sanitation Data'!$G$10,0,10*ROW('Sanitation Data'!G150)),NA())</f>
        <v>#N/A</v>
      </c>
      <c r="AN156" s="528" t="e">
        <f ca="1">+IF(AND(ISNUMBER(OFFSET('Sanitation Data'!$G$11,0,10*ROW('Sanitation Data'!G150))),'Data Summary'!DC156="Yes"),OFFSET('Sanitation Data'!$G$11,0,10*ROW('Sanitation Data'!G150)),NA())</f>
        <v>#N/A</v>
      </c>
      <c r="AO156" s="528" t="e">
        <f ca="1">+IF(AND(ISNUMBER(OFFSET('Sanitation Data'!$G$12,0,10*ROW('Sanitation Data'!G150))),'Data Summary'!DD156="Yes"),OFFSET('Sanitation Data'!$G$12,0,10*ROW('Sanitation Data'!G150)),NA())</f>
        <v>#N/A</v>
      </c>
      <c r="AP156" s="528" t="e">
        <f ca="1">+IF(AND(ISNUMBER(OFFSET('Sanitation Data'!$H$4,0,10*ROW('Sanitation Data'!H150))),'Data Summary'!DE156="Yes"),100-OFFSET('Sanitation Data'!$H$4,0,10*ROW('Sanitation Data'!H150)),NA())</f>
        <v>#N/A</v>
      </c>
      <c r="AQ156" s="528" t="e">
        <f ca="1">+IF(AND(ISNUMBER(OFFSET('Sanitation Data'!$H$6,0,10*ROW('Sanitation Data'!H150))),'Data Summary'!DF156="Yes"),OFFSET('Sanitation Data'!$H$6,0,10*ROW('Sanitation Data'!H150)),NA())</f>
        <v>#N/A</v>
      </c>
      <c r="AR156" s="528" t="e">
        <f ca="1">+IF(AND(ISNUMBER(OFFSET('Sanitation Data'!$H$10,0,10*ROW('Sanitation Data'!H150))),'Data Summary'!DG156="Yes"),OFFSET('Sanitation Data'!$H$10,0,10*ROW('Sanitation Data'!H150)),NA())</f>
        <v>#N/A</v>
      </c>
      <c r="AS156" s="528" t="e">
        <f ca="1">+IF(AND(ISNUMBER(OFFSET('Sanitation Data'!$H$11,0,10*ROW('Sanitation Data'!H150))),'Data Summary'!DH156="Yes"),OFFSET('Sanitation Data'!$H$11,0,10*ROW('Sanitation Data'!H150)),NA())</f>
        <v>#N/A</v>
      </c>
      <c r="AT156" s="528" t="e">
        <f ca="1">+IF(AND(ISNUMBER(OFFSET('Sanitation Data'!$H$12,0,10*ROW('Sanitation Data'!H150))),'Data Summary'!DI156="Yes"),OFFSET('Sanitation Data'!$H$12,0,10*ROW('Sanitation Data'!H150)),NA())</f>
        <v>#N/A</v>
      </c>
      <c r="AU156" s="528" t="e">
        <f ca="1">+IF(AND(ISNUMBER(OFFSET('Sanitation Data'!$I$4,0,10*ROW('Sanitation Data'!I150))),'Data Summary'!DJ156="Yes"),100-OFFSET('Sanitation Data'!$I$4,0,10*ROW('Sanitation Data'!I150)),NA())</f>
        <v>#N/A</v>
      </c>
      <c r="AV156" s="528" t="e">
        <f ca="1">+IF(AND(ISNUMBER(OFFSET('Sanitation Data'!$I$6,0,10*ROW('Sanitation Data'!I150))),'Data Summary'!DK156="Yes"),OFFSET('Sanitation Data'!$I$6,0,10*ROW('Sanitation Data'!I150)),NA())</f>
        <v>#N/A</v>
      </c>
      <c r="AW156" s="528" t="e">
        <f ca="1">+IF(AND(ISNUMBER(OFFSET('Sanitation Data'!$I$10,0,10*ROW('Sanitation Data'!I150))),'Data Summary'!DL156="Yes"),OFFSET('Sanitation Data'!$I$10,0,10*ROW('Sanitation Data'!I150)),NA())</f>
        <v>#N/A</v>
      </c>
      <c r="AX156" s="528" t="e">
        <f ca="1">+IF(AND(ISNUMBER(OFFSET('Sanitation Data'!$I$11,0,10*ROW('Sanitation Data'!I150))),'Data Summary'!DM156="Yes"),OFFSET('Sanitation Data'!$I$11,0,10*ROW('Sanitation Data'!I150)),NA())</f>
        <v>#N/A</v>
      </c>
      <c r="AY156" s="528" t="e">
        <f ca="1">+IF(AND(ISNUMBER(OFFSET('Sanitation Data'!$I$12,0,10*ROW('Sanitation Data'!I150))),'Data Summary'!DN156="Yes"),OFFSET('Sanitation Data'!$I$12,0,10*ROW('Sanitation Data'!I150)),NA())</f>
        <v>#N/A</v>
      </c>
      <c r="AZ156" s="529" t="e">
        <f ca="1">+IF(AND(ISNUMBER(OFFSET('Hygiene Data'!$D$5,0,10*ROW('Hygiene Data'!D150))),'Data Summary'!DO156="Yes"),OFFSET('Hygiene Data'!$D$5,0,10*ROW('Hygiene Data'!D150)),NA())</f>
        <v>#N/A</v>
      </c>
      <c r="BA156" s="529" t="e">
        <f ca="1">+IF(AND(ISNUMBER(OFFSET('Hygiene Data'!$D$7,0,10*ROW('Hygiene Data'!D150))),'Data Summary'!DP156="Yes"),OFFSET('Hygiene Data'!$D$7,0,10*ROW('Hygiene Data'!D150)),NA())</f>
        <v>#N/A</v>
      </c>
      <c r="BB156" s="529" t="e">
        <f ca="1">+IF(AND(ISNUMBER(OFFSET('Hygiene Data'!$D$9,0,10*ROW('Hygiene Data'!D150))),'Data Summary'!DQ156="Yes"),OFFSET('Hygiene Data'!$D$9,0,10*ROW('Hygiene Data'!D150)),NA())</f>
        <v>#N/A</v>
      </c>
      <c r="BC156" s="529" t="e">
        <f ca="1">+IF(AND(ISNUMBER(OFFSET('Hygiene Data'!$E$5,0,10*ROW('Hygiene Data'!E150))),'Data Summary'!DR156="Yes"),OFFSET('Hygiene Data'!$E$5,0,10*ROW('Hygiene Data'!E150)),NA())</f>
        <v>#N/A</v>
      </c>
      <c r="BD156" s="529" t="e">
        <f ca="1">+IF(AND(ISNUMBER(OFFSET('Hygiene Data'!$E$7,0,10*ROW('Hygiene Data'!E150))),'Data Summary'!DS156="Yes"),OFFSET('Hygiene Data'!$E$7,0,10*ROW('Hygiene Data'!E150)),NA())</f>
        <v>#N/A</v>
      </c>
      <c r="BE156" s="529" t="e">
        <f ca="1">+IF(AND(ISNUMBER(OFFSET('Hygiene Data'!$E$9,0,10*ROW('Hygiene Data'!E150))),'Data Summary'!DT156="Yes"),OFFSET('Hygiene Data'!$E$9,0,10*ROW('Hygiene Data'!E150)),NA())</f>
        <v>#N/A</v>
      </c>
      <c r="BF156" s="529" t="e">
        <f ca="1">+IF(AND(ISNUMBER(OFFSET('Hygiene Data'!$F$5,0,10*ROW('Hygiene Data'!F150))),'Data Summary'!DU156="Yes"),OFFSET('Hygiene Data'!$F$5,0,10*ROW('Hygiene Data'!F150)),NA())</f>
        <v>#N/A</v>
      </c>
      <c r="BG156" s="529" t="e">
        <f ca="1">+IF(AND(ISNUMBER(OFFSET('Hygiene Data'!$F$7,0,10*ROW('Hygiene Data'!F150))),'Data Summary'!DV156="Yes"),OFFSET('Hygiene Data'!$F$7,0,10*ROW('Hygiene Data'!F150)),NA())</f>
        <v>#N/A</v>
      </c>
      <c r="BH156" s="529" t="e">
        <f ca="1">+IF(AND(ISNUMBER(OFFSET('Hygiene Data'!$F$9,0,10*ROW('Hygiene Data'!F150))),'Data Summary'!DW156="Yes"),OFFSET('Hygiene Data'!$F$9,0,10*ROW('Hygiene Data'!F150)),NA())</f>
        <v>#N/A</v>
      </c>
      <c r="BI156" s="529" t="e">
        <f ca="1">+IF(AND(ISNUMBER(OFFSET('Hygiene Data'!$G$5,0,10*ROW('Hygiene Data'!G150))),'Data Summary'!DX156="Yes"),OFFSET('Hygiene Data'!$G$5,0,10*ROW('Hygiene Data'!G150)),NA())</f>
        <v>#N/A</v>
      </c>
      <c r="BJ156" s="529" t="e">
        <f ca="1">+IF(AND(ISNUMBER(OFFSET('Hygiene Data'!$G$7,0,10*ROW('Hygiene Data'!G150))),'Data Summary'!DY156="Yes"),OFFSET('Hygiene Data'!$G$7,0,10*ROW('Hygiene Data'!G150)),NA())</f>
        <v>#N/A</v>
      </c>
      <c r="BK156" s="529" t="e">
        <f ca="1">+IF(AND(ISNUMBER(OFFSET('Hygiene Data'!$G$9,0,10*ROW('Hygiene Data'!G150))),'Data Summary'!DZ156="Yes"),OFFSET('Hygiene Data'!$G$9,0,10*ROW('Hygiene Data'!G150)),NA())</f>
        <v>#N/A</v>
      </c>
      <c r="BL156" s="529" t="e">
        <f ca="1">+IF(AND(ISNUMBER(OFFSET('Hygiene Data'!$H$5,0,10*ROW('Hygiene Data'!H150))),'Data Summary'!EA156="Yes"),OFFSET('Hygiene Data'!$H$5,0,10*ROW('Hygiene Data'!H150)),NA())</f>
        <v>#N/A</v>
      </c>
      <c r="BM156" s="529" t="e">
        <f ca="1">+IF(AND(ISNUMBER(OFFSET('Hygiene Data'!$H$7,0,10*ROW('Hygiene Data'!H150))),'Data Summary'!EB156="Yes"),OFFSET('Hygiene Data'!$H$7,0,10*ROW('Hygiene Data'!H150)),NA())</f>
        <v>#N/A</v>
      </c>
      <c r="BN156" s="529" t="e">
        <f ca="1">+IF(AND(ISNUMBER(OFFSET('Hygiene Data'!$H$9,0,10*ROW('Hygiene Data'!H150))),'Data Summary'!EC156="Yes"),OFFSET('Hygiene Data'!$H$9,0,10*ROW('Hygiene Data'!H150)),NA())</f>
        <v>#N/A</v>
      </c>
      <c r="BO156" s="529" t="e">
        <f ca="1">+IF(AND(ISNUMBER(OFFSET('Hygiene Data'!$I$5,0,10*ROW('Hygiene Data'!I150))),'Data Summary'!ED156="Yes"),OFFSET('Hygiene Data'!$I$5,0,10*ROW('Hygiene Data'!I150)),NA())</f>
        <v>#N/A</v>
      </c>
      <c r="BP156" s="529" t="e">
        <f ca="1">+IF(AND(ISNUMBER(OFFSET('Hygiene Data'!$I$7,0,10*ROW('Hygiene Data'!I150))),'Data Summary'!EE156="Yes"),OFFSET('Hygiene Data'!$I$7,0,10*ROW('Hygiene Data'!I150)),NA())</f>
        <v>#N/A</v>
      </c>
      <c r="BQ156" s="529" t="e">
        <f ca="1">+IF(AND(ISNUMBER(OFFSET('Hygiene Data'!$I$9,0,10*ROW('Hygiene Data'!I150))),'Data Summary'!EF156="Yes"),OFFSET('Hygiene Data'!$I$9,0,10*ROW('Hygiene Data'!I150)),NA())</f>
        <v>#N/A</v>
      </c>
    </row>
    <row r="157" spans="1:69" x14ac:dyDescent="0.25">
      <c r="A157" s="525" t="e">
        <f ca="1">+RIGHT('Data Summary'!A157,LEN('Data Summary'!A157)-9)</f>
        <v>#VALUE!</v>
      </c>
      <c r="B157" s="499" t="str">
        <f ca="1">+IF(ISTEXT('Data Summary'!B157),'Data Summary'!B157,"")</f>
        <v/>
      </c>
      <c r="C157" s="526" t="e">
        <f ca="1">+VALUE('Data Summary'!C157)</f>
        <v>#VALUE!</v>
      </c>
      <c r="D157" s="527" t="e">
        <f ca="1">+IF(AND(ISNUMBER(OFFSET('Water Data'!$D$4,0,10*ROW('Water Data'!D151))),'Data Summary'!BS157="Yes"),100-OFFSET('Water Data'!$D$4,0,10*ROW('Water Data'!D151)),NA())</f>
        <v>#N/A</v>
      </c>
      <c r="E157" s="527" t="e">
        <f ca="1">+IF(AND(ISNUMBER(OFFSET('Water Data'!$D$6,0,10*ROW('Water Data'!D151))),'Data Summary'!BT157="Yes"),OFFSET('Water Data'!$D$6,0,10*ROW('Water Data'!D151)),NA())</f>
        <v>#N/A</v>
      </c>
      <c r="F157" s="527" t="e">
        <f ca="1">+IF(AND(ISNUMBER(OFFSET('Water Data'!$D$9,0,10*ROW('Water Data'!D151))),'Data Summary'!BU157="Yes"),OFFSET('Water Data'!$D$9,0,10*ROW('Water Data'!D151)),NA())</f>
        <v>#N/A</v>
      </c>
      <c r="G157" s="527" t="e">
        <f ca="1">+IF(AND(ISNUMBER(OFFSET('Water Data'!$E$4,0,10*ROW('Water Data'!E151))),'Data Summary'!BV157="Yes"),100-OFFSET('Water Data'!$E$4,0,10*ROW('Water Data'!E151)),NA())</f>
        <v>#N/A</v>
      </c>
      <c r="H157" s="527" t="e">
        <f ca="1">+IF(AND(ISNUMBER(OFFSET('Water Data'!$E$6,0,10*ROW('Water Data'!E151))),'Data Summary'!BW157="Yes"),OFFSET('Water Data'!$E$6,0,10*ROW('Water Data'!E151)),NA())</f>
        <v>#N/A</v>
      </c>
      <c r="I157" s="527" t="e">
        <f ca="1">+IF(AND(ISNUMBER(OFFSET('Water Data'!$E$9,0,10*ROW('Water Data'!E151))),'Data Summary'!BX157="Yes"),OFFSET('Water Data'!$E$9,0,10*ROW('Water Data'!E151)),NA())</f>
        <v>#N/A</v>
      </c>
      <c r="J157" s="527" t="e">
        <f ca="1">+IF(AND(ISNUMBER(OFFSET('Water Data'!$F$4,0,10*ROW('Water Data'!F151))),'Data Summary'!BY157="Yes"),100-OFFSET('Water Data'!$F$4,0,10*ROW('Water Data'!F151)),NA())</f>
        <v>#N/A</v>
      </c>
      <c r="K157" s="527" t="e">
        <f ca="1">+IF(AND(ISNUMBER(OFFSET('Water Data'!$F$6,0,10*ROW('Water Data'!F151))),'Data Summary'!BZ157="Yes"),OFFSET('Water Data'!$F$6,0,10*ROW('Water Data'!F151)),NA())</f>
        <v>#N/A</v>
      </c>
      <c r="L157" s="527" t="e">
        <f ca="1">+IF(AND(ISNUMBER(OFFSET('Water Data'!$F$9,0,10*ROW('Water Data'!F151))),'Data Summary'!CA157="Yes"),OFFSET('Water Data'!$F$9,0,10*ROW('Water Data'!F151)),NA())</f>
        <v>#N/A</v>
      </c>
      <c r="M157" s="527" t="e">
        <f ca="1">+IF(AND(ISNUMBER(OFFSET('Water Data'!$G$4,0,10*ROW('Water Data'!G151))),'Data Summary'!CB157="Yes"),100-OFFSET('Water Data'!$G$4,0,10*ROW('Water Data'!G151)),NA())</f>
        <v>#N/A</v>
      </c>
      <c r="N157" s="527" t="e">
        <f ca="1">+IF(AND(ISNUMBER(OFFSET('Water Data'!$G$6,0,10*ROW('Water Data'!G151))),'Data Summary'!CC157="Yes"),OFFSET('Water Data'!$G$6,0,10*ROW('Water Data'!G151)),NA())</f>
        <v>#N/A</v>
      </c>
      <c r="O157" s="527" t="e">
        <f ca="1">+IF(AND(ISNUMBER(OFFSET('Water Data'!$G$9,0,10*ROW('Water Data'!G151))),'Data Summary'!CD157="Yes"),OFFSET('Water Data'!$G$9,0,10*ROW('Water Data'!G151)),NA())</f>
        <v>#N/A</v>
      </c>
      <c r="P157" s="527" t="e">
        <f ca="1">+IF(AND(ISNUMBER(OFFSET('Water Data'!$H$4,0,10*ROW('Water Data'!H151))),'Data Summary'!CE157="Yes"),100-OFFSET('Water Data'!$H$4,0,10*ROW('Water Data'!H151)),NA())</f>
        <v>#N/A</v>
      </c>
      <c r="Q157" s="527" t="e">
        <f ca="1">+IF(AND(ISNUMBER(OFFSET('Water Data'!$H$6,0,10*ROW('Water Data'!H151))),'Data Summary'!CF157="Yes"),OFFSET('Water Data'!$H$6,0,10*ROW('Water Data'!H151)),NA())</f>
        <v>#N/A</v>
      </c>
      <c r="R157" s="527" t="e">
        <f ca="1">+IF(AND(ISNUMBER(OFFSET('Water Data'!$H$9,0,10*ROW('Water Data'!H151))),'Data Summary'!CG157="Yes"),OFFSET('Water Data'!$H$9,0,10*ROW('Water Data'!H151)),NA())</f>
        <v>#N/A</v>
      </c>
      <c r="S157" s="527" t="e">
        <f ca="1">+IF(AND(ISNUMBER(OFFSET('Water Data'!$I$4,0,10*ROW('Water Data'!I151))),'Data Summary'!CH157="Yes"),100-OFFSET('Water Data'!$I$4,0,10*ROW('Water Data'!I151)),NA())</f>
        <v>#N/A</v>
      </c>
      <c r="T157" s="527" t="e">
        <f ca="1">+IF(AND(ISNUMBER(OFFSET('Water Data'!$I$6,0,10*ROW('Water Data'!I151))),'Data Summary'!CI157="Yes"),OFFSET('Water Data'!$I$6,0,10*ROW('Water Data'!I151)),NA())</f>
        <v>#N/A</v>
      </c>
      <c r="U157" s="527" t="e">
        <f ca="1">+IF(AND(ISNUMBER(OFFSET('Water Data'!$I$9,0,10*ROW('Water Data'!I151))),'Data Summary'!CJ157="Yes"),OFFSET('Water Data'!$I$9,0,10*ROW('Water Data'!I151)),NA())</f>
        <v>#N/A</v>
      </c>
      <c r="V157" s="528" t="e">
        <f ca="1">+IF(AND(ISNUMBER(OFFSET('Sanitation Data'!$D$4,0,10*ROW('Sanitation Data'!D151))),'Data Summary'!CK157="Yes"),100-OFFSET('Sanitation Data'!$D$4,0,10*ROW('Sanitation Data'!D151)),NA())</f>
        <v>#N/A</v>
      </c>
      <c r="W157" s="528" t="e">
        <f ca="1">+IF(AND(ISNUMBER(OFFSET('Sanitation Data'!$D$6,0,10*ROW('Sanitation Data'!D151))),'Data Summary'!CL157="Yes"),OFFSET('Sanitation Data'!$D$6,0,10*ROW('Sanitation Data'!D151)),NA())</f>
        <v>#N/A</v>
      </c>
      <c r="X157" s="528" t="e">
        <f ca="1">+IF(AND(ISNUMBER(OFFSET('Sanitation Data'!$D$10,0,10*ROW('Sanitation Data'!D151))),'Data Summary'!CM157="Yes"),OFFSET('Sanitation Data'!$D$10,0,10*ROW('Sanitation Data'!D151)),NA())</f>
        <v>#N/A</v>
      </c>
      <c r="Y157" s="528" t="e">
        <f ca="1">+IF(AND(ISNUMBER(OFFSET('Sanitation Data'!$D$11,0,10*ROW('Sanitation Data'!D151))),'Data Summary'!CN157="Yes"),OFFSET('Sanitation Data'!$D$11,0,10*ROW('Sanitation Data'!D151)),NA())</f>
        <v>#N/A</v>
      </c>
      <c r="Z157" s="528" t="e">
        <f ca="1">+IF(AND(ISNUMBER(OFFSET('Sanitation Data'!$D$12,0,10*ROW('Sanitation Data'!D151))),'Data Summary'!CO157="Yes"),OFFSET('Sanitation Data'!$D$12,0,10*ROW('Sanitation Data'!D151)),NA())</f>
        <v>#N/A</v>
      </c>
      <c r="AA157" s="528" t="e">
        <f ca="1">+IF(AND(ISNUMBER(OFFSET('Sanitation Data'!$E$4,0,10*ROW('Sanitation Data'!E151))),'Data Summary'!CP157="Yes"),100-OFFSET('Sanitation Data'!$E$4,0,10*ROW('Sanitation Data'!E151)),NA())</f>
        <v>#N/A</v>
      </c>
      <c r="AB157" s="528" t="e">
        <f ca="1">+IF(AND(ISNUMBER(OFFSET('Sanitation Data'!$E$6,0,10*ROW('Sanitation Data'!E151))),'Data Summary'!CQ157="Yes"),OFFSET('Sanitation Data'!$E$6,0,10*ROW('Sanitation Data'!E151)),NA())</f>
        <v>#N/A</v>
      </c>
      <c r="AC157" s="528" t="e">
        <f ca="1">+IF(AND(ISNUMBER(OFFSET('Sanitation Data'!$E$10,0,10*ROW('Sanitation Data'!E151))),'Data Summary'!CR157="Yes"),OFFSET('Sanitation Data'!$E$10,0,10*ROW('Sanitation Data'!E151)),NA())</f>
        <v>#N/A</v>
      </c>
      <c r="AD157" s="528" t="e">
        <f ca="1">+IF(AND(ISNUMBER(OFFSET('Sanitation Data'!$E$11,0,10*ROW('Sanitation Data'!E151))),'Data Summary'!CS157="Yes"),OFFSET('Sanitation Data'!$E$11,0,10*ROW('Sanitation Data'!E151)),NA())</f>
        <v>#N/A</v>
      </c>
      <c r="AE157" s="528" t="e">
        <f ca="1">+IF(AND(ISNUMBER(OFFSET('Sanitation Data'!$E$12,0,10*ROW('Sanitation Data'!E151))),'Data Summary'!CT157="Yes"),OFFSET('Sanitation Data'!$E$12,0,10*ROW('Sanitation Data'!E151)),NA())</f>
        <v>#N/A</v>
      </c>
      <c r="AF157" s="528" t="e">
        <f ca="1">+IF(AND(ISNUMBER(OFFSET('Sanitation Data'!$F$4,0,10*ROW('Sanitation Data'!F151))),'Data Summary'!CU157="Yes"),100-OFFSET('Sanitation Data'!$F$4,0,10*ROW('Sanitation Data'!F151)),NA())</f>
        <v>#N/A</v>
      </c>
      <c r="AG157" s="528" t="e">
        <f ca="1">+IF(AND(ISNUMBER(OFFSET('Sanitation Data'!$F$6,0,10*ROW('Sanitation Data'!F151))),'Data Summary'!CV157="Yes"),OFFSET('Sanitation Data'!$F$6,0,10*ROW('Sanitation Data'!F151)),NA())</f>
        <v>#N/A</v>
      </c>
      <c r="AH157" s="528" t="e">
        <f ca="1">+IF(AND(ISNUMBER(OFFSET('Sanitation Data'!$F$10,0,10*ROW('Sanitation Data'!F151))),'Data Summary'!CW157="Yes"),OFFSET('Sanitation Data'!$F$10,0,10*ROW('Sanitation Data'!F151)),NA())</f>
        <v>#N/A</v>
      </c>
      <c r="AI157" s="528" t="e">
        <f ca="1">+IF(AND(ISNUMBER(OFFSET('Sanitation Data'!$F$11,0,10*ROW('Sanitation Data'!F151))),'Data Summary'!CX157="Yes"),OFFSET('Sanitation Data'!$F$11,0,10*ROW('Sanitation Data'!F151)),NA())</f>
        <v>#N/A</v>
      </c>
      <c r="AJ157" s="528" t="e">
        <f ca="1">+IF(AND(ISNUMBER(OFFSET('Sanitation Data'!$F$12,0,10*ROW('Sanitation Data'!F151))),'Data Summary'!CY157="Yes"),OFFSET('Sanitation Data'!$F$12,0,10*ROW('Sanitation Data'!F151)),NA())</f>
        <v>#N/A</v>
      </c>
      <c r="AK157" s="528" t="e">
        <f ca="1">+IF(AND(ISNUMBER(OFFSET('Sanitation Data'!$G$4,0,10*ROW('Sanitation Data'!G151))),'Data Summary'!CZ157="Yes"),100-OFFSET('Sanitation Data'!$G$4,0,10*ROW('Sanitation Data'!G151)),NA())</f>
        <v>#N/A</v>
      </c>
      <c r="AL157" s="528" t="e">
        <f ca="1">+IF(AND(ISNUMBER(OFFSET('Sanitation Data'!$G$6,0,10*ROW('Sanitation Data'!G151))),'Data Summary'!DA157="Yes"),OFFSET('Sanitation Data'!$G$6,0,10*ROW('Sanitation Data'!G151)),NA())</f>
        <v>#N/A</v>
      </c>
      <c r="AM157" s="528" t="e">
        <f ca="1">+IF(AND(ISNUMBER(OFFSET('Sanitation Data'!$G$10,0,10*ROW('Sanitation Data'!G151))),'Data Summary'!DB157="Yes"),OFFSET('Sanitation Data'!$G$10,0,10*ROW('Sanitation Data'!G151)),NA())</f>
        <v>#N/A</v>
      </c>
      <c r="AN157" s="528" t="e">
        <f ca="1">+IF(AND(ISNUMBER(OFFSET('Sanitation Data'!$G$11,0,10*ROW('Sanitation Data'!G151))),'Data Summary'!DC157="Yes"),OFFSET('Sanitation Data'!$G$11,0,10*ROW('Sanitation Data'!G151)),NA())</f>
        <v>#N/A</v>
      </c>
      <c r="AO157" s="528" t="e">
        <f ca="1">+IF(AND(ISNUMBER(OFFSET('Sanitation Data'!$G$12,0,10*ROW('Sanitation Data'!G151))),'Data Summary'!DD157="Yes"),OFFSET('Sanitation Data'!$G$12,0,10*ROW('Sanitation Data'!G151)),NA())</f>
        <v>#N/A</v>
      </c>
      <c r="AP157" s="528" t="e">
        <f ca="1">+IF(AND(ISNUMBER(OFFSET('Sanitation Data'!$H$4,0,10*ROW('Sanitation Data'!H151))),'Data Summary'!DE157="Yes"),100-OFFSET('Sanitation Data'!$H$4,0,10*ROW('Sanitation Data'!H151)),NA())</f>
        <v>#N/A</v>
      </c>
      <c r="AQ157" s="528" t="e">
        <f ca="1">+IF(AND(ISNUMBER(OFFSET('Sanitation Data'!$H$6,0,10*ROW('Sanitation Data'!H151))),'Data Summary'!DF157="Yes"),OFFSET('Sanitation Data'!$H$6,0,10*ROW('Sanitation Data'!H151)),NA())</f>
        <v>#N/A</v>
      </c>
      <c r="AR157" s="528" t="e">
        <f ca="1">+IF(AND(ISNUMBER(OFFSET('Sanitation Data'!$H$10,0,10*ROW('Sanitation Data'!H151))),'Data Summary'!DG157="Yes"),OFFSET('Sanitation Data'!$H$10,0,10*ROW('Sanitation Data'!H151)),NA())</f>
        <v>#N/A</v>
      </c>
      <c r="AS157" s="528" t="e">
        <f ca="1">+IF(AND(ISNUMBER(OFFSET('Sanitation Data'!$H$11,0,10*ROW('Sanitation Data'!H151))),'Data Summary'!DH157="Yes"),OFFSET('Sanitation Data'!$H$11,0,10*ROW('Sanitation Data'!H151)),NA())</f>
        <v>#N/A</v>
      </c>
      <c r="AT157" s="528" t="e">
        <f ca="1">+IF(AND(ISNUMBER(OFFSET('Sanitation Data'!$H$12,0,10*ROW('Sanitation Data'!H151))),'Data Summary'!DI157="Yes"),OFFSET('Sanitation Data'!$H$12,0,10*ROW('Sanitation Data'!H151)),NA())</f>
        <v>#N/A</v>
      </c>
      <c r="AU157" s="528" t="e">
        <f ca="1">+IF(AND(ISNUMBER(OFFSET('Sanitation Data'!$I$4,0,10*ROW('Sanitation Data'!I151))),'Data Summary'!DJ157="Yes"),100-OFFSET('Sanitation Data'!$I$4,0,10*ROW('Sanitation Data'!I151)),NA())</f>
        <v>#N/A</v>
      </c>
      <c r="AV157" s="528" t="e">
        <f ca="1">+IF(AND(ISNUMBER(OFFSET('Sanitation Data'!$I$6,0,10*ROW('Sanitation Data'!I151))),'Data Summary'!DK157="Yes"),OFFSET('Sanitation Data'!$I$6,0,10*ROW('Sanitation Data'!I151)),NA())</f>
        <v>#N/A</v>
      </c>
      <c r="AW157" s="528" t="e">
        <f ca="1">+IF(AND(ISNUMBER(OFFSET('Sanitation Data'!$I$10,0,10*ROW('Sanitation Data'!I151))),'Data Summary'!DL157="Yes"),OFFSET('Sanitation Data'!$I$10,0,10*ROW('Sanitation Data'!I151)),NA())</f>
        <v>#N/A</v>
      </c>
      <c r="AX157" s="528" t="e">
        <f ca="1">+IF(AND(ISNUMBER(OFFSET('Sanitation Data'!$I$11,0,10*ROW('Sanitation Data'!I151))),'Data Summary'!DM157="Yes"),OFFSET('Sanitation Data'!$I$11,0,10*ROW('Sanitation Data'!I151)),NA())</f>
        <v>#N/A</v>
      </c>
      <c r="AY157" s="528" t="e">
        <f ca="1">+IF(AND(ISNUMBER(OFFSET('Sanitation Data'!$I$12,0,10*ROW('Sanitation Data'!I151))),'Data Summary'!DN157="Yes"),OFFSET('Sanitation Data'!$I$12,0,10*ROW('Sanitation Data'!I151)),NA())</f>
        <v>#N/A</v>
      </c>
      <c r="AZ157" s="529" t="e">
        <f ca="1">+IF(AND(ISNUMBER(OFFSET('Hygiene Data'!$D$5,0,10*ROW('Hygiene Data'!D151))),'Data Summary'!DO157="Yes"),OFFSET('Hygiene Data'!$D$5,0,10*ROW('Hygiene Data'!D151)),NA())</f>
        <v>#N/A</v>
      </c>
      <c r="BA157" s="529" t="e">
        <f ca="1">+IF(AND(ISNUMBER(OFFSET('Hygiene Data'!$D$7,0,10*ROW('Hygiene Data'!D151))),'Data Summary'!DP157="Yes"),OFFSET('Hygiene Data'!$D$7,0,10*ROW('Hygiene Data'!D151)),NA())</f>
        <v>#N/A</v>
      </c>
      <c r="BB157" s="529" t="e">
        <f ca="1">+IF(AND(ISNUMBER(OFFSET('Hygiene Data'!$D$9,0,10*ROW('Hygiene Data'!D151))),'Data Summary'!DQ157="Yes"),OFFSET('Hygiene Data'!$D$9,0,10*ROW('Hygiene Data'!D151)),NA())</f>
        <v>#N/A</v>
      </c>
      <c r="BC157" s="529" t="e">
        <f ca="1">+IF(AND(ISNUMBER(OFFSET('Hygiene Data'!$E$5,0,10*ROW('Hygiene Data'!E151))),'Data Summary'!DR157="Yes"),OFFSET('Hygiene Data'!$E$5,0,10*ROW('Hygiene Data'!E151)),NA())</f>
        <v>#N/A</v>
      </c>
      <c r="BD157" s="529" t="e">
        <f ca="1">+IF(AND(ISNUMBER(OFFSET('Hygiene Data'!$E$7,0,10*ROW('Hygiene Data'!E151))),'Data Summary'!DS157="Yes"),OFFSET('Hygiene Data'!$E$7,0,10*ROW('Hygiene Data'!E151)),NA())</f>
        <v>#N/A</v>
      </c>
      <c r="BE157" s="529" t="e">
        <f ca="1">+IF(AND(ISNUMBER(OFFSET('Hygiene Data'!$E$9,0,10*ROW('Hygiene Data'!E151))),'Data Summary'!DT157="Yes"),OFFSET('Hygiene Data'!$E$9,0,10*ROW('Hygiene Data'!E151)),NA())</f>
        <v>#N/A</v>
      </c>
      <c r="BF157" s="529" t="e">
        <f ca="1">+IF(AND(ISNUMBER(OFFSET('Hygiene Data'!$F$5,0,10*ROW('Hygiene Data'!F151))),'Data Summary'!DU157="Yes"),OFFSET('Hygiene Data'!$F$5,0,10*ROW('Hygiene Data'!F151)),NA())</f>
        <v>#N/A</v>
      </c>
      <c r="BG157" s="529" t="e">
        <f ca="1">+IF(AND(ISNUMBER(OFFSET('Hygiene Data'!$F$7,0,10*ROW('Hygiene Data'!F151))),'Data Summary'!DV157="Yes"),OFFSET('Hygiene Data'!$F$7,0,10*ROW('Hygiene Data'!F151)),NA())</f>
        <v>#N/A</v>
      </c>
      <c r="BH157" s="529" t="e">
        <f ca="1">+IF(AND(ISNUMBER(OFFSET('Hygiene Data'!$F$9,0,10*ROW('Hygiene Data'!F151))),'Data Summary'!DW157="Yes"),OFFSET('Hygiene Data'!$F$9,0,10*ROW('Hygiene Data'!F151)),NA())</f>
        <v>#N/A</v>
      </c>
      <c r="BI157" s="529" t="e">
        <f ca="1">+IF(AND(ISNUMBER(OFFSET('Hygiene Data'!$G$5,0,10*ROW('Hygiene Data'!G151))),'Data Summary'!DX157="Yes"),OFFSET('Hygiene Data'!$G$5,0,10*ROW('Hygiene Data'!G151)),NA())</f>
        <v>#N/A</v>
      </c>
      <c r="BJ157" s="529" t="e">
        <f ca="1">+IF(AND(ISNUMBER(OFFSET('Hygiene Data'!$G$7,0,10*ROW('Hygiene Data'!G151))),'Data Summary'!DY157="Yes"),OFFSET('Hygiene Data'!$G$7,0,10*ROW('Hygiene Data'!G151)),NA())</f>
        <v>#N/A</v>
      </c>
      <c r="BK157" s="529" t="e">
        <f ca="1">+IF(AND(ISNUMBER(OFFSET('Hygiene Data'!$G$9,0,10*ROW('Hygiene Data'!G151))),'Data Summary'!DZ157="Yes"),OFFSET('Hygiene Data'!$G$9,0,10*ROW('Hygiene Data'!G151)),NA())</f>
        <v>#N/A</v>
      </c>
      <c r="BL157" s="529" t="e">
        <f ca="1">+IF(AND(ISNUMBER(OFFSET('Hygiene Data'!$H$5,0,10*ROW('Hygiene Data'!H151))),'Data Summary'!EA157="Yes"),OFFSET('Hygiene Data'!$H$5,0,10*ROW('Hygiene Data'!H151)),NA())</f>
        <v>#N/A</v>
      </c>
      <c r="BM157" s="529" t="e">
        <f ca="1">+IF(AND(ISNUMBER(OFFSET('Hygiene Data'!$H$7,0,10*ROW('Hygiene Data'!H151))),'Data Summary'!EB157="Yes"),OFFSET('Hygiene Data'!$H$7,0,10*ROW('Hygiene Data'!H151)),NA())</f>
        <v>#N/A</v>
      </c>
      <c r="BN157" s="529" t="e">
        <f ca="1">+IF(AND(ISNUMBER(OFFSET('Hygiene Data'!$H$9,0,10*ROW('Hygiene Data'!H151))),'Data Summary'!EC157="Yes"),OFFSET('Hygiene Data'!$H$9,0,10*ROW('Hygiene Data'!H151)),NA())</f>
        <v>#N/A</v>
      </c>
      <c r="BO157" s="529" t="e">
        <f ca="1">+IF(AND(ISNUMBER(OFFSET('Hygiene Data'!$I$5,0,10*ROW('Hygiene Data'!I151))),'Data Summary'!ED157="Yes"),OFFSET('Hygiene Data'!$I$5,0,10*ROW('Hygiene Data'!I151)),NA())</f>
        <v>#N/A</v>
      </c>
      <c r="BP157" s="529" t="e">
        <f ca="1">+IF(AND(ISNUMBER(OFFSET('Hygiene Data'!$I$7,0,10*ROW('Hygiene Data'!I151))),'Data Summary'!EE157="Yes"),OFFSET('Hygiene Data'!$I$7,0,10*ROW('Hygiene Data'!I151)),NA())</f>
        <v>#N/A</v>
      </c>
      <c r="BQ157" s="529" t="e">
        <f ca="1">+IF(AND(ISNUMBER(OFFSET('Hygiene Data'!$I$9,0,10*ROW('Hygiene Data'!I151))),'Data Summary'!EF157="Yes"),OFFSET('Hygiene Data'!$I$9,0,10*ROW('Hygiene Data'!I151)),NA())</f>
        <v>#N/A</v>
      </c>
    </row>
    <row r="158" spans="1:69" x14ac:dyDescent="0.25">
      <c r="A158" s="525" t="e">
        <f ca="1">+RIGHT('Data Summary'!A158,LEN('Data Summary'!A158)-9)</f>
        <v>#VALUE!</v>
      </c>
      <c r="B158" s="499" t="str">
        <f ca="1">+IF(ISTEXT('Data Summary'!B158),'Data Summary'!B158,"")</f>
        <v/>
      </c>
      <c r="C158" s="526" t="e">
        <f ca="1">+VALUE('Data Summary'!C158)</f>
        <v>#VALUE!</v>
      </c>
      <c r="D158" s="527" t="e">
        <f ca="1">+IF(AND(ISNUMBER(OFFSET('Water Data'!$D$4,0,10*ROW('Water Data'!D152))),'Data Summary'!BS158="Yes"),100-OFFSET('Water Data'!$D$4,0,10*ROW('Water Data'!D152)),NA())</f>
        <v>#N/A</v>
      </c>
      <c r="E158" s="527" t="e">
        <f ca="1">+IF(AND(ISNUMBER(OFFSET('Water Data'!$D$6,0,10*ROW('Water Data'!D152))),'Data Summary'!BT158="Yes"),OFFSET('Water Data'!$D$6,0,10*ROW('Water Data'!D152)),NA())</f>
        <v>#N/A</v>
      </c>
      <c r="F158" s="527" t="e">
        <f ca="1">+IF(AND(ISNUMBER(OFFSET('Water Data'!$D$9,0,10*ROW('Water Data'!D152))),'Data Summary'!BU158="Yes"),OFFSET('Water Data'!$D$9,0,10*ROW('Water Data'!D152)),NA())</f>
        <v>#N/A</v>
      </c>
      <c r="G158" s="527" t="e">
        <f ca="1">+IF(AND(ISNUMBER(OFFSET('Water Data'!$E$4,0,10*ROW('Water Data'!E152))),'Data Summary'!BV158="Yes"),100-OFFSET('Water Data'!$E$4,0,10*ROW('Water Data'!E152)),NA())</f>
        <v>#N/A</v>
      </c>
      <c r="H158" s="527" t="e">
        <f ca="1">+IF(AND(ISNUMBER(OFFSET('Water Data'!$E$6,0,10*ROW('Water Data'!E152))),'Data Summary'!BW158="Yes"),OFFSET('Water Data'!$E$6,0,10*ROW('Water Data'!E152)),NA())</f>
        <v>#N/A</v>
      </c>
      <c r="I158" s="527" t="e">
        <f ca="1">+IF(AND(ISNUMBER(OFFSET('Water Data'!$E$9,0,10*ROW('Water Data'!E152))),'Data Summary'!BX158="Yes"),OFFSET('Water Data'!$E$9,0,10*ROW('Water Data'!E152)),NA())</f>
        <v>#N/A</v>
      </c>
      <c r="J158" s="527" t="e">
        <f ca="1">+IF(AND(ISNUMBER(OFFSET('Water Data'!$F$4,0,10*ROW('Water Data'!F152))),'Data Summary'!BY158="Yes"),100-OFFSET('Water Data'!$F$4,0,10*ROW('Water Data'!F152)),NA())</f>
        <v>#N/A</v>
      </c>
      <c r="K158" s="527" t="e">
        <f ca="1">+IF(AND(ISNUMBER(OFFSET('Water Data'!$F$6,0,10*ROW('Water Data'!F152))),'Data Summary'!BZ158="Yes"),OFFSET('Water Data'!$F$6,0,10*ROW('Water Data'!F152)),NA())</f>
        <v>#N/A</v>
      </c>
      <c r="L158" s="527" t="e">
        <f ca="1">+IF(AND(ISNUMBER(OFFSET('Water Data'!$F$9,0,10*ROW('Water Data'!F152))),'Data Summary'!CA158="Yes"),OFFSET('Water Data'!$F$9,0,10*ROW('Water Data'!F152)),NA())</f>
        <v>#N/A</v>
      </c>
      <c r="M158" s="527" t="e">
        <f ca="1">+IF(AND(ISNUMBER(OFFSET('Water Data'!$G$4,0,10*ROW('Water Data'!G152))),'Data Summary'!CB158="Yes"),100-OFFSET('Water Data'!$G$4,0,10*ROW('Water Data'!G152)),NA())</f>
        <v>#N/A</v>
      </c>
      <c r="N158" s="527" t="e">
        <f ca="1">+IF(AND(ISNUMBER(OFFSET('Water Data'!$G$6,0,10*ROW('Water Data'!G152))),'Data Summary'!CC158="Yes"),OFFSET('Water Data'!$G$6,0,10*ROW('Water Data'!G152)),NA())</f>
        <v>#N/A</v>
      </c>
      <c r="O158" s="527" t="e">
        <f ca="1">+IF(AND(ISNUMBER(OFFSET('Water Data'!$G$9,0,10*ROW('Water Data'!G152))),'Data Summary'!CD158="Yes"),OFFSET('Water Data'!$G$9,0,10*ROW('Water Data'!G152)),NA())</f>
        <v>#N/A</v>
      </c>
      <c r="P158" s="527" t="e">
        <f ca="1">+IF(AND(ISNUMBER(OFFSET('Water Data'!$H$4,0,10*ROW('Water Data'!H152))),'Data Summary'!CE158="Yes"),100-OFFSET('Water Data'!$H$4,0,10*ROW('Water Data'!H152)),NA())</f>
        <v>#N/A</v>
      </c>
      <c r="Q158" s="527" t="e">
        <f ca="1">+IF(AND(ISNUMBER(OFFSET('Water Data'!$H$6,0,10*ROW('Water Data'!H152))),'Data Summary'!CF158="Yes"),OFFSET('Water Data'!$H$6,0,10*ROW('Water Data'!H152)),NA())</f>
        <v>#N/A</v>
      </c>
      <c r="R158" s="527" t="e">
        <f ca="1">+IF(AND(ISNUMBER(OFFSET('Water Data'!$H$9,0,10*ROW('Water Data'!H152))),'Data Summary'!CG158="Yes"),OFFSET('Water Data'!$H$9,0,10*ROW('Water Data'!H152)),NA())</f>
        <v>#N/A</v>
      </c>
      <c r="S158" s="527" t="e">
        <f ca="1">+IF(AND(ISNUMBER(OFFSET('Water Data'!$I$4,0,10*ROW('Water Data'!I152))),'Data Summary'!CH158="Yes"),100-OFFSET('Water Data'!$I$4,0,10*ROW('Water Data'!I152)),NA())</f>
        <v>#N/A</v>
      </c>
      <c r="T158" s="527" t="e">
        <f ca="1">+IF(AND(ISNUMBER(OFFSET('Water Data'!$I$6,0,10*ROW('Water Data'!I152))),'Data Summary'!CI158="Yes"),OFFSET('Water Data'!$I$6,0,10*ROW('Water Data'!I152)),NA())</f>
        <v>#N/A</v>
      </c>
      <c r="U158" s="527" t="e">
        <f ca="1">+IF(AND(ISNUMBER(OFFSET('Water Data'!$I$9,0,10*ROW('Water Data'!I152))),'Data Summary'!CJ158="Yes"),OFFSET('Water Data'!$I$9,0,10*ROW('Water Data'!I152)),NA())</f>
        <v>#N/A</v>
      </c>
      <c r="V158" s="528" t="e">
        <f ca="1">+IF(AND(ISNUMBER(OFFSET('Sanitation Data'!$D$4,0,10*ROW('Sanitation Data'!D152))),'Data Summary'!CK158="Yes"),100-OFFSET('Sanitation Data'!$D$4,0,10*ROW('Sanitation Data'!D152)),NA())</f>
        <v>#N/A</v>
      </c>
      <c r="W158" s="528" t="e">
        <f ca="1">+IF(AND(ISNUMBER(OFFSET('Sanitation Data'!$D$6,0,10*ROW('Sanitation Data'!D152))),'Data Summary'!CL158="Yes"),OFFSET('Sanitation Data'!$D$6,0,10*ROW('Sanitation Data'!D152)),NA())</f>
        <v>#N/A</v>
      </c>
      <c r="X158" s="528" t="e">
        <f ca="1">+IF(AND(ISNUMBER(OFFSET('Sanitation Data'!$D$10,0,10*ROW('Sanitation Data'!D152))),'Data Summary'!CM158="Yes"),OFFSET('Sanitation Data'!$D$10,0,10*ROW('Sanitation Data'!D152)),NA())</f>
        <v>#N/A</v>
      </c>
      <c r="Y158" s="528" t="e">
        <f ca="1">+IF(AND(ISNUMBER(OFFSET('Sanitation Data'!$D$11,0,10*ROW('Sanitation Data'!D152))),'Data Summary'!CN158="Yes"),OFFSET('Sanitation Data'!$D$11,0,10*ROW('Sanitation Data'!D152)),NA())</f>
        <v>#N/A</v>
      </c>
      <c r="Z158" s="528" t="e">
        <f ca="1">+IF(AND(ISNUMBER(OFFSET('Sanitation Data'!$D$12,0,10*ROW('Sanitation Data'!D152))),'Data Summary'!CO158="Yes"),OFFSET('Sanitation Data'!$D$12,0,10*ROW('Sanitation Data'!D152)),NA())</f>
        <v>#N/A</v>
      </c>
      <c r="AA158" s="528" t="e">
        <f ca="1">+IF(AND(ISNUMBER(OFFSET('Sanitation Data'!$E$4,0,10*ROW('Sanitation Data'!E152))),'Data Summary'!CP158="Yes"),100-OFFSET('Sanitation Data'!$E$4,0,10*ROW('Sanitation Data'!E152)),NA())</f>
        <v>#N/A</v>
      </c>
      <c r="AB158" s="528" t="e">
        <f ca="1">+IF(AND(ISNUMBER(OFFSET('Sanitation Data'!$E$6,0,10*ROW('Sanitation Data'!E152))),'Data Summary'!CQ158="Yes"),OFFSET('Sanitation Data'!$E$6,0,10*ROW('Sanitation Data'!E152)),NA())</f>
        <v>#N/A</v>
      </c>
      <c r="AC158" s="528" t="e">
        <f ca="1">+IF(AND(ISNUMBER(OFFSET('Sanitation Data'!$E$10,0,10*ROW('Sanitation Data'!E152))),'Data Summary'!CR158="Yes"),OFFSET('Sanitation Data'!$E$10,0,10*ROW('Sanitation Data'!E152)),NA())</f>
        <v>#N/A</v>
      </c>
      <c r="AD158" s="528" t="e">
        <f ca="1">+IF(AND(ISNUMBER(OFFSET('Sanitation Data'!$E$11,0,10*ROW('Sanitation Data'!E152))),'Data Summary'!CS158="Yes"),OFFSET('Sanitation Data'!$E$11,0,10*ROW('Sanitation Data'!E152)),NA())</f>
        <v>#N/A</v>
      </c>
      <c r="AE158" s="528" t="e">
        <f ca="1">+IF(AND(ISNUMBER(OFFSET('Sanitation Data'!$E$12,0,10*ROW('Sanitation Data'!E152))),'Data Summary'!CT158="Yes"),OFFSET('Sanitation Data'!$E$12,0,10*ROW('Sanitation Data'!E152)),NA())</f>
        <v>#N/A</v>
      </c>
      <c r="AF158" s="528" t="e">
        <f ca="1">+IF(AND(ISNUMBER(OFFSET('Sanitation Data'!$F$4,0,10*ROW('Sanitation Data'!F152))),'Data Summary'!CU158="Yes"),100-OFFSET('Sanitation Data'!$F$4,0,10*ROW('Sanitation Data'!F152)),NA())</f>
        <v>#N/A</v>
      </c>
      <c r="AG158" s="528" t="e">
        <f ca="1">+IF(AND(ISNUMBER(OFFSET('Sanitation Data'!$F$6,0,10*ROW('Sanitation Data'!F152))),'Data Summary'!CV158="Yes"),OFFSET('Sanitation Data'!$F$6,0,10*ROW('Sanitation Data'!F152)),NA())</f>
        <v>#N/A</v>
      </c>
      <c r="AH158" s="528" t="e">
        <f ca="1">+IF(AND(ISNUMBER(OFFSET('Sanitation Data'!$F$10,0,10*ROW('Sanitation Data'!F152))),'Data Summary'!CW158="Yes"),OFFSET('Sanitation Data'!$F$10,0,10*ROW('Sanitation Data'!F152)),NA())</f>
        <v>#N/A</v>
      </c>
      <c r="AI158" s="528" t="e">
        <f ca="1">+IF(AND(ISNUMBER(OFFSET('Sanitation Data'!$F$11,0,10*ROW('Sanitation Data'!F152))),'Data Summary'!CX158="Yes"),OFFSET('Sanitation Data'!$F$11,0,10*ROW('Sanitation Data'!F152)),NA())</f>
        <v>#N/A</v>
      </c>
      <c r="AJ158" s="528" t="e">
        <f ca="1">+IF(AND(ISNUMBER(OFFSET('Sanitation Data'!$F$12,0,10*ROW('Sanitation Data'!F152))),'Data Summary'!CY158="Yes"),OFFSET('Sanitation Data'!$F$12,0,10*ROW('Sanitation Data'!F152)),NA())</f>
        <v>#N/A</v>
      </c>
      <c r="AK158" s="528" t="e">
        <f ca="1">+IF(AND(ISNUMBER(OFFSET('Sanitation Data'!$G$4,0,10*ROW('Sanitation Data'!G152))),'Data Summary'!CZ158="Yes"),100-OFFSET('Sanitation Data'!$G$4,0,10*ROW('Sanitation Data'!G152)),NA())</f>
        <v>#N/A</v>
      </c>
      <c r="AL158" s="528" t="e">
        <f ca="1">+IF(AND(ISNUMBER(OFFSET('Sanitation Data'!$G$6,0,10*ROW('Sanitation Data'!G152))),'Data Summary'!DA158="Yes"),OFFSET('Sanitation Data'!$G$6,0,10*ROW('Sanitation Data'!G152)),NA())</f>
        <v>#N/A</v>
      </c>
      <c r="AM158" s="528" t="e">
        <f ca="1">+IF(AND(ISNUMBER(OFFSET('Sanitation Data'!$G$10,0,10*ROW('Sanitation Data'!G152))),'Data Summary'!DB158="Yes"),OFFSET('Sanitation Data'!$G$10,0,10*ROW('Sanitation Data'!G152)),NA())</f>
        <v>#N/A</v>
      </c>
      <c r="AN158" s="528" t="e">
        <f ca="1">+IF(AND(ISNUMBER(OFFSET('Sanitation Data'!$G$11,0,10*ROW('Sanitation Data'!G152))),'Data Summary'!DC158="Yes"),OFFSET('Sanitation Data'!$G$11,0,10*ROW('Sanitation Data'!G152)),NA())</f>
        <v>#N/A</v>
      </c>
      <c r="AO158" s="528" t="e">
        <f ca="1">+IF(AND(ISNUMBER(OFFSET('Sanitation Data'!$G$12,0,10*ROW('Sanitation Data'!G152))),'Data Summary'!DD158="Yes"),OFFSET('Sanitation Data'!$G$12,0,10*ROW('Sanitation Data'!G152)),NA())</f>
        <v>#N/A</v>
      </c>
      <c r="AP158" s="528" t="e">
        <f ca="1">+IF(AND(ISNUMBER(OFFSET('Sanitation Data'!$H$4,0,10*ROW('Sanitation Data'!H152))),'Data Summary'!DE158="Yes"),100-OFFSET('Sanitation Data'!$H$4,0,10*ROW('Sanitation Data'!H152)),NA())</f>
        <v>#N/A</v>
      </c>
      <c r="AQ158" s="528" t="e">
        <f ca="1">+IF(AND(ISNUMBER(OFFSET('Sanitation Data'!$H$6,0,10*ROW('Sanitation Data'!H152))),'Data Summary'!DF158="Yes"),OFFSET('Sanitation Data'!$H$6,0,10*ROW('Sanitation Data'!H152)),NA())</f>
        <v>#N/A</v>
      </c>
      <c r="AR158" s="528" t="e">
        <f ca="1">+IF(AND(ISNUMBER(OFFSET('Sanitation Data'!$H$10,0,10*ROW('Sanitation Data'!H152))),'Data Summary'!DG158="Yes"),OFFSET('Sanitation Data'!$H$10,0,10*ROW('Sanitation Data'!H152)),NA())</f>
        <v>#N/A</v>
      </c>
      <c r="AS158" s="528" t="e">
        <f ca="1">+IF(AND(ISNUMBER(OFFSET('Sanitation Data'!$H$11,0,10*ROW('Sanitation Data'!H152))),'Data Summary'!DH158="Yes"),OFFSET('Sanitation Data'!$H$11,0,10*ROW('Sanitation Data'!H152)),NA())</f>
        <v>#N/A</v>
      </c>
      <c r="AT158" s="528" t="e">
        <f ca="1">+IF(AND(ISNUMBER(OFFSET('Sanitation Data'!$H$12,0,10*ROW('Sanitation Data'!H152))),'Data Summary'!DI158="Yes"),OFFSET('Sanitation Data'!$H$12,0,10*ROW('Sanitation Data'!H152)),NA())</f>
        <v>#N/A</v>
      </c>
      <c r="AU158" s="528" t="e">
        <f ca="1">+IF(AND(ISNUMBER(OFFSET('Sanitation Data'!$I$4,0,10*ROW('Sanitation Data'!I152))),'Data Summary'!DJ158="Yes"),100-OFFSET('Sanitation Data'!$I$4,0,10*ROW('Sanitation Data'!I152)),NA())</f>
        <v>#N/A</v>
      </c>
      <c r="AV158" s="528" t="e">
        <f ca="1">+IF(AND(ISNUMBER(OFFSET('Sanitation Data'!$I$6,0,10*ROW('Sanitation Data'!I152))),'Data Summary'!DK158="Yes"),OFFSET('Sanitation Data'!$I$6,0,10*ROW('Sanitation Data'!I152)),NA())</f>
        <v>#N/A</v>
      </c>
      <c r="AW158" s="528" t="e">
        <f ca="1">+IF(AND(ISNUMBER(OFFSET('Sanitation Data'!$I$10,0,10*ROW('Sanitation Data'!I152))),'Data Summary'!DL158="Yes"),OFFSET('Sanitation Data'!$I$10,0,10*ROW('Sanitation Data'!I152)),NA())</f>
        <v>#N/A</v>
      </c>
      <c r="AX158" s="528" t="e">
        <f ca="1">+IF(AND(ISNUMBER(OFFSET('Sanitation Data'!$I$11,0,10*ROW('Sanitation Data'!I152))),'Data Summary'!DM158="Yes"),OFFSET('Sanitation Data'!$I$11,0,10*ROW('Sanitation Data'!I152)),NA())</f>
        <v>#N/A</v>
      </c>
      <c r="AY158" s="528" t="e">
        <f ca="1">+IF(AND(ISNUMBER(OFFSET('Sanitation Data'!$I$12,0,10*ROW('Sanitation Data'!I152))),'Data Summary'!DN158="Yes"),OFFSET('Sanitation Data'!$I$12,0,10*ROW('Sanitation Data'!I152)),NA())</f>
        <v>#N/A</v>
      </c>
      <c r="AZ158" s="529" t="e">
        <f ca="1">+IF(AND(ISNUMBER(OFFSET('Hygiene Data'!$D$5,0,10*ROW('Hygiene Data'!D152))),'Data Summary'!DO158="Yes"),OFFSET('Hygiene Data'!$D$5,0,10*ROW('Hygiene Data'!D152)),NA())</f>
        <v>#N/A</v>
      </c>
      <c r="BA158" s="529" t="e">
        <f ca="1">+IF(AND(ISNUMBER(OFFSET('Hygiene Data'!$D$7,0,10*ROW('Hygiene Data'!D152))),'Data Summary'!DP158="Yes"),OFFSET('Hygiene Data'!$D$7,0,10*ROW('Hygiene Data'!D152)),NA())</f>
        <v>#N/A</v>
      </c>
      <c r="BB158" s="529" t="e">
        <f ca="1">+IF(AND(ISNUMBER(OFFSET('Hygiene Data'!$D$9,0,10*ROW('Hygiene Data'!D152))),'Data Summary'!DQ158="Yes"),OFFSET('Hygiene Data'!$D$9,0,10*ROW('Hygiene Data'!D152)),NA())</f>
        <v>#N/A</v>
      </c>
      <c r="BC158" s="529" t="e">
        <f ca="1">+IF(AND(ISNUMBER(OFFSET('Hygiene Data'!$E$5,0,10*ROW('Hygiene Data'!E152))),'Data Summary'!DR158="Yes"),OFFSET('Hygiene Data'!$E$5,0,10*ROW('Hygiene Data'!E152)),NA())</f>
        <v>#N/A</v>
      </c>
      <c r="BD158" s="529" t="e">
        <f ca="1">+IF(AND(ISNUMBER(OFFSET('Hygiene Data'!$E$7,0,10*ROW('Hygiene Data'!E152))),'Data Summary'!DS158="Yes"),OFFSET('Hygiene Data'!$E$7,0,10*ROW('Hygiene Data'!E152)),NA())</f>
        <v>#N/A</v>
      </c>
      <c r="BE158" s="529" t="e">
        <f ca="1">+IF(AND(ISNUMBER(OFFSET('Hygiene Data'!$E$9,0,10*ROW('Hygiene Data'!E152))),'Data Summary'!DT158="Yes"),OFFSET('Hygiene Data'!$E$9,0,10*ROW('Hygiene Data'!E152)),NA())</f>
        <v>#N/A</v>
      </c>
      <c r="BF158" s="529" t="e">
        <f ca="1">+IF(AND(ISNUMBER(OFFSET('Hygiene Data'!$F$5,0,10*ROW('Hygiene Data'!F152))),'Data Summary'!DU158="Yes"),OFFSET('Hygiene Data'!$F$5,0,10*ROW('Hygiene Data'!F152)),NA())</f>
        <v>#N/A</v>
      </c>
      <c r="BG158" s="529" t="e">
        <f ca="1">+IF(AND(ISNUMBER(OFFSET('Hygiene Data'!$F$7,0,10*ROW('Hygiene Data'!F152))),'Data Summary'!DV158="Yes"),OFFSET('Hygiene Data'!$F$7,0,10*ROW('Hygiene Data'!F152)),NA())</f>
        <v>#N/A</v>
      </c>
      <c r="BH158" s="529" t="e">
        <f ca="1">+IF(AND(ISNUMBER(OFFSET('Hygiene Data'!$F$9,0,10*ROW('Hygiene Data'!F152))),'Data Summary'!DW158="Yes"),OFFSET('Hygiene Data'!$F$9,0,10*ROW('Hygiene Data'!F152)),NA())</f>
        <v>#N/A</v>
      </c>
      <c r="BI158" s="529" t="e">
        <f ca="1">+IF(AND(ISNUMBER(OFFSET('Hygiene Data'!$G$5,0,10*ROW('Hygiene Data'!G152))),'Data Summary'!DX158="Yes"),OFFSET('Hygiene Data'!$G$5,0,10*ROW('Hygiene Data'!G152)),NA())</f>
        <v>#N/A</v>
      </c>
      <c r="BJ158" s="529" t="e">
        <f ca="1">+IF(AND(ISNUMBER(OFFSET('Hygiene Data'!$G$7,0,10*ROW('Hygiene Data'!G152))),'Data Summary'!DY158="Yes"),OFFSET('Hygiene Data'!$G$7,0,10*ROW('Hygiene Data'!G152)),NA())</f>
        <v>#N/A</v>
      </c>
      <c r="BK158" s="529" t="e">
        <f ca="1">+IF(AND(ISNUMBER(OFFSET('Hygiene Data'!$G$9,0,10*ROW('Hygiene Data'!G152))),'Data Summary'!DZ158="Yes"),OFFSET('Hygiene Data'!$G$9,0,10*ROW('Hygiene Data'!G152)),NA())</f>
        <v>#N/A</v>
      </c>
      <c r="BL158" s="529" t="e">
        <f ca="1">+IF(AND(ISNUMBER(OFFSET('Hygiene Data'!$H$5,0,10*ROW('Hygiene Data'!H152))),'Data Summary'!EA158="Yes"),OFFSET('Hygiene Data'!$H$5,0,10*ROW('Hygiene Data'!H152)),NA())</f>
        <v>#N/A</v>
      </c>
      <c r="BM158" s="529" t="e">
        <f ca="1">+IF(AND(ISNUMBER(OFFSET('Hygiene Data'!$H$7,0,10*ROW('Hygiene Data'!H152))),'Data Summary'!EB158="Yes"),OFFSET('Hygiene Data'!$H$7,0,10*ROW('Hygiene Data'!H152)),NA())</f>
        <v>#N/A</v>
      </c>
      <c r="BN158" s="529" t="e">
        <f ca="1">+IF(AND(ISNUMBER(OFFSET('Hygiene Data'!$H$9,0,10*ROW('Hygiene Data'!H152))),'Data Summary'!EC158="Yes"),OFFSET('Hygiene Data'!$H$9,0,10*ROW('Hygiene Data'!H152)),NA())</f>
        <v>#N/A</v>
      </c>
      <c r="BO158" s="529" t="e">
        <f ca="1">+IF(AND(ISNUMBER(OFFSET('Hygiene Data'!$I$5,0,10*ROW('Hygiene Data'!I152))),'Data Summary'!ED158="Yes"),OFFSET('Hygiene Data'!$I$5,0,10*ROW('Hygiene Data'!I152)),NA())</f>
        <v>#N/A</v>
      </c>
      <c r="BP158" s="529" t="e">
        <f ca="1">+IF(AND(ISNUMBER(OFFSET('Hygiene Data'!$I$7,0,10*ROW('Hygiene Data'!I152))),'Data Summary'!EE158="Yes"),OFFSET('Hygiene Data'!$I$7,0,10*ROW('Hygiene Data'!I152)),NA())</f>
        <v>#N/A</v>
      </c>
      <c r="BQ158" s="529" t="e">
        <f ca="1">+IF(AND(ISNUMBER(OFFSET('Hygiene Data'!$I$9,0,10*ROW('Hygiene Data'!I152))),'Data Summary'!EF158="Yes"),OFFSET('Hygiene Data'!$I$9,0,10*ROW('Hygiene Data'!I152)),NA())</f>
        <v>#N/A</v>
      </c>
    </row>
    <row r="159" spans="1:69" x14ac:dyDescent="0.25">
      <c r="A159" s="525" t="e">
        <f ca="1">+RIGHT('Data Summary'!A159,LEN('Data Summary'!A159)-9)</f>
        <v>#VALUE!</v>
      </c>
      <c r="B159" s="499" t="str">
        <f ca="1">+IF(ISTEXT('Data Summary'!B159),'Data Summary'!B159,"")</f>
        <v/>
      </c>
      <c r="C159" s="526" t="e">
        <f ca="1">+VALUE('Data Summary'!C159)</f>
        <v>#VALUE!</v>
      </c>
      <c r="D159" s="527" t="e">
        <f ca="1">+IF(AND(ISNUMBER(OFFSET('Water Data'!$D$4,0,10*ROW('Water Data'!D153))),'Data Summary'!BS159="Yes"),100-OFFSET('Water Data'!$D$4,0,10*ROW('Water Data'!D153)),NA())</f>
        <v>#N/A</v>
      </c>
      <c r="E159" s="527" t="e">
        <f ca="1">+IF(AND(ISNUMBER(OFFSET('Water Data'!$D$6,0,10*ROW('Water Data'!D153))),'Data Summary'!BT159="Yes"),OFFSET('Water Data'!$D$6,0,10*ROW('Water Data'!D153)),NA())</f>
        <v>#N/A</v>
      </c>
      <c r="F159" s="527" t="e">
        <f ca="1">+IF(AND(ISNUMBER(OFFSET('Water Data'!$D$9,0,10*ROW('Water Data'!D153))),'Data Summary'!BU159="Yes"),OFFSET('Water Data'!$D$9,0,10*ROW('Water Data'!D153)),NA())</f>
        <v>#N/A</v>
      </c>
      <c r="G159" s="527" t="e">
        <f ca="1">+IF(AND(ISNUMBER(OFFSET('Water Data'!$E$4,0,10*ROW('Water Data'!E153))),'Data Summary'!BV159="Yes"),100-OFFSET('Water Data'!$E$4,0,10*ROW('Water Data'!E153)),NA())</f>
        <v>#N/A</v>
      </c>
      <c r="H159" s="527" t="e">
        <f ca="1">+IF(AND(ISNUMBER(OFFSET('Water Data'!$E$6,0,10*ROW('Water Data'!E153))),'Data Summary'!BW159="Yes"),OFFSET('Water Data'!$E$6,0,10*ROW('Water Data'!E153)),NA())</f>
        <v>#N/A</v>
      </c>
      <c r="I159" s="527" t="e">
        <f ca="1">+IF(AND(ISNUMBER(OFFSET('Water Data'!$E$9,0,10*ROW('Water Data'!E153))),'Data Summary'!BX159="Yes"),OFFSET('Water Data'!$E$9,0,10*ROW('Water Data'!E153)),NA())</f>
        <v>#N/A</v>
      </c>
      <c r="J159" s="527" t="e">
        <f ca="1">+IF(AND(ISNUMBER(OFFSET('Water Data'!$F$4,0,10*ROW('Water Data'!F153))),'Data Summary'!BY159="Yes"),100-OFFSET('Water Data'!$F$4,0,10*ROW('Water Data'!F153)),NA())</f>
        <v>#N/A</v>
      </c>
      <c r="K159" s="527" t="e">
        <f ca="1">+IF(AND(ISNUMBER(OFFSET('Water Data'!$F$6,0,10*ROW('Water Data'!F153))),'Data Summary'!BZ159="Yes"),OFFSET('Water Data'!$F$6,0,10*ROW('Water Data'!F153)),NA())</f>
        <v>#N/A</v>
      </c>
      <c r="L159" s="527" t="e">
        <f ca="1">+IF(AND(ISNUMBER(OFFSET('Water Data'!$F$9,0,10*ROW('Water Data'!F153))),'Data Summary'!CA159="Yes"),OFFSET('Water Data'!$F$9,0,10*ROW('Water Data'!F153)),NA())</f>
        <v>#N/A</v>
      </c>
      <c r="M159" s="527" t="e">
        <f ca="1">+IF(AND(ISNUMBER(OFFSET('Water Data'!$G$4,0,10*ROW('Water Data'!G153))),'Data Summary'!CB159="Yes"),100-OFFSET('Water Data'!$G$4,0,10*ROW('Water Data'!G153)),NA())</f>
        <v>#N/A</v>
      </c>
      <c r="N159" s="527" t="e">
        <f ca="1">+IF(AND(ISNUMBER(OFFSET('Water Data'!$G$6,0,10*ROW('Water Data'!G153))),'Data Summary'!CC159="Yes"),OFFSET('Water Data'!$G$6,0,10*ROW('Water Data'!G153)),NA())</f>
        <v>#N/A</v>
      </c>
      <c r="O159" s="527" t="e">
        <f ca="1">+IF(AND(ISNUMBER(OFFSET('Water Data'!$G$9,0,10*ROW('Water Data'!G153))),'Data Summary'!CD159="Yes"),OFFSET('Water Data'!$G$9,0,10*ROW('Water Data'!G153)),NA())</f>
        <v>#N/A</v>
      </c>
      <c r="P159" s="527" t="e">
        <f ca="1">+IF(AND(ISNUMBER(OFFSET('Water Data'!$H$4,0,10*ROW('Water Data'!H153))),'Data Summary'!CE159="Yes"),100-OFFSET('Water Data'!$H$4,0,10*ROW('Water Data'!H153)),NA())</f>
        <v>#N/A</v>
      </c>
      <c r="Q159" s="527" t="e">
        <f ca="1">+IF(AND(ISNUMBER(OFFSET('Water Data'!$H$6,0,10*ROW('Water Data'!H153))),'Data Summary'!CF159="Yes"),OFFSET('Water Data'!$H$6,0,10*ROW('Water Data'!H153)),NA())</f>
        <v>#N/A</v>
      </c>
      <c r="R159" s="527" t="e">
        <f ca="1">+IF(AND(ISNUMBER(OFFSET('Water Data'!$H$9,0,10*ROW('Water Data'!H153))),'Data Summary'!CG159="Yes"),OFFSET('Water Data'!$H$9,0,10*ROW('Water Data'!H153)),NA())</f>
        <v>#N/A</v>
      </c>
      <c r="S159" s="527" t="e">
        <f ca="1">+IF(AND(ISNUMBER(OFFSET('Water Data'!$I$4,0,10*ROW('Water Data'!I153))),'Data Summary'!CH159="Yes"),100-OFFSET('Water Data'!$I$4,0,10*ROW('Water Data'!I153)),NA())</f>
        <v>#N/A</v>
      </c>
      <c r="T159" s="527" t="e">
        <f ca="1">+IF(AND(ISNUMBER(OFFSET('Water Data'!$I$6,0,10*ROW('Water Data'!I153))),'Data Summary'!CI159="Yes"),OFFSET('Water Data'!$I$6,0,10*ROW('Water Data'!I153)),NA())</f>
        <v>#N/A</v>
      </c>
      <c r="U159" s="527" t="e">
        <f ca="1">+IF(AND(ISNUMBER(OFFSET('Water Data'!$I$9,0,10*ROW('Water Data'!I153))),'Data Summary'!CJ159="Yes"),OFFSET('Water Data'!$I$9,0,10*ROW('Water Data'!I153)),NA())</f>
        <v>#N/A</v>
      </c>
      <c r="V159" s="528" t="e">
        <f ca="1">+IF(AND(ISNUMBER(OFFSET('Sanitation Data'!$D$4,0,10*ROW('Sanitation Data'!D153))),'Data Summary'!CK159="Yes"),100-OFFSET('Sanitation Data'!$D$4,0,10*ROW('Sanitation Data'!D153)),NA())</f>
        <v>#N/A</v>
      </c>
      <c r="W159" s="528" t="e">
        <f ca="1">+IF(AND(ISNUMBER(OFFSET('Sanitation Data'!$D$6,0,10*ROW('Sanitation Data'!D153))),'Data Summary'!CL159="Yes"),OFFSET('Sanitation Data'!$D$6,0,10*ROW('Sanitation Data'!D153)),NA())</f>
        <v>#N/A</v>
      </c>
      <c r="X159" s="528" t="e">
        <f ca="1">+IF(AND(ISNUMBER(OFFSET('Sanitation Data'!$D$10,0,10*ROW('Sanitation Data'!D153))),'Data Summary'!CM159="Yes"),OFFSET('Sanitation Data'!$D$10,0,10*ROW('Sanitation Data'!D153)),NA())</f>
        <v>#N/A</v>
      </c>
      <c r="Y159" s="528" t="e">
        <f ca="1">+IF(AND(ISNUMBER(OFFSET('Sanitation Data'!$D$11,0,10*ROW('Sanitation Data'!D153))),'Data Summary'!CN159="Yes"),OFFSET('Sanitation Data'!$D$11,0,10*ROW('Sanitation Data'!D153)),NA())</f>
        <v>#N/A</v>
      </c>
      <c r="Z159" s="528" t="e">
        <f ca="1">+IF(AND(ISNUMBER(OFFSET('Sanitation Data'!$D$12,0,10*ROW('Sanitation Data'!D153))),'Data Summary'!CO159="Yes"),OFFSET('Sanitation Data'!$D$12,0,10*ROW('Sanitation Data'!D153)),NA())</f>
        <v>#N/A</v>
      </c>
      <c r="AA159" s="528" t="e">
        <f ca="1">+IF(AND(ISNUMBER(OFFSET('Sanitation Data'!$E$4,0,10*ROW('Sanitation Data'!E153))),'Data Summary'!CP159="Yes"),100-OFFSET('Sanitation Data'!$E$4,0,10*ROW('Sanitation Data'!E153)),NA())</f>
        <v>#N/A</v>
      </c>
      <c r="AB159" s="528" t="e">
        <f ca="1">+IF(AND(ISNUMBER(OFFSET('Sanitation Data'!$E$6,0,10*ROW('Sanitation Data'!E153))),'Data Summary'!CQ159="Yes"),OFFSET('Sanitation Data'!$E$6,0,10*ROW('Sanitation Data'!E153)),NA())</f>
        <v>#N/A</v>
      </c>
      <c r="AC159" s="528" t="e">
        <f ca="1">+IF(AND(ISNUMBER(OFFSET('Sanitation Data'!$E$10,0,10*ROW('Sanitation Data'!E153))),'Data Summary'!CR159="Yes"),OFFSET('Sanitation Data'!$E$10,0,10*ROW('Sanitation Data'!E153)),NA())</f>
        <v>#N/A</v>
      </c>
      <c r="AD159" s="528" t="e">
        <f ca="1">+IF(AND(ISNUMBER(OFFSET('Sanitation Data'!$E$11,0,10*ROW('Sanitation Data'!E153))),'Data Summary'!CS159="Yes"),OFFSET('Sanitation Data'!$E$11,0,10*ROW('Sanitation Data'!E153)),NA())</f>
        <v>#N/A</v>
      </c>
      <c r="AE159" s="528" t="e">
        <f ca="1">+IF(AND(ISNUMBER(OFFSET('Sanitation Data'!$E$12,0,10*ROW('Sanitation Data'!E153))),'Data Summary'!CT159="Yes"),OFFSET('Sanitation Data'!$E$12,0,10*ROW('Sanitation Data'!E153)),NA())</f>
        <v>#N/A</v>
      </c>
      <c r="AF159" s="528" t="e">
        <f ca="1">+IF(AND(ISNUMBER(OFFSET('Sanitation Data'!$F$4,0,10*ROW('Sanitation Data'!F153))),'Data Summary'!CU159="Yes"),100-OFFSET('Sanitation Data'!$F$4,0,10*ROW('Sanitation Data'!F153)),NA())</f>
        <v>#N/A</v>
      </c>
      <c r="AG159" s="528" t="e">
        <f ca="1">+IF(AND(ISNUMBER(OFFSET('Sanitation Data'!$F$6,0,10*ROW('Sanitation Data'!F153))),'Data Summary'!CV159="Yes"),OFFSET('Sanitation Data'!$F$6,0,10*ROW('Sanitation Data'!F153)),NA())</f>
        <v>#N/A</v>
      </c>
      <c r="AH159" s="528" t="e">
        <f ca="1">+IF(AND(ISNUMBER(OFFSET('Sanitation Data'!$F$10,0,10*ROW('Sanitation Data'!F153))),'Data Summary'!CW159="Yes"),OFFSET('Sanitation Data'!$F$10,0,10*ROW('Sanitation Data'!F153)),NA())</f>
        <v>#N/A</v>
      </c>
      <c r="AI159" s="528" t="e">
        <f ca="1">+IF(AND(ISNUMBER(OFFSET('Sanitation Data'!$F$11,0,10*ROW('Sanitation Data'!F153))),'Data Summary'!CX159="Yes"),OFFSET('Sanitation Data'!$F$11,0,10*ROW('Sanitation Data'!F153)),NA())</f>
        <v>#N/A</v>
      </c>
      <c r="AJ159" s="528" t="e">
        <f ca="1">+IF(AND(ISNUMBER(OFFSET('Sanitation Data'!$F$12,0,10*ROW('Sanitation Data'!F153))),'Data Summary'!CY159="Yes"),OFFSET('Sanitation Data'!$F$12,0,10*ROW('Sanitation Data'!F153)),NA())</f>
        <v>#N/A</v>
      </c>
      <c r="AK159" s="528" t="e">
        <f ca="1">+IF(AND(ISNUMBER(OFFSET('Sanitation Data'!$G$4,0,10*ROW('Sanitation Data'!G153))),'Data Summary'!CZ159="Yes"),100-OFFSET('Sanitation Data'!$G$4,0,10*ROW('Sanitation Data'!G153)),NA())</f>
        <v>#N/A</v>
      </c>
      <c r="AL159" s="528" t="e">
        <f ca="1">+IF(AND(ISNUMBER(OFFSET('Sanitation Data'!$G$6,0,10*ROW('Sanitation Data'!G153))),'Data Summary'!DA159="Yes"),OFFSET('Sanitation Data'!$G$6,0,10*ROW('Sanitation Data'!G153)),NA())</f>
        <v>#N/A</v>
      </c>
      <c r="AM159" s="528" t="e">
        <f ca="1">+IF(AND(ISNUMBER(OFFSET('Sanitation Data'!$G$10,0,10*ROW('Sanitation Data'!G153))),'Data Summary'!DB159="Yes"),OFFSET('Sanitation Data'!$G$10,0,10*ROW('Sanitation Data'!G153)),NA())</f>
        <v>#N/A</v>
      </c>
      <c r="AN159" s="528" t="e">
        <f ca="1">+IF(AND(ISNUMBER(OFFSET('Sanitation Data'!$G$11,0,10*ROW('Sanitation Data'!G153))),'Data Summary'!DC159="Yes"),OFFSET('Sanitation Data'!$G$11,0,10*ROW('Sanitation Data'!G153)),NA())</f>
        <v>#N/A</v>
      </c>
      <c r="AO159" s="528" t="e">
        <f ca="1">+IF(AND(ISNUMBER(OFFSET('Sanitation Data'!$G$12,0,10*ROW('Sanitation Data'!G153))),'Data Summary'!DD159="Yes"),OFFSET('Sanitation Data'!$G$12,0,10*ROW('Sanitation Data'!G153)),NA())</f>
        <v>#N/A</v>
      </c>
      <c r="AP159" s="528" t="e">
        <f ca="1">+IF(AND(ISNUMBER(OFFSET('Sanitation Data'!$H$4,0,10*ROW('Sanitation Data'!H153))),'Data Summary'!DE159="Yes"),100-OFFSET('Sanitation Data'!$H$4,0,10*ROW('Sanitation Data'!H153)),NA())</f>
        <v>#N/A</v>
      </c>
      <c r="AQ159" s="528" t="e">
        <f ca="1">+IF(AND(ISNUMBER(OFFSET('Sanitation Data'!$H$6,0,10*ROW('Sanitation Data'!H153))),'Data Summary'!DF159="Yes"),OFFSET('Sanitation Data'!$H$6,0,10*ROW('Sanitation Data'!H153)),NA())</f>
        <v>#N/A</v>
      </c>
      <c r="AR159" s="528" t="e">
        <f ca="1">+IF(AND(ISNUMBER(OFFSET('Sanitation Data'!$H$10,0,10*ROW('Sanitation Data'!H153))),'Data Summary'!DG159="Yes"),OFFSET('Sanitation Data'!$H$10,0,10*ROW('Sanitation Data'!H153)),NA())</f>
        <v>#N/A</v>
      </c>
      <c r="AS159" s="528" t="e">
        <f ca="1">+IF(AND(ISNUMBER(OFFSET('Sanitation Data'!$H$11,0,10*ROW('Sanitation Data'!H153))),'Data Summary'!DH159="Yes"),OFFSET('Sanitation Data'!$H$11,0,10*ROW('Sanitation Data'!H153)),NA())</f>
        <v>#N/A</v>
      </c>
      <c r="AT159" s="528" t="e">
        <f ca="1">+IF(AND(ISNUMBER(OFFSET('Sanitation Data'!$H$12,0,10*ROW('Sanitation Data'!H153))),'Data Summary'!DI159="Yes"),OFFSET('Sanitation Data'!$H$12,0,10*ROW('Sanitation Data'!H153)),NA())</f>
        <v>#N/A</v>
      </c>
      <c r="AU159" s="528" t="e">
        <f ca="1">+IF(AND(ISNUMBER(OFFSET('Sanitation Data'!$I$4,0,10*ROW('Sanitation Data'!I153))),'Data Summary'!DJ159="Yes"),100-OFFSET('Sanitation Data'!$I$4,0,10*ROW('Sanitation Data'!I153)),NA())</f>
        <v>#N/A</v>
      </c>
      <c r="AV159" s="528" t="e">
        <f ca="1">+IF(AND(ISNUMBER(OFFSET('Sanitation Data'!$I$6,0,10*ROW('Sanitation Data'!I153))),'Data Summary'!DK159="Yes"),OFFSET('Sanitation Data'!$I$6,0,10*ROW('Sanitation Data'!I153)),NA())</f>
        <v>#N/A</v>
      </c>
      <c r="AW159" s="528" t="e">
        <f ca="1">+IF(AND(ISNUMBER(OFFSET('Sanitation Data'!$I$10,0,10*ROW('Sanitation Data'!I153))),'Data Summary'!DL159="Yes"),OFFSET('Sanitation Data'!$I$10,0,10*ROW('Sanitation Data'!I153)),NA())</f>
        <v>#N/A</v>
      </c>
      <c r="AX159" s="528" t="e">
        <f ca="1">+IF(AND(ISNUMBER(OFFSET('Sanitation Data'!$I$11,0,10*ROW('Sanitation Data'!I153))),'Data Summary'!DM159="Yes"),OFFSET('Sanitation Data'!$I$11,0,10*ROW('Sanitation Data'!I153)),NA())</f>
        <v>#N/A</v>
      </c>
      <c r="AY159" s="528" t="e">
        <f ca="1">+IF(AND(ISNUMBER(OFFSET('Sanitation Data'!$I$12,0,10*ROW('Sanitation Data'!I153))),'Data Summary'!DN159="Yes"),OFFSET('Sanitation Data'!$I$12,0,10*ROW('Sanitation Data'!I153)),NA())</f>
        <v>#N/A</v>
      </c>
      <c r="AZ159" s="529" t="e">
        <f ca="1">+IF(AND(ISNUMBER(OFFSET('Hygiene Data'!$D$5,0,10*ROW('Hygiene Data'!D153))),'Data Summary'!DO159="Yes"),OFFSET('Hygiene Data'!$D$5,0,10*ROW('Hygiene Data'!D153)),NA())</f>
        <v>#N/A</v>
      </c>
      <c r="BA159" s="529" t="e">
        <f ca="1">+IF(AND(ISNUMBER(OFFSET('Hygiene Data'!$D$7,0,10*ROW('Hygiene Data'!D153))),'Data Summary'!DP159="Yes"),OFFSET('Hygiene Data'!$D$7,0,10*ROW('Hygiene Data'!D153)),NA())</f>
        <v>#N/A</v>
      </c>
      <c r="BB159" s="529" t="e">
        <f ca="1">+IF(AND(ISNUMBER(OFFSET('Hygiene Data'!$D$9,0,10*ROW('Hygiene Data'!D153))),'Data Summary'!DQ159="Yes"),OFFSET('Hygiene Data'!$D$9,0,10*ROW('Hygiene Data'!D153)),NA())</f>
        <v>#N/A</v>
      </c>
      <c r="BC159" s="529" t="e">
        <f ca="1">+IF(AND(ISNUMBER(OFFSET('Hygiene Data'!$E$5,0,10*ROW('Hygiene Data'!E153))),'Data Summary'!DR159="Yes"),OFFSET('Hygiene Data'!$E$5,0,10*ROW('Hygiene Data'!E153)),NA())</f>
        <v>#N/A</v>
      </c>
      <c r="BD159" s="529" t="e">
        <f ca="1">+IF(AND(ISNUMBER(OFFSET('Hygiene Data'!$E$7,0,10*ROW('Hygiene Data'!E153))),'Data Summary'!DS159="Yes"),OFFSET('Hygiene Data'!$E$7,0,10*ROW('Hygiene Data'!E153)),NA())</f>
        <v>#N/A</v>
      </c>
      <c r="BE159" s="529" t="e">
        <f ca="1">+IF(AND(ISNUMBER(OFFSET('Hygiene Data'!$E$9,0,10*ROW('Hygiene Data'!E153))),'Data Summary'!DT159="Yes"),OFFSET('Hygiene Data'!$E$9,0,10*ROW('Hygiene Data'!E153)),NA())</f>
        <v>#N/A</v>
      </c>
      <c r="BF159" s="529" t="e">
        <f ca="1">+IF(AND(ISNUMBER(OFFSET('Hygiene Data'!$F$5,0,10*ROW('Hygiene Data'!F153))),'Data Summary'!DU159="Yes"),OFFSET('Hygiene Data'!$F$5,0,10*ROW('Hygiene Data'!F153)),NA())</f>
        <v>#N/A</v>
      </c>
      <c r="BG159" s="529" t="e">
        <f ca="1">+IF(AND(ISNUMBER(OFFSET('Hygiene Data'!$F$7,0,10*ROW('Hygiene Data'!F153))),'Data Summary'!DV159="Yes"),OFFSET('Hygiene Data'!$F$7,0,10*ROW('Hygiene Data'!F153)),NA())</f>
        <v>#N/A</v>
      </c>
      <c r="BH159" s="529" t="e">
        <f ca="1">+IF(AND(ISNUMBER(OFFSET('Hygiene Data'!$F$9,0,10*ROW('Hygiene Data'!F153))),'Data Summary'!DW159="Yes"),OFFSET('Hygiene Data'!$F$9,0,10*ROW('Hygiene Data'!F153)),NA())</f>
        <v>#N/A</v>
      </c>
      <c r="BI159" s="529" t="e">
        <f ca="1">+IF(AND(ISNUMBER(OFFSET('Hygiene Data'!$G$5,0,10*ROW('Hygiene Data'!G153))),'Data Summary'!DX159="Yes"),OFFSET('Hygiene Data'!$G$5,0,10*ROW('Hygiene Data'!G153)),NA())</f>
        <v>#N/A</v>
      </c>
      <c r="BJ159" s="529" t="e">
        <f ca="1">+IF(AND(ISNUMBER(OFFSET('Hygiene Data'!$G$7,0,10*ROW('Hygiene Data'!G153))),'Data Summary'!DY159="Yes"),OFFSET('Hygiene Data'!$G$7,0,10*ROW('Hygiene Data'!G153)),NA())</f>
        <v>#N/A</v>
      </c>
      <c r="BK159" s="529" t="e">
        <f ca="1">+IF(AND(ISNUMBER(OFFSET('Hygiene Data'!$G$9,0,10*ROW('Hygiene Data'!G153))),'Data Summary'!DZ159="Yes"),OFFSET('Hygiene Data'!$G$9,0,10*ROW('Hygiene Data'!G153)),NA())</f>
        <v>#N/A</v>
      </c>
      <c r="BL159" s="529" t="e">
        <f ca="1">+IF(AND(ISNUMBER(OFFSET('Hygiene Data'!$H$5,0,10*ROW('Hygiene Data'!H153))),'Data Summary'!EA159="Yes"),OFFSET('Hygiene Data'!$H$5,0,10*ROW('Hygiene Data'!H153)),NA())</f>
        <v>#N/A</v>
      </c>
      <c r="BM159" s="529" t="e">
        <f ca="1">+IF(AND(ISNUMBER(OFFSET('Hygiene Data'!$H$7,0,10*ROW('Hygiene Data'!H153))),'Data Summary'!EB159="Yes"),OFFSET('Hygiene Data'!$H$7,0,10*ROW('Hygiene Data'!H153)),NA())</f>
        <v>#N/A</v>
      </c>
      <c r="BN159" s="529" t="e">
        <f ca="1">+IF(AND(ISNUMBER(OFFSET('Hygiene Data'!$H$9,0,10*ROW('Hygiene Data'!H153))),'Data Summary'!EC159="Yes"),OFFSET('Hygiene Data'!$H$9,0,10*ROW('Hygiene Data'!H153)),NA())</f>
        <v>#N/A</v>
      </c>
      <c r="BO159" s="529" t="e">
        <f ca="1">+IF(AND(ISNUMBER(OFFSET('Hygiene Data'!$I$5,0,10*ROW('Hygiene Data'!I153))),'Data Summary'!ED159="Yes"),OFFSET('Hygiene Data'!$I$5,0,10*ROW('Hygiene Data'!I153)),NA())</f>
        <v>#N/A</v>
      </c>
      <c r="BP159" s="529" t="e">
        <f ca="1">+IF(AND(ISNUMBER(OFFSET('Hygiene Data'!$I$7,0,10*ROW('Hygiene Data'!I153))),'Data Summary'!EE159="Yes"),OFFSET('Hygiene Data'!$I$7,0,10*ROW('Hygiene Data'!I153)),NA())</f>
        <v>#N/A</v>
      </c>
      <c r="BQ159" s="529" t="e">
        <f ca="1">+IF(AND(ISNUMBER(OFFSET('Hygiene Data'!$I$9,0,10*ROW('Hygiene Data'!I153))),'Data Summary'!EF159="Yes"),OFFSET('Hygiene Data'!$I$9,0,10*ROW('Hygiene Data'!I153)),NA())</f>
        <v>#N/A</v>
      </c>
    </row>
    <row r="160" spans="1:69" x14ac:dyDescent="0.25">
      <c r="A160" s="525" t="e">
        <f ca="1">+RIGHT('Data Summary'!A160,LEN('Data Summary'!A160)-9)</f>
        <v>#VALUE!</v>
      </c>
      <c r="B160" s="499" t="str">
        <f ca="1">+IF(ISTEXT('Data Summary'!B160),'Data Summary'!B160,"")</f>
        <v/>
      </c>
      <c r="C160" s="526" t="e">
        <f ca="1">+VALUE('Data Summary'!C160)</f>
        <v>#VALUE!</v>
      </c>
      <c r="D160" s="527" t="e">
        <f ca="1">+IF(AND(ISNUMBER(OFFSET('Water Data'!$D$4,0,10*ROW('Water Data'!D154))),'Data Summary'!BS160="Yes"),100-OFFSET('Water Data'!$D$4,0,10*ROW('Water Data'!D154)),NA())</f>
        <v>#N/A</v>
      </c>
      <c r="E160" s="527" t="e">
        <f ca="1">+IF(AND(ISNUMBER(OFFSET('Water Data'!$D$6,0,10*ROW('Water Data'!D154))),'Data Summary'!BT160="Yes"),OFFSET('Water Data'!$D$6,0,10*ROW('Water Data'!D154)),NA())</f>
        <v>#N/A</v>
      </c>
      <c r="F160" s="527" t="e">
        <f ca="1">+IF(AND(ISNUMBER(OFFSET('Water Data'!$D$9,0,10*ROW('Water Data'!D154))),'Data Summary'!BU160="Yes"),OFFSET('Water Data'!$D$9,0,10*ROW('Water Data'!D154)),NA())</f>
        <v>#N/A</v>
      </c>
      <c r="G160" s="527" t="e">
        <f ca="1">+IF(AND(ISNUMBER(OFFSET('Water Data'!$E$4,0,10*ROW('Water Data'!E154))),'Data Summary'!BV160="Yes"),100-OFFSET('Water Data'!$E$4,0,10*ROW('Water Data'!E154)),NA())</f>
        <v>#N/A</v>
      </c>
      <c r="H160" s="527" t="e">
        <f ca="1">+IF(AND(ISNUMBER(OFFSET('Water Data'!$E$6,0,10*ROW('Water Data'!E154))),'Data Summary'!BW160="Yes"),OFFSET('Water Data'!$E$6,0,10*ROW('Water Data'!E154)),NA())</f>
        <v>#N/A</v>
      </c>
      <c r="I160" s="527" t="e">
        <f ca="1">+IF(AND(ISNUMBER(OFFSET('Water Data'!$E$9,0,10*ROW('Water Data'!E154))),'Data Summary'!BX160="Yes"),OFFSET('Water Data'!$E$9,0,10*ROW('Water Data'!E154)),NA())</f>
        <v>#N/A</v>
      </c>
      <c r="J160" s="527" t="e">
        <f ca="1">+IF(AND(ISNUMBER(OFFSET('Water Data'!$F$4,0,10*ROW('Water Data'!F154))),'Data Summary'!BY160="Yes"),100-OFFSET('Water Data'!$F$4,0,10*ROW('Water Data'!F154)),NA())</f>
        <v>#N/A</v>
      </c>
      <c r="K160" s="527" t="e">
        <f ca="1">+IF(AND(ISNUMBER(OFFSET('Water Data'!$F$6,0,10*ROW('Water Data'!F154))),'Data Summary'!BZ160="Yes"),OFFSET('Water Data'!$F$6,0,10*ROW('Water Data'!F154)),NA())</f>
        <v>#N/A</v>
      </c>
      <c r="L160" s="527" t="e">
        <f ca="1">+IF(AND(ISNUMBER(OFFSET('Water Data'!$F$9,0,10*ROW('Water Data'!F154))),'Data Summary'!CA160="Yes"),OFFSET('Water Data'!$F$9,0,10*ROW('Water Data'!F154)),NA())</f>
        <v>#N/A</v>
      </c>
      <c r="M160" s="527" t="e">
        <f ca="1">+IF(AND(ISNUMBER(OFFSET('Water Data'!$G$4,0,10*ROW('Water Data'!G154))),'Data Summary'!CB160="Yes"),100-OFFSET('Water Data'!$G$4,0,10*ROW('Water Data'!G154)),NA())</f>
        <v>#N/A</v>
      </c>
      <c r="N160" s="527" t="e">
        <f ca="1">+IF(AND(ISNUMBER(OFFSET('Water Data'!$G$6,0,10*ROW('Water Data'!G154))),'Data Summary'!CC160="Yes"),OFFSET('Water Data'!$G$6,0,10*ROW('Water Data'!G154)),NA())</f>
        <v>#N/A</v>
      </c>
      <c r="O160" s="527" t="e">
        <f ca="1">+IF(AND(ISNUMBER(OFFSET('Water Data'!$G$9,0,10*ROW('Water Data'!G154))),'Data Summary'!CD160="Yes"),OFFSET('Water Data'!$G$9,0,10*ROW('Water Data'!G154)),NA())</f>
        <v>#N/A</v>
      </c>
      <c r="P160" s="527" t="e">
        <f ca="1">+IF(AND(ISNUMBER(OFFSET('Water Data'!$H$4,0,10*ROW('Water Data'!H154))),'Data Summary'!CE160="Yes"),100-OFFSET('Water Data'!$H$4,0,10*ROW('Water Data'!H154)),NA())</f>
        <v>#N/A</v>
      </c>
      <c r="Q160" s="527" t="e">
        <f ca="1">+IF(AND(ISNUMBER(OFFSET('Water Data'!$H$6,0,10*ROW('Water Data'!H154))),'Data Summary'!CF160="Yes"),OFFSET('Water Data'!$H$6,0,10*ROW('Water Data'!H154)),NA())</f>
        <v>#N/A</v>
      </c>
      <c r="R160" s="527" t="e">
        <f ca="1">+IF(AND(ISNUMBER(OFFSET('Water Data'!$H$9,0,10*ROW('Water Data'!H154))),'Data Summary'!CG160="Yes"),OFFSET('Water Data'!$H$9,0,10*ROW('Water Data'!H154)),NA())</f>
        <v>#N/A</v>
      </c>
      <c r="S160" s="527" t="e">
        <f ca="1">+IF(AND(ISNUMBER(OFFSET('Water Data'!$I$4,0,10*ROW('Water Data'!I154))),'Data Summary'!CH160="Yes"),100-OFFSET('Water Data'!$I$4,0,10*ROW('Water Data'!I154)),NA())</f>
        <v>#N/A</v>
      </c>
      <c r="T160" s="527" t="e">
        <f ca="1">+IF(AND(ISNUMBER(OFFSET('Water Data'!$I$6,0,10*ROW('Water Data'!I154))),'Data Summary'!CI160="Yes"),OFFSET('Water Data'!$I$6,0,10*ROW('Water Data'!I154)),NA())</f>
        <v>#N/A</v>
      </c>
      <c r="U160" s="527" t="e">
        <f ca="1">+IF(AND(ISNUMBER(OFFSET('Water Data'!$I$9,0,10*ROW('Water Data'!I154))),'Data Summary'!CJ160="Yes"),OFFSET('Water Data'!$I$9,0,10*ROW('Water Data'!I154)),NA())</f>
        <v>#N/A</v>
      </c>
      <c r="V160" s="528" t="e">
        <f ca="1">+IF(AND(ISNUMBER(OFFSET('Sanitation Data'!$D$4,0,10*ROW('Sanitation Data'!D154))),'Data Summary'!CK160="Yes"),100-OFFSET('Sanitation Data'!$D$4,0,10*ROW('Sanitation Data'!D154)),NA())</f>
        <v>#N/A</v>
      </c>
      <c r="W160" s="528" t="e">
        <f ca="1">+IF(AND(ISNUMBER(OFFSET('Sanitation Data'!$D$6,0,10*ROW('Sanitation Data'!D154))),'Data Summary'!CL160="Yes"),OFFSET('Sanitation Data'!$D$6,0,10*ROW('Sanitation Data'!D154)),NA())</f>
        <v>#N/A</v>
      </c>
      <c r="X160" s="528" t="e">
        <f ca="1">+IF(AND(ISNUMBER(OFFSET('Sanitation Data'!$D$10,0,10*ROW('Sanitation Data'!D154))),'Data Summary'!CM160="Yes"),OFFSET('Sanitation Data'!$D$10,0,10*ROW('Sanitation Data'!D154)),NA())</f>
        <v>#N/A</v>
      </c>
      <c r="Y160" s="528" t="e">
        <f ca="1">+IF(AND(ISNUMBER(OFFSET('Sanitation Data'!$D$11,0,10*ROW('Sanitation Data'!D154))),'Data Summary'!CN160="Yes"),OFFSET('Sanitation Data'!$D$11,0,10*ROW('Sanitation Data'!D154)),NA())</f>
        <v>#N/A</v>
      </c>
      <c r="Z160" s="528" t="e">
        <f ca="1">+IF(AND(ISNUMBER(OFFSET('Sanitation Data'!$D$12,0,10*ROW('Sanitation Data'!D154))),'Data Summary'!CO160="Yes"),OFFSET('Sanitation Data'!$D$12,0,10*ROW('Sanitation Data'!D154)),NA())</f>
        <v>#N/A</v>
      </c>
      <c r="AA160" s="528" t="e">
        <f ca="1">+IF(AND(ISNUMBER(OFFSET('Sanitation Data'!$E$4,0,10*ROW('Sanitation Data'!E154))),'Data Summary'!CP160="Yes"),100-OFFSET('Sanitation Data'!$E$4,0,10*ROW('Sanitation Data'!E154)),NA())</f>
        <v>#N/A</v>
      </c>
      <c r="AB160" s="528" t="e">
        <f ca="1">+IF(AND(ISNUMBER(OFFSET('Sanitation Data'!$E$6,0,10*ROW('Sanitation Data'!E154))),'Data Summary'!CQ160="Yes"),OFFSET('Sanitation Data'!$E$6,0,10*ROW('Sanitation Data'!E154)),NA())</f>
        <v>#N/A</v>
      </c>
      <c r="AC160" s="528" t="e">
        <f ca="1">+IF(AND(ISNUMBER(OFFSET('Sanitation Data'!$E$10,0,10*ROW('Sanitation Data'!E154))),'Data Summary'!CR160="Yes"),OFFSET('Sanitation Data'!$E$10,0,10*ROW('Sanitation Data'!E154)),NA())</f>
        <v>#N/A</v>
      </c>
      <c r="AD160" s="528" t="e">
        <f ca="1">+IF(AND(ISNUMBER(OFFSET('Sanitation Data'!$E$11,0,10*ROW('Sanitation Data'!E154))),'Data Summary'!CS160="Yes"),OFFSET('Sanitation Data'!$E$11,0,10*ROW('Sanitation Data'!E154)),NA())</f>
        <v>#N/A</v>
      </c>
      <c r="AE160" s="528" t="e">
        <f ca="1">+IF(AND(ISNUMBER(OFFSET('Sanitation Data'!$E$12,0,10*ROW('Sanitation Data'!E154))),'Data Summary'!CT160="Yes"),OFFSET('Sanitation Data'!$E$12,0,10*ROW('Sanitation Data'!E154)),NA())</f>
        <v>#N/A</v>
      </c>
      <c r="AF160" s="528" t="e">
        <f ca="1">+IF(AND(ISNUMBER(OFFSET('Sanitation Data'!$F$4,0,10*ROW('Sanitation Data'!F154))),'Data Summary'!CU160="Yes"),100-OFFSET('Sanitation Data'!$F$4,0,10*ROW('Sanitation Data'!F154)),NA())</f>
        <v>#N/A</v>
      </c>
      <c r="AG160" s="528" t="e">
        <f ca="1">+IF(AND(ISNUMBER(OFFSET('Sanitation Data'!$F$6,0,10*ROW('Sanitation Data'!F154))),'Data Summary'!CV160="Yes"),OFFSET('Sanitation Data'!$F$6,0,10*ROW('Sanitation Data'!F154)),NA())</f>
        <v>#N/A</v>
      </c>
      <c r="AH160" s="528" t="e">
        <f ca="1">+IF(AND(ISNUMBER(OFFSET('Sanitation Data'!$F$10,0,10*ROW('Sanitation Data'!F154))),'Data Summary'!CW160="Yes"),OFFSET('Sanitation Data'!$F$10,0,10*ROW('Sanitation Data'!F154)),NA())</f>
        <v>#N/A</v>
      </c>
      <c r="AI160" s="528" t="e">
        <f ca="1">+IF(AND(ISNUMBER(OFFSET('Sanitation Data'!$F$11,0,10*ROW('Sanitation Data'!F154))),'Data Summary'!CX160="Yes"),OFFSET('Sanitation Data'!$F$11,0,10*ROW('Sanitation Data'!F154)),NA())</f>
        <v>#N/A</v>
      </c>
      <c r="AJ160" s="528" t="e">
        <f ca="1">+IF(AND(ISNUMBER(OFFSET('Sanitation Data'!$F$12,0,10*ROW('Sanitation Data'!F154))),'Data Summary'!CY160="Yes"),OFFSET('Sanitation Data'!$F$12,0,10*ROW('Sanitation Data'!F154)),NA())</f>
        <v>#N/A</v>
      </c>
      <c r="AK160" s="528" t="e">
        <f ca="1">+IF(AND(ISNUMBER(OFFSET('Sanitation Data'!$G$4,0,10*ROW('Sanitation Data'!G154))),'Data Summary'!CZ160="Yes"),100-OFFSET('Sanitation Data'!$G$4,0,10*ROW('Sanitation Data'!G154)),NA())</f>
        <v>#N/A</v>
      </c>
      <c r="AL160" s="528" t="e">
        <f ca="1">+IF(AND(ISNUMBER(OFFSET('Sanitation Data'!$G$6,0,10*ROW('Sanitation Data'!G154))),'Data Summary'!DA160="Yes"),OFFSET('Sanitation Data'!$G$6,0,10*ROW('Sanitation Data'!G154)),NA())</f>
        <v>#N/A</v>
      </c>
      <c r="AM160" s="528" t="e">
        <f ca="1">+IF(AND(ISNUMBER(OFFSET('Sanitation Data'!$G$10,0,10*ROW('Sanitation Data'!G154))),'Data Summary'!DB160="Yes"),OFFSET('Sanitation Data'!$G$10,0,10*ROW('Sanitation Data'!G154)),NA())</f>
        <v>#N/A</v>
      </c>
      <c r="AN160" s="528" t="e">
        <f ca="1">+IF(AND(ISNUMBER(OFFSET('Sanitation Data'!$G$11,0,10*ROW('Sanitation Data'!G154))),'Data Summary'!DC160="Yes"),OFFSET('Sanitation Data'!$G$11,0,10*ROW('Sanitation Data'!G154)),NA())</f>
        <v>#N/A</v>
      </c>
      <c r="AO160" s="528" t="e">
        <f ca="1">+IF(AND(ISNUMBER(OFFSET('Sanitation Data'!$G$12,0,10*ROW('Sanitation Data'!G154))),'Data Summary'!DD160="Yes"),OFFSET('Sanitation Data'!$G$12,0,10*ROW('Sanitation Data'!G154)),NA())</f>
        <v>#N/A</v>
      </c>
      <c r="AP160" s="528" t="e">
        <f ca="1">+IF(AND(ISNUMBER(OFFSET('Sanitation Data'!$H$4,0,10*ROW('Sanitation Data'!H154))),'Data Summary'!DE160="Yes"),100-OFFSET('Sanitation Data'!$H$4,0,10*ROW('Sanitation Data'!H154)),NA())</f>
        <v>#N/A</v>
      </c>
      <c r="AQ160" s="528" t="e">
        <f ca="1">+IF(AND(ISNUMBER(OFFSET('Sanitation Data'!$H$6,0,10*ROW('Sanitation Data'!H154))),'Data Summary'!DF160="Yes"),OFFSET('Sanitation Data'!$H$6,0,10*ROW('Sanitation Data'!H154)),NA())</f>
        <v>#N/A</v>
      </c>
      <c r="AR160" s="528" t="e">
        <f ca="1">+IF(AND(ISNUMBER(OFFSET('Sanitation Data'!$H$10,0,10*ROW('Sanitation Data'!H154))),'Data Summary'!DG160="Yes"),OFFSET('Sanitation Data'!$H$10,0,10*ROW('Sanitation Data'!H154)),NA())</f>
        <v>#N/A</v>
      </c>
      <c r="AS160" s="528" t="e">
        <f ca="1">+IF(AND(ISNUMBER(OFFSET('Sanitation Data'!$H$11,0,10*ROW('Sanitation Data'!H154))),'Data Summary'!DH160="Yes"),OFFSET('Sanitation Data'!$H$11,0,10*ROW('Sanitation Data'!H154)),NA())</f>
        <v>#N/A</v>
      </c>
      <c r="AT160" s="528" t="e">
        <f ca="1">+IF(AND(ISNUMBER(OFFSET('Sanitation Data'!$H$12,0,10*ROW('Sanitation Data'!H154))),'Data Summary'!DI160="Yes"),OFFSET('Sanitation Data'!$H$12,0,10*ROW('Sanitation Data'!H154)),NA())</f>
        <v>#N/A</v>
      </c>
      <c r="AU160" s="528" t="e">
        <f ca="1">+IF(AND(ISNUMBER(OFFSET('Sanitation Data'!$I$4,0,10*ROW('Sanitation Data'!I154))),'Data Summary'!DJ160="Yes"),100-OFFSET('Sanitation Data'!$I$4,0,10*ROW('Sanitation Data'!I154)),NA())</f>
        <v>#N/A</v>
      </c>
      <c r="AV160" s="528" t="e">
        <f ca="1">+IF(AND(ISNUMBER(OFFSET('Sanitation Data'!$I$6,0,10*ROW('Sanitation Data'!I154))),'Data Summary'!DK160="Yes"),OFFSET('Sanitation Data'!$I$6,0,10*ROW('Sanitation Data'!I154)),NA())</f>
        <v>#N/A</v>
      </c>
      <c r="AW160" s="528" t="e">
        <f ca="1">+IF(AND(ISNUMBER(OFFSET('Sanitation Data'!$I$10,0,10*ROW('Sanitation Data'!I154))),'Data Summary'!DL160="Yes"),OFFSET('Sanitation Data'!$I$10,0,10*ROW('Sanitation Data'!I154)),NA())</f>
        <v>#N/A</v>
      </c>
      <c r="AX160" s="528" t="e">
        <f ca="1">+IF(AND(ISNUMBER(OFFSET('Sanitation Data'!$I$11,0,10*ROW('Sanitation Data'!I154))),'Data Summary'!DM160="Yes"),OFFSET('Sanitation Data'!$I$11,0,10*ROW('Sanitation Data'!I154)),NA())</f>
        <v>#N/A</v>
      </c>
      <c r="AY160" s="528" t="e">
        <f ca="1">+IF(AND(ISNUMBER(OFFSET('Sanitation Data'!$I$12,0,10*ROW('Sanitation Data'!I154))),'Data Summary'!DN160="Yes"),OFFSET('Sanitation Data'!$I$12,0,10*ROW('Sanitation Data'!I154)),NA())</f>
        <v>#N/A</v>
      </c>
      <c r="AZ160" s="529" t="e">
        <f ca="1">+IF(AND(ISNUMBER(OFFSET('Hygiene Data'!$D$5,0,10*ROW('Hygiene Data'!D154))),'Data Summary'!DO160="Yes"),OFFSET('Hygiene Data'!$D$5,0,10*ROW('Hygiene Data'!D154)),NA())</f>
        <v>#N/A</v>
      </c>
      <c r="BA160" s="529" t="e">
        <f ca="1">+IF(AND(ISNUMBER(OFFSET('Hygiene Data'!$D$7,0,10*ROW('Hygiene Data'!D154))),'Data Summary'!DP160="Yes"),OFFSET('Hygiene Data'!$D$7,0,10*ROW('Hygiene Data'!D154)),NA())</f>
        <v>#N/A</v>
      </c>
      <c r="BB160" s="529" t="e">
        <f ca="1">+IF(AND(ISNUMBER(OFFSET('Hygiene Data'!$D$9,0,10*ROW('Hygiene Data'!D154))),'Data Summary'!DQ160="Yes"),OFFSET('Hygiene Data'!$D$9,0,10*ROW('Hygiene Data'!D154)),NA())</f>
        <v>#N/A</v>
      </c>
      <c r="BC160" s="529" t="e">
        <f ca="1">+IF(AND(ISNUMBER(OFFSET('Hygiene Data'!$E$5,0,10*ROW('Hygiene Data'!E154))),'Data Summary'!DR160="Yes"),OFFSET('Hygiene Data'!$E$5,0,10*ROW('Hygiene Data'!E154)),NA())</f>
        <v>#N/A</v>
      </c>
      <c r="BD160" s="529" t="e">
        <f ca="1">+IF(AND(ISNUMBER(OFFSET('Hygiene Data'!$E$7,0,10*ROW('Hygiene Data'!E154))),'Data Summary'!DS160="Yes"),OFFSET('Hygiene Data'!$E$7,0,10*ROW('Hygiene Data'!E154)),NA())</f>
        <v>#N/A</v>
      </c>
      <c r="BE160" s="529" t="e">
        <f ca="1">+IF(AND(ISNUMBER(OFFSET('Hygiene Data'!$E$9,0,10*ROW('Hygiene Data'!E154))),'Data Summary'!DT160="Yes"),OFFSET('Hygiene Data'!$E$9,0,10*ROW('Hygiene Data'!E154)),NA())</f>
        <v>#N/A</v>
      </c>
      <c r="BF160" s="529" t="e">
        <f ca="1">+IF(AND(ISNUMBER(OFFSET('Hygiene Data'!$F$5,0,10*ROW('Hygiene Data'!F154))),'Data Summary'!DU160="Yes"),OFFSET('Hygiene Data'!$F$5,0,10*ROW('Hygiene Data'!F154)),NA())</f>
        <v>#N/A</v>
      </c>
      <c r="BG160" s="529" t="e">
        <f ca="1">+IF(AND(ISNUMBER(OFFSET('Hygiene Data'!$F$7,0,10*ROW('Hygiene Data'!F154))),'Data Summary'!DV160="Yes"),OFFSET('Hygiene Data'!$F$7,0,10*ROW('Hygiene Data'!F154)),NA())</f>
        <v>#N/A</v>
      </c>
      <c r="BH160" s="529" t="e">
        <f ca="1">+IF(AND(ISNUMBER(OFFSET('Hygiene Data'!$F$9,0,10*ROW('Hygiene Data'!F154))),'Data Summary'!DW160="Yes"),OFFSET('Hygiene Data'!$F$9,0,10*ROW('Hygiene Data'!F154)),NA())</f>
        <v>#N/A</v>
      </c>
      <c r="BI160" s="529" t="e">
        <f ca="1">+IF(AND(ISNUMBER(OFFSET('Hygiene Data'!$G$5,0,10*ROW('Hygiene Data'!G154))),'Data Summary'!DX160="Yes"),OFFSET('Hygiene Data'!$G$5,0,10*ROW('Hygiene Data'!G154)),NA())</f>
        <v>#N/A</v>
      </c>
      <c r="BJ160" s="529" t="e">
        <f ca="1">+IF(AND(ISNUMBER(OFFSET('Hygiene Data'!$G$7,0,10*ROW('Hygiene Data'!G154))),'Data Summary'!DY160="Yes"),OFFSET('Hygiene Data'!$G$7,0,10*ROW('Hygiene Data'!G154)),NA())</f>
        <v>#N/A</v>
      </c>
      <c r="BK160" s="529" t="e">
        <f ca="1">+IF(AND(ISNUMBER(OFFSET('Hygiene Data'!$G$9,0,10*ROW('Hygiene Data'!G154))),'Data Summary'!DZ160="Yes"),OFFSET('Hygiene Data'!$G$9,0,10*ROW('Hygiene Data'!G154)),NA())</f>
        <v>#N/A</v>
      </c>
      <c r="BL160" s="529" t="e">
        <f ca="1">+IF(AND(ISNUMBER(OFFSET('Hygiene Data'!$H$5,0,10*ROW('Hygiene Data'!H154))),'Data Summary'!EA160="Yes"),OFFSET('Hygiene Data'!$H$5,0,10*ROW('Hygiene Data'!H154)),NA())</f>
        <v>#N/A</v>
      </c>
      <c r="BM160" s="529" t="e">
        <f ca="1">+IF(AND(ISNUMBER(OFFSET('Hygiene Data'!$H$7,0,10*ROW('Hygiene Data'!H154))),'Data Summary'!EB160="Yes"),OFFSET('Hygiene Data'!$H$7,0,10*ROW('Hygiene Data'!H154)),NA())</f>
        <v>#N/A</v>
      </c>
      <c r="BN160" s="529" t="e">
        <f ca="1">+IF(AND(ISNUMBER(OFFSET('Hygiene Data'!$H$9,0,10*ROW('Hygiene Data'!H154))),'Data Summary'!EC160="Yes"),OFFSET('Hygiene Data'!$H$9,0,10*ROW('Hygiene Data'!H154)),NA())</f>
        <v>#N/A</v>
      </c>
      <c r="BO160" s="529" t="e">
        <f ca="1">+IF(AND(ISNUMBER(OFFSET('Hygiene Data'!$I$5,0,10*ROW('Hygiene Data'!I154))),'Data Summary'!ED160="Yes"),OFFSET('Hygiene Data'!$I$5,0,10*ROW('Hygiene Data'!I154)),NA())</f>
        <v>#N/A</v>
      </c>
      <c r="BP160" s="529" t="e">
        <f ca="1">+IF(AND(ISNUMBER(OFFSET('Hygiene Data'!$I$7,0,10*ROW('Hygiene Data'!I154))),'Data Summary'!EE160="Yes"),OFFSET('Hygiene Data'!$I$7,0,10*ROW('Hygiene Data'!I154)),NA())</f>
        <v>#N/A</v>
      </c>
      <c r="BQ160" s="529" t="e">
        <f ca="1">+IF(AND(ISNUMBER(OFFSET('Hygiene Data'!$I$9,0,10*ROW('Hygiene Data'!I154))),'Data Summary'!EF160="Yes"),OFFSET('Hygiene Data'!$I$9,0,10*ROW('Hygiene Data'!I154)),NA())</f>
        <v>#N/A</v>
      </c>
    </row>
    <row r="161" spans="1:69" x14ac:dyDescent="0.25">
      <c r="A161" s="525" t="e">
        <f ca="1">+RIGHT('Data Summary'!A161,LEN('Data Summary'!A161)-9)</f>
        <v>#VALUE!</v>
      </c>
      <c r="B161" s="499" t="str">
        <f ca="1">+IF(ISTEXT('Data Summary'!B161),'Data Summary'!B161,"")</f>
        <v/>
      </c>
      <c r="C161" s="526" t="e">
        <f ca="1">+VALUE('Data Summary'!C161)</f>
        <v>#VALUE!</v>
      </c>
      <c r="D161" s="527" t="e">
        <f ca="1">+IF(AND(ISNUMBER(OFFSET('Water Data'!$D$4,0,10*ROW('Water Data'!D155))),'Data Summary'!BS161="Yes"),100-OFFSET('Water Data'!$D$4,0,10*ROW('Water Data'!D155)),NA())</f>
        <v>#N/A</v>
      </c>
      <c r="E161" s="527" t="e">
        <f ca="1">+IF(AND(ISNUMBER(OFFSET('Water Data'!$D$6,0,10*ROW('Water Data'!D155))),'Data Summary'!BT161="Yes"),OFFSET('Water Data'!$D$6,0,10*ROW('Water Data'!D155)),NA())</f>
        <v>#N/A</v>
      </c>
      <c r="F161" s="527" t="e">
        <f ca="1">+IF(AND(ISNUMBER(OFFSET('Water Data'!$D$9,0,10*ROW('Water Data'!D155))),'Data Summary'!BU161="Yes"),OFFSET('Water Data'!$D$9,0,10*ROW('Water Data'!D155)),NA())</f>
        <v>#N/A</v>
      </c>
      <c r="G161" s="527" t="e">
        <f ca="1">+IF(AND(ISNUMBER(OFFSET('Water Data'!$E$4,0,10*ROW('Water Data'!E155))),'Data Summary'!BV161="Yes"),100-OFFSET('Water Data'!$E$4,0,10*ROW('Water Data'!E155)),NA())</f>
        <v>#N/A</v>
      </c>
      <c r="H161" s="527" t="e">
        <f ca="1">+IF(AND(ISNUMBER(OFFSET('Water Data'!$E$6,0,10*ROW('Water Data'!E155))),'Data Summary'!BW161="Yes"),OFFSET('Water Data'!$E$6,0,10*ROW('Water Data'!E155)),NA())</f>
        <v>#N/A</v>
      </c>
      <c r="I161" s="527" t="e">
        <f ca="1">+IF(AND(ISNUMBER(OFFSET('Water Data'!$E$9,0,10*ROW('Water Data'!E155))),'Data Summary'!BX161="Yes"),OFFSET('Water Data'!$E$9,0,10*ROW('Water Data'!E155)),NA())</f>
        <v>#N/A</v>
      </c>
      <c r="J161" s="527" t="e">
        <f ca="1">+IF(AND(ISNUMBER(OFFSET('Water Data'!$F$4,0,10*ROW('Water Data'!F155))),'Data Summary'!BY161="Yes"),100-OFFSET('Water Data'!$F$4,0,10*ROW('Water Data'!F155)),NA())</f>
        <v>#N/A</v>
      </c>
      <c r="K161" s="527" t="e">
        <f ca="1">+IF(AND(ISNUMBER(OFFSET('Water Data'!$F$6,0,10*ROW('Water Data'!F155))),'Data Summary'!BZ161="Yes"),OFFSET('Water Data'!$F$6,0,10*ROW('Water Data'!F155)),NA())</f>
        <v>#N/A</v>
      </c>
      <c r="L161" s="527" t="e">
        <f ca="1">+IF(AND(ISNUMBER(OFFSET('Water Data'!$F$9,0,10*ROW('Water Data'!F155))),'Data Summary'!CA161="Yes"),OFFSET('Water Data'!$F$9,0,10*ROW('Water Data'!F155)),NA())</f>
        <v>#N/A</v>
      </c>
      <c r="M161" s="527" t="e">
        <f ca="1">+IF(AND(ISNUMBER(OFFSET('Water Data'!$G$4,0,10*ROW('Water Data'!G155))),'Data Summary'!CB161="Yes"),100-OFFSET('Water Data'!$G$4,0,10*ROW('Water Data'!G155)),NA())</f>
        <v>#N/A</v>
      </c>
      <c r="N161" s="527" t="e">
        <f ca="1">+IF(AND(ISNUMBER(OFFSET('Water Data'!$G$6,0,10*ROW('Water Data'!G155))),'Data Summary'!CC161="Yes"),OFFSET('Water Data'!$G$6,0,10*ROW('Water Data'!G155)),NA())</f>
        <v>#N/A</v>
      </c>
      <c r="O161" s="527" t="e">
        <f ca="1">+IF(AND(ISNUMBER(OFFSET('Water Data'!$G$9,0,10*ROW('Water Data'!G155))),'Data Summary'!CD161="Yes"),OFFSET('Water Data'!$G$9,0,10*ROW('Water Data'!G155)),NA())</f>
        <v>#N/A</v>
      </c>
      <c r="P161" s="527" t="e">
        <f ca="1">+IF(AND(ISNUMBER(OFFSET('Water Data'!$H$4,0,10*ROW('Water Data'!H155))),'Data Summary'!CE161="Yes"),100-OFFSET('Water Data'!$H$4,0,10*ROW('Water Data'!H155)),NA())</f>
        <v>#N/A</v>
      </c>
      <c r="Q161" s="527" t="e">
        <f ca="1">+IF(AND(ISNUMBER(OFFSET('Water Data'!$H$6,0,10*ROW('Water Data'!H155))),'Data Summary'!CF161="Yes"),OFFSET('Water Data'!$H$6,0,10*ROW('Water Data'!H155)),NA())</f>
        <v>#N/A</v>
      </c>
      <c r="R161" s="527" t="e">
        <f ca="1">+IF(AND(ISNUMBER(OFFSET('Water Data'!$H$9,0,10*ROW('Water Data'!H155))),'Data Summary'!CG161="Yes"),OFFSET('Water Data'!$H$9,0,10*ROW('Water Data'!H155)),NA())</f>
        <v>#N/A</v>
      </c>
      <c r="S161" s="527" t="e">
        <f ca="1">+IF(AND(ISNUMBER(OFFSET('Water Data'!$I$4,0,10*ROW('Water Data'!I155))),'Data Summary'!CH161="Yes"),100-OFFSET('Water Data'!$I$4,0,10*ROW('Water Data'!I155)),NA())</f>
        <v>#N/A</v>
      </c>
      <c r="T161" s="527" t="e">
        <f ca="1">+IF(AND(ISNUMBER(OFFSET('Water Data'!$I$6,0,10*ROW('Water Data'!I155))),'Data Summary'!CI161="Yes"),OFFSET('Water Data'!$I$6,0,10*ROW('Water Data'!I155)),NA())</f>
        <v>#N/A</v>
      </c>
      <c r="U161" s="527" t="e">
        <f ca="1">+IF(AND(ISNUMBER(OFFSET('Water Data'!$I$9,0,10*ROW('Water Data'!I155))),'Data Summary'!CJ161="Yes"),OFFSET('Water Data'!$I$9,0,10*ROW('Water Data'!I155)),NA())</f>
        <v>#N/A</v>
      </c>
      <c r="V161" s="528" t="e">
        <f ca="1">+IF(AND(ISNUMBER(OFFSET('Sanitation Data'!$D$4,0,10*ROW('Sanitation Data'!D155))),'Data Summary'!CK161="Yes"),100-OFFSET('Sanitation Data'!$D$4,0,10*ROW('Sanitation Data'!D155)),NA())</f>
        <v>#N/A</v>
      </c>
      <c r="W161" s="528" t="e">
        <f ca="1">+IF(AND(ISNUMBER(OFFSET('Sanitation Data'!$D$6,0,10*ROW('Sanitation Data'!D155))),'Data Summary'!CL161="Yes"),OFFSET('Sanitation Data'!$D$6,0,10*ROW('Sanitation Data'!D155)),NA())</f>
        <v>#N/A</v>
      </c>
      <c r="X161" s="528" t="e">
        <f ca="1">+IF(AND(ISNUMBER(OFFSET('Sanitation Data'!$D$10,0,10*ROW('Sanitation Data'!D155))),'Data Summary'!CM161="Yes"),OFFSET('Sanitation Data'!$D$10,0,10*ROW('Sanitation Data'!D155)),NA())</f>
        <v>#N/A</v>
      </c>
      <c r="Y161" s="528" t="e">
        <f ca="1">+IF(AND(ISNUMBER(OFFSET('Sanitation Data'!$D$11,0,10*ROW('Sanitation Data'!D155))),'Data Summary'!CN161="Yes"),OFFSET('Sanitation Data'!$D$11,0,10*ROW('Sanitation Data'!D155)),NA())</f>
        <v>#N/A</v>
      </c>
      <c r="Z161" s="528" t="e">
        <f ca="1">+IF(AND(ISNUMBER(OFFSET('Sanitation Data'!$D$12,0,10*ROW('Sanitation Data'!D155))),'Data Summary'!CO161="Yes"),OFFSET('Sanitation Data'!$D$12,0,10*ROW('Sanitation Data'!D155)),NA())</f>
        <v>#N/A</v>
      </c>
      <c r="AA161" s="528" t="e">
        <f ca="1">+IF(AND(ISNUMBER(OFFSET('Sanitation Data'!$E$4,0,10*ROW('Sanitation Data'!E155))),'Data Summary'!CP161="Yes"),100-OFFSET('Sanitation Data'!$E$4,0,10*ROW('Sanitation Data'!E155)),NA())</f>
        <v>#N/A</v>
      </c>
      <c r="AB161" s="528" t="e">
        <f ca="1">+IF(AND(ISNUMBER(OFFSET('Sanitation Data'!$E$6,0,10*ROW('Sanitation Data'!E155))),'Data Summary'!CQ161="Yes"),OFFSET('Sanitation Data'!$E$6,0,10*ROW('Sanitation Data'!E155)),NA())</f>
        <v>#N/A</v>
      </c>
      <c r="AC161" s="528" t="e">
        <f ca="1">+IF(AND(ISNUMBER(OFFSET('Sanitation Data'!$E$10,0,10*ROW('Sanitation Data'!E155))),'Data Summary'!CR161="Yes"),OFFSET('Sanitation Data'!$E$10,0,10*ROW('Sanitation Data'!E155)),NA())</f>
        <v>#N/A</v>
      </c>
      <c r="AD161" s="528" t="e">
        <f ca="1">+IF(AND(ISNUMBER(OFFSET('Sanitation Data'!$E$11,0,10*ROW('Sanitation Data'!E155))),'Data Summary'!CS161="Yes"),OFFSET('Sanitation Data'!$E$11,0,10*ROW('Sanitation Data'!E155)),NA())</f>
        <v>#N/A</v>
      </c>
      <c r="AE161" s="528" t="e">
        <f ca="1">+IF(AND(ISNUMBER(OFFSET('Sanitation Data'!$E$12,0,10*ROW('Sanitation Data'!E155))),'Data Summary'!CT161="Yes"),OFFSET('Sanitation Data'!$E$12,0,10*ROW('Sanitation Data'!E155)),NA())</f>
        <v>#N/A</v>
      </c>
      <c r="AF161" s="528" t="e">
        <f ca="1">+IF(AND(ISNUMBER(OFFSET('Sanitation Data'!$F$4,0,10*ROW('Sanitation Data'!F155))),'Data Summary'!CU161="Yes"),100-OFFSET('Sanitation Data'!$F$4,0,10*ROW('Sanitation Data'!F155)),NA())</f>
        <v>#N/A</v>
      </c>
      <c r="AG161" s="528" t="e">
        <f ca="1">+IF(AND(ISNUMBER(OFFSET('Sanitation Data'!$F$6,0,10*ROW('Sanitation Data'!F155))),'Data Summary'!CV161="Yes"),OFFSET('Sanitation Data'!$F$6,0,10*ROW('Sanitation Data'!F155)),NA())</f>
        <v>#N/A</v>
      </c>
      <c r="AH161" s="528" t="e">
        <f ca="1">+IF(AND(ISNUMBER(OFFSET('Sanitation Data'!$F$10,0,10*ROW('Sanitation Data'!F155))),'Data Summary'!CW161="Yes"),OFFSET('Sanitation Data'!$F$10,0,10*ROW('Sanitation Data'!F155)),NA())</f>
        <v>#N/A</v>
      </c>
      <c r="AI161" s="528" t="e">
        <f ca="1">+IF(AND(ISNUMBER(OFFSET('Sanitation Data'!$F$11,0,10*ROW('Sanitation Data'!F155))),'Data Summary'!CX161="Yes"),OFFSET('Sanitation Data'!$F$11,0,10*ROW('Sanitation Data'!F155)),NA())</f>
        <v>#N/A</v>
      </c>
      <c r="AJ161" s="528" t="e">
        <f ca="1">+IF(AND(ISNUMBER(OFFSET('Sanitation Data'!$F$12,0,10*ROW('Sanitation Data'!F155))),'Data Summary'!CY161="Yes"),OFFSET('Sanitation Data'!$F$12,0,10*ROW('Sanitation Data'!F155)),NA())</f>
        <v>#N/A</v>
      </c>
      <c r="AK161" s="528" t="e">
        <f ca="1">+IF(AND(ISNUMBER(OFFSET('Sanitation Data'!$G$4,0,10*ROW('Sanitation Data'!G155))),'Data Summary'!CZ161="Yes"),100-OFFSET('Sanitation Data'!$G$4,0,10*ROW('Sanitation Data'!G155)),NA())</f>
        <v>#N/A</v>
      </c>
      <c r="AL161" s="528" t="e">
        <f ca="1">+IF(AND(ISNUMBER(OFFSET('Sanitation Data'!$G$6,0,10*ROW('Sanitation Data'!G155))),'Data Summary'!DA161="Yes"),OFFSET('Sanitation Data'!$G$6,0,10*ROW('Sanitation Data'!G155)),NA())</f>
        <v>#N/A</v>
      </c>
      <c r="AM161" s="528" t="e">
        <f ca="1">+IF(AND(ISNUMBER(OFFSET('Sanitation Data'!$G$10,0,10*ROW('Sanitation Data'!G155))),'Data Summary'!DB161="Yes"),OFFSET('Sanitation Data'!$G$10,0,10*ROW('Sanitation Data'!G155)),NA())</f>
        <v>#N/A</v>
      </c>
      <c r="AN161" s="528" t="e">
        <f ca="1">+IF(AND(ISNUMBER(OFFSET('Sanitation Data'!$G$11,0,10*ROW('Sanitation Data'!G155))),'Data Summary'!DC161="Yes"),OFFSET('Sanitation Data'!$G$11,0,10*ROW('Sanitation Data'!G155)),NA())</f>
        <v>#N/A</v>
      </c>
      <c r="AO161" s="528" t="e">
        <f ca="1">+IF(AND(ISNUMBER(OFFSET('Sanitation Data'!$G$12,0,10*ROW('Sanitation Data'!G155))),'Data Summary'!DD161="Yes"),OFFSET('Sanitation Data'!$G$12,0,10*ROW('Sanitation Data'!G155)),NA())</f>
        <v>#N/A</v>
      </c>
      <c r="AP161" s="528" t="e">
        <f ca="1">+IF(AND(ISNUMBER(OFFSET('Sanitation Data'!$H$4,0,10*ROW('Sanitation Data'!H155))),'Data Summary'!DE161="Yes"),100-OFFSET('Sanitation Data'!$H$4,0,10*ROW('Sanitation Data'!H155)),NA())</f>
        <v>#N/A</v>
      </c>
      <c r="AQ161" s="528" t="e">
        <f ca="1">+IF(AND(ISNUMBER(OFFSET('Sanitation Data'!$H$6,0,10*ROW('Sanitation Data'!H155))),'Data Summary'!DF161="Yes"),OFFSET('Sanitation Data'!$H$6,0,10*ROW('Sanitation Data'!H155)),NA())</f>
        <v>#N/A</v>
      </c>
      <c r="AR161" s="528" t="e">
        <f ca="1">+IF(AND(ISNUMBER(OFFSET('Sanitation Data'!$H$10,0,10*ROW('Sanitation Data'!H155))),'Data Summary'!DG161="Yes"),OFFSET('Sanitation Data'!$H$10,0,10*ROW('Sanitation Data'!H155)),NA())</f>
        <v>#N/A</v>
      </c>
      <c r="AS161" s="528" t="e">
        <f ca="1">+IF(AND(ISNUMBER(OFFSET('Sanitation Data'!$H$11,0,10*ROW('Sanitation Data'!H155))),'Data Summary'!DH161="Yes"),OFFSET('Sanitation Data'!$H$11,0,10*ROW('Sanitation Data'!H155)),NA())</f>
        <v>#N/A</v>
      </c>
      <c r="AT161" s="528" t="e">
        <f ca="1">+IF(AND(ISNUMBER(OFFSET('Sanitation Data'!$H$12,0,10*ROW('Sanitation Data'!H155))),'Data Summary'!DI161="Yes"),OFFSET('Sanitation Data'!$H$12,0,10*ROW('Sanitation Data'!H155)),NA())</f>
        <v>#N/A</v>
      </c>
      <c r="AU161" s="528" t="e">
        <f ca="1">+IF(AND(ISNUMBER(OFFSET('Sanitation Data'!$I$4,0,10*ROW('Sanitation Data'!I155))),'Data Summary'!DJ161="Yes"),100-OFFSET('Sanitation Data'!$I$4,0,10*ROW('Sanitation Data'!I155)),NA())</f>
        <v>#N/A</v>
      </c>
      <c r="AV161" s="528" t="e">
        <f ca="1">+IF(AND(ISNUMBER(OFFSET('Sanitation Data'!$I$6,0,10*ROW('Sanitation Data'!I155))),'Data Summary'!DK161="Yes"),OFFSET('Sanitation Data'!$I$6,0,10*ROW('Sanitation Data'!I155)),NA())</f>
        <v>#N/A</v>
      </c>
      <c r="AW161" s="528" t="e">
        <f ca="1">+IF(AND(ISNUMBER(OFFSET('Sanitation Data'!$I$10,0,10*ROW('Sanitation Data'!I155))),'Data Summary'!DL161="Yes"),OFFSET('Sanitation Data'!$I$10,0,10*ROW('Sanitation Data'!I155)),NA())</f>
        <v>#N/A</v>
      </c>
      <c r="AX161" s="528" t="e">
        <f ca="1">+IF(AND(ISNUMBER(OFFSET('Sanitation Data'!$I$11,0,10*ROW('Sanitation Data'!I155))),'Data Summary'!DM161="Yes"),OFFSET('Sanitation Data'!$I$11,0,10*ROW('Sanitation Data'!I155)),NA())</f>
        <v>#N/A</v>
      </c>
      <c r="AY161" s="528" t="e">
        <f ca="1">+IF(AND(ISNUMBER(OFFSET('Sanitation Data'!$I$12,0,10*ROW('Sanitation Data'!I155))),'Data Summary'!DN161="Yes"),OFFSET('Sanitation Data'!$I$12,0,10*ROW('Sanitation Data'!I155)),NA())</f>
        <v>#N/A</v>
      </c>
      <c r="AZ161" s="529" t="e">
        <f ca="1">+IF(AND(ISNUMBER(OFFSET('Hygiene Data'!$D$5,0,10*ROW('Hygiene Data'!D155))),'Data Summary'!DO161="Yes"),OFFSET('Hygiene Data'!$D$5,0,10*ROW('Hygiene Data'!D155)),NA())</f>
        <v>#N/A</v>
      </c>
      <c r="BA161" s="529" t="e">
        <f ca="1">+IF(AND(ISNUMBER(OFFSET('Hygiene Data'!$D$7,0,10*ROW('Hygiene Data'!D155))),'Data Summary'!DP161="Yes"),OFFSET('Hygiene Data'!$D$7,0,10*ROW('Hygiene Data'!D155)),NA())</f>
        <v>#N/A</v>
      </c>
      <c r="BB161" s="529" t="e">
        <f ca="1">+IF(AND(ISNUMBER(OFFSET('Hygiene Data'!$D$9,0,10*ROW('Hygiene Data'!D155))),'Data Summary'!DQ161="Yes"),OFFSET('Hygiene Data'!$D$9,0,10*ROW('Hygiene Data'!D155)),NA())</f>
        <v>#N/A</v>
      </c>
      <c r="BC161" s="529" t="e">
        <f ca="1">+IF(AND(ISNUMBER(OFFSET('Hygiene Data'!$E$5,0,10*ROW('Hygiene Data'!E155))),'Data Summary'!DR161="Yes"),OFFSET('Hygiene Data'!$E$5,0,10*ROW('Hygiene Data'!E155)),NA())</f>
        <v>#N/A</v>
      </c>
      <c r="BD161" s="529" t="e">
        <f ca="1">+IF(AND(ISNUMBER(OFFSET('Hygiene Data'!$E$7,0,10*ROW('Hygiene Data'!E155))),'Data Summary'!DS161="Yes"),OFFSET('Hygiene Data'!$E$7,0,10*ROW('Hygiene Data'!E155)),NA())</f>
        <v>#N/A</v>
      </c>
      <c r="BE161" s="529" t="e">
        <f ca="1">+IF(AND(ISNUMBER(OFFSET('Hygiene Data'!$E$9,0,10*ROW('Hygiene Data'!E155))),'Data Summary'!DT161="Yes"),OFFSET('Hygiene Data'!$E$9,0,10*ROW('Hygiene Data'!E155)),NA())</f>
        <v>#N/A</v>
      </c>
      <c r="BF161" s="529" t="e">
        <f ca="1">+IF(AND(ISNUMBER(OFFSET('Hygiene Data'!$F$5,0,10*ROW('Hygiene Data'!F155))),'Data Summary'!DU161="Yes"),OFFSET('Hygiene Data'!$F$5,0,10*ROW('Hygiene Data'!F155)),NA())</f>
        <v>#N/A</v>
      </c>
      <c r="BG161" s="529" t="e">
        <f ca="1">+IF(AND(ISNUMBER(OFFSET('Hygiene Data'!$F$7,0,10*ROW('Hygiene Data'!F155))),'Data Summary'!DV161="Yes"),OFFSET('Hygiene Data'!$F$7,0,10*ROW('Hygiene Data'!F155)),NA())</f>
        <v>#N/A</v>
      </c>
      <c r="BH161" s="529" t="e">
        <f ca="1">+IF(AND(ISNUMBER(OFFSET('Hygiene Data'!$F$9,0,10*ROW('Hygiene Data'!F155))),'Data Summary'!DW161="Yes"),OFFSET('Hygiene Data'!$F$9,0,10*ROW('Hygiene Data'!F155)),NA())</f>
        <v>#N/A</v>
      </c>
      <c r="BI161" s="529" t="e">
        <f ca="1">+IF(AND(ISNUMBER(OFFSET('Hygiene Data'!$G$5,0,10*ROW('Hygiene Data'!G155))),'Data Summary'!DX161="Yes"),OFFSET('Hygiene Data'!$G$5,0,10*ROW('Hygiene Data'!G155)),NA())</f>
        <v>#N/A</v>
      </c>
      <c r="BJ161" s="529" t="e">
        <f ca="1">+IF(AND(ISNUMBER(OFFSET('Hygiene Data'!$G$7,0,10*ROW('Hygiene Data'!G155))),'Data Summary'!DY161="Yes"),OFFSET('Hygiene Data'!$G$7,0,10*ROW('Hygiene Data'!G155)),NA())</f>
        <v>#N/A</v>
      </c>
      <c r="BK161" s="529" t="e">
        <f ca="1">+IF(AND(ISNUMBER(OFFSET('Hygiene Data'!$G$9,0,10*ROW('Hygiene Data'!G155))),'Data Summary'!DZ161="Yes"),OFFSET('Hygiene Data'!$G$9,0,10*ROW('Hygiene Data'!G155)),NA())</f>
        <v>#N/A</v>
      </c>
      <c r="BL161" s="529" t="e">
        <f ca="1">+IF(AND(ISNUMBER(OFFSET('Hygiene Data'!$H$5,0,10*ROW('Hygiene Data'!H155))),'Data Summary'!EA161="Yes"),OFFSET('Hygiene Data'!$H$5,0,10*ROW('Hygiene Data'!H155)),NA())</f>
        <v>#N/A</v>
      </c>
      <c r="BM161" s="529" t="e">
        <f ca="1">+IF(AND(ISNUMBER(OFFSET('Hygiene Data'!$H$7,0,10*ROW('Hygiene Data'!H155))),'Data Summary'!EB161="Yes"),OFFSET('Hygiene Data'!$H$7,0,10*ROW('Hygiene Data'!H155)),NA())</f>
        <v>#N/A</v>
      </c>
      <c r="BN161" s="529" t="e">
        <f ca="1">+IF(AND(ISNUMBER(OFFSET('Hygiene Data'!$H$9,0,10*ROW('Hygiene Data'!H155))),'Data Summary'!EC161="Yes"),OFFSET('Hygiene Data'!$H$9,0,10*ROW('Hygiene Data'!H155)),NA())</f>
        <v>#N/A</v>
      </c>
      <c r="BO161" s="529" t="e">
        <f ca="1">+IF(AND(ISNUMBER(OFFSET('Hygiene Data'!$I$5,0,10*ROW('Hygiene Data'!I155))),'Data Summary'!ED161="Yes"),OFFSET('Hygiene Data'!$I$5,0,10*ROW('Hygiene Data'!I155)),NA())</f>
        <v>#N/A</v>
      </c>
      <c r="BP161" s="529" t="e">
        <f ca="1">+IF(AND(ISNUMBER(OFFSET('Hygiene Data'!$I$7,0,10*ROW('Hygiene Data'!I155))),'Data Summary'!EE161="Yes"),OFFSET('Hygiene Data'!$I$7,0,10*ROW('Hygiene Data'!I155)),NA())</f>
        <v>#N/A</v>
      </c>
      <c r="BQ161" s="529" t="e">
        <f ca="1">+IF(AND(ISNUMBER(OFFSET('Hygiene Data'!$I$9,0,10*ROW('Hygiene Data'!I155))),'Data Summary'!EF161="Yes"),OFFSET('Hygiene Data'!$I$9,0,10*ROW('Hygiene Data'!I155)),NA())</f>
        <v>#N/A</v>
      </c>
    </row>
    <row r="162" spans="1:69" x14ac:dyDescent="0.25">
      <c r="A162" s="525" t="e">
        <f ca="1">+RIGHT('Data Summary'!A162,LEN('Data Summary'!A162)-9)</f>
        <v>#VALUE!</v>
      </c>
      <c r="B162" s="499" t="str">
        <f ca="1">+IF(ISTEXT('Data Summary'!B162),'Data Summary'!B162,"")</f>
        <v/>
      </c>
      <c r="C162" s="526" t="e">
        <f ca="1">+VALUE('Data Summary'!C162)</f>
        <v>#VALUE!</v>
      </c>
      <c r="D162" s="527" t="e">
        <f ca="1">+IF(AND(ISNUMBER(OFFSET('Water Data'!$D$4,0,10*ROW('Water Data'!D156))),'Data Summary'!BS162="Yes"),100-OFFSET('Water Data'!$D$4,0,10*ROW('Water Data'!D156)),NA())</f>
        <v>#N/A</v>
      </c>
      <c r="E162" s="527" t="e">
        <f ca="1">+IF(AND(ISNUMBER(OFFSET('Water Data'!$D$6,0,10*ROW('Water Data'!D156))),'Data Summary'!BT162="Yes"),OFFSET('Water Data'!$D$6,0,10*ROW('Water Data'!D156)),NA())</f>
        <v>#N/A</v>
      </c>
      <c r="F162" s="527" t="e">
        <f ca="1">+IF(AND(ISNUMBER(OFFSET('Water Data'!$D$9,0,10*ROW('Water Data'!D156))),'Data Summary'!BU162="Yes"),OFFSET('Water Data'!$D$9,0,10*ROW('Water Data'!D156)),NA())</f>
        <v>#N/A</v>
      </c>
      <c r="G162" s="527" t="e">
        <f ca="1">+IF(AND(ISNUMBER(OFFSET('Water Data'!$E$4,0,10*ROW('Water Data'!E156))),'Data Summary'!BV162="Yes"),100-OFFSET('Water Data'!$E$4,0,10*ROW('Water Data'!E156)),NA())</f>
        <v>#N/A</v>
      </c>
      <c r="H162" s="527" t="e">
        <f ca="1">+IF(AND(ISNUMBER(OFFSET('Water Data'!$E$6,0,10*ROW('Water Data'!E156))),'Data Summary'!BW162="Yes"),OFFSET('Water Data'!$E$6,0,10*ROW('Water Data'!E156)),NA())</f>
        <v>#N/A</v>
      </c>
      <c r="I162" s="527" t="e">
        <f ca="1">+IF(AND(ISNUMBER(OFFSET('Water Data'!$E$9,0,10*ROW('Water Data'!E156))),'Data Summary'!BX162="Yes"),OFFSET('Water Data'!$E$9,0,10*ROW('Water Data'!E156)),NA())</f>
        <v>#N/A</v>
      </c>
      <c r="J162" s="527" t="e">
        <f ca="1">+IF(AND(ISNUMBER(OFFSET('Water Data'!$F$4,0,10*ROW('Water Data'!F156))),'Data Summary'!BY162="Yes"),100-OFFSET('Water Data'!$F$4,0,10*ROW('Water Data'!F156)),NA())</f>
        <v>#N/A</v>
      </c>
      <c r="K162" s="527" t="e">
        <f ca="1">+IF(AND(ISNUMBER(OFFSET('Water Data'!$F$6,0,10*ROW('Water Data'!F156))),'Data Summary'!BZ162="Yes"),OFFSET('Water Data'!$F$6,0,10*ROW('Water Data'!F156)),NA())</f>
        <v>#N/A</v>
      </c>
      <c r="L162" s="527" t="e">
        <f ca="1">+IF(AND(ISNUMBER(OFFSET('Water Data'!$F$9,0,10*ROW('Water Data'!F156))),'Data Summary'!CA162="Yes"),OFFSET('Water Data'!$F$9,0,10*ROW('Water Data'!F156)),NA())</f>
        <v>#N/A</v>
      </c>
      <c r="M162" s="527" t="e">
        <f ca="1">+IF(AND(ISNUMBER(OFFSET('Water Data'!$G$4,0,10*ROW('Water Data'!G156))),'Data Summary'!CB162="Yes"),100-OFFSET('Water Data'!$G$4,0,10*ROW('Water Data'!G156)),NA())</f>
        <v>#N/A</v>
      </c>
      <c r="N162" s="527" t="e">
        <f ca="1">+IF(AND(ISNUMBER(OFFSET('Water Data'!$G$6,0,10*ROW('Water Data'!G156))),'Data Summary'!CC162="Yes"),OFFSET('Water Data'!$G$6,0,10*ROW('Water Data'!G156)),NA())</f>
        <v>#N/A</v>
      </c>
      <c r="O162" s="527" t="e">
        <f ca="1">+IF(AND(ISNUMBER(OFFSET('Water Data'!$G$9,0,10*ROW('Water Data'!G156))),'Data Summary'!CD162="Yes"),OFFSET('Water Data'!$G$9,0,10*ROW('Water Data'!G156)),NA())</f>
        <v>#N/A</v>
      </c>
      <c r="P162" s="527" t="e">
        <f ca="1">+IF(AND(ISNUMBER(OFFSET('Water Data'!$H$4,0,10*ROW('Water Data'!H156))),'Data Summary'!CE162="Yes"),100-OFFSET('Water Data'!$H$4,0,10*ROW('Water Data'!H156)),NA())</f>
        <v>#N/A</v>
      </c>
      <c r="Q162" s="527" t="e">
        <f ca="1">+IF(AND(ISNUMBER(OFFSET('Water Data'!$H$6,0,10*ROW('Water Data'!H156))),'Data Summary'!CF162="Yes"),OFFSET('Water Data'!$H$6,0,10*ROW('Water Data'!H156)),NA())</f>
        <v>#N/A</v>
      </c>
      <c r="R162" s="527" t="e">
        <f ca="1">+IF(AND(ISNUMBER(OFFSET('Water Data'!$H$9,0,10*ROW('Water Data'!H156))),'Data Summary'!CG162="Yes"),OFFSET('Water Data'!$H$9,0,10*ROW('Water Data'!H156)),NA())</f>
        <v>#N/A</v>
      </c>
      <c r="S162" s="527" t="e">
        <f ca="1">+IF(AND(ISNUMBER(OFFSET('Water Data'!$I$4,0,10*ROW('Water Data'!I156))),'Data Summary'!CH162="Yes"),100-OFFSET('Water Data'!$I$4,0,10*ROW('Water Data'!I156)),NA())</f>
        <v>#N/A</v>
      </c>
      <c r="T162" s="527" t="e">
        <f ca="1">+IF(AND(ISNUMBER(OFFSET('Water Data'!$I$6,0,10*ROW('Water Data'!I156))),'Data Summary'!CI162="Yes"),OFFSET('Water Data'!$I$6,0,10*ROW('Water Data'!I156)),NA())</f>
        <v>#N/A</v>
      </c>
      <c r="U162" s="527" t="e">
        <f ca="1">+IF(AND(ISNUMBER(OFFSET('Water Data'!$I$9,0,10*ROW('Water Data'!I156))),'Data Summary'!CJ162="Yes"),OFFSET('Water Data'!$I$9,0,10*ROW('Water Data'!I156)),NA())</f>
        <v>#N/A</v>
      </c>
      <c r="V162" s="528" t="e">
        <f ca="1">+IF(AND(ISNUMBER(OFFSET('Sanitation Data'!$D$4,0,10*ROW('Sanitation Data'!D156))),'Data Summary'!CK162="Yes"),100-OFFSET('Sanitation Data'!$D$4,0,10*ROW('Sanitation Data'!D156)),NA())</f>
        <v>#N/A</v>
      </c>
      <c r="W162" s="528" t="e">
        <f ca="1">+IF(AND(ISNUMBER(OFFSET('Sanitation Data'!$D$6,0,10*ROW('Sanitation Data'!D156))),'Data Summary'!CL162="Yes"),OFFSET('Sanitation Data'!$D$6,0,10*ROW('Sanitation Data'!D156)),NA())</f>
        <v>#N/A</v>
      </c>
      <c r="X162" s="528" t="e">
        <f ca="1">+IF(AND(ISNUMBER(OFFSET('Sanitation Data'!$D$10,0,10*ROW('Sanitation Data'!D156))),'Data Summary'!CM162="Yes"),OFFSET('Sanitation Data'!$D$10,0,10*ROW('Sanitation Data'!D156)),NA())</f>
        <v>#N/A</v>
      </c>
      <c r="Y162" s="528" t="e">
        <f ca="1">+IF(AND(ISNUMBER(OFFSET('Sanitation Data'!$D$11,0,10*ROW('Sanitation Data'!D156))),'Data Summary'!CN162="Yes"),OFFSET('Sanitation Data'!$D$11,0,10*ROW('Sanitation Data'!D156)),NA())</f>
        <v>#N/A</v>
      </c>
      <c r="Z162" s="528" t="e">
        <f ca="1">+IF(AND(ISNUMBER(OFFSET('Sanitation Data'!$D$12,0,10*ROW('Sanitation Data'!D156))),'Data Summary'!CO162="Yes"),OFFSET('Sanitation Data'!$D$12,0,10*ROW('Sanitation Data'!D156)),NA())</f>
        <v>#N/A</v>
      </c>
      <c r="AA162" s="528" t="e">
        <f ca="1">+IF(AND(ISNUMBER(OFFSET('Sanitation Data'!$E$4,0,10*ROW('Sanitation Data'!E156))),'Data Summary'!CP162="Yes"),100-OFFSET('Sanitation Data'!$E$4,0,10*ROW('Sanitation Data'!E156)),NA())</f>
        <v>#N/A</v>
      </c>
      <c r="AB162" s="528" t="e">
        <f ca="1">+IF(AND(ISNUMBER(OFFSET('Sanitation Data'!$E$6,0,10*ROW('Sanitation Data'!E156))),'Data Summary'!CQ162="Yes"),OFFSET('Sanitation Data'!$E$6,0,10*ROW('Sanitation Data'!E156)),NA())</f>
        <v>#N/A</v>
      </c>
      <c r="AC162" s="528" t="e">
        <f ca="1">+IF(AND(ISNUMBER(OFFSET('Sanitation Data'!$E$10,0,10*ROW('Sanitation Data'!E156))),'Data Summary'!CR162="Yes"),OFFSET('Sanitation Data'!$E$10,0,10*ROW('Sanitation Data'!E156)),NA())</f>
        <v>#N/A</v>
      </c>
      <c r="AD162" s="528" t="e">
        <f ca="1">+IF(AND(ISNUMBER(OFFSET('Sanitation Data'!$E$11,0,10*ROW('Sanitation Data'!E156))),'Data Summary'!CS162="Yes"),OFFSET('Sanitation Data'!$E$11,0,10*ROW('Sanitation Data'!E156)),NA())</f>
        <v>#N/A</v>
      </c>
      <c r="AE162" s="528" t="e">
        <f ca="1">+IF(AND(ISNUMBER(OFFSET('Sanitation Data'!$E$12,0,10*ROW('Sanitation Data'!E156))),'Data Summary'!CT162="Yes"),OFFSET('Sanitation Data'!$E$12,0,10*ROW('Sanitation Data'!E156)),NA())</f>
        <v>#N/A</v>
      </c>
      <c r="AF162" s="528" t="e">
        <f ca="1">+IF(AND(ISNUMBER(OFFSET('Sanitation Data'!$F$4,0,10*ROW('Sanitation Data'!F156))),'Data Summary'!CU162="Yes"),100-OFFSET('Sanitation Data'!$F$4,0,10*ROW('Sanitation Data'!F156)),NA())</f>
        <v>#N/A</v>
      </c>
      <c r="AG162" s="528" t="e">
        <f ca="1">+IF(AND(ISNUMBER(OFFSET('Sanitation Data'!$F$6,0,10*ROW('Sanitation Data'!F156))),'Data Summary'!CV162="Yes"),OFFSET('Sanitation Data'!$F$6,0,10*ROW('Sanitation Data'!F156)),NA())</f>
        <v>#N/A</v>
      </c>
      <c r="AH162" s="528" t="e">
        <f ca="1">+IF(AND(ISNUMBER(OFFSET('Sanitation Data'!$F$10,0,10*ROW('Sanitation Data'!F156))),'Data Summary'!CW162="Yes"),OFFSET('Sanitation Data'!$F$10,0,10*ROW('Sanitation Data'!F156)),NA())</f>
        <v>#N/A</v>
      </c>
      <c r="AI162" s="528" t="e">
        <f ca="1">+IF(AND(ISNUMBER(OFFSET('Sanitation Data'!$F$11,0,10*ROW('Sanitation Data'!F156))),'Data Summary'!CX162="Yes"),OFFSET('Sanitation Data'!$F$11,0,10*ROW('Sanitation Data'!F156)),NA())</f>
        <v>#N/A</v>
      </c>
      <c r="AJ162" s="528" t="e">
        <f ca="1">+IF(AND(ISNUMBER(OFFSET('Sanitation Data'!$F$12,0,10*ROW('Sanitation Data'!F156))),'Data Summary'!CY162="Yes"),OFFSET('Sanitation Data'!$F$12,0,10*ROW('Sanitation Data'!F156)),NA())</f>
        <v>#N/A</v>
      </c>
      <c r="AK162" s="528" t="e">
        <f ca="1">+IF(AND(ISNUMBER(OFFSET('Sanitation Data'!$G$4,0,10*ROW('Sanitation Data'!G156))),'Data Summary'!CZ162="Yes"),100-OFFSET('Sanitation Data'!$G$4,0,10*ROW('Sanitation Data'!G156)),NA())</f>
        <v>#N/A</v>
      </c>
      <c r="AL162" s="528" t="e">
        <f ca="1">+IF(AND(ISNUMBER(OFFSET('Sanitation Data'!$G$6,0,10*ROW('Sanitation Data'!G156))),'Data Summary'!DA162="Yes"),OFFSET('Sanitation Data'!$G$6,0,10*ROW('Sanitation Data'!G156)),NA())</f>
        <v>#N/A</v>
      </c>
      <c r="AM162" s="528" t="e">
        <f ca="1">+IF(AND(ISNUMBER(OFFSET('Sanitation Data'!$G$10,0,10*ROW('Sanitation Data'!G156))),'Data Summary'!DB162="Yes"),OFFSET('Sanitation Data'!$G$10,0,10*ROW('Sanitation Data'!G156)),NA())</f>
        <v>#N/A</v>
      </c>
      <c r="AN162" s="528" t="e">
        <f ca="1">+IF(AND(ISNUMBER(OFFSET('Sanitation Data'!$G$11,0,10*ROW('Sanitation Data'!G156))),'Data Summary'!DC162="Yes"),OFFSET('Sanitation Data'!$G$11,0,10*ROW('Sanitation Data'!G156)),NA())</f>
        <v>#N/A</v>
      </c>
      <c r="AO162" s="528" t="e">
        <f ca="1">+IF(AND(ISNUMBER(OFFSET('Sanitation Data'!$G$12,0,10*ROW('Sanitation Data'!G156))),'Data Summary'!DD162="Yes"),OFFSET('Sanitation Data'!$G$12,0,10*ROW('Sanitation Data'!G156)),NA())</f>
        <v>#N/A</v>
      </c>
      <c r="AP162" s="528" t="e">
        <f ca="1">+IF(AND(ISNUMBER(OFFSET('Sanitation Data'!$H$4,0,10*ROW('Sanitation Data'!H156))),'Data Summary'!DE162="Yes"),100-OFFSET('Sanitation Data'!$H$4,0,10*ROW('Sanitation Data'!H156)),NA())</f>
        <v>#N/A</v>
      </c>
      <c r="AQ162" s="528" t="e">
        <f ca="1">+IF(AND(ISNUMBER(OFFSET('Sanitation Data'!$H$6,0,10*ROW('Sanitation Data'!H156))),'Data Summary'!DF162="Yes"),OFFSET('Sanitation Data'!$H$6,0,10*ROW('Sanitation Data'!H156)),NA())</f>
        <v>#N/A</v>
      </c>
      <c r="AR162" s="528" t="e">
        <f ca="1">+IF(AND(ISNUMBER(OFFSET('Sanitation Data'!$H$10,0,10*ROW('Sanitation Data'!H156))),'Data Summary'!DG162="Yes"),OFFSET('Sanitation Data'!$H$10,0,10*ROW('Sanitation Data'!H156)),NA())</f>
        <v>#N/A</v>
      </c>
      <c r="AS162" s="528" t="e">
        <f ca="1">+IF(AND(ISNUMBER(OFFSET('Sanitation Data'!$H$11,0,10*ROW('Sanitation Data'!H156))),'Data Summary'!DH162="Yes"),OFFSET('Sanitation Data'!$H$11,0,10*ROW('Sanitation Data'!H156)),NA())</f>
        <v>#N/A</v>
      </c>
      <c r="AT162" s="528" t="e">
        <f ca="1">+IF(AND(ISNUMBER(OFFSET('Sanitation Data'!$H$12,0,10*ROW('Sanitation Data'!H156))),'Data Summary'!DI162="Yes"),OFFSET('Sanitation Data'!$H$12,0,10*ROW('Sanitation Data'!H156)),NA())</f>
        <v>#N/A</v>
      </c>
      <c r="AU162" s="528" t="e">
        <f ca="1">+IF(AND(ISNUMBER(OFFSET('Sanitation Data'!$I$4,0,10*ROW('Sanitation Data'!I156))),'Data Summary'!DJ162="Yes"),100-OFFSET('Sanitation Data'!$I$4,0,10*ROW('Sanitation Data'!I156)),NA())</f>
        <v>#N/A</v>
      </c>
      <c r="AV162" s="528" t="e">
        <f ca="1">+IF(AND(ISNUMBER(OFFSET('Sanitation Data'!$I$6,0,10*ROW('Sanitation Data'!I156))),'Data Summary'!DK162="Yes"),OFFSET('Sanitation Data'!$I$6,0,10*ROW('Sanitation Data'!I156)),NA())</f>
        <v>#N/A</v>
      </c>
      <c r="AW162" s="528" t="e">
        <f ca="1">+IF(AND(ISNUMBER(OFFSET('Sanitation Data'!$I$10,0,10*ROW('Sanitation Data'!I156))),'Data Summary'!DL162="Yes"),OFFSET('Sanitation Data'!$I$10,0,10*ROW('Sanitation Data'!I156)),NA())</f>
        <v>#N/A</v>
      </c>
      <c r="AX162" s="528" t="e">
        <f ca="1">+IF(AND(ISNUMBER(OFFSET('Sanitation Data'!$I$11,0,10*ROW('Sanitation Data'!I156))),'Data Summary'!DM162="Yes"),OFFSET('Sanitation Data'!$I$11,0,10*ROW('Sanitation Data'!I156)),NA())</f>
        <v>#N/A</v>
      </c>
      <c r="AY162" s="528" t="e">
        <f ca="1">+IF(AND(ISNUMBER(OFFSET('Sanitation Data'!$I$12,0,10*ROW('Sanitation Data'!I156))),'Data Summary'!DN162="Yes"),OFFSET('Sanitation Data'!$I$12,0,10*ROW('Sanitation Data'!I156)),NA())</f>
        <v>#N/A</v>
      </c>
      <c r="AZ162" s="529" t="e">
        <f ca="1">+IF(AND(ISNUMBER(OFFSET('Hygiene Data'!$D$5,0,10*ROW('Hygiene Data'!D156))),'Data Summary'!DO162="Yes"),OFFSET('Hygiene Data'!$D$5,0,10*ROW('Hygiene Data'!D156)),NA())</f>
        <v>#N/A</v>
      </c>
      <c r="BA162" s="529" t="e">
        <f ca="1">+IF(AND(ISNUMBER(OFFSET('Hygiene Data'!$D$7,0,10*ROW('Hygiene Data'!D156))),'Data Summary'!DP162="Yes"),OFFSET('Hygiene Data'!$D$7,0,10*ROW('Hygiene Data'!D156)),NA())</f>
        <v>#N/A</v>
      </c>
      <c r="BB162" s="529" t="e">
        <f ca="1">+IF(AND(ISNUMBER(OFFSET('Hygiene Data'!$D$9,0,10*ROW('Hygiene Data'!D156))),'Data Summary'!DQ162="Yes"),OFFSET('Hygiene Data'!$D$9,0,10*ROW('Hygiene Data'!D156)),NA())</f>
        <v>#N/A</v>
      </c>
      <c r="BC162" s="529" t="e">
        <f ca="1">+IF(AND(ISNUMBER(OFFSET('Hygiene Data'!$E$5,0,10*ROW('Hygiene Data'!E156))),'Data Summary'!DR162="Yes"),OFFSET('Hygiene Data'!$E$5,0,10*ROW('Hygiene Data'!E156)),NA())</f>
        <v>#N/A</v>
      </c>
      <c r="BD162" s="529" t="e">
        <f ca="1">+IF(AND(ISNUMBER(OFFSET('Hygiene Data'!$E$7,0,10*ROW('Hygiene Data'!E156))),'Data Summary'!DS162="Yes"),OFFSET('Hygiene Data'!$E$7,0,10*ROW('Hygiene Data'!E156)),NA())</f>
        <v>#N/A</v>
      </c>
      <c r="BE162" s="529" t="e">
        <f ca="1">+IF(AND(ISNUMBER(OFFSET('Hygiene Data'!$E$9,0,10*ROW('Hygiene Data'!E156))),'Data Summary'!DT162="Yes"),OFFSET('Hygiene Data'!$E$9,0,10*ROW('Hygiene Data'!E156)),NA())</f>
        <v>#N/A</v>
      </c>
      <c r="BF162" s="529" t="e">
        <f ca="1">+IF(AND(ISNUMBER(OFFSET('Hygiene Data'!$F$5,0,10*ROW('Hygiene Data'!F156))),'Data Summary'!DU162="Yes"),OFFSET('Hygiene Data'!$F$5,0,10*ROW('Hygiene Data'!F156)),NA())</f>
        <v>#N/A</v>
      </c>
      <c r="BG162" s="529" t="e">
        <f ca="1">+IF(AND(ISNUMBER(OFFSET('Hygiene Data'!$F$7,0,10*ROW('Hygiene Data'!F156))),'Data Summary'!DV162="Yes"),OFFSET('Hygiene Data'!$F$7,0,10*ROW('Hygiene Data'!F156)),NA())</f>
        <v>#N/A</v>
      </c>
      <c r="BH162" s="529" t="e">
        <f ca="1">+IF(AND(ISNUMBER(OFFSET('Hygiene Data'!$F$9,0,10*ROW('Hygiene Data'!F156))),'Data Summary'!DW162="Yes"),OFFSET('Hygiene Data'!$F$9,0,10*ROW('Hygiene Data'!F156)),NA())</f>
        <v>#N/A</v>
      </c>
      <c r="BI162" s="529" t="e">
        <f ca="1">+IF(AND(ISNUMBER(OFFSET('Hygiene Data'!$G$5,0,10*ROW('Hygiene Data'!G156))),'Data Summary'!DX162="Yes"),OFFSET('Hygiene Data'!$G$5,0,10*ROW('Hygiene Data'!G156)),NA())</f>
        <v>#N/A</v>
      </c>
      <c r="BJ162" s="529" t="e">
        <f ca="1">+IF(AND(ISNUMBER(OFFSET('Hygiene Data'!$G$7,0,10*ROW('Hygiene Data'!G156))),'Data Summary'!DY162="Yes"),OFFSET('Hygiene Data'!$G$7,0,10*ROW('Hygiene Data'!G156)),NA())</f>
        <v>#N/A</v>
      </c>
      <c r="BK162" s="529" t="e">
        <f ca="1">+IF(AND(ISNUMBER(OFFSET('Hygiene Data'!$G$9,0,10*ROW('Hygiene Data'!G156))),'Data Summary'!DZ162="Yes"),OFFSET('Hygiene Data'!$G$9,0,10*ROW('Hygiene Data'!G156)),NA())</f>
        <v>#N/A</v>
      </c>
      <c r="BL162" s="529" t="e">
        <f ca="1">+IF(AND(ISNUMBER(OFFSET('Hygiene Data'!$H$5,0,10*ROW('Hygiene Data'!H156))),'Data Summary'!EA162="Yes"),OFFSET('Hygiene Data'!$H$5,0,10*ROW('Hygiene Data'!H156)),NA())</f>
        <v>#N/A</v>
      </c>
      <c r="BM162" s="529" t="e">
        <f ca="1">+IF(AND(ISNUMBER(OFFSET('Hygiene Data'!$H$7,0,10*ROW('Hygiene Data'!H156))),'Data Summary'!EB162="Yes"),OFFSET('Hygiene Data'!$H$7,0,10*ROW('Hygiene Data'!H156)),NA())</f>
        <v>#N/A</v>
      </c>
      <c r="BN162" s="529" t="e">
        <f ca="1">+IF(AND(ISNUMBER(OFFSET('Hygiene Data'!$H$9,0,10*ROW('Hygiene Data'!H156))),'Data Summary'!EC162="Yes"),OFFSET('Hygiene Data'!$H$9,0,10*ROW('Hygiene Data'!H156)),NA())</f>
        <v>#N/A</v>
      </c>
      <c r="BO162" s="529" t="e">
        <f ca="1">+IF(AND(ISNUMBER(OFFSET('Hygiene Data'!$I$5,0,10*ROW('Hygiene Data'!I156))),'Data Summary'!ED162="Yes"),OFFSET('Hygiene Data'!$I$5,0,10*ROW('Hygiene Data'!I156)),NA())</f>
        <v>#N/A</v>
      </c>
      <c r="BP162" s="529" t="e">
        <f ca="1">+IF(AND(ISNUMBER(OFFSET('Hygiene Data'!$I$7,0,10*ROW('Hygiene Data'!I156))),'Data Summary'!EE162="Yes"),OFFSET('Hygiene Data'!$I$7,0,10*ROW('Hygiene Data'!I156)),NA())</f>
        <v>#N/A</v>
      </c>
      <c r="BQ162" s="529" t="e">
        <f ca="1">+IF(AND(ISNUMBER(OFFSET('Hygiene Data'!$I$9,0,10*ROW('Hygiene Data'!I156))),'Data Summary'!EF162="Yes"),OFFSET('Hygiene Data'!$I$9,0,10*ROW('Hygiene Data'!I156)),NA())</f>
        <v>#N/A</v>
      </c>
    </row>
    <row r="163" spans="1:69" x14ac:dyDescent="0.25">
      <c r="A163" s="525" t="e">
        <f ca="1">+RIGHT('Data Summary'!A163,LEN('Data Summary'!A163)-9)</f>
        <v>#VALUE!</v>
      </c>
      <c r="B163" s="499" t="str">
        <f ca="1">+IF(ISTEXT('Data Summary'!B163),'Data Summary'!B163,"")</f>
        <v/>
      </c>
      <c r="C163" s="526" t="e">
        <f ca="1">+VALUE('Data Summary'!C163)</f>
        <v>#VALUE!</v>
      </c>
      <c r="D163" s="527" t="e">
        <f ca="1">+IF(AND(ISNUMBER(OFFSET('Water Data'!$D$4,0,10*ROW('Water Data'!D157))),'Data Summary'!BS163="Yes"),100-OFFSET('Water Data'!$D$4,0,10*ROW('Water Data'!D157)),NA())</f>
        <v>#N/A</v>
      </c>
      <c r="E163" s="527" t="e">
        <f ca="1">+IF(AND(ISNUMBER(OFFSET('Water Data'!$D$6,0,10*ROW('Water Data'!D157))),'Data Summary'!BT163="Yes"),OFFSET('Water Data'!$D$6,0,10*ROW('Water Data'!D157)),NA())</f>
        <v>#N/A</v>
      </c>
      <c r="F163" s="527" t="e">
        <f ca="1">+IF(AND(ISNUMBER(OFFSET('Water Data'!$D$9,0,10*ROW('Water Data'!D157))),'Data Summary'!BU163="Yes"),OFFSET('Water Data'!$D$9,0,10*ROW('Water Data'!D157)),NA())</f>
        <v>#N/A</v>
      </c>
      <c r="G163" s="527" t="e">
        <f ca="1">+IF(AND(ISNUMBER(OFFSET('Water Data'!$E$4,0,10*ROW('Water Data'!E157))),'Data Summary'!BV163="Yes"),100-OFFSET('Water Data'!$E$4,0,10*ROW('Water Data'!E157)),NA())</f>
        <v>#N/A</v>
      </c>
      <c r="H163" s="527" t="e">
        <f ca="1">+IF(AND(ISNUMBER(OFFSET('Water Data'!$E$6,0,10*ROW('Water Data'!E157))),'Data Summary'!BW163="Yes"),OFFSET('Water Data'!$E$6,0,10*ROW('Water Data'!E157)),NA())</f>
        <v>#N/A</v>
      </c>
      <c r="I163" s="527" t="e">
        <f ca="1">+IF(AND(ISNUMBER(OFFSET('Water Data'!$E$9,0,10*ROW('Water Data'!E157))),'Data Summary'!BX163="Yes"),OFFSET('Water Data'!$E$9,0,10*ROW('Water Data'!E157)),NA())</f>
        <v>#N/A</v>
      </c>
      <c r="J163" s="527" t="e">
        <f ca="1">+IF(AND(ISNUMBER(OFFSET('Water Data'!$F$4,0,10*ROW('Water Data'!F157))),'Data Summary'!BY163="Yes"),100-OFFSET('Water Data'!$F$4,0,10*ROW('Water Data'!F157)),NA())</f>
        <v>#N/A</v>
      </c>
      <c r="K163" s="527" t="e">
        <f ca="1">+IF(AND(ISNUMBER(OFFSET('Water Data'!$F$6,0,10*ROW('Water Data'!F157))),'Data Summary'!BZ163="Yes"),OFFSET('Water Data'!$F$6,0,10*ROW('Water Data'!F157)),NA())</f>
        <v>#N/A</v>
      </c>
      <c r="L163" s="527" t="e">
        <f ca="1">+IF(AND(ISNUMBER(OFFSET('Water Data'!$F$9,0,10*ROW('Water Data'!F157))),'Data Summary'!CA163="Yes"),OFFSET('Water Data'!$F$9,0,10*ROW('Water Data'!F157)),NA())</f>
        <v>#N/A</v>
      </c>
      <c r="M163" s="527" t="e">
        <f ca="1">+IF(AND(ISNUMBER(OFFSET('Water Data'!$G$4,0,10*ROW('Water Data'!G157))),'Data Summary'!CB163="Yes"),100-OFFSET('Water Data'!$G$4,0,10*ROW('Water Data'!G157)),NA())</f>
        <v>#N/A</v>
      </c>
      <c r="N163" s="527" t="e">
        <f ca="1">+IF(AND(ISNUMBER(OFFSET('Water Data'!$G$6,0,10*ROW('Water Data'!G157))),'Data Summary'!CC163="Yes"),OFFSET('Water Data'!$G$6,0,10*ROW('Water Data'!G157)),NA())</f>
        <v>#N/A</v>
      </c>
      <c r="O163" s="527" t="e">
        <f ca="1">+IF(AND(ISNUMBER(OFFSET('Water Data'!$G$9,0,10*ROW('Water Data'!G157))),'Data Summary'!CD163="Yes"),OFFSET('Water Data'!$G$9,0,10*ROW('Water Data'!G157)),NA())</f>
        <v>#N/A</v>
      </c>
      <c r="P163" s="527" t="e">
        <f ca="1">+IF(AND(ISNUMBER(OFFSET('Water Data'!$H$4,0,10*ROW('Water Data'!H157))),'Data Summary'!CE163="Yes"),100-OFFSET('Water Data'!$H$4,0,10*ROW('Water Data'!H157)),NA())</f>
        <v>#N/A</v>
      </c>
      <c r="Q163" s="527" t="e">
        <f ca="1">+IF(AND(ISNUMBER(OFFSET('Water Data'!$H$6,0,10*ROW('Water Data'!H157))),'Data Summary'!CF163="Yes"),OFFSET('Water Data'!$H$6,0,10*ROW('Water Data'!H157)),NA())</f>
        <v>#N/A</v>
      </c>
      <c r="R163" s="527" t="e">
        <f ca="1">+IF(AND(ISNUMBER(OFFSET('Water Data'!$H$9,0,10*ROW('Water Data'!H157))),'Data Summary'!CG163="Yes"),OFFSET('Water Data'!$H$9,0,10*ROW('Water Data'!H157)),NA())</f>
        <v>#N/A</v>
      </c>
      <c r="S163" s="527" t="e">
        <f ca="1">+IF(AND(ISNUMBER(OFFSET('Water Data'!$I$4,0,10*ROW('Water Data'!I157))),'Data Summary'!CH163="Yes"),100-OFFSET('Water Data'!$I$4,0,10*ROW('Water Data'!I157)),NA())</f>
        <v>#N/A</v>
      </c>
      <c r="T163" s="527" t="e">
        <f ca="1">+IF(AND(ISNUMBER(OFFSET('Water Data'!$I$6,0,10*ROW('Water Data'!I157))),'Data Summary'!CI163="Yes"),OFFSET('Water Data'!$I$6,0,10*ROW('Water Data'!I157)),NA())</f>
        <v>#N/A</v>
      </c>
      <c r="U163" s="527" t="e">
        <f ca="1">+IF(AND(ISNUMBER(OFFSET('Water Data'!$I$9,0,10*ROW('Water Data'!I157))),'Data Summary'!CJ163="Yes"),OFFSET('Water Data'!$I$9,0,10*ROW('Water Data'!I157)),NA())</f>
        <v>#N/A</v>
      </c>
      <c r="V163" s="528" t="e">
        <f ca="1">+IF(AND(ISNUMBER(OFFSET('Sanitation Data'!$D$4,0,10*ROW('Sanitation Data'!D157))),'Data Summary'!CK163="Yes"),100-OFFSET('Sanitation Data'!$D$4,0,10*ROW('Sanitation Data'!D157)),NA())</f>
        <v>#N/A</v>
      </c>
      <c r="W163" s="528" t="e">
        <f ca="1">+IF(AND(ISNUMBER(OFFSET('Sanitation Data'!$D$6,0,10*ROW('Sanitation Data'!D157))),'Data Summary'!CL163="Yes"),OFFSET('Sanitation Data'!$D$6,0,10*ROW('Sanitation Data'!D157)),NA())</f>
        <v>#N/A</v>
      </c>
      <c r="X163" s="528" t="e">
        <f ca="1">+IF(AND(ISNUMBER(OFFSET('Sanitation Data'!$D$10,0,10*ROW('Sanitation Data'!D157))),'Data Summary'!CM163="Yes"),OFFSET('Sanitation Data'!$D$10,0,10*ROW('Sanitation Data'!D157)),NA())</f>
        <v>#N/A</v>
      </c>
      <c r="Y163" s="528" t="e">
        <f ca="1">+IF(AND(ISNUMBER(OFFSET('Sanitation Data'!$D$11,0,10*ROW('Sanitation Data'!D157))),'Data Summary'!CN163="Yes"),OFFSET('Sanitation Data'!$D$11,0,10*ROW('Sanitation Data'!D157)),NA())</f>
        <v>#N/A</v>
      </c>
      <c r="Z163" s="528" t="e">
        <f ca="1">+IF(AND(ISNUMBER(OFFSET('Sanitation Data'!$D$12,0,10*ROW('Sanitation Data'!D157))),'Data Summary'!CO163="Yes"),OFFSET('Sanitation Data'!$D$12,0,10*ROW('Sanitation Data'!D157)),NA())</f>
        <v>#N/A</v>
      </c>
      <c r="AA163" s="528" t="e">
        <f ca="1">+IF(AND(ISNUMBER(OFFSET('Sanitation Data'!$E$4,0,10*ROW('Sanitation Data'!E157))),'Data Summary'!CP163="Yes"),100-OFFSET('Sanitation Data'!$E$4,0,10*ROW('Sanitation Data'!E157)),NA())</f>
        <v>#N/A</v>
      </c>
      <c r="AB163" s="528" t="e">
        <f ca="1">+IF(AND(ISNUMBER(OFFSET('Sanitation Data'!$E$6,0,10*ROW('Sanitation Data'!E157))),'Data Summary'!CQ163="Yes"),OFFSET('Sanitation Data'!$E$6,0,10*ROW('Sanitation Data'!E157)),NA())</f>
        <v>#N/A</v>
      </c>
      <c r="AC163" s="528" t="e">
        <f ca="1">+IF(AND(ISNUMBER(OFFSET('Sanitation Data'!$E$10,0,10*ROW('Sanitation Data'!E157))),'Data Summary'!CR163="Yes"),OFFSET('Sanitation Data'!$E$10,0,10*ROW('Sanitation Data'!E157)),NA())</f>
        <v>#N/A</v>
      </c>
      <c r="AD163" s="528" t="e">
        <f ca="1">+IF(AND(ISNUMBER(OFFSET('Sanitation Data'!$E$11,0,10*ROW('Sanitation Data'!E157))),'Data Summary'!CS163="Yes"),OFFSET('Sanitation Data'!$E$11,0,10*ROW('Sanitation Data'!E157)),NA())</f>
        <v>#N/A</v>
      </c>
      <c r="AE163" s="528" t="e">
        <f ca="1">+IF(AND(ISNUMBER(OFFSET('Sanitation Data'!$E$12,0,10*ROW('Sanitation Data'!E157))),'Data Summary'!CT163="Yes"),OFFSET('Sanitation Data'!$E$12,0,10*ROW('Sanitation Data'!E157)),NA())</f>
        <v>#N/A</v>
      </c>
      <c r="AF163" s="528" t="e">
        <f ca="1">+IF(AND(ISNUMBER(OFFSET('Sanitation Data'!$F$4,0,10*ROW('Sanitation Data'!F157))),'Data Summary'!CU163="Yes"),100-OFFSET('Sanitation Data'!$F$4,0,10*ROW('Sanitation Data'!F157)),NA())</f>
        <v>#N/A</v>
      </c>
      <c r="AG163" s="528" t="e">
        <f ca="1">+IF(AND(ISNUMBER(OFFSET('Sanitation Data'!$F$6,0,10*ROW('Sanitation Data'!F157))),'Data Summary'!CV163="Yes"),OFFSET('Sanitation Data'!$F$6,0,10*ROW('Sanitation Data'!F157)),NA())</f>
        <v>#N/A</v>
      </c>
      <c r="AH163" s="528" t="e">
        <f ca="1">+IF(AND(ISNUMBER(OFFSET('Sanitation Data'!$F$10,0,10*ROW('Sanitation Data'!F157))),'Data Summary'!CW163="Yes"),OFFSET('Sanitation Data'!$F$10,0,10*ROW('Sanitation Data'!F157)),NA())</f>
        <v>#N/A</v>
      </c>
      <c r="AI163" s="528" t="e">
        <f ca="1">+IF(AND(ISNUMBER(OFFSET('Sanitation Data'!$F$11,0,10*ROW('Sanitation Data'!F157))),'Data Summary'!CX163="Yes"),OFFSET('Sanitation Data'!$F$11,0,10*ROW('Sanitation Data'!F157)),NA())</f>
        <v>#N/A</v>
      </c>
      <c r="AJ163" s="528" t="e">
        <f ca="1">+IF(AND(ISNUMBER(OFFSET('Sanitation Data'!$F$12,0,10*ROW('Sanitation Data'!F157))),'Data Summary'!CY163="Yes"),OFFSET('Sanitation Data'!$F$12,0,10*ROW('Sanitation Data'!F157)),NA())</f>
        <v>#N/A</v>
      </c>
      <c r="AK163" s="528" t="e">
        <f ca="1">+IF(AND(ISNUMBER(OFFSET('Sanitation Data'!$G$4,0,10*ROW('Sanitation Data'!G157))),'Data Summary'!CZ163="Yes"),100-OFFSET('Sanitation Data'!$G$4,0,10*ROW('Sanitation Data'!G157)),NA())</f>
        <v>#N/A</v>
      </c>
      <c r="AL163" s="528" t="e">
        <f ca="1">+IF(AND(ISNUMBER(OFFSET('Sanitation Data'!$G$6,0,10*ROW('Sanitation Data'!G157))),'Data Summary'!DA163="Yes"),OFFSET('Sanitation Data'!$G$6,0,10*ROW('Sanitation Data'!G157)),NA())</f>
        <v>#N/A</v>
      </c>
      <c r="AM163" s="528" t="e">
        <f ca="1">+IF(AND(ISNUMBER(OFFSET('Sanitation Data'!$G$10,0,10*ROW('Sanitation Data'!G157))),'Data Summary'!DB163="Yes"),OFFSET('Sanitation Data'!$G$10,0,10*ROW('Sanitation Data'!G157)),NA())</f>
        <v>#N/A</v>
      </c>
      <c r="AN163" s="528" t="e">
        <f ca="1">+IF(AND(ISNUMBER(OFFSET('Sanitation Data'!$G$11,0,10*ROW('Sanitation Data'!G157))),'Data Summary'!DC163="Yes"),OFFSET('Sanitation Data'!$G$11,0,10*ROW('Sanitation Data'!G157)),NA())</f>
        <v>#N/A</v>
      </c>
      <c r="AO163" s="528" t="e">
        <f ca="1">+IF(AND(ISNUMBER(OFFSET('Sanitation Data'!$G$12,0,10*ROW('Sanitation Data'!G157))),'Data Summary'!DD163="Yes"),OFFSET('Sanitation Data'!$G$12,0,10*ROW('Sanitation Data'!G157)),NA())</f>
        <v>#N/A</v>
      </c>
      <c r="AP163" s="528" t="e">
        <f ca="1">+IF(AND(ISNUMBER(OFFSET('Sanitation Data'!$H$4,0,10*ROW('Sanitation Data'!H157))),'Data Summary'!DE163="Yes"),100-OFFSET('Sanitation Data'!$H$4,0,10*ROW('Sanitation Data'!H157)),NA())</f>
        <v>#N/A</v>
      </c>
      <c r="AQ163" s="528" t="e">
        <f ca="1">+IF(AND(ISNUMBER(OFFSET('Sanitation Data'!$H$6,0,10*ROW('Sanitation Data'!H157))),'Data Summary'!DF163="Yes"),OFFSET('Sanitation Data'!$H$6,0,10*ROW('Sanitation Data'!H157)),NA())</f>
        <v>#N/A</v>
      </c>
      <c r="AR163" s="528" t="e">
        <f ca="1">+IF(AND(ISNUMBER(OFFSET('Sanitation Data'!$H$10,0,10*ROW('Sanitation Data'!H157))),'Data Summary'!DG163="Yes"),OFFSET('Sanitation Data'!$H$10,0,10*ROW('Sanitation Data'!H157)),NA())</f>
        <v>#N/A</v>
      </c>
      <c r="AS163" s="528" t="e">
        <f ca="1">+IF(AND(ISNUMBER(OFFSET('Sanitation Data'!$H$11,0,10*ROW('Sanitation Data'!H157))),'Data Summary'!DH163="Yes"),OFFSET('Sanitation Data'!$H$11,0,10*ROW('Sanitation Data'!H157)),NA())</f>
        <v>#N/A</v>
      </c>
      <c r="AT163" s="528" t="e">
        <f ca="1">+IF(AND(ISNUMBER(OFFSET('Sanitation Data'!$H$12,0,10*ROW('Sanitation Data'!H157))),'Data Summary'!DI163="Yes"),OFFSET('Sanitation Data'!$H$12,0,10*ROW('Sanitation Data'!H157)),NA())</f>
        <v>#N/A</v>
      </c>
      <c r="AU163" s="528" t="e">
        <f ca="1">+IF(AND(ISNUMBER(OFFSET('Sanitation Data'!$I$4,0,10*ROW('Sanitation Data'!I157))),'Data Summary'!DJ163="Yes"),100-OFFSET('Sanitation Data'!$I$4,0,10*ROW('Sanitation Data'!I157)),NA())</f>
        <v>#N/A</v>
      </c>
      <c r="AV163" s="528" t="e">
        <f ca="1">+IF(AND(ISNUMBER(OFFSET('Sanitation Data'!$I$6,0,10*ROW('Sanitation Data'!I157))),'Data Summary'!DK163="Yes"),OFFSET('Sanitation Data'!$I$6,0,10*ROW('Sanitation Data'!I157)),NA())</f>
        <v>#N/A</v>
      </c>
      <c r="AW163" s="528" t="e">
        <f ca="1">+IF(AND(ISNUMBER(OFFSET('Sanitation Data'!$I$10,0,10*ROW('Sanitation Data'!I157))),'Data Summary'!DL163="Yes"),OFFSET('Sanitation Data'!$I$10,0,10*ROW('Sanitation Data'!I157)),NA())</f>
        <v>#N/A</v>
      </c>
      <c r="AX163" s="528" t="e">
        <f ca="1">+IF(AND(ISNUMBER(OFFSET('Sanitation Data'!$I$11,0,10*ROW('Sanitation Data'!I157))),'Data Summary'!DM163="Yes"),OFFSET('Sanitation Data'!$I$11,0,10*ROW('Sanitation Data'!I157)),NA())</f>
        <v>#N/A</v>
      </c>
      <c r="AY163" s="528" t="e">
        <f ca="1">+IF(AND(ISNUMBER(OFFSET('Sanitation Data'!$I$12,0,10*ROW('Sanitation Data'!I157))),'Data Summary'!DN163="Yes"),OFFSET('Sanitation Data'!$I$12,0,10*ROW('Sanitation Data'!I157)),NA())</f>
        <v>#N/A</v>
      </c>
      <c r="AZ163" s="529" t="e">
        <f ca="1">+IF(AND(ISNUMBER(OFFSET('Hygiene Data'!$D$5,0,10*ROW('Hygiene Data'!D157))),'Data Summary'!DO163="Yes"),OFFSET('Hygiene Data'!$D$5,0,10*ROW('Hygiene Data'!D157)),NA())</f>
        <v>#N/A</v>
      </c>
      <c r="BA163" s="529" t="e">
        <f ca="1">+IF(AND(ISNUMBER(OFFSET('Hygiene Data'!$D$7,0,10*ROW('Hygiene Data'!D157))),'Data Summary'!DP163="Yes"),OFFSET('Hygiene Data'!$D$7,0,10*ROW('Hygiene Data'!D157)),NA())</f>
        <v>#N/A</v>
      </c>
      <c r="BB163" s="529" t="e">
        <f ca="1">+IF(AND(ISNUMBER(OFFSET('Hygiene Data'!$D$9,0,10*ROW('Hygiene Data'!D157))),'Data Summary'!DQ163="Yes"),OFFSET('Hygiene Data'!$D$9,0,10*ROW('Hygiene Data'!D157)),NA())</f>
        <v>#N/A</v>
      </c>
      <c r="BC163" s="529" t="e">
        <f ca="1">+IF(AND(ISNUMBER(OFFSET('Hygiene Data'!$E$5,0,10*ROW('Hygiene Data'!E157))),'Data Summary'!DR163="Yes"),OFFSET('Hygiene Data'!$E$5,0,10*ROW('Hygiene Data'!E157)),NA())</f>
        <v>#N/A</v>
      </c>
      <c r="BD163" s="529" t="e">
        <f ca="1">+IF(AND(ISNUMBER(OFFSET('Hygiene Data'!$E$7,0,10*ROW('Hygiene Data'!E157))),'Data Summary'!DS163="Yes"),OFFSET('Hygiene Data'!$E$7,0,10*ROW('Hygiene Data'!E157)),NA())</f>
        <v>#N/A</v>
      </c>
      <c r="BE163" s="529" t="e">
        <f ca="1">+IF(AND(ISNUMBER(OFFSET('Hygiene Data'!$E$9,0,10*ROW('Hygiene Data'!E157))),'Data Summary'!DT163="Yes"),OFFSET('Hygiene Data'!$E$9,0,10*ROW('Hygiene Data'!E157)),NA())</f>
        <v>#N/A</v>
      </c>
      <c r="BF163" s="529" t="e">
        <f ca="1">+IF(AND(ISNUMBER(OFFSET('Hygiene Data'!$F$5,0,10*ROW('Hygiene Data'!F157))),'Data Summary'!DU163="Yes"),OFFSET('Hygiene Data'!$F$5,0,10*ROW('Hygiene Data'!F157)),NA())</f>
        <v>#N/A</v>
      </c>
      <c r="BG163" s="529" t="e">
        <f ca="1">+IF(AND(ISNUMBER(OFFSET('Hygiene Data'!$F$7,0,10*ROW('Hygiene Data'!F157))),'Data Summary'!DV163="Yes"),OFFSET('Hygiene Data'!$F$7,0,10*ROW('Hygiene Data'!F157)),NA())</f>
        <v>#N/A</v>
      </c>
      <c r="BH163" s="529" t="e">
        <f ca="1">+IF(AND(ISNUMBER(OFFSET('Hygiene Data'!$F$9,0,10*ROW('Hygiene Data'!F157))),'Data Summary'!DW163="Yes"),OFFSET('Hygiene Data'!$F$9,0,10*ROW('Hygiene Data'!F157)),NA())</f>
        <v>#N/A</v>
      </c>
      <c r="BI163" s="529" t="e">
        <f ca="1">+IF(AND(ISNUMBER(OFFSET('Hygiene Data'!$G$5,0,10*ROW('Hygiene Data'!G157))),'Data Summary'!DX163="Yes"),OFFSET('Hygiene Data'!$G$5,0,10*ROW('Hygiene Data'!G157)),NA())</f>
        <v>#N/A</v>
      </c>
      <c r="BJ163" s="529" t="e">
        <f ca="1">+IF(AND(ISNUMBER(OFFSET('Hygiene Data'!$G$7,0,10*ROW('Hygiene Data'!G157))),'Data Summary'!DY163="Yes"),OFFSET('Hygiene Data'!$G$7,0,10*ROW('Hygiene Data'!G157)),NA())</f>
        <v>#N/A</v>
      </c>
      <c r="BK163" s="529" t="e">
        <f ca="1">+IF(AND(ISNUMBER(OFFSET('Hygiene Data'!$G$9,0,10*ROW('Hygiene Data'!G157))),'Data Summary'!DZ163="Yes"),OFFSET('Hygiene Data'!$G$9,0,10*ROW('Hygiene Data'!G157)),NA())</f>
        <v>#N/A</v>
      </c>
      <c r="BL163" s="529" t="e">
        <f ca="1">+IF(AND(ISNUMBER(OFFSET('Hygiene Data'!$H$5,0,10*ROW('Hygiene Data'!H157))),'Data Summary'!EA163="Yes"),OFFSET('Hygiene Data'!$H$5,0,10*ROW('Hygiene Data'!H157)),NA())</f>
        <v>#N/A</v>
      </c>
      <c r="BM163" s="529" t="e">
        <f ca="1">+IF(AND(ISNUMBER(OFFSET('Hygiene Data'!$H$7,0,10*ROW('Hygiene Data'!H157))),'Data Summary'!EB163="Yes"),OFFSET('Hygiene Data'!$H$7,0,10*ROW('Hygiene Data'!H157)),NA())</f>
        <v>#N/A</v>
      </c>
      <c r="BN163" s="529" t="e">
        <f ca="1">+IF(AND(ISNUMBER(OFFSET('Hygiene Data'!$H$9,0,10*ROW('Hygiene Data'!H157))),'Data Summary'!EC163="Yes"),OFFSET('Hygiene Data'!$H$9,0,10*ROW('Hygiene Data'!H157)),NA())</f>
        <v>#N/A</v>
      </c>
      <c r="BO163" s="529" t="e">
        <f ca="1">+IF(AND(ISNUMBER(OFFSET('Hygiene Data'!$I$5,0,10*ROW('Hygiene Data'!I157))),'Data Summary'!ED163="Yes"),OFFSET('Hygiene Data'!$I$5,0,10*ROW('Hygiene Data'!I157)),NA())</f>
        <v>#N/A</v>
      </c>
      <c r="BP163" s="529" t="e">
        <f ca="1">+IF(AND(ISNUMBER(OFFSET('Hygiene Data'!$I$7,0,10*ROW('Hygiene Data'!I157))),'Data Summary'!EE163="Yes"),OFFSET('Hygiene Data'!$I$7,0,10*ROW('Hygiene Data'!I157)),NA())</f>
        <v>#N/A</v>
      </c>
      <c r="BQ163" s="529" t="e">
        <f ca="1">+IF(AND(ISNUMBER(OFFSET('Hygiene Data'!$I$9,0,10*ROW('Hygiene Data'!I157))),'Data Summary'!EF163="Yes"),OFFSET('Hygiene Data'!$I$9,0,10*ROW('Hygiene Data'!I157)),NA())</f>
        <v>#N/A</v>
      </c>
    </row>
    <row r="164" spans="1:69" x14ac:dyDescent="0.25">
      <c r="A164" s="525" t="e">
        <f ca="1">+RIGHT('Data Summary'!A164,LEN('Data Summary'!A164)-9)</f>
        <v>#VALUE!</v>
      </c>
      <c r="B164" s="499" t="str">
        <f ca="1">+IF(ISTEXT('Data Summary'!B164),'Data Summary'!B164,"")</f>
        <v/>
      </c>
      <c r="C164" s="526" t="e">
        <f ca="1">+VALUE('Data Summary'!C164)</f>
        <v>#VALUE!</v>
      </c>
      <c r="D164" s="527" t="e">
        <f ca="1">+IF(AND(ISNUMBER(OFFSET('Water Data'!$D$4,0,10*ROW('Water Data'!D158))),'Data Summary'!BS164="Yes"),100-OFFSET('Water Data'!$D$4,0,10*ROW('Water Data'!D158)),NA())</f>
        <v>#N/A</v>
      </c>
      <c r="E164" s="527" t="e">
        <f ca="1">+IF(AND(ISNUMBER(OFFSET('Water Data'!$D$6,0,10*ROW('Water Data'!D158))),'Data Summary'!BT164="Yes"),OFFSET('Water Data'!$D$6,0,10*ROW('Water Data'!D158)),NA())</f>
        <v>#N/A</v>
      </c>
      <c r="F164" s="527" t="e">
        <f ca="1">+IF(AND(ISNUMBER(OFFSET('Water Data'!$D$9,0,10*ROW('Water Data'!D158))),'Data Summary'!BU164="Yes"),OFFSET('Water Data'!$D$9,0,10*ROW('Water Data'!D158)),NA())</f>
        <v>#N/A</v>
      </c>
      <c r="G164" s="527" t="e">
        <f ca="1">+IF(AND(ISNUMBER(OFFSET('Water Data'!$E$4,0,10*ROW('Water Data'!E158))),'Data Summary'!BV164="Yes"),100-OFFSET('Water Data'!$E$4,0,10*ROW('Water Data'!E158)),NA())</f>
        <v>#N/A</v>
      </c>
      <c r="H164" s="527" t="e">
        <f ca="1">+IF(AND(ISNUMBER(OFFSET('Water Data'!$E$6,0,10*ROW('Water Data'!E158))),'Data Summary'!BW164="Yes"),OFFSET('Water Data'!$E$6,0,10*ROW('Water Data'!E158)),NA())</f>
        <v>#N/A</v>
      </c>
      <c r="I164" s="527" t="e">
        <f ca="1">+IF(AND(ISNUMBER(OFFSET('Water Data'!$E$9,0,10*ROW('Water Data'!E158))),'Data Summary'!BX164="Yes"),OFFSET('Water Data'!$E$9,0,10*ROW('Water Data'!E158)),NA())</f>
        <v>#N/A</v>
      </c>
      <c r="J164" s="527" t="e">
        <f ca="1">+IF(AND(ISNUMBER(OFFSET('Water Data'!$F$4,0,10*ROW('Water Data'!F158))),'Data Summary'!BY164="Yes"),100-OFFSET('Water Data'!$F$4,0,10*ROW('Water Data'!F158)),NA())</f>
        <v>#N/A</v>
      </c>
      <c r="K164" s="527" t="e">
        <f ca="1">+IF(AND(ISNUMBER(OFFSET('Water Data'!$F$6,0,10*ROW('Water Data'!F158))),'Data Summary'!BZ164="Yes"),OFFSET('Water Data'!$F$6,0,10*ROW('Water Data'!F158)),NA())</f>
        <v>#N/A</v>
      </c>
      <c r="L164" s="527" t="e">
        <f ca="1">+IF(AND(ISNUMBER(OFFSET('Water Data'!$F$9,0,10*ROW('Water Data'!F158))),'Data Summary'!CA164="Yes"),OFFSET('Water Data'!$F$9,0,10*ROW('Water Data'!F158)),NA())</f>
        <v>#N/A</v>
      </c>
      <c r="M164" s="527" t="e">
        <f ca="1">+IF(AND(ISNUMBER(OFFSET('Water Data'!$G$4,0,10*ROW('Water Data'!G158))),'Data Summary'!CB164="Yes"),100-OFFSET('Water Data'!$G$4,0,10*ROW('Water Data'!G158)),NA())</f>
        <v>#N/A</v>
      </c>
      <c r="N164" s="527" t="e">
        <f ca="1">+IF(AND(ISNUMBER(OFFSET('Water Data'!$G$6,0,10*ROW('Water Data'!G158))),'Data Summary'!CC164="Yes"),OFFSET('Water Data'!$G$6,0,10*ROW('Water Data'!G158)),NA())</f>
        <v>#N/A</v>
      </c>
      <c r="O164" s="527" t="e">
        <f ca="1">+IF(AND(ISNUMBER(OFFSET('Water Data'!$G$9,0,10*ROW('Water Data'!G158))),'Data Summary'!CD164="Yes"),OFFSET('Water Data'!$G$9,0,10*ROW('Water Data'!G158)),NA())</f>
        <v>#N/A</v>
      </c>
      <c r="P164" s="527" t="e">
        <f ca="1">+IF(AND(ISNUMBER(OFFSET('Water Data'!$H$4,0,10*ROW('Water Data'!H158))),'Data Summary'!CE164="Yes"),100-OFFSET('Water Data'!$H$4,0,10*ROW('Water Data'!H158)),NA())</f>
        <v>#N/A</v>
      </c>
      <c r="Q164" s="527" t="e">
        <f ca="1">+IF(AND(ISNUMBER(OFFSET('Water Data'!$H$6,0,10*ROW('Water Data'!H158))),'Data Summary'!CF164="Yes"),OFFSET('Water Data'!$H$6,0,10*ROW('Water Data'!H158)),NA())</f>
        <v>#N/A</v>
      </c>
      <c r="R164" s="527" t="e">
        <f ca="1">+IF(AND(ISNUMBER(OFFSET('Water Data'!$H$9,0,10*ROW('Water Data'!H158))),'Data Summary'!CG164="Yes"),OFFSET('Water Data'!$H$9,0,10*ROW('Water Data'!H158)),NA())</f>
        <v>#N/A</v>
      </c>
      <c r="S164" s="527" t="e">
        <f ca="1">+IF(AND(ISNUMBER(OFFSET('Water Data'!$I$4,0,10*ROW('Water Data'!I158))),'Data Summary'!CH164="Yes"),100-OFFSET('Water Data'!$I$4,0,10*ROW('Water Data'!I158)),NA())</f>
        <v>#N/A</v>
      </c>
      <c r="T164" s="527" t="e">
        <f ca="1">+IF(AND(ISNUMBER(OFFSET('Water Data'!$I$6,0,10*ROW('Water Data'!I158))),'Data Summary'!CI164="Yes"),OFFSET('Water Data'!$I$6,0,10*ROW('Water Data'!I158)),NA())</f>
        <v>#N/A</v>
      </c>
      <c r="U164" s="527" t="e">
        <f ca="1">+IF(AND(ISNUMBER(OFFSET('Water Data'!$I$9,0,10*ROW('Water Data'!I158))),'Data Summary'!CJ164="Yes"),OFFSET('Water Data'!$I$9,0,10*ROW('Water Data'!I158)),NA())</f>
        <v>#N/A</v>
      </c>
      <c r="V164" s="528" t="e">
        <f ca="1">+IF(AND(ISNUMBER(OFFSET('Sanitation Data'!$D$4,0,10*ROW('Sanitation Data'!D158))),'Data Summary'!CK164="Yes"),100-OFFSET('Sanitation Data'!$D$4,0,10*ROW('Sanitation Data'!D158)),NA())</f>
        <v>#N/A</v>
      </c>
      <c r="W164" s="528" t="e">
        <f ca="1">+IF(AND(ISNUMBER(OFFSET('Sanitation Data'!$D$6,0,10*ROW('Sanitation Data'!D158))),'Data Summary'!CL164="Yes"),OFFSET('Sanitation Data'!$D$6,0,10*ROW('Sanitation Data'!D158)),NA())</f>
        <v>#N/A</v>
      </c>
      <c r="X164" s="528" t="e">
        <f ca="1">+IF(AND(ISNUMBER(OFFSET('Sanitation Data'!$D$10,0,10*ROW('Sanitation Data'!D158))),'Data Summary'!CM164="Yes"),OFFSET('Sanitation Data'!$D$10,0,10*ROW('Sanitation Data'!D158)),NA())</f>
        <v>#N/A</v>
      </c>
      <c r="Y164" s="528" t="e">
        <f ca="1">+IF(AND(ISNUMBER(OFFSET('Sanitation Data'!$D$11,0,10*ROW('Sanitation Data'!D158))),'Data Summary'!CN164="Yes"),OFFSET('Sanitation Data'!$D$11,0,10*ROW('Sanitation Data'!D158)),NA())</f>
        <v>#N/A</v>
      </c>
      <c r="Z164" s="528" t="e">
        <f ca="1">+IF(AND(ISNUMBER(OFFSET('Sanitation Data'!$D$12,0,10*ROW('Sanitation Data'!D158))),'Data Summary'!CO164="Yes"),OFFSET('Sanitation Data'!$D$12,0,10*ROW('Sanitation Data'!D158)),NA())</f>
        <v>#N/A</v>
      </c>
      <c r="AA164" s="528" t="e">
        <f ca="1">+IF(AND(ISNUMBER(OFFSET('Sanitation Data'!$E$4,0,10*ROW('Sanitation Data'!E158))),'Data Summary'!CP164="Yes"),100-OFFSET('Sanitation Data'!$E$4,0,10*ROW('Sanitation Data'!E158)),NA())</f>
        <v>#N/A</v>
      </c>
      <c r="AB164" s="528" t="e">
        <f ca="1">+IF(AND(ISNUMBER(OFFSET('Sanitation Data'!$E$6,0,10*ROW('Sanitation Data'!E158))),'Data Summary'!CQ164="Yes"),OFFSET('Sanitation Data'!$E$6,0,10*ROW('Sanitation Data'!E158)),NA())</f>
        <v>#N/A</v>
      </c>
      <c r="AC164" s="528" t="e">
        <f ca="1">+IF(AND(ISNUMBER(OFFSET('Sanitation Data'!$E$10,0,10*ROW('Sanitation Data'!E158))),'Data Summary'!CR164="Yes"),OFFSET('Sanitation Data'!$E$10,0,10*ROW('Sanitation Data'!E158)),NA())</f>
        <v>#N/A</v>
      </c>
      <c r="AD164" s="528" t="e">
        <f ca="1">+IF(AND(ISNUMBER(OFFSET('Sanitation Data'!$E$11,0,10*ROW('Sanitation Data'!E158))),'Data Summary'!CS164="Yes"),OFFSET('Sanitation Data'!$E$11,0,10*ROW('Sanitation Data'!E158)),NA())</f>
        <v>#N/A</v>
      </c>
      <c r="AE164" s="528" t="e">
        <f ca="1">+IF(AND(ISNUMBER(OFFSET('Sanitation Data'!$E$12,0,10*ROW('Sanitation Data'!E158))),'Data Summary'!CT164="Yes"),OFFSET('Sanitation Data'!$E$12,0,10*ROW('Sanitation Data'!E158)),NA())</f>
        <v>#N/A</v>
      </c>
      <c r="AF164" s="528" t="e">
        <f ca="1">+IF(AND(ISNUMBER(OFFSET('Sanitation Data'!$F$4,0,10*ROW('Sanitation Data'!F158))),'Data Summary'!CU164="Yes"),100-OFFSET('Sanitation Data'!$F$4,0,10*ROW('Sanitation Data'!F158)),NA())</f>
        <v>#N/A</v>
      </c>
      <c r="AG164" s="528" t="e">
        <f ca="1">+IF(AND(ISNUMBER(OFFSET('Sanitation Data'!$F$6,0,10*ROW('Sanitation Data'!F158))),'Data Summary'!CV164="Yes"),OFFSET('Sanitation Data'!$F$6,0,10*ROW('Sanitation Data'!F158)),NA())</f>
        <v>#N/A</v>
      </c>
      <c r="AH164" s="528" t="e">
        <f ca="1">+IF(AND(ISNUMBER(OFFSET('Sanitation Data'!$F$10,0,10*ROW('Sanitation Data'!F158))),'Data Summary'!CW164="Yes"),OFFSET('Sanitation Data'!$F$10,0,10*ROW('Sanitation Data'!F158)),NA())</f>
        <v>#N/A</v>
      </c>
      <c r="AI164" s="528" t="e">
        <f ca="1">+IF(AND(ISNUMBER(OFFSET('Sanitation Data'!$F$11,0,10*ROW('Sanitation Data'!F158))),'Data Summary'!CX164="Yes"),OFFSET('Sanitation Data'!$F$11,0,10*ROW('Sanitation Data'!F158)),NA())</f>
        <v>#N/A</v>
      </c>
      <c r="AJ164" s="528" t="e">
        <f ca="1">+IF(AND(ISNUMBER(OFFSET('Sanitation Data'!$F$12,0,10*ROW('Sanitation Data'!F158))),'Data Summary'!CY164="Yes"),OFFSET('Sanitation Data'!$F$12,0,10*ROW('Sanitation Data'!F158)),NA())</f>
        <v>#N/A</v>
      </c>
      <c r="AK164" s="528" t="e">
        <f ca="1">+IF(AND(ISNUMBER(OFFSET('Sanitation Data'!$G$4,0,10*ROW('Sanitation Data'!G158))),'Data Summary'!CZ164="Yes"),100-OFFSET('Sanitation Data'!$G$4,0,10*ROW('Sanitation Data'!G158)),NA())</f>
        <v>#N/A</v>
      </c>
      <c r="AL164" s="528" t="e">
        <f ca="1">+IF(AND(ISNUMBER(OFFSET('Sanitation Data'!$G$6,0,10*ROW('Sanitation Data'!G158))),'Data Summary'!DA164="Yes"),OFFSET('Sanitation Data'!$G$6,0,10*ROW('Sanitation Data'!G158)),NA())</f>
        <v>#N/A</v>
      </c>
      <c r="AM164" s="528" t="e">
        <f ca="1">+IF(AND(ISNUMBER(OFFSET('Sanitation Data'!$G$10,0,10*ROW('Sanitation Data'!G158))),'Data Summary'!DB164="Yes"),OFFSET('Sanitation Data'!$G$10,0,10*ROW('Sanitation Data'!G158)),NA())</f>
        <v>#N/A</v>
      </c>
      <c r="AN164" s="528" t="e">
        <f ca="1">+IF(AND(ISNUMBER(OFFSET('Sanitation Data'!$G$11,0,10*ROW('Sanitation Data'!G158))),'Data Summary'!DC164="Yes"),OFFSET('Sanitation Data'!$G$11,0,10*ROW('Sanitation Data'!G158)),NA())</f>
        <v>#N/A</v>
      </c>
      <c r="AO164" s="528" t="e">
        <f ca="1">+IF(AND(ISNUMBER(OFFSET('Sanitation Data'!$G$12,0,10*ROW('Sanitation Data'!G158))),'Data Summary'!DD164="Yes"),OFFSET('Sanitation Data'!$G$12,0,10*ROW('Sanitation Data'!G158)),NA())</f>
        <v>#N/A</v>
      </c>
      <c r="AP164" s="528" t="e">
        <f ca="1">+IF(AND(ISNUMBER(OFFSET('Sanitation Data'!$H$4,0,10*ROW('Sanitation Data'!H158))),'Data Summary'!DE164="Yes"),100-OFFSET('Sanitation Data'!$H$4,0,10*ROW('Sanitation Data'!H158)),NA())</f>
        <v>#N/A</v>
      </c>
      <c r="AQ164" s="528" t="e">
        <f ca="1">+IF(AND(ISNUMBER(OFFSET('Sanitation Data'!$H$6,0,10*ROW('Sanitation Data'!H158))),'Data Summary'!DF164="Yes"),OFFSET('Sanitation Data'!$H$6,0,10*ROW('Sanitation Data'!H158)),NA())</f>
        <v>#N/A</v>
      </c>
      <c r="AR164" s="528" t="e">
        <f ca="1">+IF(AND(ISNUMBER(OFFSET('Sanitation Data'!$H$10,0,10*ROW('Sanitation Data'!H158))),'Data Summary'!DG164="Yes"),OFFSET('Sanitation Data'!$H$10,0,10*ROW('Sanitation Data'!H158)),NA())</f>
        <v>#N/A</v>
      </c>
      <c r="AS164" s="528" t="e">
        <f ca="1">+IF(AND(ISNUMBER(OFFSET('Sanitation Data'!$H$11,0,10*ROW('Sanitation Data'!H158))),'Data Summary'!DH164="Yes"),OFFSET('Sanitation Data'!$H$11,0,10*ROW('Sanitation Data'!H158)),NA())</f>
        <v>#N/A</v>
      </c>
      <c r="AT164" s="528" t="e">
        <f ca="1">+IF(AND(ISNUMBER(OFFSET('Sanitation Data'!$H$12,0,10*ROW('Sanitation Data'!H158))),'Data Summary'!DI164="Yes"),OFFSET('Sanitation Data'!$H$12,0,10*ROW('Sanitation Data'!H158)),NA())</f>
        <v>#N/A</v>
      </c>
      <c r="AU164" s="528" t="e">
        <f ca="1">+IF(AND(ISNUMBER(OFFSET('Sanitation Data'!$I$4,0,10*ROW('Sanitation Data'!I158))),'Data Summary'!DJ164="Yes"),100-OFFSET('Sanitation Data'!$I$4,0,10*ROW('Sanitation Data'!I158)),NA())</f>
        <v>#N/A</v>
      </c>
      <c r="AV164" s="528" t="e">
        <f ca="1">+IF(AND(ISNUMBER(OFFSET('Sanitation Data'!$I$6,0,10*ROW('Sanitation Data'!I158))),'Data Summary'!DK164="Yes"),OFFSET('Sanitation Data'!$I$6,0,10*ROW('Sanitation Data'!I158)),NA())</f>
        <v>#N/A</v>
      </c>
      <c r="AW164" s="528" t="e">
        <f ca="1">+IF(AND(ISNUMBER(OFFSET('Sanitation Data'!$I$10,0,10*ROW('Sanitation Data'!I158))),'Data Summary'!DL164="Yes"),OFFSET('Sanitation Data'!$I$10,0,10*ROW('Sanitation Data'!I158)),NA())</f>
        <v>#N/A</v>
      </c>
      <c r="AX164" s="528" t="e">
        <f ca="1">+IF(AND(ISNUMBER(OFFSET('Sanitation Data'!$I$11,0,10*ROW('Sanitation Data'!I158))),'Data Summary'!DM164="Yes"),OFFSET('Sanitation Data'!$I$11,0,10*ROW('Sanitation Data'!I158)),NA())</f>
        <v>#N/A</v>
      </c>
      <c r="AY164" s="528" t="e">
        <f ca="1">+IF(AND(ISNUMBER(OFFSET('Sanitation Data'!$I$12,0,10*ROW('Sanitation Data'!I158))),'Data Summary'!DN164="Yes"),OFFSET('Sanitation Data'!$I$12,0,10*ROW('Sanitation Data'!I158)),NA())</f>
        <v>#N/A</v>
      </c>
      <c r="AZ164" s="529" t="e">
        <f ca="1">+IF(AND(ISNUMBER(OFFSET('Hygiene Data'!$D$5,0,10*ROW('Hygiene Data'!D158))),'Data Summary'!DO164="Yes"),OFFSET('Hygiene Data'!$D$5,0,10*ROW('Hygiene Data'!D158)),NA())</f>
        <v>#N/A</v>
      </c>
      <c r="BA164" s="529" t="e">
        <f ca="1">+IF(AND(ISNUMBER(OFFSET('Hygiene Data'!$D$7,0,10*ROW('Hygiene Data'!D158))),'Data Summary'!DP164="Yes"),OFFSET('Hygiene Data'!$D$7,0,10*ROW('Hygiene Data'!D158)),NA())</f>
        <v>#N/A</v>
      </c>
      <c r="BB164" s="529" t="e">
        <f ca="1">+IF(AND(ISNUMBER(OFFSET('Hygiene Data'!$D$9,0,10*ROW('Hygiene Data'!D158))),'Data Summary'!DQ164="Yes"),OFFSET('Hygiene Data'!$D$9,0,10*ROW('Hygiene Data'!D158)),NA())</f>
        <v>#N/A</v>
      </c>
      <c r="BC164" s="529" t="e">
        <f ca="1">+IF(AND(ISNUMBER(OFFSET('Hygiene Data'!$E$5,0,10*ROW('Hygiene Data'!E158))),'Data Summary'!DR164="Yes"),OFFSET('Hygiene Data'!$E$5,0,10*ROW('Hygiene Data'!E158)),NA())</f>
        <v>#N/A</v>
      </c>
      <c r="BD164" s="529" t="e">
        <f ca="1">+IF(AND(ISNUMBER(OFFSET('Hygiene Data'!$E$7,0,10*ROW('Hygiene Data'!E158))),'Data Summary'!DS164="Yes"),OFFSET('Hygiene Data'!$E$7,0,10*ROW('Hygiene Data'!E158)),NA())</f>
        <v>#N/A</v>
      </c>
      <c r="BE164" s="529" t="e">
        <f ca="1">+IF(AND(ISNUMBER(OFFSET('Hygiene Data'!$E$9,0,10*ROW('Hygiene Data'!E158))),'Data Summary'!DT164="Yes"),OFFSET('Hygiene Data'!$E$9,0,10*ROW('Hygiene Data'!E158)),NA())</f>
        <v>#N/A</v>
      </c>
      <c r="BF164" s="529" t="e">
        <f ca="1">+IF(AND(ISNUMBER(OFFSET('Hygiene Data'!$F$5,0,10*ROW('Hygiene Data'!F158))),'Data Summary'!DU164="Yes"),OFFSET('Hygiene Data'!$F$5,0,10*ROW('Hygiene Data'!F158)),NA())</f>
        <v>#N/A</v>
      </c>
      <c r="BG164" s="529" t="e">
        <f ca="1">+IF(AND(ISNUMBER(OFFSET('Hygiene Data'!$F$7,0,10*ROW('Hygiene Data'!F158))),'Data Summary'!DV164="Yes"),OFFSET('Hygiene Data'!$F$7,0,10*ROW('Hygiene Data'!F158)),NA())</f>
        <v>#N/A</v>
      </c>
      <c r="BH164" s="529" t="e">
        <f ca="1">+IF(AND(ISNUMBER(OFFSET('Hygiene Data'!$F$9,0,10*ROW('Hygiene Data'!F158))),'Data Summary'!DW164="Yes"),OFFSET('Hygiene Data'!$F$9,0,10*ROW('Hygiene Data'!F158)),NA())</f>
        <v>#N/A</v>
      </c>
      <c r="BI164" s="529" t="e">
        <f ca="1">+IF(AND(ISNUMBER(OFFSET('Hygiene Data'!$G$5,0,10*ROW('Hygiene Data'!G158))),'Data Summary'!DX164="Yes"),OFFSET('Hygiene Data'!$G$5,0,10*ROW('Hygiene Data'!G158)),NA())</f>
        <v>#N/A</v>
      </c>
      <c r="BJ164" s="529" t="e">
        <f ca="1">+IF(AND(ISNUMBER(OFFSET('Hygiene Data'!$G$7,0,10*ROW('Hygiene Data'!G158))),'Data Summary'!DY164="Yes"),OFFSET('Hygiene Data'!$G$7,0,10*ROW('Hygiene Data'!G158)),NA())</f>
        <v>#N/A</v>
      </c>
      <c r="BK164" s="529" t="e">
        <f ca="1">+IF(AND(ISNUMBER(OFFSET('Hygiene Data'!$G$9,0,10*ROW('Hygiene Data'!G158))),'Data Summary'!DZ164="Yes"),OFFSET('Hygiene Data'!$G$9,0,10*ROW('Hygiene Data'!G158)),NA())</f>
        <v>#N/A</v>
      </c>
      <c r="BL164" s="529" t="e">
        <f ca="1">+IF(AND(ISNUMBER(OFFSET('Hygiene Data'!$H$5,0,10*ROW('Hygiene Data'!H158))),'Data Summary'!EA164="Yes"),OFFSET('Hygiene Data'!$H$5,0,10*ROW('Hygiene Data'!H158)),NA())</f>
        <v>#N/A</v>
      </c>
      <c r="BM164" s="529" t="e">
        <f ca="1">+IF(AND(ISNUMBER(OFFSET('Hygiene Data'!$H$7,0,10*ROW('Hygiene Data'!H158))),'Data Summary'!EB164="Yes"),OFFSET('Hygiene Data'!$H$7,0,10*ROW('Hygiene Data'!H158)),NA())</f>
        <v>#N/A</v>
      </c>
      <c r="BN164" s="529" t="e">
        <f ca="1">+IF(AND(ISNUMBER(OFFSET('Hygiene Data'!$H$9,0,10*ROW('Hygiene Data'!H158))),'Data Summary'!EC164="Yes"),OFFSET('Hygiene Data'!$H$9,0,10*ROW('Hygiene Data'!H158)),NA())</f>
        <v>#N/A</v>
      </c>
      <c r="BO164" s="529" t="e">
        <f ca="1">+IF(AND(ISNUMBER(OFFSET('Hygiene Data'!$I$5,0,10*ROW('Hygiene Data'!I158))),'Data Summary'!ED164="Yes"),OFFSET('Hygiene Data'!$I$5,0,10*ROW('Hygiene Data'!I158)),NA())</f>
        <v>#N/A</v>
      </c>
      <c r="BP164" s="529" t="e">
        <f ca="1">+IF(AND(ISNUMBER(OFFSET('Hygiene Data'!$I$7,0,10*ROW('Hygiene Data'!I158))),'Data Summary'!EE164="Yes"),OFFSET('Hygiene Data'!$I$7,0,10*ROW('Hygiene Data'!I158)),NA())</f>
        <v>#N/A</v>
      </c>
      <c r="BQ164" s="529" t="e">
        <f ca="1">+IF(AND(ISNUMBER(OFFSET('Hygiene Data'!$I$9,0,10*ROW('Hygiene Data'!I158))),'Data Summary'!EF164="Yes"),OFFSET('Hygiene Data'!$I$9,0,10*ROW('Hygiene Data'!I158)),NA())</f>
        <v>#N/A</v>
      </c>
    </row>
    <row r="165" spans="1:69" x14ac:dyDescent="0.25">
      <c r="A165" s="525" t="e">
        <f ca="1">+RIGHT('Data Summary'!A165,LEN('Data Summary'!A165)-9)</f>
        <v>#VALUE!</v>
      </c>
      <c r="B165" s="499" t="str">
        <f ca="1">+IF(ISTEXT('Data Summary'!B165),'Data Summary'!B165,"")</f>
        <v/>
      </c>
      <c r="C165" s="526" t="e">
        <f ca="1">+VALUE('Data Summary'!C165)</f>
        <v>#VALUE!</v>
      </c>
      <c r="D165" s="527" t="e">
        <f ca="1">+IF(AND(ISNUMBER(OFFSET('Water Data'!$D$4,0,10*ROW('Water Data'!D159))),'Data Summary'!BS165="Yes"),100-OFFSET('Water Data'!$D$4,0,10*ROW('Water Data'!D159)),NA())</f>
        <v>#N/A</v>
      </c>
      <c r="E165" s="527" t="e">
        <f ca="1">+IF(AND(ISNUMBER(OFFSET('Water Data'!$D$6,0,10*ROW('Water Data'!D159))),'Data Summary'!BT165="Yes"),OFFSET('Water Data'!$D$6,0,10*ROW('Water Data'!D159)),NA())</f>
        <v>#N/A</v>
      </c>
      <c r="F165" s="527" t="e">
        <f ca="1">+IF(AND(ISNUMBER(OFFSET('Water Data'!$D$9,0,10*ROW('Water Data'!D159))),'Data Summary'!BU165="Yes"),OFFSET('Water Data'!$D$9,0,10*ROW('Water Data'!D159)),NA())</f>
        <v>#N/A</v>
      </c>
      <c r="G165" s="527" t="e">
        <f ca="1">+IF(AND(ISNUMBER(OFFSET('Water Data'!$E$4,0,10*ROW('Water Data'!E159))),'Data Summary'!BV165="Yes"),100-OFFSET('Water Data'!$E$4,0,10*ROW('Water Data'!E159)),NA())</f>
        <v>#N/A</v>
      </c>
      <c r="H165" s="527" t="e">
        <f ca="1">+IF(AND(ISNUMBER(OFFSET('Water Data'!$E$6,0,10*ROW('Water Data'!E159))),'Data Summary'!BW165="Yes"),OFFSET('Water Data'!$E$6,0,10*ROW('Water Data'!E159)),NA())</f>
        <v>#N/A</v>
      </c>
      <c r="I165" s="527" t="e">
        <f ca="1">+IF(AND(ISNUMBER(OFFSET('Water Data'!$E$9,0,10*ROW('Water Data'!E159))),'Data Summary'!BX165="Yes"),OFFSET('Water Data'!$E$9,0,10*ROW('Water Data'!E159)),NA())</f>
        <v>#N/A</v>
      </c>
      <c r="J165" s="527" t="e">
        <f ca="1">+IF(AND(ISNUMBER(OFFSET('Water Data'!$F$4,0,10*ROW('Water Data'!F159))),'Data Summary'!BY165="Yes"),100-OFFSET('Water Data'!$F$4,0,10*ROW('Water Data'!F159)),NA())</f>
        <v>#N/A</v>
      </c>
      <c r="K165" s="527" t="e">
        <f ca="1">+IF(AND(ISNUMBER(OFFSET('Water Data'!$F$6,0,10*ROW('Water Data'!F159))),'Data Summary'!BZ165="Yes"),OFFSET('Water Data'!$F$6,0,10*ROW('Water Data'!F159)),NA())</f>
        <v>#N/A</v>
      </c>
      <c r="L165" s="527" t="e">
        <f ca="1">+IF(AND(ISNUMBER(OFFSET('Water Data'!$F$9,0,10*ROW('Water Data'!F159))),'Data Summary'!CA165="Yes"),OFFSET('Water Data'!$F$9,0,10*ROW('Water Data'!F159)),NA())</f>
        <v>#N/A</v>
      </c>
      <c r="M165" s="527" t="e">
        <f ca="1">+IF(AND(ISNUMBER(OFFSET('Water Data'!$G$4,0,10*ROW('Water Data'!G159))),'Data Summary'!CB165="Yes"),100-OFFSET('Water Data'!$G$4,0,10*ROW('Water Data'!G159)),NA())</f>
        <v>#N/A</v>
      </c>
      <c r="N165" s="527" t="e">
        <f ca="1">+IF(AND(ISNUMBER(OFFSET('Water Data'!$G$6,0,10*ROW('Water Data'!G159))),'Data Summary'!CC165="Yes"),OFFSET('Water Data'!$G$6,0,10*ROW('Water Data'!G159)),NA())</f>
        <v>#N/A</v>
      </c>
      <c r="O165" s="527" t="e">
        <f ca="1">+IF(AND(ISNUMBER(OFFSET('Water Data'!$G$9,0,10*ROW('Water Data'!G159))),'Data Summary'!CD165="Yes"),OFFSET('Water Data'!$G$9,0,10*ROW('Water Data'!G159)),NA())</f>
        <v>#N/A</v>
      </c>
      <c r="P165" s="527" t="e">
        <f ca="1">+IF(AND(ISNUMBER(OFFSET('Water Data'!$H$4,0,10*ROW('Water Data'!H159))),'Data Summary'!CE165="Yes"),100-OFFSET('Water Data'!$H$4,0,10*ROW('Water Data'!H159)),NA())</f>
        <v>#N/A</v>
      </c>
      <c r="Q165" s="527" t="e">
        <f ca="1">+IF(AND(ISNUMBER(OFFSET('Water Data'!$H$6,0,10*ROW('Water Data'!H159))),'Data Summary'!CF165="Yes"),OFFSET('Water Data'!$H$6,0,10*ROW('Water Data'!H159)),NA())</f>
        <v>#N/A</v>
      </c>
      <c r="R165" s="527" t="e">
        <f ca="1">+IF(AND(ISNUMBER(OFFSET('Water Data'!$H$9,0,10*ROW('Water Data'!H159))),'Data Summary'!CG165="Yes"),OFFSET('Water Data'!$H$9,0,10*ROW('Water Data'!H159)),NA())</f>
        <v>#N/A</v>
      </c>
      <c r="S165" s="527" t="e">
        <f ca="1">+IF(AND(ISNUMBER(OFFSET('Water Data'!$I$4,0,10*ROW('Water Data'!I159))),'Data Summary'!CH165="Yes"),100-OFFSET('Water Data'!$I$4,0,10*ROW('Water Data'!I159)),NA())</f>
        <v>#N/A</v>
      </c>
      <c r="T165" s="527" t="e">
        <f ca="1">+IF(AND(ISNUMBER(OFFSET('Water Data'!$I$6,0,10*ROW('Water Data'!I159))),'Data Summary'!CI165="Yes"),OFFSET('Water Data'!$I$6,0,10*ROW('Water Data'!I159)),NA())</f>
        <v>#N/A</v>
      </c>
      <c r="U165" s="527" t="e">
        <f ca="1">+IF(AND(ISNUMBER(OFFSET('Water Data'!$I$9,0,10*ROW('Water Data'!I159))),'Data Summary'!CJ165="Yes"),OFFSET('Water Data'!$I$9,0,10*ROW('Water Data'!I159)),NA())</f>
        <v>#N/A</v>
      </c>
      <c r="V165" s="528" t="e">
        <f ca="1">+IF(AND(ISNUMBER(OFFSET('Sanitation Data'!$D$4,0,10*ROW('Sanitation Data'!D159))),'Data Summary'!CK165="Yes"),100-OFFSET('Sanitation Data'!$D$4,0,10*ROW('Sanitation Data'!D159)),NA())</f>
        <v>#N/A</v>
      </c>
      <c r="W165" s="528" t="e">
        <f ca="1">+IF(AND(ISNUMBER(OFFSET('Sanitation Data'!$D$6,0,10*ROW('Sanitation Data'!D159))),'Data Summary'!CL165="Yes"),OFFSET('Sanitation Data'!$D$6,0,10*ROW('Sanitation Data'!D159)),NA())</f>
        <v>#N/A</v>
      </c>
      <c r="X165" s="528" t="e">
        <f ca="1">+IF(AND(ISNUMBER(OFFSET('Sanitation Data'!$D$10,0,10*ROW('Sanitation Data'!D159))),'Data Summary'!CM165="Yes"),OFFSET('Sanitation Data'!$D$10,0,10*ROW('Sanitation Data'!D159)),NA())</f>
        <v>#N/A</v>
      </c>
      <c r="Y165" s="528" t="e">
        <f ca="1">+IF(AND(ISNUMBER(OFFSET('Sanitation Data'!$D$11,0,10*ROW('Sanitation Data'!D159))),'Data Summary'!CN165="Yes"),OFFSET('Sanitation Data'!$D$11,0,10*ROW('Sanitation Data'!D159)),NA())</f>
        <v>#N/A</v>
      </c>
      <c r="Z165" s="528" t="e">
        <f ca="1">+IF(AND(ISNUMBER(OFFSET('Sanitation Data'!$D$12,0,10*ROW('Sanitation Data'!D159))),'Data Summary'!CO165="Yes"),OFFSET('Sanitation Data'!$D$12,0,10*ROW('Sanitation Data'!D159)),NA())</f>
        <v>#N/A</v>
      </c>
      <c r="AA165" s="528" t="e">
        <f ca="1">+IF(AND(ISNUMBER(OFFSET('Sanitation Data'!$E$4,0,10*ROW('Sanitation Data'!E159))),'Data Summary'!CP165="Yes"),100-OFFSET('Sanitation Data'!$E$4,0,10*ROW('Sanitation Data'!E159)),NA())</f>
        <v>#N/A</v>
      </c>
      <c r="AB165" s="528" t="e">
        <f ca="1">+IF(AND(ISNUMBER(OFFSET('Sanitation Data'!$E$6,0,10*ROW('Sanitation Data'!E159))),'Data Summary'!CQ165="Yes"),OFFSET('Sanitation Data'!$E$6,0,10*ROW('Sanitation Data'!E159)),NA())</f>
        <v>#N/A</v>
      </c>
      <c r="AC165" s="528" t="e">
        <f ca="1">+IF(AND(ISNUMBER(OFFSET('Sanitation Data'!$E$10,0,10*ROW('Sanitation Data'!E159))),'Data Summary'!CR165="Yes"),OFFSET('Sanitation Data'!$E$10,0,10*ROW('Sanitation Data'!E159)),NA())</f>
        <v>#N/A</v>
      </c>
      <c r="AD165" s="528" t="e">
        <f ca="1">+IF(AND(ISNUMBER(OFFSET('Sanitation Data'!$E$11,0,10*ROW('Sanitation Data'!E159))),'Data Summary'!CS165="Yes"),OFFSET('Sanitation Data'!$E$11,0,10*ROW('Sanitation Data'!E159)),NA())</f>
        <v>#N/A</v>
      </c>
      <c r="AE165" s="528" t="e">
        <f ca="1">+IF(AND(ISNUMBER(OFFSET('Sanitation Data'!$E$12,0,10*ROW('Sanitation Data'!E159))),'Data Summary'!CT165="Yes"),OFFSET('Sanitation Data'!$E$12,0,10*ROW('Sanitation Data'!E159)),NA())</f>
        <v>#N/A</v>
      </c>
      <c r="AF165" s="528" t="e">
        <f ca="1">+IF(AND(ISNUMBER(OFFSET('Sanitation Data'!$F$4,0,10*ROW('Sanitation Data'!F159))),'Data Summary'!CU165="Yes"),100-OFFSET('Sanitation Data'!$F$4,0,10*ROW('Sanitation Data'!F159)),NA())</f>
        <v>#N/A</v>
      </c>
      <c r="AG165" s="528" t="e">
        <f ca="1">+IF(AND(ISNUMBER(OFFSET('Sanitation Data'!$F$6,0,10*ROW('Sanitation Data'!F159))),'Data Summary'!CV165="Yes"),OFFSET('Sanitation Data'!$F$6,0,10*ROW('Sanitation Data'!F159)),NA())</f>
        <v>#N/A</v>
      </c>
      <c r="AH165" s="528" t="e">
        <f ca="1">+IF(AND(ISNUMBER(OFFSET('Sanitation Data'!$F$10,0,10*ROW('Sanitation Data'!F159))),'Data Summary'!CW165="Yes"),OFFSET('Sanitation Data'!$F$10,0,10*ROW('Sanitation Data'!F159)),NA())</f>
        <v>#N/A</v>
      </c>
      <c r="AI165" s="528" t="e">
        <f ca="1">+IF(AND(ISNUMBER(OFFSET('Sanitation Data'!$F$11,0,10*ROW('Sanitation Data'!F159))),'Data Summary'!CX165="Yes"),OFFSET('Sanitation Data'!$F$11,0,10*ROW('Sanitation Data'!F159)),NA())</f>
        <v>#N/A</v>
      </c>
      <c r="AJ165" s="528" t="e">
        <f ca="1">+IF(AND(ISNUMBER(OFFSET('Sanitation Data'!$F$12,0,10*ROW('Sanitation Data'!F159))),'Data Summary'!CY165="Yes"),OFFSET('Sanitation Data'!$F$12,0,10*ROW('Sanitation Data'!F159)),NA())</f>
        <v>#N/A</v>
      </c>
      <c r="AK165" s="528" t="e">
        <f ca="1">+IF(AND(ISNUMBER(OFFSET('Sanitation Data'!$G$4,0,10*ROW('Sanitation Data'!G159))),'Data Summary'!CZ165="Yes"),100-OFFSET('Sanitation Data'!$G$4,0,10*ROW('Sanitation Data'!G159)),NA())</f>
        <v>#N/A</v>
      </c>
      <c r="AL165" s="528" t="e">
        <f ca="1">+IF(AND(ISNUMBER(OFFSET('Sanitation Data'!$G$6,0,10*ROW('Sanitation Data'!G159))),'Data Summary'!DA165="Yes"),OFFSET('Sanitation Data'!$G$6,0,10*ROW('Sanitation Data'!G159)),NA())</f>
        <v>#N/A</v>
      </c>
      <c r="AM165" s="528" t="e">
        <f ca="1">+IF(AND(ISNUMBER(OFFSET('Sanitation Data'!$G$10,0,10*ROW('Sanitation Data'!G159))),'Data Summary'!DB165="Yes"),OFFSET('Sanitation Data'!$G$10,0,10*ROW('Sanitation Data'!G159)),NA())</f>
        <v>#N/A</v>
      </c>
      <c r="AN165" s="528" t="e">
        <f ca="1">+IF(AND(ISNUMBER(OFFSET('Sanitation Data'!$G$11,0,10*ROW('Sanitation Data'!G159))),'Data Summary'!DC165="Yes"),OFFSET('Sanitation Data'!$G$11,0,10*ROW('Sanitation Data'!G159)),NA())</f>
        <v>#N/A</v>
      </c>
      <c r="AO165" s="528" t="e">
        <f ca="1">+IF(AND(ISNUMBER(OFFSET('Sanitation Data'!$G$12,0,10*ROW('Sanitation Data'!G159))),'Data Summary'!DD165="Yes"),OFFSET('Sanitation Data'!$G$12,0,10*ROW('Sanitation Data'!G159)),NA())</f>
        <v>#N/A</v>
      </c>
      <c r="AP165" s="528" t="e">
        <f ca="1">+IF(AND(ISNUMBER(OFFSET('Sanitation Data'!$H$4,0,10*ROW('Sanitation Data'!H159))),'Data Summary'!DE165="Yes"),100-OFFSET('Sanitation Data'!$H$4,0,10*ROW('Sanitation Data'!H159)),NA())</f>
        <v>#N/A</v>
      </c>
      <c r="AQ165" s="528" t="e">
        <f ca="1">+IF(AND(ISNUMBER(OFFSET('Sanitation Data'!$H$6,0,10*ROW('Sanitation Data'!H159))),'Data Summary'!DF165="Yes"),OFFSET('Sanitation Data'!$H$6,0,10*ROW('Sanitation Data'!H159)),NA())</f>
        <v>#N/A</v>
      </c>
      <c r="AR165" s="528" t="e">
        <f ca="1">+IF(AND(ISNUMBER(OFFSET('Sanitation Data'!$H$10,0,10*ROW('Sanitation Data'!H159))),'Data Summary'!DG165="Yes"),OFFSET('Sanitation Data'!$H$10,0,10*ROW('Sanitation Data'!H159)),NA())</f>
        <v>#N/A</v>
      </c>
      <c r="AS165" s="528" t="e">
        <f ca="1">+IF(AND(ISNUMBER(OFFSET('Sanitation Data'!$H$11,0,10*ROW('Sanitation Data'!H159))),'Data Summary'!DH165="Yes"),OFFSET('Sanitation Data'!$H$11,0,10*ROW('Sanitation Data'!H159)),NA())</f>
        <v>#N/A</v>
      </c>
      <c r="AT165" s="528" t="e">
        <f ca="1">+IF(AND(ISNUMBER(OFFSET('Sanitation Data'!$H$12,0,10*ROW('Sanitation Data'!H159))),'Data Summary'!DI165="Yes"),OFFSET('Sanitation Data'!$H$12,0,10*ROW('Sanitation Data'!H159)),NA())</f>
        <v>#N/A</v>
      </c>
      <c r="AU165" s="528" t="e">
        <f ca="1">+IF(AND(ISNUMBER(OFFSET('Sanitation Data'!$I$4,0,10*ROW('Sanitation Data'!I159))),'Data Summary'!DJ165="Yes"),100-OFFSET('Sanitation Data'!$I$4,0,10*ROW('Sanitation Data'!I159)),NA())</f>
        <v>#N/A</v>
      </c>
      <c r="AV165" s="528" t="e">
        <f ca="1">+IF(AND(ISNUMBER(OFFSET('Sanitation Data'!$I$6,0,10*ROW('Sanitation Data'!I159))),'Data Summary'!DK165="Yes"),OFFSET('Sanitation Data'!$I$6,0,10*ROW('Sanitation Data'!I159)),NA())</f>
        <v>#N/A</v>
      </c>
      <c r="AW165" s="528" t="e">
        <f ca="1">+IF(AND(ISNUMBER(OFFSET('Sanitation Data'!$I$10,0,10*ROW('Sanitation Data'!I159))),'Data Summary'!DL165="Yes"),OFFSET('Sanitation Data'!$I$10,0,10*ROW('Sanitation Data'!I159)),NA())</f>
        <v>#N/A</v>
      </c>
      <c r="AX165" s="528" t="e">
        <f ca="1">+IF(AND(ISNUMBER(OFFSET('Sanitation Data'!$I$11,0,10*ROW('Sanitation Data'!I159))),'Data Summary'!DM165="Yes"),OFFSET('Sanitation Data'!$I$11,0,10*ROW('Sanitation Data'!I159)),NA())</f>
        <v>#N/A</v>
      </c>
      <c r="AY165" s="528" t="e">
        <f ca="1">+IF(AND(ISNUMBER(OFFSET('Sanitation Data'!$I$12,0,10*ROW('Sanitation Data'!I159))),'Data Summary'!DN165="Yes"),OFFSET('Sanitation Data'!$I$12,0,10*ROW('Sanitation Data'!I159)),NA())</f>
        <v>#N/A</v>
      </c>
      <c r="AZ165" s="529" t="e">
        <f ca="1">+IF(AND(ISNUMBER(OFFSET('Hygiene Data'!$D$5,0,10*ROW('Hygiene Data'!D159))),'Data Summary'!DO165="Yes"),OFFSET('Hygiene Data'!$D$5,0,10*ROW('Hygiene Data'!D159)),NA())</f>
        <v>#N/A</v>
      </c>
      <c r="BA165" s="529" t="e">
        <f ca="1">+IF(AND(ISNUMBER(OFFSET('Hygiene Data'!$D$7,0,10*ROW('Hygiene Data'!D159))),'Data Summary'!DP165="Yes"),OFFSET('Hygiene Data'!$D$7,0,10*ROW('Hygiene Data'!D159)),NA())</f>
        <v>#N/A</v>
      </c>
      <c r="BB165" s="529" t="e">
        <f ca="1">+IF(AND(ISNUMBER(OFFSET('Hygiene Data'!$D$9,0,10*ROW('Hygiene Data'!D159))),'Data Summary'!DQ165="Yes"),OFFSET('Hygiene Data'!$D$9,0,10*ROW('Hygiene Data'!D159)),NA())</f>
        <v>#N/A</v>
      </c>
      <c r="BC165" s="529" t="e">
        <f ca="1">+IF(AND(ISNUMBER(OFFSET('Hygiene Data'!$E$5,0,10*ROW('Hygiene Data'!E159))),'Data Summary'!DR165="Yes"),OFFSET('Hygiene Data'!$E$5,0,10*ROW('Hygiene Data'!E159)),NA())</f>
        <v>#N/A</v>
      </c>
      <c r="BD165" s="529" t="e">
        <f ca="1">+IF(AND(ISNUMBER(OFFSET('Hygiene Data'!$E$7,0,10*ROW('Hygiene Data'!E159))),'Data Summary'!DS165="Yes"),OFFSET('Hygiene Data'!$E$7,0,10*ROW('Hygiene Data'!E159)),NA())</f>
        <v>#N/A</v>
      </c>
      <c r="BE165" s="529" t="e">
        <f ca="1">+IF(AND(ISNUMBER(OFFSET('Hygiene Data'!$E$9,0,10*ROW('Hygiene Data'!E159))),'Data Summary'!DT165="Yes"),OFFSET('Hygiene Data'!$E$9,0,10*ROW('Hygiene Data'!E159)),NA())</f>
        <v>#N/A</v>
      </c>
      <c r="BF165" s="529" t="e">
        <f ca="1">+IF(AND(ISNUMBER(OFFSET('Hygiene Data'!$F$5,0,10*ROW('Hygiene Data'!F159))),'Data Summary'!DU165="Yes"),OFFSET('Hygiene Data'!$F$5,0,10*ROW('Hygiene Data'!F159)),NA())</f>
        <v>#N/A</v>
      </c>
      <c r="BG165" s="529" t="e">
        <f ca="1">+IF(AND(ISNUMBER(OFFSET('Hygiene Data'!$F$7,0,10*ROW('Hygiene Data'!F159))),'Data Summary'!DV165="Yes"),OFFSET('Hygiene Data'!$F$7,0,10*ROW('Hygiene Data'!F159)),NA())</f>
        <v>#N/A</v>
      </c>
      <c r="BH165" s="529" t="e">
        <f ca="1">+IF(AND(ISNUMBER(OFFSET('Hygiene Data'!$F$9,0,10*ROW('Hygiene Data'!F159))),'Data Summary'!DW165="Yes"),OFFSET('Hygiene Data'!$F$9,0,10*ROW('Hygiene Data'!F159)),NA())</f>
        <v>#N/A</v>
      </c>
      <c r="BI165" s="529" t="e">
        <f ca="1">+IF(AND(ISNUMBER(OFFSET('Hygiene Data'!$G$5,0,10*ROW('Hygiene Data'!G159))),'Data Summary'!DX165="Yes"),OFFSET('Hygiene Data'!$G$5,0,10*ROW('Hygiene Data'!G159)),NA())</f>
        <v>#N/A</v>
      </c>
      <c r="BJ165" s="529" t="e">
        <f ca="1">+IF(AND(ISNUMBER(OFFSET('Hygiene Data'!$G$7,0,10*ROW('Hygiene Data'!G159))),'Data Summary'!DY165="Yes"),OFFSET('Hygiene Data'!$G$7,0,10*ROW('Hygiene Data'!G159)),NA())</f>
        <v>#N/A</v>
      </c>
      <c r="BK165" s="529" t="e">
        <f ca="1">+IF(AND(ISNUMBER(OFFSET('Hygiene Data'!$G$9,0,10*ROW('Hygiene Data'!G159))),'Data Summary'!DZ165="Yes"),OFFSET('Hygiene Data'!$G$9,0,10*ROW('Hygiene Data'!G159)),NA())</f>
        <v>#N/A</v>
      </c>
      <c r="BL165" s="529" t="e">
        <f ca="1">+IF(AND(ISNUMBER(OFFSET('Hygiene Data'!$H$5,0,10*ROW('Hygiene Data'!H159))),'Data Summary'!EA165="Yes"),OFFSET('Hygiene Data'!$H$5,0,10*ROW('Hygiene Data'!H159)),NA())</f>
        <v>#N/A</v>
      </c>
      <c r="BM165" s="529" t="e">
        <f ca="1">+IF(AND(ISNUMBER(OFFSET('Hygiene Data'!$H$7,0,10*ROW('Hygiene Data'!H159))),'Data Summary'!EB165="Yes"),OFFSET('Hygiene Data'!$H$7,0,10*ROW('Hygiene Data'!H159)),NA())</f>
        <v>#N/A</v>
      </c>
      <c r="BN165" s="529" t="e">
        <f ca="1">+IF(AND(ISNUMBER(OFFSET('Hygiene Data'!$H$9,0,10*ROW('Hygiene Data'!H159))),'Data Summary'!EC165="Yes"),OFFSET('Hygiene Data'!$H$9,0,10*ROW('Hygiene Data'!H159)),NA())</f>
        <v>#N/A</v>
      </c>
      <c r="BO165" s="529" t="e">
        <f ca="1">+IF(AND(ISNUMBER(OFFSET('Hygiene Data'!$I$5,0,10*ROW('Hygiene Data'!I159))),'Data Summary'!ED165="Yes"),OFFSET('Hygiene Data'!$I$5,0,10*ROW('Hygiene Data'!I159)),NA())</f>
        <v>#N/A</v>
      </c>
      <c r="BP165" s="529" t="e">
        <f ca="1">+IF(AND(ISNUMBER(OFFSET('Hygiene Data'!$I$7,0,10*ROW('Hygiene Data'!I159))),'Data Summary'!EE165="Yes"),OFFSET('Hygiene Data'!$I$7,0,10*ROW('Hygiene Data'!I159)),NA())</f>
        <v>#N/A</v>
      </c>
      <c r="BQ165" s="529" t="e">
        <f ca="1">+IF(AND(ISNUMBER(OFFSET('Hygiene Data'!$I$9,0,10*ROW('Hygiene Data'!I159))),'Data Summary'!EF165="Yes"),OFFSET('Hygiene Data'!$I$9,0,10*ROW('Hygiene Data'!I159)),NA())</f>
        <v>#N/A</v>
      </c>
    </row>
    <row r="166" spans="1:69" x14ac:dyDescent="0.25">
      <c r="A166" s="525" t="e">
        <f ca="1">+RIGHT('Data Summary'!A166,LEN('Data Summary'!A166)-9)</f>
        <v>#VALUE!</v>
      </c>
      <c r="B166" s="499" t="str">
        <f ca="1">+IF(ISTEXT('Data Summary'!B166),'Data Summary'!B166,"")</f>
        <v/>
      </c>
      <c r="C166" s="526" t="e">
        <f ca="1">+VALUE('Data Summary'!C166)</f>
        <v>#VALUE!</v>
      </c>
      <c r="D166" s="527" t="e">
        <f ca="1">+IF(AND(ISNUMBER(OFFSET('Water Data'!$D$4,0,10*ROW('Water Data'!D160))),'Data Summary'!BS166="Yes"),100-OFFSET('Water Data'!$D$4,0,10*ROW('Water Data'!D160)),NA())</f>
        <v>#N/A</v>
      </c>
      <c r="E166" s="527" t="e">
        <f ca="1">+IF(AND(ISNUMBER(OFFSET('Water Data'!$D$6,0,10*ROW('Water Data'!D160))),'Data Summary'!BT166="Yes"),OFFSET('Water Data'!$D$6,0,10*ROW('Water Data'!D160)),NA())</f>
        <v>#N/A</v>
      </c>
      <c r="F166" s="527" t="e">
        <f ca="1">+IF(AND(ISNUMBER(OFFSET('Water Data'!$D$9,0,10*ROW('Water Data'!D160))),'Data Summary'!BU166="Yes"),OFFSET('Water Data'!$D$9,0,10*ROW('Water Data'!D160)),NA())</f>
        <v>#N/A</v>
      </c>
      <c r="G166" s="527" t="e">
        <f ca="1">+IF(AND(ISNUMBER(OFFSET('Water Data'!$E$4,0,10*ROW('Water Data'!E160))),'Data Summary'!BV166="Yes"),100-OFFSET('Water Data'!$E$4,0,10*ROW('Water Data'!E160)),NA())</f>
        <v>#N/A</v>
      </c>
      <c r="H166" s="527" t="e">
        <f ca="1">+IF(AND(ISNUMBER(OFFSET('Water Data'!$E$6,0,10*ROW('Water Data'!E160))),'Data Summary'!BW166="Yes"),OFFSET('Water Data'!$E$6,0,10*ROW('Water Data'!E160)),NA())</f>
        <v>#N/A</v>
      </c>
      <c r="I166" s="527" t="e">
        <f ca="1">+IF(AND(ISNUMBER(OFFSET('Water Data'!$E$9,0,10*ROW('Water Data'!E160))),'Data Summary'!BX166="Yes"),OFFSET('Water Data'!$E$9,0,10*ROW('Water Data'!E160)),NA())</f>
        <v>#N/A</v>
      </c>
      <c r="J166" s="527" t="e">
        <f ca="1">+IF(AND(ISNUMBER(OFFSET('Water Data'!$F$4,0,10*ROW('Water Data'!F160))),'Data Summary'!BY166="Yes"),100-OFFSET('Water Data'!$F$4,0,10*ROW('Water Data'!F160)),NA())</f>
        <v>#N/A</v>
      </c>
      <c r="K166" s="527" t="e">
        <f ca="1">+IF(AND(ISNUMBER(OFFSET('Water Data'!$F$6,0,10*ROW('Water Data'!F160))),'Data Summary'!BZ166="Yes"),OFFSET('Water Data'!$F$6,0,10*ROW('Water Data'!F160)),NA())</f>
        <v>#N/A</v>
      </c>
      <c r="L166" s="527" t="e">
        <f ca="1">+IF(AND(ISNUMBER(OFFSET('Water Data'!$F$9,0,10*ROW('Water Data'!F160))),'Data Summary'!CA166="Yes"),OFFSET('Water Data'!$F$9,0,10*ROW('Water Data'!F160)),NA())</f>
        <v>#N/A</v>
      </c>
      <c r="M166" s="527" t="e">
        <f ca="1">+IF(AND(ISNUMBER(OFFSET('Water Data'!$G$4,0,10*ROW('Water Data'!G160))),'Data Summary'!CB166="Yes"),100-OFFSET('Water Data'!$G$4,0,10*ROW('Water Data'!G160)),NA())</f>
        <v>#N/A</v>
      </c>
      <c r="N166" s="527" t="e">
        <f ca="1">+IF(AND(ISNUMBER(OFFSET('Water Data'!$G$6,0,10*ROW('Water Data'!G160))),'Data Summary'!CC166="Yes"),OFFSET('Water Data'!$G$6,0,10*ROW('Water Data'!G160)),NA())</f>
        <v>#N/A</v>
      </c>
      <c r="O166" s="527" t="e">
        <f ca="1">+IF(AND(ISNUMBER(OFFSET('Water Data'!$G$9,0,10*ROW('Water Data'!G160))),'Data Summary'!CD166="Yes"),OFFSET('Water Data'!$G$9,0,10*ROW('Water Data'!G160)),NA())</f>
        <v>#N/A</v>
      </c>
      <c r="P166" s="527" t="e">
        <f ca="1">+IF(AND(ISNUMBER(OFFSET('Water Data'!$H$4,0,10*ROW('Water Data'!H160))),'Data Summary'!CE166="Yes"),100-OFFSET('Water Data'!$H$4,0,10*ROW('Water Data'!H160)),NA())</f>
        <v>#N/A</v>
      </c>
      <c r="Q166" s="527" t="e">
        <f ca="1">+IF(AND(ISNUMBER(OFFSET('Water Data'!$H$6,0,10*ROW('Water Data'!H160))),'Data Summary'!CF166="Yes"),OFFSET('Water Data'!$H$6,0,10*ROW('Water Data'!H160)),NA())</f>
        <v>#N/A</v>
      </c>
      <c r="R166" s="527" t="e">
        <f ca="1">+IF(AND(ISNUMBER(OFFSET('Water Data'!$H$9,0,10*ROW('Water Data'!H160))),'Data Summary'!CG166="Yes"),OFFSET('Water Data'!$H$9,0,10*ROW('Water Data'!H160)),NA())</f>
        <v>#N/A</v>
      </c>
      <c r="S166" s="527" t="e">
        <f ca="1">+IF(AND(ISNUMBER(OFFSET('Water Data'!$I$4,0,10*ROW('Water Data'!I160))),'Data Summary'!CH166="Yes"),100-OFFSET('Water Data'!$I$4,0,10*ROW('Water Data'!I160)),NA())</f>
        <v>#N/A</v>
      </c>
      <c r="T166" s="527" t="e">
        <f ca="1">+IF(AND(ISNUMBER(OFFSET('Water Data'!$I$6,0,10*ROW('Water Data'!I160))),'Data Summary'!CI166="Yes"),OFFSET('Water Data'!$I$6,0,10*ROW('Water Data'!I160)),NA())</f>
        <v>#N/A</v>
      </c>
      <c r="U166" s="527" t="e">
        <f ca="1">+IF(AND(ISNUMBER(OFFSET('Water Data'!$I$9,0,10*ROW('Water Data'!I160))),'Data Summary'!CJ166="Yes"),OFFSET('Water Data'!$I$9,0,10*ROW('Water Data'!I160)),NA())</f>
        <v>#N/A</v>
      </c>
      <c r="V166" s="528" t="e">
        <f ca="1">+IF(AND(ISNUMBER(OFFSET('Sanitation Data'!$D$4,0,10*ROW('Sanitation Data'!D160))),'Data Summary'!CK166="Yes"),100-OFFSET('Sanitation Data'!$D$4,0,10*ROW('Sanitation Data'!D160)),NA())</f>
        <v>#N/A</v>
      </c>
      <c r="W166" s="528" t="e">
        <f ca="1">+IF(AND(ISNUMBER(OFFSET('Sanitation Data'!$D$6,0,10*ROW('Sanitation Data'!D160))),'Data Summary'!CL166="Yes"),OFFSET('Sanitation Data'!$D$6,0,10*ROW('Sanitation Data'!D160)),NA())</f>
        <v>#N/A</v>
      </c>
      <c r="X166" s="528" t="e">
        <f ca="1">+IF(AND(ISNUMBER(OFFSET('Sanitation Data'!$D$10,0,10*ROW('Sanitation Data'!D160))),'Data Summary'!CM166="Yes"),OFFSET('Sanitation Data'!$D$10,0,10*ROW('Sanitation Data'!D160)),NA())</f>
        <v>#N/A</v>
      </c>
      <c r="Y166" s="528" t="e">
        <f ca="1">+IF(AND(ISNUMBER(OFFSET('Sanitation Data'!$D$11,0,10*ROW('Sanitation Data'!D160))),'Data Summary'!CN166="Yes"),OFFSET('Sanitation Data'!$D$11,0,10*ROW('Sanitation Data'!D160)),NA())</f>
        <v>#N/A</v>
      </c>
      <c r="Z166" s="528" t="e">
        <f ca="1">+IF(AND(ISNUMBER(OFFSET('Sanitation Data'!$D$12,0,10*ROW('Sanitation Data'!D160))),'Data Summary'!CO166="Yes"),OFFSET('Sanitation Data'!$D$12,0,10*ROW('Sanitation Data'!D160)),NA())</f>
        <v>#N/A</v>
      </c>
      <c r="AA166" s="528" t="e">
        <f ca="1">+IF(AND(ISNUMBER(OFFSET('Sanitation Data'!$E$4,0,10*ROW('Sanitation Data'!E160))),'Data Summary'!CP166="Yes"),100-OFFSET('Sanitation Data'!$E$4,0,10*ROW('Sanitation Data'!E160)),NA())</f>
        <v>#N/A</v>
      </c>
      <c r="AB166" s="528" t="e">
        <f ca="1">+IF(AND(ISNUMBER(OFFSET('Sanitation Data'!$E$6,0,10*ROW('Sanitation Data'!E160))),'Data Summary'!CQ166="Yes"),OFFSET('Sanitation Data'!$E$6,0,10*ROW('Sanitation Data'!E160)),NA())</f>
        <v>#N/A</v>
      </c>
      <c r="AC166" s="528" t="e">
        <f ca="1">+IF(AND(ISNUMBER(OFFSET('Sanitation Data'!$E$10,0,10*ROW('Sanitation Data'!E160))),'Data Summary'!CR166="Yes"),OFFSET('Sanitation Data'!$E$10,0,10*ROW('Sanitation Data'!E160)),NA())</f>
        <v>#N/A</v>
      </c>
      <c r="AD166" s="528" t="e">
        <f ca="1">+IF(AND(ISNUMBER(OFFSET('Sanitation Data'!$E$11,0,10*ROW('Sanitation Data'!E160))),'Data Summary'!CS166="Yes"),OFFSET('Sanitation Data'!$E$11,0,10*ROW('Sanitation Data'!E160)),NA())</f>
        <v>#N/A</v>
      </c>
      <c r="AE166" s="528" t="e">
        <f ca="1">+IF(AND(ISNUMBER(OFFSET('Sanitation Data'!$E$12,0,10*ROW('Sanitation Data'!E160))),'Data Summary'!CT166="Yes"),OFFSET('Sanitation Data'!$E$12,0,10*ROW('Sanitation Data'!E160)),NA())</f>
        <v>#N/A</v>
      </c>
      <c r="AF166" s="528" t="e">
        <f ca="1">+IF(AND(ISNUMBER(OFFSET('Sanitation Data'!$F$4,0,10*ROW('Sanitation Data'!F160))),'Data Summary'!CU166="Yes"),100-OFFSET('Sanitation Data'!$F$4,0,10*ROW('Sanitation Data'!F160)),NA())</f>
        <v>#N/A</v>
      </c>
      <c r="AG166" s="528" t="e">
        <f ca="1">+IF(AND(ISNUMBER(OFFSET('Sanitation Data'!$F$6,0,10*ROW('Sanitation Data'!F160))),'Data Summary'!CV166="Yes"),OFFSET('Sanitation Data'!$F$6,0,10*ROW('Sanitation Data'!F160)),NA())</f>
        <v>#N/A</v>
      </c>
      <c r="AH166" s="528" t="e">
        <f ca="1">+IF(AND(ISNUMBER(OFFSET('Sanitation Data'!$F$10,0,10*ROW('Sanitation Data'!F160))),'Data Summary'!CW166="Yes"),OFFSET('Sanitation Data'!$F$10,0,10*ROW('Sanitation Data'!F160)),NA())</f>
        <v>#N/A</v>
      </c>
      <c r="AI166" s="528" t="e">
        <f ca="1">+IF(AND(ISNUMBER(OFFSET('Sanitation Data'!$F$11,0,10*ROW('Sanitation Data'!F160))),'Data Summary'!CX166="Yes"),OFFSET('Sanitation Data'!$F$11,0,10*ROW('Sanitation Data'!F160)),NA())</f>
        <v>#N/A</v>
      </c>
      <c r="AJ166" s="528" t="e">
        <f ca="1">+IF(AND(ISNUMBER(OFFSET('Sanitation Data'!$F$12,0,10*ROW('Sanitation Data'!F160))),'Data Summary'!CY166="Yes"),OFFSET('Sanitation Data'!$F$12,0,10*ROW('Sanitation Data'!F160)),NA())</f>
        <v>#N/A</v>
      </c>
      <c r="AK166" s="528" t="e">
        <f ca="1">+IF(AND(ISNUMBER(OFFSET('Sanitation Data'!$G$4,0,10*ROW('Sanitation Data'!G160))),'Data Summary'!CZ166="Yes"),100-OFFSET('Sanitation Data'!$G$4,0,10*ROW('Sanitation Data'!G160)),NA())</f>
        <v>#N/A</v>
      </c>
      <c r="AL166" s="528" t="e">
        <f ca="1">+IF(AND(ISNUMBER(OFFSET('Sanitation Data'!$G$6,0,10*ROW('Sanitation Data'!G160))),'Data Summary'!DA166="Yes"),OFFSET('Sanitation Data'!$G$6,0,10*ROW('Sanitation Data'!G160)),NA())</f>
        <v>#N/A</v>
      </c>
      <c r="AM166" s="528" t="e">
        <f ca="1">+IF(AND(ISNUMBER(OFFSET('Sanitation Data'!$G$10,0,10*ROW('Sanitation Data'!G160))),'Data Summary'!DB166="Yes"),OFFSET('Sanitation Data'!$G$10,0,10*ROW('Sanitation Data'!G160)),NA())</f>
        <v>#N/A</v>
      </c>
      <c r="AN166" s="528" t="e">
        <f ca="1">+IF(AND(ISNUMBER(OFFSET('Sanitation Data'!$G$11,0,10*ROW('Sanitation Data'!G160))),'Data Summary'!DC166="Yes"),OFFSET('Sanitation Data'!$G$11,0,10*ROW('Sanitation Data'!G160)),NA())</f>
        <v>#N/A</v>
      </c>
      <c r="AO166" s="528" t="e">
        <f ca="1">+IF(AND(ISNUMBER(OFFSET('Sanitation Data'!$G$12,0,10*ROW('Sanitation Data'!G160))),'Data Summary'!DD166="Yes"),OFFSET('Sanitation Data'!$G$12,0,10*ROW('Sanitation Data'!G160)),NA())</f>
        <v>#N/A</v>
      </c>
      <c r="AP166" s="528" t="e">
        <f ca="1">+IF(AND(ISNUMBER(OFFSET('Sanitation Data'!$H$4,0,10*ROW('Sanitation Data'!H160))),'Data Summary'!DE166="Yes"),100-OFFSET('Sanitation Data'!$H$4,0,10*ROW('Sanitation Data'!H160)),NA())</f>
        <v>#N/A</v>
      </c>
      <c r="AQ166" s="528" t="e">
        <f ca="1">+IF(AND(ISNUMBER(OFFSET('Sanitation Data'!$H$6,0,10*ROW('Sanitation Data'!H160))),'Data Summary'!DF166="Yes"),OFFSET('Sanitation Data'!$H$6,0,10*ROW('Sanitation Data'!H160)),NA())</f>
        <v>#N/A</v>
      </c>
      <c r="AR166" s="528" t="e">
        <f ca="1">+IF(AND(ISNUMBER(OFFSET('Sanitation Data'!$H$10,0,10*ROW('Sanitation Data'!H160))),'Data Summary'!DG166="Yes"),OFFSET('Sanitation Data'!$H$10,0,10*ROW('Sanitation Data'!H160)),NA())</f>
        <v>#N/A</v>
      </c>
      <c r="AS166" s="528" t="e">
        <f ca="1">+IF(AND(ISNUMBER(OFFSET('Sanitation Data'!$H$11,0,10*ROW('Sanitation Data'!H160))),'Data Summary'!DH166="Yes"),OFFSET('Sanitation Data'!$H$11,0,10*ROW('Sanitation Data'!H160)),NA())</f>
        <v>#N/A</v>
      </c>
      <c r="AT166" s="528" t="e">
        <f ca="1">+IF(AND(ISNUMBER(OFFSET('Sanitation Data'!$H$12,0,10*ROW('Sanitation Data'!H160))),'Data Summary'!DI166="Yes"),OFFSET('Sanitation Data'!$H$12,0,10*ROW('Sanitation Data'!H160)),NA())</f>
        <v>#N/A</v>
      </c>
      <c r="AU166" s="528" t="e">
        <f ca="1">+IF(AND(ISNUMBER(OFFSET('Sanitation Data'!$I$4,0,10*ROW('Sanitation Data'!I160))),'Data Summary'!DJ166="Yes"),100-OFFSET('Sanitation Data'!$I$4,0,10*ROW('Sanitation Data'!I160)),NA())</f>
        <v>#N/A</v>
      </c>
      <c r="AV166" s="528" t="e">
        <f ca="1">+IF(AND(ISNUMBER(OFFSET('Sanitation Data'!$I$6,0,10*ROW('Sanitation Data'!I160))),'Data Summary'!DK166="Yes"),OFFSET('Sanitation Data'!$I$6,0,10*ROW('Sanitation Data'!I160)),NA())</f>
        <v>#N/A</v>
      </c>
      <c r="AW166" s="528" t="e">
        <f ca="1">+IF(AND(ISNUMBER(OFFSET('Sanitation Data'!$I$10,0,10*ROW('Sanitation Data'!I160))),'Data Summary'!DL166="Yes"),OFFSET('Sanitation Data'!$I$10,0,10*ROW('Sanitation Data'!I160)),NA())</f>
        <v>#N/A</v>
      </c>
      <c r="AX166" s="528" t="e">
        <f ca="1">+IF(AND(ISNUMBER(OFFSET('Sanitation Data'!$I$11,0,10*ROW('Sanitation Data'!I160))),'Data Summary'!DM166="Yes"),OFFSET('Sanitation Data'!$I$11,0,10*ROW('Sanitation Data'!I160)),NA())</f>
        <v>#N/A</v>
      </c>
      <c r="AY166" s="528" t="e">
        <f ca="1">+IF(AND(ISNUMBER(OFFSET('Sanitation Data'!$I$12,0,10*ROW('Sanitation Data'!I160))),'Data Summary'!DN166="Yes"),OFFSET('Sanitation Data'!$I$12,0,10*ROW('Sanitation Data'!I160)),NA())</f>
        <v>#N/A</v>
      </c>
      <c r="AZ166" s="529" t="e">
        <f ca="1">+IF(AND(ISNUMBER(OFFSET('Hygiene Data'!$D$5,0,10*ROW('Hygiene Data'!D160))),'Data Summary'!DO166="Yes"),OFFSET('Hygiene Data'!$D$5,0,10*ROW('Hygiene Data'!D160)),NA())</f>
        <v>#N/A</v>
      </c>
      <c r="BA166" s="529" t="e">
        <f ca="1">+IF(AND(ISNUMBER(OFFSET('Hygiene Data'!$D$7,0,10*ROW('Hygiene Data'!D160))),'Data Summary'!DP166="Yes"),OFFSET('Hygiene Data'!$D$7,0,10*ROW('Hygiene Data'!D160)),NA())</f>
        <v>#N/A</v>
      </c>
      <c r="BB166" s="529" t="e">
        <f ca="1">+IF(AND(ISNUMBER(OFFSET('Hygiene Data'!$D$9,0,10*ROW('Hygiene Data'!D160))),'Data Summary'!DQ166="Yes"),OFFSET('Hygiene Data'!$D$9,0,10*ROW('Hygiene Data'!D160)),NA())</f>
        <v>#N/A</v>
      </c>
      <c r="BC166" s="529" t="e">
        <f ca="1">+IF(AND(ISNUMBER(OFFSET('Hygiene Data'!$E$5,0,10*ROW('Hygiene Data'!E160))),'Data Summary'!DR166="Yes"),OFFSET('Hygiene Data'!$E$5,0,10*ROW('Hygiene Data'!E160)),NA())</f>
        <v>#N/A</v>
      </c>
      <c r="BD166" s="529" t="e">
        <f ca="1">+IF(AND(ISNUMBER(OFFSET('Hygiene Data'!$E$7,0,10*ROW('Hygiene Data'!E160))),'Data Summary'!DS166="Yes"),OFFSET('Hygiene Data'!$E$7,0,10*ROW('Hygiene Data'!E160)),NA())</f>
        <v>#N/A</v>
      </c>
      <c r="BE166" s="529" t="e">
        <f ca="1">+IF(AND(ISNUMBER(OFFSET('Hygiene Data'!$E$9,0,10*ROW('Hygiene Data'!E160))),'Data Summary'!DT166="Yes"),OFFSET('Hygiene Data'!$E$9,0,10*ROW('Hygiene Data'!E160)),NA())</f>
        <v>#N/A</v>
      </c>
      <c r="BF166" s="529" t="e">
        <f ca="1">+IF(AND(ISNUMBER(OFFSET('Hygiene Data'!$F$5,0,10*ROW('Hygiene Data'!F160))),'Data Summary'!DU166="Yes"),OFFSET('Hygiene Data'!$F$5,0,10*ROW('Hygiene Data'!F160)),NA())</f>
        <v>#N/A</v>
      </c>
      <c r="BG166" s="529" t="e">
        <f ca="1">+IF(AND(ISNUMBER(OFFSET('Hygiene Data'!$F$7,0,10*ROW('Hygiene Data'!F160))),'Data Summary'!DV166="Yes"),OFFSET('Hygiene Data'!$F$7,0,10*ROW('Hygiene Data'!F160)),NA())</f>
        <v>#N/A</v>
      </c>
      <c r="BH166" s="529" t="e">
        <f ca="1">+IF(AND(ISNUMBER(OFFSET('Hygiene Data'!$F$9,0,10*ROW('Hygiene Data'!F160))),'Data Summary'!DW166="Yes"),OFFSET('Hygiene Data'!$F$9,0,10*ROW('Hygiene Data'!F160)),NA())</f>
        <v>#N/A</v>
      </c>
      <c r="BI166" s="529" t="e">
        <f ca="1">+IF(AND(ISNUMBER(OFFSET('Hygiene Data'!$G$5,0,10*ROW('Hygiene Data'!G160))),'Data Summary'!DX166="Yes"),OFFSET('Hygiene Data'!$G$5,0,10*ROW('Hygiene Data'!G160)),NA())</f>
        <v>#N/A</v>
      </c>
      <c r="BJ166" s="529" t="e">
        <f ca="1">+IF(AND(ISNUMBER(OFFSET('Hygiene Data'!$G$7,0,10*ROW('Hygiene Data'!G160))),'Data Summary'!DY166="Yes"),OFFSET('Hygiene Data'!$G$7,0,10*ROW('Hygiene Data'!G160)),NA())</f>
        <v>#N/A</v>
      </c>
      <c r="BK166" s="529" t="e">
        <f ca="1">+IF(AND(ISNUMBER(OFFSET('Hygiene Data'!$G$9,0,10*ROW('Hygiene Data'!G160))),'Data Summary'!DZ166="Yes"),OFFSET('Hygiene Data'!$G$9,0,10*ROW('Hygiene Data'!G160)),NA())</f>
        <v>#N/A</v>
      </c>
      <c r="BL166" s="529" t="e">
        <f ca="1">+IF(AND(ISNUMBER(OFFSET('Hygiene Data'!$H$5,0,10*ROW('Hygiene Data'!H160))),'Data Summary'!EA166="Yes"),OFFSET('Hygiene Data'!$H$5,0,10*ROW('Hygiene Data'!H160)),NA())</f>
        <v>#N/A</v>
      </c>
      <c r="BM166" s="529" t="e">
        <f ca="1">+IF(AND(ISNUMBER(OFFSET('Hygiene Data'!$H$7,0,10*ROW('Hygiene Data'!H160))),'Data Summary'!EB166="Yes"),OFFSET('Hygiene Data'!$H$7,0,10*ROW('Hygiene Data'!H160)),NA())</f>
        <v>#N/A</v>
      </c>
      <c r="BN166" s="529" t="e">
        <f ca="1">+IF(AND(ISNUMBER(OFFSET('Hygiene Data'!$H$9,0,10*ROW('Hygiene Data'!H160))),'Data Summary'!EC166="Yes"),OFFSET('Hygiene Data'!$H$9,0,10*ROW('Hygiene Data'!H160)),NA())</f>
        <v>#N/A</v>
      </c>
      <c r="BO166" s="529" t="e">
        <f ca="1">+IF(AND(ISNUMBER(OFFSET('Hygiene Data'!$I$5,0,10*ROW('Hygiene Data'!I160))),'Data Summary'!ED166="Yes"),OFFSET('Hygiene Data'!$I$5,0,10*ROW('Hygiene Data'!I160)),NA())</f>
        <v>#N/A</v>
      </c>
      <c r="BP166" s="529" t="e">
        <f ca="1">+IF(AND(ISNUMBER(OFFSET('Hygiene Data'!$I$7,0,10*ROW('Hygiene Data'!I160))),'Data Summary'!EE166="Yes"),OFFSET('Hygiene Data'!$I$7,0,10*ROW('Hygiene Data'!I160)),NA())</f>
        <v>#N/A</v>
      </c>
      <c r="BQ166" s="529" t="e">
        <f ca="1">+IF(AND(ISNUMBER(OFFSET('Hygiene Data'!$I$9,0,10*ROW('Hygiene Data'!I160))),'Data Summary'!EF166="Yes"),OFFSET('Hygiene Data'!$I$9,0,10*ROW('Hygiene Data'!I160)),NA())</f>
        <v>#N/A</v>
      </c>
    </row>
    <row r="167" spans="1:69" x14ac:dyDescent="0.25">
      <c r="A167" s="525" t="e">
        <f ca="1">+RIGHT('Data Summary'!A167,LEN('Data Summary'!A167)-9)</f>
        <v>#VALUE!</v>
      </c>
      <c r="B167" s="499" t="str">
        <f ca="1">+IF(ISTEXT('Data Summary'!B167),'Data Summary'!B167,"")</f>
        <v/>
      </c>
      <c r="C167" s="526" t="e">
        <f ca="1">+VALUE('Data Summary'!C167)</f>
        <v>#VALUE!</v>
      </c>
      <c r="D167" s="527" t="e">
        <f ca="1">+IF(AND(ISNUMBER(OFFSET('Water Data'!$D$4,0,10*ROW('Water Data'!D161))),'Data Summary'!BS167="Yes"),100-OFFSET('Water Data'!$D$4,0,10*ROW('Water Data'!D161)),NA())</f>
        <v>#N/A</v>
      </c>
      <c r="E167" s="527" t="e">
        <f ca="1">+IF(AND(ISNUMBER(OFFSET('Water Data'!$D$6,0,10*ROW('Water Data'!D161))),'Data Summary'!BT167="Yes"),OFFSET('Water Data'!$D$6,0,10*ROW('Water Data'!D161)),NA())</f>
        <v>#N/A</v>
      </c>
      <c r="F167" s="527" t="e">
        <f ca="1">+IF(AND(ISNUMBER(OFFSET('Water Data'!$D$9,0,10*ROW('Water Data'!D161))),'Data Summary'!BU167="Yes"),OFFSET('Water Data'!$D$9,0,10*ROW('Water Data'!D161)),NA())</f>
        <v>#N/A</v>
      </c>
      <c r="G167" s="527" t="e">
        <f ca="1">+IF(AND(ISNUMBER(OFFSET('Water Data'!$E$4,0,10*ROW('Water Data'!E161))),'Data Summary'!BV167="Yes"),100-OFFSET('Water Data'!$E$4,0,10*ROW('Water Data'!E161)),NA())</f>
        <v>#N/A</v>
      </c>
      <c r="H167" s="527" t="e">
        <f ca="1">+IF(AND(ISNUMBER(OFFSET('Water Data'!$E$6,0,10*ROW('Water Data'!E161))),'Data Summary'!BW167="Yes"),OFFSET('Water Data'!$E$6,0,10*ROW('Water Data'!E161)),NA())</f>
        <v>#N/A</v>
      </c>
      <c r="I167" s="527" t="e">
        <f ca="1">+IF(AND(ISNUMBER(OFFSET('Water Data'!$E$9,0,10*ROW('Water Data'!E161))),'Data Summary'!BX167="Yes"),OFFSET('Water Data'!$E$9,0,10*ROW('Water Data'!E161)),NA())</f>
        <v>#N/A</v>
      </c>
      <c r="J167" s="527" t="e">
        <f ca="1">+IF(AND(ISNUMBER(OFFSET('Water Data'!$F$4,0,10*ROW('Water Data'!F161))),'Data Summary'!BY167="Yes"),100-OFFSET('Water Data'!$F$4,0,10*ROW('Water Data'!F161)),NA())</f>
        <v>#N/A</v>
      </c>
      <c r="K167" s="527" t="e">
        <f ca="1">+IF(AND(ISNUMBER(OFFSET('Water Data'!$F$6,0,10*ROW('Water Data'!F161))),'Data Summary'!BZ167="Yes"),OFFSET('Water Data'!$F$6,0,10*ROW('Water Data'!F161)),NA())</f>
        <v>#N/A</v>
      </c>
      <c r="L167" s="527" t="e">
        <f ca="1">+IF(AND(ISNUMBER(OFFSET('Water Data'!$F$9,0,10*ROW('Water Data'!F161))),'Data Summary'!CA167="Yes"),OFFSET('Water Data'!$F$9,0,10*ROW('Water Data'!F161)),NA())</f>
        <v>#N/A</v>
      </c>
      <c r="M167" s="527" t="e">
        <f ca="1">+IF(AND(ISNUMBER(OFFSET('Water Data'!$G$4,0,10*ROW('Water Data'!G161))),'Data Summary'!CB167="Yes"),100-OFFSET('Water Data'!$G$4,0,10*ROW('Water Data'!G161)),NA())</f>
        <v>#N/A</v>
      </c>
      <c r="N167" s="527" t="e">
        <f ca="1">+IF(AND(ISNUMBER(OFFSET('Water Data'!$G$6,0,10*ROW('Water Data'!G161))),'Data Summary'!CC167="Yes"),OFFSET('Water Data'!$G$6,0,10*ROW('Water Data'!G161)),NA())</f>
        <v>#N/A</v>
      </c>
      <c r="O167" s="527" t="e">
        <f ca="1">+IF(AND(ISNUMBER(OFFSET('Water Data'!$G$9,0,10*ROW('Water Data'!G161))),'Data Summary'!CD167="Yes"),OFFSET('Water Data'!$G$9,0,10*ROW('Water Data'!G161)),NA())</f>
        <v>#N/A</v>
      </c>
      <c r="P167" s="527" t="e">
        <f ca="1">+IF(AND(ISNUMBER(OFFSET('Water Data'!$H$4,0,10*ROW('Water Data'!H161))),'Data Summary'!CE167="Yes"),100-OFFSET('Water Data'!$H$4,0,10*ROW('Water Data'!H161)),NA())</f>
        <v>#N/A</v>
      </c>
      <c r="Q167" s="527" t="e">
        <f ca="1">+IF(AND(ISNUMBER(OFFSET('Water Data'!$H$6,0,10*ROW('Water Data'!H161))),'Data Summary'!CF167="Yes"),OFFSET('Water Data'!$H$6,0,10*ROW('Water Data'!H161)),NA())</f>
        <v>#N/A</v>
      </c>
      <c r="R167" s="527" t="e">
        <f ca="1">+IF(AND(ISNUMBER(OFFSET('Water Data'!$H$9,0,10*ROW('Water Data'!H161))),'Data Summary'!CG167="Yes"),OFFSET('Water Data'!$H$9,0,10*ROW('Water Data'!H161)),NA())</f>
        <v>#N/A</v>
      </c>
      <c r="S167" s="527" t="e">
        <f ca="1">+IF(AND(ISNUMBER(OFFSET('Water Data'!$I$4,0,10*ROW('Water Data'!I161))),'Data Summary'!CH167="Yes"),100-OFFSET('Water Data'!$I$4,0,10*ROW('Water Data'!I161)),NA())</f>
        <v>#N/A</v>
      </c>
      <c r="T167" s="527" t="e">
        <f ca="1">+IF(AND(ISNUMBER(OFFSET('Water Data'!$I$6,0,10*ROW('Water Data'!I161))),'Data Summary'!CI167="Yes"),OFFSET('Water Data'!$I$6,0,10*ROW('Water Data'!I161)),NA())</f>
        <v>#N/A</v>
      </c>
      <c r="U167" s="527" t="e">
        <f ca="1">+IF(AND(ISNUMBER(OFFSET('Water Data'!$I$9,0,10*ROW('Water Data'!I161))),'Data Summary'!CJ167="Yes"),OFFSET('Water Data'!$I$9,0,10*ROW('Water Data'!I161)),NA())</f>
        <v>#N/A</v>
      </c>
      <c r="V167" s="528" t="e">
        <f ca="1">+IF(AND(ISNUMBER(OFFSET('Sanitation Data'!$D$4,0,10*ROW('Sanitation Data'!D161))),'Data Summary'!CK167="Yes"),100-OFFSET('Sanitation Data'!$D$4,0,10*ROW('Sanitation Data'!D161)),NA())</f>
        <v>#N/A</v>
      </c>
      <c r="W167" s="528" t="e">
        <f ca="1">+IF(AND(ISNUMBER(OFFSET('Sanitation Data'!$D$6,0,10*ROW('Sanitation Data'!D161))),'Data Summary'!CL167="Yes"),OFFSET('Sanitation Data'!$D$6,0,10*ROW('Sanitation Data'!D161)),NA())</f>
        <v>#N/A</v>
      </c>
      <c r="X167" s="528" t="e">
        <f ca="1">+IF(AND(ISNUMBER(OFFSET('Sanitation Data'!$D$10,0,10*ROW('Sanitation Data'!D161))),'Data Summary'!CM167="Yes"),OFFSET('Sanitation Data'!$D$10,0,10*ROW('Sanitation Data'!D161)),NA())</f>
        <v>#N/A</v>
      </c>
      <c r="Y167" s="528" t="e">
        <f ca="1">+IF(AND(ISNUMBER(OFFSET('Sanitation Data'!$D$11,0,10*ROW('Sanitation Data'!D161))),'Data Summary'!CN167="Yes"),OFFSET('Sanitation Data'!$D$11,0,10*ROW('Sanitation Data'!D161)),NA())</f>
        <v>#N/A</v>
      </c>
      <c r="Z167" s="528" t="e">
        <f ca="1">+IF(AND(ISNUMBER(OFFSET('Sanitation Data'!$D$12,0,10*ROW('Sanitation Data'!D161))),'Data Summary'!CO167="Yes"),OFFSET('Sanitation Data'!$D$12,0,10*ROW('Sanitation Data'!D161)),NA())</f>
        <v>#N/A</v>
      </c>
      <c r="AA167" s="528" t="e">
        <f ca="1">+IF(AND(ISNUMBER(OFFSET('Sanitation Data'!$E$4,0,10*ROW('Sanitation Data'!E161))),'Data Summary'!CP167="Yes"),100-OFFSET('Sanitation Data'!$E$4,0,10*ROW('Sanitation Data'!E161)),NA())</f>
        <v>#N/A</v>
      </c>
      <c r="AB167" s="528" t="e">
        <f ca="1">+IF(AND(ISNUMBER(OFFSET('Sanitation Data'!$E$6,0,10*ROW('Sanitation Data'!E161))),'Data Summary'!CQ167="Yes"),OFFSET('Sanitation Data'!$E$6,0,10*ROW('Sanitation Data'!E161)),NA())</f>
        <v>#N/A</v>
      </c>
      <c r="AC167" s="528" t="e">
        <f ca="1">+IF(AND(ISNUMBER(OFFSET('Sanitation Data'!$E$10,0,10*ROW('Sanitation Data'!E161))),'Data Summary'!CR167="Yes"),OFFSET('Sanitation Data'!$E$10,0,10*ROW('Sanitation Data'!E161)),NA())</f>
        <v>#N/A</v>
      </c>
      <c r="AD167" s="528" t="e">
        <f ca="1">+IF(AND(ISNUMBER(OFFSET('Sanitation Data'!$E$11,0,10*ROW('Sanitation Data'!E161))),'Data Summary'!CS167="Yes"),OFFSET('Sanitation Data'!$E$11,0,10*ROW('Sanitation Data'!E161)),NA())</f>
        <v>#N/A</v>
      </c>
      <c r="AE167" s="528" t="e">
        <f ca="1">+IF(AND(ISNUMBER(OFFSET('Sanitation Data'!$E$12,0,10*ROW('Sanitation Data'!E161))),'Data Summary'!CT167="Yes"),OFFSET('Sanitation Data'!$E$12,0,10*ROW('Sanitation Data'!E161)),NA())</f>
        <v>#N/A</v>
      </c>
      <c r="AF167" s="528" t="e">
        <f ca="1">+IF(AND(ISNUMBER(OFFSET('Sanitation Data'!$F$4,0,10*ROW('Sanitation Data'!F161))),'Data Summary'!CU167="Yes"),100-OFFSET('Sanitation Data'!$F$4,0,10*ROW('Sanitation Data'!F161)),NA())</f>
        <v>#N/A</v>
      </c>
      <c r="AG167" s="528" t="e">
        <f ca="1">+IF(AND(ISNUMBER(OFFSET('Sanitation Data'!$F$6,0,10*ROW('Sanitation Data'!F161))),'Data Summary'!CV167="Yes"),OFFSET('Sanitation Data'!$F$6,0,10*ROW('Sanitation Data'!F161)),NA())</f>
        <v>#N/A</v>
      </c>
      <c r="AH167" s="528" t="e">
        <f ca="1">+IF(AND(ISNUMBER(OFFSET('Sanitation Data'!$F$10,0,10*ROW('Sanitation Data'!F161))),'Data Summary'!CW167="Yes"),OFFSET('Sanitation Data'!$F$10,0,10*ROW('Sanitation Data'!F161)),NA())</f>
        <v>#N/A</v>
      </c>
      <c r="AI167" s="528" t="e">
        <f ca="1">+IF(AND(ISNUMBER(OFFSET('Sanitation Data'!$F$11,0,10*ROW('Sanitation Data'!F161))),'Data Summary'!CX167="Yes"),OFFSET('Sanitation Data'!$F$11,0,10*ROW('Sanitation Data'!F161)),NA())</f>
        <v>#N/A</v>
      </c>
      <c r="AJ167" s="528" t="e">
        <f ca="1">+IF(AND(ISNUMBER(OFFSET('Sanitation Data'!$F$12,0,10*ROW('Sanitation Data'!F161))),'Data Summary'!CY167="Yes"),OFFSET('Sanitation Data'!$F$12,0,10*ROW('Sanitation Data'!F161)),NA())</f>
        <v>#N/A</v>
      </c>
      <c r="AK167" s="528" t="e">
        <f ca="1">+IF(AND(ISNUMBER(OFFSET('Sanitation Data'!$G$4,0,10*ROW('Sanitation Data'!G161))),'Data Summary'!CZ167="Yes"),100-OFFSET('Sanitation Data'!$G$4,0,10*ROW('Sanitation Data'!G161)),NA())</f>
        <v>#N/A</v>
      </c>
      <c r="AL167" s="528" t="e">
        <f ca="1">+IF(AND(ISNUMBER(OFFSET('Sanitation Data'!$G$6,0,10*ROW('Sanitation Data'!G161))),'Data Summary'!DA167="Yes"),OFFSET('Sanitation Data'!$G$6,0,10*ROW('Sanitation Data'!G161)),NA())</f>
        <v>#N/A</v>
      </c>
      <c r="AM167" s="528" t="e">
        <f ca="1">+IF(AND(ISNUMBER(OFFSET('Sanitation Data'!$G$10,0,10*ROW('Sanitation Data'!G161))),'Data Summary'!DB167="Yes"),OFFSET('Sanitation Data'!$G$10,0,10*ROW('Sanitation Data'!G161)),NA())</f>
        <v>#N/A</v>
      </c>
      <c r="AN167" s="528" t="e">
        <f ca="1">+IF(AND(ISNUMBER(OFFSET('Sanitation Data'!$G$11,0,10*ROW('Sanitation Data'!G161))),'Data Summary'!DC167="Yes"),OFFSET('Sanitation Data'!$G$11,0,10*ROW('Sanitation Data'!G161)),NA())</f>
        <v>#N/A</v>
      </c>
      <c r="AO167" s="528" t="e">
        <f ca="1">+IF(AND(ISNUMBER(OFFSET('Sanitation Data'!$G$12,0,10*ROW('Sanitation Data'!G161))),'Data Summary'!DD167="Yes"),OFFSET('Sanitation Data'!$G$12,0,10*ROW('Sanitation Data'!G161)),NA())</f>
        <v>#N/A</v>
      </c>
      <c r="AP167" s="528" t="e">
        <f ca="1">+IF(AND(ISNUMBER(OFFSET('Sanitation Data'!$H$4,0,10*ROW('Sanitation Data'!H161))),'Data Summary'!DE167="Yes"),100-OFFSET('Sanitation Data'!$H$4,0,10*ROW('Sanitation Data'!H161)),NA())</f>
        <v>#N/A</v>
      </c>
      <c r="AQ167" s="528" t="e">
        <f ca="1">+IF(AND(ISNUMBER(OFFSET('Sanitation Data'!$H$6,0,10*ROW('Sanitation Data'!H161))),'Data Summary'!DF167="Yes"),OFFSET('Sanitation Data'!$H$6,0,10*ROW('Sanitation Data'!H161)),NA())</f>
        <v>#N/A</v>
      </c>
      <c r="AR167" s="528" t="e">
        <f ca="1">+IF(AND(ISNUMBER(OFFSET('Sanitation Data'!$H$10,0,10*ROW('Sanitation Data'!H161))),'Data Summary'!DG167="Yes"),OFFSET('Sanitation Data'!$H$10,0,10*ROW('Sanitation Data'!H161)),NA())</f>
        <v>#N/A</v>
      </c>
      <c r="AS167" s="528" t="e">
        <f ca="1">+IF(AND(ISNUMBER(OFFSET('Sanitation Data'!$H$11,0,10*ROW('Sanitation Data'!H161))),'Data Summary'!DH167="Yes"),OFFSET('Sanitation Data'!$H$11,0,10*ROW('Sanitation Data'!H161)),NA())</f>
        <v>#N/A</v>
      </c>
      <c r="AT167" s="528" t="e">
        <f ca="1">+IF(AND(ISNUMBER(OFFSET('Sanitation Data'!$H$12,0,10*ROW('Sanitation Data'!H161))),'Data Summary'!DI167="Yes"),OFFSET('Sanitation Data'!$H$12,0,10*ROW('Sanitation Data'!H161)),NA())</f>
        <v>#N/A</v>
      </c>
      <c r="AU167" s="528" t="e">
        <f ca="1">+IF(AND(ISNUMBER(OFFSET('Sanitation Data'!$I$4,0,10*ROW('Sanitation Data'!I161))),'Data Summary'!DJ167="Yes"),100-OFFSET('Sanitation Data'!$I$4,0,10*ROW('Sanitation Data'!I161)),NA())</f>
        <v>#N/A</v>
      </c>
      <c r="AV167" s="528" t="e">
        <f ca="1">+IF(AND(ISNUMBER(OFFSET('Sanitation Data'!$I$6,0,10*ROW('Sanitation Data'!I161))),'Data Summary'!DK167="Yes"),OFFSET('Sanitation Data'!$I$6,0,10*ROW('Sanitation Data'!I161)),NA())</f>
        <v>#N/A</v>
      </c>
      <c r="AW167" s="528" t="e">
        <f ca="1">+IF(AND(ISNUMBER(OFFSET('Sanitation Data'!$I$10,0,10*ROW('Sanitation Data'!I161))),'Data Summary'!DL167="Yes"),OFFSET('Sanitation Data'!$I$10,0,10*ROW('Sanitation Data'!I161)),NA())</f>
        <v>#N/A</v>
      </c>
      <c r="AX167" s="528" t="e">
        <f ca="1">+IF(AND(ISNUMBER(OFFSET('Sanitation Data'!$I$11,0,10*ROW('Sanitation Data'!I161))),'Data Summary'!DM167="Yes"),OFFSET('Sanitation Data'!$I$11,0,10*ROW('Sanitation Data'!I161)),NA())</f>
        <v>#N/A</v>
      </c>
      <c r="AY167" s="528" t="e">
        <f ca="1">+IF(AND(ISNUMBER(OFFSET('Sanitation Data'!$I$12,0,10*ROW('Sanitation Data'!I161))),'Data Summary'!DN167="Yes"),OFFSET('Sanitation Data'!$I$12,0,10*ROW('Sanitation Data'!I161)),NA())</f>
        <v>#N/A</v>
      </c>
      <c r="AZ167" s="529" t="e">
        <f ca="1">+IF(AND(ISNUMBER(OFFSET('Hygiene Data'!$D$5,0,10*ROW('Hygiene Data'!D161))),'Data Summary'!DO167="Yes"),OFFSET('Hygiene Data'!$D$5,0,10*ROW('Hygiene Data'!D161)),NA())</f>
        <v>#N/A</v>
      </c>
      <c r="BA167" s="529" t="e">
        <f ca="1">+IF(AND(ISNUMBER(OFFSET('Hygiene Data'!$D$7,0,10*ROW('Hygiene Data'!D161))),'Data Summary'!DP167="Yes"),OFFSET('Hygiene Data'!$D$7,0,10*ROW('Hygiene Data'!D161)),NA())</f>
        <v>#N/A</v>
      </c>
      <c r="BB167" s="529" t="e">
        <f ca="1">+IF(AND(ISNUMBER(OFFSET('Hygiene Data'!$D$9,0,10*ROW('Hygiene Data'!D161))),'Data Summary'!DQ167="Yes"),OFFSET('Hygiene Data'!$D$9,0,10*ROW('Hygiene Data'!D161)),NA())</f>
        <v>#N/A</v>
      </c>
      <c r="BC167" s="529" t="e">
        <f ca="1">+IF(AND(ISNUMBER(OFFSET('Hygiene Data'!$E$5,0,10*ROW('Hygiene Data'!E161))),'Data Summary'!DR167="Yes"),OFFSET('Hygiene Data'!$E$5,0,10*ROW('Hygiene Data'!E161)),NA())</f>
        <v>#N/A</v>
      </c>
      <c r="BD167" s="529" t="e">
        <f ca="1">+IF(AND(ISNUMBER(OFFSET('Hygiene Data'!$E$7,0,10*ROW('Hygiene Data'!E161))),'Data Summary'!DS167="Yes"),OFFSET('Hygiene Data'!$E$7,0,10*ROW('Hygiene Data'!E161)),NA())</f>
        <v>#N/A</v>
      </c>
      <c r="BE167" s="529" t="e">
        <f ca="1">+IF(AND(ISNUMBER(OFFSET('Hygiene Data'!$E$9,0,10*ROW('Hygiene Data'!E161))),'Data Summary'!DT167="Yes"),OFFSET('Hygiene Data'!$E$9,0,10*ROW('Hygiene Data'!E161)),NA())</f>
        <v>#N/A</v>
      </c>
      <c r="BF167" s="529" t="e">
        <f ca="1">+IF(AND(ISNUMBER(OFFSET('Hygiene Data'!$F$5,0,10*ROW('Hygiene Data'!F161))),'Data Summary'!DU167="Yes"),OFFSET('Hygiene Data'!$F$5,0,10*ROW('Hygiene Data'!F161)),NA())</f>
        <v>#N/A</v>
      </c>
      <c r="BG167" s="529" t="e">
        <f ca="1">+IF(AND(ISNUMBER(OFFSET('Hygiene Data'!$F$7,0,10*ROW('Hygiene Data'!F161))),'Data Summary'!DV167="Yes"),OFFSET('Hygiene Data'!$F$7,0,10*ROW('Hygiene Data'!F161)),NA())</f>
        <v>#N/A</v>
      </c>
      <c r="BH167" s="529" t="e">
        <f ca="1">+IF(AND(ISNUMBER(OFFSET('Hygiene Data'!$F$9,0,10*ROW('Hygiene Data'!F161))),'Data Summary'!DW167="Yes"),OFFSET('Hygiene Data'!$F$9,0,10*ROW('Hygiene Data'!F161)),NA())</f>
        <v>#N/A</v>
      </c>
      <c r="BI167" s="529" t="e">
        <f ca="1">+IF(AND(ISNUMBER(OFFSET('Hygiene Data'!$G$5,0,10*ROW('Hygiene Data'!G161))),'Data Summary'!DX167="Yes"),OFFSET('Hygiene Data'!$G$5,0,10*ROW('Hygiene Data'!G161)),NA())</f>
        <v>#N/A</v>
      </c>
      <c r="BJ167" s="529" t="e">
        <f ca="1">+IF(AND(ISNUMBER(OFFSET('Hygiene Data'!$G$7,0,10*ROW('Hygiene Data'!G161))),'Data Summary'!DY167="Yes"),OFFSET('Hygiene Data'!$G$7,0,10*ROW('Hygiene Data'!G161)),NA())</f>
        <v>#N/A</v>
      </c>
      <c r="BK167" s="529" t="e">
        <f ca="1">+IF(AND(ISNUMBER(OFFSET('Hygiene Data'!$G$9,0,10*ROW('Hygiene Data'!G161))),'Data Summary'!DZ167="Yes"),OFFSET('Hygiene Data'!$G$9,0,10*ROW('Hygiene Data'!G161)),NA())</f>
        <v>#N/A</v>
      </c>
      <c r="BL167" s="529" t="e">
        <f ca="1">+IF(AND(ISNUMBER(OFFSET('Hygiene Data'!$H$5,0,10*ROW('Hygiene Data'!H161))),'Data Summary'!EA167="Yes"),OFFSET('Hygiene Data'!$H$5,0,10*ROW('Hygiene Data'!H161)),NA())</f>
        <v>#N/A</v>
      </c>
      <c r="BM167" s="529" t="e">
        <f ca="1">+IF(AND(ISNUMBER(OFFSET('Hygiene Data'!$H$7,0,10*ROW('Hygiene Data'!H161))),'Data Summary'!EB167="Yes"),OFFSET('Hygiene Data'!$H$7,0,10*ROW('Hygiene Data'!H161)),NA())</f>
        <v>#N/A</v>
      </c>
      <c r="BN167" s="529" t="e">
        <f ca="1">+IF(AND(ISNUMBER(OFFSET('Hygiene Data'!$H$9,0,10*ROW('Hygiene Data'!H161))),'Data Summary'!EC167="Yes"),OFFSET('Hygiene Data'!$H$9,0,10*ROW('Hygiene Data'!H161)),NA())</f>
        <v>#N/A</v>
      </c>
      <c r="BO167" s="529" t="e">
        <f ca="1">+IF(AND(ISNUMBER(OFFSET('Hygiene Data'!$I$5,0,10*ROW('Hygiene Data'!I161))),'Data Summary'!ED167="Yes"),OFFSET('Hygiene Data'!$I$5,0,10*ROW('Hygiene Data'!I161)),NA())</f>
        <v>#N/A</v>
      </c>
      <c r="BP167" s="529" t="e">
        <f ca="1">+IF(AND(ISNUMBER(OFFSET('Hygiene Data'!$I$7,0,10*ROW('Hygiene Data'!I161))),'Data Summary'!EE167="Yes"),OFFSET('Hygiene Data'!$I$7,0,10*ROW('Hygiene Data'!I161)),NA())</f>
        <v>#N/A</v>
      </c>
      <c r="BQ167" s="529" t="e">
        <f ca="1">+IF(AND(ISNUMBER(OFFSET('Hygiene Data'!$I$9,0,10*ROW('Hygiene Data'!I161))),'Data Summary'!EF167="Yes"),OFFSET('Hygiene Data'!$I$9,0,10*ROW('Hygiene Data'!I161)),NA())</f>
        <v>#N/A</v>
      </c>
    </row>
    <row r="168" spans="1:69" x14ac:dyDescent="0.25">
      <c r="A168" s="525" t="e">
        <f ca="1">+RIGHT('Data Summary'!A168,LEN('Data Summary'!A168)-9)</f>
        <v>#VALUE!</v>
      </c>
      <c r="B168" s="499" t="str">
        <f ca="1">+IF(ISTEXT('Data Summary'!B168),'Data Summary'!B168,"")</f>
        <v/>
      </c>
      <c r="C168" s="526" t="e">
        <f ca="1">+VALUE('Data Summary'!C168)</f>
        <v>#VALUE!</v>
      </c>
      <c r="D168" s="527" t="e">
        <f ca="1">+IF(AND(ISNUMBER(OFFSET('Water Data'!$D$4,0,10*ROW('Water Data'!D162))),'Data Summary'!BS168="Yes"),100-OFFSET('Water Data'!$D$4,0,10*ROW('Water Data'!D162)),NA())</f>
        <v>#N/A</v>
      </c>
      <c r="E168" s="527" t="e">
        <f ca="1">+IF(AND(ISNUMBER(OFFSET('Water Data'!$D$6,0,10*ROW('Water Data'!D162))),'Data Summary'!BT168="Yes"),OFFSET('Water Data'!$D$6,0,10*ROW('Water Data'!D162)),NA())</f>
        <v>#N/A</v>
      </c>
      <c r="F168" s="527" t="e">
        <f ca="1">+IF(AND(ISNUMBER(OFFSET('Water Data'!$D$9,0,10*ROW('Water Data'!D162))),'Data Summary'!BU168="Yes"),OFFSET('Water Data'!$D$9,0,10*ROW('Water Data'!D162)),NA())</f>
        <v>#N/A</v>
      </c>
      <c r="G168" s="527" t="e">
        <f ca="1">+IF(AND(ISNUMBER(OFFSET('Water Data'!$E$4,0,10*ROW('Water Data'!E162))),'Data Summary'!BV168="Yes"),100-OFFSET('Water Data'!$E$4,0,10*ROW('Water Data'!E162)),NA())</f>
        <v>#N/A</v>
      </c>
      <c r="H168" s="527" t="e">
        <f ca="1">+IF(AND(ISNUMBER(OFFSET('Water Data'!$E$6,0,10*ROW('Water Data'!E162))),'Data Summary'!BW168="Yes"),OFFSET('Water Data'!$E$6,0,10*ROW('Water Data'!E162)),NA())</f>
        <v>#N/A</v>
      </c>
      <c r="I168" s="527" t="e">
        <f ca="1">+IF(AND(ISNUMBER(OFFSET('Water Data'!$E$9,0,10*ROW('Water Data'!E162))),'Data Summary'!BX168="Yes"),OFFSET('Water Data'!$E$9,0,10*ROW('Water Data'!E162)),NA())</f>
        <v>#N/A</v>
      </c>
      <c r="J168" s="527" t="e">
        <f ca="1">+IF(AND(ISNUMBER(OFFSET('Water Data'!$F$4,0,10*ROW('Water Data'!F162))),'Data Summary'!BY168="Yes"),100-OFFSET('Water Data'!$F$4,0,10*ROW('Water Data'!F162)),NA())</f>
        <v>#N/A</v>
      </c>
      <c r="K168" s="527" t="e">
        <f ca="1">+IF(AND(ISNUMBER(OFFSET('Water Data'!$F$6,0,10*ROW('Water Data'!F162))),'Data Summary'!BZ168="Yes"),OFFSET('Water Data'!$F$6,0,10*ROW('Water Data'!F162)),NA())</f>
        <v>#N/A</v>
      </c>
      <c r="L168" s="527" t="e">
        <f ca="1">+IF(AND(ISNUMBER(OFFSET('Water Data'!$F$9,0,10*ROW('Water Data'!F162))),'Data Summary'!CA168="Yes"),OFFSET('Water Data'!$F$9,0,10*ROW('Water Data'!F162)),NA())</f>
        <v>#N/A</v>
      </c>
      <c r="M168" s="527" t="e">
        <f ca="1">+IF(AND(ISNUMBER(OFFSET('Water Data'!$G$4,0,10*ROW('Water Data'!G162))),'Data Summary'!CB168="Yes"),100-OFFSET('Water Data'!$G$4,0,10*ROW('Water Data'!G162)),NA())</f>
        <v>#N/A</v>
      </c>
      <c r="N168" s="527" t="e">
        <f ca="1">+IF(AND(ISNUMBER(OFFSET('Water Data'!$G$6,0,10*ROW('Water Data'!G162))),'Data Summary'!CC168="Yes"),OFFSET('Water Data'!$G$6,0,10*ROW('Water Data'!G162)),NA())</f>
        <v>#N/A</v>
      </c>
      <c r="O168" s="527" t="e">
        <f ca="1">+IF(AND(ISNUMBER(OFFSET('Water Data'!$G$9,0,10*ROW('Water Data'!G162))),'Data Summary'!CD168="Yes"),OFFSET('Water Data'!$G$9,0,10*ROW('Water Data'!G162)),NA())</f>
        <v>#N/A</v>
      </c>
      <c r="P168" s="527" t="e">
        <f ca="1">+IF(AND(ISNUMBER(OFFSET('Water Data'!$H$4,0,10*ROW('Water Data'!H162))),'Data Summary'!CE168="Yes"),100-OFFSET('Water Data'!$H$4,0,10*ROW('Water Data'!H162)),NA())</f>
        <v>#N/A</v>
      </c>
      <c r="Q168" s="527" t="e">
        <f ca="1">+IF(AND(ISNUMBER(OFFSET('Water Data'!$H$6,0,10*ROW('Water Data'!H162))),'Data Summary'!CF168="Yes"),OFFSET('Water Data'!$H$6,0,10*ROW('Water Data'!H162)),NA())</f>
        <v>#N/A</v>
      </c>
      <c r="R168" s="527" t="e">
        <f ca="1">+IF(AND(ISNUMBER(OFFSET('Water Data'!$H$9,0,10*ROW('Water Data'!H162))),'Data Summary'!CG168="Yes"),OFFSET('Water Data'!$H$9,0,10*ROW('Water Data'!H162)),NA())</f>
        <v>#N/A</v>
      </c>
      <c r="S168" s="527" t="e">
        <f ca="1">+IF(AND(ISNUMBER(OFFSET('Water Data'!$I$4,0,10*ROW('Water Data'!I162))),'Data Summary'!CH168="Yes"),100-OFFSET('Water Data'!$I$4,0,10*ROW('Water Data'!I162)),NA())</f>
        <v>#N/A</v>
      </c>
      <c r="T168" s="527" t="e">
        <f ca="1">+IF(AND(ISNUMBER(OFFSET('Water Data'!$I$6,0,10*ROW('Water Data'!I162))),'Data Summary'!CI168="Yes"),OFFSET('Water Data'!$I$6,0,10*ROW('Water Data'!I162)),NA())</f>
        <v>#N/A</v>
      </c>
      <c r="U168" s="527" t="e">
        <f ca="1">+IF(AND(ISNUMBER(OFFSET('Water Data'!$I$9,0,10*ROW('Water Data'!I162))),'Data Summary'!CJ168="Yes"),OFFSET('Water Data'!$I$9,0,10*ROW('Water Data'!I162)),NA())</f>
        <v>#N/A</v>
      </c>
      <c r="V168" s="528" t="e">
        <f ca="1">+IF(AND(ISNUMBER(OFFSET('Sanitation Data'!$D$4,0,10*ROW('Sanitation Data'!D162))),'Data Summary'!CK168="Yes"),100-OFFSET('Sanitation Data'!$D$4,0,10*ROW('Sanitation Data'!D162)),NA())</f>
        <v>#N/A</v>
      </c>
      <c r="W168" s="528" t="e">
        <f ca="1">+IF(AND(ISNUMBER(OFFSET('Sanitation Data'!$D$6,0,10*ROW('Sanitation Data'!D162))),'Data Summary'!CL168="Yes"),OFFSET('Sanitation Data'!$D$6,0,10*ROW('Sanitation Data'!D162)),NA())</f>
        <v>#N/A</v>
      </c>
      <c r="X168" s="528" t="e">
        <f ca="1">+IF(AND(ISNUMBER(OFFSET('Sanitation Data'!$D$10,0,10*ROW('Sanitation Data'!D162))),'Data Summary'!CM168="Yes"),OFFSET('Sanitation Data'!$D$10,0,10*ROW('Sanitation Data'!D162)),NA())</f>
        <v>#N/A</v>
      </c>
      <c r="Y168" s="528" t="e">
        <f ca="1">+IF(AND(ISNUMBER(OFFSET('Sanitation Data'!$D$11,0,10*ROW('Sanitation Data'!D162))),'Data Summary'!CN168="Yes"),OFFSET('Sanitation Data'!$D$11,0,10*ROW('Sanitation Data'!D162)),NA())</f>
        <v>#N/A</v>
      </c>
      <c r="Z168" s="528" t="e">
        <f ca="1">+IF(AND(ISNUMBER(OFFSET('Sanitation Data'!$D$12,0,10*ROW('Sanitation Data'!D162))),'Data Summary'!CO168="Yes"),OFFSET('Sanitation Data'!$D$12,0,10*ROW('Sanitation Data'!D162)),NA())</f>
        <v>#N/A</v>
      </c>
      <c r="AA168" s="528" t="e">
        <f ca="1">+IF(AND(ISNUMBER(OFFSET('Sanitation Data'!$E$4,0,10*ROW('Sanitation Data'!E162))),'Data Summary'!CP168="Yes"),100-OFFSET('Sanitation Data'!$E$4,0,10*ROW('Sanitation Data'!E162)),NA())</f>
        <v>#N/A</v>
      </c>
      <c r="AB168" s="528" t="e">
        <f ca="1">+IF(AND(ISNUMBER(OFFSET('Sanitation Data'!$E$6,0,10*ROW('Sanitation Data'!E162))),'Data Summary'!CQ168="Yes"),OFFSET('Sanitation Data'!$E$6,0,10*ROW('Sanitation Data'!E162)),NA())</f>
        <v>#N/A</v>
      </c>
      <c r="AC168" s="528" t="e">
        <f ca="1">+IF(AND(ISNUMBER(OFFSET('Sanitation Data'!$E$10,0,10*ROW('Sanitation Data'!E162))),'Data Summary'!CR168="Yes"),OFFSET('Sanitation Data'!$E$10,0,10*ROW('Sanitation Data'!E162)),NA())</f>
        <v>#N/A</v>
      </c>
      <c r="AD168" s="528" t="e">
        <f ca="1">+IF(AND(ISNUMBER(OFFSET('Sanitation Data'!$E$11,0,10*ROW('Sanitation Data'!E162))),'Data Summary'!CS168="Yes"),OFFSET('Sanitation Data'!$E$11,0,10*ROW('Sanitation Data'!E162)),NA())</f>
        <v>#N/A</v>
      </c>
      <c r="AE168" s="528" t="e">
        <f ca="1">+IF(AND(ISNUMBER(OFFSET('Sanitation Data'!$E$12,0,10*ROW('Sanitation Data'!E162))),'Data Summary'!CT168="Yes"),OFFSET('Sanitation Data'!$E$12,0,10*ROW('Sanitation Data'!E162)),NA())</f>
        <v>#N/A</v>
      </c>
      <c r="AF168" s="528" t="e">
        <f ca="1">+IF(AND(ISNUMBER(OFFSET('Sanitation Data'!$F$4,0,10*ROW('Sanitation Data'!F162))),'Data Summary'!CU168="Yes"),100-OFFSET('Sanitation Data'!$F$4,0,10*ROW('Sanitation Data'!F162)),NA())</f>
        <v>#N/A</v>
      </c>
      <c r="AG168" s="528" t="e">
        <f ca="1">+IF(AND(ISNUMBER(OFFSET('Sanitation Data'!$F$6,0,10*ROW('Sanitation Data'!F162))),'Data Summary'!CV168="Yes"),OFFSET('Sanitation Data'!$F$6,0,10*ROW('Sanitation Data'!F162)),NA())</f>
        <v>#N/A</v>
      </c>
      <c r="AH168" s="528" t="e">
        <f ca="1">+IF(AND(ISNUMBER(OFFSET('Sanitation Data'!$F$10,0,10*ROW('Sanitation Data'!F162))),'Data Summary'!CW168="Yes"),OFFSET('Sanitation Data'!$F$10,0,10*ROW('Sanitation Data'!F162)),NA())</f>
        <v>#N/A</v>
      </c>
      <c r="AI168" s="528" t="e">
        <f ca="1">+IF(AND(ISNUMBER(OFFSET('Sanitation Data'!$F$11,0,10*ROW('Sanitation Data'!F162))),'Data Summary'!CX168="Yes"),OFFSET('Sanitation Data'!$F$11,0,10*ROW('Sanitation Data'!F162)),NA())</f>
        <v>#N/A</v>
      </c>
      <c r="AJ168" s="528" t="e">
        <f ca="1">+IF(AND(ISNUMBER(OFFSET('Sanitation Data'!$F$12,0,10*ROW('Sanitation Data'!F162))),'Data Summary'!CY168="Yes"),OFFSET('Sanitation Data'!$F$12,0,10*ROW('Sanitation Data'!F162)),NA())</f>
        <v>#N/A</v>
      </c>
      <c r="AK168" s="528" t="e">
        <f ca="1">+IF(AND(ISNUMBER(OFFSET('Sanitation Data'!$G$4,0,10*ROW('Sanitation Data'!G162))),'Data Summary'!CZ168="Yes"),100-OFFSET('Sanitation Data'!$G$4,0,10*ROW('Sanitation Data'!G162)),NA())</f>
        <v>#N/A</v>
      </c>
      <c r="AL168" s="528" t="e">
        <f ca="1">+IF(AND(ISNUMBER(OFFSET('Sanitation Data'!$G$6,0,10*ROW('Sanitation Data'!G162))),'Data Summary'!DA168="Yes"),OFFSET('Sanitation Data'!$G$6,0,10*ROW('Sanitation Data'!G162)),NA())</f>
        <v>#N/A</v>
      </c>
      <c r="AM168" s="528" t="e">
        <f ca="1">+IF(AND(ISNUMBER(OFFSET('Sanitation Data'!$G$10,0,10*ROW('Sanitation Data'!G162))),'Data Summary'!DB168="Yes"),OFFSET('Sanitation Data'!$G$10,0,10*ROW('Sanitation Data'!G162)),NA())</f>
        <v>#N/A</v>
      </c>
      <c r="AN168" s="528" t="e">
        <f ca="1">+IF(AND(ISNUMBER(OFFSET('Sanitation Data'!$G$11,0,10*ROW('Sanitation Data'!G162))),'Data Summary'!DC168="Yes"),OFFSET('Sanitation Data'!$G$11,0,10*ROW('Sanitation Data'!G162)),NA())</f>
        <v>#N/A</v>
      </c>
      <c r="AO168" s="528" t="e">
        <f ca="1">+IF(AND(ISNUMBER(OFFSET('Sanitation Data'!$G$12,0,10*ROW('Sanitation Data'!G162))),'Data Summary'!DD168="Yes"),OFFSET('Sanitation Data'!$G$12,0,10*ROW('Sanitation Data'!G162)),NA())</f>
        <v>#N/A</v>
      </c>
      <c r="AP168" s="528" t="e">
        <f ca="1">+IF(AND(ISNUMBER(OFFSET('Sanitation Data'!$H$4,0,10*ROW('Sanitation Data'!H162))),'Data Summary'!DE168="Yes"),100-OFFSET('Sanitation Data'!$H$4,0,10*ROW('Sanitation Data'!H162)),NA())</f>
        <v>#N/A</v>
      </c>
      <c r="AQ168" s="528" t="e">
        <f ca="1">+IF(AND(ISNUMBER(OFFSET('Sanitation Data'!$H$6,0,10*ROW('Sanitation Data'!H162))),'Data Summary'!DF168="Yes"),OFFSET('Sanitation Data'!$H$6,0,10*ROW('Sanitation Data'!H162)),NA())</f>
        <v>#N/A</v>
      </c>
      <c r="AR168" s="528" t="e">
        <f ca="1">+IF(AND(ISNUMBER(OFFSET('Sanitation Data'!$H$10,0,10*ROW('Sanitation Data'!H162))),'Data Summary'!DG168="Yes"),OFFSET('Sanitation Data'!$H$10,0,10*ROW('Sanitation Data'!H162)),NA())</f>
        <v>#N/A</v>
      </c>
      <c r="AS168" s="528" t="e">
        <f ca="1">+IF(AND(ISNUMBER(OFFSET('Sanitation Data'!$H$11,0,10*ROW('Sanitation Data'!H162))),'Data Summary'!DH168="Yes"),OFFSET('Sanitation Data'!$H$11,0,10*ROW('Sanitation Data'!H162)),NA())</f>
        <v>#N/A</v>
      </c>
      <c r="AT168" s="528" t="e">
        <f ca="1">+IF(AND(ISNUMBER(OFFSET('Sanitation Data'!$H$12,0,10*ROW('Sanitation Data'!H162))),'Data Summary'!DI168="Yes"),OFFSET('Sanitation Data'!$H$12,0,10*ROW('Sanitation Data'!H162)),NA())</f>
        <v>#N/A</v>
      </c>
      <c r="AU168" s="528" t="e">
        <f ca="1">+IF(AND(ISNUMBER(OFFSET('Sanitation Data'!$I$4,0,10*ROW('Sanitation Data'!I162))),'Data Summary'!DJ168="Yes"),100-OFFSET('Sanitation Data'!$I$4,0,10*ROW('Sanitation Data'!I162)),NA())</f>
        <v>#N/A</v>
      </c>
      <c r="AV168" s="528" t="e">
        <f ca="1">+IF(AND(ISNUMBER(OFFSET('Sanitation Data'!$I$6,0,10*ROW('Sanitation Data'!I162))),'Data Summary'!DK168="Yes"),OFFSET('Sanitation Data'!$I$6,0,10*ROW('Sanitation Data'!I162)),NA())</f>
        <v>#N/A</v>
      </c>
      <c r="AW168" s="528" t="e">
        <f ca="1">+IF(AND(ISNUMBER(OFFSET('Sanitation Data'!$I$10,0,10*ROW('Sanitation Data'!I162))),'Data Summary'!DL168="Yes"),OFFSET('Sanitation Data'!$I$10,0,10*ROW('Sanitation Data'!I162)),NA())</f>
        <v>#N/A</v>
      </c>
      <c r="AX168" s="528" t="e">
        <f ca="1">+IF(AND(ISNUMBER(OFFSET('Sanitation Data'!$I$11,0,10*ROW('Sanitation Data'!I162))),'Data Summary'!DM168="Yes"),OFFSET('Sanitation Data'!$I$11,0,10*ROW('Sanitation Data'!I162)),NA())</f>
        <v>#N/A</v>
      </c>
      <c r="AY168" s="528" t="e">
        <f ca="1">+IF(AND(ISNUMBER(OFFSET('Sanitation Data'!$I$12,0,10*ROW('Sanitation Data'!I162))),'Data Summary'!DN168="Yes"),OFFSET('Sanitation Data'!$I$12,0,10*ROW('Sanitation Data'!I162)),NA())</f>
        <v>#N/A</v>
      </c>
      <c r="AZ168" s="529" t="e">
        <f ca="1">+IF(AND(ISNUMBER(OFFSET('Hygiene Data'!$D$5,0,10*ROW('Hygiene Data'!D162))),'Data Summary'!DO168="Yes"),OFFSET('Hygiene Data'!$D$5,0,10*ROW('Hygiene Data'!D162)),NA())</f>
        <v>#N/A</v>
      </c>
      <c r="BA168" s="529" t="e">
        <f ca="1">+IF(AND(ISNUMBER(OFFSET('Hygiene Data'!$D$7,0,10*ROW('Hygiene Data'!D162))),'Data Summary'!DP168="Yes"),OFFSET('Hygiene Data'!$D$7,0,10*ROW('Hygiene Data'!D162)),NA())</f>
        <v>#N/A</v>
      </c>
      <c r="BB168" s="529" t="e">
        <f ca="1">+IF(AND(ISNUMBER(OFFSET('Hygiene Data'!$D$9,0,10*ROW('Hygiene Data'!D162))),'Data Summary'!DQ168="Yes"),OFFSET('Hygiene Data'!$D$9,0,10*ROW('Hygiene Data'!D162)),NA())</f>
        <v>#N/A</v>
      </c>
      <c r="BC168" s="529" t="e">
        <f ca="1">+IF(AND(ISNUMBER(OFFSET('Hygiene Data'!$E$5,0,10*ROW('Hygiene Data'!E162))),'Data Summary'!DR168="Yes"),OFFSET('Hygiene Data'!$E$5,0,10*ROW('Hygiene Data'!E162)),NA())</f>
        <v>#N/A</v>
      </c>
      <c r="BD168" s="529" t="e">
        <f ca="1">+IF(AND(ISNUMBER(OFFSET('Hygiene Data'!$E$7,0,10*ROW('Hygiene Data'!E162))),'Data Summary'!DS168="Yes"),OFFSET('Hygiene Data'!$E$7,0,10*ROW('Hygiene Data'!E162)),NA())</f>
        <v>#N/A</v>
      </c>
      <c r="BE168" s="529" t="e">
        <f ca="1">+IF(AND(ISNUMBER(OFFSET('Hygiene Data'!$E$9,0,10*ROW('Hygiene Data'!E162))),'Data Summary'!DT168="Yes"),OFFSET('Hygiene Data'!$E$9,0,10*ROW('Hygiene Data'!E162)),NA())</f>
        <v>#N/A</v>
      </c>
      <c r="BF168" s="529" t="e">
        <f ca="1">+IF(AND(ISNUMBER(OFFSET('Hygiene Data'!$F$5,0,10*ROW('Hygiene Data'!F162))),'Data Summary'!DU168="Yes"),OFFSET('Hygiene Data'!$F$5,0,10*ROW('Hygiene Data'!F162)),NA())</f>
        <v>#N/A</v>
      </c>
      <c r="BG168" s="529" t="e">
        <f ca="1">+IF(AND(ISNUMBER(OFFSET('Hygiene Data'!$F$7,0,10*ROW('Hygiene Data'!F162))),'Data Summary'!DV168="Yes"),OFFSET('Hygiene Data'!$F$7,0,10*ROW('Hygiene Data'!F162)),NA())</f>
        <v>#N/A</v>
      </c>
      <c r="BH168" s="529" t="e">
        <f ca="1">+IF(AND(ISNUMBER(OFFSET('Hygiene Data'!$F$9,0,10*ROW('Hygiene Data'!F162))),'Data Summary'!DW168="Yes"),OFFSET('Hygiene Data'!$F$9,0,10*ROW('Hygiene Data'!F162)),NA())</f>
        <v>#N/A</v>
      </c>
      <c r="BI168" s="529" t="e">
        <f ca="1">+IF(AND(ISNUMBER(OFFSET('Hygiene Data'!$G$5,0,10*ROW('Hygiene Data'!G162))),'Data Summary'!DX168="Yes"),OFFSET('Hygiene Data'!$G$5,0,10*ROW('Hygiene Data'!G162)),NA())</f>
        <v>#N/A</v>
      </c>
      <c r="BJ168" s="529" t="e">
        <f ca="1">+IF(AND(ISNUMBER(OFFSET('Hygiene Data'!$G$7,0,10*ROW('Hygiene Data'!G162))),'Data Summary'!DY168="Yes"),OFFSET('Hygiene Data'!$G$7,0,10*ROW('Hygiene Data'!G162)),NA())</f>
        <v>#N/A</v>
      </c>
      <c r="BK168" s="529" t="e">
        <f ca="1">+IF(AND(ISNUMBER(OFFSET('Hygiene Data'!$G$9,0,10*ROW('Hygiene Data'!G162))),'Data Summary'!DZ168="Yes"),OFFSET('Hygiene Data'!$G$9,0,10*ROW('Hygiene Data'!G162)),NA())</f>
        <v>#N/A</v>
      </c>
      <c r="BL168" s="529" t="e">
        <f ca="1">+IF(AND(ISNUMBER(OFFSET('Hygiene Data'!$H$5,0,10*ROW('Hygiene Data'!H162))),'Data Summary'!EA168="Yes"),OFFSET('Hygiene Data'!$H$5,0,10*ROW('Hygiene Data'!H162)),NA())</f>
        <v>#N/A</v>
      </c>
      <c r="BM168" s="529" t="e">
        <f ca="1">+IF(AND(ISNUMBER(OFFSET('Hygiene Data'!$H$7,0,10*ROW('Hygiene Data'!H162))),'Data Summary'!EB168="Yes"),OFFSET('Hygiene Data'!$H$7,0,10*ROW('Hygiene Data'!H162)),NA())</f>
        <v>#N/A</v>
      </c>
      <c r="BN168" s="529" t="e">
        <f ca="1">+IF(AND(ISNUMBER(OFFSET('Hygiene Data'!$H$9,0,10*ROW('Hygiene Data'!H162))),'Data Summary'!EC168="Yes"),OFFSET('Hygiene Data'!$H$9,0,10*ROW('Hygiene Data'!H162)),NA())</f>
        <v>#N/A</v>
      </c>
      <c r="BO168" s="529" t="e">
        <f ca="1">+IF(AND(ISNUMBER(OFFSET('Hygiene Data'!$I$5,0,10*ROW('Hygiene Data'!I162))),'Data Summary'!ED168="Yes"),OFFSET('Hygiene Data'!$I$5,0,10*ROW('Hygiene Data'!I162)),NA())</f>
        <v>#N/A</v>
      </c>
      <c r="BP168" s="529" t="e">
        <f ca="1">+IF(AND(ISNUMBER(OFFSET('Hygiene Data'!$I$7,0,10*ROW('Hygiene Data'!I162))),'Data Summary'!EE168="Yes"),OFFSET('Hygiene Data'!$I$7,0,10*ROW('Hygiene Data'!I162)),NA())</f>
        <v>#N/A</v>
      </c>
      <c r="BQ168" s="529" t="e">
        <f ca="1">+IF(AND(ISNUMBER(OFFSET('Hygiene Data'!$I$9,0,10*ROW('Hygiene Data'!I162))),'Data Summary'!EF168="Yes"),OFFSET('Hygiene Data'!$I$9,0,10*ROW('Hygiene Data'!I162)),NA())</f>
        <v>#N/A</v>
      </c>
    </row>
    <row r="169" spans="1:69" x14ac:dyDescent="0.25">
      <c r="A169" s="525" t="e">
        <f ca="1">+RIGHT('Data Summary'!A169,LEN('Data Summary'!A169)-9)</f>
        <v>#VALUE!</v>
      </c>
      <c r="B169" s="499" t="str">
        <f ca="1">+IF(ISTEXT('Data Summary'!B169),'Data Summary'!B169,"")</f>
        <v/>
      </c>
      <c r="C169" s="526" t="e">
        <f ca="1">+VALUE('Data Summary'!C169)</f>
        <v>#VALUE!</v>
      </c>
      <c r="D169" s="527" t="e">
        <f ca="1">+IF(AND(ISNUMBER(OFFSET('Water Data'!$D$4,0,10*ROW('Water Data'!D163))),'Data Summary'!BS169="Yes"),100-OFFSET('Water Data'!$D$4,0,10*ROW('Water Data'!D163)),NA())</f>
        <v>#N/A</v>
      </c>
      <c r="E169" s="527" t="e">
        <f ca="1">+IF(AND(ISNUMBER(OFFSET('Water Data'!$D$6,0,10*ROW('Water Data'!D163))),'Data Summary'!BT169="Yes"),OFFSET('Water Data'!$D$6,0,10*ROW('Water Data'!D163)),NA())</f>
        <v>#N/A</v>
      </c>
      <c r="F169" s="527" t="e">
        <f ca="1">+IF(AND(ISNUMBER(OFFSET('Water Data'!$D$9,0,10*ROW('Water Data'!D163))),'Data Summary'!BU169="Yes"),OFFSET('Water Data'!$D$9,0,10*ROW('Water Data'!D163)),NA())</f>
        <v>#N/A</v>
      </c>
      <c r="G169" s="527" t="e">
        <f ca="1">+IF(AND(ISNUMBER(OFFSET('Water Data'!$E$4,0,10*ROW('Water Data'!E163))),'Data Summary'!BV169="Yes"),100-OFFSET('Water Data'!$E$4,0,10*ROW('Water Data'!E163)),NA())</f>
        <v>#N/A</v>
      </c>
      <c r="H169" s="527" t="e">
        <f ca="1">+IF(AND(ISNUMBER(OFFSET('Water Data'!$E$6,0,10*ROW('Water Data'!E163))),'Data Summary'!BW169="Yes"),OFFSET('Water Data'!$E$6,0,10*ROW('Water Data'!E163)),NA())</f>
        <v>#N/A</v>
      </c>
      <c r="I169" s="527" t="e">
        <f ca="1">+IF(AND(ISNUMBER(OFFSET('Water Data'!$E$9,0,10*ROW('Water Data'!E163))),'Data Summary'!BX169="Yes"),OFFSET('Water Data'!$E$9,0,10*ROW('Water Data'!E163)),NA())</f>
        <v>#N/A</v>
      </c>
      <c r="J169" s="527" t="e">
        <f ca="1">+IF(AND(ISNUMBER(OFFSET('Water Data'!$F$4,0,10*ROW('Water Data'!F163))),'Data Summary'!BY169="Yes"),100-OFFSET('Water Data'!$F$4,0,10*ROW('Water Data'!F163)),NA())</f>
        <v>#N/A</v>
      </c>
      <c r="K169" s="527" t="e">
        <f ca="1">+IF(AND(ISNUMBER(OFFSET('Water Data'!$F$6,0,10*ROW('Water Data'!F163))),'Data Summary'!BZ169="Yes"),OFFSET('Water Data'!$F$6,0,10*ROW('Water Data'!F163)),NA())</f>
        <v>#N/A</v>
      </c>
      <c r="L169" s="527" t="e">
        <f ca="1">+IF(AND(ISNUMBER(OFFSET('Water Data'!$F$9,0,10*ROW('Water Data'!F163))),'Data Summary'!CA169="Yes"),OFFSET('Water Data'!$F$9,0,10*ROW('Water Data'!F163)),NA())</f>
        <v>#N/A</v>
      </c>
      <c r="M169" s="527" t="e">
        <f ca="1">+IF(AND(ISNUMBER(OFFSET('Water Data'!$G$4,0,10*ROW('Water Data'!G163))),'Data Summary'!CB169="Yes"),100-OFFSET('Water Data'!$G$4,0,10*ROW('Water Data'!G163)),NA())</f>
        <v>#N/A</v>
      </c>
      <c r="N169" s="527" t="e">
        <f ca="1">+IF(AND(ISNUMBER(OFFSET('Water Data'!$G$6,0,10*ROW('Water Data'!G163))),'Data Summary'!CC169="Yes"),OFFSET('Water Data'!$G$6,0,10*ROW('Water Data'!G163)),NA())</f>
        <v>#N/A</v>
      </c>
      <c r="O169" s="527" t="e">
        <f ca="1">+IF(AND(ISNUMBER(OFFSET('Water Data'!$G$9,0,10*ROW('Water Data'!G163))),'Data Summary'!CD169="Yes"),OFFSET('Water Data'!$G$9,0,10*ROW('Water Data'!G163)),NA())</f>
        <v>#N/A</v>
      </c>
      <c r="P169" s="527" t="e">
        <f ca="1">+IF(AND(ISNUMBER(OFFSET('Water Data'!$H$4,0,10*ROW('Water Data'!H163))),'Data Summary'!CE169="Yes"),100-OFFSET('Water Data'!$H$4,0,10*ROW('Water Data'!H163)),NA())</f>
        <v>#N/A</v>
      </c>
      <c r="Q169" s="527" t="e">
        <f ca="1">+IF(AND(ISNUMBER(OFFSET('Water Data'!$H$6,0,10*ROW('Water Data'!H163))),'Data Summary'!CF169="Yes"),OFFSET('Water Data'!$H$6,0,10*ROW('Water Data'!H163)),NA())</f>
        <v>#N/A</v>
      </c>
      <c r="R169" s="527" t="e">
        <f ca="1">+IF(AND(ISNUMBER(OFFSET('Water Data'!$H$9,0,10*ROW('Water Data'!H163))),'Data Summary'!CG169="Yes"),OFFSET('Water Data'!$H$9,0,10*ROW('Water Data'!H163)),NA())</f>
        <v>#N/A</v>
      </c>
      <c r="S169" s="527" t="e">
        <f ca="1">+IF(AND(ISNUMBER(OFFSET('Water Data'!$I$4,0,10*ROW('Water Data'!I163))),'Data Summary'!CH169="Yes"),100-OFFSET('Water Data'!$I$4,0,10*ROW('Water Data'!I163)),NA())</f>
        <v>#N/A</v>
      </c>
      <c r="T169" s="527" t="e">
        <f ca="1">+IF(AND(ISNUMBER(OFFSET('Water Data'!$I$6,0,10*ROW('Water Data'!I163))),'Data Summary'!CI169="Yes"),OFFSET('Water Data'!$I$6,0,10*ROW('Water Data'!I163)),NA())</f>
        <v>#N/A</v>
      </c>
      <c r="U169" s="527" t="e">
        <f ca="1">+IF(AND(ISNUMBER(OFFSET('Water Data'!$I$9,0,10*ROW('Water Data'!I163))),'Data Summary'!CJ169="Yes"),OFFSET('Water Data'!$I$9,0,10*ROW('Water Data'!I163)),NA())</f>
        <v>#N/A</v>
      </c>
      <c r="V169" s="528" t="e">
        <f ca="1">+IF(AND(ISNUMBER(OFFSET('Sanitation Data'!$D$4,0,10*ROW('Sanitation Data'!D163))),'Data Summary'!CK169="Yes"),100-OFFSET('Sanitation Data'!$D$4,0,10*ROW('Sanitation Data'!D163)),NA())</f>
        <v>#N/A</v>
      </c>
      <c r="W169" s="528" t="e">
        <f ca="1">+IF(AND(ISNUMBER(OFFSET('Sanitation Data'!$D$6,0,10*ROW('Sanitation Data'!D163))),'Data Summary'!CL169="Yes"),OFFSET('Sanitation Data'!$D$6,0,10*ROW('Sanitation Data'!D163)),NA())</f>
        <v>#N/A</v>
      </c>
      <c r="X169" s="528" t="e">
        <f ca="1">+IF(AND(ISNUMBER(OFFSET('Sanitation Data'!$D$10,0,10*ROW('Sanitation Data'!D163))),'Data Summary'!CM169="Yes"),OFFSET('Sanitation Data'!$D$10,0,10*ROW('Sanitation Data'!D163)),NA())</f>
        <v>#N/A</v>
      </c>
      <c r="Y169" s="528" t="e">
        <f ca="1">+IF(AND(ISNUMBER(OFFSET('Sanitation Data'!$D$11,0,10*ROW('Sanitation Data'!D163))),'Data Summary'!CN169="Yes"),OFFSET('Sanitation Data'!$D$11,0,10*ROW('Sanitation Data'!D163)),NA())</f>
        <v>#N/A</v>
      </c>
      <c r="Z169" s="528" t="e">
        <f ca="1">+IF(AND(ISNUMBER(OFFSET('Sanitation Data'!$D$12,0,10*ROW('Sanitation Data'!D163))),'Data Summary'!CO169="Yes"),OFFSET('Sanitation Data'!$D$12,0,10*ROW('Sanitation Data'!D163)),NA())</f>
        <v>#N/A</v>
      </c>
      <c r="AA169" s="528" t="e">
        <f ca="1">+IF(AND(ISNUMBER(OFFSET('Sanitation Data'!$E$4,0,10*ROW('Sanitation Data'!E163))),'Data Summary'!CP169="Yes"),100-OFFSET('Sanitation Data'!$E$4,0,10*ROW('Sanitation Data'!E163)),NA())</f>
        <v>#N/A</v>
      </c>
      <c r="AB169" s="528" t="e">
        <f ca="1">+IF(AND(ISNUMBER(OFFSET('Sanitation Data'!$E$6,0,10*ROW('Sanitation Data'!E163))),'Data Summary'!CQ169="Yes"),OFFSET('Sanitation Data'!$E$6,0,10*ROW('Sanitation Data'!E163)),NA())</f>
        <v>#N/A</v>
      </c>
      <c r="AC169" s="528" t="e">
        <f ca="1">+IF(AND(ISNUMBER(OFFSET('Sanitation Data'!$E$10,0,10*ROW('Sanitation Data'!E163))),'Data Summary'!CR169="Yes"),OFFSET('Sanitation Data'!$E$10,0,10*ROW('Sanitation Data'!E163)),NA())</f>
        <v>#N/A</v>
      </c>
      <c r="AD169" s="528" t="e">
        <f ca="1">+IF(AND(ISNUMBER(OFFSET('Sanitation Data'!$E$11,0,10*ROW('Sanitation Data'!E163))),'Data Summary'!CS169="Yes"),OFFSET('Sanitation Data'!$E$11,0,10*ROW('Sanitation Data'!E163)),NA())</f>
        <v>#N/A</v>
      </c>
      <c r="AE169" s="528" t="e">
        <f ca="1">+IF(AND(ISNUMBER(OFFSET('Sanitation Data'!$E$12,0,10*ROW('Sanitation Data'!E163))),'Data Summary'!CT169="Yes"),OFFSET('Sanitation Data'!$E$12,0,10*ROW('Sanitation Data'!E163)),NA())</f>
        <v>#N/A</v>
      </c>
      <c r="AF169" s="528" t="e">
        <f ca="1">+IF(AND(ISNUMBER(OFFSET('Sanitation Data'!$F$4,0,10*ROW('Sanitation Data'!F163))),'Data Summary'!CU169="Yes"),100-OFFSET('Sanitation Data'!$F$4,0,10*ROW('Sanitation Data'!F163)),NA())</f>
        <v>#N/A</v>
      </c>
      <c r="AG169" s="528" t="e">
        <f ca="1">+IF(AND(ISNUMBER(OFFSET('Sanitation Data'!$F$6,0,10*ROW('Sanitation Data'!F163))),'Data Summary'!CV169="Yes"),OFFSET('Sanitation Data'!$F$6,0,10*ROW('Sanitation Data'!F163)),NA())</f>
        <v>#N/A</v>
      </c>
      <c r="AH169" s="528" t="e">
        <f ca="1">+IF(AND(ISNUMBER(OFFSET('Sanitation Data'!$F$10,0,10*ROW('Sanitation Data'!F163))),'Data Summary'!CW169="Yes"),OFFSET('Sanitation Data'!$F$10,0,10*ROW('Sanitation Data'!F163)),NA())</f>
        <v>#N/A</v>
      </c>
      <c r="AI169" s="528" t="e">
        <f ca="1">+IF(AND(ISNUMBER(OFFSET('Sanitation Data'!$F$11,0,10*ROW('Sanitation Data'!F163))),'Data Summary'!CX169="Yes"),OFFSET('Sanitation Data'!$F$11,0,10*ROW('Sanitation Data'!F163)),NA())</f>
        <v>#N/A</v>
      </c>
      <c r="AJ169" s="528" t="e">
        <f ca="1">+IF(AND(ISNUMBER(OFFSET('Sanitation Data'!$F$12,0,10*ROW('Sanitation Data'!F163))),'Data Summary'!CY169="Yes"),OFFSET('Sanitation Data'!$F$12,0,10*ROW('Sanitation Data'!F163)),NA())</f>
        <v>#N/A</v>
      </c>
      <c r="AK169" s="528" t="e">
        <f ca="1">+IF(AND(ISNUMBER(OFFSET('Sanitation Data'!$G$4,0,10*ROW('Sanitation Data'!G163))),'Data Summary'!CZ169="Yes"),100-OFFSET('Sanitation Data'!$G$4,0,10*ROW('Sanitation Data'!G163)),NA())</f>
        <v>#N/A</v>
      </c>
      <c r="AL169" s="528" t="e">
        <f ca="1">+IF(AND(ISNUMBER(OFFSET('Sanitation Data'!$G$6,0,10*ROW('Sanitation Data'!G163))),'Data Summary'!DA169="Yes"),OFFSET('Sanitation Data'!$G$6,0,10*ROW('Sanitation Data'!G163)),NA())</f>
        <v>#N/A</v>
      </c>
      <c r="AM169" s="528" t="e">
        <f ca="1">+IF(AND(ISNUMBER(OFFSET('Sanitation Data'!$G$10,0,10*ROW('Sanitation Data'!G163))),'Data Summary'!DB169="Yes"),OFFSET('Sanitation Data'!$G$10,0,10*ROW('Sanitation Data'!G163)),NA())</f>
        <v>#N/A</v>
      </c>
      <c r="AN169" s="528" t="e">
        <f ca="1">+IF(AND(ISNUMBER(OFFSET('Sanitation Data'!$G$11,0,10*ROW('Sanitation Data'!G163))),'Data Summary'!DC169="Yes"),OFFSET('Sanitation Data'!$G$11,0,10*ROW('Sanitation Data'!G163)),NA())</f>
        <v>#N/A</v>
      </c>
      <c r="AO169" s="528" t="e">
        <f ca="1">+IF(AND(ISNUMBER(OFFSET('Sanitation Data'!$G$12,0,10*ROW('Sanitation Data'!G163))),'Data Summary'!DD169="Yes"),OFFSET('Sanitation Data'!$G$12,0,10*ROW('Sanitation Data'!G163)),NA())</f>
        <v>#N/A</v>
      </c>
      <c r="AP169" s="528" t="e">
        <f ca="1">+IF(AND(ISNUMBER(OFFSET('Sanitation Data'!$H$4,0,10*ROW('Sanitation Data'!H163))),'Data Summary'!DE169="Yes"),100-OFFSET('Sanitation Data'!$H$4,0,10*ROW('Sanitation Data'!H163)),NA())</f>
        <v>#N/A</v>
      </c>
      <c r="AQ169" s="528" t="e">
        <f ca="1">+IF(AND(ISNUMBER(OFFSET('Sanitation Data'!$H$6,0,10*ROW('Sanitation Data'!H163))),'Data Summary'!DF169="Yes"),OFFSET('Sanitation Data'!$H$6,0,10*ROW('Sanitation Data'!H163)),NA())</f>
        <v>#N/A</v>
      </c>
      <c r="AR169" s="528" t="e">
        <f ca="1">+IF(AND(ISNUMBER(OFFSET('Sanitation Data'!$H$10,0,10*ROW('Sanitation Data'!H163))),'Data Summary'!DG169="Yes"),OFFSET('Sanitation Data'!$H$10,0,10*ROW('Sanitation Data'!H163)),NA())</f>
        <v>#N/A</v>
      </c>
      <c r="AS169" s="528" t="e">
        <f ca="1">+IF(AND(ISNUMBER(OFFSET('Sanitation Data'!$H$11,0,10*ROW('Sanitation Data'!H163))),'Data Summary'!DH169="Yes"),OFFSET('Sanitation Data'!$H$11,0,10*ROW('Sanitation Data'!H163)),NA())</f>
        <v>#N/A</v>
      </c>
      <c r="AT169" s="528" t="e">
        <f ca="1">+IF(AND(ISNUMBER(OFFSET('Sanitation Data'!$H$12,0,10*ROW('Sanitation Data'!H163))),'Data Summary'!DI169="Yes"),OFFSET('Sanitation Data'!$H$12,0,10*ROW('Sanitation Data'!H163)),NA())</f>
        <v>#N/A</v>
      </c>
      <c r="AU169" s="528" t="e">
        <f ca="1">+IF(AND(ISNUMBER(OFFSET('Sanitation Data'!$I$4,0,10*ROW('Sanitation Data'!I163))),'Data Summary'!DJ169="Yes"),100-OFFSET('Sanitation Data'!$I$4,0,10*ROW('Sanitation Data'!I163)),NA())</f>
        <v>#N/A</v>
      </c>
      <c r="AV169" s="528" t="e">
        <f ca="1">+IF(AND(ISNUMBER(OFFSET('Sanitation Data'!$I$6,0,10*ROW('Sanitation Data'!I163))),'Data Summary'!DK169="Yes"),OFFSET('Sanitation Data'!$I$6,0,10*ROW('Sanitation Data'!I163)),NA())</f>
        <v>#N/A</v>
      </c>
      <c r="AW169" s="528" t="e">
        <f ca="1">+IF(AND(ISNUMBER(OFFSET('Sanitation Data'!$I$10,0,10*ROW('Sanitation Data'!I163))),'Data Summary'!DL169="Yes"),OFFSET('Sanitation Data'!$I$10,0,10*ROW('Sanitation Data'!I163)),NA())</f>
        <v>#N/A</v>
      </c>
      <c r="AX169" s="528" t="e">
        <f ca="1">+IF(AND(ISNUMBER(OFFSET('Sanitation Data'!$I$11,0,10*ROW('Sanitation Data'!I163))),'Data Summary'!DM169="Yes"),OFFSET('Sanitation Data'!$I$11,0,10*ROW('Sanitation Data'!I163)),NA())</f>
        <v>#N/A</v>
      </c>
      <c r="AY169" s="528" t="e">
        <f ca="1">+IF(AND(ISNUMBER(OFFSET('Sanitation Data'!$I$12,0,10*ROW('Sanitation Data'!I163))),'Data Summary'!DN169="Yes"),OFFSET('Sanitation Data'!$I$12,0,10*ROW('Sanitation Data'!I163)),NA())</f>
        <v>#N/A</v>
      </c>
      <c r="AZ169" s="529" t="e">
        <f ca="1">+IF(AND(ISNUMBER(OFFSET('Hygiene Data'!$D$5,0,10*ROW('Hygiene Data'!D163))),'Data Summary'!DO169="Yes"),OFFSET('Hygiene Data'!$D$5,0,10*ROW('Hygiene Data'!D163)),NA())</f>
        <v>#N/A</v>
      </c>
      <c r="BA169" s="529" t="e">
        <f ca="1">+IF(AND(ISNUMBER(OFFSET('Hygiene Data'!$D$7,0,10*ROW('Hygiene Data'!D163))),'Data Summary'!DP169="Yes"),OFFSET('Hygiene Data'!$D$7,0,10*ROW('Hygiene Data'!D163)),NA())</f>
        <v>#N/A</v>
      </c>
      <c r="BB169" s="529" t="e">
        <f ca="1">+IF(AND(ISNUMBER(OFFSET('Hygiene Data'!$D$9,0,10*ROW('Hygiene Data'!D163))),'Data Summary'!DQ169="Yes"),OFFSET('Hygiene Data'!$D$9,0,10*ROW('Hygiene Data'!D163)),NA())</f>
        <v>#N/A</v>
      </c>
      <c r="BC169" s="529" t="e">
        <f ca="1">+IF(AND(ISNUMBER(OFFSET('Hygiene Data'!$E$5,0,10*ROW('Hygiene Data'!E163))),'Data Summary'!DR169="Yes"),OFFSET('Hygiene Data'!$E$5,0,10*ROW('Hygiene Data'!E163)),NA())</f>
        <v>#N/A</v>
      </c>
      <c r="BD169" s="529" t="e">
        <f ca="1">+IF(AND(ISNUMBER(OFFSET('Hygiene Data'!$E$7,0,10*ROW('Hygiene Data'!E163))),'Data Summary'!DS169="Yes"),OFFSET('Hygiene Data'!$E$7,0,10*ROW('Hygiene Data'!E163)),NA())</f>
        <v>#N/A</v>
      </c>
      <c r="BE169" s="529" t="e">
        <f ca="1">+IF(AND(ISNUMBER(OFFSET('Hygiene Data'!$E$9,0,10*ROW('Hygiene Data'!E163))),'Data Summary'!DT169="Yes"),OFFSET('Hygiene Data'!$E$9,0,10*ROW('Hygiene Data'!E163)),NA())</f>
        <v>#N/A</v>
      </c>
      <c r="BF169" s="529" t="e">
        <f ca="1">+IF(AND(ISNUMBER(OFFSET('Hygiene Data'!$F$5,0,10*ROW('Hygiene Data'!F163))),'Data Summary'!DU169="Yes"),OFFSET('Hygiene Data'!$F$5,0,10*ROW('Hygiene Data'!F163)),NA())</f>
        <v>#N/A</v>
      </c>
      <c r="BG169" s="529" t="e">
        <f ca="1">+IF(AND(ISNUMBER(OFFSET('Hygiene Data'!$F$7,0,10*ROW('Hygiene Data'!F163))),'Data Summary'!DV169="Yes"),OFFSET('Hygiene Data'!$F$7,0,10*ROW('Hygiene Data'!F163)),NA())</f>
        <v>#N/A</v>
      </c>
      <c r="BH169" s="529" t="e">
        <f ca="1">+IF(AND(ISNUMBER(OFFSET('Hygiene Data'!$F$9,0,10*ROW('Hygiene Data'!F163))),'Data Summary'!DW169="Yes"),OFFSET('Hygiene Data'!$F$9,0,10*ROW('Hygiene Data'!F163)),NA())</f>
        <v>#N/A</v>
      </c>
      <c r="BI169" s="529" t="e">
        <f ca="1">+IF(AND(ISNUMBER(OFFSET('Hygiene Data'!$G$5,0,10*ROW('Hygiene Data'!G163))),'Data Summary'!DX169="Yes"),OFFSET('Hygiene Data'!$G$5,0,10*ROW('Hygiene Data'!G163)),NA())</f>
        <v>#N/A</v>
      </c>
      <c r="BJ169" s="529" t="e">
        <f ca="1">+IF(AND(ISNUMBER(OFFSET('Hygiene Data'!$G$7,0,10*ROW('Hygiene Data'!G163))),'Data Summary'!DY169="Yes"),OFFSET('Hygiene Data'!$G$7,0,10*ROW('Hygiene Data'!G163)),NA())</f>
        <v>#N/A</v>
      </c>
      <c r="BK169" s="529" t="e">
        <f ca="1">+IF(AND(ISNUMBER(OFFSET('Hygiene Data'!$G$9,0,10*ROW('Hygiene Data'!G163))),'Data Summary'!DZ169="Yes"),OFFSET('Hygiene Data'!$G$9,0,10*ROW('Hygiene Data'!G163)),NA())</f>
        <v>#N/A</v>
      </c>
      <c r="BL169" s="529" t="e">
        <f ca="1">+IF(AND(ISNUMBER(OFFSET('Hygiene Data'!$H$5,0,10*ROW('Hygiene Data'!H163))),'Data Summary'!EA169="Yes"),OFFSET('Hygiene Data'!$H$5,0,10*ROW('Hygiene Data'!H163)),NA())</f>
        <v>#N/A</v>
      </c>
      <c r="BM169" s="529" t="e">
        <f ca="1">+IF(AND(ISNUMBER(OFFSET('Hygiene Data'!$H$7,0,10*ROW('Hygiene Data'!H163))),'Data Summary'!EB169="Yes"),OFFSET('Hygiene Data'!$H$7,0,10*ROW('Hygiene Data'!H163)),NA())</f>
        <v>#N/A</v>
      </c>
      <c r="BN169" s="529" t="e">
        <f ca="1">+IF(AND(ISNUMBER(OFFSET('Hygiene Data'!$H$9,0,10*ROW('Hygiene Data'!H163))),'Data Summary'!EC169="Yes"),OFFSET('Hygiene Data'!$H$9,0,10*ROW('Hygiene Data'!H163)),NA())</f>
        <v>#N/A</v>
      </c>
      <c r="BO169" s="529" t="e">
        <f ca="1">+IF(AND(ISNUMBER(OFFSET('Hygiene Data'!$I$5,0,10*ROW('Hygiene Data'!I163))),'Data Summary'!ED169="Yes"),OFFSET('Hygiene Data'!$I$5,0,10*ROW('Hygiene Data'!I163)),NA())</f>
        <v>#N/A</v>
      </c>
      <c r="BP169" s="529" t="e">
        <f ca="1">+IF(AND(ISNUMBER(OFFSET('Hygiene Data'!$I$7,0,10*ROW('Hygiene Data'!I163))),'Data Summary'!EE169="Yes"),OFFSET('Hygiene Data'!$I$7,0,10*ROW('Hygiene Data'!I163)),NA())</f>
        <v>#N/A</v>
      </c>
      <c r="BQ169" s="529" t="e">
        <f ca="1">+IF(AND(ISNUMBER(OFFSET('Hygiene Data'!$I$9,0,10*ROW('Hygiene Data'!I163))),'Data Summary'!EF169="Yes"),OFFSET('Hygiene Data'!$I$9,0,10*ROW('Hygiene Data'!I163)),NA())</f>
        <v>#N/A</v>
      </c>
    </row>
    <row r="170" spans="1:69" x14ac:dyDescent="0.25">
      <c r="A170" s="525" t="e">
        <f ca="1">+RIGHT('Data Summary'!A170,LEN('Data Summary'!A170)-9)</f>
        <v>#VALUE!</v>
      </c>
      <c r="B170" s="499" t="str">
        <f ca="1">+IF(ISTEXT('Data Summary'!B170),'Data Summary'!B170,"")</f>
        <v/>
      </c>
      <c r="C170" s="526" t="e">
        <f ca="1">+VALUE('Data Summary'!C170)</f>
        <v>#VALUE!</v>
      </c>
      <c r="D170" s="527" t="e">
        <f ca="1">+IF(AND(ISNUMBER(OFFSET('Water Data'!$D$4,0,10*ROW('Water Data'!D164))),'Data Summary'!BS170="Yes"),100-OFFSET('Water Data'!$D$4,0,10*ROW('Water Data'!D164)),NA())</f>
        <v>#N/A</v>
      </c>
      <c r="E170" s="527" t="e">
        <f ca="1">+IF(AND(ISNUMBER(OFFSET('Water Data'!$D$6,0,10*ROW('Water Data'!D164))),'Data Summary'!BT170="Yes"),OFFSET('Water Data'!$D$6,0,10*ROW('Water Data'!D164)),NA())</f>
        <v>#N/A</v>
      </c>
      <c r="F170" s="527" t="e">
        <f ca="1">+IF(AND(ISNUMBER(OFFSET('Water Data'!$D$9,0,10*ROW('Water Data'!D164))),'Data Summary'!BU170="Yes"),OFFSET('Water Data'!$D$9,0,10*ROW('Water Data'!D164)),NA())</f>
        <v>#N/A</v>
      </c>
      <c r="G170" s="527" t="e">
        <f ca="1">+IF(AND(ISNUMBER(OFFSET('Water Data'!$E$4,0,10*ROW('Water Data'!E164))),'Data Summary'!BV170="Yes"),100-OFFSET('Water Data'!$E$4,0,10*ROW('Water Data'!E164)),NA())</f>
        <v>#N/A</v>
      </c>
      <c r="H170" s="527" t="e">
        <f ca="1">+IF(AND(ISNUMBER(OFFSET('Water Data'!$E$6,0,10*ROW('Water Data'!E164))),'Data Summary'!BW170="Yes"),OFFSET('Water Data'!$E$6,0,10*ROW('Water Data'!E164)),NA())</f>
        <v>#N/A</v>
      </c>
      <c r="I170" s="527" t="e">
        <f ca="1">+IF(AND(ISNUMBER(OFFSET('Water Data'!$E$9,0,10*ROW('Water Data'!E164))),'Data Summary'!BX170="Yes"),OFFSET('Water Data'!$E$9,0,10*ROW('Water Data'!E164)),NA())</f>
        <v>#N/A</v>
      </c>
      <c r="J170" s="527" t="e">
        <f ca="1">+IF(AND(ISNUMBER(OFFSET('Water Data'!$F$4,0,10*ROW('Water Data'!F164))),'Data Summary'!BY170="Yes"),100-OFFSET('Water Data'!$F$4,0,10*ROW('Water Data'!F164)),NA())</f>
        <v>#N/A</v>
      </c>
      <c r="K170" s="527" t="e">
        <f ca="1">+IF(AND(ISNUMBER(OFFSET('Water Data'!$F$6,0,10*ROW('Water Data'!F164))),'Data Summary'!BZ170="Yes"),OFFSET('Water Data'!$F$6,0,10*ROW('Water Data'!F164)),NA())</f>
        <v>#N/A</v>
      </c>
      <c r="L170" s="527" t="e">
        <f ca="1">+IF(AND(ISNUMBER(OFFSET('Water Data'!$F$9,0,10*ROW('Water Data'!F164))),'Data Summary'!CA170="Yes"),OFFSET('Water Data'!$F$9,0,10*ROW('Water Data'!F164)),NA())</f>
        <v>#N/A</v>
      </c>
      <c r="M170" s="527" t="e">
        <f ca="1">+IF(AND(ISNUMBER(OFFSET('Water Data'!$G$4,0,10*ROW('Water Data'!G164))),'Data Summary'!CB170="Yes"),100-OFFSET('Water Data'!$G$4,0,10*ROW('Water Data'!G164)),NA())</f>
        <v>#N/A</v>
      </c>
      <c r="N170" s="527" t="e">
        <f ca="1">+IF(AND(ISNUMBER(OFFSET('Water Data'!$G$6,0,10*ROW('Water Data'!G164))),'Data Summary'!CC170="Yes"),OFFSET('Water Data'!$G$6,0,10*ROW('Water Data'!G164)),NA())</f>
        <v>#N/A</v>
      </c>
      <c r="O170" s="527" t="e">
        <f ca="1">+IF(AND(ISNUMBER(OFFSET('Water Data'!$G$9,0,10*ROW('Water Data'!G164))),'Data Summary'!CD170="Yes"),OFFSET('Water Data'!$G$9,0,10*ROW('Water Data'!G164)),NA())</f>
        <v>#N/A</v>
      </c>
      <c r="P170" s="527" t="e">
        <f ca="1">+IF(AND(ISNUMBER(OFFSET('Water Data'!$H$4,0,10*ROW('Water Data'!H164))),'Data Summary'!CE170="Yes"),100-OFFSET('Water Data'!$H$4,0,10*ROW('Water Data'!H164)),NA())</f>
        <v>#N/A</v>
      </c>
      <c r="Q170" s="527" t="e">
        <f ca="1">+IF(AND(ISNUMBER(OFFSET('Water Data'!$H$6,0,10*ROW('Water Data'!H164))),'Data Summary'!CF170="Yes"),OFFSET('Water Data'!$H$6,0,10*ROW('Water Data'!H164)),NA())</f>
        <v>#N/A</v>
      </c>
      <c r="R170" s="527" t="e">
        <f ca="1">+IF(AND(ISNUMBER(OFFSET('Water Data'!$H$9,0,10*ROW('Water Data'!H164))),'Data Summary'!CG170="Yes"),OFFSET('Water Data'!$H$9,0,10*ROW('Water Data'!H164)),NA())</f>
        <v>#N/A</v>
      </c>
      <c r="S170" s="527" t="e">
        <f ca="1">+IF(AND(ISNUMBER(OFFSET('Water Data'!$I$4,0,10*ROW('Water Data'!I164))),'Data Summary'!CH170="Yes"),100-OFFSET('Water Data'!$I$4,0,10*ROW('Water Data'!I164)),NA())</f>
        <v>#N/A</v>
      </c>
      <c r="T170" s="527" t="e">
        <f ca="1">+IF(AND(ISNUMBER(OFFSET('Water Data'!$I$6,0,10*ROW('Water Data'!I164))),'Data Summary'!CI170="Yes"),OFFSET('Water Data'!$I$6,0,10*ROW('Water Data'!I164)),NA())</f>
        <v>#N/A</v>
      </c>
      <c r="U170" s="527" t="e">
        <f ca="1">+IF(AND(ISNUMBER(OFFSET('Water Data'!$I$9,0,10*ROW('Water Data'!I164))),'Data Summary'!CJ170="Yes"),OFFSET('Water Data'!$I$9,0,10*ROW('Water Data'!I164)),NA())</f>
        <v>#N/A</v>
      </c>
      <c r="V170" s="528" t="e">
        <f ca="1">+IF(AND(ISNUMBER(OFFSET('Sanitation Data'!$D$4,0,10*ROW('Sanitation Data'!D164))),'Data Summary'!CK170="Yes"),100-OFFSET('Sanitation Data'!$D$4,0,10*ROW('Sanitation Data'!D164)),NA())</f>
        <v>#N/A</v>
      </c>
      <c r="W170" s="528" t="e">
        <f ca="1">+IF(AND(ISNUMBER(OFFSET('Sanitation Data'!$D$6,0,10*ROW('Sanitation Data'!D164))),'Data Summary'!CL170="Yes"),OFFSET('Sanitation Data'!$D$6,0,10*ROW('Sanitation Data'!D164)),NA())</f>
        <v>#N/A</v>
      </c>
      <c r="X170" s="528" t="e">
        <f ca="1">+IF(AND(ISNUMBER(OFFSET('Sanitation Data'!$D$10,0,10*ROW('Sanitation Data'!D164))),'Data Summary'!CM170="Yes"),OFFSET('Sanitation Data'!$D$10,0,10*ROW('Sanitation Data'!D164)),NA())</f>
        <v>#N/A</v>
      </c>
      <c r="Y170" s="528" t="e">
        <f ca="1">+IF(AND(ISNUMBER(OFFSET('Sanitation Data'!$D$11,0,10*ROW('Sanitation Data'!D164))),'Data Summary'!CN170="Yes"),OFFSET('Sanitation Data'!$D$11,0,10*ROW('Sanitation Data'!D164)),NA())</f>
        <v>#N/A</v>
      </c>
      <c r="Z170" s="528" t="e">
        <f ca="1">+IF(AND(ISNUMBER(OFFSET('Sanitation Data'!$D$12,0,10*ROW('Sanitation Data'!D164))),'Data Summary'!CO170="Yes"),OFFSET('Sanitation Data'!$D$12,0,10*ROW('Sanitation Data'!D164)),NA())</f>
        <v>#N/A</v>
      </c>
      <c r="AA170" s="528" t="e">
        <f ca="1">+IF(AND(ISNUMBER(OFFSET('Sanitation Data'!$E$4,0,10*ROW('Sanitation Data'!E164))),'Data Summary'!CP170="Yes"),100-OFFSET('Sanitation Data'!$E$4,0,10*ROW('Sanitation Data'!E164)),NA())</f>
        <v>#N/A</v>
      </c>
      <c r="AB170" s="528" t="e">
        <f ca="1">+IF(AND(ISNUMBER(OFFSET('Sanitation Data'!$E$6,0,10*ROW('Sanitation Data'!E164))),'Data Summary'!CQ170="Yes"),OFFSET('Sanitation Data'!$E$6,0,10*ROW('Sanitation Data'!E164)),NA())</f>
        <v>#N/A</v>
      </c>
      <c r="AC170" s="528" t="e">
        <f ca="1">+IF(AND(ISNUMBER(OFFSET('Sanitation Data'!$E$10,0,10*ROW('Sanitation Data'!E164))),'Data Summary'!CR170="Yes"),OFFSET('Sanitation Data'!$E$10,0,10*ROW('Sanitation Data'!E164)),NA())</f>
        <v>#N/A</v>
      </c>
      <c r="AD170" s="528" t="e">
        <f ca="1">+IF(AND(ISNUMBER(OFFSET('Sanitation Data'!$E$11,0,10*ROW('Sanitation Data'!E164))),'Data Summary'!CS170="Yes"),OFFSET('Sanitation Data'!$E$11,0,10*ROW('Sanitation Data'!E164)),NA())</f>
        <v>#N/A</v>
      </c>
      <c r="AE170" s="528" t="e">
        <f ca="1">+IF(AND(ISNUMBER(OFFSET('Sanitation Data'!$E$12,0,10*ROW('Sanitation Data'!E164))),'Data Summary'!CT170="Yes"),OFFSET('Sanitation Data'!$E$12,0,10*ROW('Sanitation Data'!E164)),NA())</f>
        <v>#N/A</v>
      </c>
      <c r="AF170" s="528" t="e">
        <f ca="1">+IF(AND(ISNUMBER(OFFSET('Sanitation Data'!$F$4,0,10*ROW('Sanitation Data'!F164))),'Data Summary'!CU170="Yes"),100-OFFSET('Sanitation Data'!$F$4,0,10*ROW('Sanitation Data'!F164)),NA())</f>
        <v>#N/A</v>
      </c>
      <c r="AG170" s="528" t="e">
        <f ca="1">+IF(AND(ISNUMBER(OFFSET('Sanitation Data'!$F$6,0,10*ROW('Sanitation Data'!F164))),'Data Summary'!CV170="Yes"),OFFSET('Sanitation Data'!$F$6,0,10*ROW('Sanitation Data'!F164)),NA())</f>
        <v>#N/A</v>
      </c>
      <c r="AH170" s="528" t="e">
        <f ca="1">+IF(AND(ISNUMBER(OFFSET('Sanitation Data'!$F$10,0,10*ROW('Sanitation Data'!F164))),'Data Summary'!CW170="Yes"),OFFSET('Sanitation Data'!$F$10,0,10*ROW('Sanitation Data'!F164)),NA())</f>
        <v>#N/A</v>
      </c>
      <c r="AI170" s="528" t="e">
        <f ca="1">+IF(AND(ISNUMBER(OFFSET('Sanitation Data'!$F$11,0,10*ROW('Sanitation Data'!F164))),'Data Summary'!CX170="Yes"),OFFSET('Sanitation Data'!$F$11,0,10*ROW('Sanitation Data'!F164)),NA())</f>
        <v>#N/A</v>
      </c>
      <c r="AJ170" s="528" t="e">
        <f ca="1">+IF(AND(ISNUMBER(OFFSET('Sanitation Data'!$F$12,0,10*ROW('Sanitation Data'!F164))),'Data Summary'!CY170="Yes"),OFFSET('Sanitation Data'!$F$12,0,10*ROW('Sanitation Data'!F164)),NA())</f>
        <v>#N/A</v>
      </c>
      <c r="AK170" s="528" t="e">
        <f ca="1">+IF(AND(ISNUMBER(OFFSET('Sanitation Data'!$G$4,0,10*ROW('Sanitation Data'!G164))),'Data Summary'!CZ170="Yes"),100-OFFSET('Sanitation Data'!$G$4,0,10*ROW('Sanitation Data'!G164)),NA())</f>
        <v>#N/A</v>
      </c>
      <c r="AL170" s="528" t="e">
        <f ca="1">+IF(AND(ISNUMBER(OFFSET('Sanitation Data'!$G$6,0,10*ROW('Sanitation Data'!G164))),'Data Summary'!DA170="Yes"),OFFSET('Sanitation Data'!$G$6,0,10*ROW('Sanitation Data'!G164)),NA())</f>
        <v>#N/A</v>
      </c>
      <c r="AM170" s="528" t="e">
        <f ca="1">+IF(AND(ISNUMBER(OFFSET('Sanitation Data'!$G$10,0,10*ROW('Sanitation Data'!G164))),'Data Summary'!DB170="Yes"),OFFSET('Sanitation Data'!$G$10,0,10*ROW('Sanitation Data'!G164)),NA())</f>
        <v>#N/A</v>
      </c>
      <c r="AN170" s="528" t="e">
        <f ca="1">+IF(AND(ISNUMBER(OFFSET('Sanitation Data'!$G$11,0,10*ROW('Sanitation Data'!G164))),'Data Summary'!DC170="Yes"),OFFSET('Sanitation Data'!$G$11,0,10*ROW('Sanitation Data'!G164)),NA())</f>
        <v>#N/A</v>
      </c>
      <c r="AO170" s="528" t="e">
        <f ca="1">+IF(AND(ISNUMBER(OFFSET('Sanitation Data'!$G$12,0,10*ROW('Sanitation Data'!G164))),'Data Summary'!DD170="Yes"),OFFSET('Sanitation Data'!$G$12,0,10*ROW('Sanitation Data'!G164)),NA())</f>
        <v>#N/A</v>
      </c>
      <c r="AP170" s="528" t="e">
        <f ca="1">+IF(AND(ISNUMBER(OFFSET('Sanitation Data'!$H$4,0,10*ROW('Sanitation Data'!H164))),'Data Summary'!DE170="Yes"),100-OFFSET('Sanitation Data'!$H$4,0,10*ROW('Sanitation Data'!H164)),NA())</f>
        <v>#N/A</v>
      </c>
      <c r="AQ170" s="528" t="e">
        <f ca="1">+IF(AND(ISNUMBER(OFFSET('Sanitation Data'!$H$6,0,10*ROW('Sanitation Data'!H164))),'Data Summary'!DF170="Yes"),OFFSET('Sanitation Data'!$H$6,0,10*ROW('Sanitation Data'!H164)),NA())</f>
        <v>#N/A</v>
      </c>
      <c r="AR170" s="528" t="e">
        <f ca="1">+IF(AND(ISNUMBER(OFFSET('Sanitation Data'!$H$10,0,10*ROW('Sanitation Data'!H164))),'Data Summary'!DG170="Yes"),OFFSET('Sanitation Data'!$H$10,0,10*ROW('Sanitation Data'!H164)),NA())</f>
        <v>#N/A</v>
      </c>
      <c r="AS170" s="528" t="e">
        <f ca="1">+IF(AND(ISNUMBER(OFFSET('Sanitation Data'!$H$11,0,10*ROW('Sanitation Data'!H164))),'Data Summary'!DH170="Yes"),OFFSET('Sanitation Data'!$H$11,0,10*ROW('Sanitation Data'!H164)),NA())</f>
        <v>#N/A</v>
      </c>
      <c r="AT170" s="528" t="e">
        <f ca="1">+IF(AND(ISNUMBER(OFFSET('Sanitation Data'!$H$12,0,10*ROW('Sanitation Data'!H164))),'Data Summary'!DI170="Yes"),OFFSET('Sanitation Data'!$H$12,0,10*ROW('Sanitation Data'!H164)),NA())</f>
        <v>#N/A</v>
      </c>
      <c r="AU170" s="528" t="e">
        <f ca="1">+IF(AND(ISNUMBER(OFFSET('Sanitation Data'!$I$4,0,10*ROW('Sanitation Data'!I164))),'Data Summary'!DJ170="Yes"),100-OFFSET('Sanitation Data'!$I$4,0,10*ROW('Sanitation Data'!I164)),NA())</f>
        <v>#N/A</v>
      </c>
      <c r="AV170" s="528" t="e">
        <f ca="1">+IF(AND(ISNUMBER(OFFSET('Sanitation Data'!$I$6,0,10*ROW('Sanitation Data'!I164))),'Data Summary'!DK170="Yes"),OFFSET('Sanitation Data'!$I$6,0,10*ROW('Sanitation Data'!I164)),NA())</f>
        <v>#N/A</v>
      </c>
      <c r="AW170" s="528" t="e">
        <f ca="1">+IF(AND(ISNUMBER(OFFSET('Sanitation Data'!$I$10,0,10*ROW('Sanitation Data'!I164))),'Data Summary'!DL170="Yes"),OFFSET('Sanitation Data'!$I$10,0,10*ROW('Sanitation Data'!I164)),NA())</f>
        <v>#N/A</v>
      </c>
      <c r="AX170" s="528" t="e">
        <f ca="1">+IF(AND(ISNUMBER(OFFSET('Sanitation Data'!$I$11,0,10*ROW('Sanitation Data'!I164))),'Data Summary'!DM170="Yes"),OFFSET('Sanitation Data'!$I$11,0,10*ROW('Sanitation Data'!I164)),NA())</f>
        <v>#N/A</v>
      </c>
      <c r="AY170" s="528" t="e">
        <f ca="1">+IF(AND(ISNUMBER(OFFSET('Sanitation Data'!$I$12,0,10*ROW('Sanitation Data'!I164))),'Data Summary'!DN170="Yes"),OFFSET('Sanitation Data'!$I$12,0,10*ROW('Sanitation Data'!I164)),NA())</f>
        <v>#N/A</v>
      </c>
      <c r="AZ170" s="529" t="e">
        <f ca="1">+IF(AND(ISNUMBER(OFFSET('Hygiene Data'!$D$5,0,10*ROW('Hygiene Data'!D164))),'Data Summary'!DO170="Yes"),OFFSET('Hygiene Data'!$D$5,0,10*ROW('Hygiene Data'!D164)),NA())</f>
        <v>#N/A</v>
      </c>
      <c r="BA170" s="529" t="e">
        <f ca="1">+IF(AND(ISNUMBER(OFFSET('Hygiene Data'!$D$7,0,10*ROW('Hygiene Data'!D164))),'Data Summary'!DP170="Yes"),OFFSET('Hygiene Data'!$D$7,0,10*ROW('Hygiene Data'!D164)),NA())</f>
        <v>#N/A</v>
      </c>
      <c r="BB170" s="529" t="e">
        <f ca="1">+IF(AND(ISNUMBER(OFFSET('Hygiene Data'!$D$9,0,10*ROW('Hygiene Data'!D164))),'Data Summary'!DQ170="Yes"),OFFSET('Hygiene Data'!$D$9,0,10*ROW('Hygiene Data'!D164)),NA())</f>
        <v>#N/A</v>
      </c>
      <c r="BC170" s="529" t="e">
        <f ca="1">+IF(AND(ISNUMBER(OFFSET('Hygiene Data'!$E$5,0,10*ROW('Hygiene Data'!E164))),'Data Summary'!DR170="Yes"),OFFSET('Hygiene Data'!$E$5,0,10*ROW('Hygiene Data'!E164)),NA())</f>
        <v>#N/A</v>
      </c>
      <c r="BD170" s="529" t="e">
        <f ca="1">+IF(AND(ISNUMBER(OFFSET('Hygiene Data'!$E$7,0,10*ROW('Hygiene Data'!E164))),'Data Summary'!DS170="Yes"),OFFSET('Hygiene Data'!$E$7,0,10*ROW('Hygiene Data'!E164)),NA())</f>
        <v>#N/A</v>
      </c>
      <c r="BE170" s="529" t="e">
        <f ca="1">+IF(AND(ISNUMBER(OFFSET('Hygiene Data'!$E$9,0,10*ROW('Hygiene Data'!E164))),'Data Summary'!DT170="Yes"),OFFSET('Hygiene Data'!$E$9,0,10*ROW('Hygiene Data'!E164)),NA())</f>
        <v>#N/A</v>
      </c>
      <c r="BF170" s="529" t="e">
        <f ca="1">+IF(AND(ISNUMBER(OFFSET('Hygiene Data'!$F$5,0,10*ROW('Hygiene Data'!F164))),'Data Summary'!DU170="Yes"),OFFSET('Hygiene Data'!$F$5,0,10*ROW('Hygiene Data'!F164)),NA())</f>
        <v>#N/A</v>
      </c>
      <c r="BG170" s="529" t="e">
        <f ca="1">+IF(AND(ISNUMBER(OFFSET('Hygiene Data'!$F$7,0,10*ROW('Hygiene Data'!F164))),'Data Summary'!DV170="Yes"),OFFSET('Hygiene Data'!$F$7,0,10*ROW('Hygiene Data'!F164)),NA())</f>
        <v>#N/A</v>
      </c>
      <c r="BH170" s="529" t="e">
        <f ca="1">+IF(AND(ISNUMBER(OFFSET('Hygiene Data'!$F$9,0,10*ROW('Hygiene Data'!F164))),'Data Summary'!DW170="Yes"),OFFSET('Hygiene Data'!$F$9,0,10*ROW('Hygiene Data'!F164)),NA())</f>
        <v>#N/A</v>
      </c>
      <c r="BI170" s="529" t="e">
        <f ca="1">+IF(AND(ISNUMBER(OFFSET('Hygiene Data'!$G$5,0,10*ROW('Hygiene Data'!G164))),'Data Summary'!DX170="Yes"),OFFSET('Hygiene Data'!$G$5,0,10*ROW('Hygiene Data'!G164)),NA())</f>
        <v>#N/A</v>
      </c>
      <c r="BJ170" s="529" t="e">
        <f ca="1">+IF(AND(ISNUMBER(OFFSET('Hygiene Data'!$G$7,0,10*ROW('Hygiene Data'!G164))),'Data Summary'!DY170="Yes"),OFFSET('Hygiene Data'!$G$7,0,10*ROW('Hygiene Data'!G164)),NA())</f>
        <v>#N/A</v>
      </c>
      <c r="BK170" s="529" t="e">
        <f ca="1">+IF(AND(ISNUMBER(OFFSET('Hygiene Data'!$G$9,0,10*ROW('Hygiene Data'!G164))),'Data Summary'!DZ170="Yes"),OFFSET('Hygiene Data'!$G$9,0,10*ROW('Hygiene Data'!G164)),NA())</f>
        <v>#N/A</v>
      </c>
      <c r="BL170" s="529" t="e">
        <f ca="1">+IF(AND(ISNUMBER(OFFSET('Hygiene Data'!$H$5,0,10*ROW('Hygiene Data'!H164))),'Data Summary'!EA170="Yes"),OFFSET('Hygiene Data'!$H$5,0,10*ROW('Hygiene Data'!H164)),NA())</f>
        <v>#N/A</v>
      </c>
      <c r="BM170" s="529" t="e">
        <f ca="1">+IF(AND(ISNUMBER(OFFSET('Hygiene Data'!$H$7,0,10*ROW('Hygiene Data'!H164))),'Data Summary'!EB170="Yes"),OFFSET('Hygiene Data'!$H$7,0,10*ROW('Hygiene Data'!H164)),NA())</f>
        <v>#N/A</v>
      </c>
      <c r="BN170" s="529" t="e">
        <f ca="1">+IF(AND(ISNUMBER(OFFSET('Hygiene Data'!$H$9,0,10*ROW('Hygiene Data'!H164))),'Data Summary'!EC170="Yes"),OFFSET('Hygiene Data'!$H$9,0,10*ROW('Hygiene Data'!H164)),NA())</f>
        <v>#N/A</v>
      </c>
      <c r="BO170" s="529" t="e">
        <f ca="1">+IF(AND(ISNUMBER(OFFSET('Hygiene Data'!$I$5,0,10*ROW('Hygiene Data'!I164))),'Data Summary'!ED170="Yes"),OFFSET('Hygiene Data'!$I$5,0,10*ROW('Hygiene Data'!I164)),NA())</f>
        <v>#N/A</v>
      </c>
      <c r="BP170" s="529" t="e">
        <f ca="1">+IF(AND(ISNUMBER(OFFSET('Hygiene Data'!$I$7,0,10*ROW('Hygiene Data'!I164))),'Data Summary'!EE170="Yes"),OFFSET('Hygiene Data'!$I$7,0,10*ROW('Hygiene Data'!I164)),NA())</f>
        <v>#N/A</v>
      </c>
      <c r="BQ170" s="529" t="e">
        <f ca="1">+IF(AND(ISNUMBER(OFFSET('Hygiene Data'!$I$9,0,10*ROW('Hygiene Data'!I164))),'Data Summary'!EF170="Yes"),OFFSET('Hygiene Data'!$I$9,0,10*ROW('Hygiene Data'!I164)),NA())</f>
        <v>#N/A</v>
      </c>
    </row>
    <row r="171" spans="1:69" x14ac:dyDescent="0.25">
      <c r="A171" s="525" t="e">
        <f ca="1">+RIGHT('Data Summary'!A171,LEN('Data Summary'!A171)-9)</f>
        <v>#VALUE!</v>
      </c>
      <c r="B171" s="499" t="str">
        <f ca="1">+IF(ISTEXT('Data Summary'!B171),'Data Summary'!B171,"")</f>
        <v/>
      </c>
      <c r="C171" s="526" t="e">
        <f ca="1">+VALUE('Data Summary'!C171)</f>
        <v>#VALUE!</v>
      </c>
      <c r="D171" s="527" t="e">
        <f ca="1">+IF(AND(ISNUMBER(OFFSET('Water Data'!$D$4,0,10*ROW('Water Data'!D165))),'Data Summary'!BS171="Yes"),100-OFFSET('Water Data'!$D$4,0,10*ROW('Water Data'!D165)),NA())</f>
        <v>#N/A</v>
      </c>
      <c r="E171" s="527" t="e">
        <f ca="1">+IF(AND(ISNUMBER(OFFSET('Water Data'!$D$6,0,10*ROW('Water Data'!D165))),'Data Summary'!BT171="Yes"),OFFSET('Water Data'!$D$6,0,10*ROW('Water Data'!D165)),NA())</f>
        <v>#N/A</v>
      </c>
      <c r="F171" s="527" t="e">
        <f ca="1">+IF(AND(ISNUMBER(OFFSET('Water Data'!$D$9,0,10*ROW('Water Data'!D165))),'Data Summary'!BU171="Yes"),OFFSET('Water Data'!$D$9,0,10*ROW('Water Data'!D165)),NA())</f>
        <v>#N/A</v>
      </c>
      <c r="G171" s="527" t="e">
        <f ca="1">+IF(AND(ISNUMBER(OFFSET('Water Data'!$E$4,0,10*ROW('Water Data'!E165))),'Data Summary'!BV171="Yes"),100-OFFSET('Water Data'!$E$4,0,10*ROW('Water Data'!E165)),NA())</f>
        <v>#N/A</v>
      </c>
      <c r="H171" s="527" t="e">
        <f ca="1">+IF(AND(ISNUMBER(OFFSET('Water Data'!$E$6,0,10*ROW('Water Data'!E165))),'Data Summary'!BW171="Yes"),OFFSET('Water Data'!$E$6,0,10*ROW('Water Data'!E165)),NA())</f>
        <v>#N/A</v>
      </c>
      <c r="I171" s="527" t="e">
        <f ca="1">+IF(AND(ISNUMBER(OFFSET('Water Data'!$E$9,0,10*ROW('Water Data'!E165))),'Data Summary'!BX171="Yes"),OFFSET('Water Data'!$E$9,0,10*ROW('Water Data'!E165)),NA())</f>
        <v>#N/A</v>
      </c>
      <c r="J171" s="527" t="e">
        <f ca="1">+IF(AND(ISNUMBER(OFFSET('Water Data'!$F$4,0,10*ROW('Water Data'!F165))),'Data Summary'!BY171="Yes"),100-OFFSET('Water Data'!$F$4,0,10*ROW('Water Data'!F165)),NA())</f>
        <v>#N/A</v>
      </c>
      <c r="K171" s="527" t="e">
        <f ca="1">+IF(AND(ISNUMBER(OFFSET('Water Data'!$F$6,0,10*ROW('Water Data'!F165))),'Data Summary'!BZ171="Yes"),OFFSET('Water Data'!$F$6,0,10*ROW('Water Data'!F165)),NA())</f>
        <v>#N/A</v>
      </c>
      <c r="L171" s="527" t="e">
        <f ca="1">+IF(AND(ISNUMBER(OFFSET('Water Data'!$F$9,0,10*ROW('Water Data'!F165))),'Data Summary'!CA171="Yes"),OFFSET('Water Data'!$F$9,0,10*ROW('Water Data'!F165)),NA())</f>
        <v>#N/A</v>
      </c>
      <c r="M171" s="527" t="e">
        <f ca="1">+IF(AND(ISNUMBER(OFFSET('Water Data'!$G$4,0,10*ROW('Water Data'!G165))),'Data Summary'!CB171="Yes"),100-OFFSET('Water Data'!$G$4,0,10*ROW('Water Data'!G165)),NA())</f>
        <v>#N/A</v>
      </c>
      <c r="N171" s="527" t="e">
        <f ca="1">+IF(AND(ISNUMBER(OFFSET('Water Data'!$G$6,0,10*ROW('Water Data'!G165))),'Data Summary'!CC171="Yes"),OFFSET('Water Data'!$G$6,0,10*ROW('Water Data'!G165)),NA())</f>
        <v>#N/A</v>
      </c>
      <c r="O171" s="527" t="e">
        <f ca="1">+IF(AND(ISNUMBER(OFFSET('Water Data'!$G$9,0,10*ROW('Water Data'!G165))),'Data Summary'!CD171="Yes"),OFFSET('Water Data'!$G$9,0,10*ROW('Water Data'!G165)),NA())</f>
        <v>#N/A</v>
      </c>
      <c r="P171" s="527" t="e">
        <f ca="1">+IF(AND(ISNUMBER(OFFSET('Water Data'!$H$4,0,10*ROW('Water Data'!H165))),'Data Summary'!CE171="Yes"),100-OFFSET('Water Data'!$H$4,0,10*ROW('Water Data'!H165)),NA())</f>
        <v>#N/A</v>
      </c>
      <c r="Q171" s="527" t="e">
        <f ca="1">+IF(AND(ISNUMBER(OFFSET('Water Data'!$H$6,0,10*ROW('Water Data'!H165))),'Data Summary'!CF171="Yes"),OFFSET('Water Data'!$H$6,0,10*ROW('Water Data'!H165)),NA())</f>
        <v>#N/A</v>
      </c>
      <c r="R171" s="527" t="e">
        <f ca="1">+IF(AND(ISNUMBER(OFFSET('Water Data'!$H$9,0,10*ROW('Water Data'!H165))),'Data Summary'!CG171="Yes"),OFFSET('Water Data'!$H$9,0,10*ROW('Water Data'!H165)),NA())</f>
        <v>#N/A</v>
      </c>
      <c r="S171" s="527" t="e">
        <f ca="1">+IF(AND(ISNUMBER(OFFSET('Water Data'!$I$4,0,10*ROW('Water Data'!I165))),'Data Summary'!CH171="Yes"),100-OFFSET('Water Data'!$I$4,0,10*ROW('Water Data'!I165)),NA())</f>
        <v>#N/A</v>
      </c>
      <c r="T171" s="527" t="e">
        <f ca="1">+IF(AND(ISNUMBER(OFFSET('Water Data'!$I$6,0,10*ROW('Water Data'!I165))),'Data Summary'!CI171="Yes"),OFFSET('Water Data'!$I$6,0,10*ROW('Water Data'!I165)),NA())</f>
        <v>#N/A</v>
      </c>
      <c r="U171" s="527" t="e">
        <f ca="1">+IF(AND(ISNUMBER(OFFSET('Water Data'!$I$9,0,10*ROW('Water Data'!I165))),'Data Summary'!CJ171="Yes"),OFFSET('Water Data'!$I$9,0,10*ROW('Water Data'!I165)),NA())</f>
        <v>#N/A</v>
      </c>
      <c r="V171" s="528" t="e">
        <f ca="1">+IF(AND(ISNUMBER(OFFSET('Sanitation Data'!$D$4,0,10*ROW('Sanitation Data'!D165))),'Data Summary'!CK171="Yes"),100-OFFSET('Sanitation Data'!$D$4,0,10*ROW('Sanitation Data'!D165)),NA())</f>
        <v>#N/A</v>
      </c>
      <c r="W171" s="528" t="e">
        <f ca="1">+IF(AND(ISNUMBER(OFFSET('Sanitation Data'!$D$6,0,10*ROW('Sanitation Data'!D165))),'Data Summary'!CL171="Yes"),OFFSET('Sanitation Data'!$D$6,0,10*ROW('Sanitation Data'!D165)),NA())</f>
        <v>#N/A</v>
      </c>
      <c r="X171" s="528" t="e">
        <f ca="1">+IF(AND(ISNUMBER(OFFSET('Sanitation Data'!$D$10,0,10*ROW('Sanitation Data'!D165))),'Data Summary'!CM171="Yes"),OFFSET('Sanitation Data'!$D$10,0,10*ROW('Sanitation Data'!D165)),NA())</f>
        <v>#N/A</v>
      </c>
      <c r="Y171" s="528" t="e">
        <f ca="1">+IF(AND(ISNUMBER(OFFSET('Sanitation Data'!$D$11,0,10*ROW('Sanitation Data'!D165))),'Data Summary'!CN171="Yes"),OFFSET('Sanitation Data'!$D$11,0,10*ROW('Sanitation Data'!D165)),NA())</f>
        <v>#N/A</v>
      </c>
      <c r="Z171" s="528" t="e">
        <f ca="1">+IF(AND(ISNUMBER(OFFSET('Sanitation Data'!$D$12,0,10*ROW('Sanitation Data'!D165))),'Data Summary'!CO171="Yes"),OFFSET('Sanitation Data'!$D$12,0,10*ROW('Sanitation Data'!D165)),NA())</f>
        <v>#N/A</v>
      </c>
      <c r="AA171" s="528" t="e">
        <f ca="1">+IF(AND(ISNUMBER(OFFSET('Sanitation Data'!$E$4,0,10*ROW('Sanitation Data'!E165))),'Data Summary'!CP171="Yes"),100-OFFSET('Sanitation Data'!$E$4,0,10*ROW('Sanitation Data'!E165)),NA())</f>
        <v>#N/A</v>
      </c>
      <c r="AB171" s="528" t="e">
        <f ca="1">+IF(AND(ISNUMBER(OFFSET('Sanitation Data'!$E$6,0,10*ROW('Sanitation Data'!E165))),'Data Summary'!CQ171="Yes"),OFFSET('Sanitation Data'!$E$6,0,10*ROW('Sanitation Data'!E165)),NA())</f>
        <v>#N/A</v>
      </c>
      <c r="AC171" s="528" t="e">
        <f ca="1">+IF(AND(ISNUMBER(OFFSET('Sanitation Data'!$E$10,0,10*ROW('Sanitation Data'!E165))),'Data Summary'!CR171="Yes"),OFFSET('Sanitation Data'!$E$10,0,10*ROW('Sanitation Data'!E165)),NA())</f>
        <v>#N/A</v>
      </c>
      <c r="AD171" s="528" t="e">
        <f ca="1">+IF(AND(ISNUMBER(OFFSET('Sanitation Data'!$E$11,0,10*ROW('Sanitation Data'!E165))),'Data Summary'!CS171="Yes"),OFFSET('Sanitation Data'!$E$11,0,10*ROW('Sanitation Data'!E165)),NA())</f>
        <v>#N/A</v>
      </c>
      <c r="AE171" s="528" t="e">
        <f ca="1">+IF(AND(ISNUMBER(OFFSET('Sanitation Data'!$E$12,0,10*ROW('Sanitation Data'!E165))),'Data Summary'!CT171="Yes"),OFFSET('Sanitation Data'!$E$12,0,10*ROW('Sanitation Data'!E165)),NA())</f>
        <v>#N/A</v>
      </c>
      <c r="AF171" s="528" t="e">
        <f ca="1">+IF(AND(ISNUMBER(OFFSET('Sanitation Data'!$F$4,0,10*ROW('Sanitation Data'!F165))),'Data Summary'!CU171="Yes"),100-OFFSET('Sanitation Data'!$F$4,0,10*ROW('Sanitation Data'!F165)),NA())</f>
        <v>#N/A</v>
      </c>
      <c r="AG171" s="528" t="e">
        <f ca="1">+IF(AND(ISNUMBER(OFFSET('Sanitation Data'!$F$6,0,10*ROW('Sanitation Data'!F165))),'Data Summary'!CV171="Yes"),OFFSET('Sanitation Data'!$F$6,0,10*ROW('Sanitation Data'!F165)),NA())</f>
        <v>#N/A</v>
      </c>
      <c r="AH171" s="528" t="e">
        <f ca="1">+IF(AND(ISNUMBER(OFFSET('Sanitation Data'!$F$10,0,10*ROW('Sanitation Data'!F165))),'Data Summary'!CW171="Yes"),OFFSET('Sanitation Data'!$F$10,0,10*ROW('Sanitation Data'!F165)),NA())</f>
        <v>#N/A</v>
      </c>
      <c r="AI171" s="528" t="e">
        <f ca="1">+IF(AND(ISNUMBER(OFFSET('Sanitation Data'!$F$11,0,10*ROW('Sanitation Data'!F165))),'Data Summary'!CX171="Yes"),OFFSET('Sanitation Data'!$F$11,0,10*ROW('Sanitation Data'!F165)),NA())</f>
        <v>#N/A</v>
      </c>
      <c r="AJ171" s="528" t="e">
        <f ca="1">+IF(AND(ISNUMBER(OFFSET('Sanitation Data'!$F$12,0,10*ROW('Sanitation Data'!F165))),'Data Summary'!CY171="Yes"),OFFSET('Sanitation Data'!$F$12,0,10*ROW('Sanitation Data'!F165)),NA())</f>
        <v>#N/A</v>
      </c>
      <c r="AK171" s="528" t="e">
        <f ca="1">+IF(AND(ISNUMBER(OFFSET('Sanitation Data'!$G$4,0,10*ROW('Sanitation Data'!G165))),'Data Summary'!CZ171="Yes"),100-OFFSET('Sanitation Data'!$G$4,0,10*ROW('Sanitation Data'!G165)),NA())</f>
        <v>#N/A</v>
      </c>
      <c r="AL171" s="528" t="e">
        <f ca="1">+IF(AND(ISNUMBER(OFFSET('Sanitation Data'!$G$6,0,10*ROW('Sanitation Data'!G165))),'Data Summary'!DA171="Yes"),OFFSET('Sanitation Data'!$G$6,0,10*ROW('Sanitation Data'!G165)),NA())</f>
        <v>#N/A</v>
      </c>
      <c r="AM171" s="528" t="e">
        <f ca="1">+IF(AND(ISNUMBER(OFFSET('Sanitation Data'!$G$10,0,10*ROW('Sanitation Data'!G165))),'Data Summary'!DB171="Yes"),OFFSET('Sanitation Data'!$G$10,0,10*ROW('Sanitation Data'!G165)),NA())</f>
        <v>#N/A</v>
      </c>
      <c r="AN171" s="528" t="e">
        <f ca="1">+IF(AND(ISNUMBER(OFFSET('Sanitation Data'!$G$11,0,10*ROW('Sanitation Data'!G165))),'Data Summary'!DC171="Yes"),OFFSET('Sanitation Data'!$G$11,0,10*ROW('Sanitation Data'!G165)),NA())</f>
        <v>#N/A</v>
      </c>
      <c r="AO171" s="528" t="e">
        <f ca="1">+IF(AND(ISNUMBER(OFFSET('Sanitation Data'!$G$12,0,10*ROW('Sanitation Data'!G165))),'Data Summary'!DD171="Yes"),OFFSET('Sanitation Data'!$G$12,0,10*ROW('Sanitation Data'!G165)),NA())</f>
        <v>#N/A</v>
      </c>
      <c r="AP171" s="528" t="e">
        <f ca="1">+IF(AND(ISNUMBER(OFFSET('Sanitation Data'!$H$4,0,10*ROW('Sanitation Data'!H165))),'Data Summary'!DE171="Yes"),100-OFFSET('Sanitation Data'!$H$4,0,10*ROW('Sanitation Data'!H165)),NA())</f>
        <v>#N/A</v>
      </c>
      <c r="AQ171" s="528" t="e">
        <f ca="1">+IF(AND(ISNUMBER(OFFSET('Sanitation Data'!$H$6,0,10*ROW('Sanitation Data'!H165))),'Data Summary'!DF171="Yes"),OFFSET('Sanitation Data'!$H$6,0,10*ROW('Sanitation Data'!H165)),NA())</f>
        <v>#N/A</v>
      </c>
      <c r="AR171" s="528" t="e">
        <f ca="1">+IF(AND(ISNUMBER(OFFSET('Sanitation Data'!$H$10,0,10*ROW('Sanitation Data'!H165))),'Data Summary'!DG171="Yes"),OFFSET('Sanitation Data'!$H$10,0,10*ROW('Sanitation Data'!H165)),NA())</f>
        <v>#N/A</v>
      </c>
      <c r="AS171" s="528" t="e">
        <f ca="1">+IF(AND(ISNUMBER(OFFSET('Sanitation Data'!$H$11,0,10*ROW('Sanitation Data'!H165))),'Data Summary'!DH171="Yes"),OFFSET('Sanitation Data'!$H$11,0,10*ROW('Sanitation Data'!H165)),NA())</f>
        <v>#N/A</v>
      </c>
      <c r="AT171" s="528" t="e">
        <f ca="1">+IF(AND(ISNUMBER(OFFSET('Sanitation Data'!$H$12,0,10*ROW('Sanitation Data'!H165))),'Data Summary'!DI171="Yes"),OFFSET('Sanitation Data'!$H$12,0,10*ROW('Sanitation Data'!H165)),NA())</f>
        <v>#N/A</v>
      </c>
      <c r="AU171" s="528" t="e">
        <f ca="1">+IF(AND(ISNUMBER(OFFSET('Sanitation Data'!$I$4,0,10*ROW('Sanitation Data'!I165))),'Data Summary'!DJ171="Yes"),100-OFFSET('Sanitation Data'!$I$4,0,10*ROW('Sanitation Data'!I165)),NA())</f>
        <v>#N/A</v>
      </c>
      <c r="AV171" s="528" t="e">
        <f ca="1">+IF(AND(ISNUMBER(OFFSET('Sanitation Data'!$I$6,0,10*ROW('Sanitation Data'!I165))),'Data Summary'!DK171="Yes"),OFFSET('Sanitation Data'!$I$6,0,10*ROW('Sanitation Data'!I165)),NA())</f>
        <v>#N/A</v>
      </c>
      <c r="AW171" s="528" t="e">
        <f ca="1">+IF(AND(ISNUMBER(OFFSET('Sanitation Data'!$I$10,0,10*ROW('Sanitation Data'!I165))),'Data Summary'!DL171="Yes"),OFFSET('Sanitation Data'!$I$10,0,10*ROW('Sanitation Data'!I165)),NA())</f>
        <v>#N/A</v>
      </c>
      <c r="AX171" s="528" t="e">
        <f ca="1">+IF(AND(ISNUMBER(OFFSET('Sanitation Data'!$I$11,0,10*ROW('Sanitation Data'!I165))),'Data Summary'!DM171="Yes"),OFFSET('Sanitation Data'!$I$11,0,10*ROW('Sanitation Data'!I165)),NA())</f>
        <v>#N/A</v>
      </c>
      <c r="AY171" s="528" t="e">
        <f ca="1">+IF(AND(ISNUMBER(OFFSET('Sanitation Data'!$I$12,0,10*ROW('Sanitation Data'!I165))),'Data Summary'!DN171="Yes"),OFFSET('Sanitation Data'!$I$12,0,10*ROW('Sanitation Data'!I165)),NA())</f>
        <v>#N/A</v>
      </c>
      <c r="AZ171" s="529" t="e">
        <f ca="1">+IF(AND(ISNUMBER(OFFSET('Hygiene Data'!$D$5,0,10*ROW('Hygiene Data'!D165))),'Data Summary'!DO171="Yes"),OFFSET('Hygiene Data'!$D$5,0,10*ROW('Hygiene Data'!D165)),NA())</f>
        <v>#N/A</v>
      </c>
      <c r="BA171" s="529" t="e">
        <f ca="1">+IF(AND(ISNUMBER(OFFSET('Hygiene Data'!$D$7,0,10*ROW('Hygiene Data'!D165))),'Data Summary'!DP171="Yes"),OFFSET('Hygiene Data'!$D$7,0,10*ROW('Hygiene Data'!D165)),NA())</f>
        <v>#N/A</v>
      </c>
      <c r="BB171" s="529" t="e">
        <f ca="1">+IF(AND(ISNUMBER(OFFSET('Hygiene Data'!$D$9,0,10*ROW('Hygiene Data'!D165))),'Data Summary'!DQ171="Yes"),OFFSET('Hygiene Data'!$D$9,0,10*ROW('Hygiene Data'!D165)),NA())</f>
        <v>#N/A</v>
      </c>
      <c r="BC171" s="529" t="e">
        <f ca="1">+IF(AND(ISNUMBER(OFFSET('Hygiene Data'!$E$5,0,10*ROW('Hygiene Data'!E165))),'Data Summary'!DR171="Yes"),OFFSET('Hygiene Data'!$E$5,0,10*ROW('Hygiene Data'!E165)),NA())</f>
        <v>#N/A</v>
      </c>
      <c r="BD171" s="529" t="e">
        <f ca="1">+IF(AND(ISNUMBER(OFFSET('Hygiene Data'!$E$7,0,10*ROW('Hygiene Data'!E165))),'Data Summary'!DS171="Yes"),OFFSET('Hygiene Data'!$E$7,0,10*ROW('Hygiene Data'!E165)),NA())</f>
        <v>#N/A</v>
      </c>
      <c r="BE171" s="529" t="e">
        <f ca="1">+IF(AND(ISNUMBER(OFFSET('Hygiene Data'!$E$9,0,10*ROW('Hygiene Data'!E165))),'Data Summary'!DT171="Yes"),OFFSET('Hygiene Data'!$E$9,0,10*ROW('Hygiene Data'!E165)),NA())</f>
        <v>#N/A</v>
      </c>
      <c r="BF171" s="529" t="e">
        <f ca="1">+IF(AND(ISNUMBER(OFFSET('Hygiene Data'!$F$5,0,10*ROW('Hygiene Data'!F165))),'Data Summary'!DU171="Yes"),OFFSET('Hygiene Data'!$F$5,0,10*ROW('Hygiene Data'!F165)),NA())</f>
        <v>#N/A</v>
      </c>
      <c r="BG171" s="529" t="e">
        <f ca="1">+IF(AND(ISNUMBER(OFFSET('Hygiene Data'!$F$7,0,10*ROW('Hygiene Data'!F165))),'Data Summary'!DV171="Yes"),OFFSET('Hygiene Data'!$F$7,0,10*ROW('Hygiene Data'!F165)),NA())</f>
        <v>#N/A</v>
      </c>
      <c r="BH171" s="529" t="e">
        <f ca="1">+IF(AND(ISNUMBER(OFFSET('Hygiene Data'!$F$9,0,10*ROW('Hygiene Data'!F165))),'Data Summary'!DW171="Yes"),OFFSET('Hygiene Data'!$F$9,0,10*ROW('Hygiene Data'!F165)),NA())</f>
        <v>#N/A</v>
      </c>
      <c r="BI171" s="529" t="e">
        <f ca="1">+IF(AND(ISNUMBER(OFFSET('Hygiene Data'!$G$5,0,10*ROW('Hygiene Data'!G165))),'Data Summary'!DX171="Yes"),OFFSET('Hygiene Data'!$G$5,0,10*ROW('Hygiene Data'!G165)),NA())</f>
        <v>#N/A</v>
      </c>
      <c r="BJ171" s="529" t="e">
        <f ca="1">+IF(AND(ISNUMBER(OFFSET('Hygiene Data'!$G$7,0,10*ROW('Hygiene Data'!G165))),'Data Summary'!DY171="Yes"),OFFSET('Hygiene Data'!$G$7,0,10*ROW('Hygiene Data'!G165)),NA())</f>
        <v>#N/A</v>
      </c>
      <c r="BK171" s="529" t="e">
        <f ca="1">+IF(AND(ISNUMBER(OFFSET('Hygiene Data'!$G$9,0,10*ROW('Hygiene Data'!G165))),'Data Summary'!DZ171="Yes"),OFFSET('Hygiene Data'!$G$9,0,10*ROW('Hygiene Data'!G165)),NA())</f>
        <v>#N/A</v>
      </c>
      <c r="BL171" s="529" t="e">
        <f ca="1">+IF(AND(ISNUMBER(OFFSET('Hygiene Data'!$H$5,0,10*ROW('Hygiene Data'!H165))),'Data Summary'!EA171="Yes"),OFFSET('Hygiene Data'!$H$5,0,10*ROW('Hygiene Data'!H165)),NA())</f>
        <v>#N/A</v>
      </c>
      <c r="BM171" s="529" t="e">
        <f ca="1">+IF(AND(ISNUMBER(OFFSET('Hygiene Data'!$H$7,0,10*ROW('Hygiene Data'!H165))),'Data Summary'!EB171="Yes"),OFFSET('Hygiene Data'!$H$7,0,10*ROW('Hygiene Data'!H165)),NA())</f>
        <v>#N/A</v>
      </c>
      <c r="BN171" s="529" t="e">
        <f ca="1">+IF(AND(ISNUMBER(OFFSET('Hygiene Data'!$H$9,0,10*ROW('Hygiene Data'!H165))),'Data Summary'!EC171="Yes"),OFFSET('Hygiene Data'!$H$9,0,10*ROW('Hygiene Data'!H165)),NA())</f>
        <v>#N/A</v>
      </c>
      <c r="BO171" s="529" t="e">
        <f ca="1">+IF(AND(ISNUMBER(OFFSET('Hygiene Data'!$I$5,0,10*ROW('Hygiene Data'!I165))),'Data Summary'!ED171="Yes"),OFFSET('Hygiene Data'!$I$5,0,10*ROW('Hygiene Data'!I165)),NA())</f>
        <v>#N/A</v>
      </c>
      <c r="BP171" s="529" t="e">
        <f ca="1">+IF(AND(ISNUMBER(OFFSET('Hygiene Data'!$I$7,0,10*ROW('Hygiene Data'!I165))),'Data Summary'!EE171="Yes"),OFFSET('Hygiene Data'!$I$7,0,10*ROW('Hygiene Data'!I165)),NA())</f>
        <v>#N/A</v>
      </c>
      <c r="BQ171" s="529" t="e">
        <f ca="1">+IF(AND(ISNUMBER(OFFSET('Hygiene Data'!$I$9,0,10*ROW('Hygiene Data'!I165))),'Data Summary'!EF171="Yes"),OFFSET('Hygiene Data'!$I$9,0,10*ROW('Hygiene Data'!I165)),NA())</f>
        <v>#N/A</v>
      </c>
    </row>
    <row r="172" spans="1:69" x14ac:dyDescent="0.25">
      <c r="A172" s="525" t="e">
        <f ca="1">+RIGHT('Data Summary'!A172,LEN('Data Summary'!A172)-9)</f>
        <v>#VALUE!</v>
      </c>
      <c r="B172" s="499" t="str">
        <f ca="1">+IF(ISTEXT('Data Summary'!B172),'Data Summary'!B172,"")</f>
        <v/>
      </c>
      <c r="C172" s="526" t="e">
        <f ca="1">+VALUE('Data Summary'!C172)</f>
        <v>#VALUE!</v>
      </c>
      <c r="D172" s="527" t="e">
        <f ca="1">+IF(AND(ISNUMBER(OFFSET('Water Data'!$D$4,0,10*ROW('Water Data'!D166))),'Data Summary'!BS172="Yes"),100-OFFSET('Water Data'!$D$4,0,10*ROW('Water Data'!D166)),NA())</f>
        <v>#N/A</v>
      </c>
      <c r="E172" s="527" t="e">
        <f ca="1">+IF(AND(ISNUMBER(OFFSET('Water Data'!$D$6,0,10*ROW('Water Data'!D166))),'Data Summary'!BT172="Yes"),OFFSET('Water Data'!$D$6,0,10*ROW('Water Data'!D166)),NA())</f>
        <v>#N/A</v>
      </c>
      <c r="F172" s="527" t="e">
        <f ca="1">+IF(AND(ISNUMBER(OFFSET('Water Data'!$D$9,0,10*ROW('Water Data'!D166))),'Data Summary'!BU172="Yes"),OFFSET('Water Data'!$D$9,0,10*ROW('Water Data'!D166)),NA())</f>
        <v>#N/A</v>
      </c>
      <c r="G172" s="527" t="e">
        <f ca="1">+IF(AND(ISNUMBER(OFFSET('Water Data'!$E$4,0,10*ROW('Water Data'!E166))),'Data Summary'!BV172="Yes"),100-OFFSET('Water Data'!$E$4,0,10*ROW('Water Data'!E166)),NA())</f>
        <v>#N/A</v>
      </c>
      <c r="H172" s="527" t="e">
        <f ca="1">+IF(AND(ISNUMBER(OFFSET('Water Data'!$E$6,0,10*ROW('Water Data'!E166))),'Data Summary'!BW172="Yes"),OFFSET('Water Data'!$E$6,0,10*ROW('Water Data'!E166)),NA())</f>
        <v>#N/A</v>
      </c>
      <c r="I172" s="527" t="e">
        <f ca="1">+IF(AND(ISNUMBER(OFFSET('Water Data'!$E$9,0,10*ROW('Water Data'!E166))),'Data Summary'!BX172="Yes"),OFFSET('Water Data'!$E$9,0,10*ROW('Water Data'!E166)),NA())</f>
        <v>#N/A</v>
      </c>
      <c r="J172" s="527" t="e">
        <f ca="1">+IF(AND(ISNUMBER(OFFSET('Water Data'!$F$4,0,10*ROW('Water Data'!F166))),'Data Summary'!BY172="Yes"),100-OFFSET('Water Data'!$F$4,0,10*ROW('Water Data'!F166)),NA())</f>
        <v>#N/A</v>
      </c>
      <c r="K172" s="527" t="e">
        <f ca="1">+IF(AND(ISNUMBER(OFFSET('Water Data'!$F$6,0,10*ROW('Water Data'!F166))),'Data Summary'!BZ172="Yes"),OFFSET('Water Data'!$F$6,0,10*ROW('Water Data'!F166)),NA())</f>
        <v>#N/A</v>
      </c>
      <c r="L172" s="527" t="e">
        <f ca="1">+IF(AND(ISNUMBER(OFFSET('Water Data'!$F$9,0,10*ROW('Water Data'!F166))),'Data Summary'!CA172="Yes"),OFFSET('Water Data'!$F$9,0,10*ROW('Water Data'!F166)),NA())</f>
        <v>#N/A</v>
      </c>
      <c r="M172" s="527" t="e">
        <f ca="1">+IF(AND(ISNUMBER(OFFSET('Water Data'!$G$4,0,10*ROW('Water Data'!G166))),'Data Summary'!CB172="Yes"),100-OFFSET('Water Data'!$G$4,0,10*ROW('Water Data'!G166)),NA())</f>
        <v>#N/A</v>
      </c>
      <c r="N172" s="527" t="e">
        <f ca="1">+IF(AND(ISNUMBER(OFFSET('Water Data'!$G$6,0,10*ROW('Water Data'!G166))),'Data Summary'!CC172="Yes"),OFFSET('Water Data'!$G$6,0,10*ROW('Water Data'!G166)),NA())</f>
        <v>#N/A</v>
      </c>
      <c r="O172" s="527" t="e">
        <f ca="1">+IF(AND(ISNUMBER(OFFSET('Water Data'!$G$9,0,10*ROW('Water Data'!G166))),'Data Summary'!CD172="Yes"),OFFSET('Water Data'!$G$9,0,10*ROW('Water Data'!G166)),NA())</f>
        <v>#N/A</v>
      </c>
      <c r="P172" s="527" t="e">
        <f ca="1">+IF(AND(ISNUMBER(OFFSET('Water Data'!$H$4,0,10*ROW('Water Data'!H166))),'Data Summary'!CE172="Yes"),100-OFFSET('Water Data'!$H$4,0,10*ROW('Water Data'!H166)),NA())</f>
        <v>#N/A</v>
      </c>
      <c r="Q172" s="527" t="e">
        <f ca="1">+IF(AND(ISNUMBER(OFFSET('Water Data'!$H$6,0,10*ROW('Water Data'!H166))),'Data Summary'!CF172="Yes"),OFFSET('Water Data'!$H$6,0,10*ROW('Water Data'!H166)),NA())</f>
        <v>#N/A</v>
      </c>
      <c r="R172" s="527" t="e">
        <f ca="1">+IF(AND(ISNUMBER(OFFSET('Water Data'!$H$9,0,10*ROW('Water Data'!H166))),'Data Summary'!CG172="Yes"),OFFSET('Water Data'!$H$9,0,10*ROW('Water Data'!H166)),NA())</f>
        <v>#N/A</v>
      </c>
      <c r="S172" s="527" t="e">
        <f ca="1">+IF(AND(ISNUMBER(OFFSET('Water Data'!$I$4,0,10*ROW('Water Data'!I166))),'Data Summary'!CH172="Yes"),100-OFFSET('Water Data'!$I$4,0,10*ROW('Water Data'!I166)),NA())</f>
        <v>#N/A</v>
      </c>
      <c r="T172" s="527" t="e">
        <f ca="1">+IF(AND(ISNUMBER(OFFSET('Water Data'!$I$6,0,10*ROW('Water Data'!I166))),'Data Summary'!CI172="Yes"),OFFSET('Water Data'!$I$6,0,10*ROW('Water Data'!I166)),NA())</f>
        <v>#N/A</v>
      </c>
      <c r="U172" s="527" t="e">
        <f ca="1">+IF(AND(ISNUMBER(OFFSET('Water Data'!$I$9,0,10*ROW('Water Data'!I166))),'Data Summary'!CJ172="Yes"),OFFSET('Water Data'!$I$9,0,10*ROW('Water Data'!I166)),NA())</f>
        <v>#N/A</v>
      </c>
      <c r="V172" s="528" t="e">
        <f ca="1">+IF(AND(ISNUMBER(OFFSET('Sanitation Data'!$D$4,0,10*ROW('Sanitation Data'!D166))),'Data Summary'!CK172="Yes"),100-OFFSET('Sanitation Data'!$D$4,0,10*ROW('Sanitation Data'!D166)),NA())</f>
        <v>#N/A</v>
      </c>
      <c r="W172" s="528" t="e">
        <f ca="1">+IF(AND(ISNUMBER(OFFSET('Sanitation Data'!$D$6,0,10*ROW('Sanitation Data'!D166))),'Data Summary'!CL172="Yes"),OFFSET('Sanitation Data'!$D$6,0,10*ROW('Sanitation Data'!D166)),NA())</f>
        <v>#N/A</v>
      </c>
      <c r="X172" s="528" t="e">
        <f ca="1">+IF(AND(ISNUMBER(OFFSET('Sanitation Data'!$D$10,0,10*ROW('Sanitation Data'!D166))),'Data Summary'!CM172="Yes"),OFFSET('Sanitation Data'!$D$10,0,10*ROW('Sanitation Data'!D166)),NA())</f>
        <v>#N/A</v>
      </c>
      <c r="Y172" s="528" t="e">
        <f ca="1">+IF(AND(ISNUMBER(OFFSET('Sanitation Data'!$D$11,0,10*ROW('Sanitation Data'!D166))),'Data Summary'!CN172="Yes"),OFFSET('Sanitation Data'!$D$11,0,10*ROW('Sanitation Data'!D166)),NA())</f>
        <v>#N/A</v>
      </c>
      <c r="Z172" s="528" t="e">
        <f ca="1">+IF(AND(ISNUMBER(OFFSET('Sanitation Data'!$D$12,0,10*ROW('Sanitation Data'!D166))),'Data Summary'!CO172="Yes"),OFFSET('Sanitation Data'!$D$12,0,10*ROW('Sanitation Data'!D166)),NA())</f>
        <v>#N/A</v>
      </c>
      <c r="AA172" s="528" t="e">
        <f ca="1">+IF(AND(ISNUMBER(OFFSET('Sanitation Data'!$E$4,0,10*ROW('Sanitation Data'!E166))),'Data Summary'!CP172="Yes"),100-OFFSET('Sanitation Data'!$E$4,0,10*ROW('Sanitation Data'!E166)),NA())</f>
        <v>#N/A</v>
      </c>
      <c r="AB172" s="528" t="e">
        <f ca="1">+IF(AND(ISNUMBER(OFFSET('Sanitation Data'!$E$6,0,10*ROW('Sanitation Data'!E166))),'Data Summary'!CQ172="Yes"),OFFSET('Sanitation Data'!$E$6,0,10*ROW('Sanitation Data'!E166)),NA())</f>
        <v>#N/A</v>
      </c>
      <c r="AC172" s="528" t="e">
        <f ca="1">+IF(AND(ISNUMBER(OFFSET('Sanitation Data'!$E$10,0,10*ROW('Sanitation Data'!E166))),'Data Summary'!CR172="Yes"),OFFSET('Sanitation Data'!$E$10,0,10*ROW('Sanitation Data'!E166)),NA())</f>
        <v>#N/A</v>
      </c>
      <c r="AD172" s="528" t="e">
        <f ca="1">+IF(AND(ISNUMBER(OFFSET('Sanitation Data'!$E$11,0,10*ROW('Sanitation Data'!E166))),'Data Summary'!CS172="Yes"),OFFSET('Sanitation Data'!$E$11,0,10*ROW('Sanitation Data'!E166)),NA())</f>
        <v>#N/A</v>
      </c>
      <c r="AE172" s="528" t="e">
        <f ca="1">+IF(AND(ISNUMBER(OFFSET('Sanitation Data'!$E$12,0,10*ROW('Sanitation Data'!E166))),'Data Summary'!CT172="Yes"),OFFSET('Sanitation Data'!$E$12,0,10*ROW('Sanitation Data'!E166)),NA())</f>
        <v>#N/A</v>
      </c>
      <c r="AF172" s="528" t="e">
        <f ca="1">+IF(AND(ISNUMBER(OFFSET('Sanitation Data'!$F$4,0,10*ROW('Sanitation Data'!F166))),'Data Summary'!CU172="Yes"),100-OFFSET('Sanitation Data'!$F$4,0,10*ROW('Sanitation Data'!F166)),NA())</f>
        <v>#N/A</v>
      </c>
      <c r="AG172" s="528" t="e">
        <f ca="1">+IF(AND(ISNUMBER(OFFSET('Sanitation Data'!$F$6,0,10*ROW('Sanitation Data'!F166))),'Data Summary'!CV172="Yes"),OFFSET('Sanitation Data'!$F$6,0,10*ROW('Sanitation Data'!F166)),NA())</f>
        <v>#N/A</v>
      </c>
      <c r="AH172" s="528" t="e">
        <f ca="1">+IF(AND(ISNUMBER(OFFSET('Sanitation Data'!$F$10,0,10*ROW('Sanitation Data'!F166))),'Data Summary'!CW172="Yes"),OFFSET('Sanitation Data'!$F$10,0,10*ROW('Sanitation Data'!F166)),NA())</f>
        <v>#N/A</v>
      </c>
      <c r="AI172" s="528" t="e">
        <f ca="1">+IF(AND(ISNUMBER(OFFSET('Sanitation Data'!$F$11,0,10*ROW('Sanitation Data'!F166))),'Data Summary'!CX172="Yes"),OFFSET('Sanitation Data'!$F$11,0,10*ROW('Sanitation Data'!F166)),NA())</f>
        <v>#N/A</v>
      </c>
      <c r="AJ172" s="528" t="e">
        <f ca="1">+IF(AND(ISNUMBER(OFFSET('Sanitation Data'!$F$12,0,10*ROW('Sanitation Data'!F166))),'Data Summary'!CY172="Yes"),OFFSET('Sanitation Data'!$F$12,0,10*ROW('Sanitation Data'!F166)),NA())</f>
        <v>#N/A</v>
      </c>
      <c r="AK172" s="528" t="e">
        <f ca="1">+IF(AND(ISNUMBER(OFFSET('Sanitation Data'!$G$4,0,10*ROW('Sanitation Data'!G166))),'Data Summary'!CZ172="Yes"),100-OFFSET('Sanitation Data'!$G$4,0,10*ROW('Sanitation Data'!G166)),NA())</f>
        <v>#N/A</v>
      </c>
      <c r="AL172" s="528" t="e">
        <f ca="1">+IF(AND(ISNUMBER(OFFSET('Sanitation Data'!$G$6,0,10*ROW('Sanitation Data'!G166))),'Data Summary'!DA172="Yes"),OFFSET('Sanitation Data'!$G$6,0,10*ROW('Sanitation Data'!G166)),NA())</f>
        <v>#N/A</v>
      </c>
      <c r="AM172" s="528" t="e">
        <f ca="1">+IF(AND(ISNUMBER(OFFSET('Sanitation Data'!$G$10,0,10*ROW('Sanitation Data'!G166))),'Data Summary'!DB172="Yes"),OFFSET('Sanitation Data'!$G$10,0,10*ROW('Sanitation Data'!G166)),NA())</f>
        <v>#N/A</v>
      </c>
      <c r="AN172" s="528" t="e">
        <f ca="1">+IF(AND(ISNUMBER(OFFSET('Sanitation Data'!$G$11,0,10*ROW('Sanitation Data'!G166))),'Data Summary'!DC172="Yes"),OFFSET('Sanitation Data'!$G$11,0,10*ROW('Sanitation Data'!G166)),NA())</f>
        <v>#N/A</v>
      </c>
      <c r="AO172" s="528" t="e">
        <f ca="1">+IF(AND(ISNUMBER(OFFSET('Sanitation Data'!$G$12,0,10*ROW('Sanitation Data'!G166))),'Data Summary'!DD172="Yes"),OFFSET('Sanitation Data'!$G$12,0,10*ROW('Sanitation Data'!G166)),NA())</f>
        <v>#N/A</v>
      </c>
      <c r="AP172" s="528" t="e">
        <f ca="1">+IF(AND(ISNUMBER(OFFSET('Sanitation Data'!$H$4,0,10*ROW('Sanitation Data'!H166))),'Data Summary'!DE172="Yes"),100-OFFSET('Sanitation Data'!$H$4,0,10*ROW('Sanitation Data'!H166)),NA())</f>
        <v>#N/A</v>
      </c>
      <c r="AQ172" s="528" t="e">
        <f ca="1">+IF(AND(ISNUMBER(OFFSET('Sanitation Data'!$H$6,0,10*ROW('Sanitation Data'!H166))),'Data Summary'!DF172="Yes"),OFFSET('Sanitation Data'!$H$6,0,10*ROW('Sanitation Data'!H166)),NA())</f>
        <v>#N/A</v>
      </c>
      <c r="AR172" s="528" t="e">
        <f ca="1">+IF(AND(ISNUMBER(OFFSET('Sanitation Data'!$H$10,0,10*ROW('Sanitation Data'!H166))),'Data Summary'!DG172="Yes"),OFFSET('Sanitation Data'!$H$10,0,10*ROW('Sanitation Data'!H166)),NA())</f>
        <v>#N/A</v>
      </c>
      <c r="AS172" s="528" t="e">
        <f ca="1">+IF(AND(ISNUMBER(OFFSET('Sanitation Data'!$H$11,0,10*ROW('Sanitation Data'!H166))),'Data Summary'!DH172="Yes"),OFFSET('Sanitation Data'!$H$11,0,10*ROW('Sanitation Data'!H166)),NA())</f>
        <v>#N/A</v>
      </c>
      <c r="AT172" s="528" t="e">
        <f ca="1">+IF(AND(ISNUMBER(OFFSET('Sanitation Data'!$H$12,0,10*ROW('Sanitation Data'!H166))),'Data Summary'!DI172="Yes"),OFFSET('Sanitation Data'!$H$12,0,10*ROW('Sanitation Data'!H166)),NA())</f>
        <v>#N/A</v>
      </c>
      <c r="AU172" s="528" t="e">
        <f ca="1">+IF(AND(ISNUMBER(OFFSET('Sanitation Data'!$I$4,0,10*ROW('Sanitation Data'!I166))),'Data Summary'!DJ172="Yes"),100-OFFSET('Sanitation Data'!$I$4,0,10*ROW('Sanitation Data'!I166)),NA())</f>
        <v>#N/A</v>
      </c>
      <c r="AV172" s="528" t="e">
        <f ca="1">+IF(AND(ISNUMBER(OFFSET('Sanitation Data'!$I$6,0,10*ROW('Sanitation Data'!I166))),'Data Summary'!DK172="Yes"),OFFSET('Sanitation Data'!$I$6,0,10*ROW('Sanitation Data'!I166)),NA())</f>
        <v>#N/A</v>
      </c>
      <c r="AW172" s="528" t="e">
        <f ca="1">+IF(AND(ISNUMBER(OFFSET('Sanitation Data'!$I$10,0,10*ROW('Sanitation Data'!I166))),'Data Summary'!DL172="Yes"),OFFSET('Sanitation Data'!$I$10,0,10*ROW('Sanitation Data'!I166)),NA())</f>
        <v>#N/A</v>
      </c>
      <c r="AX172" s="528" t="e">
        <f ca="1">+IF(AND(ISNUMBER(OFFSET('Sanitation Data'!$I$11,0,10*ROW('Sanitation Data'!I166))),'Data Summary'!DM172="Yes"),OFFSET('Sanitation Data'!$I$11,0,10*ROW('Sanitation Data'!I166)),NA())</f>
        <v>#N/A</v>
      </c>
      <c r="AY172" s="528" t="e">
        <f ca="1">+IF(AND(ISNUMBER(OFFSET('Sanitation Data'!$I$12,0,10*ROW('Sanitation Data'!I166))),'Data Summary'!DN172="Yes"),OFFSET('Sanitation Data'!$I$12,0,10*ROW('Sanitation Data'!I166)),NA())</f>
        <v>#N/A</v>
      </c>
      <c r="AZ172" s="529" t="e">
        <f ca="1">+IF(AND(ISNUMBER(OFFSET('Hygiene Data'!$D$5,0,10*ROW('Hygiene Data'!D166))),'Data Summary'!DO172="Yes"),OFFSET('Hygiene Data'!$D$5,0,10*ROW('Hygiene Data'!D166)),NA())</f>
        <v>#N/A</v>
      </c>
      <c r="BA172" s="529" t="e">
        <f ca="1">+IF(AND(ISNUMBER(OFFSET('Hygiene Data'!$D$7,0,10*ROW('Hygiene Data'!D166))),'Data Summary'!DP172="Yes"),OFFSET('Hygiene Data'!$D$7,0,10*ROW('Hygiene Data'!D166)),NA())</f>
        <v>#N/A</v>
      </c>
      <c r="BB172" s="529" t="e">
        <f ca="1">+IF(AND(ISNUMBER(OFFSET('Hygiene Data'!$D$9,0,10*ROW('Hygiene Data'!D166))),'Data Summary'!DQ172="Yes"),OFFSET('Hygiene Data'!$D$9,0,10*ROW('Hygiene Data'!D166)),NA())</f>
        <v>#N/A</v>
      </c>
      <c r="BC172" s="529" t="e">
        <f ca="1">+IF(AND(ISNUMBER(OFFSET('Hygiene Data'!$E$5,0,10*ROW('Hygiene Data'!E166))),'Data Summary'!DR172="Yes"),OFFSET('Hygiene Data'!$E$5,0,10*ROW('Hygiene Data'!E166)),NA())</f>
        <v>#N/A</v>
      </c>
      <c r="BD172" s="529" t="e">
        <f ca="1">+IF(AND(ISNUMBER(OFFSET('Hygiene Data'!$E$7,0,10*ROW('Hygiene Data'!E166))),'Data Summary'!DS172="Yes"),OFFSET('Hygiene Data'!$E$7,0,10*ROW('Hygiene Data'!E166)),NA())</f>
        <v>#N/A</v>
      </c>
      <c r="BE172" s="529" t="e">
        <f ca="1">+IF(AND(ISNUMBER(OFFSET('Hygiene Data'!$E$9,0,10*ROW('Hygiene Data'!E166))),'Data Summary'!DT172="Yes"),OFFSET('Hygiene Data'!$E$9,0,10*ROW('Hygiene Data'!E166)),NA())</f>
        <v>#N/A</v>
      </c>
      <c r="BF172" s="529" t="e">
        <f ca="1">+IF(AND(ISNUMBER(OFFSET('Hygiene Data'!$F$5,0,10*ROW('Hygiene Data'!F166))),'Data Summary'!DU172="Yes"),OFFSET('Hygiene Data'!$F$5,0,10*ROW('Hygiene Data'!F166)),NA())</f>
        <v>#N/A</v>
      </c>
      <c r="BG172" s="529" t="e">
        <f ca="1">+IF(AND(ISNUMBER(OFFSET('Hygiene Data'!$F$7,0,10*ROW('Hygiene Data'!F166))),'Data Summary'!DV172="Yes"),OFFSET('Hygiene Data'!$F$7,0,10*ROW('Hygiene Data'!F166)),NA())</f>
        <v>#N/A</v>
      </c>
      <c r="BH172" s="529" t="e">
        <f ca="1">+IF(AND(ISNUMBER(OFFSET('Hygiene Data'!$F$9,0,10*ROW('Hygiene Data'!F166))),'Data Summary'!DW172="Yes"),OFFSET('Hygiene Data'!$F$9,0,10*ROW('Hygiene Data'!F166)),NA())</f>
        <v>#N/A</v>
      </c>
      <c r="BI172" s="529" t="e">
        <f ca="1">+IF(AND(ISNUMBER(OFFSET('Hygiene Data'!$G$5,0,10*ROW('Hygiene Data'!G166))),'Data Summary'!DX172="Yes"),OFFSET('Hygiene Data'!$G$5,0,10*ROW('Hygiene Data'!G166)),NA())</f>
        <v>#N/A</v>
      </c>
      <c r="BJ172" s="529" t="e">
        <f ca="1">+IF(AND(ISNUMBER(OFFSET('Hygiene Data'!$G$7,0,10*ROW('Hygiene Data'!G166))),'Data Summary'!DY172="Yes"),OFFSET('Hygiene Data'!$G$7,0,10*ROW('Hygiene Data'!G166)),NA())</f>
        <v>#N/A</v>
      </c>
      <c r="BK172" s="529" t="e">
        <f ca="1">+IF(AND(ISNUMBER(OFFSET('Hygiene Data'!$G$9,0,10*ROW('Hygiene Data'!G166))),'Data Summary'!DZ172="Yes"),OFFSET('Hygiene Data'!$G$9,0,10*ROW('Hygiene Data'!G166)),NA())</f>
        <v>#N/A</v>
      </c>
      <c r="BL172" s="529" t="e">
        <f ca="1">+IF(AND(ISNUMBER(OFFSET('Hygiene Data'!$H$5,0,10*ROW('Hygiene Data'!H166))),'Data Summary'!EA172="Yes"),OFFSET('Hygiene Data'!$H$5,0,10*ROW('Hygiene Data'!H166)),NA())</f>
        <v>#N/A</v>
      </c>
      <c r="BM172" s="529" t="e">
        <f ca="1">+IF(AND(ISNUMBER(OFFSET('Hygiene Data'!$H$7,0,10*ROW('Hygiene Data'!H166))),'Data Summary'!EB172="Yes"),OFFSET('Hygiene Data'!$H$7,0,10*ROW('Hygiene Data'!H166)),NA())</f>
        <v>#N/A</v>
      </c>
      <c r="BN172" s="529" t="e">
        <f ca="1">+IF(AND(ISNUMBER(OFFSET('Hygiene Data'!$H$9,0,10*ROW('Hygiene Data'!H166))),'Data Summary'!EC172="Yes"),OFFSET('Hygiene Data'!$H$9,0,10*ROW('Hygiene Data'!H166)),NA())</f>
        <v>#N/A</v>
      </c>
      <c r="BO172" s="529" t="e">
        <f ca="1">+IF(AND(ISNUMBER(OFFSET('Hygiene Data'!$I$5,0,10*ROW('Hygiene Data'!I166))),'Data Summary'!ED172="Yes"),OFFSET('Hygiene Data'!$I$5,0,10*ROW('Hygiene Data'!I166)),NA())</f>
        <v>#N/A</v>
      </c>
      <c r="BP172" s="529" t="e">
        <f ca="1">+IF(AND(ISNUMBER(OFFSET('Hygiene Data'!$I$7,0,10*ROW('Hygiene Data'!I166))),'Data Summary'!EE172="Yes"),OFFSET('Hygiene Data'!$I$7,0,10*ROW('Hygiene Data'!I166)),NA())</f>
        <v>#N/A</v>
      </c>
      <c r="BQ172" s="529" t="e">
        <f ca="1">+IF(AND(ISNUMBER(OFFSET('Hygiene Data'!$I$9,0,10*ROW('Hygiene Data'!I166))),'Data Summary'!EF172="Yes"),OFFSET('Hygiene Data'!$I$9,0,10*ROW('Hygiene Data'!I166)),NA())</f>
        <v>#N/A</v>
      </c>
    </row>
    <row r="173" spans="1:69" x14ac:dyDescent="0.25">
      <c r="A173" s="525" t="e">
        <f ca="1">+RIGHT('Data Summary'!A173,LEN('Data Summary'!A173)-9)</f>
        <v>#VALUE!</v>
      </c>
      <c r="B173" s="499" t="str">
        <f ca="1">+IF(ISTEXT('Data Summary'!B173),'Data Summary'!B173,"")</f>
        <v/>
      </c>
      <c r="C173" s="526" t="e">
        <f ca="1">+VALUE('Data Summary'!C173)</f>
        <v>#VALUE!</v>
      </c>
      <c r="D173" s="527" t="e">
        <f ca="1">+IF(AND(ISNUMBER(OFFSET('Water Data'!$D$4,0,10*ROW('Water Data'!D167))),'Data Summary'!BS173="Yes"),100-OFFSET('Water Data'!$D$4,0,10*ROW('Water Data'!D167)),NA())</f>
        <v>#N/A</v>
      </c>
      <c r="E173" s="527" t="e">
        <f ca="1">+IF(AND(ISNUMBER(OFFSET('Water Data'!$D$6,0,10*ROW('Water Data'!D167))),'Data Summary'!BT173="Yes"),OFFSET('Water Data'!$D$6,0,10*ROW('Water Data'!D167)),NA())</f>
        <v>#N/A</v>
      </c>
      <c r="F173" s="527" t="e">
        <f ca="1">+IF(AND(ISNUMBER(OFFSET('Water Data'!$D$9,0,10*ROW('Water Data'!D167))),'Data Summary'!BU173="Yes"),OFFSET('Water Data'!$D$9,0,10*ROW('Water Data'!D167)),NA())</f>
        <v>#N/A</v>
      </c>
      <c r="G173" s="527" t="e">
        <f ca="1">+IF(AND(ISNUMBER(OFFSET('Water Data'!$E$4,0,10*ROW('Water Data'!E167))),'Data Summary'!BV173="Yes"),100-OFFSET('Water Data'!$E$4,0,10*ROW('Water Data'!E167)),NA())</f>
        <v>#N/A</v>
      </c>
      <c r="H173" s="527" t="e">
        <f ca="1">+IF(AND(ISNUMBER(OFFSET('Water Data'!$E$6,0,10*ROW('Water Data'!E167))),'Data Summary'!BW173="Yes"),OFFSET('Water Data'!$E$6,0,10*ROW('Water Data'!E167)),NA())</f>
        <v>#N/A</v>
      </c>
      <c r="I173" s="527" t="e">
        <f ca="1">+IF(AND(ISNUMBER(OFFSET('Water Data'!$E$9,0,10*ROW('Water Data'!E167))),'Data Summary'!BX173="Yes"),OFFSET('Water Data'!$E$9,0,10*ROW('Water Data'!E167)),NA())</f>
        <v>#N/A</v>
      </c>
      <c r="J173" s="527" t="e">
        <f ca="1">+IF(AND(ISNUMBER(OFFSET('Water Data'!$F$4,0,10*ROW('Water Data'!F167))),'Data Summary'!BY173="Yes"),100-OFFSET('Water Data'!$F$4,0,10*ROW('Water Data'!F167)),NA())</f>
        <v>#N/A</v>
      </c>
      <c r="K173" s="527" t="e">
        <f ca="1">+IF(AND(ISNUMBER(OFFSET('Water Data'!$F$6,0,10*ROW('Water Data'!F167))),'Data Summary'!BZ173="Yes"),OFFSET('Water Data'!$F$6,0,10*ROW('Water Data'!F167)),NA())</f>
        <v>#N/A</v>
      </c>
      <c r="L173" s="527" t="e">
        <f ca="1">+IF(AND(ISNUMBER(OFFSET('Water Data'!$F$9,0,10*ROW('Water Data'!F167))),'Data Summary'!CA173="Yes"),OFFSET('Water Data'!$F$9,0,10*ROW('Water Data'!F167)),NA())</f>
        <v>#N/A</v>
      </c>
      <c r="M173" s="527" t="e">
        <f ca="1">+IF(AND(ISNUMBER(OFFSET('Water Data'!$G$4,0,10*ROW('Water Data'!G167))),'Data Summary'!CB173="Yes"),100-OFFSET('Water Data'!$G$4,0,10*ROW('Water Data'!G167)),NA())</f>
        <v>#N/A</v>
      </c>
      <c r="N173" s="527" t="e">
        <f ca="1">+IF(AND(ISNUMBER(OFFSET('Water Data'!$G$6,0,10*ROW('Water Data'!G167))),'Data Summary'!CC173="Yes"),OFFSET('Water Data'!$G$6,0,10*ROW('Water Data'!G167)),NA())</f>
        <v>#N/A</v>
      </c>
      <c r="O173" s="527" t="e">
        <f ca="1">+IF(AND(ISNUMBER(OFFSET('Water Data'!$G$9,0,10*ROW('Water Data'!G167))),'Data Summary'!CD173="Yes"),OFFSET('Water Data'!$G$9,0,10*ROW('Water Data'!G167)),NA())</f>
        <v>#N/A</v>
      </c>
      <c r="P173" s="527" t="e">
        <f ca="1">+IF(AND(ISNUMBER(OFFSET('Water Data'!$H$4,0,10*ROW('Water Data'!H167))),'Data Summary'!CE173="Yes"),100-OFFSET('Water Data'!$H$4,0,10*ROW('Water Data'!H167)),NA())</f>
        <v>#N/A</v>
      </c>
      <c r="Q173" s="527" t="e">
        <f ca="1">+IF(AND(ISNUMBER(OFFSET('Water Data'!$H$6,0,10*ROW('Water Data'!H167))),'Data Summary'!CF173="Yes"),OFFSET('Water Data'!$H$6,0,10*ROW('Water Data'!H167)),NA())</f>
        <v>#N/A</v>
      </c>
      <c r="R173" s="527" t="e">
        <f ca="1">+IF(AND(ISNUMBER(OFFSET('Water Data'!$H$9,0,10*ROW('Water Data'!H167))),'Data Summary'!CG173="Yes"),OFFSET('Water Data'!$H$9,0,10*ROW('Water Data'!H167)),NA())</f>
        <v>#N/A</v>
      </c>
      <c r="S173" s="527" t="e">
        <f ca="1">+IF(AND(ISNUMBER(OFFSET('Water Data'!$I$4,0,10*ROW('Water Data'!I167))),'Data Summary'!CH173="Yes"),100-OFFSET('Water Data'!$I$4,0,10*ROW('Water Data'!I167)),NA())</f>
        <v>#N/A</v>
      </c>
      <c r="T173" s="527" t="e">
        <f ca="1">+IF(AND(ISNUMBER(OFFSET('Water Data'!$I$6,0,10*ROW('Water Data'!I167))),'Data Summary'!CI173="Yes"),OFFSET('Water Data'!$I$6,0,10*ROW('Water Data'!I167)),NA())</f>
        <v>#N/A</v>
      </c>
      <c r="U173" s="527" t="e">
        <f ca="1">+IF(AND(ISNUMBER(OFFSET('Water Data'!$I$9,0,10*ROW('Water Data'!I167))),'Data Summary'!CJ173="Yes"),OFFSET('Water Data'!$I$9,0,10*ROW('Water Data'!I167)),NA())</f>
        <v>#N/A</v>
      </c>
      <c r="V173" s="528" t="e">
        <f ca="1">+IF(AND(ISNUMBER(OFFSET('Sanitation Data'!$D$4,0,10*ROW('Sanitation Data'!D167))),'Data Summary'!CK173="Yes"),100-OFFSET('Sanitation Data'!$D$4,0,10*ROW('Sanitation Data'!D167)),NA())</f>
        <v>#N/A</v>
      </c>
      <c r="W173" s="528" t="e">
        <f ca="1">+IF(AND(ISNUMBER(OFFSET('Sanitation Data'!$D$6,0,10*ROW('Sanitation Data'!D167))),'Data Summary'!CL173="Yes"),OFFSET('Sanitation Data'!$D$6,0,10*ROW('Sanitation Data'!D167)),NA())</f>
        <v>#N/A</v>
      </c>
      <c r="X173" s="528" t="e">
        <f ca="1">+IF(AND(ISNUMBER(OFFSET('Sanitation Data'!$D$10,0,10*ROW('Sanitation Data'!D167))),'Data Summary'!CM173="Yes"),OFFSET('Sanitation Data'!$D$10,0,10*ROW('Sanitation Data'!D167)),NA())</f>
        <v>#N/A</v>
      </c>
      <c r="Y173" s="528" t="e">
        <f ca="1">+IF(AND(ISNUMBER(OFFSET('Sanitation Data'!$D$11,0,10*ROW('Sanitation Data'!D167))),'Data Summary'!CN173="Yes"),OFFSET('Sanitation Data'!$D$11,0,10*ROW('Sanitation Data'!D167)),NA())</f>
        <v>#N/A</v>
      </c>
      <c r="Z173" s="528" t="e">
        <f ca="1">+IF(AND(ISNUMBER(OFFSET('Sanitation Data'!$D$12,0,10*ROW('Sanitation Data'!D167))),'Data Summary'!CO173="Yes"),OFFSET('Sanitation Data'!$D$12,0,10*ROW('Sanitation Data'!D167)),NA())</f>
        <v>#N/A</v>
      </c>
      <c r="AA173" s="528" t="e">
        <f ca="1">+IF(AND(ISNUMBER(OFFSET('Sanitation Data'!$E$4,0,10*ROW('Sanitation Data'!E167))),'Data Summary'!CP173="Yes"),100-OFFSET('Sanitation Data'!$E$4,0,10*ROW('Sanitation Data'!E167)),NA())</f>
        <v>#N/A</v>
      </c>
      <c r="AB173" s="528" t="e">
        <f ca="1">+IF(AND(ISNUMBER(OFFSET('Sanitation Data'!$E$6,0,10*ROW('Sanitation Data'!E167))),'Data Summary'!CQ173="Yes"),OFFSET('Sanitation Data'!$E$6,0,10*ROW('Sanitation Data'!E167)),NA())</f>
        <v>#N/A</v>
      </c>
      <c r="AC173" s="528" t="e">
        <f ca="1">+IF(AND(ISNUMBER(OFFSET('Sanitation Data'!$E$10,0,10*ROW('Sanitation Data'!E167))),'Data Summary'!CR173="Yes"),OFFSET('Sanitation Data'!$E$10,0,10*ROW('Sanitation Data'!E167)),NA())</f>
        <v>#N/A</v>
      </c>
      <c r="AD173" s="528" t="e">
        <f ca="1">+IF(AND(ISNUMBER(OFFSET('Sanitation Data'!$E$11,0,10*ROW('Sanitation Data'!E167))),'Data Summary'!CS173="Yes"),OFFSET('Sanitation Data'!$E$11,0,10*ROW('Sanitation Data'!E167)),NA())</f>
        <v>#N/A</v>
      </c>
      <c r="AE173" s="528" t="e">
        <f ca="1">+IF(AND(ISNUMBER(OFFSET('Sanitation Data'!$E$12,0,10*ROW('Sanitation Data'!E167))),'Data Summary'!CT173="Yes"),OFFSET('Sanitation Data'!$E$12,0,10*ROW('Sanitation Data'!E167)),NA())</f>
        <v>#N/A</v>
      </c>
      <c r="AF173" s="528" t="e">
        <f ca="1">+IF(AND(ISNUMBER(OFFSET('Sanitation Data'!$F$4,0,10*ROW('Sanitation Data'!F167))),'Data Summary'!CU173="Yes"),100-OFFSET('Sanitation Data'!$F$4,0,10*ROW('Sanitation Data'!F167)),NA())</f>
        <v>#N/A</v>
      </c>
      <c r="AG173" s="528" t="e">
        <f ca="1">+IF(AND(ISNUMBER(OFFSET('Sanitation Data'!$F$6,0,10*ROW('Sanitation Data'!F167))),'Data Summary'!CV173="Yes"),OFFSET('Sanitation Data'!$F$6,0,10*ROW('Sanitation Data'!F167)),NA())</f>
        <v>#N/A</v>
      </c>
      <c r="AH173" s="528" t="e">
        <f ca="1">+IF(AND(ISNUMBER(OFFSET('Sanitation Data'!$F$10,0,10*ROW('Sanitation Data'!F167))),'Data Summary'!CW173="Yes"),OFFSET('Sanitation Data'!$F$10,0,10*ROW('Sanitation Data'!F167)),NA())</f>
        <v>#N/A</v>
      </c>
      <c r="AI173" s="528" t="e">
        <f ca="1">+IF(AND(ISNUMBER(OFFSET('Sanitation Data'!$F$11,0,10*ROW('Sanitation Data'!F167))),'Data Summary'!CX173="Yes"),OFFSET('Sanitation Data'!$F$11,0,10*ROW('Sanitation Data'!F167)),NA())</f>
        <v>#N/A</v>
      </c>
      <c r="AJ173" s="528" t="e">
        <f ca="1">+IF(AND(ISNUMBER(OFFSET('Sanitation Data'!$F$12,0,10*ROW('Sanitation Data'!F167))),'Data Summary'!CY173="Yes"),OFFSET('Sanitation Data'!$F$12,0,10*ROW('Sanitation Data'!F167)),NA())</f>
        <v>#N/A</v>
      </c>
      <c r="AK173" s="528" t="e">
        <f ca="1">+IF(AND(ISNUMBER(OFFSET('Sanitation Data'!$G$4,0,10*ROW('Sanitation Data'!G167))),'Data Summary'!CZ173="Yes"),100-OFFSET('Sanitation Data'!$G$4,0,10*ROW('Sanitation Data'!G167)),NA())</f>
        <v>#N/A</v>
      </c>
      <c r="AL173" s="528" t="e">
        <f ca="1">+IF(AND(ISNUMBER(OFFSET('Sanitation Data'!$G$6,0,10*ROW('Sanitation Data'!G167))),'Data Summary'!DA173="Yes"),OFFSET('Sanitation Data'!$G$6,0,10*ROW('Sanitation Data'!G167)),NA())</f>
        <v>#N/A</v>
      </c>
      <c r="AM173" s="528" t="e">
        <f ca="1">+IF(AND(ISNUMBER(OFFSET('Sanitation Data'!$G$10,0,10*ROW('Sanitation Data'!G167))),'Data Summary'!DB173="Yes"),OFFSET('Sanitation Data'!$G$10,0,10*ROW('Sanitation Data'!G167)),NA())</f>
        <v>#N/A</v>
      </c>
      <c r="AN173" s="528" t="e">
        <f ca="1">+IF(AND(ISNUMBER(OFFSET('Sanitation Data'!$G$11,0,10*ROW('Sanitation Data'!G167))),'Data Summary'!DC173="Yes"),OFFSET('Sanitation Data'!$G$11,0,10*ROW('Sanitation Data'!G167)),NA())</f>
        <v>#N/A</v>
      </c>
      <c r="AO173" s="528" t="e">
        <f ca="1">+IF(AND(ISNUMBER(OFFSET('Sanitation Data'!$G$12,0,10*ROW('Sanitation Data'!G167))),'Data Summary'!DD173="Yes"),OFFSET('Sanitation Data'!$G$12,0,10*ROW('Sanitation Data'!G167)),NA())</f>
        <v>#N/A</v>
      </c>
      <c r="AP173" s="528" t="e">
        <f ca="1">+IF(AND(ISNUMBER(OFFSET('Sanitation Data'!$H$4,0,10*ROW('Sanitation Data'!H167))),'Data Summary'!DE173="Yes"),100-OFFSET('Sanitation Data'!$H$4,0,10*ROW('Sanitation Data'!H167)),NA())</f>
        <v>#N/A</v>
      </c>
      <c r="AQ173" s="528" t="e">
        <f ca="1">+IF(AND(ISNUMBER(OFFSET('Sanitation Data'!$H$6,0,10*ROW('Sanitation Data'!H167))),'Data Summary'!DF173="Yes"),OFFSET('Sanitation Data'!$H$6,0,10*ROW('Sanitation Data'!H167)),NA())</f>
        <v>#N/A</v>
      </c>
      <c r="AR173" s="528" t="e">
        <f ca="1">+IF(AND(ISNUMBER(OFFSET('Sanitation Data'!$H$10,0,10*ROW('Sanitation Data'!H167))),'Data Summary'!DG173="Yes"),OFFSET('Sanitation Data'!$H$10,0,10*ROW('Sanitation Data'!H167)),NA())</f>
        <v>#N/A</v>
      </c>
      <c r="AS173" s="528" t="e">
        <f ca="1">+IF(AND(ISNUMBER(OFFSET('Sanitation Data'!$H$11,0,10*ROW('Sanitation Data'!H167))),'Data Summary'!DH173="Yes"),OFFSET('Sanitation Data'!$H$11,0,10*ROW('Sanitation Data'!H167)),NA())</f>
        <v>#N/A</v>
      </c>
      <c r="AT173" s="528" t="e">
        <f ca="1">+IF(AND(ISNUMBER(OFFSET('Sanitation Data'!$H$12,0,10*ROW('Sanitation Data'!H167))),'Data Summary'!DI173="Yes"),OFFSET('Sanitation Data'!$H$12,0,10*ROW('Sanitation Data'!H167)),NA())</f>
        <v>#N/A</v>
      </c>
      <c r="AU173" s="528" t="e">
        <f ca="1">+IF(AND(ISNUMBER(OFFSET('Sanitation Data'!$I$4,0,10*ROW('Sanitation Data'!I167))),'Data Summary'!DJ173="Yes"),100-OFFSET('Sanitation Data'!$I$4,0,10*ROW('Sanitation Data'!I167)),NA())</f>
        <v>#N/A</v>
      </c>
      <c r="AV173" s="528" t="e">
        <f ca="1">+IF(AND(ISNUMBER(OFFSET('Sanitation Data'!$I$6,0,10*ROW('Sanitation Data'!I167))),'Data Summary'!DK173="Yes"),OFFSET('Sanitation Data'!$I$6,0,10*ROW('Sanitation Data'!I167)),NA())</f>
        <v>#N/A</v>
      </c>
      <c r="AW173" s="528" t="e">
        <f ca="1">+IF(AND(ISNUMBER(OFFSET('Sanitation Data'!$I$10,0,10*ROW('Sanitation Data'!I167))),'Data Summary'!DL173="Yes"),OFFSET('Sanitation Data'!$I$10,0,10*ROW('Sanitation Data'!I167)),NA())</f>
        <v>#N/A</v>
      </c>
      <c r="AX173" s="528" t="e">
        <f ca="1">+IF(AND(ISNUMBER(OFFSET('Sanitation Data'!$I$11,0,10*ROW('Sanitation Data'!I167))),'Data Summary'!DM173="Yes"),OFFSET('Sanitation Data'!$I$11,0,10*ROW('Sanitation Data'!I167)),NA())</f>
        <v>#N/A</v>
      </c>
      <c r="AY173" s="528" t="e">
        <f ca="1">+IF(AND(ISNUMBER(OFFSET('Sanitation Data'!$I$12,0,10*ROW('Sanitation Data'!I167))),'Data Summary'!DN173="Yes"),OFFSET('Sanitation Data'!$I$12,0,10*ROW('Sanitation Data'!I167)),NA())</f>
        <v>#N/A</v>
      </c>
      <c r="AZ173" s="529" t="e">
        <f ca="1">+IF(AND(ISNUMBER(OFFSET('Hygiene Data'!$D$5,0,10*ROW('Hygiene Data'!D167))),'Data Summary'!DO173="Yes"),OFFSET('Hygiene Data'!$D$5,0,10*ROW('Hygiene Data'!D167)),NA())</f>
        <v>#N/A</v>
      </c>
      <c r="BA173" s="529" t="e">
        <f ca="1">+IF(AND(ISNUMBER(OFFSET('Hygiene Data'!$D$7,0,10*ROW('Hygiene Data'!D167))),'Data Summary'!DP173="Yes"),OFFSET('Hygiene Data'!$D$7,0,10*ROW('Hygiene Data'!D167)),NA())</f>
        <v>#N/A</v>
      </c>
      <c r="BB173" s="529" t="e">
        <f ca="1">+IF(AND(ISNUMBER(OFFSET('Hygiene Data'!$D$9,0,10*ROW('Hygiene Data'!D167))),'Data Summary'!DQ173="Yes"),OFFSET('Hygiene Data'!$D$9,0,10*ROW('Hygiene Data'!D167)),NA())</f>
        <v>#N/A</v>
      </c>
      <c r="BC173" s="529" t="e">
        <f ca="1">+IF(AND(ISNUMBER(OFFSET('Hygiene Data'!$E$5,0,10*ROW('Hygiene Data'!E167))),'Data Summary'!DR173="Yes"),OFFSET('Hygiene Data'!$E$5,0,10*ROW('Hygiene Data'!E167)),NA())</f>
        <v>#N/A</v>
      </c>
      <c r="BD173" s="529" t="e">
        <f ca="1">+IF(AND(ISNUMBER(OFFSET('Hygiene Data'!$E$7,0,10*ROW('Hygiene Data'!E167))),'Data Summary'!DS173="Yes"),OFFSET('Hygiene Data'!$E$7,0,10*ROW('Hygiene Data'!E167)),NA())</f>
        <v>#N/A</v>
      </c>
      <c r="BE173" s="529" t="e">
        <f ca="1">+IF(AND(ISNUMBER(OFFSET('Hygiene Data'!$E$9,0,10*ROW('Hygiene Data'!E167))),'Data Summary'!DT173="Yes"),OFFSET('Hygiene Data'!$E$9,0,10*ROW('Hygiene Data'!E167)),NA())</f>
        <v>#N/A</v>
      </c>
      <c r="BF173" s="529" t="e">
        <f ca="1">+IF(AND(ISNUMBER(OFFSET('Hygiene Data'!$F$5,0,10*ROW('Hygiene Data'!F167))),'Data Summary'!DU173="Yes"),OFFSET('Hygiene Data'!$F$5,0,10*ROW('Hygiene Data'!F167)),NA())</f>
        <v>#N/A</v>
      </c>
      <c r="BG173" s="529" t="e">
        <f ca="1">+IF(AND(ISNUMBER(OFFSET('Hygiene Data'!$F$7,0,10*ROW('Hygiene Data'!F167))),'Data Summary'!DV173="Yes"),OFFSET('Hygiene Data'!$F$7,0,10*ROW('Hygiene Data'!F167)),NA())</f>
        <v>#N/A</v>
      </c>
      <c r="BH173" s="529" t="e">
        <f ca="1">+IF(AND(ISNUMBER(OFFSET('Hygiene Data'!$F$9,0,10*ROW('Hygiene Data'!F167))),'Data Summary'!DW173="Yes"),OFFSET('Hygiene Data'!$F$9,0,10*ROW('Hygiene Data'!F167)),NA())</f>
        <v>#N/A</v>
      </c>
      <c r="BI173" s="529" t="e">
        <f ca="1">+IF(AND(ISNUMBER(OFFSET('Hygiene Data'!$G$5,0,10*ROW('Hygiene Data'!G167))),'Data Summary'!DX173="Yes"),OFFSET('Hygiene Data'!$G$5,0,10*ROW('Hygiene Data'!G167)),NA())</f>
        <v>#N/A</v>
      </c>
      <c r="BJ173" s="529" t="e">
        <f ca="1">+IF(AND(ISNUMBER(OFFSET('Hygiene Data'!$G$7,0,10*ROW('Hygiene Data'!G167))),'Data Summary'!DY173="Yes"),OFFSET('Hygiene Data'!$G$7,0,10*ROW('Hygiene Data'!G167)),NA())</f>
        <v>#N/A</v>
      </c>
      <c r="BK173" s="529" t="e">
        <f ca="1">+IF(AND(ISNUMBER(OFFSET('Hygiene Data'!$G$9,0,10*ROW('Hygiene Data'!G167))),'Data Summary'!DZ173="Yes"),OFFSET('Hygiene Data'!$G$9,0,10*ROW('Hygiene Data'!G167)),NA())</f>
        <v>#N/A</v>
      </c>
      <c r="BL173" s="529" t="e">
        <f ca="1">+IF(AND(ISNUMBER(OFFSET('Hygiene Data'!$H$5,0,10*ROW('Hygiene Data'!H167))),'Data Summary'!EA173="Yes"),OFFSET('Hygiene Data'!$H$5,0,10*ROW('Hygiene Data'!H167)),NA())</f>
        <v>#N/A</v>
      </c>
      <c r="BM173" s="529" t="e">
        <f ca="1">+IF(AND(ISNUMBER(OFFSET('Hygiene Data'!$H$7,0,10*ROW('Hygiene Data'!H167))),'Data Summary'!EB173="Yes"),OFFSET('Hygiene Data'!$H$7,0,10*ROW('Hygiene Data'!H167)),NA())</f>
        <v>#N/A</v>
      </c>
      <c r="BN173" s="529" t="e">
        <f ca="1">+IF(AND(ISNUMBER(OFFSET('Hygiene Data'!$H$9,0,10*ROW('Hygiene Data'!H167))),'Data Summary'!EC173="Yes"),OFFSET('Hygiene Data'!$H$9,0,10*ROW('Hygiene Data'!H167)),NA())</f>
        <v>#N/A</v>
      </c>
      <c r="BO173" s="529" t="e">
        <f ca="1">+IF(AND(ISNUMBER(OFFSET('Hygiene Data'!$I$5,0,10*ROW('Hygiene Data'!I167))),'Data Summary'!ED173="Yes"),OFFSET('Hygiene Data'!$I$5,0,10*ROW('Hygiene Data'!I167)),NA())</f>
        <v>#N/A</v>
      </c>
      <c r="BP173" s="529" t="e">
        <f ca="1">+IF(AND(ISNUMBER(OFFSET('Hygiene Data'!$I$7,0,10*ROW('Hygiene Data'!I167))),'Data Summary'!EE173="Yes"),OFFSET('Hygiene Data'!$I$7,0,10*ROW('Hygiene Data'!I167)),NA())</f>
        <v>#N/A</v>
      </c>
      <c r="BQ173" s="529" t="e">
        <f ca="1">+IF(AND(ISNUMBER(OFFSET('Hygiene Data'!$I$9,0,10*ROW('Hygiene Data'!I167))),'Data Summary'!EF173="Yes"),OFFSET('Hygiene Data'!$I$9,0,10*ROW('Hygiene Data'!I167)),NA())</f>
        <v>#N/A</v>
      </c>
    </row>
    <row r="174" spans="1:69" x14ac:dyDescent="0.25">
      <c r="A174" s="525" t="e">
        <f ca="1">+RIGHT('Data Summary'!A174,LEN('Data Summary'!A174)-9)</f>
        <v>#VALUE!</v>
      </c>
      <c r="B174" s="499" t="str">
        <f ca="1">+IF(ISTEXT('Data Summary'!B174),'Data Summary'!B174,"")</f>
        <v/>
      </c>
      <c r="C174" s="526" t="e">
        <f ca="1">+VALUE('Data Summary'!C174)</f>
        <v>#VALUE!</v>
      </c>
      <c r="D174" s="527" t="e">
        <f ca="1">+IF(AND(ISNUMBER(OFFSET('Water Data'!$D$4,0,10*ROW('Water Data'!D168))),'Data Summary'!BS174="Yes"),100-OFFSET('Water Data'!$D$4,0,10*ROW('Water Data'!D168)),NA())</f>
        <v>#N/A</v>
      </c>
      <c r="E174" s="527" t="e">
        <f ca="1">+IF(AND(ISNUMBER(OFFSET('Water Data'!$D$6,0,10*ROW('Water Data'!D168))),'Data Summary'!BT174="Yes"),OFFSET('Water Data'!$D$6,0,10*ROW('Water Data'!D168)),NA())</f>
        <v>#N/A</v>
      </c>
      <c r="F174" s="527" t="e">
        <f ca="1">+IF(AND(ISNUMBER(OFFSET('Water Data'!$D$9,0,10*ROW('Water Data'!D168))),'Data Summary'!BU174="Yes"),OFFSET('Water Data'!$D$9,0,10*ROW('Water Data'!D168)),NA())</f>
        <v>#N/A</v>
      </c>
      <c r="G174" s="527" t="e">
        <f ca="1">+IF(AND(ISNUMBER(OFFSET('Water Data'!$E$4,0,10*ROW('Water Data'!E168))),'Data Summary'!BV174="Yes"),100-OFFSET('Water Data'!$E$4,0,10*ROW('Water Data'!E168)),NA())</f>
        <v>#N/A</v>
      </c>
      <c r="H174" s="527" t="e">
        <f ca="1">+IF(AND(ISNUMBER(OFFSET('Water Data'!$E$6,0,10*ROW('Water Data'!E168))),'Data Summary'!BW174="Yes"),OFFSET('Water Data'!$E$6,0,10*ROW('Water Data'!E168)),NA())</f>
        <v>#N/A</v>
      </c>
      <c r="I174" s="527" t="e">
        <f ca="1">+IF(AND(ISNUMBER(OFFSET('Water Data'!$E$9,0,10*ROW('Water Data'!E168))),'Data Summary'!BX174="Yes"),OFFSET('Water Data'!$E$9,0,10*ROW('Water Data'!E168)),NA())</f>
        <v>#N/A</v>
      </c>
      <c r="J174" s="527" t="e">
        <f ca="1">+IF(AND(ISNUMBER(OFFSET('Water Data'!$F$4,0,10*ROW('Water Data'!F168))),'Data Summary'!BY174="Yes"),100-OFFSET('Water Data'!$F$4,0,10*ROW('Water Data'!F168)),NA())</f>
        <v>#N/A</v>
      </c>
      <c r="K174" s="527" t="e">
        <f ca="1">+IF(AND(ISNUMBER(OFFSET('Water Data'!$F$6,0,10*ROW('Water Data'!F168))),'Data Summary'!BZ174="Yes"),OFFSET('Water Data'!$F$6,0,10*ROW('Water Data'!F168)),NA())</f>
        <v>#N/A</v>
      </c>
      <c r="L174" s="527" t="e">
        <f ca="1">+IF(AND(ISNUMBER(OFFSET('Water Data'!$F$9,0,10*ROW('Water Data'!F168))),'Data Summary'!CA174="Yes"),OFFSET('Water Data'!$F$9,0,10*ROW('Water Data'!F168)),NA())</f>
        <v>#N/A</v>
      </c>
      <c r="M174" s="527" t="e">
        <f ca="1">+IF(AND(ISNUMBER(OFFSET('Water Data'!$G$4,0,10*ROW('Water Data'!G168))),'Data Summary'!CB174="Yes"),100-OFFSET('Water Data'!$G$4,0,10*ROW('Water Data'!G168)),NA())</f>
        <v>#N/A</v>
      </c>
      <c r="N174" s="527" t="e">
        <f ca="1">+IF(AND(ISNUMBER(OFFSET('Water Data'!$G$6,0,10*ROW('Water Data'!G168))),'Data Summary'!CC174="Yes"),OFFSET('Water Data'!$G$6,0,10*ROW('Water Data'!G168)),NA())</f>
        <v>#N/A</v>
      </c>
      <c r="O174" s="527" t="e">
        <f ca="1">+IF(AND(ISNUMBER(OFFSET('Water Data'!$G$9,0,10*ROW('Water Data'!G168))),'Data Summary'!CD174="Yes"),OFFSET('Water Data'!$G$9,0,10*ROW('Water Data'!G168)),NA())</f>
        <v>#N/A</v>
      </c>
      <c r="P174" s="527" t="e">
        <f ca="1">+IF(AND(ISNUMBER(OFFSET('Water Data'!$H$4,0,10*ROW('Water Data'!H168))),'Data Summary'!CE174="Yes"),100-OFFSET('Water Data'!$H$4,0,10*ROW('Water Data'!H168)),NA())</f>
        <v>#N/A</v>
      </c>
      <c r="Q174" s="527" t="e">
        <f ca="1">+IF(AND(ISNUMBER(OFFSET('Water Data'!$H$6,0,10*ROW('Water Data'!H168))),'Data Summary'!CF174="Yes"),OFFSET('Water Data'!$H$6,0,10*ROW('Water Data'!H168)),NA())</f>
        <v>#N/A</v>
      </c>
      <c r="R174" s="527" t="e">
        <f ca="1">+IF(AND(ISNUMBER(OFFSET('Water Data'!$H$9,0,10*ROW('Water Data'!H168))),'Data Summary'!CG174="Yes"),OFFSET('Water Data'!$H$9,0,10*ROW('Water Data'!H168)),NA())</f>
        <v>#N/A</v>
      </c>
      <c r="S174" s="527" t="e">
        <f ca="1">+IF(AND(ISNUMBER(OFFSET('Water Data'!$I$4,0,10*ROW('Water Data'!I168))),'Data Summary'!CH174="Yes"),100-OFFSET('Water Data'!$I$4,0,10*ROW('Water Data'!I168)),NA())</f>
        <v>#N/A</v>
      </c>
      <c r="T174" s="527" t="e">
        <f ca="1">+IF(AND(ISNUMBER(OFFSET('Water Data'!$I$6,0,10*ROW('Water Data'!I168))),'Data Summary'!CI174="Yes"),OFFSET('Water Data'!$I$6,0,10*ROW('Water Data'!I168)),NA())</f>
        <v>#N/A</v>
      </c>
      <c r="U174" s="527" t="e">
        <f ca="1">+IF(AND(ISNUMBER(OFFSET('Water Data'!$I$9,0,10*ROW('Water Data'!I168))),'Data Summary'!CJ174="Yes"),OFFSET('Water Data'!$I$9,0,10*ROW('Water Data'!I168)),NA())</f>
        <v>#N/A</v>
      </c>
      <c r="V174" s="528" t="e">
        <f ca="1">+IF(AND(ISNUMBER(OFFSET('Sanitation Data'!$D$4,0,10*ROW('Sanitation Data'!D168))),'Data Summary'!CK174="Yes"),100-OFFSET('Sanitation Data'!$D$4,0,10*ROW('Sanitation Data'!D168)),NA())</f>
        <v>#N/A</v>
      </c>
      <c r="W174" s="528" t="e">
        <f ca="1">+IF(AND(ISNUMBER(OFFSET('Sanitation Data'!$D$6,0,10*ROW('Sanitation Data'!D168))),'Data Summary'!CL174="Yes"),OFFSET('Sanitation Data'!$D$6,0,10*ROW('Sanitation Data'!D168)),NA())</f>
        <v>#N/A</v>
      </c>
      <c r="X174" s="528" t="e">
        <f ca="1">+IF(AND(ISNUMBER(OFFSET('Sanitation Data'!$D$10,0,10*ROW('Sanitation Data'!D168))),'Data Summary'!CM174="Yes"),OFFSET('Sanitation Data'!$D$10,0,10*ROW('Sanitation Data'!D168)),NA())</f>
        <v>#N/A</v>
      </c>
      <c r="Y174" s="528" t="e">
        <f ca="1">+IF(AND(ISNUMBER(OFFSET('Sanitation Data'!$D$11,0,10*ROW('Sanitation Data'!D168))),'Data Summary'!CN174="Yes"),OFFSET('Sanitation Data'!$D$11,0,10*ROW('Sanitation Data'!D168)),NA())</f>
        <v>#N/A</v>
      </c>
      <c r="Z174" s="528" t="e">
        <f ca="1">+IF(AND(ISNUMBER(OFFSET('Sanitation Data'!$D$12,0,10*ROW('Sanitation Data'!D168))),'Data Summary'!CO174="Yes"),OFFSET('Sanitation Data'!$D$12,0,10*ROW('Sanitation Data'!D168)),NA())</f>
        <v>#N/A</v>
      </c>
      <c r="AA174" s="528" t="e">
        <f ca="1">+IF(AND(ISNUMBER(OFFSET('Sanitation Data'!$E$4,0,10*ROW('Sanitation Data'!E168))),'Data Summary'!CP174="Yes"),100-OFFSET('Sanitation Data'!$E$4,0,10*ROW('Sanitation Data'!E168)),NA())</f>
        <v>#N/A</v>
      </c>
      <c r="AB174" s="528" t="e">
        <f ca="1">+IF(AND(ISNUMBER(OFFSET('Sanitation Data'!$E$6,0,10*ROW('Sanitation Data'!E168))),'Data Summary'!CQ174="Yes"),OFFSET('Sanitation Data'!$E$6,0,10*ROW('Sanitation Data'!E168)),NA())</f>
        <v>#N/A</v>
      </c>
      <c r="AC174" s="528" t="e">
        <f ca="1">+IF(AND(ISNUMBER(OFFSET('Sanitation Data'!$E$10,0,10*ROW('Sanitation Data'!E168))),'Data Summary'!CR174="Yes"),OFFSET('Sanitation Data'!$E$10,0,10*ROW('Sanitation Data'!E168)),NA())</f>
        <v>#N/A</v>
      </c>
      <c r="AD174" s="528" t="e">
        <f ca="1">+IF(AND(ISNUMBER(OFFSET('Sanitation Data'!$E$11,0,10*ROW('Sanitation Data'!E168))),'Data Summary'!CS174="Yes"),OFFSET('Sanitation Data'!$E$11,0,10*ROW('Sanitation Data'!E168)),NA())</f>
        <v>#N/A</v>
      </c>
      <c r="AE174" s="528" t="e">
        <f ca="1">+IF(AND(ISNUMBER(OFFSET('Sanitation Data'!$E$12,0,10*ROW('Sanitation Data'!E168))),'Data Summary'!CT174="Yes"),OFFSET('Sanitation Data'!$E$12,0,10*ROW('Sanitation Data'!E168)),NA())</f>
        <v>#N/A</v>
      </c>
      <c r="AF174" s="528" t="e">
        <f ca="1">+IF(AND(ISNUMBER(OFFSET('Sanitation Data'!$F$4,0,10*ROW('Sanitation Data'!F168))),'Data Summary'!CU174="Yes"),100-OFFSET('Sanitation Data'!$F$4,0,10*ROW('Sanitation Data'!F168)),NA())</f>
        <v>#N/A</v>
      </c>
      <c r="AG174" s="528" t="e">
        <f ca="1">+IF(AND(ISNUMBER(OFFSET('Sanitation Data'!$F$6,0,10*ROW('Sanitation Data'!F168))),'Data Summary'!CV174="Yes"),OFFSET('Sanitation Data'!$F$6,0,10*ROW('Sanitation Data'!F168)),NA())</f>
        <v>#N/A</v>
      </c>
      <c r="AH174" s="528" t="e">
        <f ca="1">+IF(AND(ISNUMBER(OFFSET('Sanitation Data'!$F$10,0,10*ROW('Sanitation Data'!F168))),'Data Summary'!CW174="Yes"),OFFSET('Sanitation Data'!$F$10,0,10*ROW('Sanitation Data'!F168)),NA())</f>
        <v>#N/A</v>
      </c>
      <c r="AI174" s="528" t="e">
        <f ca="1">+IF(AND(ISNUMBER(OFFSET('Sanitation Data'!$F$11,0,10*ROW('Sanitation Data'!F168))),'Data Summary'!CX174="Yes"),OFFSET('Sanitation Data'!$F$11,0,10*ROW('Sanitation Data'!F168)),NA())</f>
        <v>#N/A</v>
      </c>
      <c r="AJ174" s="528" t="e">
        <f ca="1">+IF(AND(ISNUMBER(OFFSET('Sanitation Data'!$F$12,0,10*ROW('Sanitation Data'!F168))),'Data Summary'!CY174="Yes"),OFFSET('Sanitation Data'!$F$12,0,10*ROW('Sanitation Data'!F168)),NA())</f>
        <v>#N/A</v>
      </c>
      <c r="AK174" s="528" t="e">
        <f ca="1">+IF(AND(ISNUMBER(OFFSET('Sanitation Data'!$G$4,0,10*ROW('Sanitation Data'!G168))),'Data Summary'!CZ174="Yes"),100-OFFSET('Sanitation Data'!$G$4,0,10*ROW('Sanitation Data'!G168)),NA())</f>
        <v>#N/A</v>
      </c>
      <c r="AL174" s="528" t="e">
        <f ca="1">+IF(AND(ISNUMBER(OFFSET('Sanitation Data'!$G$6,0,10*ROW('Sanitation Data'!G168))),'Data Summary'!DA174="Yes"),OFFSET('Sanitation Data'!$G$6,0,10*ROW('Sanitation Data'!G168)),NA())</f>
        <v>#N/A</v>
      </c>
      <c r="AM174" s="528" t="e">
        <f ca="1">+IF(AND(ISNUMBER(OFFSET('Sanitation Data'!$G$10,0,10*ROW('Sanitation Data'!G168))),'Data Summary'!DB174="Yes"),OFFSET('Sanitation Data'!$G$10,0,10*ROW('Sanitation Data'!G168)),NA())</f>
        <v>#N/A</v>
      </c>
      <c r="AN174" s="528" t="e">
        <f ca="1">+IF(AND(ISNUMBER(OFFSET('Sanitation Data'!$G$11,0,10*ROW('Sanitation Data'!G168))),'Data Summary'!DC174="Yes"),OFFSET('Sanitation Data'!$G$11,0,10*ROW('Sanitation Data'!G168)),NA())</f>
        <v>#N/A</v>
      </c>
      <c r="AO174" s="528" t="e">
        <f ca="1">+IF(AND(ISNUMBER(OFFSET('Sanitation Data'!$G$12,0,10*ROW('Sanitation Data'!G168))),'Data Summary'!DD174="Yes"),OFFSET('Sanitation Data'!$G$12,0,10*ROW('Sanitation Data'!G168)),NA())</f>
        <v>#N/A</v>
      </c>
      <c r="AP174" s="528" t="e">
        <f ca="1">+IF(AND(ISNUMBER(OFFSET('Sanitation Data'!$H$4,0,10*ROW('Sanitation Data'!H168))),'Data Summary'!DE174="Yes"),100-OFFSET('Sanitation Data'!$H$4,0,10*ROW('Sanitation Data'!H168)),NA())</f>
        <v>#N/A</v>
      </c>
      <c r="AQ174" s="528" t="e">
        <f ca="1">+IF(AND(ISNUMBER(OFFSET('Sanitation Data'!$H$6,0,10*ROW('Sanitation Data'!H168))),'Data Summary'!DF174="Yes"),OFFSET('Sanitation Data'!$H$6,0,10*ROW('Sanitation Data'!H168)),NA())</f>
        <v>#N/A</v>
      </c>
      <c r="AR174" s="528" t="e">
        <f ca="1">+IF(AND(ISNUMBER(OFFSET('Sanitation Data'!$H$10,0,10*ROW('Sanitation Data'!H168))),'Data Summary'!DG174="Yes"),OFFSET('Sanitation Data'!$H$10,0,10*ROW('Sanitation Data'!H168)),NA())</f>
        <v>#N/A</v>
      </c>
      <c r="AS174" s="528" t="e">
        <f ca="1">+IF(AND(ISNUMBER(OFFSET('Sanitation Data'!$H$11,0,10*ROW('Sanitation Data'!H168))),'Data Summary'!DH174="Yes"),OFFSET('Sanitation Data'!$H$11,0,10*ROW('Sanitation Data'!H168)),NA())</f>
        <v>#N/A</v>
      </c>
      <c r="AT174" s="528" t="e">
        <f ca="1">+IF(AND(ISNUMBER(OFFSET('Sanitation Data'!$H$12,0,10*ROW('Sanitation Data'!H168))),'Data Summary'!DI174="Yes"),OFFSET('Sanitation Data'!$H$12,0,10*ROW('Sanitation Data'!H168)),NA())</f>
        <v>#N/A</v>
      </c>
      <c r="AU174" s="528" t="e">
        <f ca="1">+IF(AND(ISNUMBER(OFFSET('Sanitation Data'!$I$4,0,10*ROW('Sanitation Data'!I168))),'Data Summary'!DJ174="Yes"),100-OFFSET('Sanitation Data'!$I$4,0,10*ROW('Sanitation Data'!I168)),NA())</f>
        <v>#N/A</v>
      </c>
      <c r="AV174" s="528" t="e">
        <f ca="1">+IF(AND(ISNUMBER(OFFSET('Sanitation Data'!$I$6,0,10*ROW('Sanitation Data'!I168))),'Data Summary'!DK174="Yes"),OFFSET('Sanitation Data'!$I$6,0,10*ROW('Sanitation Data'!I168)),NA())</f>
        <v>#N/A</v>
      </c>
      <c r="AW174" s="528" t="e">
        <f ca="1">+IF(AND(ISNUMBER(OFFSET('Sanitation Data'!$I$10,0,10*ROW('Sanitation Data'!I168))),'Data Summary'!DL174="Yes"),OFFSET('Sanitation Data'!$I$10,0,10*ROW('Sanitation Data'!I168)),NA())</f>
        <v>#N/A</v>
      </c>
      <c r="AX174" s="528" t="e">
        <f ca="1">+IF(AND(ISNUMBER(OFFSET('Sanitation Data'!$I$11,0,10*ROW('Sanitation Data'!I168))),'Data Summary'!DM174="Yes"),OFFSET('Sanitation Data'!$I$11,0,10*ROW('Sanitation Data'!I168)),NA())</f>
        <v>#N/A</v>
      </c>
      <c r="AY174" s="528" t="e">
        <f ca="1">+IF(AND(ISNUMBER(OFFSET('Sanitation Data'!$I$12,0,10*ROW('Sanitation Data'!I168))),'Data Summary'!DN174="Yes"),OFFSET('Sanitation Data'!$I$12,0,10*ROW('Sanitation Data'!I168)),NA())</f>
        <v>#N/A</v>
      </c>
      <c r="AZ174" s="529" t="e">
        <f ca="1">+IF(AND(ISNUMBER(OFFSET('Hygiene Data'!$D$5,0,10*ROW('Hygiene Data'!D168))),'Data Summary'!DO174="Yes"),OFFSET('Hygiene Data'!$D$5,0,10*ROW('Hygiene Data'!D168)),NA())</f>
        <v>#N/A</v>
      </c>
      <c r="BA174" s="529" t="e">
        <f ca="1">+IF(AND(ISNUMBER(OFFSET('Hygiene Data'!$D$7,0,10*ROW('Hygiene Data'!D168))),'Data Summary'!DP174="Yes"),OFFSET('Hygiene Data'!$D$7,0,10*ROW('Hygiene Data'!D168)),NA())</f>
        <v>#N/A</v>
      </c>
      <c r="BB174" s="529" t="e">
        <f ca="1">+IF(AND(ISNUMBER(OFFSET('Hygiene Data'!$D$9,0,10*ROW('Hygiene Data'!D168))),'Data Summary'!DQ174="Yes"),OFFSET('Hygiene Data'!$D$9,0,10*ROW('Hygiene Data'!D168)),NA())</f>
        <v>#N/A</v>
      </c>
      <c r="BC174" s="529" t="e">
        <f ca="1">+IF(AND(ISNUMBER(OFFSET('Hygiene Data'!$E$5,0,10*ROW('Hygiene Data'!E168))),'Data Summary'!DR174="Yes"),OFFSET('Hygiene Data'!$E$5,0,10*ROW('Hygiene Data'!E168)),NA())</f>
        <v>#N/A</v>
      </c>
      <c r="BD174" s="529" t="e">
        <f ca="1">+IF(AND(ISNUMBER(OFFSET('Hygiene Data'!$E$7,0,10*ROW('Hygiene Data'!E168))),'Data Summary'!DS174="Yes"),OFFSET('Hygiene Data'!$E$7,0,10*ROW('Hygiene Data'!E168)),NA())</f>
        <v>#N/A</v>
      </c>
      <c r="BE174" s="529" t="e">
        <f ca="1">+IF(AND(ISNUMBER(OFFSET('Hygiene Data'!$E$9,0,10*ROW('Hygiene Data'!E168))),'Data Summary'!DT174="Yes"),OFFSET('Hygiene Data'!$E$9,0,10*ROW('Hygiene Data'!E168)),NA())</f>
        <v>#N/A</v>
      </c>
      <c r="BF174" s="529" t="e">
        <f ca="1">+IF(AND(ISNUMBER(OFFSET('Hygiene Data'!$F$5,0,10*ROW('Hygiene Data'!F168))),'Data Summary'!DU174="Yes"),OFFSET('Hygiene Data'!$F$5,0,10*ROW('Hygiene Data'!F168)),NA())</f>
        <v>#N/A</v>
      </c>
      <c r="BG174" s="529" t="e">
        <f ca="1">+IF(AND(ISNUMBER(OFFSET('Hygiene Data'!$F$7,0,10*ROW('Hygiene Data'!F168))),'Data Summary'!DV174="Yes"),OFFSET('Hygiene Data'!$F$7,0,10*ROW('Hygiene Data'!F168)),NA())</f>
        <v>#N/A</v>
      </c>
      <c r="BH174" s="529" t="e">
        <f ca="1">+IF(AND(ISNUMBER(OFFSET('Hygiene Data'!$F$9,0,10*ROW('Hygiene Data'!F168))),'Data Summary'!DW174="Yes"),OFFSET('Hygiene Data'!$F$9,0,10*ROW('Hygiene Data'!F168)),NA())</f>
        <v>#N/A</v>
      </c>
      <c r="BI174" s="529" t="e">
        <f ca="1">+IF(AND(ISNUMBER(OFFSET('Hygiene Data'!$G$5,0,10*ROW('Hygiene Data'!G168))),'Data Summary'!DX174="Yes"),OFFSET('Hygiene Data'!$G$5,0,10*ROW('Hygiene Data'!G168)),NA())</f>
        <v>#N/A</v>
      </c>
      <c r="BJ174" s="529" t="e">
        <f ca="1">+IF(AND(ISNUMBER(OFFSET('Hygiene Data'!$G$7,0,10*ROW('Hygiene Data'!G168))),'Data Summary'!DY174="Yes"),OFFSET('Hygiene Data'!$G$7,0,10*ROW('Hygiene Data'!G168)),NA())</f>
        <v>#N/A</v>
      </c>
      <c r="BK174" s="529" t="e">
        <f ca="1">+IF(AND(ISNUMBER(OFFSET('Hygiene Data'!$G$9,0,10*ROW('Hygiene Data'!G168))),'Data Summary'!DZ174="Yes"),OFFSET('Hygiene Data'!$G$9,0,10*ROW('Hygiene Data'!G168)),NA())</f>
        <v>#N/A</v>
      </c>
      <c r="BL174" s="529" t="e">
        <f ca="1">+IF(AND(ISNUMBER(OFFSET('Hygiene Data'!$H$5,0,10*ROW('Hygiene Data'!H168))),'Data Summary'!EA174="Yes"),OFFSET('Hygiene Data'!$H$5,0,10*ROW('Hygiene Data'!H168)),NA())</f>
        <v>#N/A</v>
      </c>
      <c r="BM174" s="529" t="e">
        <f ca="1">+IF(AND(ISNUMBER(OFFSET('Hygiene Data'!$H$7,0,10*ROW('Hygiene Data'!H168))),'Data Summary'!EB174="Yes"),OFFSET('Hygiene Data'!$H$7,0,10*ROW('Hygiene Data'!H168)),NA())</f>
        <v>#N/A</v>
      </c>
      <c r="BN174" s="529" t="e">
        <f ca="1">+IF(AND(ISNUMBER(OFFSET('Hygiene Data'!$H$9,0,10*ROW('Hygiene Data'!H168))),'Data Summary'!EC174="Yes"),OFFSET('Hygiene Data'!$H$9,0,10*ROW('Hygiene Data'!H168)),NA())</f>
        <v>#N/A</v>
      </c>
      <c r="BO174" s="529" t="e">
        <f ca="1">+IF(AND(ISNUMBER(OFFSET('Hygiene Data'!$I$5,0,10*ROW('Hygiene Data'!I168))),'Data Summary'!ED174="Yes"),OFFSET('Hygiene Data'!$I$5,0,10*ROW('Hygiene Data'!I168)),NA())</f>
        <v>#N/A</v>
      </c>
      <c r="BP174" s="529" t="e">
        <f ca="1">+IF(AND(ISNUMBER(OFFSET('Hygiene Data'!$I$7,0,10*ROW('Hygiene Data'!I168))),'Data Summary'!EE174="Yes"),OFFSET('Hygiene Data'!$I$7,0,10*ROW('Hygiene Data'!I168)),NA())</f>
        <v>#N/A</v>
      </c>
      <c r="BQ174" s="529" t="e">
        <f ca="1">+IF(AND(ISNUMBER(OFFSET('Hygiene Data'!$I$9,0,10*ROW('Hygiene Data'!I168))),'Data Summary'!EF174="Yes"),OFFSET('Hygiene Data'!$I$9,0,10*ROW('Hygiene Data'!I168)),NA())</f>
        <v>#N/A</v>
      </c>
    </row>
    <row r="175" spans="1:69" x14ac:dyDescent="0.25">
      <c r="A175" s="525" t="e">
        <f ca="1">+RIGHT('Data Summary'!A175,LEN('Data Summary'!A175)-9)</f>
        <v>#VALUE!</v>
      </c>
      <c r="B175" s="499" t="str">
        <f ca="1">+IF(ISTEXT('Data Summary'!B175),'Data Summary'!B175,"")</f>
        <v/>
      </c>
      <c r="C175" s="526" t="e">
        <f ca="1">+VALUE('Data Summary'!C175)</f>
        <v>#VALUE!</v>
      </c>
      <c r="D175" s="527" t="e">
        <f ca="1">+IF(AND(ISNUMBER(OFFSET('Water Data'!$D$4,0,10*ROW('Water Data'!D169))),'Data Summary'!BS175="Yes"),100-OFFSET('Water Data'!$D$4,0,10*ROW('Water Data'!D169)),NA())</f>
        <v>#N/A</v>
      </c>
      <c r="E175" s="527" t="e">
        <f ca="1">+IF(AND(ISNUMBER(OFFSET('Water Data'!$D$6,0,10*ROW('Water Data'!D169))),'Data Summary'!BT175="Yes"),OFFSET('Water Data'!$D$6,0,10*ROW('Water Data'!D169)),NA())</f>
        <v>#N/A</v>
      </c>
      <c r="F175" s="527" t="e">
        <f ca="1">+IF(AND(ISNUMBER(OFFSET('Water Data'!$D$9,0,10*ROW('Water Data'!D169))),'Data Summary'!BU175="Yes"),OFFSET('Water Data'!$D$9,0,10*ROW('Water Data'!D169)),NA())</f>
        <v>#N/A</v>
      </c>
      <c r="G175" s="527" t="e">
        <f ca="1">+IF(AND(ISNUMBER(OFFSET('Water Data'!$E$4,0,10*ROW('Water Data'!E169))),'Data Summary'!BV175="Yes"),100-OFFSET('Water Data'!$E$4,0,10*ROW('Water Data'!E169)),NA())</f>
        <v>#N/A</v>
      </c>
      <c r="H175" s="527" t="e">
        <f ca="1">+IF(AND(ISNUMBER(OFFSET('Water Data'!$E$6,0,10*ROW('Water Data'!E169))),'Data Summary'!BW175="Yes"),OFFSET('Water Data'!$E$6,0,10*ROW('Water Data'!E169)),NA())</f>
        <v>#N/A</v>
      </c>
      <c r="I175" s="527" t="e">
        <f ca="1">+IF(AND(ISNUMBER(OFFSET('Water Data'!$E$9,0,10*ROW('Water Data'!E169))),'Data Summary'!BX175="Yes"),OFFSET('Water Data'!$E$9,0,10*ROW('Water Data'!E169)),NA())</f>
        <v>#N/A</v>
      </c>
      <c r="J175" s="527" t="e">
        <f ca="1">+IF(AND(ISNUMBER(OFFSET('Water Data'!$F$4,0,10*ROW('Water Data'!F169))),'Data Summary'!BY175="Yes"),100-OFFSET('Water Data'!$F$4,0,10*ROW('Water Data'!F169)),NA())</f>
        <v>#N/A</v>
      </c>
      <c r="K175" s="527" t="e">
        <f ca="1">+IF(AND(ISNUMBER(OFFSET('Water Data'!$F$6,0,10*ROW('Water Data'!F169))),'Data Summary'!BZ175="Yes"),OFFSET('Water Data'!$F$6,0,10*ROW('Water Data'!F169)),NA())</f>
        <v>#N/A</v>
      </c>
      <c r="L175" s="527" t="e">
        <f ca="1">+IF(AND(ISNUMBER(OFFSET('Water Data'!$F$9,0,10*ROW('Water Data'!F169))),'Data Summary'!CA175="Yes"),OFFSET('Water Data'!$F$9,0,10*ROW('Water Data'!F169)),NA())</f>
        <v>#N/A</v>
      </c>
      <c r="M175" s="527" t="e">
        <f ca="1">+IF(AND(ISNUMBER(OFFSET('Water Data'!$G$4,0,10*ROW('Water Data'!G169))),'Data Summary'!CB175="Yes"),100-OFFSET('Water Data'!$G$4,0,10*ROW('Water Data'!G169)),NA())</f>
        <v>#N/A</v>
      </c>
      <c r="N175" s="527" t="e">
        <f ca="1">+IF(AND(ISNUMBER(OFFSET('Water Data'!$G$6,0,10*ROW('Water Data'!G169))),'Data Summary'!CC175="Yes"),OFFSET('Water Data'!$G$6,0,10*ROW('Water Data'!G169)),NA())</f>
        <v>#N/A</v>
      </c>
      <c r="O175" s="527" t="e">
        <f ca="1">+IF(AND(ISNUMBER(OFFSET('Water Data'!$G$9,0,10*ROW('Water Data'!G169))),'Data Summary'!CD175="Yes"),OFFSET('Water Data'!$G$9,0,10*ROW('Water Data'!G169)),NA())</f>
        <v>#N/A</v>
      </c>
      <c r="P175" s="527" t="e">
        <f ca="1">+IF(AND(ISNUMBER(OFFSET('Water Data'!$H$4,0,10*ROW('Water Data'!H169))),'Data Summary'!CE175="Yes"),100-OFFSET('Water Data'!$H$4,0,10*ROW('Water Data'!H169)),NA())</f>
        <v>#N/A</v>
      </c>
      <c r="Q175" s="527" t="e">
        <f ca="1">+IF(AND(ISNUMBER(OFFSET('Water Data'!$H$6,0,10*ROW('Water Data'!H169))),'Data Summary'!CF175="Yes"),OFFSET('Water Data'!$H$6,0,10*ROW('Water Data'!H169)),NA())</f>
        <v>#N/A</v>
      </c>
      <c r="R175" s="527" t="e">
        <f ca="1">+IF(AND(ISNUMBER(OFFSET('Water Data'!$H$9,0,10*ROW('Water Data'!H169))),'Data Summary'!CG175="Yes"),OFFSET('Water Data'!$H$9,0,10*ROW('Water Data'!H169)),NA())</f>
        <v>#N/A</v>
      </c>
      <c r="S175" s="527" t="e">
        <f ca="1">+IF(AND(ISNUMBER(OFFSET('Water Data'!$I$4,0,10*ROW('Water Data'!I169))),'Data Summary'!CH175="Yes"),100-OFFSET('Water Data'!$I$4,0,10*ROW('Water Data'!I169)),NA())</f>
        <v>#N/A</v>
      </c>
      <c r="T175" s="527" t="e">
        <f ca="1">+IF(AND(ISNUMBER(OFFSET('Water Data'!$I$6,0,10*ROW('Water Data'!I169))),'Data Summary'!CI175="Yes"),OFFSET('Water Data'!$I$6,0,10*ROW('Water Data'!I169)),NA())</f>
        <v>#N/A</v>
      </c>
      <c r="U175" s="527" t="e">
        <f ca="1">+IF(AND(ISNUMBER(OFFSET('Water Data'!$I$9,0,10*ROW('Water Data'!I169))),'Data Summary'!CJ175="Yes"),OFFSET('Water Data'!$I$9,0,10*ROW('Water Data'!I169)),NA())</f>
        <v>#N/A</v>
      </c>
      <c r="V175" s="528" t="e">
        <f ca="1">+IF(AND(ISNUMBER(OFFSET('Sanitation Data'!$D$4,0,10*ROW('Sanitation Data'!D169))),'Data Summary'!CK175="Yes"),100-OFFSET('Sanitation Data'!$D$4,0,10*ROW('Sanitation Data'!D169)),NA())</f>
        <v>#N/A</v>
      </c>
      <c r="W175" s="528" t="e">
        <f ca="1">+IF(AND(ISNUMBER(OFFSET('Sanitation Data'!$D$6,0,10*ROW('Sanitation Data'!D169))),'Data Summary'!CL175="Yes"),OFFSET('Sanitation Data'!$D$6,0,10*ROW('Sanitation Data'!D169)),NA())</f>
        <v>#N/A</v>
      </c>
      <c r="X175" s="528" t="e">
        <f ca="1">+IF(AND(ISNUMBER(OFFSET('Sanitation Data'!$D$10,0,10*ROW('Sanitation Data'!D169))),'Data Summary'!CM175="Yes"),OFFSET('Sanitation Data'!$D$10,0,10*ROW('Sanitation Data'!D169)),NA())</f>
        <v>#N/A</v>
      </c>
      <c r="Y175" s="528" t="e">
        <f ca="1">+IF(AND(ISNUMBER(OFFSET('Sanitation Data'!$D$11,0,10*ROW('Sanitation Data'!D169))),'Data Summary'!CN175="Yes"),OFFSET('Sanitation Data'!$D$11,0,10*ROW('Sanitation Data'!D169)),NA())</f>
        <v>#N/A</v>
      </c>
      <c r="Z175" s="528" t="e">
        <f ca="1">+IF(AND(ISNUMBER(OFFSET('Sanitation Data'!$D$12,0,10*ROW('Sanitation Data'!D169))),'Data Summary'!CO175="Yes"),OFFSET('Sanitation Data'!$D$12,0,10*ROW('Sanitation Data'!D169)),NA())</f>
        <v>#N/A</v>
      </c>
      <c r="AA175" s="528" t="e">
        <f ca="1">+IF(AND(ISNUMBER(OFFSET('Sanitation Data'!$E$4,0,10*ROW('Sanitation Data'!E169))),'Data Summary'!CP175="Yes"),100-OFFSET('Sanitation Data'!$E$4,0,10*ROW('Sanitation Data'!E169)),NA())</f>
        <v>#N/A</v>
      </c>
      <c r="AB175" s="528" t="e">
        <f ca="1">+IF(AND(ISNUMBER(OFFSET('Sanitation Data'!$E$6,0,10*ROW('Sanitation Data'!E169))),'Data Summary'!CQ175="Yes"),OFFSET('Sanitation Data'!$E$6,0,10*ROW('Sanitation Data'!E169)),NA())</f>
        <v>#N/A</v>
      </c>
      <c r="AC175" s="528" t="e">
        <f ca="1">+IF(AND(ISNUMBER(OFFSET('Sanitation Data'!$E$10,0,10*ROW('Sanitation Data'!E169))),'Data Summary'!CR175="Yes"),OFFSET('Sanitation Data'!$E$10,0,10*ROW('Sanitation Data'!E169)),NA())</f>
        <v>#N/A</v>
      </c>
      <c r="AD175" s="528" t="e">
        <f ca="1">+IF(AND(ISNUMBER(OFFSET('Sanitation Data'!$E$11,0,10*ROW('Sanitation Data'!E169))),'Data Summary'!CS175="Yes"),OFFSET('Sanitation Data'!$E$11,0,10*ROW('Sanitation Data'!E169)),NA())</f>
        <v>#N/A</v>
      </c>
      <c r="AE175" s="528" t="e">
        <f ca="1">+IF(AND(ISNUMBER(OFFSET('Sanitation Data'!$E$12,0,10*ROW('Sanitation Data'!E169))),'Data Summary'!CT175="Yes"),OFFSET('Sanitation Data'!$E$12,0,10*ROW('Sanitation Data'!E169)),NA())</f>
        <v>#N/A</v>
      </c>
      <c r="AF175" s="528" t="e">
        <f ca="1">+IF(AND(ISNUMBER(OFFSET('Sanitation Data'!$F$4,0,10*ROW('Sanitation Data'!F169))),'Data Summary'!CU175="Yes"),100-OFFSET('Sanitation Data'!$F$4,0,10*ROW('Sanitation Data'!F169)),NA())</f>
        <v>#N/A</v>
      </c>
      <c r="AG175" s="528" t="e">
        <f ca="1">+IF(AND(ISNUMBER(OFFSET('Sanitation Data'!$F$6,0,10*ROW('Sanitation Data'!F169))),'Data Summary'!CV175="Yes"),OFFSET('Sanitation Data'!$F$6,0,10*ROW('Sanitation Data'!F169)),NA())</f>
        <v>#N/A</v>
      </c>
      <c r="AH175" s="528" t="e">
        <f ca="1">+IF(AND(ISNUMBER(OFFSET('Sanitation Data'!$F$10,0,10*ROW('Sanitation Data'!F169))),'Data Summary'!CW175="Yes"),OFFSET('Sanitation Data'!$F$10,0,10*ROW('Sanitation Data'!F169)),NA())</f>
        <v>#N/A</v>
      </c>
      <c r="AI175" s="528" t="e">
        <f ca="1">+IF(AND(ISNUMBER(OFFSET('Sanitation Data'!$F$11,0,10*ROW('Sanitation Data'!F169))),'Data Summary'!CX175="Yes"),OFFSET('Sanitation Data'!$F$11,0,10*ROW('Sanitation Data'!F169)),NA())</f>
        <v>#N/A</v>
      </c>
      <c r="AJ175" s="528" t="e">
        <f ca="1">+IF(AND(ISNUMBER(OFFSET('Sanitation Data'!$F$12,0,10*ROW('Sanitation Data'!F169))),'Data Summary'!CY175="Yes"),OFFSET('Sanitation Data'!$F$12,0,10*ROW('Sanitation Data'!F169)),NA())</f>
        <v>#N/A</v>
      </c>
      <c r="AK175" s="528" t="e">
        <f ca="1">+IF(AND(ISNUMBER(OFFSET('Sanitation Data'!$G$4,0,10*ROW('Sanitation Data'!G169))),'Data Summary'!CZ175="Yes"),100-OFFSET('Sanitation Data'!$G$4,0,10*ROW('Sanitation Data'!G169)),NA())</f>
        <v>#N/A</v>
      </c>
      <c r="AL175" s="528" t="e">
        <f ca="1">+IF(AND(ISNUMBER(OFFSET('Sanitation Data'!$G$6,0,10*ROW('Sanitation Data'!G169))),'Data Summary'!DA175="Yes"),OFFSET('Sanitation Data'!$G$6,0,10*ROW('Sanitation Data'!G169)),NA())</f>
        <v>#N/A</v>
      </c>
      <c r="AM175" s="528" t="e">
        <f ca="1">+IF(AND(ISNUMBER(OFFSET('Sanitation Data'!$G$10,0,10*ROW('Sanitation Data'!G169))),'Data Summary'!DB175="Yes"),OFFSET('Sanitation Data'!$G$10,0,10*ROW('Sanitation Data'!G169)),NA())</f>
        <v>#N/A</v>
      </c>
      <c r="AN175" s="528" t="e">
        <f ca="1">+IF(AND(ISNUMBER(OFFSET('Sanitation Data'!$G$11,0,10*ROW('Sanitation Data'!G169))),'Data Summary'!DC175="Yes"),OFFSET('Sanitation Data'!$G$11,0,10*ROW('Sanitation Data'!G169)),NA())</f>
        <v>#N/A</v>
      </c>
      <c r="AO175" s="528" t="e">
        <f ca="1">+IF(AND(ISNUMBER(OFFSET('Sanitation Data'!$G$12,0,10*ROW('Sanitation Data'!G169))),'Data Summary'!DD175="Yes"),OFFSET('Sanitation Data'!$G$12,0,10*ROW('Sanitation Data'!G169)),NA())</f>
        <v>#N/A</v>
      </c>
      <c r="AP175" s="528" t="e">
        <f ca="1">+IF(AND(ISNUMBER(OFFSET('Sanitation Data'!$H$4,0,10*ROW('Sanitation Data'!H169))),'Data Summary'!DE175="Yes"),100-OFFSET('Sanitation Data'!$H$4,0,10*ROW('Sanitation Data'!H169)),NA())</f>
        <v>#N/A</v>
      </c>
      <c r="AQ175" s="528" t="e">
        <f ca="1">+IF(AND(ISNUMBER(OFFSET('Sanitation Data'!$H$6,0,10*ROW('Sanitation Data'!H169))),'Data Summary'!DF175="Yes"),OFFSET('Sanitation Data'!$H$6,0,10*ROW('Sanitation Data'!H169)),NA())</f>
        <v>#N/A</v>
      </c>
      <c r="AR175" s="528" t="e">
        <f ca="1">+IF(AND(ISNUMBER(OFFSET('Sanitation Data'!$H$10,0,10*ROW('Sanitation Data'!H169))),'Data Summary'!DG175="Yes"),OFFSET('Sanitation Data'!$H$10,0,10*ROW('Sanitation Data'!H169)),NA())</f>
        <v>#N/A</v>
      </c>
      <c r="AS175" s="528" t="e">
        <f ca="1">+IF(AND(ISNUMBER(OFFSET('Sanitation Data'!$H$11,0,10*ROW('Sanitation Data'!H169))),'Data Summary'!DH175="Yes"),OFFSET('Sanitation Data'!$H$11,0,10*ROW('Sanitation Data'!H169)),NA())</f>
        <v>#N/A</v>
      </c>
      <c r="AT175" s="528" t="e">
        <f ca="1">+IF(AND(ISNUMBER(OFFSET('Sanitation Data'!$H$12,0,10*ROW('Sanitation Data'!H169))),'Data Summary'!DI175="Yes"),OFFSET('Sanitation Data'!$H$12,0,10*ROW('Sanitation Data'!H169)),NA())</f>
        <v>#N/A</v>
      </c>
      <c r="AU175" s="528" t="e">
        <f ca="1">+IF(AND(ISNUMBER(OFFSET('Sanitation Data'!$I$4,0,10*ROW('Sanitation Data'!I169))),'Data Summary'!DJ175="Yes"),100-OFFSET('Sanitation Data'!$I$4,0,10*ROW('Sanitation Data'!I169)),NA())</f>
        <v>#N/A</v>
      </c>
      <c r="AV175" s="528" t="e">
        <f ca="1">+IF(AND(ISNUMBER(OFFSET('Sanitation Data'!$I$6,0,10*ROW('Sanitation Data'!I169))),'Data Summary'!DK175="Yes"),OFFSET('Sanitation Data'!$I$6,0,10*ROW('Sanitation Data'!I169)),NA())</f>
        <v>#N/A</v>
      </c>
      <c r="AW175" s="528" t="e">
        <f ca="1">+IF(AND(ISNUMBER(OFFSET('Sanitation Data'!$I$10,0,10*ROW('Sanitation Data'!I169))),'Data Summary'!DL175="Yes"),OFFSET('Sanitation Data'!$I$10,0,10*ROW('Sanitation Data'!I169)),NA())</f>
        <v>#N/A</v>
      </c>
      <c r="AX175" s="528" t="e">
        <f ca="1">+IF(AND(ISNUMBER(OFFSET('Sanitation Data'!$I$11,0,10*ROW('Sanitation Data'!I169))),'Data Summary'!DM175="Yes"),OFFSET('Sanitation Data'!$I$11,0,10*ROW('Sanitation Data'!I169)),NA())</f>
        <v>#N/A</v>
      </c>
      <c r="AY175" s="528" t="e">
        <f ca="1">+IF(AND(ISNUMBER(OFFSET('Sanitation Data'!$I$12,0,10*ROW('Sanitation Data'!I169))),'Data Summary'!DN175="Yes"),OFFSET('Sanitation Data'!$I$12,0,10*ROW('Sanitation Data'!I169)),NA())</f>
        <v>#N/A</v>
      </c>
      <c r="AZ175" s="529" t="e">
        <f ca="1">+IF(AND(ISNUMBER(OFFSET('Hygiene Data'!$D$5,0,10*ROW('Hygiene Data'!D169))),'Data Summary'!DO175="Yes"),OFFSET('Hygiene Data'!$D$5,0,10*ROW('Hygiene Data'!D169)),NA())</f>
        <v>#N/A</v>
      </c>
      <c r="BA175" s="529" t="e">
        <f ca="1">+IF(AND(ISNUMBER(OFFSET('Hygiene Data'!$D$7,0,10*ROW('Hygiene Data'!D169))),'Data Summary'!DP175="Yes"),OFFSET('Hygiene Data'!$D$7,0,10*ROW('Hygiene Data'!D169)),NA())</f>
        <v>#N/A</v>
      </c>
      <c r="BB175" s="529" t="e">
        <f ca="1">+IF(AND(ISNUMBER(OFFSET('Hygiene Data'!$D$9,0,10*ROW('Hygiene Data'!D169))),'Data Summary'!DQ175="Yes"),OFFSET('Hygiene Data'!$D$9,0,10*ROW('Hygiene Data'!D169)),NA())</f>
        <v>#N/A</v>
      </c>
      <c r="BC175" s="529" t="e">
        <f ca="1">+IF(AND(ISNUMBER(OFFSET('Hygiene Data'!$E$5,0,10*ROW('Hygiene Data'!E169))),'Data Summary'!DR175="Yes"),OFFSET('Hygiene Data'!$E$5,0,10*ROW('Hygiene Data'!E169)),NA())</f>
        <v>#N/A</v>
      </c>
      <c r="BD175" s="529" t="e">
        <f ca="1">+IF(AND(ISNUMBER(OFFSET('Hygiene Data'!$E$7,0,10*ROW('Hygiene Data'!E169))),'Data Summary'!DS175="Yes"),OFFSET('Hygiene Data'!$E$7,0,10*ROW('Hygiene Data'!E169)),NA())</f>
        <v>#N/A</v>
      </c>
      <c r="BE175" s="529" t="e">
        <f ca="1">+IF(AND(ISNUMBER(OFFSET('Hygiene Data'!$E$9,0,10*ROW('Hygiene Data'!E169))),'Data Summary'!DT175="Yes"),OFFSET('Hygiene Data'!$E$9,0,10*ROW('Hygiene Data'!E169)),NA())</f>
        <v>#N/A</v>
      </c>
      <c r="BF175" s="529" t="e">
        <f ca="1">+IF(AND(ISNUMBER(OFFSET('Hygiene Data'!$F$5,0,10*ROW('Hygiene Data'!F169))),'Data Summary'!DU175="Yes"),OFFSET('Hygiene Data'!$F$5,0,10*ROW('Hygiene Data'!F169)),NA())</f>
        <v>#N/A</v>
      </c>
      <c r="BG175" s="529" t="e">
        <f ca="1">+IF(AND(ISNUMBER(OFFSET('Hygiene Data'!$F$7,0,10*ROW('Hygiene Data'!F169))),'Data Summary'!DV175="Yes"),OFFSET('Hygiene Data'!$F$7,0,10*ROW('Hygiene Data'!F169)),NA())</f>
        <v>#N/A</v>
      </c>
      <c r="BH175" s="529" t="e">
        <f ca="1">+IF(AND(ISNUMBER(OFFSET('Hygiene Data'!$F$9,0,10*ROW('Hygiene Data'!F169))),'Data Summary'!DW175="Yes"),OFFSET('Hygiene Data'!$F$9,0,10*ROW('Hygiene Data'!F169)),NA())</f>
        <v>#N/A</v>
      </c>
      <c r="BI175" s="529" t="e">
        <f ca="1">+IF(AND(ISNUMBER(OFFSET('Hygiene Data'!$G$5,0,10*ROW('Hygiene Data'!G169))),'Data Summary'!DX175="Yes"),OFFSET('Hygiene Data'!$G$5,0,10*ROW('Hygiene Data'!G169)),NA())</f>
        <v>#N/A</v>
      </c>
      <c r="BJ175" s="529" t="e">
        <f ca="1">+IF(AND(ISNUMBER(OFFSET('Hygiene Data'!$G$7,0,10*ROW('Hygiene Data'!G169))),'Data Summary'!DY175="Yes"),OFFSET('Hygiene Data'!$G$7,0,10*ROW('Hygiene Data'!G169)),NA())</f>
        <v>#N/A</v>
      </c>
      <c r="BK175" s="529" t="e">
        <f ca="1">+IF(AND(ISNUMBER(OFFSET('Hygiene Data'!$G$9,0,10*ROW('Hygiene Data'!G169))),'Data Summary'!DZ175="Yes"),OFFSET('Hygiene Data'!$G$9,0,10*ROW('Hygiene Data'!G169)),NA())</f>
        <v>#N/A</v>
      </c>
      <c r="BL175" s="529" t="e">
        <f ca="1">+IF(AND(ISNUMBER(OFFSET('Hygiene Data'!$H$5,0,10*ROW('Hygiene Data'!H169))),'Data Summary'!EA175="Yes"),OFFSET('Hygiene Data'!$H$5,0,10*ROW('Hygiene Data'!H169)),NA())</f>
        <v>#N/A</v>
      </c>
      <c r="BM175" s="529" t="e">
        <f ca="1">+IF(AND(ISNUMBER(OFFSET('Hygiene Data'!$H$7,0,10*ROW('Hygiene Data'!H169))),'Data Summary'!EB175="Yes"),OFFSET('Hygiene Data'!$H$7,0,10*ROW('Hygiene Data'!H169)),NA())</f>
        <v>#N/A</v>
      </c>
      <c r="BN175" s="529" t="e">
        <f ca="1">+IF(AND(ISNUMBER(OFFSET('Hygiene Data'!$H$9,0,10*ROW('Hygiene Data'!H169))),'Data Summary'!EC175="Yes"),OFFSET('Hygiene Data'!$H$9,0,10*ROW('Hygiene Data'!H169)),NA())</f>
        <v>#N/A</v>
      </c>
      <c r="BO175" s="529" t="e">
        <f ca="1">+IF(AND(ISNUMBER(OFFSET('Hygiene Data'!$I$5,0,10*ROW('Hygiene Data'!I169))),'Data Summary'!ED175="Yes"),OFFSET('Hygiene Data'!$I$5,0,10*ROW('Hygiene Data'!I169)),NA())</f>
        <v>#N/A</v>
      </c>
      <c r="BP175" s="529" t="e">
        <f ca="1">+IF(AND(ISNUMBER(OFFSET('Hygiene Data'!$I$7,0,10*ROW('Hygiene Data'!I169))),'Data Summary'!EE175="Yes"),OFFSET('Hygiene Data'!$I$7,0,10*ROW('Hygiene Data'!I169)),NA())</f>
        <v>#N/A</v>
      </c>
      <c r="BQ175" s="529" t="e">
        <f ca="1">+IF(AND(ISNUMBER(OFFSET('Hygiene Data'!$I$9,0,10*ROW('Hygiene Data'!I169))),'Data Summary'!EF175="Yes"),OFFSET('Hygiene Data'!$I$9,0,10*ROW('Hygiene Data'!I169)),NA())</f>
        <v>#N/A</v>
      </c>
    </row>
    <row r="176" spans="1:69" x14ac:dyDescent="0.25">
      <c r="A176" s="525" t="e">
        <f ca="1">+RIGHT('Data Summary'!A176,LEN('Data Summary'!A176)-9)</f>
        <v>#VALUE!</v>
      </c>
      <c r="B176" s="499" t="str">
        <f ca="1">+IF(ISTEXT('Data Summary'!B176),'Data Summary'!B176,"")</f>
        <v/>
      </c>
      <c r="C176" s="526" t="e">
        <f ca="1">+VALUE('Data Summary'!C176)</f>
        <v>#VALUE!</v>
      </c>
      <c r="D176" s="527" t="e">
        <f ca="1">+IF(AND(ISNUMBER(OFFSET('Water Data'!$D$4,0,10*ROW('Water Data'!D170))),'Data Summary'!BS176="Yes"),100-OFFSET('Water Data'!$D$4,0,10*ROW('Water Data'!D170)),NA())</f>
        <v>#N/A</v>
      </c>
      <c r="E176" s="527" t="e">
        <f ca="1">+IF(AND(ISNUMBER(OFFSET('Water Data'!$D$6,0,10*ROW('Water Data'!D170))),'Data Summary'!BT176="Yes"),OFFSET('Water Data'!$D$6,0,10*ROW('Water Data'!D170)),NA())</f>
        <v>#N/A</v>
      </c>
      <c r="F176" s="527" t="e">
        <f ca="1">+IF(AND(ISNUMBER(OFFSET('Water Data'!$D$9,0,10*ROW('Water Data'!D170))),'Data Summary'!BU176="Yes"),OFFSET('Water Data'!$D$9,0,10*ROW('Water Data'!D170)),NA())</f>
        <v>#N/A</v>
      </c>
      <c r="G176" s="527" t="e">
        <f ca="1">+IF(AND(ISNUMBER(OFFSET('Water Data'!$E$4,0,10*ROW('Water Data'!E170))),'Data Summary'!BV176="Yes"),100-OFFSET('Water Data'!$E$4,0,10*ROW('Water Data'!E170)),NA())</f>
        <v>#N/A</v>
      </c>
      <c r="H176" s="527" t="e">
        <f ca="1">+IF(AND(ISNUMBER(OFFSET('Water Data'!$E$6,0,10*ROW('Water Data'!E170))),'Data Summary'!BW176="Yes"),OFFSET('Water Data'!$E$6,0,10*ROW('Water Data'!E170)),NA())</f>
        <v>#N/A</v>
      </c>
      <c r="I176" s="527" t="e">
        <f ca="1">+IF(AND(ISNUMBER(OFFSET('Water Data'!$E$9,0,10*ROW('Water Data'!E170))),'Data Summary'!BX176="Yes"),OFFSET('Water Data'!$E$9,0,10*ROW('Water Data'!E170)),NA())</f>
        <v>#N/A</v>
      </c>
      <c r="J176" s="527" t="e">
        <f ca="1">+IF(AND(ISNUMBER(OFFSET('Water Data'!$F$4,0,10*ROW('Water Data'!F170))),'Data Summary'!BY176="Yes"),100-OFFSET('Water Data'!$F$4,0,10*ROW('Water Data'!F170)),NA())</f>
        <v>#N/A</v>
      </c>
      <c r="K176" s="527" t="e">
        <f ca="1">+IF(AND(ISNUMBER(OFFSET('Water Data'!$F$6,0,10*ROW('Water Data'!F170))),'Data Summary'!BZ176="Yes"),OFFSET('Water Data'!$F$6,0,10*ROW('Water Data'!F170)),NA())</f>
        <v>#N/A</v>
      </c>
      <c r="L176" s="527" t="e">
        <f ca="1">+IF(AND(ISNUMBER(OFFSET('Water Data'!$F$9,0,10*ROW('Water Data'!F170))),'Data Summary'!CA176="Yes"),OFFSET('Water Data'!$F$9,0,10*ROW('Water Data'!F170)),NA())</f>
        <v>#N/A</v>
      </c>
      <c r="M176" s="527" t="e">
        <f ca="1">+IF(AND(ISNUMBER(OFFSET('Water Data'!$G$4,0,10*ROW('Water Data'!G170))),'Data Summary'!CB176="Yes"),100-OFFSET('Water Data'!$G$4,0,10*ROW('Water Data'!G170)),NA())</f>
        <v>#N/A</v>
      </c>
      <c r="N176" s="527" t="e">
        <f ca="1">+IF(AND(ISNUMBER(OFFSET('Water Data'!$G$6,0,10*ROW('Water Data'!G170))),'Data Summary'!CC176="Yes"),OFFSET('Water Data'!$G$6,0,10*ROW('Water Data'!G170)),NA())</f>
        <v>#N/A</v>
      </c>
      <c r="O176" s="527" t="e">
        <f ca="1">+IF(AND(ISNUMBER(OFFSET('Water Data'!$G$9,0,10*ROW('Water Data'!G170))),'Data Summary'!CD176="Yes"),OFFSET('Water Data'!$G$9,0,10*ROW('Water Data'!G170)),NA())</f>
        <v>#N/A</v>
      </c>
      <c r="P176" s="527" t="e">
        <f ca="1">+IF(AND(ISNUMBER(OFFSET('Water Data'!$H$4,0,10*ROW('Water Data'!H170))),'Data Summary'!CE176="Yes"),100-OFFSET('Water Data'!$H$4,0,10*ROW('Water Data'!H170)),NA())</f>
        <v>#N/A</v>
      </c>
      <c r="Q176" s="527" t="e">
        <f ca="1">+IF(AND(ISNUMBER(OFFSET('Water Data'!$H$6,0,10*ROW('Water Data'!H170))),'Data Summary'!CF176="Yes"),OFFSET('Water Data'!$H$6,0,10*ROW('Water Data'!H170)),NA())</f>
        <v>#N/A</v>
      </c>
      <c r="R176" s="527" t="e">
        <f ca="1">+IF(AND(ISNUMBER(OFFSET('Water Data'!$H$9,0,10*ROW('Water Data'!H170))),'Data Summary'!CG176="Yes"),OFFSET('Water Data'!$H$9,0,10*ROW('Water Data'!H170)),NA())</f>
        <v>#N/A</v>
      </c>
      <c r="S176" s="527" t="e">
        <f ca="1">+IF(AND(ISNUMBER(OFFSET('Water Data'!$I$4,0,10*ROW('Water Data'!I170))),'Data Summary'!CH176="Yes"),100-OFFSET('Water Data'!$I$4,0,10*ROW('Water Data'!I170)),NA())</f>
        <v>#N/A</v>
      </c>
      <c r="T176" s="527" t="e">
        <f ca="1">+IF(AND(ISNUMBER(OFFSET('Water Data'!$I$6,0,10*ROW('Water Data'!I170))),'Data Summary'!CI176="Yes"),OFFSET('Water Data'!$I$6,0,10*ROW('Water Data'!I170)),NA())</f>
        <v>#N/A</v>
      </c>
      <c r="U176" s="527" t="e">
        <f ca="1">+IF(AND(ISNUMBER(OFFSET('Water Data'!$I$9,0,10*ROW('Water Data'!I170))),'Data Summary'!CJ176="Yes"),OFFSET('Water Data'!$I$9,0,10*ROW('Water Data'!I170)),NA())</f>
        <v>#N/A</v>
      </c>
      <c r="V176" s="528" t="e">
        <f ca="1">+IF(AND(ISNUMBER(OFFSET('Sanitation Data'!$D$4,0,10*ROW('Sanitation Data'!D170))),'Data Summary'!CK176="Yes"),100-OFFSET('Sanitation Data'!$D$4,0,10*ROW('Sanitation Data'!D170)),NA())</f>
        <v>#N/A</v>
      </c>
      <c r="W176" s="528" t="e">
        <f ca="1">+IF(AND(ISNUMBER(OFFSET('Sanitation Data'!$D$6,0,10*ROW('Sanitation Data'!D170))),'Data Summary'!CL176="Yes"),OFFSET('Sanitation Data'!$D$6,0,10*ROW('Sanitation Data'!D170)),NA())</f>
        <v>#N/A</v>
      </c>
      <c r="X176" s="528" t="e">
        <f ca="1">+IF(AND(ISNUMBER(OFFSET('Sanitation Data'!$D$10,0,10*ROW('Sanitation Data'!D170))),'Data Summary'!CM176="Yes"),OFFSET('Sanitation Data'!$D$10,0,10*ROW('Sanitation Data'!D170)),NA())</f>
        <v>#N/A</v>
      </c>
      <c r="Y176" s="528" t="e">
        <f ca="1">+IF(AND(ISNUMBER(OFFSET('Sanitation Data'!$D$11,0,10*ROW('Sanitation Data'!D170))),'Data Summary'!CN176="Yes"),OFFSET('Sanitation Data'!$D$11,0,10*ROW('Sanitation Data'!D170)),NA())</f>
        <v>#N/A</v>
      </c>
      <c r="Z176" s="528" t="e">
        <f ca="1">+IF(AND(ISNUMBER(OFFSET('Sanitation Data'!$D$12,0,10*ROW('Sanitation Data'!D170))),'Data Summary'!CO176="Yes"),OFFSET('Sanitation Data'!$D$12,0,10*ROW('Sanitation Data'!D170)),NA())</f>
        <v>#N/A</v>
      </c>
      <c r="AA176" s="528" t="e">
        <f ca="1">+IF(AND(ISNUMBER(OFFSET('Sanitation Data'!$E$4,0,10*ROW('Sanitation Data'!E170))),'Data Summary'!CP176="Yes"),100-OFFSET('Sanitation Data'!$E$4,0,10*ROW('Sanitation Data'!E170)),NA())</f>
        <v>#N/A</v>
      </c>
      <c r="AB176" s="528" t="e">
        <f ca="1">+IF(AND(ISNUMBER(OFFSET('Sanitation Data'!$E$6,0,10*ROW('Sanitation Data'!E170))),'Data Summary'!CQ176="Yes"),OFFSET('Sanitation Data'!$E$6,0,10*ROW('Sanitation Data'!E170)),NA())</f>
        <v>#N/A</v>
      </c>
      <c r="AC176" s="528" t="e">
        <f ca="1">+IF(AND(ISNUMBER(OFFSET('Sanitation Data'!$E$10,0,10*ROW('Sanitation Data'!E170))),'Data Summary'!CR176="Yes"),OFFSET('Sanitation Data'!$E$10,0,10*ROW('Sanitation Data'!E170)),NA())</f>
        <v>#N/A</v>
      </c>
      <c r="AD176" s="528" t="e">
        <f ca="1">+IF(AND(ISNUMBER(OFFSET('Sanitation Data'!$E$11,0,10*ROW('Sanitation Data'!E170))),'Data Summary'!CS176="Yes"),OFFSET('Sanitation Data'!$E$11,0,10*ROW('Sanitation Data'!E170)),NA())</f>
        <v>#N/A</v>
      </c>
      <c r="AE176" s="528" t="e">
        <f ca="1">+IF(AND(ISNUMBER(OFFSET('Sanitation Data'!$E$12,0,10*ROW('Sanitation Data'!E170))),'Data Summary'!CT176="Yes"),OFFSET('Sanitation Data'!$E$12,0,10*ROW('Sanitation Data'!E170)),NA())</f>
        <v>#N/A</v>
      </c>
      <c r="AF176" s="528" t="e">
        <f ca="1">+IF(AND(ISNUMBER(OFFSET('Sanitation Data'!$F$4,0,10*ROW('Sanitation Data'!F170))),'Data Summary'!CU176="Yes"),100-OFFSET('Sanitation Data'!$F$4,0,10*ROW('Sanitation Data'!F170)),NA())</f>
        <v>#N/A</v>
      </c>
      <c r="AG176" s="528" t="e">
        <f ca="1">+IF(AND(ISNUMBER(OFFSET('Sanitation Data'!$F$6,0,10*ROW('Sanitation Data'!F170))),'Data Summary'!CV176="Yes"),OFFSET('Sanitation Data'!$F$6,0,10*ROW('Sanitation Data'!F170)),NA())</f>
        <v>#N/A</v>
      </c>
      <c r="AH176" s="528" t="e">
        <f ca="1">+IF(AND(ISNUMBER(OFFSET('Sanitation Data'!$F$10,0,10*ROW('Sanitation Data'!F170))),'Data Summary'!CW176="Yes"),OFFSET('Sanitation Data'!$F$10,0,10*ROW('Sanitation Data'!F170)),NA())</f>
        <v>#N/A</v>
      </c>
      <c r="AI176" s="528" t="e">
        <f ca="1">+IF(AND(ISNUMBER(OFFSET('Sanitation Data'!$F$11,0,10*ROW('Sanitation Data'!F170))),'Data Summary'!CX176="Yes"),OFFSET('Sanitation Data'!$F$11,0,10*ROW('Sanitation Data'!F170)),NA())</f>
        <v>#N/A</v>
      </c>
      <c r="AJ176" s="528" t="e">
        <f ca="1">+IF(AND(ISNUMBER(OFFSET('Sanitation Data'!$F$12,0,10*ROW('Sanitation Data'!F170))),'Data Summary'!CY176="Yes"),OFFSET('Sanitation Data'!$F$12,0,10*ROW('Sanitation Data'!F170)),NA())</f>
        <v>#N/A</v>
      </c>
      <c r="AK176" s="528" t="e">
        <f ca="1">+IF(AND(ISNUMBER(OFFSET('Sanitation Data'!$G$4,0,10*ROW('Sanitation Data'!G170))),'Data Summary'!CZ176="Yes"),100-OFFSET('Sanitation Data'!$G$4,0,10*ROW('Sanitation Data'!G170)),NA())</f>
        <v>#N/A</v>
      </c>
      <c r="AL176" s="528" t="e">
        <f ca="1">+IF(AND(ISNUMBER(OFFSET('Sanitation Data'!$G$6,0,10*ROW('Sanitation Data'!G170))),'Data Summary'!DA176="Yes"),OFFSET('Sanitation Data'!$G$6,0,10*ROW('Sanitation Data'!G170)),NA())</f>
        <v>#N/A</v>
      </c>
      <c r="AM176" s="528" t="e">
        <f ca="1">+IF(AND(ISNUMBER(OFFSET('Sanitation Data'!$G$10,0,10*ROW('Sanitation Data'!G170))),'Data Summary'!DB176="Yes"),OFFSET('Sanitation Data'!$G$10,0,10*ROW('Sanitation Data'!G170)),NA())</f>
        <v>#N/A</v>
      </c>
      <c r="AN176" s="528" t="e">
        <f ca="1">+IF(AND(ISNUMBER(OFFSET('Sanitation Data'!$G$11,0,10*ROW('Sanitation Data'!G170))),'Data Summary'!DC176="Yes"),OFFSET('Sanitation Data'!$G$11,0,10*ROW('Sanitation Data'!G170)),NA())</f>
        <v>#N/A</v>
      </c>
      <c r="AO176" s="528" t="e">
        <f ca="1">+IF(AND(ISNUMBER(OFFSET('Sanitation Data'!$G$12,0,10*ROW('Sanitation Data'!G170))),'Data Summary'!DD176="Yes"),OFFSET('Sanitation Data'!$G$12,0,10*ROW('Sanitation Data'!G170)),NA())</f>
        <v>#N/A</v>
      </c>
      <c r="AP176" s="528" t="e">
        <f ca="1">+IF(AND(ISNUMBER(OFFSET('Sanitation Data'!$H$4,0,10*ROW('Sanitation Data'!H170))),'Data Summary'!DE176="Yes"),100-OFFSET('Sanitation Data'!$H$4,0,10*ROW('Sanitation Data'!H170)),NA())</f>
        <v>#N/A</v>
      </c>
      <c r="AQ176" s="528" t="e">
        <f ca="1">+IF(AND(ISNUMBER(OFFSET('Sanitation Data'!$H$6,0,10*ROW('Sanitation Data'!H170))),'Data Summary'!DF176="Yes"),OFFSET('Sanitation Data'!$H$6,0,10*ROW('Sanitation Data'!H170)),NA())</f>
        <v>#N/A</v>
      </c>
      <c r="AR176" s="528" t="e">
        <f ca="1">+IF(AND(ISNUMBER(OFFSET('Sanitation Data'!$H$10,0,10*ROW('Sanitation Data'!H170))),'Data Summary'!DG176="Yes"),OFFSET('Sanitation Data'!$H$10,0,10*ROW('Sanitation Data'!H170)),NA())</f>
        <v>#N/A</v>
      </c>
      <c r="AS176" s="528" t="e">
        <f ca="1">+IF(AND(ISNUMBER(OFFSET('Sanitation Data'!$H$11,0,10*ROW('Sanitation Data'!H170))),'Data Summary'!DH176="Yes"),OFFSET('Sanitation Data'!$H$11,0,10*ROW('Sanitation Data'!H170)),NA())</f>
        <v>#N/A</v>
      </c>
      <c r="AT176" s="528" t="e">
        <f ca="1">+IF(AND(ISNUMBER(OFFSET('Sanitation Data'!$H$12,0,10*ROW('Sanitation Data'!H170))),'Data Summary'!DI176="Yes"),OFFSET('Sanitation Data'!$H$12,0,10*ROW('Sanitation Data'!H170)),NA())</f>
        <v>#N/A</v>
      </c>
      <c r="AU176" s="528" t="e">
        <f ca="1">+IF(AND(ISNUMBER(OFFSET('Sanitation Data'!$I$4,0,10*ROW('Sanitation Data'!I170))),'Data Summary'!DJ176="Yes"),100-OFFSET('Sanitation Data'!$I$4,0,10*ROW('Sanitation Data'!I170)),NA())</f>
        <v>#N/A</v>
      </c>
      <c r="AV176" s="528" t="e">
        <f ca="1">+IF(AND(ISNUMBER(OFFSET('Sanitation Data'!$I$6,0,10*ROW('Sanitation Data'!I170))),'Data Summary'!DK176="Yes"),OFFSET('Sanitation Data'!$I$6,0,10*ROW('Sanitation Data'!I170)),NA())</f>
        <v>#N/A</v>
      </c>
      <c r="AW176" s="528" t="e">
        <f ca="1">+IF(AND(ISNUMBER(OFFSET('Sanitation Data'!$I$10,0,10*ROW('Sanitation Data'!I170))),'Data Summary'!DL176="Yes"),OFFSET('Sanitation Data'!$I$10,0,10*ROW('Sanitation Data'!I170)),NA())</f>
        <v>#N/A</v>
      </c>
      <c r="AX176" s="528" t="e">
        <f ca="1">+IF(AND(ISNUMBER(OFFSET('Sanitation Data'!$I$11,0,10*ROW('Sanitation Data'!I170))),'Data Summary'!DM176="Yes"),OFFSET('Sanitation Data'!$I$11,0,10*ROW('Sanitation Data'!I170)),NA())</f>
        <v>#N/A</v>
      </c>
      <c r="AY176" s="528" t="e">
        <f ca="1">+IF(AND(ISNUMBER(OFFSET('Sanitation Data'!$I$12,0,10*ROW('Sanitation Data'!I170))),'Data Summary'!DN176="Yes"),OFFSET('Sanitation Data'!$I$12,0,10*ROW('Sanitation Data'!I170)),NA())</f>
        <v>#N/A</v>
      </c>
      <c r="AZ176" s="529" t="e">
        <f ca="1">+IF(AND(ISNUMBER(OFFSET('Hygiene Data'!$D$5,0,10*ROW('Hygiene Data'!D170))),'Data Summary'!DO176="Yes"),OFFSET('Hygiene Data'!$D$5,0,10*ROW('Hygiene Data'!D170)),NA())</f>
        <v>#N/A</v>
      </c>
      <c r="BA176" s="529" t="e">
        <f ca="1">+IF(AND(ISNUMBER(OFFSET('Hygiene Data'!$D$7,0,10*ROW('Hygiene Data'!D170))),'Data Summary'!DP176="Yes"),OFFSET('Hygiene Data'!$D$7,0,10*ROW('Hygiene Data'!D170)),NA())</f>
        <v>#N/A</v>
      </c>
      <c r="BB176" s="529" t="e">
        <f ca="1">+IF(AND(ISNUMBER(OFFSET('Hygiene Data'!$D$9,0,10*ROW('Hygiene Data'!D170))),'Data Summary'!DQ176="Yes"),OFFSET('Hygiene Data'!$D$9,0,10*ROW('Hygiene Data'!D170)),NA())</f>
        <v>#N/A</v>
      </c>
      <c r="BC176" s="529" t="e">
        <f ca="1">+IF(AND(ISNUMBER(OFFSET('Hygiene Data'!$E$5,0,10*ROW('Hygiene Data'!E170))),'Data Summary'!DR176="Yes"),OFFSET('Hygiene Data'!$E$5,0,10*ROW('Hygiene Data'!E170)),NA())</f>
        <v>#N/A</v>
      </c>
      <c r="BD176" s="529" t="e">
        <f ca="1">+IF(AND(ISNUMBER(OFFSET('Hygiene Data'!$E$7,0,10*ROW('Hygiene Data'!E170))),'Data Summary'!DS176="Yes"),OFFSET('Hygiene Data'!$E$7,0,10*ROW('Hygiene Data'!E170)),NA())</f>
        <v>#N/A</v>
      </c>
      <c r="BE176" s="529" t="e">
        <f ca="1">+IF(AND(ISNUMBER(OFFSET('Hygiene Data'!$E$9,0,10*ROW('Hygiene Data'!E170))),'Data Summary'!DT176="Yes"),OFFSET('Hygiene Data'!$E$9,0,10*ROW('Hygiene Data'!E170)),NA())</f>
        <v>#N/A</v>
      </c>
      <c r="BF176" s="529" t="e">
        <f ca="1">+IF(AND(ISNUMBER(OFFSET('Hygiene Data'!$F$5,0,10*ROW('Hygiene Data'!F170))),'Data Summary'!DU176="Yes"),OFFSET('Hygiene Data'!$F$5,0,10*ROW('Hygiene Data'!F170)),NA())</f>
        <v>#N/A</v>
      </c>
      <c r="BG176" s="529" t="e">
        <f ca="1">+IF(AND(ISNUMBER(OFFSET('Hygiene Data'!$F$7,0,10*ROW('Hygiene Data'!F170))),'Data Summary'!DV176="Yes"),OFFSET('Hygiene Data'!$F$7,0,10*ROW('Hygiene Data'!F170)),NA())</f>
        <v>#N/A</v>
      </c>
      <c r="BH176" s="529" t="e">
        <f ca="1">+IF(AND(ISNUMBER(OFFSET('Hygiene Data'!$F$9,0,10*ROW('Hygiene Data'!F170))),'Data Summary'!DW176="Yes"),OFFSET('Hygiene Data'!$F$9,0,10*ROW('Hygiene Data'!F170)),NA())</f>
        <v>#N/A</v>
      </c>
      <c r="BI176" s="529" t="e">
        <f ca="1">+IF(AND(ISNUMBER(OFFSET('Hygiene Data'!$G$5,0,10*ROW('Hygiene Data'!G170))),'Data Summary'!DX176="Yes"),OFFSET('Hygiene Data'!$G$5,0,10*ROW('Hygiene Data'!G170)),NA())</f>
        <v>#N/A</v>
      </c>
      <c r="BJ176" s="529" t="e">
        <f ca="1">+IF(AND(ISNUMBER(OFFSET('Hygiene Data'!$G$7,0,10*ROW('Hygiene Data'!G170))),'Data Summary'!DY176="Yes"),OFFSET('Hygiene Data'!$G$7,0,10*ROW('Hygiene Data'!G170)),NA())</f>
        <v>#N/A</v>
      </c>
      <c r="BK176" s="529" t="e">
        <f ca="1">+IF(AND(ISNUMBER(OFFSET('Hygiene Data'!$G$9,0,10*ROW('Hygiene Data'!G170))),'Data Summary'!DZ176="Yes"),OFFSET('Hygiene Data'!$G$9,0,10*ROW('Hygiene Data'!G170)),NA())</f>
        <v>#N/A</v>
      </c>
      <c r="BL176" s="529" t="e">
        <f ca="1">+IF(AND(ISNUMBER(OFFSET('Hygiene Data'!$H$5,0,10*ROW('Hygiene Data'!H170))),'Data Summary'!EA176="Yes"),OFFSET('Hygiene Data'!$H$5,0,10*ROW('Hygiene Data'!H170)),NA())</f>
        <v>#N/A</v>
      </c>
      <c r="BM176" s="529" t="e">
        <f ca="1">+IF(AND(ISNUMBER(OFFSET('Hygiene Data'!$H$7,0,10*ROW('Hygiene Data'!H170))),'Data Summary'!EB176="Yes"),OFFSET('Hygiene Data'!$H$7,0,10*ROW('Hygiene Data'!H170)),NA())</f>
        <v>#N/A</v>
      </c>
      <c r="BN176" s="529" t="e">
        <f ca="1">+IF(AND(ISNUMBER(OFFSET('Hygiene Data'!$H$9,0,10*ROW('Hygiene Data'!H170))),'Data Summary'!EC176="Yes"),OFFSET('Hygiene Data'!$H$9,0,10*ROW('Hygiene Data'!H170)),NA())</f>
        <v>#N/A</v>
      </c>
      <c r="BO176" s="529" t="e">
        <f ca="1">+IF(AND(ISNUMBER(OFFSET('Hygiene Data'!$I$5,0,10*ROW('Hygiene Data'!I170))),'Data Summary'!ED176="Yes"),OFFSET('Hygiene Data'!$I$5,0,10*ROW('Hygiene Data'!I170)),NA())</f>
        <v>#N/A</v>
      </c>
      <c r="BP176" s="529" t="e">
        <f ca="1">+IF(AND(ISNUMBER(OFFSET('Hygiene Data'!$I$7,0,10*ROW('Hygiene Data'!I170))),'Data Summary'!EE176="Yes"),OFFSET('Hygiene Data'!$I$7,0,10*ROW('Hygiene Data'!I170)),NA())</f>
        <v>#N/A</v>
      </c>
      <c r="BQ176" s="529" t="e">
        <f ca="1">+IF(AND(ISNUMBER(OFFSET('Hygiene Data'!$I$9,0,10*ROW('Hygiene Data'!I170))),'Data Summary'!EF176="Yes"),OFFSET('Hygiene Data'!$I$9,0,10*ROW('Hygiene Data'!I170)),NA())</f>
        <v>#N/A</v>
      </c>
    </row>
    <row r="177" spans="1:69" x14ac:dyDescent="0.25">
      <c r="A177" s="525" t="e">
        <f ca="1">+RIGHT('Data Summary'!A177,LEN('Data Summary'!A177)-9)</f>
        <v>#VALUE!</v>
      </c>
      <c r="B177" s="499" t="str">
        <f ca="1">+IF(ISTEXT('Data Summary'!B177),'Data Summary'!B177,"")</f>
        <v/>
      </c>
      <c r="C177" s="526" t="e">
        <f ca="1">+VALUE('Data Summary'!C177)</f>
        <v>#VALUE!</v>
      </c>
      <c r="D177" s="527" t="e">
        <f ca="1">+IF(AND(ISNUMBER(OFFSET('Water Data'!$D$4,0,10*ROW('Water Data'!D171))),'Data Summary'!BS177="Yes"),100-OFFSET('Water Data'!$D$4,0,10*ROW('Water Data'!D171)),NA())</f>
        <v>#N/A</v>
      </c>
      <c r="E177" s="527" t="e">
        <f ca="1">+IF(AND(ISNUMBER(OFFSET('Water Data'!$D$6,0,10*ROW('Water Data'!D171))),'Data Summary'!BT177="Yes"),OFFSET('Water Data'!$D$6,0,10*ROW('Water Data'!D171)),NA())</f>
        <v>#N/A</v>
      </c>
      <c r="F177" s="527" t="e">
        <f ca="1">+IF(AND(ISNUMBER(OFFSET('Water Data'!$D$9,0,10*ROW('Water Data'!D171))),'Data Summary'!BU177="Yes"),OFFSET('Water Data'!$D$9,0,10*ROW('Water Data'!D171)),NA())</f>
        <v>#N/A</v>
      </c>
      <c r="G177" s="527" t="e">
        <f ca="1">+IF(AND(ISNUMBER(OFFSET('Water Data'!$E$4,0,10*ROW('Water Data'!E171))),'Data Summary'!BV177="Yes"),100-OFFSET('Water Data'!$E$4,0,10*ROW('Water Data'!E171)),NA())</f>
        <v>#N/A</v>
      </c>
      <c r="H177" s="527" t="e">
        <f ca="1">+IF(AND(ISNUMBER(OFFSET('Water Data'!$E$6,0,10*ROW('Water Data'!E171))),'Data Summary'!BW177="Yes"),OFFSET('Water Data'!$E$6,0,10*ROW('Water Data'!E171)),NA())</f>
        <v>#N/A</v>
      </c>
      <c r="I177" s="527" t="e">
        <f ca="1">+IF(AND(ISNUMBER(OFFSET('Water Data'!$E$9,0,10*ROW('Water Data'!E171))),'Data Summary'!BX177="Yes"),OFFSET('Water Data'!$E$9,0,10*ROW('Water Data'!E171)),NA())</f>
        <v>#N/A</v>
      </c>
      <c r="J177" s="527" t="e">
        <f ca="1">+IF(AND(ISNUMBER(OFFSET('Water Data'!$F$4,0,10*ROW('Water Data'!F171))),'Data Summary'!BY177="Yes"),100-OFFSET('Water Data'!$F$4,0,10*ROW('Water Data'!F171)),NA())</f>
        <v>#N/A</v>
      </c>
      <c r="K177" s="527" t="e">
        <f ca="1">+IF(AND(ISNUMBER(OFFSET('Water Data'!$F$6,0,10*ROW('Water Data'!F171))),'Data Summary'!BZ177="Yes"),OFFSET('Water Data'!$F$6,0,10*ROW('Water Data'!F171)),NA())</f>
        <v>#N/A</v>
      </c>
      <c r="L177" s="527" t="e">
        <f ca="1">+IF(AND(ISNUMBER(OFFSET('Water Data'!$F$9,0,10*ROW('Water Data'!F171))),'Data Summary'!CA177="Yes"),OFFSET('Water Data'!$F$9,0,10*ROW('Water Data'!F171)),NA())</f>
        <v>#N/A</v>
      </c>
      <c r="M177" s="527" t="e">
        <f ca="1">+IF(AND(ISNUMBER(OFFSET('Water Data'!$G$4,0,10*ROW('Water Data'!G171))),'Data Summary'!CB177="Yes"),100-OFFSET('Water Data'!$G$4,0,10*ROW('Water Data'!G171)),NA())</f>
        <v>#N/A</v>
      </c>
      <c r="N177" s="527" t="e">
        <f ca="1">+IF(AND(ISNUMBER(OFFSET('Water Data'!$G$6,0,10*ROW('Water Data'!G171))),'Data Summary'!CC177="Yes"),OFFSET('Water Data'!$G$6,0,10*ROW('Water Data'!G171)),NA())</f>
        <v>#N/A</v>
      </c>
      <c r="O177" s="527" t="e">
        <f ca="1">+IF(AND(ISNUMBER(OFFSET('Water Data'!$G$9,0,10*ROW('Water Data'!G171))),'Data Summary'!CD177="Yes"),OFFSET('Water Data'!$G$9,0,10*ROW('Water Data'!G171)),NA())</f>
        <v>#N/A</v>
      </c>
      <c r="P177" s="527" t="e">
        <f ca="1">+IF(AND(ISNUMBER(OFFSET('Water Data'!$H$4,0,10*ROW('Water Data'!H171))),'Data Summary'!CE177="Yes"),100-OFFSET('Water Data'!$H$4,0,10*ROW('Water Data'!H171)),NA())</f>
        <v>#N/A</v>
      </c>
      <c r="Q177" s="527" t="e">
        <f ca="1">+IF(AND(ISNUMBER(OFFSET('Water Data'!$H$6,0,10*ROW('Water Data'!H171))),'Data Summary'!CF177="Yes"),OFFSET('Water Data'!$H$6,0,10*ROW('Water Data'!H171)),NA())</f>
        <v>#N/A</v>
      </c>
      <c r="R177" s="527" t="e">
        <f ca="1">+IF(AND(ISNUMBER(OFFSET('Water Data'!$H$9,0,10*ROW('Water Data'!H171))),'Data Summary'!CG177="Yes"),OFFSET('Water Data'!$H$9,0,10*ROW('Water Data'!H171)),NA())</f>
        <v>#N/A</v>
      </c>
      <c r="S177" s="527" t="e">
        <f ca="1">+IF(AND(ISNUMBER(OFFSET('Water Data'!$I$4,0,10*ROW('Water Data'!I171))),'Data Summary'!CH177="Yes"),100-OFFSET('Water Data'!$I$4,0,10*ROW('Water Data'!I171)),NA())</f>
        <v>#N/A</v>
      </c>
      <c r="T177" s="527" t="e">
        <f ca="1">+IF(AND(ISNUMBER(OFFSET('Water Data'!$I$6,0,10*ROW('Water Data'!I171))),'Data Summary'!CI177="Yes"),OFFSET('Water Data'!$I$6,0,10*ROW('Water Data'!I171)),NA())</f>
        <v>#N/A</v>
      </c>
      <c r="U177" s="527" t="e">
        <f ca="1">+IF(AND(ISNUMBER(OFFSET('Water Data'!$I$9,0,10*ROW('Water Data'!I171))),'Data Summary'!CJ177="Yes"),OFFSET('Water Data'!$I$9,0,10*ROW('Water Data'!I171)),NA())</f>
        <v>#N/A</v>
      </c>
      <c r="V177" s="528" t="e">
        <f ca="1">+IF(AND(ISNUMBER(OFFSET('Sanitation Data'!$D$4,0,10*ROW('Sanitation Data'!D171))),'Data Summary'!CK177="Yes"),100-OFFSET('Sanitation Data'!$D$4,0,10*ROW('Sanitation Data'!D171)),NA())</f>
        <v>#N/A</v>
      </c>
      <c r="W177" s="528" t="e">
        <f ca="1">+IF(AND(ISNUMBER(OFFSET('Sanitation Data'!$D$6,0,10*ROW('Sanitation Data'!D171))),'Data Summary'!CL177="Yes"),OFFSET('Sanitation Data'!$D$6,0,10*ROW('Sanitation Data'!D171)),NA())</f>
        <v>#N/A</v>
      </c>
      <c r="X177" s="528" t="e">
        <f ca="1">+IF(AND(ISNUMBER(OFFSET('Sanitation Data'!$D$10,0,10*ROW('Sanitation Data'!D171))),'Data Summary'!CM177="Yes"),OFFSET('Sanitation Data'!$D$10,0,10*ROW('Sanitation Data'!D171)),NA())</f>
        <v>#N/A</v>
      </c>
      <c r="Y177" s="528" t="e">
        <f ca="1">+IF(AND(ISNUMBER(OFFSET('Sanitation Data'!$D$11,0,10*ROW('Sanitation Data'!D171))),'Data Summary'!CN177="Yes"),OFFSET('Sanitation Data'!$D$11,0,10*ROW('Sanitation Data'!D171)),NA())</f>
        <v>#N/A</v>
      </c>
      <c r="Z177" s="528" t="e">
        <f ca="1">+IF(AND(ISNUMBER(OFFSET('Sanitation Data'!$D$12,0,10*ROW('Sanitation Data'!D171))),'Data Summary'!CO177="Yes"),OFFSET('Sanitation Data'!$D$12,0,10*ROW('Sanitation Data'!D171)),NA())</f>
        <v>#N/A</v>
      </c>
      <c r="AA177" s="528" t="e">
        <f ca="1">+IF(AND(ISNUMBER(OFFSET('Sanitation Data'!$E$4,0,10*ROW('Sanitation Data'!E171))),'Data Summary'!CP177="Yes"),100-OFFSET('Sanitation Data'!$E$4,0,10*ROW('Sanitation Data'!E171)),NA())</f>
        <v>#N/A</v>
      </c>
      <c r="AB177" s="528" t="e">
        <f ca="1">+IF(AND(ISNUMBER(OFFSET('Sanitation Data'!$E$6,0,10*ROW('Sanitation Data'!E171))),'Data Summary'!CQ177="Yes"),OFFSET('Sanitation Data'!$E$6,0,10*ROW('Sanitation Data'!E171)),NA())</f>
        <v>#N/A</v>
      </c>
      <c r="AC177" s="528" t="e">
        <f ca="1">+IF(AND(ISNUMBER(OFFSET('Sanitation Data'!$E$10,0,10*ROW('Sanitation Data'!E171))),'Data Summary'!CR177="Yes"),OFFSET('Sanitation Data'!$E$10,0,10*ROW('Sanitation Data'!E171)),NA())</f>
        <v>#N/A</v>
      </c>
      <c r="AD177" s="528" t="e">
        <f ca="1">+IF(AND(ISNUMBER(OFFSET('Sanitation Data'!$E$11,0,10*ROW('Sanitation Data'!E171))),'Data Summary'!CS177="Yes"),OFFSET('Sanitation Data'!$E$11,0,10*ROW('Sanitation Data'!E171)),NA())</f>
        <v>#N/A</v>
      </c>
      <c r="AE177" s="528" t="e">
        <f ca="1">+IF(AND(ISNUMBER(OFFSET('Sanitation Data'!$E$12,0,10*ROW('Sanitation Data'!E171))),'Data Summary'!CT177="Yes"),OFFSET('Sanitation Data'!$E$12,0,10*ROW('Sanitation Data'!E171)),NA())</f>
        <v>#N/A</v>
      </c>
      <c r="AF177" s="528" t="e">
        <f ca="1">+IF(AND(ISNUMBER(OFFSET('Sanitation Data'!$F$4,0,10*ROW('Sanitation Data'!F171))),'Data Summary'!CU177="Yes"),100-OFFSET('Sanitation Data'!$F$4,0,10*ROW('Sanitation Data'!F171)),NA())</f>
        <v>#N/A</v>
      </c>
      <c r="AG177" s="528" t="e">
        <f ca="1">+IF(AND(ISNUMBER(OFFSET('Sanitation Data'!$F$6,0,10*ROW('Sanitation Data'!F171))),'Data Summary'!CV177="Yes"),OFFSET('Sanitation Data'!$F$6,0,10*ROW('Sanitation Data'!F171)),NA())</f>
        <v>#N/A</v>
      </c>
      <c r="AH177" s="528" t="e">
        <f ca="1">+IF(AND(ISNUMBER(OFFSET('Sanitation Data'!$F$10,0,10*ROW('Sanitation Data'!F171))),'Data Summary'!CW177="Yes"),OFFSET('Sanitation Data'!$F$10,0,10*ROW('Sanitation Data'!F171)),NA())</f>
        <v>#N/A</v>
      </c>
      <c r="AI177" s="528" t="e">
        <f ca="1">+IF(AND(ISNUMBER(OFFSET('Sanitation Data'!$F$11,0,10*ROW('Sanitation Data'!F171))),'Data Summary'!CX177="Yes"),OFFSET('Sanitation Data'!$F$11,0,10*ROW('Sanitation Data'!F171)),NA())</f>
        <v>#N/A</v>
      </c>
      <c r="AJ177" s="528" t="e">
        <f ca="1">+IF(AND(ISNUMBER(OFFSET('Sanitation Data'!$F$12,0,10*ROW('Sanitation Data'!F171))),'Data Summary'!CY177="Yes"),OFFSET('Sanitation Data'!$F$12,0,10*ROW('Sanitation Data'!F171)),NA())</f>
        <v>#N/A</v>
      </c>
      <c r="AK177" s="528" t="e">
        <f ca="1">+IF(AND(ISNUMBER(OFFSET('Sanitation Data'!$G$4,0,10*ROW('Sanitation Data'!G171))),'Data Summary'!CZ177="Yes"),100-OFFSET('Sanitation Data'!$G$4,0,10*ROW('Sanitation Data'!G171)),NA())</f>
        <v>#N/A</v>
      </c>
      <c r="AL177" s="528" t="e">
        <f ca="1">+IF(AND(ISNUMBER(OFFSET('Sanitation Data'!$G$6,0,10*ROW('Sanitation Data'!G171))),'Data Summary'!DA177="Yes"),OFFSET('Sanitation Data'!$G$6,0,10*ROW('Sanitation Data'!G171)),NA())</f>
        <v>#N/A</v>
      </c>
      <c r="AM177" s="528" t="e">
        <f ca="1">+IF(AND(ISNUMBER(OFFSET('Sanitation Data'!$G$10,0,10*ROW('Sanitation Data'!G171))),'Data Summary'!DB177="Yes"),OFFSET('Sanitation Data'!$G$10,0,10*ROW('Sanitation Data'!G171)),NA())</f>
        <v>#N/A</v>
      </c>
      <c r="AN177" s="528" t="e">
        <f ca="1">+IF(AND(ISNUMBER(OFFSET('Sanitation Data'!$G$11,0,10*ROW('Sanitation Data'!G171))),'Data Summary'!DC177="Yes"),OFFSET('Sanitation Data'!$G$11,0,10*ROW('Sanitation Data'!G171)),NA())</f>
        <v>#N/A</v>
      </c>
      <c r="AO177" s="528" t="e">
        <f ca="1">+IF(AND(ISNUMBER(OFFSET('Sanitation Data'!$G$12,0,10*ROW('Sanitation Data'!G171))),'Data Summary'!DD177="Yes"),OFFSET('Sanitation Data'!$G$12,0,10*ROW('Sanitation Data'!G171)),NA())</f>
        <v>#N/A</v>
      </c>
      <c r="AP177" s="528" t="e">
        <f ca="1">+IF(AND(ISNUMBER(OFFSET('Sanitation Data'!$H$4,0,10*ROW('Sanitation Data'!H171))),'Data Summary'!DE177="Yes"),100-OFFSET('Sanitation Data'!$H$4,0,10*ROW('Sanitation Data'!H171)),NA())</f>
        <v>#N/A</v>
      </c>
      <c r="AQ177" s="528" t="e">
        <f ca="1">+IF(AND(ISNUMBER(OFFSET('Sanitation Data'!$H$6,0,10*ROW('Sanitation Data'!H171))),'Data Summary'!DF177="Yes"),OFFSET('Sanitation Data'!$H$6,0,10*ROW('Sanitation Data'!H171)),NA())</f>
        <v>#N/A</v>
      </c>
      <c r="AR177" s="528" t="e">
        <f ca="1">+IF(AND(ISNUMBER(OFFSET('Sanitation Data'!$H$10,0,10*ROW('Sanitation Data'!H171))),'Data Summary'!DG177="Yes"),OFFSET('Sanitation Data'!$H$10,0,10*ROW('Sanitation Data'!H171)),NA())</f>
        <v>#N/A</v>
      </c>
      <c r="AS177" s="528" t="e">
        <f ca="1">+IF(AND(ISNUMBER(OFFSET('Sanitation Data'!$H$11,0,10*ROW('Sanitation Data'!H171))),'Data Summary'!DH177="Yes"),OFFSET('Sanitation Data'!$H$11,0,10*ROW('Sanitation Data'!H171)),NA())</f>
        <v>#N/A</v>
      </c>
      <c r="AT177" s="528" t="e">
        <f ca="1">+IF(AND(ISNUMBER(OFFSET('Sanitation Data'!$H$12,0,10*ROW('Sanitation Data'!H171))),'Data Summary'!DI177="Yes"),OFFSET('Sanitation Data'!$H$12,0,10*ROW('Sanitation Data'!H171)),NA())</f>
        <v>#N/A</v>
      </c>
      <c r="AU177" s="528" t="e">
        <f ca="1">+IF(AND(ISNUMBER(OFFSET('Sanitation Data'!$I$4,0,10*ROW('Sanitation Data'!I171))),'Data Summary'!DJ177="Yes"),100-OFFSET('Sanitation Data'!$I$4,0,10*ROW('Sanitation Data'!I171)),NA())</f>
        <v>#N/A</v>
      </c>
      <c r="AV177" s="528" t="e">
        <f ca="1">+IF(AND(ISNUMBER(OFFSET('Sanitation Data'!$I$6,0,10*ROW('Sanitation Data'!I171))),'Data Summary'!DK177="Yes"),OFFSET('Sanitation Data'!$I$6,0,10*ROW('Sanitation Data'!I171)),NA())</f>
        <v>#N/A</v>
      </c>
      <c r="AW177" s="528" t="e">
        <f ca="1">+IF(AND(ISNUMBER(OFFSET('Sanitation Data'!$I$10,0,10*ROW('Sanitation Data'!I171))),'Data Summary'!DL177="Yes"),OFFSET('Sanitation Data'!$I$10,0,10*ROW('Sanitation Data'!I171)),NA())</f>
        <v>#N/A</v>
      </c>
      <c r="AX177" s="528" t="e">
        <f ca="1">+IF(AND(ISNUMBER(OFFSET('Sanitation Data'!$I$11,0,10*ROW('Sanitation Data'!I171))),'Data Summary'!DM177="Yes"),OFFSET('Sanitation Data'!$I$11,0,10*ROW('Sanitation Data'!I171)),NA())</f>
        <v>#N/A</v>
      </c>
      <c r="AY177" s="528" t="e">
        <f ca="1">+IF(AND(ISNUMBER(OFFSET('Sanitation Data'!$I$12,0,10*ROW('Sanitation Data'!I171))),'Data Summary'!DN177="Yes"),OFFSET('Sanitation Data'!$I$12,0,10*ROW('Sanitation Data'!I171)),NA())</f>
        <v>#N/A</v>
      </c>
      <c r="AZ177" s="529" t="e">
        <f ca="1">+IF(AND(ISNUMBER(OFFSET('Hygiene Data'!$D$5,0,10*ROW('Hygiene Data'!D171))),'Data Summary'!DO177="Yes"),OFFSET('Hygiene Data'!$D$5,0,10*ROW('Hygiene Data'!D171)),NA())</f>
        <v>#N/A</v>
      </c>
      <c r="BA177" s="529" t="e">
        <f ca="1">+IF(AND(ISNUMBER(OFFSET('Hygiene Data'!$D$7,0,10*ROW('Hygiene Data'!D171))),'Data Summary'!DP177="Yes"),OFFSET('Hygiene Data'!$D$7,0,10*ROW('Hygiene Data'!D171)),NA())</f>
        <v>#N/A</v>
      </c>
      <c r="BB177" s="529" t="e">
        <f ca="1">+IF(AND(ISNUMBER(OFFSET('Hygiene Data'!$D$9,0,10*ROW('Hygiene Data'!D171))),'Data Summary'!DQ177="Yes"),OFFSET('Hygiene Data'!$D$9,0,10*ROW('Hygiene Data'!D171)),NA())</f>
        <v>#N/A</v>
      </c>
      <c r="BC177" s="529" t="e">
        <f ca="1">+IF(AND(ISNUMBER(OFFSET('Hygiene Data'!$E$5,0,10*ROW('Hygiene Data'!E171))),'Data Summary'!DR177="Yes"),OFFSET('Hygiene Data'!$E$5,0,10*ROW('Hygiene Data'!E171)),NA())</f>
        <v>#N/A</v>
      </c>
      <c r="BD177" s="529" t="e">
        <f ca="1">+IF(AND(ISNUMBER(OFFSET('Hygiene Data'!$E$7,0,10*ROW('Hygiene Data'!E171))),'Data Summary'!DS177="Yes"),OFFSET('Hygiene Data'!$E$7,0,10*ROW('Hygiene Data'!E171)),NA())</f>
        <v>#N/A</v>
      </c>
      <c r="BE177" s="529" t="e">
        <f ca="1">+IF(AND(ISNUMBER(OFFSET('Hygiene Data'!$E$9,0,10*ROW('Hygiene Data'!E171))),'Data Summary'!DT177="Yes"),OFFSET('Hygiene Data'!$E$9,0,10*ROW('Hygiene Data'!E171)),NA())</f>
        <v>#N/A</v>
      </c>
      <c r="BF177" s="529" t="e">
        <f ca="1">+IF(AND(ISNUMBER(OFFSET('Hygiene Data'!$F$5,0,10*ROW('Hygiene Data'!F171))),'Data Summary'!DU177="Yes"),OFFSET('Hygiene Data'!$F$5,0,10*ROW('Hygiene Data'!F171)),NA())</f>
        <v>#N/A</v>
      </c>
      <c r="BG177" s="529" t="e">
        <f ca="1">+IF(AND(ISNUMBER(OFFSET('Hygiene Data'!$F$7,0,10*ROW('Hygiene Data'!F171))),'Data Summary'!DV177="Yes"),OFFSET('Hygiene Data'!$F$7,0,10*ROW('Hygiene Data'!F171)),NA())</f>
        <v>#N/A</v>
      </c>
      <c r="BH177" s="529" t="e">
        <f ca="1">+IF(AND(ISNUMBER(OFFSET('Hygiene Data'!$F$9,0,10*ROW('Hygiene Data'!F171))),'Data Summary'!DW177="Yes"),OFFSET('Hygiene Data'!$F$9,0,10*ROW('Hygiene Data'!F171)),NA())</f>
        <v>#N/A</v>
      </c>
      <c r="BI177" s="529" t="e">
        <f ca="1">+IF(AND(ISNUMBER(OFFSET('Hygiene Data'!$G$5,0,10*ROW('Hygiene Data'!G171))),'Data Summary'!DX177="Yes"),OFFSET('Hygiene Data'!$G$5,0,10*ROW('Hygiene Data'!G171)),NA())</f>
        <v>#N/A</v>
      </c>
      <c r="BJ177" s="529" t="e">
        <f ca="1">+IF(AND(ISNUMBER(OFFSET('Hygiene Data'!$G$7,0,10*ROW('Hygiene Data'!G171))),'Data Summary'!DY177="Yes"),OFFSET('Hygiene Data'!$G$7,0,10*ROW('Hygiene Data'!G171)),NA())</f>
        <v>#N/A</v>
      </c>
      <c r="BK177" s="529" t="e">
        <f ca="1">+IF(AND(ISNUMBER(OFFSET('Hygiene Data'!$G$9,0,10*ROW('Hygiene Data'!G171))),'Data Summary'!DZ177="Yes"),OFFSET('Hygiene Data'!$G$9,0,10*ROW('Hygiene Data'!G171)),NA())</f>
        <v>#N/A</v>
      </c>
      <c r="BL177" s="529" t="e">
        <f ca="1">+IF(AND(ISNUMBER(OFFSET('Hygiene Data'!$H$5,0,10*ROW('Hygiene Data'!H171))),'Data Summary'!EA177="Yes"),OFFSET('Hygiene Data'!$H$5,0,10*ROW('Hygiene Data'!H171)),NA())</f>
        <v>#N/A</v>
      </c>
      <c r="BM177" s="529" t="e">
        <f ca="1">+IF(AND(ISNUMBER(OFFSET('Hygiene Data'!$H$7,0,10*ROW('Hygiene Data'!H171))),'Data Summary'!EB177="Yes"),OFFSET('Hygiene Data'!$H$7,0,10*ROW('Hygiene Data'!H171)),NA())</f>
        <v>#N/A</v>
      </c>
      <c r="BN177" s="529" t="e">
        <f ca="1">+IF(AND(ISNUMBER(OFFSET('Hygiene Data'!$H$9,0,10*ROW('Hygiene Data'!H171))),'Data Summary'!EC177="Yes"),OFFSET('Hygiene Data'!$H$9,0,10*ROW('Hygiene Data'!H171)),NA())</f>
        <v>#N/A</v>
      </c>
      <c r="BO177" s="529" t="e">
        <f ca="1">+IF(AND(ISNUMBER(OFFSET('Hygiene Data'!$I$5,0,10*ROW('Hygiene Data'!I171))),'Data Summary'!ED177="Yes"),OFFSET('Hygiene Data'!$I$5,0,10*ROW('Hygiene Data'!I171)),NA())</f>
        <v>#N/A</v>
      </c>
      <c r="BP177" s="529" t="e">
        <f ca="1">+IF(AND(ISNUMBER(OFFSET('Hygiene Data'!$I$7,0,10*ROW('Hygiene Data'!I171))),'Data Summary'!EE177="Yes"),OFFSET('Hygiene Data'!$I$7,0,10*ROW('Hygiene Data'!I171)),NA())</f>
        <v>#N/A</v>
      </c>
      <c r="BQ177" s="529" t="e">
        <f ca="1">+IF(AND(ISNUMBER(OFFSET('Hygiene Data'!$I$9,0,10*ROW('Hygiene Data'!I171))),'Data Summary'!EF177="Yes"),OFFSET('Hygiene Data'!$I$9,0,10*ROW('Hygiene Data'!I171)),NA())</f>
        <v>#N/A</v>
      </c>
    </row>
    <row r="178" spans="1:69" x14ac:dyDescent="0.25">
      <c r="A178" s="525" t="e">
        <f ca="1">+RIGHT('Data Summary'!A178,LEN('Data Summary'!A178)-9)</f>
        <v>#VALUE!</v>
      </c>
      <c r="B178" s="499" t="str">
        <f ca="1">+IF(ISTEXT('Data Summary'!B178),'Data Summary'!B178,"")</f>
        <v/>
      </c>
      <c r="C178" s="526" t="e">
        <f ca="1">+VALUE('Data Summary'!C178)</f>
        <v>#VALUE!</v>
      </c>
      <c r="D178" s="527" t="e">
        <f ca="1">+IF(AND(ISNUMBER(OFFSET('Water Data'!$D$4,0,10*ROW('Water Data'!D172))),'Data Summary'!BS178="Yes"),100-OFFSET('Water Data'!$D$4,0,10*ROW('Water Data'!D172)),NA())</f>
        <v>#N/A</v>
      </c>
      <c r="E178" s="527" t="e">
        <f ca="1">+IF(AND(ISNUMBER(OFFSET('Water Data'!$D$6,0,10*ROW('Water Data'!D172))),'Data Summary'!BT178="Yes"),OFFSET('Water Data'!$D$6,0,10*ROW('Water Data'!D172)),NA())</f>
        <v>#N/A</v>
      </c>
      <c r="F178" s="527" t="e">
        <f ca="1">+IF(AND(ISNUMBER(OFFSET('Water Data'!$D$9,0,10*ROW('Water Data'!D172))),'Data Summary'!BU178="Yes"),OFFSET('Water Data'!$D$9,0,10*ROW('Water Data'!D172)),NA())</f>
        <v>#N/A</v>
      </c>
      <c r="G178" s="527" t="e">
        <f ca="1">+IF(AND(ISNUMBER(OFFSET('Water Data'!$E$4,0,10*ROW('Water Data'!E172))),'Data Summary'!BV178="Yes"),100-OFFSET('Water Data'!$E$4,0,10*ROW('Water Data'!E172)),NA())</f>
        <v>#N/A</v>
      </c>
      <c r="H178" s="527" t="e">
        <f ca="1">+IF(AND(ISNUMBER(OFFSET('Water Data'!$E$6,0,10*ROW('Water Data'!E172))),'Data Summary'!BW178="Yes"),OFFSET('Water Data'!$E$6,0,10*ROW('Water Data'!E172)),NA())</f>
        <v>#N/A</v>
      </c>
      <c r="I178" s="527" t="e">
        <f ca="1">+IF(AND(ISNUMBER(OFFSET('Water Data'!$E$9,0,10*ROW('Water Data'!E172))),'Data Summary'!BX178="Yes"),OFFSET('Water Data'!$E$9,0,10*ROW('Water Data'!E172)),NA())</f>
        <v>#N/A</v>
      </c>
      <c r="J178" s="527" t="e">
        <f ca="1">+IF(AND(ISNUMBER(OFFSET('Water Data'!$F$4,0,10*ROW('Water Data'!F172))),'Data Summary'!BY178="Yes"),100-OFFSET('Water Data'!$F$4,0,10*ROW('Water Data'!F172)),NA())</f>
        <v>#N/A</v>
      </c>
      <c r="K178" s="527" t="e">
        <f ca="1">+IF(AND(ISNUMBER(OFFSET('Water Data'!$F$6,0,10*ROW('Water Data'!F172))),'Data Summary'!BZ178="Yes"),OFFSET('Water Data'!$F$6,0,10*ROW('Water Data'!F172)),NA())</f>
        <v>#N/A</v>
      </c>
      <c r="L178" s="527" t="e">
        <f ca="1">+IF(AND(ISNUMBER(OFFSET('Water Data'!$F$9,0,10*ROW('Water Data'!F172))),'Data Summary'!CA178="Yes"),OFFSET('Water Data'!$F$9,0,10*ROW('Water Data'!F172)),NA())</f>
        <v>#N/A</v>
      </c>
      <c r="M178" s="527" t="e">
        <f ca="1">+IF(AND(ISNUMBER(OFFSET('Water Data'!$G$4,0,10*ROW('Water Data'!G172))),'Data Summary'!CB178="Yes"),100-OFFSET('Water Data'!$G$4,0,10*ROW('Water Data'!G172)),NA())</f>
        <v>#N/A</v>
      </c>
      <c r="N178" s="527" t="e">
        <f ca="1">+IF(AND(ISNUMBER(OFFSET('Water Data'!$G$6,0,10*ROW('Water Data'!G172))),'Data Summary'!CC178="Yes"),OFFSET('Water Data'!$G$6,0,10*ROW('Water Data'!G172)),NA())</f>
        <v>#N/A</v>
      </c>
      <c r="O178" s="527" t="e">
        <f ca="1">+IF(AND(ISNUMBER(OFFSET('Water Data'!$G$9,0,10*ROW('Water Data'!G172))),'Data Summary'!CD178="Yes"),OFFSET('Water Data'!$G$9,0,10*ROW('Water Data'!G172)),NA())</f>
        <v>#N/A</v>
      </c>
      <c r="P178" s="527" t="e">
        <f ca="1">+IF(AND(ISNUMBER(OFFSET('Water Data'!$H$4,0,10*ROW('Water Data'!H172))),'Data Summary'!CE178="Yes"),100-OFFSET('Water Data'!$H$4,0,10*ROW('Water Data'!H172)),NA())</f>
        <v>#N/A</v>
      </c>
      <c r="Q178" s="527" t="e">
        <f ca="1">+IF(AND(ISNUMBER(OFFSET('Water Data'!$H$6,0,10*ROW('Water Data'!H172))),'Data Summary'!CF178="Yes"),OFFSET('Water Data'!$H$6,0,10*ROW('Water Data'!H172)),NA())</f>
        <v>#N/A</v>
      </c>
      <c r="R178" s="527" t="e">
        <f ca="1">+IF(AND(ISNUMBER(OFFSET('Water Data'!$H$9,0,10*ROW('Water Data'!H172))),'Data Summary'!CG178="Yes"),OFFSET('Water Data'!$H$9,0,10*ROW('Water Data'!H172)),NA())</f>
        <v>#N/A</v>
      </c>
      <c r="S178" s="527" t="e">
        <f ca="1">+IF(AND(ISNUMBER(OFFSET('Water Data'!$I$4,0,10*ROW('Water Data'!I172))),'Data Summary'!CH178="Yes"),100-OFFSET('Water Data'!$I$4,0,10*ROW('Water Data'!I172)),NA())</f>
        <v>#N/A</v>
      </c>
      <c r="T178" s="527" t="e">
        <f ca="1">+IF(AND(ISNUMBER(OFFSET('Water Data'!$I$6,0,10*ROW('Water Data'!I172))),'Data Summary'!CI178="Yes"),OFFSET('Water Data'!$I$6,0,10*ROW('Water Data'!I172)),NA())</f>
        <v>#N/A</v>
      </c>
      <c r="U178" s="527" t="e">
        <f ca="1">+IF(AND(ISNUMBER(OFFSET('Water Data'!$I$9,0,10*ROW('Water Data'!I172))),'Data Summary'!CJ178="Yes"),OFFSET('Water Data'!$I$9,0,10*ROW('Water Data'!I172)),NA())</f>
        <v>#N/A</v>
      </c>
      <c r="V178" s="528" t="e">
        <f ca="1">+IF(AND(ISNUMBER(OFFSET('Sanitation Data'!$D$4,0,10*ROW('Sanitation Data'!D172))),'Data Summary'!CK178="Yes"),100-OFFSET('Sanitation Data'!$D$4,0,10*ROW('Sanitation Data'!D172)),NA())</f>
        <v>#N/A</v>
      </c>
      <c r="W178" s="528" t="e">
        <f ca="1">+IF(AND(ISNUMBER(OFFSET('Sanitation Data'!$D$6,0,10*ROW('Sanitation Data'!D172))),'Data Summary'!CL178="Yes"),OFFSET('Sanitation Data'!$D$6,0,10*ROW('Sanitation Data'!D172)),NA())</f>
        <v>#N/A</v>
      </c>
      <c r="X178" s="528" t="e">
        <f ca="1">+IF(AND(ISNUMBER(OFFSET('Sanitation Data'!$D$10,0,10*ROW('Sanitation Data'!D172))),'Data Summary'!CM178="Yes"),OFFSET('Sanitation Data'!$D$10,0,10*ROW('Sanitation Data'!D172)),NA())</f>
        <v>#N/A</v>
      </c>
      <c r="Y178" s="528" t="e">
        <f ca="1">+IF(AND(ISNUMBER(OFFSET('Sanitation Data'!$D$11,0,10*ROW('Sanitation Data'!D172))),'Data Summary'!CN178="Yes"),OFFSET('Sanitation Data'!$D$11,0,10*ROW('Sanitation Data'!D172)),NA())</f>
        <v>#N/A</v>
      </c>
      <c r="Z178" s="528" t="e">
        <f ca="1">+IF(AND(ISNUMBER(OFFSET('Sanitation Data'!$D$12,0,10*ROW('Sanitation Data'!D172))),'Data Summary'!CO178="Yes"),OFFSET('Sanitation Data'!$D$12,0,10*ROW('Sanitation Data'!D172)),NA())</f>
        <v>#N/A</v>
      </c>
      <c r="AA178" s="528" t="e">
        <f ca="1">+IF(AND(ISNUMBER(OFFSET('Sanitation Data'!$E$4,0,10*ROW('Sanitation Data'!E172))),'Data Summary'!CP178="Yes"),100-OFFSET('Sanitation Data'!$E$4,0,10*ROW('Sanitation Data'!E172)),NA())</f>
        <v>#N/A</v>
      </c>
      <c r="AB178" s="528" t="e">
        <f ca="1">+IF(AND(ISNUMBER(OFFSET('Sanitation Data'!$E$6,0,10*ROW('Sanitation Data'!E172))),'Data Summary'!CQ178="Yes"),OFFSET('Sanitation Data'!$E$6,0,10*ROW('Sanitation Data'!E172)),NA())</f>
        <v>#N/A</v>
      </c>
      <c r="AC178" s="528" t="e">
        <f ca="1">+IF(AND(ISNUMBER(OFFSET('Sanitation Data'!$E$10,0,10*ROW('Sanitation Data'!E172))),'Data Summary'!CR178="Yes"),OFFSET('Sanitation Data'!$E$10,0,10*ROW('Sanitation Data'!E172)),NA())</f>
        <v>#N/A</v>
      </c>
      <c r="AD178" s="528" t="e">
        <f ca="1">+IF(AND(ISNUMBER(OFFSET('Sanitation Data'!$E$11,0,10*ROW('Sanitation Data'!E172))),'Data Summary'!CS178="Yes"),OFFSET('Sanitation Data'!$E$11,0,10*ROW('Sanitation Data'!E172)),NA())</f>
        <v>#N/A</v>
      </c>
      <c r="AE178" s="528" t="e">
        <f ca="1">+IF(AND(ISNUMBER(OFFSET('Sanitation Data'!$E$12,0,10*ROW('Sanitation Data'!E172))),'Data Summary'!CT178="Yes"),OFFSET('Sanitation Data'!$E$12,0,10*ROW('Sanitation Data'!E172)),NA())</f>
        <v>#N/A</v>
      </c>
      <c r="AF178" s="528" t="e">
        <f ca="1">+IF(AND(ISNUMBER(OFFSET('Sanitation Data'!$F$4,0,10*ROW('Sanitation Data'!F172))),'Data Summary'!CU178="Yes"),100-OFFSET('Sanitation Data'!$F$4,0,10*ROW('Sanitation Data'!F172)),NA())</f>
        <v>#N/A</v>
      </c>
      <c r="AG178" s="528" t="e">
        <f ca="1">+IF(AND(ISNUMBER(OFFSET('Sanitation Data'!$F$6,0,10*ROW('Sanitation Data'!F172))),'Data Summary'!CV178="Yes"),OFFSET('Sanitation Data'!$F$6,0,10*ROW('Sanitation Data'!F172)),NA())</f>
        <v>#N/A</v>
      </c>
      <c r="AH178" s="528" t="e">
        <f ca="1">+IF(AND(ISNUMBER(OFFSET('Sanitation Data'!$F$10,0,10*ROW('Sanitation Data'!F172))),'Data Summary'!CW178="Yes"),OFFSET('Sanitation Data'!$F$10,0,10*ROW('Sanitation Data'!F172)),NA())</f>
        <v>#N/A</v>
      </c>
      <c r="AI178" s="528" t="e">
        <f ca="1">+IF(AND(ISNUMBER(OFFSET('Sanitation Data'!$F$11,0,10*ROW('Sanitation Data'!F172))),'Data Summary'!CX178="Yes"),OFFSET('Sanitation Data'!$F$11,0,10*ROW('Sanitation Data'!F172)),NA())</f>
        <v>#N/A</v>
      </c>
      <c r="AJ178" s="528" t="e">
        <f ca="1">+IF(AND(ISNUMBER(OFFSET('Sanitation Data'!$F$12,0,10*ROW('Sanitation Data'!F172))),'Data Summary'!CY178="Yes"),OFFSET('Sanitation Data'!$F$12,0,10*ROW('Sanitation Data'!F172)),NA())</f>
        <v>#N/A</v>
      </c>
      <c r="AK178" s="528" t="e">
        <f ca="1">+IF(AND(ISNUMBER(OFFSET('Sanitation Data'!$G$4,0,10*ROW('Sanitation Data'!G172))),'Data Summary'!CZ178="Yes"),100-OFFSET('Sanitation Data'!$G$4,0,10*ROW('Sanitation Data'!G172)),NA())</f>
        <v>#N/A</v>
      </c>
      <c r="AL178" s="528" t="e">
        <f ca="1">+IF(AND(ISNUMBER(OFFSET('Sanitation Data'!$G$6,0,10*ROW('Sanitation Data'!G172))),'Data Summary'!DA178="Yes"),OFFSET('Sanitation Data'!$G$6,0,10*ROW('Sanitation Data'!G172)),NA())</f>
        <v>#N/A</v>
      </c>
      <c r="AM178" s="528" t="e">
        <f ca="1">+IF(AND(ISNUMBER(OFFSET('Sanitation Data'!$G$10,0,10*ROW('Sanitation Data'!G172))),'Data Summary'!DB178="Yes"),OFFSET('Sanitation Data'!$G$10,0,10*ROW('Sanitation Data'!G172)),NA())</f>
        <v>#N/A</v>
      </c>
      <c r="AN178" s="528" t="e">
        <f ca="1">+IF(AND(ISNUMBER(OFFSET('Sanitation Data'!$G$11,0,10*ROW('Sanitation Data'!G172))),'Data Summary'!DC178="Yes"),OFFSET('Sanitation Data'!$G$11,0,10*ROW('Sanitation Data'!G172)),NA())</f>
        <v>#N/A</v>
      </c>
      <c r="AO178" s="528" t="e">
        <f ca="1">+IF(AND(ISNUMBER(OFFSET('Sanitation Data'!$G$12,0,10*ROW('Sanitation Data'!G172))),'Data Summary'!DD178="Yes"),OFFSET('Sanitation Data'!$G$12,0,10*ROW('Sanitation Data'!G172)),NA())</f>
        <v>#N/A</v>
      </c>
      <c r="AP178" s="528" t="e">
        <f ca="1">+IF(AND(ISNUMBER(OFFSET('Sanitation Data'!$H$4,0,10*ROW('Sanitation Data'!H172))),'Data Summary'!DE178="Yes"),100-OFFSET('Sanitation Data'!$H$4,0,10*ROW('Sanitation Data'!H172)),NA())</f>
        <v>#N/A</v>
      </c>
      <c r="AQ178" s="528" t="e">
        <f ca="1">+IF(AND(ISNUMBER(OFFSET('Sanitation Data'!$H$6,0,10*ROW('Sanitation Data'!H172))),'Data Summary'!DF178="Yes"),OFFSET('Sanitation Data'!$H$6,0,10*ROW('Sanitation Data'!H172)),NA())</f>
        <v>#N/A</v>
      </c>
      <c r="AR178" s="528" t="e">
        <f ca="1">+IF(AND(ISNUMBER(OFFSET('Sanitation Data'!$H$10,0,10*ROW('Sanitation Data'!H172))),'Data Summary'!DG178="Yes"),OFFSET('Sanitation Data'!$H$10,0,10*ROW('Sanitation Data'!H172)),NA())</f>
        <v>#N/A</v>
      </c>
      <c r="AS178" s="528" t="e">
        <f ca="1">+IF(AND(ISNUMBER(OFFSET('Sanitation Data'!$H$11,0,10*ROW('Sanitation Data'!H172))),'Data Summary'!DH178="Yes"),OFFSET('Sanitation Data'!$H$11,0,10*ROW('Sanitation Data'!H172)),NA())</f>
        <v>#N/A</v>
      </c>
      <c r="AT178" s="528" t="e">
        <f ca="1">+IF(AND(ISNUMBER(OFFSET('Sanitation Data'!$H$12,0,10*ROW('Sanitation Data'!H172))),'Data Summary'!DI178="Yes"),OFFSET('Sanitation Data'!$H$12,0,10*ROW('Sanitation Data'!H172)),NA())</f>
        <v>#N/A</v>
      </c>
      <c r="AU178" s="528" t="e">
        <f ca="1">+IF(AND(ISNUMBER(OFFSET('Sanitation Data'!$I$4,0,10*ROW('Sanitation Data'!I172))),'Data Summary'!DJ178="Yes"),100-OFFSET('Sanitation Data'!$I$4,0,10*ROW('Sanitation Data'!I172)),NA())</f>
        <v>#N/A</v>
      </c>
      <c r="AV178" s="528" t="e">
        <f ca="1">+IF(AND(ISNUMBER(OFFSET('Sanitation Data'!$I$6,0,10*ROW('Sanitation Data'!I172))),'Data Summary'!DK178="Yes"),OFFSET('Sanitation Data'!$I$6,0,10*ROW('Sanitation Data'!I172)),NA())</f>
        <v>#N/A</v>
      </c>
      <c r="AW178" s="528" t="e">
        <f ca="1">+IF(AND(ISNUMBER(OFFSET('Sanitation Data'!$I$10,0,10*ROW('Sanitation Data'!I172))),'Data Summary'!DL178="Yes"),OFFSET('Sanitation Data'!$I$10,0,10*ROW('Sanitation Data'!I172)),NA())</f>
        <v>#N/A</v>
      </c>
      <c r="AX178" s="528" t="e">
        <f ca="1">+IF(AND(ISNUMBER(OFFSET('Sanitation Data'!$I$11,0,10*ROW('Sanitation Data'!I172))),'Data Summary'!DM178="Yes"),OFFSET('Sanitation Data'!$I$11,0,10*ROW('Sanitation Data'!I172)),NA())</f>
        <v>#N/A</v>
      </c>
      <c r="AY178" s="528" t="e">
        <f ca="1">+IF(AND(ISNUMBER(OFFSET('Sanitation Data'!$I$12,0,10*ROW('Sanitation Data'!I172))),'Data Summary'!DN178="Yes"),OFFSET('Sanitation Data'!$I$12,0,10*ROW('Sanitation Data'!I172)),NA())</f>
        <v>#N/A</v>
      </c>
      <c r="AZ178" s="529" t="e">
        <f ca="1">+IF(AND(ISNUMBER(OFFSET('Hygiene Data'!$D$5,0,10*ROW('Hygiene Data'!D172))),'Data Summary'!DO178="Yes"),OFFSET('Hygiene Data'!$D$5,0,10*ROW('Hygiene Data'!D172)),NA())</f>
        <v>#N/A</v>
      </c>
      <c r="BA178" s="529" t="e">
        <f ca="1">+IF(AND(ISNUMBER(OFFSET('Hygiene Data'!$D$7,0,10*ROW('Hygiene Data'!D172))),'Data Summary'!DP178="Yes"),OFFSET('Hygiene Data'!$D$7,0,10*ROW('Hygiene Data'!D172)),NA())</f>
        <v>#N/A</v>
      </c>
      <c r="BB178" s="529" t="e">
        <f ca="1">+IF(AND(ISNUMBER(OFFSET('Hygiene Data'!$D$9,0,10*ROW('Hygiene Data'!D172))),'Data Summary'!DQ178="Yes"),OFFSET('Hygiene Data'!$D$9,0,10*ROW('Hygiene Data'!D172)),NA())</f>
        <v>#N/A</v>
      </c>
      <c r="BC178" s="529" t="e">
        <f ca="1">+IF(AND(ISNUMBER(OFFSET('Hygiene Data'!$E$5,0,10*ROW('Hygiene Data'!E172))),'Data Summary'!DR178="Yes"),OFFSET('Hygiene Data'!$E$5,0,10*ROW('Hygiene Data'!E172)),NA())</f>
        <v>#N/A</v>
      </c>
      <c r="BD178" s="529" t="e">
        <f ca="1">+IF(AND(ISNUMBER(OFFSET('Hygiene Data'!$E$7,0,10*ROW('Hygiene Data'!E172))),'Data Summary'!DS178="Yes"),OFFSET('Hygiene Data'!$E$7,0,10*ROW('Hygiene Data'!E172)),NA())</f>
        <v>#N/A</v>
      </c>
      <c r="BE178" s="529" t="e">
        <f ca="1">+IF(AND(ISNUMBER(OFFSET('Hygiene Data'!$E$9,0,10*ROW('Hygiene Data'!E172))),'Data Summary'!DT178="Yes"),OFFSET('Hygiene Data'!$E$9,0,10*ROW('Hygiene Data'!E172)),NA())</f>
        <v>#N/A</v>
      </c>
      <c r="BF178" s="529" t="e">
        <f ca="1">+IF(AND(ISNUMBER(OFFSET('Hygiene Data'!$F$5,0,10*ROW('Hygiene Data'!F172))),'Data Summary'!DU178="Yes"),OFFSET('Hygiene Data'!$F$5,0,10*ROW('Hygiene Data'!F172)),NA())</f>
        <v>#N/A</v>
      </c>
      <c r="BG178" s="529" t="e">
        <f ca="1">+IF(AND(ISNUMBER(OFFSET('Hygiene Data'!$F$7,0,10*ROW('Hygiene Data'!F172))),'Data Summary'!DV178="Yes"),OFFSET('Hygiene Data'!$F$7,0,10*ROW('Hygiene Data'!F172)),NA())</f>
        <v>#N/A</v>
      </c>
      <c r="BH178" s="529" t="e">
        <f ca="1">+IF(AND(ISNUMBER(OFFSET('Hygiene Data'!$F$9,0,10*ROW('Hygiene Data'!F172))),'Data Summary'!DW178="Yes"),OFFSET('Hygiene Data'!$F$9,0,10*ROW('Hygiene Data'!F172)),NA())</f>
        <v>#N/A</v>
      </c>
      <c r="BI178" s="529" t="e">
        <f ca="1">+IF(AND(ISNUMBER(OFFSET('Hygiene Data'!$G$5,0,10*ROW('Hygiene Data'!G172))),'Data Summary'!DX178="Yes"),OFFSET('Hygiene Data'!$G$5,0,10*ROW('Hygiene Data'!G172)),NA())</f>
        <v>#N/A</v>
      </c>
      <c r="BJ178" s="529" t="e">
        <f ca="1">+IF(AND(ISNUMBER(OFFSET('Hygiene Data'!$G$7,0,10*ROW('Hygiene Data'!G172))),'Data Summary'!DY178="Yes"),OFFSET('Hygiene Data'!$G$7,0,10*ROW('Hygiene Data'!G172)),NA())</f>
        <v>#N/A</v>
      </c>
      <c r="BK178" s="529" t="e">
        <f ca="1">+IF(AND(ISNUMBER(OFFSET('Hygiene Data'!$G$9,0,10*ROW('Hygiene Data'!G172))),'Data Summary'!DZ178="Yes"),OFFSET('Hygiene Data'!$G$9,0,10*ROW('Hygiene Data'!G172)),NA())</f>
        <v>#N/A</v>
      </c>
      <c r="BL178" s="529" t="e">
        <f ca="1">+IF(AND(ISNUMBER(OFFSET('Hygiene Data'!$H$5,0,10*ROW('Hygiene Data'!H172))),'Data Summary'!EA178="Yes"),OFFSET('Hygiene Data'!$H$5,0,10*ROW('Hygiene Data'!H172)),NA())</f>
        <v>#N/A</v>
      </c>
      <c r="BM178" s="529" t="e">
        <f ca="1">+IF(AND(ISNUMBER(OFFSET('Hygiene Data'!$H$7,0,10*ROW('Hygiene Data'!H172))),'Data Summary'!EB178="Yes"),OFFSET('Hygiene Data'!$H$7,0,10*ROW('Hygiene Data'!H172)),NA())</f>
        <v>#N/A</v>
      </c>
      <c r="BN178" s="529" t="e">
        <f ca="1">+IF(AND(ISNUMBER(OFFSET('Hygiene Data'!$H$9,0,10*ROW('Hygiene Data'!H172))),'Data Summary'!EC178="Yes"),OFFSET('Hygiene Data'!$H$9,0,10*ROW('Hygiene Data'!H172)),NA())</f>
        <v>#N/A</v>
      </c>
      <c r="BO178" s="529" t="e">
        <f ca="1">+IF(AND(ISNUMBER(OFFSET('Hygiene Data'!$I$5,0,10*ROW('Hygiene Data'!I172))),'Data Summary'!ED178="Yes"),OFFSET('Hygiene Data'!$I$5,0,10*ROW('Hygiene Data'!I172)),NA())</f>
        <v>#N/A</v>
      </c>
      <c r="BP178" s="529" t="e">
        <f ca="1">+IF(AND(ISNUMBER(OFFSET('Hygiene Data'!$I$7,0,10*ROW('Hygiene Data'!I172))),'Data Summary'!EE178="Yes"),OFFSET('Hygiene Data'!$I$7,0,10*ROW('Hygiene Data'!I172)),NA())</f>
        <v>#N/A</v>
      </c>
      <c r="BQ178" s="529" t="e">
        <f ca="1">+IF(AND(ISNUMBER(OFFSET('Hygiene Data'!$I$9,0,10*ROW('Hygiene Data'!I172))),'Data Summary'!EF178="Yes"),OFFSET('Hygiene Data'!$I$9,0,10*ROW('Hygiene Data'!I172)),NA())</f>
        <v>#N/A</v>
      </c>
    </row>
    <row r="179" spans="1:69" x14ac:dyDescent="0.25">
      <c r="A179" s="525" t="e">
        <f ca="1">+RIGHT('Data Summary'!A179,LEN('Data Summary'!A179)-9)</f>
        <v>#VALUE!</v>
      </c>
      <c r="B179" s="499" t="str">
        <f ca="1">+IF(ISTEXT('Data Summary'!B179),'Data Summary'!B179,"")</f>
        <v/>
      </c>
      <c r="C179" s="526" t="e">
        <f ca="1">+VALUE('Data Summary'!C179)</f>
        <v>#VALUE!</v>
      </c>
      <c r="D179" s="527" t="e">
        <f ca="1">+IF(AND(ISNUMBER(OFFSET('Water Data'!$D$4,0,10*ROW('Water Data'!D173))),'Data Summary'!BS179="Yes"),100-OFFSET('Water Data'!$D$4,0,10*ROW('Water Data'!D173)),NA())</f>
        <v>#N/A</v>
      </c>
      <c r="E179" s="527" t="e">
        <f ca="1">+IF(AND(ISNUMBER(OFFSET('Water Data'!$D$6,0,10*ROW('Water Data'!D173))),'Data Summary'!BT179="Yes"),OFFSET('Water Data'!$D$6,0,10*ROW('Water Data'!D173)),NA())</f>
        <v>#N/A</v>
      </c>
      <c r="F179" s="527" t="e">
        <f ca="1">+IF(AND(ISNUMBER(OFFSET('Water Data'!$D$9,0,10*ROW('Water Data'!D173))),'Data Summary'!BU179="Yes"),OFFSET('Water Data'!$D$9,0,10*ROW('Water Data'!D173)),NA())</f>
        <v>#N/A</v>
      </c>
      <c r="G179" s="527" t="e">
        <f ca="1">+IF(AND(ISNUMBER(OFFSET('Water Data'!$E$4,0,10*ROW('Water Data'!E173))),'Data Summary'!BV179="Yes"),100-OFFSET('Water Data'!$E$4,0,10*ROW('Water Data'!E173)),NA())</f>
        <v>#N/A</v>
      </c>
      <c r="H179" s="527" t="e">
        <f ca="1">+IF(AND(ISNUMBER(OFFSET('Water Data'!$E$6,0,10*ROW('Water Data'!E173))),'Data Summary'!BW179="Yes"),OFFSET('Water Data'!$E$6,0,10*ROW('Water Data'!E173)),NA())</f>
        <v>#N/A</v>
      </c>
      <c r="I179" s="527" t="e">
        <f ca="1">+IF(AND(ISNUMBER(OFFSET('Water Data'!$E$9,0,10*ROW('Water Data'!E173))),'Data Summary'!BX179="Yes"),OFFSET('Water Data'!$E$9,0,10*ROW('Water Data'!E173)),NA())</f>
        <v>#N/A</v>
      </c>
      <c r="J179" s="527" t="e">
        <f ca="1">+IF(AND(ISNUMBER(OFFSET('Water Data'!$F$4,0,10*ROW('Water Data'!F173))),'Data Summary'!BY179="Yes"),100-OFFSET('Water Data'!$F$4,0,10*ROW('Water Data'!F173)),NA())</f>
        <v>#N/A</v>
      </c>
      <c r="K179" s="527" t="e">
        <f ca="1">+IF(AND(ISNUMBER(OFFSET('Water Data'!$F$6,0,10*ROW('Water Data'!F173))),'Data Summary'!BZ179="Yes"),OFFSET('Water Data'!$F$6,0,10*ROW('Water Data'!F173)),NA())</f>
        <v>#N/A</v>
      </c>
      <c r="L179" s="527" t="e">
        <f ca="1">+IF(AND(ISNUMBER(OFFSET('Water Data'!$F$9,0,10*ROW('Water Data'!F173))),'Data Summary'!CA179="Yes"),OFFSET('Water Data'!$F$9,0,10*ROW('Water Data'!F173)),NA())</f>
        <v>#N/A</v>
      </c>
      <c r="M179" s="527" t="e">
        <f ca="1">+IF(AND(ISNUMBER(OFFSET('Water Data'!$G$4,0,10*ROW('Water Data'!G173))),'Data Summary'!CB179="Yes"),100-OFFSET('Water Data'!$G$4,0,10*ROW('Water Data'!G173)),NA())</f>
        <v>#N/A</v>
      </c>
      <c r="N179" s="527" t="e">
        <f ca="1">+IF(AND(ISNUMBER(OFFSET('Water Data'!$G$6,0,10*ROW('Water Data'!G173))),'Data Summary'!CC179="Yes"),OFFSET('Water Data'!$G$6,0,10*ROW('Water Data'!G173)),NA())</f>
        <v>#N/A</v>
      </c>
      <c r="O179" s="527" t="e">
        <f ca="1">+IF(AND(ISNUMBER(OFFSET('Water Data'!$G$9,0,10*ROW('Water Data'!G173))),'Data Summary'!CD179="Yes"),OFFSET('Water Data'!$G$9,0,10*ROW('Water Data'!G173)),NA())</f>
        <v>#N/A</v>
      </c>
      <c r="P179" s="527" t="e">
        <f ca="1">+IF(AND(ISNUMBER(OFFSET('Water Data'!$H$4,0,10*ROW('Water Data'!H173))),'Data Summary'!CE179="Yes"),100-OFFSET('Water Data'!$H$4,0,10*ROW('Water Data'!H173)),NA())</f>
        <v>#N/A</v>
      </c>
      <c r="Q179" s="527" t="e">
        <f ca="1">+IF(AND(ISNUMBER(OFFSET('Water Data'!$H$6,0,10*ROW('Water Data'!H173))),'Data Summary'!CF179="Yes"),OFFSET('Water Data'!$H$6,0,10*ROW('Water Data'!H173)),NA())</f>
        <v>#N/A</v>
      </c>
      <c r="R179" s="527" t="e">
        <f ca="1">+IF(AND(ISNUMBER(OFFSET('Water Data'!$H$9,0,10*ROW('Water Data'!H173))),'Data Summary'!CG179="Yes"),OFFSET('Water Data'!$H$9,0,10*ROW('Water Data'!H173)),NA())</f>
        <v>#N/A</v>
      </c>
      <c r="S179" s="527" t="e">
        <f ca="1">+IF(AND(ISNUMBER(OFFSET('Water Data'!$I$4,0,10*ROW('Water Data'!I173))),'Data Summary'!CH179="Yes"),100-OFFSET('Water Data'!$I$4,0,10*ROW('Water Data'!I173)),NA())</f>
        <v>#N/A</v>
      </c>
      <c r="T179" s="527" t="e">
        <f ca="1">+IF(AND(ISNUMBER(OFFSET('Water Data'!$I$6,0,10*ROW('Water Data'!I173))),'Data Summary'!CI179="Yes"),OFFSET('Water Data'!$I$6,0,10*ROW('Water Data'!I173)),NA())</f>
        <v>#N/A</v>
      </c>
      <c r="U179" s="527" t="e">
        <f ca="1">+IF(AND(ISNUMBER(OFFSET('Water Data'!$I$9,0,10*ROW('Water Data'!I173))),'Data Summary'!CJ179="Yes"),OFFSET('Water Data'!$I$9,0,10*ROW('Water Data'!I173)),NA())</f>
        <v>#N/A</v>
      </c>
      <c r="V179" s="528" t="e">
        <f ca="1">+IF(AND(ISNUMBER(OFFSET('Sanitation Data'!$D$4,0,10*ROW('Sanitation Data'!D173))),'Data Summary'!CK179="Yes"),100-OFFSET('Sanitation Data'!$D$4,0,10*ROW('Sanitation Data'!D173)),NA())</f>
        <v>#N/A</v>
      </c>
      <c r="W179" s="528" t="e">
        <f ca="1">+IF(AND(ISNUMBER(OFFSET('Sanitation Data'!$D$6,0,10*ROW('Sanitation Data'!D173))),'Data Summary'!CL179="Yes"),OFFSET('Sanitation Data'!$D$6,0,10*ROW('Sanitation Data'!D173)),NA())</f>
        <v>#N/A</v>
      </c>
      <c r="X179" s="528" t="e">
        <f ca="1">+IF(AND(ISNUMBER(OFFSET('Sanitation Data'!$D$10,0,10*ROW('Sanitation Data'!D173))),'Data Summary'!CM179="Yes"),OFFSET('Sanitation Data'!$D$10,0,10*ROW('Sanitation Data'!D173)),NA())</f>
        <v>#N/A</v>
      </c>
      <c r="Y179" s="528" t="e">
        <f ca="1">+IF(AND(ISNUMBER(OFFSET('Sanitation Data'!$D$11,0,10*ROW('Sanitation Data'!D173))),'Data Summary'!CN179="Yes"),OFFSET('Sanitation Data'!$D$11,0,10*ROW('Sanitation Data'!D173)),NA())</f>
        <v>#N/A</v>
      </c>
      <c r="Z179" s="528" t="e">
        <f ca="1">+IF(AND(ISNUMBER(OFFSET('Sanitation Data'!$D$12,0,10*ROW('Sanitation Data'!D173))),'Data Summary'!CO179="Yes"),OFFSET('Sanitation Data'!$D$12,0,10*ROW('Sanitation Data'!D173)),NA())</f>
        <v>#N/A</v>
      </c>
      <c r="AA179" s="528" t="e">
        <f ca="1">+IF(AND(ISNUMBER(OFFSET('Sanitation Data'!$E$4,0,10*ROW('Sanitation Data'!E173))),'Data Summary'!CP179="Yes"),100-OFFSET('Sanitation Data'!$E$4,0,10*ROW('Sanitation Data'!E173)),NA())</f>
        <v>#N/A</v>
      </c>
      <c r="AB179" s="528" t="e">
        <f ca="1">+IF(AND(ISNUMBER(OFFSET('Sanitation Data'!$E$6,0,10*ROW('Sanitation Data'!E173))),'Data Summary'!CQ179="Yes"),OFFSET('Sanitation Data'!$E$6,0,10*ROW('Sanitation Data'!E173)),NA())</f>
        <v>#N/A</v>
      </c>
      <c r="AC179" s="528" t="e">
        <f ca="1">+IF(AND(ISNUMBER(OFFSET('Sanitation Data'!$E$10,0,10*ROW('Sanitation Data'!E173))),'Data Summary'!CR179="Yes"),OFFSET('Sanitation Data'!$E$10,0,10*ROW('Sanitation Data'!E173)),NA())</f>
        <v>#N/A</v>
      </c>
      <c r="AD179" s="528" t="e">
        <f ca="1">+IF(AND(ISNUMBER(OFFSET('Sanitation Data'!$E$11,0,10*ROW('Sanitation Data'!E173))),'Data Summary'!CS179="Yes"),OFFSET('Sanitation Data'!$E$11,0,10*ROW('Sanitation Data'!E173)),NA())</f>
        <v>#N/A</v>
      </c>
      <c r="AE179" s="528" t="e">
        <f ca="1">+IF(AND(ISNUMBER(OFFSET('Sanitation Data'!$E$12,0,10*ROW('Sanitation Data'!E173))),'Data Summary'!CT179="Yes"),OFFSET('Sanitation Data'!$E$12,0,10*ROW('Sanitation Data'!E173)),NA())</f>
        <v>#N/A</v>
      </c>
      <c r="AF179" s="528" t="e">
        <f ca="1">+IF(AND(ISNUMBER(OFFSET('Sanitation Data'!$F$4,0,10*ROW('Sanitation Data'!F173))),'Data Summary'!CU179="Yes"),100-OFFSET('Sanitation Data'!$F$4,0,10*ROW('Sanitation Data'!F173)),NA())</f>
        <v>#N/A</v>
      </c>
      <c r="AG179" s="528" t="e">
        <f ca="1">+IF(AND(ISNUMBER(OFFSET('Sanitation Data'!$F$6,0,10*ROW('Sanitation Data'!F173))),'Data Summary'!CV179="Yes"),OFFSET('Sanitation Data'!$F$6,0,10*ROW('Sanitation Data'!F173)),NA())</f>
        <v>#N/A</v>
      </c>
      <c r="AH179" s="528" t="e">
        <f ca="1">+IF(AND(ISNUMBER(OFFSET('Sanitation Data'!$F$10,0,10*ROW('Sanitation Data'!F173))),'Data Summary'!CW179="Yes"),OFFSET('Sanitation Data'!$F$10,0,10*ROW('Sanitation Data'!F173)),NA())</f>
        <v>#N/A</v>
      </c>
      <c r="AI179" s="528" t="e">
        <f ca="1">+IF(AND(ISNUMBER(OFFSET('Sanitation Data'!$F$11,0,10*ROW('Sanitation Data'!F173))),'Data Summary'!CX179="Yes"),OFFSET('Sanitation Data'!$F$11,0,10*ROW('Sanitation Data'!F173)),NA())</f>
        <v>#N/A</v>
      </c>
      <c r="AJ179" s="528" t="e">
        <f ca="1">+IF(AND(ISNUMBER(OFFSET('Sanitation Data'!$F$12,0,10*ROW('Sanitation Data'!F173))),'Data Summary'!CY179="Yes"),OFFSET('Sanitation Data'!$F$12,0,10*ROW('Sanitation Data'!F173)),NA())</f>
        <v>#N/A</v>
      </c>
      <c r="AK179" s="528" t="e">
        <f ca="1">+IF(AND(ISNUMBER(OFFSET('Sanitation Data'!$G$4,0,10*ROW('Sanitation Data'!G173))),'Data Summary'!CZ179="Yes"),100-OFFSET('Sanitation Data'!$G$4,0,10*ROW('Sanitation Data'!G173)),NA())</f>
        <v>#N/A</v>
      </c>
      <c r="AL179" s="528" t="e">
        <f ca="1">+IF(AND(ISNUMBER(OFFSET('Sanitation Data'!$G$6,0,10*ROW('Sanitation Data'!G173))),'Data Summary'!DA179="Yes"),OFFSET('Sanitation Data'!$G$6,0,10*ROW('Sanitation Data'!G173)),NA())</f>
        <v>#N/A</v>
      </c>
      <c r="AM179" s="528" t="e">
        <f ca="1">+IF(AND(ISNUMBER(OFFSET('Sanitation Data'!$G$10,0,10*ROW('Sanitation Data'!G173))),'Data Summary'!DB179="Yes"),OFFSET('Sanitation Data'!$G$10,0,10*ROW('Sanitation Data'!G173)),NA())</f>
        <v>#N/A</v>
      </c>
      <c r="AN179" s="528" t="e">
        <f ca="1">+IF(AND(ISNUMBER(OFFSET('Sanitation Data'!$G$11,0,10*ROW('Sanitation Data'!G173))),'Data Summary'!DC179="Yes"),OFFSET('Sanitation Data'!$G$11,0,10*ROW('Sanitation Data'!G173)),NA())</f>
        <v>#N/A</v>
      </c>
      <c r="AO179" s="528" t="e">
        <f ca="1">+IF(AND(ISNUMBER(OFFSET('Sanitation Data'!$G$12,0,10*ROW('Sanitation Data'!G173))),'Data Summary'!DD179="Yes"),OFFSET('Sanitation Data'!$G$12,0,10*ROW('Sanitation Data'!G173)),NA())</f>
        <v>#N/A</v>
      </c>
      <c r="AP179" s="528" t="e">
        <f ca="1">+IF(AND(ISNUMBER(OFFSET('Sanitation Data'!$H$4,0,10*ROW('Sanitation Data'!H173))),'Data Summary'!DE179="Yes"),100-OFFSET('Sanitation Data'!$H$4,0,10*ROW('Sanitation Data'!H173)),NA())</f>
        <v>#N/A</v>
      </c>
      <c r="AQ179" s="528" t="e">
        <f ca="1">+IF(AND(ISNUMBER(OFFSET('Sanitation Data'!$H$6,0,10*ROW('Sanitation Data'!H173))),'Data Summary'!DF179="Yes"),OFFSET('Sanitation Data'!$H$6,0,10*ROW('Sanitation Data'!H173)),NA())</f>
        <v>#N/A</v>
      </c>
      <c r="AR179" s="528" t="e">
        <f ca="1">+IF(AND(ISNUMBER(OFFSET('Sanitation Data'!$H$10,0,10*ROW('Sanitation Data'!H173))),'Data Summary'!DG179="Yes"),OFFSET('Sanitation Data'!$H$10,0,10*ROW('Sanitation Data'!H173)),NA())</f>
        <v>#N/A</v>
      </c>
      <c r="AS179" s="528" t="e">
        <f ca="1">+IF(AND(ISNUMBER(OFFSET('Sanitation Data'!$H$11,0,10*ROW('Sanitation Data'!H173))),'Data Summary'!DH179="Yes"),OFFSET('Sanitation Data'!$H$11,0,10*ROW('Sanitation Data'!H173)),NA())</f>
        <v>#N/A</v>
      </c>
      <c r="AT179" s="528" t="e">
        <f ca="1">+IF(AND(ISNUMBER(OFFSET('Sanitation Data'!$H$12,0,10*ROW('Sanitation Data'!H173))),'Data Summary'!DI179="Yes"),OFFSET('Sanitation Data'!$H$12,0,10*ROW('Sanitation Data'!H173)),NA())</f>
        <v>#N/A</v>
      </c>
      <c r="AU179" s="528" t="e">
        <f ca="1">+IF(AND(ISNUMBER(OFFSET('Sanitation Data'!$I$4,0,10*ROW('Sanitation Data'!I173))),'Data Summary'!DJ179="Yes"),100-OFFSET('Sanitation Data'!$I$4,0,10*ROW('Sanitation Data'!I173)),NA())</f>
        <v>#N/A</v>
      </c>
      <c r="AV179" s="528" t="e">
        <f ca="1">+IF(AND(ISNUMBER(OFFSET('Sanitation Data'!$I$6,0,10*ROW('Sanitation Data'!I173))),'Data Summary'!DK179="Yes"),OFFSET('Sanitation Data'!$I$6,0,10*ROW('Sanitation Data'!I173)),NA())</f>
        <v>#N/A</v>
      </c>
      <c r="AW179" s="528" t="e">
        <f ca="1">+IF(AND(ISNUMBER(OFFSET('Sanitation Data'!$I$10,0,10*ROW('Sanitation Data'!I173))),'Data Summary'!DL179="Yes"),OFFSET('Sanitation Data'!$I$10,0,10*ROW('Sanitation Data'!I173)),NA())</f>
        <v>#N/A</v>
      </c>
      <c r="AX179" s="528" t="e">
        <f ca="1">+IF(AND(ISNUMBER(OFFSET('Sanitation Data'!$I$11,0,10*ROW('Sanitation Data'!I173))),'Data Summary'!DM179="Yes"),OFFSET('Sanitation Data'!$I$11,0,10*ROW('Sanitation Data'!I173)),NA())</f>
        <v>#N/A</v>
      </c>
      <c r="AY179" s="528" t="e">
        <f ca="1">+IF(AND(ISNUMBER(OFFSET('Sanitation Data'!$I$12,0,10*ROW('Sanitation Data'!I173))),'Data Summary'!DN179="Yes"),OFFSET('Sanitation Data'!$I$12,0,10*ROW('Sanitation Data'!I173)),NA())</f>
        <v>#N/A</v>
      </c>
      <c r="AZ179" s="529" t="e">
        <f ca="1">+IF(AND(ISNUMBER(OFFSET('Hygiene Data'!$D$5,0,10*ROW('Hygiene Data'!D173))),'Data Summary'!DO179="Yes"),OFFSET('Hygiene Data'!$D$5,0,10*ROW('Hygiene Data'!D173)),NA())</f>
        <v>#N/A</v>
      </c>
      <c r="BA179" s="529" t="e">
        <f ca="1">+IF(AND(ISNUMBER(OFFSET('Hygiene Data'!$D$7,0,10*ROW('Hygiene Data'!D173))),'Data Summary'!DP179="Yes"),OFFSET('Hygiene Data'!$D$7,0,10*ROW('Hygiene Data'!D173)),NA())</f>
        <v>#N/A</v>
      </c>
      <c r="BB179" s="529" t="e">
        <f ca="1">+IF(AND(ISNUMBER(OFFSET('Hygiene Data'!$D$9,0,10*ROW('Hygiene Data'!D173))),'Data Summary'!DQ179="Yes"),OFFSET('Hygiene Data'!$D$9,0,10*ROW('Hygiene Data'!D173)),NA())</f>
        <v>#N/A</v>
      </c>
      <c r="BC179" s="529" t="e">
        <f ca="1">+IF(AND(ISNUMBER(OFFSET('Hygiene Data'!$E$5,0,10*ROW('Hygiene Data'!E173))),'Data Summary'!DR179="Yes"),OFFSET('Hygiene Data'!$E$5,0,10*ROW('Hygiene Data'!E173)),NA())</f>
        <v>#N/A</v>
      </c>
      <c r="BD179" s="529" t="e">
        <f ca="1">+IF(AND(ISNUMBER(OFFSET('Hygiene Data'!$E$7,0,10*ROW('Hygiene Data'!E173))),'Data Summary'!DS179="Yes"),OFFSET('Hygiene Data'!$E$7,0,10*ROW('Hygiene Data'!E173)),NA())</f>
        <v>#N/A</v>
      </c>
      <c r="BE179" s="529" t="e">
        <f ca="1">+IF(AND(ISNUMBER(OFFSET('Hygiene Data'!$E$9,0,10*ROW('Hygiene Data'!E173))),'Data Summary'!DT179="Yes"),OFFSET('Hygiene Data'!$E$9,0,10*ROW('Hygiene Data'!E173)),NA())</f>
        <v>#N/A</v>
      </c>
      <c r="BF179" s="529" t="e">
        <f ca="1">+IF(AND(ISNUMBER(OFFSET('Hygiene Data'!$F$5,0,10*ROW('Hygiene Data'!F173))),'Data Summary'!DU179="Yes"),OFFSET('Hygiene Data'!$F$5,0,10*ROW('Hygiene Data'!F173)),NA())</f>
        <v>#N/A</v>
      </c>
      <c r="BG179" s="529" t="e">
        <f ca="1">+IF(AND(ISNUMBER(OFFSET('Hygiene Data'!$F$7,0,10*ROW('Hygiene Data'!F173))),'Data Summary'!DV179="Yes"),OFFSET('Hygiene Data'!$F$7,0,10*ROW('Hygiene Data'!F173)),NA())</f>
        <v>#N/A</v>
      </c>
      <c r="BH179" s="529" t="e">
        <f ca="1">+IF(AND(ISNUMBER(OFFSET('Hygiene Data'!$F$9,0,10*ROW('Hygiene Data'!F173))),'Data Summary'!DW179="Yes"),OFFSET('Hygiene Data'!$F$9,0,10*ROW('Hygiene Data'!F173)),NA())</f>
        <v>#N/A</v>
      </c>
      <c r="BI179" s="529" t="e">
        <f ca="1">+IF(AND(ISNUMBER(OFFSET('Hygiene Data'!$G$5,0,10*ROW('Hygiene Data'!G173))),'Data Summary'!DX179="Yes"),OFFSET('Hygiene Data'!$G$5,0,10*ROW('Hygiene Data'!G173)),NA())</f>
        <v>#N/A</v>
      </c>
      <c r="BJ179" s="529" t="e">
        <f ca="1">+IF(AND(ISNUMBER(OFFSET('Hygiene Data'!$G$7,0,10*ROW('Hygiene Data'!G173))),'Data Summary'!DY179="Yes"),OFFSET('Hygiene Data'!$G$7,0,10*ROW('Hygiene Data'!G173)),NA())</f>
        <v>#N/A</v>
      </c>
      <c r="BK179" s="529" t="e">
        <f ca="1">+IF(AND(ISNUMBER(OFFSET('Hygiene Data'!$G$9,0,10*ROW('Hygiene Data'!G173))),'Data Summary'!DZ179="Yes"),OFFSET('Hygiene Data'!$G$9,0,10*ROW('Hygiene Data'!G173)),NA())</f>
        <v>#N/A</v>
      </c>
      <c r="BL179" s="529" t="e">
        <f ca="1">+IF(AND(ISNUMBER(OFFSET('Hygiene Data'!$H$5,0,10*ROW('Hygiene Data'!H173))),'Data Summary'!EA179="Yes"),OFFSET('Hygiene Data'!$H$5,0,10*ROW('Hygiene Data'!H173)),NA())</f>
        <v>#N/A</v>
      </c>
      <c r="BM179" s="529" t="e">
        <f ca="1">+IF(AND(ISNUMBER(OFFSET('Hygiene Data'!$H$7,0,10*ROW('Hygiene Data'!H173))),'Data Summary'!EB179="Yes"),OFFSET('Hygiene Data'!$H$7,0,10*ROW('Hygiene Data'!H173)),NA())</f>
        <v>#N/A</v>
      </c>
      <c r="BN179" s="529" t="e">
        <f ca="1">+IF(AND(ISNUMBER(OFFSET('Hygiene Data'!$H$9,0,10*ROW('Hygiene Data'!H173))),'Data Summary'!EC179="Yes"),OFFSET('Hygiene Data'!$H$9,0,10*ROW('Hygiene Data'!H173)),NA())</f>
        <v>#N/A</v>
      </c>
      <c r="BO179" s="529" t="e">
        <f ca="1">+IF(AND(ISNUMBER(OFFSET('Hygiene Data'!$I$5,0,10*ROW('Hygiene Data'!I173))),'Data Summary'!ED179="Yes"),OFFSET('Hygiene Data'!$I$5,0,10*ROW('Hygiene Data'!I173)),NA())</f>
        <v>#N/A</v>
      </c>
      <c r="BP179" s="529" t="e">
        <f ca="1">+IF(AND(ISNUMBER(OFFSET('Hygiene Data'!$I$7,0,10*ROW('Hygiene Data'!I173))),'Data Summary'!EE179="Yes"),OFFSET('Hygiene Data'!$I$7,0,10*ROW('Hygiene Data'!I173)),NA())</f>
        <v>#N/A</v>
      </c>
      <c r="BQ179" s="529" t="e">
        <f ca="1">+IF(AND(ISNUMBER(OFFSET('Hygiene Data'!$I$9,0,10*ROW('Hygiene Data'!I173))),'Data Summary'!EF179="Yes"),OFFSET('Hygiene Data'!$I$9,0,10*ROW('Hygiene Data'!I173)),NA())</f>
        <v>#N/A</v>
      </c>
    </row>
    <row r="180" spans="1:69" x14ac:dyDescent="0.25">
      <c r="A180" s="525" t="e">
        <f ca="1">+RIGHT('Data Summary'!A180,LEN('Data Summary'!A180)-9)</f>
        <v>#VALUE!</v>
      </c>
      <c r="B180" s="499" t="str">
        <f ca="1">+IF(ISTEXT('Data Summary'!B180),'Data Summary'!B180,"")</f>
        <v/>
      </c>
      <c r="C180" s="526" t="e">
        <f ca="1">+VALUE('Data Summary'!C180)</f>
        <v>#VALUE!</v>
      </c>
      <c r="D180" s="527" t="e">
        <f ca="1">+IF(AND(ISNUMBER(OFFSET('Water Data'!$D$4,0,10*ROW('Water Data'!D174))),'Data Summary'!BS180="Yes"),100-OFFSET('Water Data'!$D$4,0,10*ROW('Water Data'!D174)),NA())</f>
        <v>#N/A</v>
      </c>
      <c r="E180" s="527" t="e">
        <f ca="1">+IF(AND(ISNUMBER(OFFSET('Water Data'!$D$6,0,10*ROW('Water Data'!D174))),'Data Summary'!BT180="Yes"),OFFSET('Water Data'!$D$6,0,10*ROW('Water Data'!D174)),NA())</f>
        <v>#N/A</v>
      </c>
      <c r="F180" s="527" t="e">
        <f ca="1">+IF(AND(ISNUMBER(OFFSET('Water Data'!$D$9,0,10*ROW('Water Data'!D174))),'Data Summary'!BU180="Yes"),OFFSET('Water Data'!$D$9,0,10*ROW('Water Data'!D174)),NA())</f>
        <v>#N/A</v>
      </c>
      <c r="G180" s="527" t="e">
        <f ca="1">+IF(AND(ISNUMBER(OFFSET('Water Data'!$E$4,0,10*ROW('Water Data'!E174))),'Data Summary'!BV180="Yes"),100-OFFSET('Water Data'!$E$4,0,10*ROW('Water Data'!E174)),NA())</f>
        <v>#N/A</v>
      </c>
      <c r="H180" s="527" t="e">
        <f ca="1">+IF(AND(ISNUMBER(OFFSET('Water Data'!$E$6,0,10*ROW('Water Data'!E174))),'Data Summary'!BW180="Yes"),OFFSET('Water Data'!$E$6,0,10*ROW('Water Data'!E174)),NA())</f>
        <v>#N/A</v>
      </c>
      <c r="I180" s="527" t="e">
        <f ca="1">+IF(AND(ISNUMBER(OFFSET('Water Data'!$E$9,0,10*ROW('Water Data'!E174))),'Data Summary'!BX180="Yes"),OFFSET('Water Data'!$E$9,0,10*ROW('Water Data'!E174)),NA())</f>
        <v>#N/A</v>
      </c>
      <c r="J180" s="527" t="e">
        <f ca="1">+IF(AND(ISNUMBER(OFFSET('Water Data'!$F$4,0,10*ROW('Water Data'!F174))),'Data Summary'!BY180="Yes"),100-OFFSET('Water Data'!$F$4,0,10*ROW('Water Data'!F174)),NA())</f>
        <v>#N/A</v>
      </c>
      <c r="K180" s="527" t="e">
        <f ca="1">+IF(AND(ISNUMBER(OFFSET('Water Data'!$F$6,0,10*ROW('Water Data'!F174))),'Data Summary'!BZ180="Yes"),OFFSET('Water Data'!$F$6,0,10*ROW('Water Data'!F174)),NA())</f>
        <v>#N/A</v>
      </c>
      <c r="L180" s="527" t="e">
        <f ca="1">+IF(AND(ISNUMBER(OFFSET('Water Data'!$F$9,0,10*ROW('Water Data'!F174))),'Data Summary'!CA180="Yes"),OFFSET('Water Data'!$F$9,0,10*ROW('Water Data'!F174)),NA())</f>
        <v>#N/A</v>
      </c>
      <c r="M180" s="527" t="e">
        <f ca="1">+IF(AND(ISNUMBER(OFFSET('Water Data'!$G$4,0,10*ROW('Water Data'!G174))),'Data Summary'!CB180="Yes"),100-OFFSET('Water Data'!$G$4,0,10*ROW('Water Data'!G174)),NA())</f>
        <v>#N/A</v>
      </c>
      <c r="N180" s="527" t="e">
        <f ca="1">+IF(AND(ISNUMBER(OFFSET('Water Data'!$G$6,0,10*ROW('Water Data'!G174))),'Data Summary'!CC180="Yes"),OFFSET('Water Data'!$G$6,0,10*ROW('Water Data'!G174)),NA())</f>
        <v>#N/A</v>
      </c>
      <c r="O180" s="527" t="e">
        <f ca="1">+IF(AND(ISNUMBER(OFFSET('Water Data'!$G$9,0,10*ROW('Water Data'!G174))),'Data Summary'!CD180="Yes"),OFFSET('Water Data'!$G$9,0,10*ROW('Water Data'!G174)),NA())</f>
        <v>#N/A</v>
      </c>
      <c r="P180" s="527" t="e">
        <f ca="1">+IF(AND(ISNUMBER(OFFSET('Water Data'!$H$4,0,10*ROW('Water Data'!H174))),'Data Summary'!CE180="Yes"),100-OFFSET('Water Data'!$H$4,0,10*ROW('Water Data'!H174)),NA())</f>
        <v>#N/A</v>
      </c>
      <c r="Q180" s="527" t="e">
        <f ca="1">+IF(AND(ISNUMBER(OFFSET('Water Data'!$H$6,0,10*ROW('Water Data'!H174))),'Data Summary'!CF180="Yes"),OFFSET('Water Data'!$H$6,0,10*ROW('Water Data'!H174)),NA())</f>
        <v>#N/A</v>
      </c>
      <c r="R180" s="527" t="e">
        <f ca="1">+IF(AND(ISNUMBER(OFFSET('Water Data'!$H$9,0,10*ROW('Water Data'!H174))),'Data Summary'!CG180="Yes"),OFFSET('Water Data'!$H$9,0,10*ROW('Water Data'!H174)),NA())</f>
        <v>#N/A</v>
      </c>
      <c r="S180" s="527" t="e">
        <f ca="1">+IF(AND(ISNUMBER(OFFSET('Water Data'!$I$4,0,10*ROW('Water Data'!I174))),'Data Summary'!CH180="Yes"),100-OFFSET('Water Data'!$I$4,0,10*ROW('Water Data'!I174)),NA())</f>
        <v>#N/A</v>
      </c>
      <c r="T180" s="527" t="e">
        <f ca="1">+IF(AND(ISNUMBER(OFFSET('Water Data'!$I$6,0,10*ROW('Water Data'!I174))),'Data Summary'!CI180="Yes"),OFFSET('Water Data'!$I$6,0,10*ROW('Water Data'!I174)),NA())</f>
        <v>#N/A</v>
      </c>
      <c r="U180" s="527" t="e">
        <f ca="1">+IF(AND(ISNUMBER(OFFSET('Water Data'!$I$9,0,10*ROW('Water Data'!I174))),'Data Summary'!CJ180="Yes"),OFFSET('Water Data'!$I$9,0,10*ROW('Water Data'!I174)),NA())</f>
        <v>#N/A</v>
      </c>
      <c r="V180" s="528" t="e">
        <f ca="1">+IF(AND(ISNUMBER(OFFSET('Sanitation Data'!$D$4,0,10*ROW('Sanitation Data'!D174))),'Data Summary'!CK180="Yes"),100-OFFSET('Sanitation Data'!$D$4,0,10*ROW('Sanitation Data'!D174)),NA())</f>
        <v>#N/A</v>
      </c>
      <c r="W180" s="528" t="e">
        <f ca="1">+IF(AND(ISNUMBER(OFFSET('Sanitation Data'!$D$6,0,10*ROW('Sanitation Data'!D174))),'Data Summary'!CL180="Yes"),OFFSET('Sanitation Data'!$D$6,0,10*ROW('Sanitation Data'!D174)),NA())</f>
        <v>#N/A</v>
      </c>
      <c r="X180" s="528" t="e">
        <f ca="1">+IF(AND(ISNUMBER(OFFSET('Sanitation Data'!$D$10,0,10*ROW('Sanitation Data'!D174))),'Data Summary'!CM180="Yes"),OFFSET('Sanitation Data'!$D$10,0,10*ROW('Sanitation Data'!D174)),NA())</f>
        <v>#N/A</v>
      </c>
      <c r="Y180" s="528" t="e">
        <f ca="1">+IF(AND(ISNUMBER(OFFSET('Sanitation Data'!$D$11,0,10*ROW('Sanitation Data'!D174))),'Data Summary'!CN180="Yes"),OFFSET('Sanitation Data'!$D$11,0,10*ROW('Sanitation Data'!D174)),NA())</f>
        <v>#N/A</v>
      </c>
      <c r="Z180" s="528" t="e">
        <f ca="1">+IF(AND(ISNUMBER(OFFSET('Sanitation Data'!$D$12,0,10*ROW('Sanitation Data'!D174))),'Data Summary'!CO180="Yes"),OFFSET('Sanitation Data'!$D$12,0,10*ROW('Sanitation Data'!D174)),NA())</f>
        <v>#N/A</v>
      </c>
      <c r="AA180" s="528" t="e">
        <f ca="1">+IF(AND(ISNUMBER(OFFSET('Sanitation Data'!$E$4,0,10*ROW('Sanitation Data'!E174))),'Data Summary'!CP180="Yes"),100-OFFSET('Sanitation Data'!$E$4,0,10*ROW('Sanitation Data'!E174)),NA())</f>
        <v>#N/A</v>
      </c>
      <c r="AB180" s="528" t="e">
        <f ca="1">+IF(AND(ISNUMBER(OFFSET('Sanitation Data'!$E$6,0,10*ROW('Sanitation Data'!E174))),'Data Summary'!CQ180="Yes"),OFFSET('Sanitation Data'!$E$6,0,10*ROW('Sanitation Data'!E174)),NA())</f>
        <v>#N/A</v>
      </c>
      <c r="AC180" s="528" t="e">
        <f ca="1">+IF(AND(ISNUMBER(OFFSET('Sanitation Data'!$E$10,0,10*ROW('Sanitation Data'!E174))),'Data Summary'!CR180="Yes"),OFFSET('Sanitation Data'!$E$10,0,10*ROW('Sanitation Data'!E174)),NA())</f>
        <v>#N/A</v>
      </c>
      <c r="AD180" s="528" t="e">
        <f ca="1">+IF(AND(ISNUMBER(OFFSET('Sanitation Data'!$E$11,0,10*ROW('Sanitation Data'!E174))),'Data Summary'!CS180="Yes"),OFFSET('Sanitation Data'!$E$11,0,10*ROW('Sanitation Data'!E174)),NA())</f>
        <v>#N/A</v>
      </c>
      <c r="AE180" s="528" t="e">
        <f ca="1">+IF(AND(ISNUMBER(OFFSET('Sanitation Data'!$E$12,0,10*ROW('Sanitation Data'!E174))),'Data Summary'!CT180="Yes"),OFFSET('Sanitation Data'!$E$12,0,10*ROW('Sanitation Data'!E174)),NA())</f>
        <v>#N/A</v>
      </c>
      <c r="AF180" s="528" t="e">
        <f ca="1">+IF(AND(ISNUMBER(OFFSET('Sanitation Data'!$F$4,0,10*ROW('Sanitation Data'!F174))),'Data Summary'!CU180="Yes"),100-OFFSET('Sanitation Data'!$F$4,0,10*ROW('Sanitation Data'!F174)),NA())</f>
        <v>#N/A</v>
      </c>
      <c r="AG180" s="528" t="e">
        <f ca="1">+IF(AND(ISNUMBER(OFFSET('Sanitation Data'!$F$6,0,10*ROW('Sanitation Data'!F174))),'Data Summary'!CV180="Yes"),OFFSET('Sanitation Data'!$F$6,0,10*ROW('Sanitation Data'!F174)),NA())</f>
        <v>#N/A</v>
      </c>
      <c r="AH180" s="528" t="e">
        <f ca="1">+IF(AND(ISNUMBER(OFFSET('Sanitation Data'!$F$10,0,10*ROW('Sanitation Data'!F174))),'Data Summary'!CW180="Yes"),OFFSET('Sanitation Data'!$F$10,0,10*ROW('Sanitation Data'!F174)),NA())</f>
        <v>#N/A</v>
      </c>
      <c r="AI180" s="528" t="e">
        <f ca="1">+IF(AND(ISNUMBER(OFFSET('Sanitation Data'!$F$11,0,10*ROW('Sanitation Data'!F174))),'Data Summary'!CX180="Yes"),OFFSET('Sanitation Data'!$F$11,0,10*ROW('Sanitation Data'!F174)),NA())</f>
        <v>#N/A</v>
      </c>
      <c r="AJ180" s="528" t="e">
        <f ca="1">+IF(AND(ISNUMBER(OFFSET('Sanitation Data'!$F$12,0,10*ROW('Sanitation Data'!F174))),'Data Summary'!CY180="Yes"),OFFSET('Sanitation Data'!$F$12,0,10*ROW('Sanitation Data'!F174)),NA())</f>
        <v>#N/A</v>
      </c>
      <c r="AK180" s="528" t="e">
        <f ca="1">+IF(AND(ISNUMBER(OFFSET('Sanitation Data'!$G$4,0,10*ROW('Sanitation Data'!G174))),'Data Summary'!CZ180="Yes"),100-OFFSET('Sanitation Data'!$G$4,0,10*ROW('Sanitation Data'!G174)),NA())</f>
        <v>#N/A</v>
      </c>
      <c r="AL180" s="528" t="e">
        <f ca="1">+IF(AND(ISNUMBER(OFFSET('Sanitation Data'!$G$6,0,10*ROW('Sanitation Data'!G174))),'Data Summary'!DA180="Yes"),OFFSET('Sanitation Data'!$G$6,0,10*ROW('Sanitation Data'!G174)),NA())</f>
        <v>#N/A</v>
      </c>
      <c r="AM180" s="528" t="e">
        <f ca="1">+IF(AND(ISNUMBER(OFFSET('Sanitation Data'!$G$10,0,10*ROW('Sanitation Data'!G174))),'Data Summary'!DB180="Yes"),OFFSET('Sanitation Data'!$G$10,0,10*ROW('Sanitation Data'!G174)),NA())</f>
        <v>#N/A</v>
      </c>
      <c r="AN180" s="528" t="e">
        <f ca="1">+IF(AND(ISNUMBER(OFFSET('Sanitation Data'!$G$11,0,10*ROW('Sanitation Data'!G174))),'Data Summary'!DC180="Yes"),OFFSET('Sanitation Data'!$G$11,0,10*ROW('Sanitation Data'!G174)),NA())</f>
        <v>#N/A</v>
      </c>
      <c r="AO180" s="528" t="e">
        <f ca="1">+IF(AND(ISNUMBER(OFFSET('Sanitation Data'!$G$12,0,10*ROW('Sanitation Data'!G174))),'Data Summary'!DD180="Yes"),OFFSET('Sanitation Data'!$G$12,0,10*ROW('Sanitation Data'!G174)),NA())</f>
        <v>#N/A</v>
      </c>
      <c r="AP180" s="528" t="e">
        <f ca="1">+IF(AND(ISNUMBER(OFFSET('Sanitation Data'!$H$4,0,10*ROW('Sanitation Data'!H174))),'Data Summary'!DE180="Yes"),100-OFFSET('Sanitation Data'!$H$4,0,10*ROW('Sanitation Data'!H174)),NA())</f>
        <v>#N/A</v>
      </c>
      <c r="AQ180" s="528" t="e">
        <f ca="1">+IF(AND(ISNUMBER(OFFSET('Sanitation Data'!$H$6,0,10*ROW('Sanitation Data'!H174))),'Data Summary'!DF180="Yes"),OFFSET('Sanitation Data'!$H$6,0,10*ROW('Sanitation Data'!H174)),NA())</f>
        <v>#N/A</v>
      </c>
      <c r="AR180" s="528" t="e">
        <f ca="1">+IF(AND(ISNUMBER(OFFSET('Sanitation Data'!$H$10,0,10*ROW('Sanitation Data'!H174))),'Data Summary'!DG180="Yes"),OFFSET('Sanitation Data'!$H$10,0,10*ROW('Sanitation Data'!H174)),NA())</f>
        <v>#N/A</v>
      </c>
      <c r="AS180" s="528" t="e">
        <f ca="1">+IF(AND(ISNUMBER(OFFSET('Sanitation Data'!$H$11,0,10*ROW('Sanitation Data'!H174))),'Data Summary'!DH180="Yes"),OFFSET('Sanitation Data'!$H$11,0,10*ROW('Sanitation Data'!H174)),NA())</f>
        <v>#N/A</v>
      </c>
      <c r="AT180" s="528" t="e">
        <f ca="1">+IF(AND(ISNUMBER(OFFSET('Sanitation Data'!$H$12,0,10*ROW('Sanitation Data'!H174))),'Data Summary'!DI180="Yes"),OFFSET('Sanitation Data'!$H$12,0,10*ROW('Sanitation Data'!H174)),NA())</f>
        <v>#N/A</v>
      </c>
      <c r="AU180" s="528" t="e">
        <f ca="1">+IF(AND(ISNUMBER(OFFSET('Sanitation Data'!$I$4,0,10*ROW('Sanitation Data'!I174))),'Data Summary'!DJ180="Yes"),100-OFFSET('Sanitation Data'!$I$4,0,10*ROW('Sanitation Data'!I174)),NA())</f>
        <v>#N/A</v>
      </c>
      <c r="AV180" s="528" t="e">
        <f ca="1">+IF(AND(ISNUMBER(OFFSET('Sanitation Data'!$I$6,0,10*ROW('Sanitation Data'!I174))),'Data Summary'!DK180="Yes"),OFFSET('Sanitation Data'!$I$6,0,10*ROW('Sanitation Data'!I174)),NA())</f>
        <v>#N/A</v>
      </c>
      <c r="AW180" s="528" t="e">
        <f ca="1">+IF(AND(ISNUMBER(OFFSET('Sanitation Data'!$I$10,0,10*ROW('Sanitation Data'!I174))),'Data Summary'!DL180="Yes"),OFFSET('Sanitation Data'!$I$10,0,10*ROW('Sanitation Data'!I174)),NA())</f>
        <v>#N/A</v>
      </c>
      <c r="AX180" s="528" t="e">
        <f ca="1">+IF(AND(ISNUMBER(OFFSET('Sanitation Data'!$I$11,0,10*ROW('Sanitation Data'!I174))),'Data Summary'!DM180="Yes"),OFFSET('Sanitation Data'!$I$11,0,10*ROW('Sanitation Data'!I174)),NA())</f>
        <v>#N/A</v>
      </c>
      <c r="AY180" s="528" t="e">
        <f ca="1">+IF(AND(ISNUMBER(OFFSET('Sanitation Data'!$I$12,0,10*ROW('Sanitation Data'!I174))),'Data Summary'!DN180="Yes"),OFFSET('Sanitation Data'!$I$12,0,10*ROW('Sanitation Data'!I174)),NA())</f>
        <v>#N/A</v>
      </c>
      <c r="AZ180" s="529" t="e">
        <f ca="1">+IF(AND(ISNUMBER(OFFSET('Hygiene Data'!$D$5,0,10*ROW('Hygiene Data'!D174))),'Data Summary'!DO180="Yes"),OFFSET('Hygiene Data'!$D$5,0,10*ROW('Hygiene Data'!D174)),NA())</f>
        <v>#N/A</v>
      </c>
      <c r="BA180" s="529" t="e">
        <f ca="1">+IF(AND(ISNUMBER(OFFSET('Hygiene Data'!$D$7,0,10*ROW('Hygiene Data'!D174))),'Data Summary'!DP180="Yes"),OFFSET('Hygiene Data'!$D$7,0,10*ROW('Hygiene Data'!D174)),NA())</f>
        <v>#N/A</v>
      </c>
      <c r="BB180" s="529" t="e">
        <f ca="1">+IF(AND(ISNUMBER(OFFSET('Hygiene Data'!$D$9,0,10*ROW('Hygiene Data'!D174))),'Data Summary'!DQ180="Yes"),OFFSET('Hygiene Data'!$D$9,0,10*ROW('Hygiene Data'!D174)),NA())</f>
        <v>#N/A</v>
      </c>
      <c r="BC180" s="529" t="e">
        <f ca="1">+IF(AND(ISNUMBER(OFFSET('Hygiene Data'!$E$5,0,10*ROW('Hygiene Data'!E174))),'Data Summary'!DR180="Yes"),OFFSET('Hygiene Data'!$E$5,0,10*ROW('Hygiene Data'!E174)),NA())</f>
        <v>#N/A</v>
      </c>
      <c r="BD180" s="529" t="e">
        <f ca="1">+IF(AND(ISNUMBER(OFFSET('Hygiene Data'!$E$7,0,10*ROW('Hygiene Data'!E174))),'Data Summary'!DS180="Yes"),OFFSET('Hygiene Data'!$E$7,0,10*ROW('Hygiene Data'!E174)),NA())</f>
        <v>#N/A</v>
      </c>
      <c r="BE180" s="529" t="e">
        <f ca="1">+IF(AND(ISNUMBER(OFFSET('Hygiene Data'!$E$9,0,10*ROW('Hygiene Data'!E174))),'Data Summary'!DT180="Yes"),OFFSET('Hygiene Data'!$E$9,0,10*ROW('Hygiene Data'!E174)),NA())</f>
        <v>#N/A</v>
      </c>
      <c r="BF180" s="529" t="e">
        <f ca="1">+IF(AND(ISNUMBER(OFFSET('Hygiene Data'!$F$5,0,10*ROW('Hygiene Data'!F174))),'Data Summary'!DU180="Yes"),OFFSET('Hygiene Data'!$F$5,0,10*ROW('Hygiene Data'!F174)),NA())</f>
        <v>#N/A</v>
      </c>
      <c r="BG180" s="529" t="e">
        <f ca="1">+IF(AND(ISNUMBER(OFFSET('Hygiene Data'!$F$7,0,10*ROW('Hygiene Data'!F174))),'Data Summary'!DV180="Yes"),OFFSET('Hygiene Data'!$F$7,0,10*ROW('Hygiene Data'!F174)),NA())</f>
        <v>#N/A</v>
      </c>
      <c r="BH180" s="529" t="e">
        <f ca="1">+IF(AND(ISNUMBER(OFFSET('Hygiene Data'!$F$9,0,10*ROW('Hygiene Data'!F174))),'Data Summary'!DW180="Yes"),OFFSET('Hygiene Data'!$F$9,0,10*ROW('Hygiene Data'!F174)),NA())</f>
        <v>#N/A</v>
      </c>
      <c r="BI180" s="529" t="e">
        <f ca="1">+IF(AND(ISNUMBER(OFFSET('Hygiene Data'!$G$5,0,10*ROW('Hygiene Data'!G174))),'Data Summary'!DX180="Yes"),OFFSET('Hygiene Data'!$G$5,0,10*ROW('Hygiene Data'!G174)),NA())</f>
        <v>#N/A</v>
      </c>
      <c r="BJ180" s="529" t="e">
        <f ca="1">+IF(AND(ISNUMBER(OFFSET('Hygiene Data'!$G$7,0,10*ROW('Hygiene Data'!G174))),'Data Summary'!DY180="Yes"),OFFSET('Hygiene Data'!$G$7,0,10*ROW('Hygiene Data'!G174)),NA())</f>
        <v>#N/A</v>
      </c>
      <c r="BK180" s="529" t="e">
        <f ca="1">+IF(AND(ISNUMBER(OFFSET('Hygiene Data'!$G$9,0,10*ROW('Hygiene Data'!G174))),'Data Summary'!DZ180="Yes"),OFFSET('Hygiene Data'!$G$9,0,10*ROW('Hygiene Data'!G174)),NA())</f>
        <v>#N/A</v>
      </c>
      <c r="BL180" s="529" t="e">
        <f ca="1">+IF(AND(ISNUMBER(OFFSET('Hygiene Data'!$H$5,0,10*ROW('Hygiene Data'!H174))),'Data Summary'!EA180="Yes"),OFFSET('Hygiene Data'!$H$5,0,10*ROW('Hygiene Data'!H174)),NA())</f>
        <v>#N/A</v>
      </c>
      <c r="BM180" s="529" t="e">
        <f ca="1">+IF(AND(ISNUMBER(OFFSET('Hygiene Data'!$H$7,0,10*ROW('Hygiene Data'!H174))),'Data Summary'!EB180="Yes"),OFFSET('Hygiene Data'!$H$7,0,10*ROW('Hygiene Data'!H174)),NA())</f>
        <v>#N/A</v>
      </c>
      <c r="BN180" s="529" t="e">
        <f ca="1">+IF(AND(ISNUMBER(OFFSET('Hygiene Data'!$H$9,0,10*ROW('Hygiene Data'!H174))),'Data Summary'!EC180="Yes"),OFFSET('Hygiene Data'!$H$9,0,10*ROW('Hygiene Data'!H174)),NA())</f>
        <v>#N/A</v>
      </c>
      <c r="BO180" s="529" t="e">
        <f ca="1">+IF(AND(ISNUMBER(OFFSET('Hygiene Data'!$I$5,0,10*ROW('Hygiene Data'!I174))),'Data Summary'!ED180="Yes"),OFFSET('Hygiene Data'!$I$5,0,10*ROW('Hygiene Data'!I174)),NA())</f>
        <v>#N/A</v>
      </c>
      <c r="BP180" s="529" t="e">
        <f ca="1">+IF(AND(ISNUMBER(OFFSET('Hygiene Data'!$I$7,0,10*ROW('Hygiene Data'!I174))),'Data Summary'!EE180="Yes"),OFFSET('Hygiene Data'!$I$7,0,10*ROW('Hygiene Data'!I174)),NA())</f>
        <v>#N/A</v>
      </c>
      <c r="BQ180" s="529" t="e">
        <f ca="1">+IF(AND(ISNUMBER(OFFSET('Hygiene Data'!$I$9,0,10*ROW('Hygiene Data'!I174))),'Data Summary'!EF180="Yes"),OFFSET('Hygiene Data'!$I$9,0,10*ROW('Hygiene Data'!I174)),NA())</f>
        <v>#N/A</v>
      </c>
    </row>
    <row r="181" spans="1:69" x14ac:dyDescent="0.25">
      <c r="A181" s="525" t="e">
        <f ca="1">+RIGHT('Data Summary'!A181,LEN('Data Summary'!A181)-9)</f>
        <v>#VALUE!</v>
      </c>
      <c r="B181" s="499" t="str">
        <f ca="1">+IF(ISTEXT('Data Summary'!B181),'Data Summary'!B181,"")</f>
        <v/>
      </c>
      <c r="C181" s="526" t="e">
        <f ca="1">+VALUE('Data Summary'!C181)</f>
        <v>#VALUE!</v>
      </c>
      <c r="D181" s="527" t="e">
        <f ca="1">+IF(AND(ISNUMBER(OFFSET('Water Data'!$D$4,0,10*ROW('Water Data'!D175))),'Data Summary'!BS181="Yes"),100-OFFSET('Water Data'!$D$4,0,10*ROW('Water Data'!D175)),NA())</f>
        <v>#N/A</v>
      </c>
      <c r="E181" s="527" t="e">
        <f ca="1">+IF(AND(ISNUMBER(OFFSET('Water Data'!$D$6,0,10*ROW('Water Data'!D175))),'Data Summary'!BT181="Yes"),OFFSET('Water Data'!$D$6,0,10*ROW('Water Data'!D175)),NA())</f>
        <v>#N/A</v>
      </c>
      <c r="F181" s="527" t="e">
        <f ca="1">+IF(AND(ISNUMBER(OFFSET('Water Data'!$D$9,0,10*ROW('Water Data'!D175))),'Data Summary'!BU181="Yes"),OFFSET('Water Data'!$D$9,0,10*ROW('Water Data'!D175)),NA())</f>
        <v>#N/A</v>
      </c>
      <c r="G181" s="527" t="e">
        <f ca="1">+IF(AND(ISNUMBER(OFFSET('Water Data'!$E$4,0,10*ROW('Water Data'!E175))),'Data Summary'!BV181="Yes"),100-OFFSET('Water Data'!$E$4,0,10*ROW('Water Data'!E175)),NA())</f>
        <v>#N/A</v>
      </c>
      <c r="H181" s="527" t="e">
        <f ca="1">+IF(AND(ISNUMBER(OFFSET('Water Data'!$E$6,0,10*ROW('Water Data'!E175))),'Data Summary'!BW181="Yes"),OFFSET('Water Data'!$E$6,0,10*ROW('Water Data'!E175)),NA())</f>
        <v>#N/A</v>
      </c>
      <c r="I181" s="527" t="e">
        <f ca="1">+IF(AND(ISNUMBER(OFFSET('Water Data'!$E$9,0,10*ROW('Water Data'!E175))),'Data Summary'!BX181="Yes"),OFFSET('Water Data'!$E$9,0,10*ROW('Water Data'!E175)),NA())</f>
        <v>#N/A</v>
      </c>
      <c r="J181" s="527" t="e">
        <f ca="1">+IF(AND(ISNUMBER(OFFSET('Water Data'!$F$4,0,10*ROW('Water Data'!F175))),'Data Summary'!BY181="Yes"),100-OFFSET('Water Data'!$F$4,0,10*ROW('Water Data'!F175)),NA())</f>
        <v>#N/A</v>
      </c>
      <c r="K181" s="527" t="e">
        <f ca="1">+IF(AND(ISNUMBER(OFFSET('Water Data'!$F$6,0,10*ROW('Water Data'!F175))),'Data Summary'!BZ181="Yes"),OFFSET('Water Data'!$F$6,0,10*ROW('Water Data'!F175)),NA())</f>
        <v>#N/A</v>
      </c>
      <c r="L181" s="527" t="e">
        <f ca="1">+IF(AND(ISNUMBER(OFFSET('Water Data'!$F$9,0,10*ROW('Water Data'!F175))),'Data Summary'!CA181="Yes"),OFFSET('Water Data'!$F$9,0,10*ROW('Water Data'!F175)),NA())</f>
        <v>#N/A</v>
      </c>
      <c r="M181" s="527" t="e">
        <f ca="1">+IF(AND(ISNUMBER(OFFSET('Water Data'!$G$4,0,10*ROW('Water Data'!G175))),'Data Summary'!CB181="Yes"),100-OFFSET('Water Data'!$G$4,0,10*ROW('Water Data'!G175)),NA())</f>
        <v>#N/A</v>
      </c>
      <c r="N181" s="527" t="e">
        <f ca="1">+IF(AND(ISNUMBER(OFFSET('Water Data'!$G$6,0,10*ROW('Water Data'!G175))),'Data Summary'!CC181="Yes"),OFFSET('Water Data'!$G$6,0,10*ROW('Water Data'!G175)),NA())</f>
        <v>#N/A</v>
      </c>
      <c r="O181" s="527" t="e">
        <f ca="1">+IF(AND(ISNUMBER(OFFSET('Water Data'!$G$9,0,10*ROW('Water Data'!G175))),'Data Summary'!CD181="Yes"),OFFSET('Water Data'!$G$9,0,10*ROW('Water Data'!G175)),NA())</f>
        <v>#N/A</v>
      </c>
      <c r="P181" s="527" t="e">
        <f ca="1">+IF(AND(ISNUMBER(OFFSET('Water Data'!$H$4,0,10*ROW('Water Data'!H175))),'Data Summary'!CE181="Yes"),100-OFFSET('Water Data'!$H$4,0,10*ROW('Water Data'!H175)),NA())</f>
        <v>#N/A</v>
      </c>
      <c r="Q181" s="527" t="e">
        <f ca="1">+IF(AND(ISNUMBER(OFFSET('Water Data'!$H$6,0,10*ROW('Water Data'!H175))),'Data Summary'!CF181="Yes"),OFFSET('Water Data'!$H$6,0,10*ROW('Water Data'!H175)),NA())</f>
        <v>#N/A</v>
      </c>
      <c r="R181" s="527" t="e">
        <f ca="1">+IF(AND(ISNUMBER(OFFSET('Water Data'!$H$9,0,10*ROW('Water Data'!H175))),'Data Summary'!CG181="Yes"),OFFSET('Water Data'!$H$9,0,10*ROW('Water Data'!H175)),NA())</f>
        <v>#N/A</v>
      </c>
      <c r="S181" s="527" t="e">
        <f ca="1">+IF(AND(ISNUMBER(OFFSET('Water Data'!$I$4,0,10*ROW('Water Data'!I175))),'Data Summary'!CH181="Yes"),100-OFFSET('Water Data'!$I$4,0,10*ROW('Water Data'!I175)),NA())</f>
        <v>#N/A</v>
      </c>
      <c r="T181" s="527" t="e">
        <f ca="1">+IF(AND(ISNUMBER(OFFSET('Water Data'!$I$6,0,10*ROW('Water Data'!I175))),'Data Summary'!CI181="Yes"),OFFSET('Water Data'!$I$6,0,10*ROW('Water Data'!I175)),NA())</f>
        <v>#N/A</v>
      </c>
      <c r="U181" s="527" t="e">
        <f ca="1">+IF(AND(ISNUMBER(OFFSET('Water Data'!$I$9,0,10*ROW('Water Data'!I175))),'Data Summary'!CJ181="Yes"),OFFSET('Water Data'!$I$9,0,10*ROW('Water Data'!I175)),NA())</f>
        <v>#N/A</v>
      </c>
      <c r="V181" s="528" t="e">
        <f ca="1">+IF(AND(ISNUMBER(OFFSET('Sanitation Data'!$D$4,0,10*ROW('Sanitation Data'!D175))),'Data Summary'!CK181="Yes"),100-OFFSET('Sanitation Data'!$D$4,0,10*ROW('Sanitation Data'!D175)),NA())</f>
        <v>#N/A</v>
      </c>
      <c r="W181" s="528" t="e">
        <f ca="1">+IF(AND(ISNUMBER(OFFSET('Sanitation Data'!$D$6,0,10*ROW('Sanitation Data'!D175))),'Data Summary'!CL181="Yes"),OFFSET('Sanitation Data'!$D$6,0,10*ROW('Sanitation Data'!D175)),NA())</f>
        <v>#N/A</v>
      </c>
      <c r="X181" s="528" t="e">
        <f ca="1">+IF(AND(ISNUMBER(OFFSET('Sanitation Data'!$D$10,0,10*ROW('Sanitation Data'!D175))),'Data Summary'!CM181="Yes"),OFFSET('Sanitation Data'!$D$10,0,10*ROW('Sanitation Data'!D175)),NA())</f>
        <v>#N/A</v>
      </c>
      <c r="Y181" s="528" t="e">
        <f ca="1">+IF(AND(ISNUMBER(OFFSET('Sanitation Data'!$D$11,0,10*ROW('Sanitation Data'!D175))),'Data Summary'!CN181="Yes"),OFFSET('Sanitation Data'!$D$11,0,10*ROW('Sanitation Data'!D175)),NA())</f>
        <v>#N/A</v>
      </c>
      <c r="Z181" s="528" t="e">
        <f ca="1">+IF(AND(ISNUMBER(OFFSET('Sanitation Data'!$D$12,0,10*ROW('Sanitation Data'!D175))),'Data Summary'!CO181="Yes"),OFFSET('Sanitation Data'!$D$12,0,10*ROW('Sanitation Data'!D175)),NA())</f>
        <v>#N/A</v>
      </c>
      <c r="AA181" s="528" t="e">
        <f ca="1">+IF(AND(ISNUMBER(OFFSET('Sanitation Data'!$E$4,0,10*ROW('Sanitation Data'!E175))),'Data Summary'!CP181="Yes"),100-OFFSET('Sanitation Data'!$E$4,0,10*ROW('Sanitation Data'!E175)),NA())</f>
        <v>#N/A</v>
      </c>
      <c r="AB181" s="528" t="e">
        <f ca="1">+IF(AND(ISNUMBER(OFFSET('Sanitation Data'!$E$6,0,10*ROW('Sanitation Data'!E175))),'Data Summary'!CQ181="Yes"),OFFSET('Sanitation Data'!$E$6,0,10*ROW('Sanitation Data'!E175)),NA())</f>
        <v>#N/A</v>
      </c>
      <c r="AC181" s="528" t="e">
        <f ca="1">+IF(AND(ISNUMBER(OFFSET('Sanitation Data'!$E$10,0,10*ROW('Sanitation Data'!E175))),'Data Summary'!CR181="Yes"),OFFSET('Sanitation Data'!$E$10,0,10*ROW('Sanitation Data'!E175)),NA())</f>
        <v>#N/A</v>
      </c>
      <c r="AD181" s="528" t="e">
        <f ca="1">+IF(AND(ISNUMBER(OFFSET('Sanitation Data'!$E$11,0,10*ROW('Sanitation Data'!E175))),'Data Summary'!CS181="Yes"),OFFSET('Sanitation Data'!$E$11,0,10*ROW('Sanitation Data'!E175)),NA())</f>
        <v>#N/A</v>
      </c>
      <c r="AE181" s="528" t="e">
        <f ca="1">+IF(AND(ISNUMBER(OFFSET('Sanitation Data'!$E$12,0,10*ROW('Sanitation Data'!E175))),'Data Summary'!CT181="Yes"),OFFSET('Sanitation Data'!$E$12,0,10*ROW('Sanitation Data'!E175)),NA())</f>
        <v>#N/A</v>
      </c>
      <c r="AF181" s="528" t="e">
        <f ca="1">+IF(AND(ISNUMBER(OFFSET('Sanitation Data'!$F$4,0,10*ROW('Sanitation Data'!F175))),'Data Summary'!CU181="Yes"),100-OFFSET('Sanitation Data'!$F$4,0,10*ROW('Sanitation Data'!F175)),NA())</f>
        <v>#N/A</v>
      </c>
      <c r="AG181" s="528" t="e">
        <f ca="1">+IF(AND(ISNUMBER(OFFSET('Sanitation Data'!$F$6,0,10*ROW('Sanitation Data'!F175))),'Data Summary'!CV181="Yes"),OFFSET('Sanitation Data'!$F$6,0,10*ROW('Sanitation Data'!F175)),NA())</f>
        <v>#N/A</v>
      </c>
      <c r="AH181" s="528" t="e">
        <f ca="1">+IF(AND(ISNUMBER(OFFSET('Sanitation Data'!$F$10,0,10*ROW('Sanitation Data'!F175))),'Data Summary'!CW181="Yes"),OFFSET('Sanitation Data'!$F$10,0,10*ROW('Sanitation Data'!F175)),NA())</f>
        <v>#N/A</v>
      </c>
      <c r="AI181" s="528" t="e">
        <f ca="1">+IF(AND(ISNUMBER(OFFSET('Sanitation Data'!$F$11,0,10*ROW('Sanitation Data'!F175))),'Data Summary'!CX181="Yes"),OFFSET('Sanitation Data'!$F$11,0,10*ROW('Sanitation Data'!F175)),NA())</f>
        <v>#N/A</v>
      </c>
      <c r="AJ181" s="528" t="e">
        <f ca="1">+IF(AND(ISNUMBER(OFFSET('Sanitation Data'!$F$12,0,10*ROW('Sanitation Data'!F175))),'Data Summary'!CY181="Yes"),OFFSET('Sanitation Data'!$F$12,0,10*ROW('Sanitation Data'!F175)),NA())</f>
        <v>#N/A</v>
      </c>
      <c r="AK181" s="528" t="e">
        <f ca="1">+IF(AND(ISNUMBER(OFFSET('Sanitation Data'!$G$4,0,10*ROW('Sanitation Data'!G175))),'Data Summary'!CZ181="Yes"),100-OFFSET('Sanitation Data'!$G$4,0,10*ROW('Sanitation Data'!G175)),NA())</f>
        <v>#N/A</v>
      </c>
      <c r="AL181" s="528" t="e">
        <f ca="1">+IF(AND(ISNUMBER(OFFSET('Sanitation Data'!$G$6,0,10*ROW('Sanitation Data'!G175))),'Data Summary'!DA181="Yes"),OFFSET('Sanitation Data'!$G$6,0,10*ROW('Sanitation Data'!G175)),NA())</f>
        <v>#N/A</v>
      </c>
      <c r="AM181" s="528" t="e">
        <f ca="1">+IF(AND(ISNUMBER(OFFSET('Sanitation Data'!$G$10,0,10*ROW('Sanitation Data'!G175))),'Data Summary'!DB181="Yes"),OFFSET('Sanitation Data'!$G$10,0,10*ROW('Sanitation Data'!G175)),NA())</f>
        <v>#N/A</v>
      </c>
      <c r="AN181" s="528" t="e">
        <f ca="1">+IF(AND(ISNUMBER(OFFSET('Sanitation Data'!$G$11,0,10*ROW('Sanitation Data'!G175))),'Data Summary'!DC181="Yes"),OFFSET('Sanitation Data'!$G$11,0,10*ROW('Sanitation Data'!G175)),NA())</f>
        <v>#N/A</v>
      </c>
      <c r="AO181" s="528" t="e">
        <f ca="1">+IF(AND(ISNUMBER(OFFSET('Sanitation Data'!$G$12,0,10*ROW('Sanitation Data'!G175))),'Data Summary'!DD181="Yes"),OFFSET('Sanitation Data'!$G$12,0,10*ROW('Sanitation Data'!G175)),NA())</f>
        <v>#N/A</v>
      </c>
      <c r="AP181" s="528" t="e">
        <f ca="1">+IF(AND(ISNUMBER(OFFSET('Sanitation Data'!$H$4,0,10*ROW('Sanitation Data'!H175))),'Data Summary'!DE181="Yes"),100-OFFSET('Sanitation Data'!$H$4,0,10*ROW('Sanitation Data'!H175)),NA())</f>
        <v>#N/A</v>
      </c>
      <c r="AQ181" s="528" t="e">
        <f ca="1">+IF(AND(ISNUMBER(OFFSET('Sanitation Data'!$H$6,0,10*ROW('Sanitation Data'!H175))),'Data Summary'!DF181="Yes"),OFFSET('Sanitation Data'!$H$6,0,10*ROW('Sanitation Data'!H175)),NA())</f>
        <v>#N/A</v>
      </c>
      <c r="AR181" s="528" t="e">
        <f ca="1">+IF(AND(ISNUMBER(OFFSET('Sanitation Data'!$H$10,0,10*ROW('Sanitation Data'!H175))),'Data Summary'!DG181="Yes"),OFFSET('Sanitation Data'!$H$10,0,10*ROW('Sanitation Data'!H175)),NA())</f>
        <v>#N/A</v>
      </c>
      <c r="AS181" s="528" t="e">
        <f ca="1">+IF(AND(ISNUMBER(OFFSET('Sanitation Data'!$H$11,0,10*ROW('Sanitation Data'!H175))),'Data Summary'!DH181="Yes"),OFFSET('Sanitation Data'!$H$11,0,10*ROW('Sanitation Data'!H175)),NA())</f>
        <v>#N/A</v>
      </c>
      <c r="AT181" s="528" t="e">
        <f ca="1">+IF(AND(ISNUMBER(OFFSET('Sanitation Data'!$H$12,0,10*ROW('Sanitation Data'!H175))),'Data Summary'!DI181="Yes"),OFFSET('Sanitation Data'!$H$12,0,10*ROW('Sanitation Data'!H175)),NA())</f>
        <v>#N/A</v>
      </c>
      <c r="AU181" s="528" t="e">
        <f ca="1">+IF(AND(ISNUMBER(OFFSET('Sanitation Data'!$I$4,0,10*ROW('Sanitation Data'!I175))),'Data Summary'!DJ181="Yes"),100-OFFSET('Sanitation Data'!$I$4,0,10*ROW('Sanitation Data'!I175)),NA())</f>
        <v>#N/A</v>
      </c>
      <c r="AV181" s="528" t="e">
        <f ca="1">+IF(AND(ISNUMBER(OFFSET('Sanitation Data'!$I$6,0,10*ROW('Sanitation Data'!I175))),'Data Summary'!DK181="Yes"),OFFSET('Sanitation Data'!$I$6,0,10*ROW('Sanitation Data'!I175)),NA())</f>
        <v>#N/A</v>
      </c>
      <c r="AW181" s="528" t="e">
        <f ca="1">+IF(AND(ISNUMBER(OFFSET('Sanitation Data'!$I$10,0,10*ROW('Sanitation Data'!I175))),'Data Summary'!DL181="Yes"),OFFSET('Sanitation Data'!$I$10,0,10*ROW('Sanitation Data'!I175)),NA())</f>
        <v>#N/A</v>
      </c>
      <c r="AX181" s="528" t="e">
        <f ca="1">+IF(AND(ISNUMBER(OFFSET('Sanitation Data'!$I$11,0,10*ROW('Sanitation Data'!I175))),'Data Summary'!DM181="Yes"),OFFSET('Sanitation Data'!$I$11,0,10*ROW('Sanitation Data'!I175)),NA())</f>
        <v>#N/A</v>
      </c>
      <c r="AY181" s="528" t="e">
        <f ca="1">+IF(AND(ISNUMBER(OFFSET('Sanitation Data'!$I$12,0,10*ROW('Sanitation Data'!I175))),'Data Summary'!DN181="Yes"),OFFSET('Sanitation Data'!$I$12,0,10*ROW('Sanitation Data'!I175)),NA())</f>
        <v>#N/A</v>
      </c>
      <c r="AZ181" s="529" t="e">
        <f ca="1">+IF(AND(ISNUMBER(OFFSET('Hygiene Data'!$D$5,0,10*ROW('Hygiene Data'!D175))),'Data Summary'!DO181="Yes"),OFFSET('Hygiene Data'!$D$5,0,10*ROW('Hygiene Data'!D175)),NA())</f>
        <v>#N/A</v>
      </c>
      <c r="BA181" s="529" t="e">
        <f ca="1">+IF(AND(ISNUMBER(OFFSET('Hygiene Data'!$D$7,0,10*ROW('Hygiene Data'!D175))),'Data Summary'!DP181="Yes"),OFFSET('Hygiene Data'!$D$7,0,10*ROW('Hygiene Data'!D175)),NA())</f>
        <v>#N/A</v>
      </c>
      <c r="BB181" s="529" t="e">
        <f ca="1">+IF(AND(ISNUMBER(OFFSET('Hygiene Data'!$D$9,0,10*ROW('Hygiene Data'!D175))),'Data Summary'!DQ181="Yes"),OFFSET('Hygiene Data'!$D$9,0,10*ROW('Hygiene Data'!D175)),NA())</f>
        <v>#N/A</v>
      </c>
      <c r="BC181" s="529" t="e">
        <f ca="1">+IF(AND(ISNUMBER(OFFSET('Hygiene Data'!$E$5,0,10*ROW('Hygiene Data'!E175))),'Data Summary'!DR181="Yes"),OFFSET('Hygiene Data'!$E$5,0,10*ROW('Hygiene Data'!E175)),NA())</f>
        <v>#N/A</v>
      </c>
      <c r="BD181" s="529" t="e">
        <f ca="1">+IF(AND(ISNUMBER(OFFSET('Hygiene Data'!$E$7,0,10*ROW('Hygiene Data'!E175))),'Data Summary'!DS181="Yes"),OFFSET('Hygiene Data'!$E$7,0,10*ROW('Hygiene Data'!E175)),NA())</f>
        <v>#N/A</v>
      </c>
      <c r="BE181" s="529" t="e">
        <f ca="1">+IF(AND(ISNUMBER(OFFSET('Hygiene Data'!$E$9,0,10*ROW('Hygiene Data'!E175))),'Data Summary'!DT181="Yes"),OFFSET('Hygiene Data'!$E$9,0,10*ROW('Hygiene Data'!E175)),NA())</f>
        <v>#N/A</v>
      </c>
      <c r="BF181" s="529" t="e">
        <f ca="1">+IF(AND(ISNUMBER(OFFSET('Hygiene Data'!$F$5,0,10*ROW('Hygiene Data'!F175))),'Data Summary'!DU181="Yes"),OFFSET('Hygiene Data'!$F$5,0,10*ROW('Hygiene Data'!F175)),NA())</f>
        <v>#N/A</v>
      </c>
      <c r="BG181" s="529" t="e">
        <f ca="1">+IF(AND(ISNUMBER(OFFSET('Hygiene Data'!$F$7,0,10*ROW('Hygiene Data'!F175))),'Data Summary'!DV181="Yes"),OFFSET('Hygiene Data'!$F$7,0,10*ROW('Hygiene Data'!F175)),NA())</f>
        <v>#N/A</v>
      </c>
      <c r="BH181" s="529" t="e">
        <f ca="1">+IF(AND(ISNUMBER(OFFSET('Hygiene Data'!$F$9,0,10*ROW('Hygiene Data'!F175))),'Data Summary'!DW181="Yes"),OFFSET('Hygiene Data'!$F$9,0,10*ROW('Hygiene Data'!F175)),NA())</f>
        <v>#N/A</v>
      </c>
      <c r="BI181" s="529" t="e">
        <f ca="1">+IF(AND(ISNUMBER(OFFSET('Hygiene Data'!$G$5,0,10*ROW('Hygiene Data'!G175))),'Data Summary'!DX181="Yes"),OFFSET('Hygiene Data'!$G$5,0,10*ROW('Hygiene Data'!G175)),NA())</f>
        <v>#N/A</v>
      </c>
      <c r="BJ181" s="529" t="e">
        <f ca="1">+IF(AND(ISNUMBER(OFFSET('Hygiene Data'!$G$7,0,10*ROW('Hygiene Data'!G175))),'Data Summary'!DY181="Yes"),OFFSET('Hygiene Data'!$G$7,0,10*ROW('Hygiene Data'!G175)),NA())</f>
        <v>#N/A</v>
      </c>
      <c r="BK181" s="529" t="e">
        <f ca="1">+IF(AND(ISNUMBER(OFFSET('Hygiene Data'!$G$9,0,10*ROW('Hygiene Data'!G175))),'Data Summary'!DZ181="Yes"),OFFSET('Hygiene Data'!$G$9,0,10*ROW('Hygiene Data'!G175)),NA())</f>
        <v>#N/A</v>
      </c>
      <c r="BL181" s="529" t="e">
        <f ca="1">+IF(AND(ISNUMBER(OFFSET('Hygiene Data'!$H$5,0,10*ROW('Hygiene Data'!H175))),'Data Summary'!EA181="Yes"),OFFSET('Hygiene Data'!$H$5,0,10*ROW('Hygiene Data'!H175)),NA())</f>
        <v>#N/A</v>
      </c>
      <c r="BM181" s="529" t="e">
        <f ca="1">+IF(AND(ISNUMBER(OFFSET('Hygiene Data'!$H$7,0,10*ROW('Hygiene Data'!H175))),'Data Summary'!EB181="Yes"),OFFSET('Hygiene Data'!$H$7,0,10*ROW('Hygiene Data'!H175)),NA())</f>
        <v>#N/A</v>
      </c>
      <c r="BN181" s="529" t="e">
        <f ca="1">+IF(AND(ISNUMBER(OFFSET('Hygiene Data'!$H$9,0,10*ROW('Hygiene Data'!H175))),'Data Summary'!EC181="Yes"),OFFSET('Hygiene Data'!$H$9,0,10*ROW('Hygiene Data'!H175)),NA())</f>
        <v>#N/A</v>
      </c>
      <c r="BO181" s="529" t="e">
        <f ca="1">+IF(AND(ISNUMBER(OFFSET('Hygiene Data'!$I$5,0,10*ROW('Hygiene Data'!I175))),'Data Summary'!ED181="Yes"),OFFSET('Hygiene Data'!$I$5,0,10*ROW('Hygiene Data'!I175)),NA())</f>
        <v>#N/A</v>
      </c>
      <c r="BP181" s="529" t="e">
        <f ca="1">+IF(AND(ISNUMBER(OFFSET('Hygiene Data'!$I$7,0,10*ROW('Hygiene Data'!I175))),'Data Summary'!EE181="Yes"),OFFSET('Hygiene Data'!$I$7,0,10*ROW('Hygiene Data'!I175)),NA())</f>
        <v>#N/A</v>
      </c>
      <c r="BQ181" s="529" t="e">
        <f ca="1">+IF(AND(ISNUMBER(OFFSET('Hygiene Data'!$I$9,0,10*ROW('Hygiene Data'!I175))),'Data Summary'!EF181="Yes"),OFFSET('Hygiene Data'!$I$9,0,10*ROW('Hygiene Data'!I175)),NA())</f>
        <v>#N/A</v>
      </c>
    </row>
    <row r="182" spans="1:69" x14ac:dyDescent="0.25">
      <c r="A182" s="525" t="e">
        <f ca="1">+RIGHT('Data Summary'!A182,LEN('Data Summary'!A182)-9)</f>
        <v>#VALUE!</v>
      </c>
      <c r="B182" s="499" t="str">
        <f ca="1">+IF(ISTEXT('Data Summary'!B182),'Data Summary'!B182,"")</f>
        <v/>
      </c>
      <c r="C182" s="526" t="e">
        <f ca="1">+VALUE('Data Summary'!C182)</f>
        <v>#VALUE!</v>
      </c>
      <c r="D182" s="527" t="e">
        <f ca="1">+IF(AND(ISNUMBER(OFFSET('Water Data'!$D$4,0,10*ROW('Water Data'!D176))),'Data Summary'!BS182="Yes"),100-OFFSET('Water Data'!$D$4,0,10*ROW('Water Data'!D176)),NA())</f>
        <v>#N/A</v>
      </c>
      <c r="E182" s="527" t="e">
        <f ca="1">+IF(AND(ISNUMBER(OFFSET('Water Data'!$D$6,0,10*ROW('Water Data'!D176))),'Data Summary'!BT182="Yes"),OFFSET('Water Data'!$D$6,0,10*ROW('Water Data'!D176)),NA())</f>
        <v>#N/A</v>
      </c>
      <c r="F182" s="527" t="e">
        <f ca="1">+IF(AND(ISNUMBER(OFFSET('Water Data'!$D$9,0,10*ROW('Water Data'!D176))),'Data Summary'!BU182="Yes"),OFFSET('Water Data'!$D$9,0,10*ROW('Water Data'!D176)),NA())</f>
        <v>#N/A</v>
      </c>
      <c r="G182" s="527" t="e">
        <f ca="1">+IF(AND(ISNUMBER(OFFSET('Water Data'!$E$4,0,10*ROW('Water Data'!E176))),'Data Summary'!BV182="Yes"),100-OFFSET('Water Data'!$E$4,0,10*ROW('Water Data'!E176)),NA())</f>
        <v>#N/A</v>
      </c>
      <c r="H182" s="527" t="e">
        <f ca="1">+IF(AND(ISNUMBER(OFFSET('Water Data'!$E$6,0,10*ROW('Water Data'!E176))),'Data Summary'!BW182="Yes"),OFFSET('Water Data'!$E$6,0,10*ROW('Water Data'!E176)),NA())</f>
        <v>#N/A</v>
      </c>
      <c r="I182" s="527" t="e">
        <f ca="1">+IF(AND(ISNUMBER(OFFSET('Water Data'!$E$9,0,10*ROW('Water Data'!E176))),'Data Summary'!BX182="Yes"),OFFSET('Water Data'!$E$9,0,10*ROW('Water Data'!E176)),NA())</f>
        <v>#N/A</v>
      </c>
      <c r="J182" s="527" t="e">
        <f ca="1">+IF(AND(ISNUMBER(OFFSET('Water Data'!$F$4,0,10*ROW('Water Data'!F176))),'Data Summary'!BY182="Yes"),100-OFFSET('Water Data'!$F$4,0,10*ROW('Water Data'!F176)),NA())</f>
        <v>#N/A</v>
      </c>
      <c r="K182" s="527" t="e">
        <f ca="1">+IF(AND(ISNUMBER(OFFSET('Water Data'!$F$6,0,10*ROW('Water Data'!F176))),'Data Summary'!BZ182="Yes"),OFFSET('Water Data'!$F$6,0,10*ROW('Water Data'!F176)),NA())</f>
        <v>#N/A</v>
      </c>
      <c r="L182" s="527" t="e">
        <f ca="1">+IF(AND(ISNUMBER(OFFSET('Water Data'!$F$9,0,10*ROW('Water Data'!F176))),'Data Summary'!CA182="Yes"),OFFSET('Water Data'!$F$9,0,10*ROW('Water Data'!F176)),NA())</f>
        <v>#N/A</v>
      </c>
      <c r="M182" s="527" t="e">
        <f ca="1">+IF(AND(ISNUMBER(OFFSET('Water Data'!$G$4,0,10*ROW('Water Data'!G176))),'Data Summary'!CB182="Yes"),100-OFFSET('Water Data'!$G$4,0,10*ROW('Water Data'!G176)),NA())</f>
        <v>#N/A</v>
      </c>
      <c r="N182" s="527" t="e">
        <f ca="1">+IF(AND(ISNUMBER(OFFSET('Water Data'!$G$6,0,10*ROW('Water Data'!G176))),'Data Summary'!CC182="Yes"),OFFSET('Water Data'!$G$6,0,10*ROW('Water Data'!G176)),NA())</f>
        <v>#N/A</v>
      </c>
      <c r="O182" s="527" t="e">
        <f ca="1">+IF(AND(ISNUMBER(OFFSET('Water Data'!$G$9,0,10*ROW('Water Data'!G176))),'Data Summary'!CD182="Yes"),OFFSET('Water Data'!$G$9,0,10*ROW('Water Data'!G176)),NA())</f>
        <v>#N/A</v>
      </c>
      <c r="P182" s="527" t="e">
        <f ca="1">+IF(AND(ISNUMBER(OFFSET('Water Data'!$H$4,0,10*ROW('Water Data'!H176))),'Data Summary'!CE182="Yes"),100-OFFSET('Water Data'!$H$4,0,10*ROW('Water Data'!H176)),NA())</f>
        <v>#N/A</v>
      </c>
      <c r="Q182" s="527" t="e">
        <f ca="1">+IF(AND(ISNUMBER(OFFSET('Water Data'!$H$6,0,10*ROW('Water Data'!H176))),'Data Summary'!CF182="Yes"),OFFSET('Water Data'!$H$6,0,10*ROW('Water Data'!H176)),NA())</f>
        <v>#N/A</v>
      </c>
      <c r="R182" s="527" t="e">
        <f ca="1">+IF(AND(ISNUMBER(OFFSET('Water Data'!$H$9,0,10*ROW('Water Data'!H176))),'Data Summary'!CG182="Yes"),OFFSET('Water Data'!$H$9,0,10*ROW('Water Data'!H176)),NA())</f>
        <v>#N/A</v>
      </c>
      <c r="S182" s="527" t="e">
        <f ca="1">+IF(AND(ISNUMBER(OFFSET('Water Data'!$I$4,0,10*ROW('Water Data'!I176))),'Data Summary'!CH182="Yes"),100-OFFSET('Water Data'!$I$4,0,10*ROW('Water Data'!I176)),NA())</f>
        <v>#N/A</v>
      </c>
      <c r="T182" s="527" t="e">
        <f ca="1">+IF(AND(ISNUMBER(OFFSET('Water Data'!$I$6,0,10*ROW('Water Data'!I176))),'Data Summary'!CI182="Yes"),OFFSET('Water Data'!$I$6,0,10*ROW('Water Data'!I176)),NA())</f>
        <v>#N/A</v>
      </c>
      <c r="U182" s="527" t="e">
        <f ca="1">+IF(AND(ISNUMBER(OFFSET('Water Data'!$I$9,0,10*ROW('Water Data'!I176))),'Data Summary'!CJ182="Yes"),OFFSET('Water Data'!$I$9,0,10*ROW('Water Data'!I176)),NA())</f>
        <v>#N/A</v>
      </c>
      <c r="V182" s="528" t="e">
        <f ca="1">+IF(AND(ISNUMBER(OFFSET('Sanitation Data'!$D$4,0,10*ROW('Sanitation Data'!D176))),'Data Summary'!CK182="Yes"),100-OFFSET('Sanitation Data'!$D$4,0,10*ROW('Sanitation Data'!D176)),NA())</f>
        <v>#N/A</v>
      </c>
      <c r="W182" s="528" t="e">
        <f ca="1">+IF(AND(ISNUMBER(OFFSET('Sanitation Data'!$D$6,0,10*ROW('Sanitation Data'!D176))),'Data Summary'!CL182="Yes"),OFFSET('Sanitation Data'!$D$6,0,10*ROW('Sanitation Data'!D176)),NA())</f>
        <v>#N/A</v>
      </c>
      <c r="X182" s="528" t="e">
        <f ca="1">+IF(AND(ISNUMBER(OFFSET('Sanitation Data'!$D$10,0,10*ROW('Sanitation Data'!D176))),'Data Summary'!CM182="Yes"),OFFSET('Sanitation Data'!$D$10,0,10*ROW('Sanitation Data'!D176)),NA())</f>
        <v>#N/A</v>
      </c>
      <c r="Y182" s="528" t="e">
        <f ca="1">+IF(AND(ISNUMBER(OFFSET('Sanitation Data'!$D$11,0,10*ROW('Sanitation Data'!D176))),'Data Summary'!CN182="Yes"),OFFSET('Sanitation Data'!$D$11,0,10*ROW('Sanitation Data'!D176)),NA())</f>
        <v>#N/A</v>
      </c>
      <c r="Z182" s="528" t="e">
        <f ca="1">+IF(AND(ISNUMBER(OFFSET('Sanitation Data'!$D$12,0,10*ROW('Sanitation Data'!D176))),'Data Summary'!CO182="Yes"),OFFSET('Sanitation Data'!$D$12,0,10*ROW('Sanitation Data'!D176)),NA())</f>
        <v>#N/A</v>
      </c>
      <c r="AA182" s="528" t="e">
        <f ca="1">+IF(AND(ISNUMBER(OFFSET('Sanitation Data'!$E$4,0,10*ROW('Sanitation Data'!E176))),'Data Summary'!CP182="Yes"),100-OFFSET('Sanitation Data'!$E$4,0,10*ROW('Sanitation Data'!E176)),NA())</f>
        <v>#N/A</v>
      </c>
      <c r="AB182" s="528" t="e">
        <f ca="1">+IF(AND(ISNUMBER(OFFSET('Sanitation Data'!$E$6,0,10*ROW('Sanitation Data'!E176))),'Data Summary'!CQ182="Yes"),OFFSET('Sanitation Data'!$E$6,0,10*ROW('Sanitation Data'!E176)),NA())</f>
        <v>#N/A</v>
      </c>
      <c r="AC182" s="528" t="e">
        <f ca="1">+IF(AND(ISNUMBER(OFFSET('Sanitation Data'!$E$10,0,10*ROW('Sanitation Data'!E176))),'Data Summary'!CR182="Yes"),OFFSET('Sanitation Data'!$E$10,0,10*ROW('Sanitation Data'!E176)),NA())</f>
        <v>#N/A</v>
      </c>
      <c r="AD182" s="528" t="e">
        <f ca="1">+IF(AND(ISNUMBER(OFFSET('Sanitation Data'!$E$11,0,10*ROW('Sanitation Data'!E176))),'Data Summary'!CS182="Yes"),OFFSET('Sanitation Data'!$E$11,0,10*ROW('Sanitation Data'!E176)),NA())</f>
        <v>#N/A</v>
      </c>
      <c r="AE182" s="528" t="e">
        <f ca="1">+IF(AND(ISNUMBER(OFFSET('Sanitation Data'!$E$12,0,10*ROW('Sanitation Data'!E176))),'Data Summary'!CT182="Yes"),OFFSET('Sanitation Data'!$E$12,0,10*ROW('Sanitation Data'!E176)),NA())</f>
        <v>#N/A</v>
      </c>
      <c r="AF182" s="528" t="e">
        <f ca="1">+IF(AND(ISNUMBER(OFFSET('Sanitation Data'!$F$4,0,10*ROW('Sanitation Data'!F176))),'Data Summary'!CU182="Yes"),100-OFFSET('Sanitation Data'!$F$4,0,10*ROW('Sanitation Data'!F176)),NA())</f>
        <v>#N/A</v>
      </c>
      <c r="AG182" s="528" t="e">
        <f ca="1">+IF(AND(ISNUMBER(OFFSET('Sanitation Data'!$F$6,0,10*ROW('Sanitation Data'!F176))),'Data Summary'!CV182="Yes"),OFFSET('Sanitation Data'!$F$6,0,10*ROW('Sanitation Data'!F176)),NA())</f>
        <v>#N/A</v>
      </c>
      <c r="AH182" s="528" t="e">
        <f ca="1">+IF(AND(ISNUMBER(OFFSET('Sanitation Data'!$F$10,0,10*ROW('Sanitation Data'!F176))),'Data Summary'!CW182="Yes"),OFFSET('Sanitation Data'!$F$10,0,10*ROW('Sanitation Data'!F176)),NA())</f>
        <v>#N/A</v>
      </c>
      <c r="AI182" s="528" t="e">
        <f ca="1">+IF(AND(ISNUMBER(OFFSET('Sanitation Data'!$F$11,0,10*ROW('Sanitation Data'!F176))),'Data Summary'!CX182="Yes"),OFFSET('Sanitation Data'!$F$11,0,10*ROW('Sanitation Data'!F176)),NA())</f>
        <v>#N/A</v>
      </c>
      <c r="AJ182" s="528" t="e">
        <f ca="1">+IF(AND(ISNUMBER(OFFSET('Sanitation Data'!$F$12,0,10*ROW('Sanitation Data'!F176))),'Data Summary'!CY182="Yes"),OFFSET('Sanitation Data'!$F$12,0,10*ROW('Sanitation Data'!F176)),NA())</f>
        <v>#N/A</v>
      </c>
      <c r="AK182" s="528" t="e">
        <f ca="1">+IF(AND(ISNUMBER(OFFSET('Sanitation Data'!$G$4,0,10*ROW('Sanitation Data'!G176))),'Data Summary'!CZ182="Yes"),100-OFFSET('Sanitation Data'!$G$4,0,10*ROW('Sanitation Data'!G176)),NA())</f>
        <v>#N/A</v>
      </c>
      <c r="AL182" s="528" t="e">
        <f ca="1">+IF(AND(ISNUMBER(OFFSET('Sanitation Data'!$G$6,0,10*ROW('Sanitation Data'!G176))),'Data Summary'!DA182="Yes"),OFFSET('Sanitation Data'!$G$6,0,10*ROW('Sanitation Data'!G176)),NA())</f>
        <v>#N/A</v>
      </c>
      <c r="AM182" s="528" t="e">
        <f ca="1">+IF(AND(ISNUMBER(OFFSET('Sanitation Data'!$G$10,0,10*ROW('Sanitation Data'!G176))),'Data Summary'!DB182="Yes"),OFFSET('Sanitation Data'!$G$10,0,10*ROW('Sanitation Data'!G176)),NA())</f>
        <v>#N/A</v>
      </c>
      <c r="AN182" s="528" t="e">
        <f ca="1">+IF(AND(ISNUMBER(OFFSET('Sanitation Data'!$G$11,0,10*ROW('Sanitation Data'!G176))),'Data Summary'!DC182="Yes"),OFFSET('Sanitation Data'!$G$11,0,10*ROW('Sanitation Data'!G176)),NA())</f>
        <v>#N/A</v>
      </c>
      <c r="AO182" s="528" t="e">
        <f ca="1">+IF(AND(ISNUMBER(OFFSET('Sanitation Data'!$G$12,0,10*ROW('Sanitation Data'!G176))),'Data Summary'!DD182="Yes"),OFFSET('Sanitation Data'!$G$12,0,10*ROW('Sanitation Data'!G176)),NA())</f>
        <v>#N/A</v>
      </c>
      <c r="AP182" s="528" t="e">
        <f ca="1">+IF(AND(ISNUMBER(OFFSET('Sanitation Data'!$H$4,0,10*ROW('Sanitation Data'!H176))),'Data Summary'!DE182="Yes"),100-OFFSET('Sanitation Data'!$H$4,0,10*ROW('Sanitation Data'!H176)),NA())</f>
        <v>#N/A</v>
      </c>
      <c r="AQ182" s="528" t="e">
        <f ca="1">+IF(AND(ISNUMBER(OFFSET('Sanitation Data'!$H$6,0,10*ROW('Sanitation Data'!H176))),'Data Summary'!DF182="Yes"),OFFSET('Sanitation Data'!$H$6,0,10*ROW('Sanitation Data'!H176)),NA())</f>
        <v>#N/A</v>
      </c>
      <c r="AR182" s="528" t="e">
        <f ca="1">+IF(AND(ISNUMBER(OFFSET('Sanitation Data'!$H$10,0,10*ROW('Sanitation Data'!H176))),'Data Summary'!DG182="Yes"),OFFSET('Sanitation Data'!$H$10,0,10*ROW('Sanitation Data'!H176)),NA())</f>
        <v>#N/A</v>
      </c>
      <c r="AS182" s="528" t="e">
        <f ca="1">+IF(AND(ISNUMBER(OFFSET('Sanitation Data'!$H$11,0,10*ROW('Sanitation Data'!H176))),'Data Summary'!DH182="Yes"),OFFSET('Sanitation Data'!$H$11,0,10*ROW('Sanitation Data'!H176)),NA())</f>
        <v>#N/A</v>
      </c>
      <c r="AT182" s="528" t="e">
        <f ca="1">+IF(AND(ISNUMBER(OFFSET('Sanitation Data'!$H$12,0,10*ROW('Sanitation Data'!H176))),'Data Summary'!DI182="Yes"),OFFSET('Sanitation Data'!$H$12,0,10*ROW('Sanitation Data'!H176)),NA())</f>
        <v>#N/A</v>
      </c>
      <c r="AU182" s="528" t="e">
        <f ca="1">+IF(AND(ISNUMBER(OFFSET('Sanitation Data'!$I$4,0,10*ROW('Sanitation Data'!I176))),'Data Summary'!DJ182="Yes"),100-OFFSET('Sanitation Data'!$I$4,0,10*ROW('Sanitation Data'!I176)),NA())</f>
        <v>#N/A</v>
      </c>
      <c r="AV182" s="528" t="e">
        <f ca="1">+IF(AND(ISNUMBER(OFFSET('Sanitation Data'!$I$6,0,10*ROW('Sanitation Data'!I176))),'Data Summary'!DK182="Yes"),OFFSET('Sanitation Data'!$I$6,0,10*ROW('Sanitation Data'!I176)),NA())</f>
        <v>#N/A</v>
      </c>
      <c r="AW182" s="528" t="e">
        <f ca="1">+IF(AND(ISNUMBER(OFFSET('Sanitation Data'!$I$10,0,10*ROW('Sanitation Data'!I176))),'Data Summary'!DL182="Yes"),OFFSET('Sanitation Data'!$I$10,0,10*ROW('Sanitation Data'!I176)),NA())</f>
        <v>#N/A</v>
      </c>
      <c r="AX182" s="528" t="e">
        <f ca="1">+IF(AND(ISNUMBER(OFFSET('Sanitation Data'!$I$11,0,10*ROW('Sanitation Data'!I176))),'Data Summary'!DM182="Yes"),OFFSET('Sanitation Data'!$I$11,0,10*ROW('Sanitation Data'!I176)),NA())</f>
        <v>#N/A</v>
      </c>
      <c r="AY182" s="528" t="e">
        <f ca="1">+IF(AND(ISNUMBER(OFFSET('Sanitation Data'!$I$12,0,10*ROW('Sanitation Data'!I176))),'Data Summary'!DN182="Yes"),OFFSET('Sanitation Data'!$I$12,0,10*ROW('Sanitation Data'!I176)),NA())</f>
        <v>#N/A</v>
      </c>
      <c r="AZ182" s="529" t="e">
        <f ca="1">+IF(AND(ISNUMBER(OFFSET('Hygiene Data'!$D$5,0,10*ROW('Hygiene Data'!D176))),'Data Summary'!DO182="Yes"),OFFSET('Hygiene Data'!$D$5,0,10*ROW('Hygiene Data'!D176)),NA())</f>
        <v>#N/A</v>
      </c>
      <c r="BA182" s="529" t="e">
        <f ca="1">+IF(AND(ISNUMBER(OFFSET('Hygiene Data'!$D$7,0,10*ROW('Hygiene Data'!D176))),'Data Summary'!DP182="Yes"),OFFSET('Hygiene Data'!$D$7,0,10*ROW('Hygiene Data'!D176)),NA())</f>
        <v>#N/A</v>
      </c>
      <c r="BB182" s="529" t="e">
        <f ca="1">+IF(AND(ISNUMBER(OFFSET('Hygiene Data'!$D$9,0,10*ROW('Hygiene Data'!D176))),'Data Summary'!DQ182="Yes"),OFFSET('Hygiene Data'!$D$9,0,10*ROW('Hygiene Data'!D176)),NA())</f>
        <v>#N/A</v>
      </c>
      <c r="BC182" s="529" t="e">
        <f ca="1">+IF(AND(ISNUMBER(OFFSET('Hygiene Data'!$E$5,0,10*ROW('Hygiene Data'!E176))),'Data Summary'!DR182="Yes"),OFFSET('Hygiene Data'!$E$5,0,10*ROW('Hygiene Data'!E176)),NA())</f>
        <v>#N/A</v>
      </c>
      <c r="BD182" s="529" t="e">
        <f ca="1">+IF(AND(ISNUMBER(OFFSET('Hygiene Data'!$E$7,0,10*ROW('Hygiene Data'!E176))),'Data Summary'!DS182="Yes"),OFFSET('Hygiene Data'!$E$7,0,10*ROW('Hygiene Data'!E176)),NA())</f>
        <v>#N/A</v>
      </c>
      <c r="BE182" s="529" t="e">
        <f ca="1">+IF(AND(ISNUMBER(OFFSET('Hygiene Data'!$E$9,0,10*ROW('Hygiene Data'!E176))),'Data Summary'!DT182="Yes"),OFFSET('Hygiene Data'!$E$9,0,10*ROW('Hygiene Data'!E176)),NA())</f>
        <v>#N/A</v>
      </c>
      <c r="BF182" s="529" t="e">
        <f ca="1">+IF(AND(ISNUMBER(OFFSET('Hygiene Data'!$F$5,0,10*ROW('Hygiene Data'!F176))),'Data Summary'!DU182="Yes"),OFFSET('Hygiene Data'!$F$5,0,10*ROW('Hygiene Data'!F176)),NA())</f>
        <v>#N/A</v>
      </c>
      <c r="BG182" s="529" t="e">
        <f ca="1">+IF(AND(ISNUMBER(OFFSET('Hygiene Data'!$F$7,0,10*ROW('Hygiene Data'!F176))),'Data Summary'!DV182="Yes"),OFFSET('Hygiene Data'!$F$7,0,10*ROW('Hygiene Data'!F176)),NA())</f>
        <v>#N/A</v>
      </c>
      <c r="BH182" s="529" t="e">
        <f ca="1">+IF(AND(ISNUMBER(OFFSET('Hygiene Data'!$F$9,0,10*ROW('Hygiene Data'!F176))),'Data Summary'!DW182="Yes"),OFFSET('Hygiene Data'!$F$9,0,10*ROW('Hygiene Data'!F176)),NA())</f>
        <v>#N/A</v>
      </c>
      <c r="BI182" s="529" t="e">
        <f ca="1">+IF(AND(ISNUMBER(OFFSET('Hygiene Data'!$G$5,0,10*ROW('Hygiene Data'!G176))),'Data Summary'!DX182="Yes"),OFFSET('Hygiene Data'!$G$5,0,10*ROW('Hygiene Data'!G176)),NA())</f>
        <v>#N/A</v>
      </c>
      <c r="BJ182" s="529" t="e">
        <f ca="1">+IF(AND(ISNUMBER(OFFSET('Hygiene Data'!$G$7,0,10*ROW('Hygiene Data'!G176))),'Data Summary'!DY182="Yes"),OFFSET('Hygiene Data'!$G$7,0,10*ROW('Hygiene Data'!G176)),NA())</f>
        <v>#N/A</v>
      </c>
      <c r="BK182" s="529" t="e">
        <f ca="1">+IF(AND(ISNUMBER(OFFSET('Hygiene Data'!$G$9,0,10*ROW('Hygiene Data'!G176))),'Data Summary'!DZ182="Yes"),OFFSET('Hygiene Data'!$G$9,0,10*ROW('Hygiene Data'!G176)),NA())</f>
        <v>#N/A</v>
      </c>
      <c r="BL182" s="529" t="e">
        <f ca="1">+IF(AND(ISNUMBER(OFFSET('Hygiene Data'!$H$5,0,10*ROW('Hygiene Data'!H176))),'Data Summary'!EA182="Yes"),OFFSET('Hygiene Data'!$H$5,0,10*ROW('Hygiene Data'!H176)),NA())</f>
        <v>#N/A</v>
      </c>
      <c r="BM182" s="529" t="e">
        <f ca="1">+IF(AND(ISNUMBER(OFFSET('Hygiene Data'!$H$7,0,10*ROW('Hygiene Data'!H176))),'Data Summary'!EB182="Yes"),OFFSET('Hygiene Data'!$H$7,0,10*ROW('Hygiene Data'!H176)),NA())</f>
        <v>#N/A</v>
      </c>
      <c r="BN182" s="529" t="e">
        <f ca="1">+IF(AND(ISNUMBER(OFFSET('Hygiene Data'!$H$9,0,10*ROW('Hygiene Data'!H176))),'Data Summary'!EC182="Yes"),OFFSET('Hygiene Data'!$H$9,0,10*ROW('Hygiene Data'!H176)),NA())</f>
        <v>#N/A</v>
      </c>
      <c r="BO182" s="529" t="e">
        <f ca="1">+IF(AND(ISNUMBER(OFFSET('Hygiene Data'!$I$5,0,10*ROW('Hygiene Data'!I176))),'Data Summary'!ED182="Yes"),OFFSET('Hygiene Data'!$I$5,0,10*ROW('Hygiene Data'!I176)),NA())</f>
        <v>#N/A</v>
      </c>
      <c r="BP182" s="529" t="e">
        <f ca="1">+IF(AND(ISNUMBER(OFFSET('Hygiene Data'!$I$7,0,10*ROW('Hygiene Data'!I176))),'Data Summary'!EE182="Yes"),OFFSET('Hygiene Data'!$I$7,0,10*ROW('Hygiene Data'!I176)),NA())</f>
        <v>#N/A</v>
      </c>
      <c r="BQ182" s="529" t="e">
        <f ca="1">+IF(AND(ISNUMBER(OFFSET('Hygiene Data'!$I$9,0,10*ROW('Hygiene Data'!I176))),'Data Summary'!EF182="Yes"),OFFSET('Hygiene Data'!$I$9,0,10*ROW('Hygiene Data'!I176)),NA())</f>
        <v>#N/A</v>
      </c>
    </row>
    <row r="183" spans="1:69" x14ac:dyDescent="0.25">
      <c r="A183" s="525" t="e">
        <f ca="1">+RIGHT('Data Summary'!A183,LEN('Data Summary'!A183)-9)</f>
        <v>#VALUE!</v>
      </c>
      <c r="B183" s="499" t="str">
        <f ca="1">+IF(ISTEXT('Data Summary'!B183),'Data Summary'!B183,"")</f>
        <v/>
      </c>
      <c r="C183" s="526" t="e">
        <f ca="1">+VALUE('Data Summary'!C183)</f>
        <v>#VALUE!</v>
      </c>
      <c r="D183" s="527" t="e">
        <f ca="1">+IF(AND(ISNUMBER(OFFSET('Water Data'!$D$4,0,10*ROW('Water Data'!D177))),'Data Summary'!BS183="Yes"),100-OFFSET('Water Data'!$D$4,0,10*ROW('Water Data'!D177)),NA())</f>
        <v>#N/A</v>
      </c>
      <c r="E183" s="527" t="e">
        <f ca="1">+IF(AND(ISNUMBER(OFFSET('Water Data'!$D$6,0,10*ROW('Water Data'!D177))),'Data Summary'!BT183="Yes"),OFFSET('Water Data'!$D$6,0,10*ROW('Water Data'!D177)),NA())</f>
        <v>#N/A</v>
      </c>
      <c r="F183" s="527" t="e">
        <f ca="1">+IF(AND(ISNUMBER(OFFSET('Water Data'!$D$9,0,10*ROW('Water Data'!D177))),'Data Summary'!BU183="Yes"),OFFSET('Water Data'!$D$9,0,10*ROW('Water Data'!D177)),NA())</f>
        <v>#N/A</v>
      </c>
      <c r="G183" s="527" t="e">
        <f ca="1">+IF(AND(ISNUMBER(OFFSET('Water Data'!$E$4,0,10*ROW('Water Data'!E177))),'Data Summary'!BV183="Yes"),100-OFFSET('Water Data'!$E$4,0,10*ROW('Water Data'!E177)),NA())</f>
        <v>#N/A</v>
      </c>
      <c r="H183" s="527" t="e">
        <f ca="1">+IF(AND(ISNUMBER(OFFSET('Water Data'!$E$6,0,10*ROW('Water Data'!E177))),'Data Summary'!BW183="Yes"),OFFSET('Water Data'!$E$6,0,10*ROW('Water Data'!E177)),NA())</f>
        <v>#N/A</v>
      </c>
      <c r="I183" s="527" t="e">
        <f ca="1">+IF(AND(ISNUMBER(OFFSET('Water Data'!$E$9,0,10*ROW('Water Data'!E177))),'Data Summary'!BX183="Yes"),OFFSET('Water Data'!$E$9,0,10*ROW('Water Data'!E177)),NA())</f>
        <v>#N/A</v>
      </c>
      <c r="J183" s="527" t="e">
        <f ca="1">+IF(AND(ISNUMBER(OFFSET('Water Data'!$F$4,0,10*ROW('Water Data'!F177))),'Data Summary'!BY183="Yes"),100-OFFSET('Water Data'!$F$4,0,10*ROW('Water Data'!F177)),NA())</f>
        <v>#N/A</v>
      </c>
      <c r="K183" s="527" t="e">
        <f ca="1">+IF(AND(ISNUMBER(OFFSET('Water Data'!$F$6,0,10*ROW('Water Data'!F177))),'Data Summary'!BZ183="Yes"),OFFSET('Water Data'!$F$6,0,10*ROW('Water Data'!F177)),NA())</f>
        <v>#N/A</v>
      </c>
      <c r="L183" s="527" t="e">
        <f ca="1">+IF(AND(ISNUMBER(OFFSET('Water Data'!$F$9,0,10*ROW('Water Data'!F177))),'Data Summary'!CA183="Yes"),OFFSET('Water Data'!$F$9,0,10*ROW('Water Data'!F177)),NA())</f>
        <v>#N/A</v>
      </c>
      <c r="M183" s="527" t="e">
        <f ca="1">+IF(AND(ISNUMBER(OFFSET('Water Data'!$G$4,0,10*ROW('Water Data'!G177))),'Data Summary'!CB183="Yes"),100-OFFSET('Water Data'!$G$4,0,10*ROW('Water Data'!G177)),NA())</f>
        <v>#N/A</v>
      </c>
      <c r="N183" s="527" t="e">
        <f ca="1">+IF(AND(ISNUMBER(OFFSET('Water Data'!$G$6,0,10*ROW('Water Data'!G177))),'Data Summary'!CC183="Yes"),OFFSET('Water Data'!$G$6,0,10*ROW('Water Data'!G177)),NA())</f>
        <v>#N/A</v>
      </c>
      <c r="O183" s="527" t="e">
        <f ca="1">+IF(AND(ISNUMBER(OFFSET('Water Data'!$G$9,0,10*ROW('Water Data'!G177))),'Data Summary'!CD183="Yes"),OFFSET('Water Data'!$G$9,0,10*ROW('Water Data'!G177)),NA())</f>
        <v>#N/A</v>
      </c>
      <c r="P183" s="527" t="e">
        <f ca="1">+IF(AND(ISNUMBER(OFFSET('Water Data'!$H$4,0,10*ROW('Water Data'!H177))),'Data Summary'!CE183="Yes"),100-OFFSET('Water Data'!$H$4,0,10*ROW('Water Data'!H177)),NA())</f>
        <v>#N/A</v>
      </c>
      <c r="Q183" s="527" t="e">
        <f ca="1">+IF(AND(ISNUMBER(OFFSET('Water Data'!$H$6,0,10*ROW('Water Data'!H177))),'Data Summary'!CF183="Yes"),OFFSET('Water Data'!$H$6,0,10*ROW('Water Data'!H177)),NA())</f>
        <v>#N/A</v>
      </c>
      <c r="R183" s="527" t="e">
        <f ca="1">+IF(AND(ISNUMBER(OFFSET('Water Data'!$H$9,0,10*ROW('Water Data'!H177))),'Data Summary'!CG183="Yes"),OFFSET('Water Data'!$H$9,0,10*ROW('Water Data'!H177)),NA())</f>
        <v>#N/A</v>
      </c>
      <c r="S183" s="527" t="e">
        <f ca="1">+IF(AND(ISNUMBER(OFFSET('Water Data'!$I$4,0,10*ROW('Water Data'!I177))),'Data Summary'!CH183="Yes"),100-OFFSET('Water Data'!$I$4,0,10*ROW('Water Data'!I177)),NA())</f>
        <v>#N/A</v>
      </c>
      <c r="T183" s="527" t="e">
        <f ca="1">+IF(AND(ISNUMBER(OFFSET('Water Data'!$I$6,0,10*ROW('Water Data'!I177))),'Data Summary'!CI183="Yes"),OFFSET('Water Data'!$I$6,0,10*ROW('Water Data'!I177)),NA())</f>
        <v>#N/A</v>
      </c>
      <c r="U183" s="527" t="e">
        <f ca="1">+IF(AND(ISNUMBER(OFFSET('Water Data'!$I$9,0,10*ROW('Water Data'!I177))),'Data Summary'!CJ183="Yes"),OFFSET('Water Data'!$I$9,0,10*ROW('Water Data'!I177)),NA())</f>
        <v>#N/A</v>
      </c>
      <c r="V183" s="528" t="e">
        <f ca="1">+IF(AND(ISNUMBER(OFFSET('Sanitation Data'!$D$4,0,10*ROW('Sanitation Data'!D177))),'Data Summary'!CK183="Yes"),100-OFFSET('Sanitation Data'!$D$4,0,10*ROW('Sanitation Data'!D177)),NA())</f>
        <v>#N/A</v>
      </c>
      <c r="W183" s="528" t="e">
        <f ca="1">+IF(AND(ISNUMBER(OFFSET('Sanitation Data'!$D$6,0,10*ROW('Sanitation Data'!D177))),'Data Summary'!CL183="Yes"),OFFSET('Sanitation Data'!$D$6,0,10*ROW('Sanitation Data'!D177)),NA())</f>
        <v>#N/A</v>
      </c>
      <c r="X183" s="528" t="e">
        <f ca="1">+IF(AND(ISNUMBER(OFFSET('Sanitation Data'!$D$10,0,10*ROW('Sanitation Data'!D177))),'Data Summary'!CM183="Yes"),OFFSET('Sanitation Data'!$D$10,0,10*ROW('Sanitation Data'!D177)),NA())</f>
        <v>#N/A</v>
      </c>
      <c r="Y183" s="528" t="e">
        <f ca="1">+IF(AND(ISNUMBER(OFFSET('Sanitation Data'!$D$11,0,10*ROW('Sanitation Data'!D177))),'Data Summary'!CN183="Yes"),OFFSET('Sanitation Data'!$D$11,0,10*ROW('Sanitation Data'!D177)),NA())</f>
        <v>#N/A</v>
      </c>
      <c r="Z183" s="528" t="e">
        <f ca="1">+IF(AND(ISNUMBER(OFFSET('Sanitation Data'!$D$12,0,10*ROW('Sanitation Data'!D177))),'Data Summary'!CO183="Yes"),OFFSET('Sanitation Data'!$D$12,0,10*ROW('Sanitation Data'!D177)),NA())</f>
        <v>#N/A</v>
      </c>
      <c r="AA183" s="528" t="e">
        <f ca="1">+IF(AND(ISNUMBER(OFFSET('Sanitation Data'!$E$4,0,10*ROW('Sanitation Data'!E177))),'Data Summary'!CP183="Yes"),100-OFFSET('Sanitation Data'!$E$4,0,10*ROW('Sanitation Data'!E177)),NA())</f>
        <v>#N/A</v>
      </c>
      <c r="AB183" s="528" t="e">
        <f ca="1">+IF(AND(ISNUMBER(OFFSET('Sanitation Data'!$E$6,0,10*ROW('Sanitation Data'!E177))),'Data Summary'!CQ183="Yes"),OFFSET('Sanitation Data'!$E$6,0,10*ROW('Sanitation Data'!E177)),NA())</f>
        <v>#N/A</v>
      </c>
      <c r="AC183" s="528" t="e">
        <f ca="1">+IF(AND(ISNUMBER(OFFSET('Sanitation Data'!$E$10,0,10*ROW('Sanitation Data'!E177))),'Data Summary'!CR183="Yes"),OFFSET('Sanitation Data'!$E$10,0,10*ROW('Sanitation Data'!E177)),NA())</f>
        <v>#N/A</v>
      </c>
      <c r="AD183" s="528" t="e">
        <f ca="1">+IF(AND(ISNUMBER(OFFSET('Sanitation Data'!$E$11,0,10*ROW('Sanitation Data'!E177))),'Data Summary'!CS183="Yes"),OFFSET('Sanitation Data'!$E$11,0,10*ROW('Sanitation Data'!E177)),NA())</f>
        <v>#N/A</v>
      </c>
      <c r="AE183" s="528" t="e">
        <f ca="1">+IF(AND(ISNUMBER(OFFSET('Sanitation Data'!$E$12,0,10*ROW('Sanitation Data'!E177))),'Data Summary'!CT183="Yes"),OFFSET('Sanitation Data'!$E$12,0,10*ROW('Sanitation Data'!E177)),NA())</f>
        <v>#N/A</v>
      </c>
      <c r="AF183" s="528" t="e">
        <f ca="1">+IF(AND(ISNUMBER(OFFSET('Sanitation Data'!$F$4,0,10*ROW('Sanitation Data'!F177))),'Data Summary'!CU183="Yes"),100-OFFSET('Sanitation Data'!$F$4,0,10*ROW('Sanitation Data'!F177)),NA())</f>
        <v>#N/A</v>
      </c>
      <c r="AG183" s="528" t="e">
        <f ca="1">+IF(AND(ISNUMBER(OFFSET('Sanitation Data'!$F$6,0,10*ROW('Sanitation Data'!F177))),'Data Summary'!CV183="Yes"),OFFSET('Sanitation Data'!$F$6,0,10*ROW('Sanitation Data'!F177)),NA())</f>
        <v>#N/A</v>
      </c>
      <c r="AH183" s="528" t="e">
        <f ca="1">+IF(AND(ISNUMBER(OFFSET('Sanitation Data'!$F$10,0,10*ROW('Sanitation Data'!F177))),'Data Summary'!CW183="Yes"),OFFSET('Sanitation Data'!$F$10,0,10*ROW('Sanitation Data'!F177)),NA())</f>
        <v>#N/A</v>
      </c>
      <c r="AI183" s="528" t="e">
        <f ca="1">+IF(AND(ISNUMBER(OFFSET('Sanitation Data'!$F$11,0,10*ROW('Sanitation Data'!F177))),'Data Summary'!CX183="Yes"),OFFSET('Sanitation Data'!$F$11,0,10*ROW('Sanitation Data'!F177)),NA())</f>
        <v>#N/A</v>
      </c>
      <c r="AJ183" s="528" t="e">
        <f ca="1">+IF(AND(ISNUMBER(OFFSET('Sanitation Data'!$F$12,0,10*ROW('Sanitation Data'!F177))),'Data Summary'!CY183="Yes"),OFFSET('Sanitation Data'!$F$12,0,10*ROW('Sanitation Data'!F177)),NA())</f>
        <v>#N/A</v>
      </c>
      <c r="AK183" s="528" t="e">
        <f ca="1">+IF(AND(ISNUMBER(OFFSET('Sanitation Data'!$G$4,0,10*ROW('Sanitation Data'!G177))),'Data Summary'!CZ183="Yes"),100-OFFSET('Sanitation Data'!$G$4,0,10*ROW('Sanitation Data'!G177)),NA())</f>
        <v>#N/A</v>
      </c>
      <c r="AL183" s="528" t="e">
        <f ca="1">+IF(AND(ISNUMBER(OFFSET('Sanitation Data'!$G$6,0,10*ROW('Sanitation Data'!G177))),'Data Summary'!DA183="Yes"),OFFSET('Sanitation Data'!$G$6,0,10*ROW('Sanitation Data'!G177)),NA())</f>
        <v>#N/A</v>
      </c>
      <c r="AM183" s="528" t="e">
        <f ca="1">+IF(AND(ISNUMBER(OFFSET('Sanitation Data'!$G$10,0,10*ROW('Sanitation Data'!G177))),'Data Summary'!DB183="Yes"),OFFSET('Sanitation Data'!$G$10,0,10*ROW('Sanitation Data'!G177)),NA())</f>
        <v>#N/A</v>
      </c>
      <c r="AN183" s="528" t="e">
        <f ca="1">+IF(AND(ISNUMBER(OFFSET('Sanitation Data'!$G$11,0,10*ROW('Sanitation Data'!G177))),'Data Summary'!DC183="Yes"),OFFSET('Sanitation Data'!$G$11,0,10*ROW('Sanitation Data'!G177)),NA())</f>
        <v>#N/A</v>
      </c>
      <c r="AO183" s="528" t="e">
        <f ca="1">+IF(AND(ISNUMBER(OFFSET('Sanitation Data'!$G$12,0,10*ROW('Sanitation Data'!G177))),'Data Summary'!DD183="Yes"),OFFSET('Sanitation Data'!$G$12,0,10*ROW('Sanitation Data'!G177)),NA())</f>
        <v>#N/A</v>
      </c>
      <c r="AP183" s="528" t="e">
        <f ca="1">+IF(AND(ISNUMBER(OFFSET('Sanitation Data'!$H$4,0,10*ROW('Sanitation Data'!H177))),'Data Summary'!DE183="Yes"),100-OFFSET('Sanitation Data'!$H$4,0,10*ROW('Sanitation Data'!H177)),NA())</f>
        <v>#N/A</v>
      </c>
      <c r="AQ183" s="528" t="e">
        <f ca="1">+IF(AND(ISNUMBER(OFFSET('Sanitation Data'!$H$6,0,10*ROW('Sanitation Data'!H177))),'Data Summary'!DF183="Yes"),OFFSET('Sanitation Data'!$H$6,0,10*ROW('Sanitation Data'!H177)),NA())</f>
        <v>#N/A</v>
      </c>
      <c r="AR183" s="528" t="e">
        <f ca="1">+IF(AND(ISNUMBER(OFFSET('Sanitation Data'!$H$10,0,10*ROW('Sanitation Data'!H177))),'Data Summary'!DG183="Yes"),OFFSET('Sanitation Data'!$H$10,0,10*ROW('Sanitation Data'!H177)),NA())</f>
        <v>#N/A</v>
      </c>
      <c r="AS183" s="528" t="e">
        <f ca="1">+IF(AND(ISNUMBER(OFFSET('Sanitation Data'!$H$11,0,10*ROW('Sanitation Data'!H177))),'Data Summary'!DH183="Yes"),OFFSET('Sanitation Data'!$H$11,0,10*ROW('Sanitation Data'!H177)),NA())</f>
        <v>#N/A</v>
      </c>
      <c r="AT183" s="528" t="e">
        <f ca="1">+IF(AND(ISNUMBER(OFFSET('Sanitation Data'!$H$12,0,10*ROW('Sanitation Data'!H177))),'Data Summary'!DI183="Yes"),OFFSET('Sanitation Data'!$H$12,0,10*ROW('Sanitation Data'!H177)),NA())</f>
        <v>#N/A</v>
      </c>
      <c r="AU183" s="528" t="e">
        <f ca="1">+IF(AND(ISNUMBER(OFFSET('Sanitation Data'!$I$4,0,10*ROW('Sanitation Data'!I177))),'Data Summary'!DJ183="Yes"),100-OFFSET('Sanitation Data'!$I$4,0,10*ROW('Sanitation Data'!I177)),NA())</f>
        <v>#N/A</v>
      </c>
      <c r="AV183" s="528" t="e">
        <f ca="1">+IF(AND(ISNUMBER(OFFSET('Sanitation Data'!$I$6,0,10*ROW('Sanitation Data'!I177))),'Data Summary'!DK183="Yes"),OFFSET('Sanitation Data'!$I$6,0,10*ROW('Sanitation Data'!I177)),NA())</f>
        <v>#N/A</v>
      </c>
      <c r="AW183" s="528" t="e">
        <f ca="1">+IF(AND(ISNUMBER(OFFSET('Sanitation Data'!$I$10,0,10*ROW('Sanitation Data'!I177))),'Data Summary'!DL183="Yes"),OFFSET('Sanitation Data'!$I$10,0,10*ROW('Sanitation Data'!I177)),NA())</f>
        <v>#N/A</v>
      </c>
      <c r="AX183" s="528" t="e">
        <f ca="1">+IF(AND(ISNUMBER(OFFSET('Sanitation Data'!$I$11,0,10*ROW('Sanitation Data'!I177))),'Data Summary'!DM183="Yes"),OFFSET('Sanitation Data'!$I$11,0,10*ROW('Sanitation Data'!I177)),NA())</f>
        <v>#N/A</v>
      </c>
      <c r="AY183" s="528" t="e">
        <f ca="1">+IF(AND(ISNUMBER(OFFSET('Sanitation Data'!$I$12,0,10*ROW('Sanitation Data'!I177))),'Data Summary'!DN183="Yes"),OFFSET('Sanitation Data'!$I$12,0,10*ROW('Sanitation Data'!I177)),NA())</f>
        <v>#N/A</v>
      </c>
      <c r="AZ183" s="529" t="e">
        <f ca="1">+IF(AND(ISNUMBER(OFFSET('Hygiene Data'!$D$5,0,10*ROW('Hygiene Data'!D177))),'Data Summary'!DO183="Yes"),OFFSET('Hygiene Data'!$D$5,0,10*ROW('Hygiene Data'!D177)),NA())</f>
        <v>#N/A</v>
      </c>
      <c r="BA183" s="529" t="e">
        <f ca="1">+IF(AND(ISNUMBER(OFFSET('Hygiene Data'!$D$7,0,10*ROW('Hygiene Data'!D177))),'Data Summary'!DP183="Yes"),OFFSET('Hygiene Data'!$D$7,0,10*ROW('Hygiene Data'!D177)),NA())</f>
        <v>#N/A</v>
      </c>
      <c r="BB183" s="529" t="e">
        <f ca="1">+IF(AND(ISNUMBER(OFFSET('Hygiene Data'!$D$9,0,10*ROW('Hygiene Data'!D177))),'Data Summary'!DQ183="Yes"),OFFSET('Hygiene Data'!$D$9,0,10*ROW('Hygiene Data'!D177)),NA())</f>
        <v>#N/A</v>
      </c>
      <c r="BC183" s="529" t="e">
        <f ca="1">+IF(AND(ISNUMBER(OFFSET('Hygiene Data'!$E$5,0,10*ROW('Hygiene Data'!E177))),'Data Summary'!DR183="Yes"),OFFSET('Hygiene Data'!$E$5,0,10*ROW('Hygiene Data'!E177)),NA())</f>
        <v>#N/A</v>
      </c>
      <c r="BD183" s="529" t="e">
        <f ca="1">+IF(AND(ISNUMBER(OFFSET('Hygiene Data'!$E$7,0,10*ROW('Hygiene Data'!E177))),'Data Summary'!DS183="Yes"),OFFSET('Hygiene Data'!$E$7,0,10*ROW('Hygiene Data'!E177)),NA())</f>
        <v>#N/A</v>
      </c>
      <c r="BE183" s="529" t="e">
        <f ca="1">+IF(AND(ISNUMBER(OFFSET('Hygiene Data'!$E$9,0,10*ROW('Hygiene Data'!E177))),'Data Summary'!DT183="Yes"),OFFSET('Hygiene Data'!$E$9,0,10*ROW('Hygiene Data'!E177)),NA())</f>
        <v>#N/A</v>
      </c>
      <c r="BF183" s="529" t="e">
        <f ca="1">+IF(AND(ISNUMBER(OFFSET('Hygiene Data'!$F$5,0,10*ROW('Hygiene Data'!F177))),'Data Summary'!DU183="Yes"),OFFSET('Hygiene Data'!$F$5,0,10*ROW('Hygiene Data'!F177)),NA())</f>
        <v>#N/A</v>
      </c>
      <c r="BG183" s="529" t="e">
        <f ca="1">+IF(AND(ISNUMBER(OFFSET('Hygiene Data'!$F$7,0,10*ROW('Hygiene Data'!F177))),'Data Summary'!DV183="Yes"),OFFSET('Hygiene Data'!$F$7,0,10*ROW('Hygiene Data'!F177)),NA())</f>
        <v>#N/A</v>
      </c>
      <c r="BH183" s="529" t="e">
        <f ca="1">+IF(AND(ISNUMBER(OFFSET('Hygiene Data'!$F$9,0,10*ROW('Hygiene Data'!F177))),'Data Summary'!DW183="Yes"),OFFSET('Hygiene Data'!$F$9,0,10*ROW('Hygiene Data'!F177)),NA())</f>
        <v>#N/A</v>
      </c>
      <c r="BI183" s="529" t="e">
        <f ca="1">+IF(AND(ISNUMBER(OFFSET('Hygiene Data'!$G$5,0,10*ROW('Hygiene Data'!G177))),'Data Summary'!DX183="Yes"),OFFSET('Hygiene Data'!$G$5,0,10*ROW('Hygiene Data'!G177)),NA())</f>
        <v>#N/A</v>
      </c>
      <c r="BJ183" s="529" t="e">
        <f ca="1">+IF(AND(ISNUMBER(OFFSET('Hygiene Data'!$G$7,0,10*ROW('Hygiene Data'!G177))),'Data Summary'!DY183="Yes"),OFFSET('Hygiene Data'!$G$7,0,10*ROW('Hygiene Data'!G177)),NA())</f>
        <v>#N/A</v>
      </c>
      <c r="BK183" s="529" t="e">
        <f ca="1">+IF(AND(ISNUMBER(OFFSET('Hygiene Data'!$G$9,0,10*ROW('Hygiene Data'!G177))),'Data Summary'!DZ183="Yes"),OFFSET('Hygiene Data'!$G$9,0,10*ROW('Hygiene Data'!G177)),NA())</f>
        <v>#N/A</v>
      </c>
      <c r="BL183" s="529" t="e">
        <f ca="1">+IF(AND(ISNUMBER(OFFSET('Hygiene Data'!$H$5,0,10*ROW('Hygiene Data'!H177))),'Data Summary'!EA183="Yes"),OFFSET('Hygiene Data'!$H$5,0,10*ROW('Hygiene Data'!H177)),NA())</f>
        <v>#N/A</v>
      </c>
      <c r="BM183" s="529" t="e">
        <f ca="1">+IF(AND(ISNUMBER(OFFSET('Hygiene Data'!$H$7,0,10*ROW('Hygiene Data'!H177))),'Data Summary'!EB183="Yes"),OFFSET('Hygiene Data'!$H$7,0,10*ROW('Hygiene Data'!H177)),NA())</f>
        <v>#N/A</v>
      </c>
      <c r="BN183" s="529" t="e">
        <f ca="1">+IF(AND(ISNUMBER(OFFSET('Hygiene Data'!$H$9,0,10*ROW('Hygiene Data'!H177))),'Data Summary'!EC183="Yes"),OFFSET('Hygiene Data'!$H$9,0,10*ROW('Hygiene Data'!H177)),NA())</f>
        <v>#N/A</v>
      </c>
      <c r="BO183" s="529" t="e">
        <f ca="1">+IF(AND(ISNUMBER(OFFSET('Hygiene Data'!$I$5,0,10*ROW('Hygiene Data'!I177))),'Data Summary'!ED183="Yes"),OFFSET('Hygiene Data'!$I$5,0,10*ROW('Hygiene Data'!I177)),NA())</f>
        <v>#N/A</v>
      </c>
      <c r="BP183" s="529" t="e">
        <f ca="1">+IF(AND(ISNUMBER(OFFSET('Hygiene Data'!$I$7,0,10*ROW('Hygiene Data'!I177))),'Data Summary'!EE183="Yes"),OFFSET('Hygiene Data'!$I$7,0,10*ROW('Hygiene Data'!I177)),NA())</f>
        <v>#N/A</v>
      </c>
      <c r="BQ183" s="529" t="e">
        <f ca="1">+IF(AND(ISNUMBER(OFFSET('Hygiene Data'!$I$9,0,10*ROW('Hygiene Data'!I177))),'Data Summary'!EF183="Yes"),OFFSET('Hygiene Data'!$I$9,0,10*ROW('Hygiene Data'!I177)),NA())</f>
        <v>#N/A</v>
      </c>
    </row>
    <row r="184" spans="1:69" x14ac:dyDescent="0.25">
      <c r="A184" s="525" t="e">
        <f ca="1">+RIGHT('Data Summary'!A184,LEN('Data Summary'!A184)-9)</f>
        <v>#VALUE!</v>
      </c>
      <c r="B184" s="499" t="str">
        <f ca="1">+IF(ISTEXT('Data Summary'!B184),'Data Summary'!B184,"")</f>
        <v/>
      </c>
      <c r="C184" s="526" t="e">
        <f ca="1">+VALUE('Data Summary'!C184)</f>
        <v>#VALUE!</v>
      </c>
      <c r="D184" s="527" t="e">
        <f ca="1">+IF(AND(ISNUMBER(OFFSET('Water Data'!$D$4,0,10*ROW('Water Data'!D178))),'Data Summary'!BS184="Yes"),100-OFFSET('Water Data'!$D$4,0,10*ROW('Water Data'!D178)),NA())</f>
        <v>#N/A</v>
      </c>
      <c r="E184" s="527" t="e">
        <f ca="1">+IF(AND(ISNUMBER(OFFSET('Water Data'!$D$6,0,10*ROW('Water Data'!D178))),'Data Summary'!BT184="Yes"),OFFSET('Water Data'!$D$6,0,10*ROW('Water Data'!D178)),NA())</f>
        <v>#N/A</v>
      </c>
      <c r="F184" s="527" t="e">
        <f ca="1">+IF(AND(ISNUMBER(OFFSET('Water Data'!$D$9,0,10*ROW('Water Data'!D178))),'Data Summary'!BU184="Yes"),OFFSET('Water Data'!$D$9,0,10*ROW('Water Data'!D178)),NA())</f>
        <v>#N/A</v>
      </c>
      <c r="G184" s="527" t="e">
        <f ca="1">+IF(AND(ISNUMBER(OFFSET('Water Data'!$E$4,0,10*ROW('Water Data'!E178))),'Data Summary'!BV184="Yes"),100-OFFSET('Water Data'!$E$4,0,10*ROW('Water Data'!E178)),NA())</f>
        <v>#N/A</v>
      </c>
      <c r="H184" s="527" t="e">
        <f ca="1">+IF(AND(ISNUMBER(OFFSET('Water Data'!$E$6,0,10*ROW('Water Data'!E178))),'Data Summary'!BW184="Yes"),OFFSET('Water Data'!$E$6,0,10*ROW('Water Data'!E178)),NA())</f>
        <v>#N/A</v>
      </c>
      <c r="I184" s="527" t="e">
        <f ca="1">+IF(AND(ISNUMBER(OFFSET('Water Data'!$E$9,0,10*ROW('Water Data'!E178))),'Data Summary'!BX184="Yes"),OFFSET('Water Data'!$E$9,0,10*ROW('Water Data'!E178)),NA())</f>
        <v>#N/A</v>
      </c>
      <c r="J184" s="527" t="e">
        <f ca="1">+IF(AND(ISNUMBER(OFFSET('Water Data'!$F$4,0,10*ROW('Water Data'!F178))),'Data Summary'!BY184="Yes"),100-OFFSET('Water Data'!$F$4,0,10*ROW('Water Data'!F178)),NA())</f>
        <v>#N/A</v>
      </c>
      <c r="K184" s="527" t="e">
        <f ca="1">+IF(AND(ISNUMBER(OFFSET('Water Data'!$F$6,0,10*ROW('Water Data'!F178))),'Data Summary'!BZ184="Yes"),OFFSET('Water Data'!$F$6,0,10*ROW('Water Data'!F178)),NA())</f>
        <v>#N/A</v>
      </c>
      <c r="L184" s="527" t="e">
        <f ca="1">+IF(AND(ISNUMBER(OFFSET('Water Data'!$F$9,0,10*ROW('Water Data'!F178))),'Data Summary'!CA184="Yes"),OFFSET('Water Data'!$F$9,0,10*ROW('Water Data'!F178)),NA())</f>
        <v>#N/A</v>
      </c>
      <c r="M184" s="527" t="e">
        <f ca="1">+IF(AND(ISNUMBER(OFFSET('Water Data'!$G$4,0,10*ROW('Water Data'!G178))),'Data Summary'!CB184="Yes"),100-OFFSET('Water Data'!$G$4,0,10*ROW('Water Data'!G178)),NA())</f>
        <v>#N/A</v>
      </c>
      <c r="N184" s="527" t="e">
        <f ca="1">+IF(AND(ISNUMBER(OFFSET('Water Data'!$G$6,0,10*ROW('Water Data'!G178))),'Data Summary'!CC184="Yes"),OFFSET('Water Data'!$G$6,0,10*ROW('Water Data'!G178)),NA())</f>
        <v>#N/A</v>
      </c>
      <c r="O184" s="527" t="e">
        <f ca="1">+IF(AND(ISNUMBER(OFFSET('Water Data'!$G$9,0,10*ROW('Water Data'!G178))),'Data Summary'!CD184="Yes"),OFFSET('Water Data'!$G$9,0,10*ROW('Water Data'!G178)),NA())</f>
        <v>#N/A</v>
      </c>
      <c r="P184" s="527" t="e">
        <f ca="1">+IF(AND(ISNUMBER(OFFSET('Water Data'!$H$4,0,10*ROW('Water Data'!H178))),'Data Summary'!CE184="Yes"),100-OFFSET('Water Data'!$H$4,0,10*ROW('Water Data'!H178)),NA())</f>
        <v>#N/A</v>
      </c>
      <c r="Q184" s="527" t="e">
        <f ca="1">+IF(AND(ISNUMBER(OFFSET('Water Data'!$H$6,0,10*ROW('Water Data'!H178))),'Data Summary'!CF184="Yes"),OFFSET('Water Data'!$H$6,0,10*ROW('Water Data'!H178)),NA())</f>
        <v>#N/A</v>
      </c>
      <c r="R184" s="527" t="e">
        <f ca="1">+IF(AND(ISNUMBER(OFFSET('Water Data'!$H$9,0,10*ROW('Water Data'!H178))),'Data Summary'!CG184="Yes"),OFFSET('Water Data'!$H$9,0,10*ROW('Water Data'!H178)),NA())</f>
        <v>#N/A</v>
      </c>
      <c r="S184" s="527" t="e">
        <f ca="1">+IF(AND(ISNUMBER(OFFSET('Water Data'!$I$4,0,10*ROW('Water Data'!I178))),'Data Summary'!CH184="Yes"),100-OFFSET('Water Data'!$I$4,0,10*ROW('Water Data'!I178)),NA())</f>
        <v>#N/A</v>
      </c>
      <c r="T184" s="527" t="e">
        <f ca="1">+IF(AND(ISNUMBER(OFFSET('Water Data'!$I$6,0,10*ROW('Water Data'!I178))),'Data Summary'!CI184="Yes"),OFFSET('Water Data'!$I$6,0,10*ROW('Water Data'!I178)),NA())</f>
        <v>#N/A</v>
      </c>
      <c r="U184" s="527" t="e">
        <f ca="1">+IF(AND(ISNUMBER(OFFSET('Water Data'!$I$9,0,10*ROW('Water Data'!I178))),'Data Summary'!CJ184="Yes"),OFFSET('Water Data'!$I$9,0,10*ROW('Water Data'!I178)),NA())</f>
        <v>#N/A</v>
      </c>
      <c r="V184" s="528" t="e">
        <f ca="1">+IF(AND(ISNUMBER(OFFSET('Sanitation Data'!$D$4,0,10*ROW('Sanitation Data'!D178))),'Data Summary'!CK184="Yes"),100-OFFSET('Sanitation Data'!$D$4,0,10*ROW('Sanitation Data'!D178)),NA())</f>
        <v>#N/A</v>
      </c>
      <c r="W184" s="528" t="e">
        <f ca="1">+IF(AND(ISNUMBER(OFFSET('Sanitation Data'!$D$6,0,10*ROW('Sanitation Data'!D178))),'Data Summary'!CL184="Yes"),OFFSET('Sanitation Data'!$D$6,0,10*ROW('Sanitation Data'!D178)),NA())</f>
        <v>#N/A</v>
      </c>
      <c r="X184" s="528" t="e">
        <f ca="1">+IF(AND(ISNUMBER(OFFSET('Sanitation Data'!$D$10,0,10*ROW('Sanitation Data'!D178))),'Data Summary'!CM184="Yes"),OFFSET('Sanitation Data'!$D$10,0,10*ROW('Sanitation Data'!D178)),NA())</f>
        <v>#N/A</v>
      </c>
      <c r="Y184" s="528" t="e">
        <f ca="1">+IF(AND(ISNUMBER(OFFSET('Sanitation Data'!$D$11,0,10*ROW('Sanitation Data'!D178))),'Data Summary'!CN184="Yes"),OFFSET('Sanitation Data'!$D$11,0,10*ROW('Sanitation Data'!D178)),NA())</f>
        <v>#N/A</v>
      </c>
      <c r="Z184" s="528" t="e">
        <f ca="1">+IF(AND(ISNUMBER(OFFSET('Sanitation Data'!$D$12,0,10*ROW('Sanitation Data'!D178))),'Data Summary'!CO184="Yes"),OFFSET('Sanitation Data'!$D$12,0,10*ROW('Sanitation Data'!D178)),NA())</f>
        <v>#N/A</v>
      </c>
      <c r="AA184" s="528" t="e">
        <f ca="1">+IF(AND(ISNUMBER(OFFSET('Sanitation Data'!$E$4,0,10*ROW('Sanitation Data'!E178))),'Data Summary'!CP184="Yes"),100-OFFSET('Sanitation Data'!$E$4,0,10*ROW('Sanitation Data'!E178)),NA())</f>
        <v>#N/A</v>
      </c>
      <c r="AB184" s="528" t="e">
        <f ca="1">+IF(AND(ISNUMBER(OFFSET('Sanitation Data'!$E$6,0,10*ROW('Sanitation Data'!E178))),'Data Summary'!CQ184="Yes"),OFFSET('Sanitation Data'!$E$6,0,10*ROW('Sanitation Data'!E178)),NA())</f>
        <v>#N/A</v>
      </c>
      <c r="AC184" s="528" t="e">
        <f ca="1">+IF(AND(ISNUMBER(OFFSET('Sanitation Data'!$E$10,0,10*ROW('Sanitation Data'!E178))),'Data Summary'!CR184="Yes"),OFFSET('Sanitation Data'!$E$10,0,10*ROW('Sanitation Data'!E178)),NA())</f>
        <v>#N/A</v>
      </c>
      <c r="AD184" s="528" t="e">
        <f ca="1">+IF(AND(ISNUMBER(OFFSET('Sanitation Data'!$E$11,0,10*ROW('Sanitation Data'!E178))),'Data Summary'!CS184="Yes"),OFFSET('Sanitation Data'!$E$11,0,10*ROW('Sanitation Data'!E178)),NA())</f>
        <v>#N/A</v>
      </c>
      <c r="AE184" s="528" t="e">
        <f ca="1">+IF(AND(ISNUMBER(OFFSET('Sanitation Data'!$E$12,0,10*ROW('Sanitation Data'!E178))),'Data Summary'!CT184="Yes"),OFFSET('Sanitation Data'!$E$12,0,10*ROW('Sanitation Data'!E178)),NA())</f>
        <v>#N/A</v>
      </c>
      <c r="AF184" s="528" t="e">
        <f ca="1">+IF(AND(ISNUMBER(OFFSET('Sanitation Data'!$F$4,0,10*ROW('Sanitation Data'!F178))),'Data Summary'!CU184="Yes"),100-OFFSET('Sanitation Data'!$F$4,0,10*ROW('Sanitation Data'!F178)),NA())</f>
        <v>#N/A</v>
      </c>
      <c r="AG184" s="528" t="e">
        <f ca="1">+IF(AND(ISNUMBER(OFFSET('Sanitation Data'!$F$6,0,10*ROW('Sanitation Data'!F178))),'Data Summary'!CV184="Yes"),OFFSET('Sanitation Data'!$F$6,0,10*ROW('Sanitation Data'!F178)),NA())</f>
        <v>#N/A</v>
      </c>
      <c r="AH184" s="528" t="e">
        <f ca="1">+IF(AND(ISNUMBER(OFFSET('Sanitation Data'!$F$10,0,10*ROW('Sanitation Data'!F178))),'Data Summary'!CW184="Yes"),OFFSET('Sanitation Data'!$F$10,0,10*ROW('Sanitation Data'!F178)),NA())</f>
        <v>#N/A</v>
      </c>
      <c r="AI184" s="528" t="e">
        <f ca="1">+IF(AND(ISNUMBER(OFFSET('Sanitation Data'!$F$11,0,10*ROW('Sanitation Data'!F178))),'Data Summary'!CX184="Yes"),OFFSET('Sanitation Data'!$F$11,0,10*ROW('Sanitation Data'!F178)),NA())</f>
        <v>#N/A</v>
      </c>
      <c r="AJ184" s="528" t="e">
        <f ca="1">+IF(AND(ISNUMBER(OFFSET('Sanitation Data'!$F$12,0,10*ROW('Sanitation Data'!F178))),'Data Summary'!CY184="Yes"),OFFSET('Sanitation Data'!$F$12,0,10*ROW('Sanitation Data'!F178)),NA())</f>
        <v>#N/A</v>
      </c>
      <c r="AK184" s="528" t="e">
        <f ca="1">+IF(AND(ISNUMBER(OFFSET('Sanitation Data'!$G$4,0,10*ROW('Sanitation Data'!G178))),'Data Summary'!CZ184="Yes"),100-OFFSET('Sanitation Data'!$G$4,0,10*ROW('Sanitation Data'!G178)),NA())</f>
        <v>#N/A</v>
      </c>
      <c r="AL184" s="528" t="e">
        <f ca="1">+IF(AND(ISNUMBER(OFFSET('Sanitation Data'!$G$6,0,10*ROW('Sanitation Data'!G178))),'Data Summary'!DA184="Yes"),OFFSET('Sanitation Data'!$G$6,0,10*ROW('Sanitation Data'!G178)),NA())</f>
        <v>#N/A</v>
      </c>
      <c r="AM184" s="528" t="e">
        <f ca="1">+IF(AND(ISNUMBER(OFFSET('Sanitation Data'!$G$10,0,10*ROW('Sanitation Data'!G178))),'Data Summary'!DB184="Yes"),OFFSET('Sanitation Data'!$G$10,0,10*ROW('Sanitation Data'!G178)),NA())</f>
        <v>#N/A</v>
      </c>
      <c r="AN184" s="528" t="e">
        <f ca="1">+IF(AND(ISNUMBER(OFFSET('Sanitation Data'!$G$11,0,10*ROW('Sanitation Data'!G178))),'Data Summary'!DC184="Yes"),OFFSET('Sanitation Data'!$G$11,0,10*ROW('Sanitation Data'!G178)),NA())</f>
        <v>#N/A</v>
      </c>
      <c r="AO184" s="528" t="e">
        <f ca="1">+IF(AND(ISNUMBER(OFFSET('Sanitation Data'!$G$12,0,10*ROW('Sanitation Data'!G178))),'Data Summary'!DD184="Yes"),OFFSET('Sanitation Data'!$G$12,0,10*ROW('Sanitation Data'!G178)),NA())</f>
        <v>#N/A</v>
      </c>
      <c r="AP184" s="528" t="e">
        <f ca="1">+IF(AND(ISNUMBER(OFFSET('Sanitation Data'!$H$4,0,10*ROW('Sanitation Data'!H178))),'Data Summary'!DE184="Yes"),100-OFFSET('Sanitation Data'!$H$4,0,10*ROW('Sanitation Data'!H178)),NA())</f>
        <v>#N/A</v>
      </c>
      <c r="AQ184" s="528" t="e">
        <f ca="1">+IF(AND(ISNUMBER(OFFSET('Sanitation Data'!$H$6,0,10*ROW('Sanitation Data'!H178))),'Data Summary'!DF184="Yes"),OFFSET('Sanitation Data'!$H$6,0,10*ROW('Sanitation Data'!H178)),NA())</f>
        <v>#N/A</v>
      </c>
      <c r="AR184" s="528" t="e">
        <f ca="1">+IF(AND(ISNUMBER(OFFSET('Sanitation Data'!$H$10,0,10*ROW('Sanitation Data'!H178))),'Data Summary'!DG184="Yes"),OFFSET('Sanitation Data'!$H$10,0,10*ROW('Sanitation Data'!H178)),NA())</f>
        <v>#N/A</v>
      </c>
      <c r="AS184" s="528" t="e">
        <f ca="1">+IF(AND(ISNUMBER(OFFSET('Sanitation Data'!$H$11,0,10*ROW('Sanitation Data'!H178))),'Data Summary'!DH184="Yes"),OFFSET('Sanitation Data'!$H$11,0,10*ROW('Sanitation Data'!H178)),NA())</f>
        <v>#N/A</v>
      </c>
      <c r="AT184" s="528" t="e">
        <f ca="1">+IF(AND(ISNUMBER(OFFSET('Sanitation Data'!$H$12,0,10*ROW('Sanitation Data'!H178))),'Data Summary'!DI184="Yes"),OFFSET('Sanitation Data'!$H$12,0,10*ROW('Sanitation Data'!H178)),NA())</f>
        <v>#N/A</v>
      </c>
      <c r="AU184" s="528" t="e">
        <f ca="1">+IF(AND(ISNUMBER(OFFSET('Sanitation Data'!$I$4,0,10*ROW('Sanitation Data'!I178))),'Data Summary'!DJ184="Yes"),100-OFFSET('Sanitation Data'!$I$4,0,10*ROW('Sanitation Data'!I178)),NA())</f>
        <v>#N/A</v>
      </c>
      <c r="AV184" s="528" t="e">
        <f ca="1">+IF(AND(ISNUMBER(OFFSET('Sanitation Data'!$I$6,0,10*ROW('Sanitation Data'!I178))),'Data Summary'!DK184="Yes"),OFFSET('Sanitation Data'!$I$6,0,10*ROW('Sanitation Data'!I178)),NA())</f>
        <v>#N/A</v>
      </c>
      <c r="AW184" s="528" t="e">
        <f ca="1">+IF(AND(ISNUMBER(OFFSET('Sanitation Data'!$I$10,0,10*ROW('Sanitation Data'!I178))),'Data Summary'!DL184="Yes"),OFFSET('Sanitation Data'!$I$10,0,10*ROW('Sanitation Data'!I178)),NA())</f>
        <v>#N/A</v>
      </c>
      <c r="AX184" s="528" t="e">
        <f ca="1">+IF(AND(ISNUMBER(OFFSET('Sanitation Data'!$I$11,0,10*ROW('Sanitation Data'!I178))),'Data Summary'!DM184="Yes"),OFFSET('Sanitation Data'!$I$11,0,10*ROW('Sanitation Data'!I178)),NA())</f>
        <v>#N/A</v>
      </c>
      <c r="AY184" s="528" t="e">
        <f ca="1">+IF(AND(ISNUMBER(OFFSET('Sanitation Data'!$I$12,0,10*ROW('Sanitation Data'!I178))),'Data Summary'!DN184="Yes"),OFFSET('Sanitation Data'!$I$12,0,10*ROW('Sanitation Data'!I178)),NA())</f>
        <v>#N/A</v>
      </c>
      <c r="AZ184" s="529" t="e">
        <f ca="1">+IF(AND(ISNUMBER(OFFSET('Hygiene Data'!$D$5,0,10*ROW('Hygiene Data'!D178))),'Data Summary'!DO184="Yes"),OFFSET('Hygiene Data'!$D$5,0,10*ROW('Hygiene Data'!D178)),NA())</f>
        <v>#N/A</v>
      </c>
      <c r="BA184" s="529" t="e">
        <f ca="1">+IF(AND(ISNUMBER(OFFSET('Hygiene Data'!$D$7,0,10*ROW('Hygiene Data'!D178))),'Data Summary'!DP184="Yes"),OFFSET('Hygiene Data'!$D$7,0,10*ROW('Hygiene Data'!D178)),NA())</f>
        <v>#N/A</v>
      </c>
      <c r="BB184" s="529" t="e">
        <f ca="1">+IF(AND(ISNUMBER(OFFSET('Hygiene Data'!$D$9,0,10*ROW('Hygiene Data'!D178))),'Data Summary'!DQ184="Yes"),OFFSET('Hygiene Data'!$D$9,0,10*ROW('Hygiene Data'!D178)),NA())</f>
        <v>#N/A</v>
      </c>
      <c r="BC184" s="529" t="e">
        <f ca="1">+IF(AND(ISNUMBER(OFFSET('Hygiene Data'!$E$5,0,10*ROW('Hygiene Data'!E178))),'Data Summary'!DR184="Yes"),OFFSET('Hygiene Data'!$E$5,0,10*ROW('Hygiene Data'!E178)),NA())</f>
        <v>#N/A</v>
      </c>
      <c r="BD184" s="529" t="e">
        <f ca="1">+IF(AND(ISNUMBER(OFFSET('Hygiene Data'!$E$7,0,10*ROW('Hygiene Data'!E178))),'Data Summary'!DS184="Yes"),OFFSET('Hygiene Data'!$E$7,0,10*ROW('Hygiene Data'!E178)),NA())</f>
        <v>#N/A</v>
      </c>
      <c r="BE184" s="529" t="e">
        <f ca="1">+IF(AND(ISNUMBER(OFFSET('Hygiene Data'!$E$9,0,10*ROW('Hygiene Data'!E178))),'Data Summary'!DT184="Yes"),OFFSET('Hygiene Data'!$E$9,0,10*ROW('Hygiene Data'!E178)),NA())</f>
        <v>#N/A</v>
      </c>
      <c r="BF184" s="529" t="e">
        <f ca="1">+IF(AND(ISNUMBER(OFFSET('Hygiene Data'!$F$5,0,10*ROW('Hygiene Data'!F178))),'Data Summary'!DU184="Yes"),OFFSET('Hygiene Data'!$F$5,0,10*ROW('Hygiene Data'!F178)),NA())</f>
        <v>#N/A</v>
      </c>
      <c r="BG184" s="529" t="e">
        <f ca="1">+IF(AND(ISNUMBER(OFFSET('Hygiene Data'!$F$7,0,10*ROW('Hygiene Data'!F178))),'Data Summary'!DV184="Yes"),OFFSET('Hygiene Data'!$F$7,0,10*ROW('Hygiene Data'!F178)),NA())</f>
        <v>#N/A</v>
      </c>
      <c r="BH184" s="529" t="e">
        <f ca="1">+IF(AND(ISNUMBER(OFFSET('Hygiene Data'!$F$9,0,10*ROW('Hygiene Data'!F178))),'Data Summary'!DW184="Yes"),OFFSET('Hygiene Data'!$F$9,0,10*ROW('Hygiene Data'!F178)),NA())</f>
        <v>#N/A</v>
      </c>
      <c r="BI184" s="529" t="e">
        <f ca="1">+IF(AND(ISNUMBER(OFFSET('Hygiene Data'!$G$5,0,10*ROW('Hygiene Data'!G178))),'Data Summary'!DX184="Yes"),OFFSET('Hygiene Data'!$G$5,0,10*ROW('Hygiene Data'!G178)),NA())</f>
        <v>#N/A</v>
      </c>
      <c r="BJ184" s="529" t="e">
        <f ca="1">+IF(AND(ISNUMBER(OFFSET('Hygiene Data'!$G$7,0,10*ROW('Hygiene Data'!G178))),'Data Summary'!DY184="Yes"),OFFSET('Hygiene Data'!$G$7,0,10*ROW('Hygiene Data'!G178)),NA())</f>
        <v>#N/A</v>
      </c>
      <c r="BK184" s="529" t="e">
        <f ca="1">+IF(AND(ISNUMBER(OFFSET('Hygiene Data'!$G$9,0,10*ROW('Hygiene Data'!G178))),'Data Summary'!DZ184="Yes"),OFFSET('Hygiene Data'!$G$9,0,10*ROW('Hygiene Data'!G178)),NA())</f>
        <v>#N/A</v>
      </c>
      <c r="BL184" s="529" t="e">
        <f ca="1">+IF(AND(ISNUMBER(OFFSET('Hygiene Data'!$H$5,0,10*ROW('Hygiene Data'!H178))),'Data Summary'!EA184="Yes"),OFFSET('Hygiene Data'!$H$5,0,10*ROW('Hygiene Data'!H178)),NA())</f>
        <v>#N/A</v>
      </c>
      <c r="BM184" s="529" t="e">
        <f ca="1">+IF(AND(ISNUMBER(OFFSET('Hygiene Data'!$H$7,0,10*ROW('Hygiene Data'!H178))),'Data Summary'!EB184="Yes"),OFFSET('Hygiene Data'!$H$7,0,10*ROW('Hygiene Data'!H178)),NA())</f>
        <v>#N/A</v>
      </c>
      <c r="BN184" s="529" t="e">
        <f ca="1">+IF(AND(ISNUMBER(OFFSET('Hygiene Data'!$H$9,0,10*ROW('Hygiene Data'!H178))),'Data Summary'!EC184="Yes"),OFFSET('Hygiene Data'!$H$9,0,10*ROW('Hygiene Data'!H178)),NA())</f>
        <v>#N/A</v>
      </c>
      <c r="BO184" s="529" t="e">
        <f ca="1">+IF(AND(ISNUMBER(OFFSET('Hygiene Data'!$I$5,0,10*ROW('Hygiene Data'!I178))),'Data Summary'!ED184="Yes"),OFFSET('Hygiene Data'!$I$5,0,10*ROW('Hygiene Data'!I178)),NA())</f>
        <v>#N/A</v>
      </c>
      <c r="BP184" s="529" t="e">
        <f ca="1">+IF(AND(ISNUMBER(OFFSET('Hygiene Data'!$I$7,0,10*ROW('Hygiene Data'!I178))),'Data Summary'!EE184="Yes"),OFFSET('Hygiene Data'!$I$7,0,10*ROW('Hygiene Data'!I178)),NA())</f>
        <v>#N/A</v>
      </c>
      <c r="BQ184" s="529" t="e">
        <f ca="1">+IF(AND(ISNUMBER(OFFSET('Hygiene Data'!$I$9,0,10*ROW('Hygiene Data'!I178))),'Data Summary'!EF184="Yes"),OFFSET('Hygiene Data'!$I$9,0,10*ROW('Hygiene Data'!I178)),NA())</f>
        <v>#N/A</v>
      </c>
    </row>
    <row r="185" spans="1:69" x14ac:dyDescent="0.25">
      <c r="A185" s="525" t="e">
        <f ca="1">+RIGHT('Data Summary'!A185,LEN('Data Summary'!A185)-9)</f>
        <v>#VALUE!</v>
      </c>
      <c r="B185" s="499" t="str">
        <f ca="1">+IF(ISTEXT('Data Summary'!B185),'Data Summary'!B185,"")</f>
        <v/>
      </c>
      <c r="C185" s="526" t="e">
        <f ca="1">+VALUE('Data Summary'!C185)</f>
        <v>#VALUE!</v>
      </c>
      <c r="D185" s="527" t="e">
        <f ca="1">+IF(AND(ISNUMBER(OFFSET('Water Data'!$D$4,0,10*ROW('Water Data'!D179))),'Data Summary'!BS185="Yes"),100-OFFSET('Water Data'!$D$4,0,10*ROW('Water Data'!D179)),NA())</f>
        <v>#N/A</v>
      </c>
      <c r="E185" s="527" t="e">
        <f ca="1">+IF(AND(ISNUMBER(OFFSET('Water Data'!$D$6,0,10*ROW('Water Data'!D179))),'Data Summary'!BT185="Yes"),OFFSET('Water Data'!$D$6,0,10*ROW('Water Data'!D179)),NA())</f>
        <v>#N/A</v>
      </c>
      <c r="F185" s="527" t="e">
        <f ca="1">+IF(AND(ISNUMBER(OFFSET('Water Data'!$D$9,0,10*ROW('Water Data'!D179))),'Data Summary'!BU185="Yes"),OFFSET('Water Data'!$D$9,0,10*ROW('Water Data'!D179)),NA())</f>
        <v>#N/A</v>
      </c>
      <c r="G185" s="527" t="e">
        <f ca="1">+IF(AND(ISNUMBER(OFFSET('Water Data'!$E$4,0,10*ROW('Water Data'!E179))),'Data Summary'!BV185="Yes"),100-OFFSET('Water Data'!$E$4,0,10*ROW('Water Data'!E179)),NA())</f>
        <v>#N/A</v>
      </c>
      <c r="H185" s="527" t="e">
        <f ca="1">+IF(AND(ISNUMBER(OFFSET('Water Data'!$E$6,0,10*ROW('Water Data'!E179))),'Data Summary'!BW185="Yes"),OFFSET('Water Data'!$E$6,0,10*ROW('Water Data'!E179)),NA())</f>
        <v>#N/A</v>
      </c>
      <c r="I185" s="527" t="e">
        <f ca="1">+IF(AND(ISNUMBER(OFFSET('Water Data'!$E$9,0,10*ROW('Water Data'!E179))),'Data Summary'!BX185="Yes"),OFFSET('Water Data'!$E$9,0,10*ROW('Water Data'!E179)),NA())</f>
        <v>#N/A</v>
      </c>
      <c r="J185" s="527" t="e">
        <f ca="1">+IF(AND(ISNUMBER(OFFSET('Water Data'!$F$4,0,10*ROW('Water Data'!F179))),'Data Summary'!BY185="Yes"),100-OFFSET('Water Data'!$F$4,0,10*ROW('Water Data'!F179)),NA())</f>
        <v>#N/A</v>
      </c>
      <c r="K185" s="527" t="e">
        <f ca="1">+IF(AND(ISNUMBER(OFFSET('Water Data'!$F$6,0,10*ROW('Water Data'!F179))),'Data Summary'!BZ185="Yes"),OFFSET('Water Data'!$F$6,0,10*ROW('Water Data'!F179)),NA())</f>
        <v>#N/A</v>
      </c>
      <c r="L185" s="527" t="e">
        <f ca="1">+IF(AND(ISNUMBER(OFFSET('Water Data'!$F$9,0,10*ROW('Water Data'!F179))),'Data Summary'!CA185="Yes"),OFFSET('Water Data'!$F$9,0,10*ROW('Water Data'!F179)),NA())</f>
        <v>#N/A</v>
      </c>
      <c r="M185" s="527" t="e">
        <f ca="1">+IF(AND(ISNUMBER(OFFSET('Water Data'!$G$4,0,10*ROW('Water Data'!G179))),'Data Summary'!CB185="Yes"),100-OFFSET('Water Data'!$G$4,0,10*ROW('Water Data'!G179)),NA())</f>
        <v>#N/A</v>
      </c>
      <c r="N185" s="527" t="e">
        <f ca="1">+IF(AND(ISNUMBER(OFFSET('Water Data'!$G$6,0,10*ROW('Water Data'!G179))),'Data Summary'!CC185="Yes"),OFFSET('Water Data'!$G$6,0,10*ROW('Water Data'!G179)),NA())</f>
        <v>#N/A</v>
      </c>
      <c r="O185" s="527" t="e">
        <f ca="1">+IF(AND(ISNUMBER(OFFSET('Water Data'!$G$9,0,10*ROW('Water Data'!G179))),'Data Summary'!CD185="Yes"),OFFSET('Water Data'!$G$9,0,10*ROW('Water Data'!G179)),NA())</f>
        <v>#N/A</v>
      </c>
      <c r="P185" s="527" t="e">
        <f ca="1">+IF(AND(ISNUMBER(OFFSET('Water Data'!$H$4,0,10*ROW('Water Data'!H179))),'Data Summary'!CE185="Yes"),100-OFFSET('Water Data'!$H$4,0,10*ROW('Water Data'!H179)),NA())</f>
        <v>#N/A</v>
      </c>
      <c r="Q185" s="527" t="e">
        <f ca="1">+IF(AND(ISNUMBER(OFFSET('Water Data'!$H$6,0,10*ROW('Water Data'!H179))),'Data Summary'!CF185="Yes"),OFFSET('Water Data'!$H$6,0,10*ROW('Water Data'!H179)),NA())</f>
        <v>#N/A</v>
      </c>
      <c r="R185" s="527" t="e">
        <f ca="1">+IF(AND(ISNUMBER(OFFSET('Water Data'!$H$9,0,10*ROW('Water Data'!H179))),'Data Summary'!CG185="Yes"),OFFSET('Water Data'!$H$9,0,10*ROW('Water Data'!H179)),NA())</f>
        <v>#N/A</v>
      </c>
      <c r="S185" s="527" t="e">
        <f ca="1">+IF(AND(ISNUMBER(OFFSET('Water Data'!$I$4,0,10*ROW('Water Data'!I179))),'Data Summary'!CH185="Yes"),100-OFFSET('Water Data'!$I$4,0,10*ROW('Water Data'!I179)),NA())</f>
        <v>#N/A</v>
      </c>
      <c r="T185" s="527" t="e">
        <f ca="1">+IF(AND(ISNUMBER(OFFSET('Water Data'!$I$6,0,10*ROW('Water Data'!I179))),'Data Summary'!CI185="Yes"),OFFSET('Water Data'!$I$6,0,10*ROW('Water Data'!I179)),NA())</f>
        <v>#N/A</v>
      </c>
      <c r="U185" s="527" t="e">
        <f ca="1">+IF(AND(ISNUMBER(OFFSET('Water Data'!$I$9,0,10*ROW('Water Data'!I179))),'Data Summary'!CJ185="Yes"),OFFSET('Water Data'!$I$9,0,10*ROW('Water Data'!I179)),NA())</f>
        <v>#N/A</v>
      </c>
      <c r="V185" s="528" t="e">
        <f ca="1">+IF(AND(ISNUMBER(OFFSET('Sanitation Data'!$D$4,0,10*ROW('Sanitation Data'!D179))),'Data Summary'!CK185="Yes"),100-OFFSET('Sanitation Data'!$D$4,0,10*ROW('Sanitation Data'!D179)),NA())</f>
        <v>#N/A</v>
      </c>
      <c r="W185" s="528" t="e">
        <f ca="1">+IF(AND(ISNUMBER(OFFSET('Sanitation Data'!$D$6,0,10*ROW('Sanitation Data'!D179))),'Data Summary'!CL185="Yes"),OFFSET('Sanitation Data'!$D$6,0,10*ROW('Sanitation Data'!D179)),NA())</f>
        <v>#N/A</v>
      </c>
      <c r="X185" s="528" t="e">
        <f ca="1">+IF(AND(ISNUMBER(OFFSET('Sanitation Data'!$D$10,0,10*ROW('Sanitation Data'!D179))),'Data Summary'!CM185="Yes"),OFFSET('Sanitation Data'!$D$10,0,10*ROW('Sanitation Data'!D179)),NA())</f>
        <v>#N/A</v>
      </c>
      <c r="Y185" s="528" t="e">
        <f ca="1">+IF(AND(ISNUMBER(OFFSET('Sanitation Data'!$D$11,0,10*ROW('Sanitation Data'!D179))),'Data Summary'!CN185="Yes"),OFFSET('Sanitation Data'!$D$11,0,10*ROW('Sanitation Data'!D179)),NA())</f>
        <v>#N/A</v>
      </c>
      <c r="Z185" s="528" t="e">
        <f ca="1">+IF(AND(ISNUMBER(OFFSET('Sanitation Data'!$D$12,0,10*ROW('Sanitation Data'!D179))),'Data Summary'!CO185="Yes"),OFFSET('Sanitation Data'!$D$12,0,10*ROW('Sanitation Data'!D179)),NA())</f>
        <v>#N/A</v>
      </c>
      <c r="AA185" s="528" t="e">
        <f ca="1">+IF(AND(ISNUMBER(OFFSET('Sanitation Data'!$E$4,0,10*ROW('Sanitation Data'!E179))),'Data Summary'!CP185="Yes"),100-OFFSET('Sanitation Data'!$E$4,0,10*ROW('Sanitation Data'!E179)),NA())</f>
        <v>#N/A</v>
      </c>
      <c r="AB185" s="528" t="e">
        <f ca="1">+IF(AND(ISNUMBER(OFFSET('Sanitation Data'!$E$6,0,10*ROW('Sanitation Data'!E179))),'Data Summary'!CQ185="Yes"),OFFSET('Sanitation Data'!$E$6,0,10*ROW('Sanitation Data'!E179)),NA())</f>
        <v>#N/A</v>
      </c>
      <c r="AC185" s="528" t="e">
        <f ca="1">+IF(AND(ISNUMBER(OFFSET('Sanitation Data'!$E$10,0,10*ROW('Sanitation Data'!E179))),'Data Summary'!CR185="Yes"),OFFSET('Sanitation Data'!$E$10,0,10*ROW('Sanitation Data'!E179)),NA())</f>
        <v>#N/A</v>
      </c>
      <c r="AD185" s="528" t="e">
        <f ca="1">+IF(AND(ISNUMBER(OFFSET('Sanitation Data'!$E$11,0,10*ROW('Sanitation Data'!E179))),'Data Summary'!CS185="Yes"),OFFSET('Sanitation Data'!$E$11,0,10*ROW('Sanitation Data'!E179)),NA())</f>
        <v>#N/A</v>
      </c>
      <c r="AE185" s="528" t="e">
        <f ca="1">+IF(AND(ISNUMBER(OFFSET('Sanitation Data'!$E$12,0,10*ROW('Sanitation Data'!E179))),'Data Summary'!CT185="Yes"),OFFSET('Sanitation Data'!$E$12,0,10*ROW('Sanitation Data'!E179)),NA())</f>
        <v>#N/A</v>
      </c>
      <c r="AF185" s="528" t="e">
        <f ca="1">+IF(AND(ISNUMBER(OFFSET('Sanitation Data'!$F$4,0,10*ROW('Sanitation Data'!F179))),'Data Summary'!CU185="Yes"),100-OFFSET('Sanitation Data'!$F$4,0,10*ROW('Sanitation Data'!F179)),NA())</f>
        <v>#N/A</v>
      </c>
      <c r="AG185" s="528" t="e">
        <f ca="1">+IF(AND(ISNUMBER(OFFSET('Sanitation Data'!$F$6,0,10*ROW('Sanitation Data'!F179))),'Data Summary'!CV185="Yes"),OFFSET('Sanitation Data'!$F$6,0,10*ROW('Sanitation Data'!F179)),NA())</f>
        <v>#N/A</v>
      </c>
      <c r="AH185" s="528" t="e">
        <f ca="1">+IF(AND(ISNUMBER(OFFSET('Sanitation Data'!$F$10,0,10*ROW('Sanitation Data'!F179))),'Data Summary'!CW185="Yes"),OFFSET('Sanitation Data'!$F$10,0,10*ROW('Sanitation Data'!F179)),NA())</f>
        <v>#N/A</v>
      </c>
      <c r="AI185" s="528" t="e">
        <f ca="1">+IF(AND(ISNUMBER(OFFSET('Sanitation Data'!$F$11,0,10*ROW('Sanitation Data'!F179))),'Data Summary'!CX185="Yes"),OFFSET('Sanitation Data'!$F$11,0,10*ROW('Sanitation Data'!F179)),NA())</f>
        <v>#N/A</v>
      </c>
      <c r="AJ185" s="528" t="e">
        <f ca="1">+IF(AND(ISNUMBER(OFFSET('Sanitation Data'!$F$12,0,10*ROW('Sanitation Data'!F179))),'Data Summary'!CY185="Yes"),OFFSET('Sanitation Data'!$F$12,0,10*ROW('Sanitation Data'!F179)),NA())</f>
        <v>#N/A</v>
      </c>
      <c r="AK185" s="528" t="e">
        <f ca="1">+IF(AND(ISNUMBER(OFFSET('Sanitation Data'!$G$4,0,10*ROW('Sanitation Data'!G179))),'Data Summary'!CZ185="Yes"),100-OFFSET('Sanitation Data'!$G$4,0,10*ROW('Sanitation Data'!G179)),NA())</f>
        <v>#N/A</v>
      </c>
      <c r="AL185" s="528" t="e">
        <f ca="1">+IF(AND(ISNUMBER(OFFSET('Sanitation Data'!$G$6,0,10*ROW('Sanitation Data'!G179))),'Data Summary'!DA185="Yes"),OFFSET('Sanitation Data'!$G$6,0,10*ROW('Sanitation Data'!G179)),NA())</f>
        <v>#N/A</v>
      </c>
      <c r="AM185" s="528" t="e">
        <f ca="1">+IF(AND(ISNUMBER(OFFSET('Sanitation Data'!$G$10,0,10*ROW('Sanitation Data'!G179))),'Data Summary'!DB185="Yes"),OFFSET('Sanitation Data'!$G$10,0,10*ROW('Sanitation Data'!G179)),NA())</f>
        <v>#N/A</v>
      </c>
      <c r="AN185" s="528" t="e">
        <f ca="1">+IF(AND(ISNUMBER(OFFSET('Sanitation Data'!$G$11,0,10*ROW('Sanitation Data'!G179))),'Data Summary'!DC185="Yes"),OFFSET('Sanitation Data'!$G$11,0,10*ROW('Sanitation Data'!G179)),NA())</f>
        <v>#N/A</v>
      </c>
      <c r="AO185" s="528" t="e">
        <f ca="1">+IF(AND(ISNUMBER(OFFSET('Sanitation Data'!$G$12,0,10*ROW('Sanitation Data'!G179))),'Data Summary'!DD185="Yes"),OFFSET('Sanitation Data'!$G$12,0,10*ROW('Sanitation Data'!G179)),NA())</f>
        <v>#N/A</v>
      </c>
      <c r="AP185" s="528" t="e">
        <f ca="1">+IF(AND(ISNUMBER(OFFSET('Sanitation Data'!$H$4,0,10*ROW('Sanitation Data'!H179))),'Data Summary'!DE185="Yes"),100-OFFSET('Sanitation Data'!$H$4,0,10*ROW('Sanitation Data'!H179)),NA())</f>
        <v>#N/A</v>
      </c>
      <c r="AQ185" s="528" t="e">
        <f ca="1">+IF(AND(ISNUMBER(OFFSET('Sanitation Data'!$H$6,0,10*ROW('Sanitation Data'!H179))),'Data Summary'!DF185="Yes"),OFFSET('Sanitation Data'!$H$6,0,10*ROW('Sanitation Data'!H179)),NA())</f>
        <v>#N/A</v>
      </c>
      <c r="AR185" s="528" t="e">
        <f ca="1">+IF(AND(ISNUMBER(OFFSET('Sanitation Data'!$H$10,0,10*ROW('Sanitation Data'!H179))),'Data Summary'!DG185="Yes"),OFFSET('Sanitation Data'!$H$10,0,10*ROW('Sanitation Data'!H179)),NA())</f>
        <v>#N/A</v>
      </c>
      <c r="AS185" s="528" t="e">
        <f ca="1">+IF(AND(ISNUMBER(OFFSET('Sanitation Data'!$H$11,0,10*ROW('Sanitation Data'!H179))),'Data Summary'!DH185="Yes"),OFFSET('Sanitation Data'!$H$11,0,10*ROW('Sanitation Data'!H179)),NA())</f>
        <v>#N/A</v>
      </c>
      <c r="AT185" s="528" t="e">
        <f ca="1">+IF(AND(ISNUMBER(OFFSET('Sanitation Data'!$H$12,0,10*ROW('Sanitation Data'!H179))),'Data Summary'!DI185="Yes"),OFFSET('Sanitation Data'!$H$12,0,10*ROW('Sanitation Data'!H179)),NA())</f>
        <v>#N/A</v>
      </c>
      <c r="AU185" s="528" t="e">
        <f ca="1">+IF(AND(ISNUMBER(OFFSET('Sanitation Data'!$I$4,0,10*ROW('Sanitation Data'!I179))),'Data Summary'!DJ185="Yes"),100-OFFSET('Sanitation Data'!$I$4,0,10*ROW('Sanitation Data'!I179)),NA())</f>
        <v>#N/A</v>
      </c>
      <c r="AV185" s="528" t="e">
        <f ca="1">+IF(AND(ISNUMBER(OFFSET('Sanitation Data'!$I$6,0,10*ROW('Sanitation Data'!I179))),'Data Summary'!DK185="Yes"),OFFSET('Sanitation Data'!$I$6,0,10*ROW('Sanitation Data'!I179)),NA())</f>
        <v>#N/A</v>
      </c>
      <c r="AW185" s="528" t="e">
        <f ca="1">+IF(AND(ISNUMBER(OFFSET('Sanitation Data'!$I$10,0,10*ROW('Sanitation Data'!I179))),'Data Summary'!DL185="Yes"),OFFSET('Sanitation Data'!$I$10,0,10*ROW('Sanitation Data'!I179)),NA())</f>
        <v>#N/A</v>
      </c>
      <c r="AX185" s="528" t="e">
        <f ca="1">+IF(AND(ISNUMBER(OFFSET('Sanitation Data'!$I$11,0,10*ROW('Sanitation Data'!I179))),'Data Summary'!DM185="Yes"),OFFSET('Sanitation Data'!$I$11,0,10*ROW('Sanitation Data'!I179)),NA())</f>
        <v>#N/A</v>
      </c>
      <c r="AY185" s="528" t="e">
        <f ca="1">+IF(AND(ISNUMBER(OFFSET('Sanitation Data'!$I$12,0,10*ROW('Sanitation Data'!I179))),'Data Summary'!DN185="Yes"),OFFSET('Sanitation Data'!$I$12,0,10*ROW('Sanitation Data'!I179)),NA())</f>
        <v>#N/A</v>
      </c>
      <c r="AZ185" s="529" t="e">
        <f ca="1">+IF(AND(ISNUMBER(OFFSET('Hygiene Data'!$D$5,0,10*ROW('Hygiene Data'!D179))),'Data Summary'!DO185="Yes"),OFFSET('Hygiene Data'!$D$5,0,10*ROW('Hygiene Data'!D179)),NA())</f>
        <v>#N/A</v>
      </c>
      <c r="BA185" s="529" t="e">
        <f ca="1">+IF(AND(ISNUMBER(OFFSET('Hygiene Data'!$D$7,0,10*ROW('Hygiene Data'!D179))),'Data Summary'!DP185="Yes"),OFFSET('Hygiene Data'!$D$7,0,10*ROW('Hygiene Data'!D179)),NA())</f>
        <v>#N/A</v>
      </c>
      <c r="BB185" s="529" t="e">
        <f ca="1">+IF(AND(ISNUMBER(OFFSET('Hygiene Data'!$D$9,0,10*ROW('Hygiene Data'!D179))),'Data Summary'!DQ185="Yes"),OFFSET('Hygiene Data'!$D$9,0,10*ROW('Hygiene Data'!D179)),NA())</f>
        <v>#N/A</v>
      </c>
      <c r="BC185" s="529" t="e">
        <f ca="1">+IF(AND(ISNUMBER(OFFSET('Hygiene Data'!$E$5,0,10*ROW('Hygiene Data'!E179))),'Data Summary'!DR185="Yes"),OFFSET('Hygiene Data'!$E$5,0,10*ROW('Hygiene Data'!E179)),NA())</f>
        <v>#N/A</v>
      </c>
      <c r="BD185" s="529" t="e">
        <f ca="1">+IF(AND(ISNUMBER(OFFSET('Hygiene Data'!$E$7,0,10*ROW('Hygiene Data'!E179))),'Data Summary'!DS185="Yes"),OFFSET('Hygiene Data'!$E$7,0,10*ROW('Hygiene Data'!E179)),NA())</f>
        <v>#N/A</v>
      </c>
      <c r="BE185" s="529" t="e">
        <f ca="1">+IF(AND(ISNUMBER(OFFSET('Hygiene Data'!$E$9,0,10*ROW('Hygiene Data'!E179))),'Data Summary'!DT185="Yes"),OFFSET('Hygiene Data'!$E$9,0,10*ROW('Hygiene Data'!E179)),NA())</f>
        <v>#N/A</v>
      </c>
      <c r="BF185" s="529" t="e">
        <f ca="1">+IF(AND(ISNUMBER(OFFSET('Hygiene Data'!$F$5,0,10*ROW('Hygiene Data'!F179))),'Data Summary'!DU185="Yes"),OFFSET('Hygiene Data'!$F$5,0,10*ROW('Hygiene Data'!F179)),NA())</f>
        <v>#N/A</v>
      </c>
      <c r="BG185" s="529" t="e">
        <f ca="1">+IF(AND(ISNUMBER(OFFSET('Hygiene Data'!$F$7,0,10*ROW('Hygiene Data'!F179))),'Data Summary'!DV185="Yes"),OFFSET('Hygiene Data'!$F$7,0,10*ROW('Hygiene Data'!F179)),NA())</f>
        <v>#N/A</v>
      </c>
      <c r="BH185" s="529" t="e">
        <f ca="1">+IF(AND(ISNUMBER(OFFSET('Hygiene Data'!$F$9,0,10*ROW('Hygiene Data'!F179))),'Data Summary'!DW185="Yes"),OFFSET('Hygiene Data'!$F$9,0,10*ROW('Hygiene Data'!F179)),NA())</f>
        <v>#N/A</v>
      </c>
      <c r="BI185" s="529" t="e">
        <f ca="1">+IF(AND(ISNUMBER(OFFSET('Hygiene Data'!$G$5,0,10*ROW('Hygiene Data'!G179))),'Data Summary'!DX185="Yes"),OFFSET('Hygiene Data'!$G$5,0,10*ROW('Hygiene Data'!G179)),NA())</f>
        <v>#N/A</v>
      </c>
      <c r="BJ185" s="529" t="e">
        <f ca="1">+IF(AND(ISNUMBER(OFFSET('Hygiene Data'!$G$7,0,10*ROW('Hygiene Data'!G179))),'Data Summary'!DY185="Yes"),OFFSET('Hygiene Data'!$G$7,0,10*ROW('Hygiene Data'!G179)),NA())</f>
        <v>#N/A</v>
      </c>
      <c r="BK185" s="529" t="e">
        <f ca="1">+IF(AND(ISNUMBER(OFFSET('Hygiene Data'!$G$9,0,10*ROW('Hygiene Data'!G179))),'Data Summary'!DZ185="Yes"),OFFSET('Hygiene Data'!$G$9,0,10*ROW('Hygiene Data'!G179)),NA())</f>
        <v>#N/A</v>
      </c>
      <c r="BL185" s="529" t="e">
        <f ca="1">+IF(AND(ISNUMBER(OFFSET('Hygiene Data'!$H$5,0,10*ROW('Hygiene Data'!H179))),'Data Summary'!EA185="Yes"),OFFSET('Hygiene Data'!$H$5,0,10*ROW('Hygiene Data'!H179)),NA())</f>
        <v>#N/A</v>
      </c>
      <c r="BM185" s="529" t="e">
        <f ca="1">+IF(AND(ISNUMBER(OFFSET('Hygiene Data'!$H$7,0,10*ROW('Hygiene Data'!H179))),'Data Summary'!EB185="Yes"),OFFSET('Hygiene Data'!$H$7,0,10*ROW('Hygiene Data'!H179)),NA())</f>
        <v>#N/A</v>
      </c>
      <c r="BN185" s="529" t="e">
        <f ca="1">+IF(AND(ISNUMBER(OFFSET('Hygiene Data'!$H$9,0,10*ROW('Hygiene Data'!H179))),'Data Summary'!EC185="Yes"),OFFSET('Hygiene Data'!$H$9,0,10*ROW('Hygiene Data'!H179)),NA())</f>
        <v>#N/A</v>
      </c>
      <c r="BO185" s="529" t="e">
        <f ca="1">+IF(AND(ISNUMBER(OFFSET('Hygiene Data'!$I$5,0,10*ROW('Hygiene Data'!I179))),'Data Summary'!ED185="Yes"),OFFSET('Hygiene Data'!$I$5,0,10*ROW('Hygiene Data'!I179)),NA())</f>
        <v>#N/A</v>
      </c>
      <c r="BP185" s="529" t="e">
        <f ca="1">+IF(AND(ISNUMBER(OFFSET('Hygiene Data'!$I$7,0,10*ROW('Hygiene Data'!I179))),'Data Summary'!EE185="Yes"),OFFSET('Hygiene Data'!$I$7,0,10*ROW('Hygiene Data'!I179)),NA())</f>
        <v>#N/A</v>
      </c>
      <c r="BQ185" s="529" t="e">
        <f ca="1">+IF(AND(ISNUMBER(OFFSET('Hygiene Data'!$I$9,0,10*ROW('Hygiene Data'!I179))),'Data Summary'!EF185="Yes"),OFFSET('Hygiene Data'!$I$9,0,10*ROW('Hygiene Data'!I179)),NA())</f>
        <v>#N/A</v>
      </c>
    </row>
    <row r="186" spans="1:69" x14ac:dyDescent="0.25">
      <c r="A186" s="525" t="e">
        <f ca="1">+RIGHT('Data Summary'!A186,LEN('Data Summary'!A186)-9)</f>
        <v>#VALUE!</v>
      </c>
      <c r="B186" s="499" t="str">
        <f ca="1">+IF(ISTEXT('Data Summary'!B186),'Data Summary'!B186,"")</f>
        <v/>
      </c>
      <c r="C186" s="526" t="e">
        <f ca="1">+VALUE('Data Summary'!C186)</f>
        <v>#VALUE!</v>
      </c>
      <c r="D186" s="527" t="e">
        <f ca="1">+IF(AND(ISNUMBER(OFFSET('Water Data'!$D$4,0,10*ROW('Water Data'!D180))),'Data Summary'!BS186="Yes"),100-OFFSET('Water Data'!$D$4,0,10*ROW('Water Data'!D180)),NA())</f>
        <v>#N/A</v>
      </c>
      <c r="E186" s="527" t="e">
        <f ca="1">+IF(AND(ISNUMBER(OFFSET('Water Data'!$D$6,0,10*ROW('Water Data'!D180))),'Data Summary'!BT186="Yes"),OFFSET('Water Data'!$D$6,0,10*ROW('Water Data'!D180)),NA())</f>
        <v>#N/A</v>
      </c>
      <c r="F186" s="527" t="e">
        <f ca="1">+IF(AND(ISNUMBER(OFFSET('Water Data'!$D$9,0,10*ROW('Water Data'!D180))),'Data Summary'!BU186="Yes"),OFFSET('Water Data'!$D$9,0,10*ROW('Water Data'!D180)),NA())</f>
        <v>#N/A</v>
      </c>
      <c r="G186" s="527" t="e">
        <f ca="1">+IF(AND(ISNUMBER(OFFSET('Water Data'!$E$4,0,10*ROW('Water Data'!E180))),'Data Summary'!BV186="Yes"),100-OFFSET('Water Data'!$E$4,0,10*ROW('Water Data'!E180)),NA())</f>
        <v>#N/A</v>
      </c>
      <c r="H186" s="527" t="e">
        <f ca="1">+IF(AND(ISNUMBER(OFFSET('Water Data'!$E$6,0,10*ROW('Water Data'!E180))),'Data Summary'!BW186="Yes"),OFFSET('Water Data'!$E$6,0,10*ROW('Water Data'!E180)),NA())</f>
        <v>#N/A</v>
      </c>
      <c r="I186" s="527" t="e">
        <f ca="1">+IF(AND(ISNUMBER(OFFSET('Water Data'!$E$9,0,10*ROW('Water Data'!E180))),'Data Summary'!BX186="Yes"),OFFSET('Water Data'!$E$9,0,10*ROW('Water Data'!E180)),NA())</f>
        <v>#N/A</v>
      </c>
      <c r="J186" s="527" t="e">
        <f ca="1">+IF(AND(ISNUMBER(OFFSET('Water Data'!$F$4,0,10*ROW('Water Data'!F180))),'Data Summary'!BY186="Yes"),100-OFFSET('Water Data'!$F$4,0,10*ROW('Water Data'!F180)),NA())</f>
        <v>#N/A</v>
      </c>
      <c r="K186" s="527" t="e">
        <f ca="1">+IF(AND(ISNUMBER(OFFSET('Water Data'!$F$6,0,10*ROW('Water Data'!F180))),'Data Summary'!BZ186="Yes"),OFFSET('Water Data'!$F$6,0,10*ROW('Water Data'!F180)),NA())</f>
        <v>#N/A</v>
      </c>
      <c r="L186" s="527" t="e">
        <f ca="1">+IF(AND(ISNUMBER(OFFSET('Water Data'!$F$9,0,10*ROW('Water Data'!F180))),'Data Summary'!CA186="Yes"),OFFSET('Water Data'!$F$9,0,10*ROW('Water Data'!F180)),NA())</f>
        <v>#N/A</v>
      </c>
      <c r="M186" s="527" t="e">
        <f ca="1">+IF(AND(ISNUMBER(OFFSET('Water Data'!$G$4,0,10*ROW('Water Data'!G180))),'Data Summary'!CB186="Yes"),100-OFFSET('Water Data'!$G$4,0,10*ROW('Water Data'!G180)),NA())</f>
        <v>#N/A</v>
      </c>
      <c r="N186" s="527" t="e">
        <f ca="1">+IF(AND(ISNUMBER(OFFSET('Water Data'!$G$6,0,10*ROW('Water Data'!G180))),'Data Summary'!CC186="Yes"),OFFSET('Water Data'!$G$6,0,10*ROW('Water Data'!G180)),NA())</f>
        <v>#N/A</v>
      </c>
      <c r="O186" s="527" t="e">
        <f ca="1">+IF(AND(ISNUMBER(OFFSET('Water Data'!$G$9,0,10*ROW('Water Data'!G180))),'Data Summary'!CD186="Yes"),OFFSET('Water Data'!$G$9,0,10*ROW('Water Data'!G180)),NA())</f>
        <v>#N/A</v>
      </c>
      <c r="P186" s="527" t="e">
        <f ca="1">+IF(AND(ISNUMBER(OFFSET('Water Data'!$H$4,0,10*ROW('Water Data'!H180))),'Data Summary'!CE186="Yes"),100-OFFSET('Water Data'!$H$4,0,10*ROW('Water Data'!H180)),NA())</f>
        <v>#N/A</v>
      </c>
      <c r="Q186" s="527" t="e">
        <f ca="1">+IF(AND(ISNUMBER(OFFSET('Water Data'!$H$6,0,10*ROW('Water Data'!H180))),'Data Summary'!CF186="Yes"),OFFSET('Water Data'!$H$6,0,10*ROW('Water Data'!H180)),NA())</f>
        <v>#N/A</v>
      </c>
      <c r="R186" s="527" t="e">
        <f ca="1">+IF(AND(ISNUMBER(OFFSET('Water Data'!$H$9,0,10*ROW('Water Data'!H180))),'Data Summary'!CG186="Yes"),OFFSET('Water Data'!$H$9,0,10*ROW('Water Data'!H180)),NA())</f>
        <v>#N/A</v>
      </c>
      <c r="S186" s="527" t="e">
        <f ca="1">+IF(AND(ISNUMBER(OFFSET('Water Data'!$I$4,0,10*ROW('Water Data'!I180))),'Data Summary'!CH186="Yes"),100-OFFSET('Water Data'!$I$4,0,10*ROW('Water Data'!I180)),NA())</f>
        <v>#N/A</v>
      </c>
      <c r="T186" s="527" t="e">
        <f ca="1">+IF(AND(ISNUMBER(OFFSET('Water Data'!$I$6,0,10*ROW('Water Data'!I180))),'Data Summary'!CI186="Yes"),OFFSET('Water Data'!$I$6,0,10*ROW('Water Data'!I180)),NA())</f>
        <v>#N/A</v>
      </c>
      <c r="U186" s="527" t="e">
        <f ca="1">+IF(AND(ISNUMBER(OFFSET('Water Data'!$I$9,0,10*ROW('Water Data'!I180))),'Data Summary'!CJ186="Yes"),OFFSET('Water Data'!$I$9,0,10*ROW('Water Data'!I180)),NA())</f>
        <v>#N/A</v>
      </c>
      <c r="V186" s="528" t="e">
        <f ca="1">+IF(AND(ISNUMBER(OFFSET('Sanitation Data'!$D$4,0,10*ROW('Sanitation Data'!D180))),'Data Summary'!CK186="Yes"),100-OFFSET('Sanitation Data'!$D$4,0,10*ROW('Sanitation Data'!D180)),NA())</f>
        <v>#N/A</v>
      </c>
      <c r="W186" s="528" t="e">
        <f ca="1">+IF(AND(ISNUMBER(OFFSET('Sanitation Data'!$D$6,0,10*ROW('Sanitation Data'!D180))),'Data Summary'!CL186="Yes"),OFFSET('Sanitation Data'!$D$6,0,10*ROW('Sanitation Data'!D180)),NA())</f>
        <v>#N/A</v>
      </c>
      <c r="X186" s="528" t="e">
        <f ca="1">+IF(AND(ISNUMBER(OFFSET('Sanitation Data'!$D$10,0,10*ROW('Sanitation Data'!D180))),'Data Summary'!CM186="Yes"),OFFSET('Sanitation Data'!$D$10,0,10*ROW('Sanitation Data'!D180)),NA())</f>
        <v>#N/A</v>
      </c>
      <c r="Y186" s="528" t="e">
        <f ca="1">+IF(AND(ISNUMBER(OFFSET('Sanitation Data'!$D$11,0,10*ROW('Sanitation Data'!D180))),'Data Summary'!CN186="Yes"),OFFSET('Sanitation Data'!$D$11,0,10*ROW('Sanitation Data'!D180)),NA())</f>
        <v>#N/A</v>
      </c>
      <c r="Z186" s="528" t="e">
        <f ca="1">+IF(AND(ISNUMBER(OFFSET('Sanitation Data'!$D$12,0,10*ROW('Sanitation Data'!D180))),'Data Summary'!CO186="Yes"),OFFSET('Sanitation Data'!$D$12,0,10*ROW('Sanitation Data'!D180)),NA())</f>
        <v>#N/A</v>
      </c>
      <c r="AA186" s="528" t="e">
        <f ca="1">+IF(AND(ISNUMBER(OFFSET('Sanitation Data'!$E$4,0,10*ROW('Sanitation Data'!E180))),'Data Summary'!CP186="Yes"),100-OFFSET('Sanitation Data'!$E$4,0,10*ROW('Sanitation Data'!E180)),NA())</f>
        <v>#N/A</v>
      </c>
      <c r="AB186" s="528" t="e">
        <f ca="1">+IF(AND(ISNUMBER(OFFSET('Sanitation Data'!$E$6,0,10*ROW('Sanitation Data'!E180))),'Data Summary'!CQ186="Yes"),OFFSET('Sanitation Data'!$E$6,0,10*ROW('Sanitation Data'!E180)),NA())</f>
        <v>#N/A</v>
      </c>
      <c r="AC186" s="528" t="e">
        <f ca="1">+IF(AND(ISNUMBER(OFFSET('Sanitation Data'!$E$10,0,10*ROW('Sanitation Data'!E180))),'Data Summary'!CR186="Yes"),OFFSET('Sanitation Data'!$E$10,0,10*ROW('Sanitation Data'!E180)),NA())</f>
        <v>#N/A</v>
      </c>
      <c r="AD186" s="528" t="e">
        <f ca="1">+IF(AND(ISNUMBER(OFFSET('Sanitation Data'!$E$11,0,10*ROW('Sanitation Data'!E180))),'Data Summary'!CS186="Yes"),OFFSET('Sanitation Data'!$E$11,0,10*ROW('Sanitation Data'!E180)),NA())</f>
        <v>#N/A</v>
      </c>
      <c r="AE186" s="528" t="e">
        <f ca="1">+IF(AND(ISNUMBER(OFFSET('Sanitation Data'!$E$12,0,10*ROW('Sanitation Data'!E180))),'Data Summary'!CT186="Yes"),OFFSET('Sanitation Data'!$E$12,0,10*ROW('Sanitation Data'!E180)),NA())</f>
        <v>#N/A</v>
      </c>
      <c r="AF186" s="528" t="e">
        <f ca="1">+IF(AND(ISNUMBER(OFFSET('Sanitation Data'!$F$4,0,10*ROW('Sanitation Data'!F180))),'Data Summary'!CU186="Yes"),100-OFFSET('Sanitation Data'!$F$4,0,10*ROW('Sanitation Data'!F180)),NA())</f>
        <v>#N/A</v>
      </c>
      <c r="AG186" s="528" t="e">
        <f ca="1">+IF(AND(ISNUMBER(OFFSET('Sanitation Data'!$F$6,0,10*ROW('Sanitation Data'!F180))),'Data Summary'!CV186="Yes"),OFFSET('Sanitation Data'!$F$6,0,10*ROW('Sanitation Data'!F180)),NA())</f>
        <v>#N/A</v>
      </c>
      <c r="AH186" s="528" t="e">
        <f ca="1">+IF(AND(ISNUMBER(OFFSET('Sanitation Data'!$F$10,0,10*ROW('Sanitation Data'!F180))),'Data Summary'!CW186="Yes"),OFFSET('Sanitation Data'!$F$10,0,10*ROW('Sanitation Data'!F180)),NA())</f>
        <v>#N/A</v>
      </c>
      <c r="AI186" s="528" t="e">
        <f ca="1">+IF(AND(ISNUMBER(OFFSET('Sanitation Data'!$F$11,0,10*ROW('Sanitation Data'!F180))),'Data Summary'!CX186="Yes"),OFFSET('Sanitation Data'!$F$11,0,10*ROW('Sanitation Data'!F180)),NA())</f>
        <v>#N/A</v>
      </c>
      <c r="AJ186" s="528" t="e">
        <f ca="1">+IF(AND(ISNUMBER(OFFSET('Sanitation Data'!$F$12,0,10*ROW('Sanitation Data'!F180))),'Data Summary'!CY186="Yes"),OFFSET('Sanitation Data'!$F$12,0,10*ROW('Sanitation Data'!F180)),NA())</f>
        <v>#N/A</v>
      </c>
      <c r="AK186" s="528" t="e">
        <f ca="1">+IF(AND(ISNUMBER(OFFSET('Sanitation Data'!$G$4,0,10*ROW('Sanitation Data'!G180))),'Data Summary'!CZ186="Yes"),100-OFFSET('Sanitation Data'!$G$4,0,10*ROW('Sanitation Data'!G180)),NA())</f>
        <v>#N/A</v>
      </c>
      <c r="AL186" s="528" t="e">
        <f ca="1">+IF(AND(ISNUMBER(OFFSET('Sanitation Data'!$G$6,0,10*ROW('Sanitation Data'!G180))),'Data Summary'!DA186="Yes"),OFFSET('Sanitation Data'!$G$6,0,10*ROW('Sanitation Data'!G180)),NA())</f>
        <v>#N/A</v>
      </c>
      <c r="AM186" s="528" t="e">
        <f ca="1">+IF(AND(ISNUMBER(OFFSET('Sanitation Data'!$G$10,0,10*ROW('Sanitation Data'!G180))),'Data Summary'!DB186="Yes"),OFFSET('Sanitation Data'!$G$10,0,10*ROW('Sanitation Data'!G180)),NA())</f>
        <v>#N/A</v>
      </c>
      <c r="AN186" s="528" t="e">
        <f ca="1">+IF(AND(ISNUMBER(OFFSET('Sanitation Data'!$G$11,0,10*ROW('Sanitation Data'!G180))),'Data Summary'!DC186="Yes"),OFFSET('Sanitation Data'!$G$11,0,10*ROW('Sanitation Data'!G180)),NA())</f>
        <v>#N/A</v>
      </c>
      <c r="AO186" s="528" t="e">
        <f ca="1">+IF(AND(ISNUMBER(OFFSET('Sanitation Data'!$G$12,0,10*ROW('Sanitation Data'!G180))),'Data Summary'!DD186="Yes"),OFFSET('Sanitation Data'!$G$12,0,10*ROW('Sanitation Data'!G180)),NA())</f>
        <v>#N/A</v>
      </c>
      <c r="AP186" s="528" t="e">
        <f ca="1">+IF(AND(ISNUMBER(OFFSET('Sanitation Data'!$H$4,0,10*ROW('Sanitation Data'!H180))),'Data Summary'!DE186="Yes"),100-OFFSET('Sanitation Data'!$H$4,0,10*ROW('Sanitation Data'!H180)),NA())</f>
        <v>#N/A</v>
      </c>
      <c r="AQ186" s="528" t="e">
        <f ca="1">+IF(AND(ISNUMBER(OFFSET('Sanitation Data'!$H$6,0,10*ROW('Sanitation Data'!H180))),'Data Summary'!DF186="Yes"),OFFSET('Sanitation Data'!$H$6,0,10*ROW('Sanitation Data'!H180)),NA())</f>
        <v>#N/A</v>
      </c>
      <c r="AR186" s="528" t="e">
        <f ca="1">+IF(AND(ISNUMBER(OFFSET('Sanitation Data'!$H$10,0,10*ROW('Sanitation Data'!H180))),'Data Summary'!DG186="Yes"),OFFSET('Sanitation Data'!$H$10,0,10*ROW('Sanitation Data'!H180)),NA())</f>
        <v>#N/A</v>
      </c>
      <c r="AS186" s="528" t="e">
        <f ca="1">+IF(AND(ISNUMBER(OFFSET('Sanitation Data'!$H$11,0,10*ROW('Sanitation Data'!H180))),'Data Summary'!DH186="Yes"),OFFSET('Sanitation Data'!$H$11,0,10*ROW('Sanitation Data'!H180)),NA())</f>
        <v>#N/A</v>
      </c>
      <c r="AT186" s="528" t="e">
        <f ca="1">+IF(AND(ISNUMBER(OFFSET('Sanitation Data'!$H$12,0,10*ROW('Sanitation Data'!H180))),'Data Summary'!DI186="Yes"),OFFSET('Sanitation Data'!$H$12,0,10*ROW('Sanitation Data'!H180)),NA())</f>
        <v>#N/A</v>
      </c>
      <c r="AU186" s="528" t="e">
        <f ca="1">+IF(AND(ISNUMBER(OFFSET('Sanitation Data'!$I$4,0,10*ROW('Sanitation Data'!I180))),'Data Summary'!DJ186="Yes"),100-OFFSET('Sanitation Data'!$I$4,0,10*ROW('Sanitation Data'!I180)),NA())</f>
        <v>#N/A</v>
      </c>
      <c r="AV186" s="528" t="e">
        <f ca="1">+IF(AND(ISNUMBER(OFFSET('Sanitation Data'!$I$6,0,10*ROW('Sanitation Data'!I180))),'Data Summary'!DK186="Yes"),OFFSET('Sanitation Data'!$I$6,0,10*ROW('Sanitation Data'!I180)),NA())</f>
        <v>#N/A</v>
      </c>
      <c r="AW186" s="528" t="e">
        <f ca="1">+IF(AND(ISNUMBER(OFFSET('Sanitation Data'!$I$10,0,10*ROW('Sanitation Data'!I180))),'Data Summary'!DL186="Yes"),OFFSET('Sanitation Data'!$I$10,0,10*ROW('Sanitation Data'!I180)),NA())</f>
        <v>#N/A</v>
      </c>
      <c r="AX186" s="528" t="e">
        <f ca="1">+IF(AND(ISNUMBER(OFFSET('Sanitation Data'!$I$11,0,10*ROW('Sanitation Data'!I180))),'Data Summary'!DM186="Yes"),OFFSET('Sanitation Data'!$I$11,0,10*ROW('Sanitation Data'!I180)),NA())</f>
        <v>#N/A</v>
      </c>
      <c r="AY186" s="528" t="e">
        <f ca="1">+IF(AND(ISNUMBER(OFFSET('Sanitation Data'!$I$12,0,10*ROW('Sanitation Data'!I180))),'Data Summary'!DN186="Yes"),OFFSET('Sanitation Data'!$I$12,0,10*ROW('Sanitation Data'!I180)),NA())</f>
        <v>#N/A</v>
      </c>
      <c r="AZ186" s="529" t="e">
        <f ca="1">+IF(AND(ISNUMBER(OFFSET('Hygiene Data'!$D$5,0,10*ROW('Hygiene Data'!D180))),'Data Summary'!DO186="Yes"),OFFSET('Hygiene Data'!$D$5,0,10*ROW('Hygiene Data'!D180)),NA())</f>
        <v>#N/A</v>
      </c>
      <c r="BA186" s="529" t="e">
        <f ca="1">+IF(AND(ISNUMBER(OFFSET('Hygiene Data'!$D$7,0,10*ROW('Hygiene Data'!D180))),'Data Summary'!DP186="Yes"),OFFSET('Hygiene Data'!$D$7,0,10*ROW('Hygiene Data'!D180)),NA())</f>
        <v>#N/A</v>
      </c>
      <c r="BB186" s="529" t="e">
        <f ca="1">+IF(AND(ISNUMBER(OFFSET('Hygiene Data'!$D$9,0,10*ROW('Hygiene Data'!D180))),'Data Summary'!DQ186="Yes"),OFFSET('Hygiene Data'!$D$9,0,10*ROW('Hygiene Data'!D180)),NA())</f>
        <v>#N/A</v>
      </c>
      <c r="BC186" s="529" t="e">
        <f ca="1">+IF(AND(ISNUMBER(OFFSET('Hygiene Data'!$E$5,0,10*ROW('Hygiene Data'!E180))),'Data Summary'!DR186="Yes"),OFFSET('Hygiene Data'!$E$5,0,10*ROW('Hygiene Data'!E180)),NA())</f>
        <v>#N/A</v>
      </c>
      <c r="BD186" s="529" t="e">
        <f ca="1">+IF(AND(ISNUMBER(OFFSET('Hygiene Data'!$E$7,0,10*ROW('Hygiene Data'!E180))),'Data Summary'!DS186="Yes"),OFFSET('Hygiene Data'!$E$7,0,10*ROW('Hygiene Data'!E180)),NA())</f>
        <v>#N/A</v>
      </c>
      <c r="BE186" s="529" t="e">
        <f ca="1">+IF(AND(ISNUMBER(OFFSET('Hygiene Data'!$E$9,0,10*ROW('Hygiene Data'!E180))),'Data Summary'!DT186="Yes"),OFFSET('Hygiene Data'!$E$9,0,10*ROW('Hygiene Data'!E180)),NA())</f>
        <v>#N/A</v>
      </c>
      <c r="BF186" s="529" t="e">
        <f ca="1">+IF(AND(ISNUMBER(OFFSET('Hygiene Data'!$F$5,0,10*ROW('Hygiene Data'!F180))),'Data Summary'!DU186="Yes"),OFFSET('Hygiene Data'!$F$5,0,10*ROW('Hygiene Data'!F180)),NA())</f>
        <v>#N/A</v>
      </c>
      <c r="BG186" s="529" t="e">
        <f ca="1">+IF(AND(ISNUMBER(OFFSET('Hygiene Data'!$F$7,0,10*ROW('Hygiene Data'!F180))),'Data Summary'!DV186="Yes"),OFFSET('Hygiene Data'!$F$7,0,10*ROW('Hygiene Data'!F180)),NA())</f>
        <v>#N/A</v>
      </c>
      <c r="BH186" s="529" t="e">
        <f ca="1">+IF(AND(ISNUMBER(OFFSET('Hygiene Data'!$F$9,0,10*ROW('Hygiene Data'!F180))),'Data Summary'!DW186="Yes"),OFFSET('Hygiene Data'!$F$9,0,10*ROW('Hygiene Data'!F180)),NA())</f>
        <v>#N/A</v>
      </c>
      <c r="BI186" s="529" t="e">
        <f ca="1">+IF(AND(ISNUMBER(OFFSET('Hygiene Data'!$G$5,0,10*ROW('Hygiene Data'!G180))),'Data Summary'!DX186="Yes"),OFFSET('Hygiene Data'!$G$5,0,10*ROW('Hygiene Data'!G180)),NA())</f>
        <v>#N/A</v>
      </c>
      <c r="BJ186" s="529" t="e">
        <f ca="1">+IF(AND(ISNUMBER(OFFSET('Hygiene Data'!$G$7,0,10*ROW('Hygiene Data'!G180))),'Data Summary'!DY186="Yes"),OFFSET('Hygiene Data'!$G$7,0,10*ROW('Hygiene Data'!G180)),NA())</f>
        <v>#N/A</v>
      </c>
      <c r="BK186" s="529" t="e">
        <f ca="1">+IF(AND(ISNUMBER(OFFSET('Hygiene Data'!$G$9,0,10*ROW('Hygiene Data'!G180))),'Data Summary'!DZ186="Yes"),OFFSET('Hygiene Data'!$G$9,0,10*ROW('Hygiene Data'!G180)),NA())</f>
        <v>#N/A</v>
      </c>
      <c r="BL186" s="529" t="e">
        <f ca="1">+IF(AND(ISNUMBER(OFFSET('Hygiene Data'!$H$5,0,10*ROW('Hygiene Data'!H180))),'Data Summary'!EA186="Yes"),OFFSET('Hygiene Data'!$H$5,0,10*ROW('Hygiene Data'!H180)),NA())</f>
        <v>#N/A</v>
      </c>
      <c r="BM186" s="529" t="e">
        <f ca="1">+IF(AND(ISNUMBER(OFFSET('Hygiene Data'!$H$7,0,10*ROW('Hygiene Data'!H180))),'Data Summary'!EB186="Yes"),OFFSET('Hygiene Data'!$H$7,0,10*ROW('Hygiene Data'!H180)),NA())</f>
        <v>#N/A</v>
      </c>
      <c r="BN186" s="529" t="e">
        <f ca="1">+IF(AND(ISNUMBER(OFFSET('Hygiene Data'!$H$9,0,10*ROW('Hygiene Data'!H180))),'Data Summary'!EC186="Yes"),OFFSET('Hygiene Data'!$H$9,0,10*ROW('Hygiene Data'!H180)),NA())</f>
        <v>#N/A</v>
      </c>
      <c r="BO186" s="529" t="e">
        <f ca="1">+IF(AND(ISNUMBER(OFFSET('Hygiene Data'!$I$5,0,10*ROW('Hygiene Data'!I180))),'Data Summary'!ED186="Yes"),OFFSET('Hygiene Data'!$I$5,0,10*ROW('Hygiene Data'!I180)),NA())</f>
        <v>#N/A</v>
      </c>
      <c r="BP186" s="529" t="e">
        <f ca="1">+IF(AND(ISNUMBER(OFFSET('Hygiene Data'!$I$7,0,10*ROW('Hygiene Data'!I180))),'Data Summary'!EE186="Yes"),OFFSET('Hygiene Data'!$I$7,0,10*ROW('Hygiene Data'!I180)),NA())</f>
        <v>#N/A</v>
      </c>
      <c r="BQ186" s="529" t="e">
        <f ca="1">+IF(AND(ISNUMBER(OFFSET('Hygiene Data'!$I$9,0,10*ROW('Hygiene Data'!I180))),'Data Summary'!EF186="Yes"),OFFSET('Hygiene Data'!$I$9,0,10*ROW('Hygiene Data'!I180)),NA())</f>
        <v>#N/A</v>
      </c>
    </row>
    <row r="187" spans="1:69" x14ac:dyDescent="0.25">
      <c r="A187" s="525" t="e">
        <f ca="1">+RIGHT('Data Summary'!A187,LEN('Data Summary'!A187)-9)</f>
        <v>#VALUE!</v>
      </c>
      <c r="B187" s="499" t="str">
        <f ca="1">+IF(ISTEXT('Data Summary'!B187),'Data Summary'!B187,"")</f>
        <v/>
      </c>
      <c r="C187" s="526" t="e">
        <f ca="1">+VALUE('Data Summary'!C187)</f>
        <v>#VALUE!</v>
      </c>
      <c r="D187" s="527" t="e">
        <f ca="1">+IF(AND(ISNUMBER(OFFSET('Water Data'!$D$4,0,10*ROW('Water Data'!D181))),'Data Summary'!BS187="Yes"),100-OFFSET('Water Data'!$D$4,0,10*ROW('Water Data'!D181)),NA())</f>
        <v>#N/A</v>
      </c>
      <c r="E187" s="527" t="e">
        <f ca="1">+IF(AND(ISNUMBER(OFFSET('Water Data'!$D$6,0,10*ROW('Water Data'!D181))),'Data Summary'!BT187="Yes"),OFFSET('Water Data'!$D$6,0,10*ROW('Water Data'!D181)),NA())</f>
        <v>#N/A</v>
      </c>
      <c r="F187" s="527" t="e">
        <f ca="1">+IF(AND(ISNUMBER(OFFSET('Water Data'!$D$9,0,10*ROW('Water Data'!D181))),'Data Summary'!BU187="Yes"),OFFSET('Water Data'!$D$9,0,10*ROW('Water Data'!D181)),NA())</f>
        <v>#N/A</v>
      </c>
      <c r="G187" s="527" t="e">
        <f ca="1">+IF(AND(ISNUMBER(OFFSET('Water Data'!$E$4,0,10*ROW('Water Data'!E181))),'Data Summary'!BV187="Yes"),100-OFFSET('Water Data'!$E$4,0,10*ROW('Water Data'!E181)),NA())</f>
        <v>#N/A</v>
      </c>
      <c r="H187" s="527" t="e">
        <f ca="1">+IF(AND(ISNUMBER(OFFSET('Water Data'!$E$6,0,10*ROW('Water Data'!E181))),'Data Summary'!BW187="Yes"),OFFSET('Water Data'!$E$6,0,10*ROW('Water Data'!E181)),NA())</f>
        <v>#N/A</v>
      </c>
      <c r="I187" s="527" t="e">
        <f ca="1">+IF(AND(ISNUMBER(OFFSET('Water Data'!$E$9,0,10*ROW('Water Data'!E181))),'Data Summary'!BX187="Yes"),OFFSET('Water Data'!$E$9,0,10*ROW('Water Data'!E181)),NA())</f>
        <v>#N/A</v>
      </c>
      <c r="J187" s="527" t="e">
        <f ca="1">+IF(AND(ISNUMBER(OFFSET('Water Data'!$F$4,0,10*ROW('Water Data'!F181))),'Data Summary'!BY187="Yes"),100-OFFSET('Water Data'!$F$4,0,10*ROW('Water Data'!F181)),NA())</f>
        <v>#N/A</v>
      </c>
      <c r="K187" s="527" t="e">
        <f ca="1">+IF(AND(ISNUMBER(OFFSET('Water Data'!$F$6,0,10*ROW('Water Data'!F181))),'Data Summary'!BZ187="Yes"),OFFSET('Water Data'!$F$6,0,10*ROW('Water Data'!F181)),NA())</f>
        <v>#N/A</v>
      </c>
      <c r="L187" s="527" t="e">
        <f ca="1">+IF(AND(ISNUMBER(OFFSET('Water Data'!$F$9,0,10*ROW('Water Data'!F181))),'Data Summary'!CA187="Yes"),OFFSET('Water Data'!$F$9,0,10*ROW('Water Data'!F181)),NA())</f>
        <v>#N/A</v>
      </c>
      <c r="M187" s="527" t="e">
        <f ca="1">+IF(AND(ISNUMBER(OFFSET('Water Data'!$G$4,0,10*ROW('Water Data'!G181))),'Data Summary'!CB187="Yes"),100-OFFSET('Water Data'!$G$4,0,10*ROW('Water Data'!G181)),NA())</f>
        <v>#N/A</v>
      </c>
      <c r="N187" s="527" t="e">
        <f ca="1">+IF(AND(ISNUMBER(OFFSET('Water Data'!$G$6,0,10*ROW('Water Data'!G181))),'Data Summary'!CC187="Yes"),OFFSET('Water Data'!$G$6,0,10*ROW('Water Data'!G181)),NA())</f>
        <v>#N/A</v>
      </c>
      <c r="O187" s="527" t="e">
        <f ca="1">+IF(AND(ISNUMBER(OFFSET('Water Data'!$G$9,0,10*ROW('Water Data'!G181))),'Data Summary'!CD187="Yes"),OFFSET('Water Data'!$G$9,0,10*ROW('Water Data'!G181)),NA())</f>
        <v>#N/A</v>
      </c>
      <c r="P187" s="527" t="e">
        <f ca="1">+IF(AND(ISNUMBER(OFFSET('Water Data'!$H$4,0,10*ROW('Water Data'!H181))),'Data Summary'!CE187="Yes"),100-OFFSET('Water Data'!$H$4,0,10*ROW('Water Data'!H181)),NA())</f>
        <v>#N/A</v>
      </c>
      <c r="Q187" s="527" t="e">
        <f ca="1">+IF(AND(ISNUMBER(OFFSET('Water Data'!$H$6,0,10*ROW('Water Data'!H181))),'Data Summary'!CF187="Yes"),OFFSET('Water Data'!$H$6,0,10*ROW('Water Data'!H181)),NA())</f>
        <v>#N/A</v>
      </c>
      <c r="R187" s="527" t="e">
        <f ca="1">+IF(AND(ISNUMBER(OFFSET('Water Data'!$H$9,0,10*ROW('Water Data'!H181))),'Data Summary'!CG187="Yes"),OFFSET('Water Data'!$H$9,0,10*ROW('Water Data'!H181)),NA())</f>
        <v>#N/A</v>
      </c>
      <c r="S187" s="527" t="e">
        <f ca="1">+IF(AND(ISNUMBER(OFFSET('Water Data'!$I$4,0,10*ROW('Water Data'!I181))),'Data Summary'!CH187="Yes"),100-OFFSET('Water Data'!$I$4,0,10*ROW('Water Data'!I181)),NA())</f>
        <v>#N/A</v>
      </c>
      <c r="T187" s="527" t="e">
        <f ca="1">+IF(AND(ISNUMBER(OFFSET('Water Data'!$I$6,0,10*ROW('Water Data'!I181))),'Data Summary'!CI187="Yes"),OFFSET('Water Data'!$I$6,0,10*ROW('Water Data'!I181)),NA())</f>
        <v>#N/A</v>
      </c>
      <c r="U187" s="527" t="e">
        <f ca="1">+IF(AND(ISNUMBER(OFFSET('Water Data'!$I$9,0,10*ROW('Water Data'!I181))),'Data Summary'!CJ187="Yes"),OFFSET('Water Data'!$I$9,0,10*ROW('Water Data'!I181)),NA())</f>
        <v>#N/A</v>
      </c>
      <c r="V187" s="528" t="e">
        <f ca="1">+IF(AND(ISNUMBER(OFFSET('Sanitation Data'!$D$4,0,10*ROW('Sanitation Data'!D181))),'Data Summary'!CK187="Yes"),100-OFFSET('Sanitation Data'!$D$4,0,10*ROW('Sanitation Data'!D181)),NA())</f>
        <v>#N/A</v>
      </c>
      <c r="W187" s="528" t="e">
        <f ca="1">+IF(AND(ISNUMBER(OFFSET('Sanitation Data'!$D$6,0,10*ROW('Sanitation Data'!D181))),'Data Summary'!CL187="Yes"),OFFSET('Sanitation Data'!$D$6,0,10*ROW('Sanitation Data'!D181)),NA())</f>
        <v>#N/A</v>
      </c>
      <c r="X187" s="528" t="e">
        <f ca="1">+IF(AND(ISNUMBER(OFFSET('Sanitation Data'!$D$10,0,10*ROW('Sanitation Data'!D181))),'Data Summary'!CM187="Yes"),OFFSET('Sanitation Data'!$D$10,0,10*ROW('Sanitation Data'!D181)),NA())</f>
        <v>#N/A</v>
      </c>
      <c r="Y187" s="528" t="e">
        <f ca="1">+IF(AND(ISNUMBER(OFFSET('Sanitation Data'!$D$11,0,10*ROW('Sanitation Data'!D181))),'Data Summary'!CN187="Yes"),OFFSET('Sanitation Data'!$D$11,0,10*ROW('Sanitation Data'!D181)),NA())</f>
        <v>#N/A</v>
      </c>
      <c r="Z187" s="528" t="e">
        <f ca="1">+IF(AND(ISNUMBER(OFFSET('Sanitation Data'!$D$12,0,10*ROW('Sanitation Data'!D181))),'Data Summary'!CO187="Yes"),OFFSET('Sanitation Data'!$D$12,0,10*ROW('Sanitation Data'!D181)),NA())</f>
        <v>#N/A</v>
      </c>
      <c r="AA187" s="528" t="e">
        <f ca="1">+IF(AND(ISNUMBER(OFFSET('Sanitation Data'!$E$4,0,10*ROW('Sanitation Data'!E181))),'Data Summary'!CP187="Yes"),100-OFFSET('Sanitation Data'!$E$4,0,10*ROW('Sanitation Data'!E181)),NA())</f>
        <v>#N/A</v>
      </c>
      <c r="AB187" s="528" t="e">
        <f ca="1">+IF(AND(ISNUMBER(OFFSET('Sanitation Data'!$E$6,0,10*ROW('Sanitation Data'!E181))),'Data Summary'!CQ187="Yes"),OFFSET('Sanitation Data'!$E$6,0,10*ROW('Sanitation Data'!E181)),NA())</f>
        <v>#N/A</v>
      </c>
      <c r="AC187" s="528" t="e">
        <f ca="1">+IF(AND(ISNUMBER(OFFSET('Sanitation Data'!$E$10,0,10*ROW('Sanitation Data'!E181))),'Data Summary'!CR187="Yes"),OFFSET('Sanitation Data'!$E$10,0,10*ROW('Sanitation Data'!E181)),NA())</f>
        <v>#N/A</v>
      </c>
      <c r="AD187" s="528" t="e">
        <f ca="1">+IF(AND(ISNUMBER(OFFSET('Sanitation Data'!$E$11,0,10*ROW('Sanitation Data'!E181))),'Data Summary'!CS187="Yes"),OFFSET('Sanitation Data'!$E$11,0,10*ROW('Sanitation Data'!E181)),NA())</f>
        <v>#N/A</v>
      </c>
      <c r="AE187" s="528" t="e">
        <f ca="1">+IF(AND(ISNUMBER(OFFSET('Sanitation Data'!$E$12,0,10*ROW('Sanitation Data'!E181))),'Data Summary'!CT187="Yes"),OFFSET('Sanitation Data'!$E$12,0,10*ROW('Sanitation Data'!E181)),NA())</f>
        <v>#N/A</v>
      </c>
      <c r="AF187" s="528" t="e">
        <f ca="1">+IF(AND(ISNUMBER(OFFSET('Sanitation Data'!$F$4,0,10*ROW('Sanitation Data'!F181))),'Data Summary'!CU187="Yes"),100-OFFSET('Sanitation Data'!$F$4,0,10*ROW('Sanitation Data'!F181)),NA())</f>
        <v>#N/A</v>
      </c>
      <c r="AG187" s="528" t="e">
        <f ca="1">+IF(AND(ISNUMBER(OFFSET('Sanitation Data'!$F$6,0,10*ROW('Sanitation Data'!F181))),'Data Summary'!CV187="Yes"),OFFSET('Sanitation Data'!$F$6,0,10*ROW('Sanitation Data'!F181)),NA())</f>
        <v>#N/A</v>
      </c>
      <c r="AH187" s="528" t="e">
        <f ca="1">+IF(AND(ISNUMBER(OFFSET('Sanitation Data'!$F$10,0,10*ROW('Sanitation Data'!F181))),'Data Summary'!CW187="Yes"),OFFSET('Sanitation Data'!$F$10,0,10*ROW('Sanitation Data'!F181)),NA())</f>
        <v>#N/A</v>
      </c>
      <c r="AI187" s="528" t="e">
        <f ca="1">+IF(AND(ISNUMBER(OFFSET('Sanitation Data'!$F$11,0,10*ROW('Sanitation Data'!F181))),'Data Summary'!CX187="Yes"),OFFSET('Sanitation Data'!$F$11,0,10*ROW('Sanitation Data'!F181)),NA())</f>
        <v>#N/A</v>
      </c>
      <c r="AJ187" s="528" t="e">
        <f ca="1">+IF(AND(ISNUMBER(OFFSET('Sanitation Data'!$F$12,0,10*ROW('Sanitation Data'!F181))),'Data Summary'!CY187="Yes"),OFFSET('Sanitation Data'!$F$12,0,10*ROW('Sanitation Data'!F181)),NA())</f>
        <v>#N/A</v>
      </c>
      <c r="AK187" s="528" t="e">
        <f ca="1">+IF(AND(ISNUMBER(OFFSET('Sanitation Data'!$G$4,0,10*ROW('Sanitation Data'!G181))),'Data Summary'!CZ187="Yes"),100-OFFSET('Sanitation Data'!$G$4,0,10*ROW('Sanitation Data'!G181)),NA())</f>
        <v>#N/A</v>
      </c>
      <c r="AL187" s="528" t="e">
        <f ca="1">+IF(AND(ISNUMBER(OFFSET('Sanitation Data'!$G$6,0,10*ROW('Sanitation Data'!G181))),'Data Summary'!DA187="Yes"),OFFSET('Sanitation Data'!$G$6,0,10*ROW('Sanitation Data'!G181)),NA())</f>
        <v>#N/A</v>
      </c>
      <c r="AM187" s="528" t="e">
        <f ca="1">+IF(AND(ISNUMBER(OFFSET('Sanitation Data'!$G$10,0,10*ROW('Sanitation Data'!G181))),'Data Summary'!DB187="Yes"),OFFSET('Sanitation Data'!$G$10,0,10*ROW('Sanitation Data'!G181)),NA())</f>
        <v>#N/A</v>
      </c>
      <c r="AN187" s="528" t="e">
        <f ca="1">+IF(AND(ISNUMBER(OFFSET('Sanitation Data'!$G$11,0,10*ROW('Sanitation Data'!G181))),'Data Summary'!DC187="Yes"),OFFSET('Sanitation Data'!$G$11,0,10*ROW('Sanitation Data'!G181)),NA())</f>
        <v>#N/A</v>
      </c>
      <c r="AO187" s="528" t="e">
        <f ca="1">+IF(AND(ISNUMBER(OFFSET('Sanitation Data'!$G$12,0,10*ROW('Sanitation Data'!G181))),'Data Summary'!DD187="Yes"),OFFSET('Sanitation Data'!$G$12,0,10*ROW('Sanitation Data'!G181)),NA())</f>
        <v>#N/A</v>
      </c>
      <c r="AP187" s="528" t="e">
        <f ca="1">+IF(AND(ISNUMBER(OFFSET('Sanitation Data'!$H$4,0,10*ROW('Sanitation Data'!H181))),'Data Summary'!DE187="Yes"),100-OFFSET('Sanitation Data'!$H$4,0,10*ROW('Sanitation Data'!H181)),NA())</f>
        <v>#N/A</v>
      </c>
      <c r="AQ187" s="528" t="e">
        <f ca="1">+IF(AND(ISNUMBER(OFFSET('Sanitation Data'!$H$6,0,10*ROW('Sanitation Data'!H181))),'Data Summary'!DF187="Yes"),OFFSET('Sanitation Data'!$H$6,0,10*ROW('Sanitation Data'!H181)),NA())</f>
        <v>#N/A</v>
      </c>
      <c r="AR187" s="528" t="e">
        <f ca="1">+IF(AND(ISNUMBER(OFFSET('Sanitation Data'!$H$10,0,10*ROW('Sanitation Data'!H181))),'Data Summary'!DG187="Yes"),OFFSET('Sanitation Data'!$H$10,0,10*ROW('Sanitation Data'!H181)),NA())</f>
        <v>#N/A</v>
      </c>
      <c r="AS187" s="528" t="e">
        <f ca="1">+IF(AND(ISNUMBER(OFFSET('Sanitation Data'!$H$11,0,10*ROW('Sanitation Data'!H181))),'Data Summary'!DH187="Yes"),OFFSET('Sanitation Data'!$H$11,0,10*ROW('Sanitation Data'!H181)),NA())</f>
        <v>#N/A</v>
      </c>
      <c r="AT187" s="528" t="e">
        <f ca="1">+IF(AND(ISNUMBER(OFFSET('Sanitation Data'!$H$12,0,10*ROW('Sanitation Data'!H181))),'Data Summary'!DI187="Yes"),OFFSET('Sanitation Data'!$H$12,0,10*ROW('Sanitation Data'!H181)),NA())</f>
        <v>#N/A</v>
      </c>
      <c r="AU187" s="528" t="e">
        <f ca="1">+IF(AND(ISNUMBER(OFFSET('Sanitation Data'!$I$4,0,10*ROW('Sanitation Data'!I181))),'Data Summary'!DJ187="Yes"),100-OFFSET('Sanitation Data'!$I$4,0,10*ROW('Sanitation Data'!I181)),NA())</f>
        <v>#N/A</v>
      </c>
      <c r="AV187" s="528" t="e">
        <f ca="1">+IF(AND(ISNUMBER(OFFSET('Sanitation Data'!$I$6,0,10*ROW('Sanitation Data'!I181))),'Data Summary'!DK187="Yes"),OFFSET('Sanitation Data'!$I$6,0,10*ROW('Sanitation Data'!I181)),NA())</f>
        <v>#N/A</v>
      </c>
      <c r="AW187" s="528" t="e">
        <f ca="1">+IF(AND(ISNUMBER(OFFSET('Sanitation Data'!$I$10,0,10*ROW('Sanitation Data'!I181))),'Data Summary'!DL187="Yes"),OFFSET('Sanitation Data'!$I$10,0,10*ROW('Sanitation Data'!I181)),NA())</f>
        <v>#N/A</v>
      </c>
      <c r="AX187" s="528" t="e">
        <f ca="1">+IF(AND(ISNUMBER(OFFSET('Sanitation Data'!$I$11,0,10*ROW('Sanitation Data'!I181))),'Data Summary'!DM187="Yes"),OFFSET('Sanitation Data'!$I$11,0,10*ROW('Sanitation Data'!I181)),NA())</f>
        <v>#N/A</v>
      </c>
      <c r="AY187" s="528" t="e">
        <f ca="1">+IF(AND(ISNUMBER(OFFSET('Sanitation Data'!$I$12,0,10*ROW('Sanitation Data'!I181))),'Data Summary'!DN187="Yes"),OFFSET('Sanitation Data'!$I$12,0,10*ROW('Sanitation Data'!I181)),NA())</f>
        <v>#N/A</v>
      </c>
      <c r="AZ187" s="529" t="e">
        <f ca="1">+IF(AND(ISNUMBER(OFFSET('Hygiene Data'!$D$5,0,10*ROW('Hygiene Data'!D181))),'Data Summary'!DO187="Yes"),OFFSET('Hygiene Data'!$D$5,0,10*ROW('Hygiene Data'!D181)),NA())</f>
        <v>#N/A</v>
      </c>
      <c r="BA187" s="529" t="e">
        <f ca="1">+IF(AND(ISNUMBER(OFFSET('Hygiene Data'!$D$7,0,10*ROW('Hygiene Data'!D181))),'Data Summary'!DP187="Yes"),OFFSET('Hygiene Data'!$D$7,0,10*ROW('Hygiene Data'!D181)),NA())</f>
        <v>#N/A</v>
      </c>
      <c r="BB187" s="529" t="e">
        <f ca="1">+IF(AND(ISNUMBER(OFFSET('Hygiene Data'!$D$9,0,10*ROW('Hygiene Data'!D181))),'Data Summary'!DQ187="Yes"),OFFSET('Hygiene Data'!$D$9,0,10*ROW('Hygiene Data'!D181)),NA())</f>
        <v>#N/A</v>
      </c>
      <c r="BC187" s="529" t="e">
        <f ca="1">+IF(AND(ISNUMBER(OFFSET('Hygiene Data'!$E$5,0,10*ROW('Hygiene Data'!E181))),'Data Summary'!DR187="Yes"),OFFSET('Hygiene Data'!$E$5,0,10*ROW('Hygiene Data'!E181)),NA())</f>
        <v>#N/A</v>
      </c>
      <c r="BD187" s="529" t="e">
        <f ca="1">+IF(AND(ISNUMBER(OFFSET('Hygiene Data'!$E$7,0,10*ROW('Hygiene Data'!E181))),'Data Summary'!DS187="Yes"),OFFSET('Hygiene Data'!$E$7,0,10*ROW('Hygiene Data'!E181)),NA())</f>
        <v>#N/A</v>
      </c>
      <c r="BE187" s="529" t="e">
        <f ca="1">+IF(AND(ISNUMBER(OFFSET('Hygiene Data'!$E$9,0,10*ROW('Hygiene Data'!E181))),'Data Summary'!DT187="Yes"),OFFSET('Hygiene Data'!$E$9,0,10*ROW('Hygiene Data'!E181)),NA())</f>
        <v>#N/A</v>
      </c>
      <c r="BF187" s="529" t="e">
        <f ca="1">+IF(AND(ISNUMBER(OFFSET('Hygiene Data'!$F$5,0,10*ROW('Hygiene Data'!F181))),'Data Summary'!DU187="Yes"),OFFSET('Hygiene Data'!$F$5,0,10*ROW('Hygiene Data'!F181)),NA())</f>
        <v>#N/A</v>
      </c>
      <c r="BG187" s="529" t="e">
        <f ca="1">+IF(AND(ISNUMBER(OFFSET('Hygiene Data'!$F$7,0,10*ROW('Hygiene Data'!F181))),'Data Summary'!DV187="Yes"),OFFSET('Hygiene Data'!$F$7,0,10*ROW('Hygiene Data'!F181)),NA())</f>
        <v>#N/A</v>
      </c>
      <c r="BH187" s="529" t="e">
        <f ca="1">+IF(AND(ISNUMBER(OFFSET('Hygiene Data'!$F$9,0,10*ROW('Hygiene Data'!F181))),'Data Summary'!DW187="Yes"),OFFSET('Hygiene Data'!$F$9,0,10*ROW('Hygiene Data'!F181)),NA())</f>
        <v>#N/A</v>
      </c>
      <c r="BI187" s="529" t="e">
        <f ca="1">+IF(AND(ISNUMBER(OFFSET('Hygiene Data'!$G$5,0,10*ROW('Hygiene Data'!G181))),'Data Summary'!DX187="Yes"),OFFSET('Hygiene Data'!$G$5,0,10*ROW('Hygiene Data'!G181)),NA())</f>
        <v>#N/A</v>
      </c>
      <c r="BJ187" s="529" t="e">
        <f ca="1">+IF(AND(ISNUMBER(OFFSET('Hygiene Data'!$G$7,0,10*ROW('Hygiene Data'!G181))),'Data Summary'!DY187="Yes"),OFFSET('Hygiene Data'!$G$7,0,10*ROW('Hygiene Data'!G181)),NA())</f>
        <v>#N/A</v>
      </c>
      <c r="BK187" s="529" t="e">
        <f ca="1">+IF(AND(ISNUMBER(OFFSET('Hygiene Data'!$G$9,0,10*ROW('Hygiene Data'!G181))),'Data Summary'!DZ187="Yes"),OFFSET('Hygiene Data'!$G$9,0,10*ROW('Hygiene Data'!G181)),NA())</f>
        <v>#N/A</v>
      </c>
      <c r="BL187" s="529" t="e">
        <f ca="1">+IF(AND(ISNUMBER(OFFSET('Hygiene Data'!$H$5,0,10*ROW('Hygiene Data'!H181))),'Data Summary'!EA187="Yes"),OFFSET('Hygiene Data'!$H$5,0,10*ROW('Hygiene Data'!H181)),NA())</f>
        <v>#N/A</v>
      </c>
      <c r="BM187" s="529" t="e">
        <f ca="1">+IF(AND(ISNUMBER(OFFSET('Hygiene Data'!$H$7,0,10*ROW('Hygiene Data'!H181))),'Data Summary'!EB187="Yes"),OFFSET('Hygiene Data'!$H$7,0,10*ROW('Hygiene Data'!H181)),NA())</f>
        <v>#N/A</v>
      </c>
      <c r="BN187" s="529" t="e">
        <f ca="1">+IF(AND(ISNUMBER(OFFSET('Hygiene Data'!$H$9,0,10*ROW('Hygiene Data'!H181))),'Data Summary'!EC187="Yes"),OFFSET('Hygiene Data'!$H$9,0,10*ROW('Hygiene Data'!H181)),NA())</f>
        <v>#N/A</v>
      </c>
      <c r="BO187" s="529" t="e">
        <f ca="1">+IF(AND(ISNUMBER(OFFSET('Hygiene Data'!$I$5,0,10*ROW('Hygiene Data'!I181))),'Data Summary'!ED187="Yes"),OFFSET('Hygiene Data'!$I$5,0,10*ROW('Hygiene Data'!I181)),NA())</f>
        <v>#N/A</v>
      </c>
      <c r="BP187" s="529" t="e">
        <f ca="1">+IF(AND(ISNUMBER(OFFSET('Hygiene Data'!$I$7,0,10*ROW('Hygiene Data'!I181))),'Data Summary'!EE187="Yes"),OFFSET('Hygiene Data'!$I$7,0,10*ROW('Hygiene Data'!I181)),NA())</f>
        <v>#N/A</v>
      </c>
      <c r="BQ187" s="529" t="e">
        <f ca="1">+IF(AND(ISNUMBER(OFFSET('Hygiene Data'!$I$9,0,10*ROW('Hygiene Data'!I181))),'Data Summary'!EF187="Yes"),OFFSET('Hygiene Data'!$I$9,0,10*ROW('Hygiene Data'!I181)),NA())</f>
        <v>#N/A</v>
      </c>
    </row>
    <row r="188" spans="1:69" x14ac:dyDescent="0.25">
      <c r="A188" s="525" t="e">
        <f ca="1">+RIGHT('Data Summary'!A188,LEN('Data Summary'!A188)-9)</f>
        <v>#VALUE!</v>
      </c>
      <c r="B188" s="499" t="str">
        <f ca="1">+IF(ISTEXT('Data Summary'!B188),'Data Summary'!B188,"")</f>
        <v/>
      </c>
      <c r="C188" s="526" t="e">
        <f ca="1">+VALUE('Data Summary'!C188)</f>
        <v>#VALUE!</v>
      </c>
      <c r="D188" s="527" t="e">
        <f ca="1">+IF(AND(ISNUMBER(OFFSET('Water Data'!$D$4,0,10*ROW('Water Data'!D182))),'Data Summary'!BS188="Yes"),100-OFFSET('Water Data'!$D$4,0,10*ROW('Water Data'!D182)),NA())</f>
        <v>#N/A</v>
      </c>
      <c r="E188" s="527" t="e">
        <f ca="1">+IF(AND(ISNUMBER(OFFSET('Water Data'!$D$6,0,10*ROW('Water Data'!D182))),'Data Summary'!BT188="Yes"),OFFSET('Water Data'!$D$6,0,10*ROW('Water Data'!D182)),NA())</f>
        <v>#N/A</v>
      </c>
      <c r="F188" s="527" t="e">
        <f ca="1">+IF(AND(ISNUMBER(OFFSET('Water Data'!$D$9,0,10*ROW('Water Data'!D182))),'Data Summary'!BU188="Yes"),OFFSET('Water Data'!$D$9,0,10*ROW('Water Data'!D182)),NA())</f>
        <v>#N/A</v>
      </c>
      <c r="G188" s="527" t="e">
        <f ca="1">+IF(AND(ISNUMBER(OFFSET('Water Data'!$E$4,0,10*ROW('Water Data'!E182))),'Data Summary'!BV188="Yes"),100-OFFSET('Water Data'!$E$4,0,10*ROW('Water Data'!E182)),NA())</f>
        <v>#N/A</v>
      </c>
      <c r="H188" s="527" t="e">
        <f ca="1">+IF(AND(ISNUMBER(OFFSET('Water Data'!$E$6,0,10*ROW('Water Data'!E182))),'Data Summary'!BW188="Yes"),OFFSET('Water Data'!$E$6,0,10*ROW('Water Data'!E182)),NA())</f>
        <v>#N/A</v>
      </c>
      <c r="I188" s="527" t="e">
        <f ca="1">+IF(AND(ISNUMBER(OFFSET('Water Data'!$E$9,0,10*ROW('Water Data'!E182))),'Data Summary'!BX188="Yes"),OFFSET('Water Data'!$E$9,0,10*ROW('Water Data'!E182)),NA())</f>
        <v>#N/A</v>
      </c>
      <c r="J188" s="527" t="e">
        <f ca="1">+IF(AND(ISNUMBER(OFFSET('Water Data'!$F$4,0,10*ROW('Water Data'!F182))),'Data Summary'!BY188="Yes"),100-OFFSET('Water Data'!$F$4,0,10*ROW('Water Data'!F182)),NA())</f>
        <v>#N/A</v>
      </c>
      <c r="K188" s="527" t="e">
        <f ca="1">+IF(AND(ISNUMBER(OFFSET('Water Data'!$F$6,0,10*ROW('Water Data'!F182))),'Data Summary'!BZ188="Yes"),OFFSET('Water Data'!$F$6,0,10*ROW('Water Data'!F182)),NA())</f>
        <v>#N/A</v>
      </c>
      <c r="L188" s="527" t="e">
        <f ca="1">+IF(AND(ISNUMBER(OFFSET('Water Data'!$F$9,0,10*ROW('Water Data'!F182))),'Data Summary'!CA188="Yes"),OFFSET('Water Data'!$F$9,0,10*ROW('Water Data'!F182)),NA())</f>
        <v>#N/A</v>
      </c>
      <c r="M188" s="527" t="e">
        <f ca="1">+IF(AND(ISNUMBER(OFFSET('Water Data'!$G$4,0,10*ROW('Water Data'!G182))),'Data Summary'!CB188="Yes"),100-OFFSET('Water Data'!$G$4,0,10*ROW('Water Data'!G182)),NA())</f>
        <v>#N/A</v>
      </c>
      <c r="N188" s="527" t="e">
        <f ca="1">+IF(AND(ISNUMBER(OFFSET('Water Data'!$G$6,0,10*ROW('Water Data'!G182))),'Data Summary'!CC188="Yes"),OFFSET('Water Data'!$G$6,0,10*ROW('Water Data'!G182)),NA())</f>
        <v>#N/A</v>
      </c>
      <c r="O188" s="527" t="e">
        <f ca="1">+IF(AND(ISNUMBER(OFFSET('Water Data'!$G$9,0,10*ROW('Water Data'!G182))),'Data Summary'!CD188="Yes"),OFFSET('Water Data'!$G$9,0,10*ROW('Water Data'!G182)),NA())</f>
        <v>#N/A</v>
      </c>
      <c r="P188" s="527" t="e">
        <f ca="1">+IF(AND(ISNUMBER(OFFSET('Water Data'!$H$4,0,10*ROW('Water Data'!H182))),'Data Summary'!CE188="Yes"),100-OFFSET('Water Data'!$H$4,0,10*ROW('Water Data'!H182)),NA())</f>
        <v>#N/A</v>
      </c>
      <c r="Q188" s="527" t="e">
        <f ca="1">+IF(AND(ISNUMBER(OFFSET('Water Data'!$H$6,0,10*ROW('Water Data'!H182))),'Data Summary'!CF188="Yes"),OFFSET('Water Data'!$H$6,0,10*ROW('Water Data'!H182)),NA())</f>
        <v>#N/A</v>
      </c>
      <c r="R188" s="527" t="e">
        <f ca="1">+IF(AND(ISNUMBER(OFFSET('Water Data'!$H$9,0,10*ROW('Water Data'!H182))),'Data Summary'!CG188="Yes"),OFFSET('Water Data'!$H$9,0,10*ROW('Water Data'!H182)),NA())</f>
        <v>#N/A</v>
      </c>
      <c r="S188" s="527" t="e">
        <f ca="1">+IF(AND(ISNUMBER(OFFSET('Water Data'!$I$4,0,10*ROW('Water Data'!I182))),'Data Summary'!CH188="Yes"),100-OFFSET('Water Data'!$I$4,0,10*ROW('Water Data'!I182)),NA())</f>
        <v>#N/A</v>
      </c>
      <c r="T188" s="527" t="e">
        <f ca="1">+IF(AND(ISNUMBER(OFFSET('Water Data'!$I$6,0,10*ROW('Water Data'!I182))),'Data Summary'!CI188="Yes"),OFFSET('Water Data'!$I$6,0,10*ROW('Water Data'!I182)),NA())</f>
        <v>#N/A</v>
      </c>
      <c r="U188" s="527" t="e">
        <f ca="1">+IF(AND(ISNUMBER(OFFSET('Water Data'!$I$9,0,10*ROW('Water Data'!I182))),'Data Summary'!CJ188="Yes"),OFFSET('Water Data'!$I$9,0,10*ROW('Water Data'!I182)),NA())</f>
        <v>#N/A</v>
      </c>
      <c r="V188" s="528" t="e">
        <f ca="1">+IF(AND(ISNUMBER(OFFSET('Sanitation Data'!$D$4,0,10*ROW('Sanitation Data'!D182))),'Data Summary'!CK188="Yes"),100-OFFSET('Sanitation Data'!$D$4,0,10*ROW('Sanitation Data'!D182)),NA())</f>
        <v>#N/A</v>
      </c>
      <c r="W188" s="528" t="e">
        <f ca="1">+IF(AND(ISNUMBER(OFFSET('Sanitation Data'!$D$6,0,10*ROW('Sanitation Data'!D182))),'Data Summary'!CL188="Yes"),OFFSET('Sanitation Data'!$D$6,0,10*ROW('Sanitation Data'!D182)),NA())</f>
        <v>#N/A</v>
      </c>
      <c r="X188" s="528" t="e">
        <f ca="1">+IF(AND(ISNUMBER(OFFSET('Sanitation Data'!$D$10,0,10*ROW('Sanitation Data'!D182))),'Data Summary'!CM188="Yes"),OFFSET('Sanitation Data'!$D$10,0,10*ROW('Sanitation Data'!D182)),NA())</f>
        <v>#N/A</v>
      </c>
      <c r="Y188" s="528" t="e">
        <f ca="1">+IF(AND(ISNUMBER(OFFSET('Sanitation Data'!$D$11,0,10*ROW('Sanitation Data'!D182))),'Data Summary'!CN188="Yes"),OFFSET('Sanitation Data'!$D$11,0,10*ROW('Sanitation Data'!D182)),NA())</f>
        <v>#N/A</v>
      </c>
      <c r="Z188" s="528" t="e">
        <f ca="1">+IF(AND(ISNUMBER(OFFSET('Sanitation Data'!$D$12,0,10*ROW('Sanitation Data'!D182))),'Data Summary'!CO188="Yes"),OFFSET('Sanitation Data'!$D$12,0,10*ROW('Sanitation Data'!D182)),NA())</f>
        <v>#N/A</v>
      </c>
      <c r="AA188" s="528" t="e">
        <f ca="1">+IF(AND(ISNUMBER(OFFSET('Sanitation Data'!$E$4,0,10*ROW('Sanitation Data'!E182))),'Data Summary'!CP188="Yes"),100-OFFSET('Sanitation Data'!$E$4,0,10*ROW('Sanitation Data'!E182)),NA())</f>
        <v>#N/A</v>
      </c>
      <c r="AB188" s="528" t="e">
        <f ca="1">+IF(AND(ISNUMBER(OFFSET('Sanitation Data'!$E$6,0,10*ROW('Sanitation Data'!E182))),'Data Summary'!CQ188="Yes"),OFFSET('Sanitation Data'!$E$6,0,10*ROW('Sanitation Data'!E182)),NA())</f>
        <v>#N/A</v>
      </c>
      <c r="AC188" s="528" t="e">
        <f ca="1">+IF(AND(ISNUMBER(OFFSET('Sanitation Data'!$E$10,0,10*ROW('Sanitation Data'!E182))),'Data Summary'!CR188="Yes"),OFFSET('Sanitation Data'!$E$10,0,10*ROW('Sanitation Data'!E182)),NA())</f>
        <v>#N/A</v>
      </c>
      <c r="AD188" s="528" t="e">
        <f ca="1">+IF(AND(ISNUMBER(OFFSET('Sanitation Data'!$E$11,0,10*ROW('Sanitation Data'!E182))),'Data Summary'!CS188="Yes"),OFFSET('Sanitation Data'!$E$11,0,10*ROW('Sanitation Data'!E182)),NA())</f>
        <v>#N/A</v>
      </c>
      <c r="AE188" s="528" t="e">
        <f ca="1">+IF(AND(ISNUMBER(OFFSET('Sanitation Data'!$E$12,0,10*ROW('Sanitation Data'!E182))),'Data Summary'!CT188="Yes"),OFFSET('Sanitation Data'!$E$12,0,10*ROW('Sanitation Data'!E182)),NA())</f>
        <v>#N/A</v>
      </c>
      <c r="AF188" s="528" t="e">
        <f ca="1">+IF(AND(ISNUMBER(OFFSET('Sanitation Data'!$F$4,0,10*ROW('Sanitation Data'!F182))),'Data Summary'!CU188="Yes"),100-OFFSET('Sanitation Data'!$F$4,0,10*ROW('Sanitation Data'!F182)),NA())</f>
        <v>#N/A</v>
      </c>
      <c r="AG188" s="528" t="e">
        <f ca="1">+IF(AND(ISNUMBER(OFFSET('Sanitation Data'!$F$6,0,10*ROW('Sanitation Data'!F182))),'Data Summary'!CV188="Yes"),OFFSET('Sanitation Data'!$F$6,0,10*ROW('Sanitation Data'!F182)),NA())</f>
        <v>#N/A</v>
      </c>
      <c r="AH188" s="528" t="e">
        <f ca="1">+IF(AND(ISNUMBER(OFFSET('Sanitation Data'!$F$10,0,10*ROW('Sanitation Data'!F182))),'Data Summary'!CW188="Yes"),OFFSET('Sanitation Data'!$F$10,0,10*ROW('Sanitation Data'!F182)),NA())</f>
        <v>#N/A</v>
      </c>
      <c r="AI188" s="528" t="e">
        <f ca="1">+IF(AND(ISNUMBER(OFFSET('Sanitation Data'!$F$11,0,10*ROW('Sanitation Data'!F182))),'Data Summary'!CX188="Yes"),OFFSET('Sanitation Data'!$F$11,0,10*ROW('Sanitation Data'!F182)),NA())</f>
        <v>#N/A</v>
      </c>
      <c r="AJ188" s="528" t="e">
        <f ca="1">+IF(AND(ISNUMBER(OFFSET('Sanitation Data'!$F$12,0,10*ROW('Sanitation Data'!F182))),'Data Summary'!CY188="Yes"),OFFSET('Sanitation Data'!$F$12,0,10*ROW('Sanitation Data'!F182)),NA())</f>
        <v>#N/A</v>
      </c>
      <c r="AK188" s="528" t="e">
        <f ca="1">+IF(AND(ISNUMBER(OFFSET('Sanitation Data'!$G$4,0,10*ROW('Sanitation Data'!G182))),'Data Summary'!CZ188="Yes"),100-OFFSET('Sanitation Data'!$G$4,0,10*ROW('Sanitation Data'!G182)),NA())</f>
        <v>#N/A</v>
      </c>
      <c r="AL188" s="528" t="e">
        <f ca="1">+IF(AND(ISNUMBER(OFFSET('Sanitation Data'!$G$6,0,10*ROW('Sanitation Data'!G182))),'Data Summary'!DA188="Yes"),OFFSET('Sanitation Data'!$G$6,0,10*ROW('Sanitation Data'!G182)),NA())</f>
        <v>#N/A</v>
      </c>
      <c r="AM188" s="528" t="e">
        <f ca="1">+IF(AND(ISNUMBER(OFFSET('Sanitation Data'!$G$10,0,10*ROW('Sanitation Data'!G182))),'Data Summary'!DB188="Yes"),OFFSET('Sanitation Data'!$G$10,0,10*ROW('Sanitation Data'!G182)),NA())</f>
        <v>#N/A</v>
      </c>
      <c r="AN188" s="528" t="e">
        <f ca="1">+IF(AND(ISNUMBER(OFFSET('Sanitation Data'!$G$11,0,10*ROW('Sanitation Data'!G182))),'Data Summary'!DC188="Yes"),OFFSET('Sanitation Data'!$G$11,0,10*ROW('Sanitation Data'!G182)),NA())</f>
        <v>#N/A</v>
      </c>
      <c r="AO188" s="528" t="e">
        <f ca="1">+IF(AND(ISNUMBER(OFFSET('Sanitation Data'!$G$12,0,10*ROW('Sanitation Data'!G182))),'Data Summary'!DD188="Yes"),OFFSET('Sanitation Data'!$G$12,0,10*ROW('Sanitation Data'!G182)),NA())</f>
        <v>#N/A</v>
      </c>
      <c r="AP188" s="528" t="e">
        <f ca="1">+IF(AND(ISNUMBER(OFFSET('Sanitation Data'!$H$4,0,10*ROW('Sanitation Data'!H182))),'Data Summary'!DE188="Yes"),100-OFFSET('Sanitation Data'!$H$4,0,10*ROW('Sanitation Data'!H182)),NA())</f>
        <v>#N/A</v>
      </c>
      <c r="AQ188" s="528" t="e">
        <f ca="1">+IF(AND(ISNUMBER(OFFSET('Sanitation Data'!$H$6,0,10*ROW('Sanitation Data'!H182))),'Data Summary'!DF188="Yes"),OFFSET('Sanitation Data'!$H$6,0,10*ROW('Sanitation Data'!H182)),NA())</f>
        <v>#N/A</v>
      </c>
      <c r="AR188" s="528" t="e">
        <f ca="1">+IF(AND(ISNUMBER(OFFSET('Sanitation Data'!$H$10,0,10*ROW('Sanitation Data'!H182))),'Data Summary'!DG188="Yes"),OFFSET('Sanitation Data'!$H$10,0,10*ROW('Sanitation Data'!H182)),NA())</f>
        <v>#N/A</v>
      </c>
      <c r="AS188" s="528" t="e">
        <f ca="1">+IF(AND(ISNUMBER(OFFSET('Sanitation Data'!$H$11,0,10*ROW('Sanitation Data'!H182))),'Data Summary'!DH188="Yes"),OFFSET('Sanitation Data'!$H$11,0,10*ROW('Sanitation Data'!H182)),NA())</f>
        <v>#N/A</v>
      </c>
      <c r="AT188" s="528" t="e">
        <f ca="1">+IF(AND(ISNUMBER(OFFSET('Sanitation Data'!$H$12,0,10*ROW('Sanitation Data'!H182))),'Data Summary'!DI188="Yes"),OFFSET('Sanitation Data'!$H$12,0,10*ROW('Sanitation Data'!H182)),NA())</f>
        <v>#N/A</v>
      </c>
      <c r="AU188" s="528" t="e">
        <f ca="1">+IF(AND(ISNUMBER(OFFSET('Sanitation Data'!$I$4,0,10*ROW('Sanitation Data'!I182))),'Data Summary'!DJ188="Yes"),100-OFFSET('Sanitation Data'!$I$4,0,10*ROW('Sanitation Data'!I182)),NA())</f>
        <v>#N/A</v>
      </c>
      <c r="AV188" s="528" t="e">
        <f ca="1">+IF(AND(ISNUMBER(OFFSET('Sanitation Data'!$I$6,0,10*ROW('Sanitation Data'!I182))),'Data Summary'!DK188="Yes"),OFFSET('Sanitation Data'!$I$6,0,10*ROW('Sanitation Data'!I182)),NA())</f>
        <v>#N/A</v>
      </c>
      <c r="AW188" s="528" t="e">
        <f ca="1">+IF(AND(ISNUMBER(OFFSET('Sanitation Data'!$I$10,0,10*ROW('Sanitation Data'!I182))),'Data Summary'!DL188="Yes"),OFFSET('Sanitation Data'!$I$10,0,10*ROW('Sanitation Data'!I182)),NA())</f>
        <v>#N/A</v>
      </c>
      <c r="AX188" s="528" t="e">
        <f ca="1">+IF(AND(ISNUMBER(OFFSET('Sanitation Data'!$I$11,0,10*ROW('Sanitation Data'!I182))),'Data Summary'!DM188="Yes"),OFFSET('Sanitation Data'!$I$11,0,10*ROW('Sanitation Data'!I182)),NA())</f>
        <v>#N/A</v>
      </c>
      <c r="AY188" s="528" t="e">
        <f ca="1">+IF(AND(ISNUMBER(OFFSET('Sanitation Data'!$I$12,0,10*ROW('Sanitation Data'!I182))),'Data Summary'!DN188="Yes"),OFFSET('Sanitation Data'!$I$12,0,10*ROW('Sanitation Data'!I182)),NA())</f>
        <v>#N/A</v>
      </c>
      <c r="AZ188" s="529" t="e">
        <f ca="1">+IF(AND(ISNUMBER(OFFSET('Hygiene Data'!$D$5,0,10*ROW('Hygiene Data'!D182))),'Data Summary'!DO188="Yes"),OFFSET('Hygiene Data'!$D$5,0,10*ROW('Hygiene Data'!D182)),NA())</f>
        <v>#N/A</v>
      </c>
      <c r="BA188" s="529" t="e">
        <f ca="1">+IF(AND(ISNUMBER(OFFSET('Hygiene Data'!$D$7,0,10*ROW('Hygiene Data'!D182))),'Data Summary'!DP188="Yes"),OFFSET('Hygiene Data'!$D$7,0,10*ROW('Hygiene Data'!D182)),NA())</f>
        <v>#N/A</v>
      </c>
      <c r="BB188" s="529" t="e">
        <f ca="1">+IF(AND(ISNUMBER(OFFSET('Hygiene Data'!$D$9,0,10*ROW('Hygiene Data'!D182))),'Data Summary'!DQ188="Yes"),OFFSET('Hygiene Data'!$D$9,0,10*ROW('Hygiene Data'!D182)),NA())</f>
        <v>#N/A</v>
      </c>
      <c r="BC188" s="529" t="e">
        <f ca="1">+IF(AND(ISNUMBER(OFFSET('Hygiene Data'!$E$5,0,10*ROW('Hygiene Data'!E182))),'Data Summary'!DR188="Yes"),OFFSET('Hygiene Data'!$E$5,0,10*ROW('Hygiene Data'!E182)),NA())</f>
        <v>#N/A</v>
      </c>
      <c r="BD188" s="529" t="e">
        <f ca="1">+IF(AND(ISNUMBER(OFFSET('Hygiene Data'!$E$7,0,10*ROW('Hygiene Data'!E182))),'Data Summary'!DS188="Yes"),OFFSET('Hygiene Data'!$E$7,0,10*ROW('Hygiene Data'!E182)),NA())</f>
        <v>#N/A</v>
      </c>
      <c r="BE188" s="529" t="e">
        <f ca="1">+IF(AND(ISNUMBER(OFFSET('Hygiene Data'!$E$9,0,10*ROW('Hygiene Data'!E182))),'Data Summary'!DT188="Yes"),OFFSET('Hygiene Data'!$E$9,0,10*ROW('Hygiene Data'!E182)),NA())</f>
        <v>#N/A</v>
      </c>
      <c r="BF188" s="529" t="e">
        <f ca="1">+IF(AND(ISNUMBER(OFFSET('Hygiene Data'!$F$5,0,10*ROW('Hygiene Data'!F182))),'Data Summary'!DU188="Yes"),OFFSET('Hygiene Data'!$F$5,0,10*ROW('Hygiene Data'!F182)),NA())</f>
        <v>#N/A</v>
      </c>
      <c r="BG188" s="529" t="e">
        <f ca="1">+IF(AND(ISNUMBER(OFFSET('Hygiene Data'!$F$7,0,10*ROW('Hygiene Data'!F182))),'Data Summary'!DV188="Yes"),OFFSET('Hygiene Data'!$F$7,0,10*ROW('Hygiene Data'!F182)),NA())</f>
        <v>#N/A</v>
      </c>
      <c r="BH188" s="529" t="e">
        <f ca="1">+IF(AND(ISNUMBER(OFFSET('Hygiene Data'!$F$9,0,10*ROW('Hygiene Data'!F182))),'Data Summary'!DW188="Yes"),OFFSET('Hygiene Data'!$F$9,0,10*ROW('Hygiene Data'!F182)),NA())</f>
        <v>#N/A</v>
      </c>
      <c r="BI188" s="529" t="e">
        <f ca="1">+IF(AND(ISNUMBER(OFFSET('Hygiene Data'!$G$5,0,10*ROW('Hygiene Data'!G182))),'Data Summary'!DX188="Yes"),OFFSET('Hygiene Data'!$G$5,0,10*ROW('Hygiene Data'!G182)),NA())</f>
        <v>#N/A</v>
      </c>
      <c r="BJ188" s="529" t="e">
        <f ca="1">+IF(AND(ISNUMBER(OFFSET('Hygiene Data'!$G$7,0,10*ROW('Hygiene Data'!G182))),'Data Summary'!DY188="Yes"),OFFSET('Hygiene Data'!$G$7,0,10*ROW('Hygiene Data'!G182)),NA())</f>
        <v>#N/A</v>
      </c>
      <c r="BK188" s="529" t="e">
        <f ca="1">+IF(AND(ISNUMBER(OFFSET('Hygiene Data'!$G$9,0,10*ROW('Hygiene Data'!G182))),'Data Summary'!DZ188="Yes"),OFFSET('Hygiene Data'!$G$9,0,10*ROW('Hygiene Data'!G182)),NA())</f>
        <v>#N/A</v>
      </c>
      <c r="BL188" s="529" t="e">
        <f ca="1">+IF(AND(ISNUMBER(OFFSET('Hygiene Data'!$H$5,0,10*ROW('Hygiene Data'!H182))),'Data Summary'!EA188="Yes"),OFFSET('Hygiene Data'!$H$5,0,10*ROW('Hygiene Data'!H182)),NA())</f>
        <v>#N/A</v>
      </c>
      <c r="BM188" s="529" t="e">
        <f ca="1">+IF(AND(ISNUMBER(OFFSET('Hygiene Data'!$H$7,0,10*ROW('Hygiene Data'!H182))),'Data Summary'!EB188="Yes"),OFFSET('Hygiene Data'!$H$7,0,10*ROW('Hygiene Data'!H182)),NA())</f>
        <v>#N/A</v>
      </c>
      <c r="BN188" s="529" t="e">
        <f ca="1">+IF(AND(ISNUMBER(OFFSET('Hygiene Data'!$H$9,0,10*ROW('Hygiene Data'!H182))),'Data Summary'!EC188="Yes"),OFFSET('Hygiene Data'!$H$9,0,10*ROW('Hygiene Data'!H182)),NA())</f>
        <v>#N/A</v>
      </c>
      <c r="BO188" s="529" t="e">
        <f ca="1">+IF(AND(ISNUMBER(OFFSET('Hygiene Data'!$I$5,0,10*ROW('Hygiene Data'!I182))),'Data Summary'!ED188="Yes"),OFFSET('Hygiene Data'!$I$5,0,10*ROW('Hygiene Data'!I182)),NA())</f>
        <v>#N/A</v>
      </c>
      <c r="BP188" s="529" t="e">
        <f ca="1">+IF(AND(ISNUMBER(OFFSET('Hygiene Data'!$I$7,0,10*ROW('Hygiene Data'!I182))),'Data Summary'!EE188="Yes"),OFFSET('Hygiene Data'!$I$7,0,10*ROW('Hygiene Data'!I182)),NA())</f>
        <v>#N/A</v>
      </c>
      <c r="BQ188" s="529" t="e">
        <f ca="1">+IF(AND(ISNUMBER(OFFSET('Hygiene Data'!$I$9,0,10*ROW('Hygiene Data'!I182))),'Data Summary'!EF188="Yes"),OFFSET('Hygiene Data'!$I$9,0,10*ROW('Hygiene Data'!I182)),NA())</f>
        <v>#N/A</v>
      </c>
    </row>
    <row r="189" spans="1:69" x14ac:dyDescent="0.25">
      <c r="A189" s="525" t="e">
        <f ca="1">+RIGHT('Data Summary'!A189,LEN('Data Summary'!A189)-9)</f>
        <v>#VALUE!</v>
      </c>
      <c r="B189" s="499" t="str">
        <f ca="1">+IF(ISTEXT('Data Summary'!B189),'Data Summary'!B189,"")</f>
        <v/>
      </c>
      <c r="C189" s="526" t="e">
        <f ca="1">+VALUE('Data Summary'!C189)</f>
        <v>#VALUE!</v>
      </c>
      <c r="D189" s="527" t="e">
        <f ca="1">+IF(AND(ISNUMBER(OFFSET('Water Data'!$D$4,0,10*ROW('Water Data'!D183))),'Data Summary'!BS189="Yes"),100-OFFSET('Water Data'!$D$4,0,10*ROW('Water Data'!D183)),NA())</f>
        <v>#N/A</v>
      </c>
      <c r="E189" s="527" t="e">
        <f ca="1">+IF(AND(ISNUMBER(OFFSET('Water Data'!$D$6,0,10*ROW('Water Data'!D183))),'Data Summary'!BT189="Yes"),OFFSET('Water Data'!$D$6,0,10*ROW('Water Data'!D183)),NA())</f>
        <v>#N/A</v>
      </c>
      <c r="F189" s="527" t="e">
        <f ca="1">+IF(AND(ISNUMBER(OFFSET('Water Data'!$D$9,0,10*ROW('Water Data'!D183))),'Data Summary'!BU189="Yes"),OFFSET('Water Data'!$D$9,0,10*ROW('Water Data'!D183)),NA())</f>
        <v>#N/A</v>
      </c>
      <c r="G189" s="527" t="e">
        <f ca="1">+IF(AND(ISNUMBER(OFFSET('Water Data'!$E$4,0,10*ROW('Water Data'!E183))),'Data Summary'!BV189="Yes"),100-OFFSET('Water Data'!$E$4,0,10*ROW('Water Data'!E183)),NA())</f>
        <v>#N/A</v>
      </c>
      <c r="H189" s="527" t="e">
        <f ca="1">+IF(AND(ISNUMBER(OFFSET('Water Data'!$E$6,0,10*ROW('Water Data'!E183))),'Data Summary'!BW189="Yes"),OFFSET('Water Data'!$E$6,0,10*ROW('Water Data'!E183)),NA())</f>
        <v>#N/A</v>
      </c>
      <c r="I189" s="527" t="e">
        <f ca="1">+IF(AND(ISNUMBER(OFFSET('Water Data'!$E$9,0,10*ROW('Water Data'!E183))),'Data Summary'!BX189="Yes"),OFFSET('Water Data'!$E$9,0,10*ROW('Water Data'!E183)),NA())</f>
        <v>#N/A</v>
      </c>
      <c r="J189" s="527" t="e">
        <f ca="1">+IF(AND(ISNUMBER(OFFSET('Water Data'!$F$4,0,10*ROW('Water Data'!F183))),'Data Summary'!BY189="Yes"),100-OFFSET('Water Data'!$F$4,0,10*ROW('Water Data'!F183)),NA())</f>
        <v>#N/A</v>
      </c>
      <c r="K189" s="527" t="e">
        <f ca="1">+IF(AND(ISNUMBER(OFFSET('Water Data'!$F$6,0,10*ROW('Water Data'!F183))),'Data Summary'!BZ189="Yes"),OFFSET('Water Data'!$F$6,0,10*ROW('Water Data'!F183)),NA())</f>
        <v>#N/A</v>
      </c>
      <c r="L189" s="527" t="e">
        <f ca="1">+IF(AND(ISNUMBER(OFFSET('Water Data'!$F$9,0,10*ROW('Water Data'!F183))),'Data Summary'!CA189="Yes"),OFFSET('Water Data'!$F$9,0,10*ROW('Water Data'!F183)),NA())</f>
        <v>#N/A</v>
      </c>
      <c r="M189" s="527" t="e">
        <f ca="1">+IF(AND(ISNUMBER(OFFSET('Water Data'!$G$4,0,10*ROW('Water Data'!G183))),'Data Summary'!CB189="Yes"),100-OFFSET('Water Data'!$G$4,0,10*ROW('Water Data'!G183)),NA())</f>
        <v>#N/A</v>
      </c>
      <c r="N189" s="527" t="e">
        <f ca="1">+IF(AND(ISNUMBER(OFFSET('Water Data'!$G$6,0,10*ROW('Water Data'!G183))),'Data Summary'!CC189="Yes"),OFFSET('Water Data'!$G$6,0,10*ROW('Water Data'!G183)),NA())</f>
        <v>#N/A</v>
      </c>
      <c r="O189" s="527" t="e">
        <f ca="1">+IF(AND(ISNUMBER(OFFSET('Water Data'!$G$9,0,10*ROW('Water Data'!G183))),'Data Summary'!CD189="Yes"),OFFSET('Water Data'!$G$9,0,10*ROW('Water Data'!G183)),NA())</f>
        <v>#N/A</v>
      </c>
      <c r="P189" s="527" t="e">
        <f ca="1">+IF(AND(ISNUMBER(OFFSET('Water Data'!$H$4,0,10*ROW('Water Data'!H183))),'Data Summary'!CE189="Yes"),100-OFFSET('Water Data'!$H$4,0,10*ROW('Water Data'!H183)),NA())</f>
        <v>#N/A</v>
      </c>
      <c r="Q189" s="527" t="e">
        <f ca="1">+IF(AND(ISNUMBER(OFFSET('Water Data'!$H$6,0,10*ROW('Water Data'!H183))),'Data Summary'!CF189="Yes"),OFFSET('Water Data'!$H$6,0,10*ROW('Water Data'!H183)),NA())</f>
        <v>#N/A</v>
      </c>
      <c r="R189" s="527" t="e">
        <f ca="1">+IF(AND(ISNUMBER(OFFSET('Water Data'!$H$9,0,10*ROW('Water Data'!H183))),'Data Summary'!CG189="Yes"),OFFSET('Water Data'!$H$9,0,10*ROW('Water Data'!H183)),NA())</f>
        <v>#N/A</v>
      </c>
      <c r="S189" s="527" t="e">
        <f ca="1">+IF(AND(ISNUMBER(OFFSET('Water Data'!$I$4,0,10*ROW('Water Data'!I183))),'Data Summary'!CH189="Yes"),100-OFFSET('Water Data'!$I$4,0,10*ROW('Water Data'!I183)),NA())</f>
        <v>#N/A</v>
      </c>
      <c r="T189" s="527" t="e">
        <f ca="1">+IF(AND(ISNUMBER(OFFSET('Water Data'!$I$6,0,10*ROW('Water Data'!I183))),'Data Summary'!CI189="Yes"),OFFSET('Water Data'!$I$6,0,10*ROW('Water Data'!I183)),NA())</f>
        <v>#N/A</v>
      </c>
      <c r="U189" s="527" t="e">
        <f ca="1">+IF(AND(ISNUMBER(OFFSET('Water Data'!$I$9,0,10*ROW('Water Data'!I183))),'Data Summary'!CJ189="Yes"),OFFSET('Water Data'!$I$9,0,10*ROW('Water Data'!I183)),NA())</f>
        <v>#N/A</v>
      </c>
      <c r="V189" s="528" t="e">
        <f ca="1">+IF(AND(ISNUMBER(OFFSET('Sanitation Data'!$D$4,0,10*ROW('Sanitation Data'!D183))),'Data Summary'!CK189="Yes"),100-OFFSET('Sanitation Data'!$D$4,0,10*ROW('Sanitation Data'!D183)),NA())</f>
        <v>#N/A</v>
      </c>
      <c r="W189" s="528" t="e">
        <f ca="1">+IF(AND(ISNUMBER(OFFSET('Sanitation Data'!$D$6,0,10*ROW('Sanitation Data'!D183))),'Data Summary'!CL189="Yes"),OFFSET('Sanitation Data'!$D$6,0,10*ROW('Sanitation Data'!D183)),NA())</f>
        <v>#N/A</v>
      </c>
      <c r="X189" s="528" t="e">
        <f ca="1">+IF(AND(ISNUMBER(OFFSET('Sanitation Data'!$D$10,0,10*ROW('Sanitation Data'!D183))),'Data Summary'!CM189="Yes"),OFFSET('Sanitation Data'!$D$10,0,10*ROW('Sanitation Data'!D183)),NA())</f>
        <v>#N/A</v>
      </c>
      <c r="Y189" s="528" t="e">
        <f ca="1">+IF(AND(ISNUMBER(OFFSET('Sanitation Data'!$D$11,0,10*ROW('Sanitation Data'!D183))),'Data Summary'!CN189="Yes"),OFFSET('Sanitation Data'!$D$11,0,10*ROW('Sanitation Data'!D183)),NA())</f>
        <v>#N/A</v>
      </c>
      <c r="Z189" s="528" t="e">
        <f ca="1">+IF(AND(ISNUMBER(OFFSET('Sanitation Data'!$D$12,0,10*ROW('Sanitation Data'!D183))),'Data Summary'!CO189="Yes"),OFFSET('Sanitation Data'!$D$12,0,10*ROW('Sanitation Data'!D183)),NA())</f>
        <v>#N/A</v>
      </c>
      <c r="AA189" s="528" t="e">
        <f ca="1">+IF(AND(ISNUMBER(OFFSET('Sanitation Data'!$E$4,0,10*ROW('Sanitation Data'!E183))),'Data Summary'!CP189="Yes"),100-OFFSET('Sanitation Data'!$E$4,0,10*ROW('Sanitation Data'!E183)),NA())</f>
        <v>#N/A</v>
      </c>
      <c r="AB189" s="528" t="e">
        <f ca="1">+IF(AND(ISNUMBER(OFFSET('Sanitation Data'!$E$6,0,10*ROW('Sanitation Data'!E183))),'Data Summary'!CQ189="Yes"),OFFSET('Sanitation Data'!$E$6,0,10*ROW('Sanitation Data'!E183)),NA())</f>
        <v>#N/A</v>
      </c>
      <c r="AC189" s="528" t="e">
        <f ca="1">+IF(AND(ISNUMBER(OFFSET('Sanitation Data'!$E$10,0,10*ROW('Sanitation Data'!E183))),'Data Summary'!CR189="Yes"),OFFSET('Sanitation Data'!$E$10,0,10*ROW('Sanitation Data'!E183)),NA())</f>
        <v>#N/A</v>
      </c>
      <c r="AD189" s="528" t="e">
        <f ca="1">+IF(AND(ISNUMBER(OFFSET('Sanitation Data'!$E$11,0,10*ROW('Sanitation Data'!E183))),'Data Summary'!CS189="Yes"),OFFSET('Sanitation Data'!$E$11,0,10*ROW('Sanitation Data'!E183)),NA())</f>
        <v>#N/A</v>
      </c>
      <c r="AE189" s="528" t="e">
        <f ca="1">+IF(AND(ISNUMBER(OFFSET('Sanitation Data'!$E$12,0,10*ROW('Sanitation Data'!E183))),'Data Summary'!CT189="Yes"),OFFSET('Sanitation Data'!$E$12,0,10*ROW('Sanitation Data'!E183)),NA())</f>
        <v>#N/A</v>
      </c>
      <c r="AF189" s="528" t="e">
        <f ca="1">+IF(AND(ISNUMBER(OFFSET('Sanitation Data'!$F$4,0,10*ROW('Sanitation Data'!F183))),'Data Summary'!CU189="Yes"),100-OFFSET('Sanitation Data'!$F$4,0,10*ROW('Sanitation Data'!F183)),NA())</f>
        <v>#N/A</v>
      </c>
      <c r="AG189" s="528" t="e">
        <f ca="1">+IF(AND(ISNUMBER(OFFSET('Sanitation Data'!$F$6,0,10*ROW('Sanitation Data'!F183))),'Data Summary'!CV189="Yes"),OFFSET('Sanitation Data'!$F$6,0,10*ROW('Sanitation Data'!F183)),NA())</f>
        <v>#N/A</v>
      </c>
      <c r="AH189" s="528" t="e">
        <f ca="1">+IF(AND(ISNUMBER(OFFSET('Sanitation Data'!$F$10,0,10*ROW('Sanitation Data'!F183))),'Data Summary'!CW189="Yes"),OFFSET('Sanitation Data'!$F$10,0,10*ROW('Sanitation Data'!F183)),NA())</f>
        <v>#N/A</v>
      </c>
      <c r="AI189" s="528" t="e">
        <f ca="1">+IF(AND(ISNUMBER(OFFSET('Sanitation Data'!$F$11,0,10*ROW('Sanitation Data'!F183))),'Data Summary'!CX189="Yes"),OFFSET('Sanitation Data'!$F$11,0,10*ROW('Sanitation Data'!F183)),NA())</f>
        <v>#N/A</v>
      </c>
      <c r="AJ189" s="528" t="e">
        <f ca="1">+IF(AND(ISNUMBER(OFFSET('Sanitation Data'!$F$12,0,10*ROW('Sanitation Data'!F183))),'Data Summary'!CY189="Yes"),OFFSET('Sanitation Data'!$F$12,0,10*ROW('Sanitation Data'!F183)),NA())</f>
        <v>#N/A</v>
      </c>
      <c r="AK189" s="528" t="e">
        <f ca="1">+IF(AND(ISNUMBER(OFFSET('Sanitation Data'!$G$4,0,10*ROW('Sanitation Data'!G183))),'Data Summary'!CZ189="Yes"),100-OFFSET('Sanitation Data'!$G$4,0,10*ROW('Sanitation Data'!G183)),NA())</f>
        <v>#N/A</v>
      </c>
      <c r="AL189" s="528" t="e">
        <f ca="1">+IF(AND(ISNUMBER(OFFSET('Sanitation Data'!$G$6,0,10*ROW('Sanitation Data'!G183))),'Data Summary'!DA189="Yes"),OFFSET('Sanitation Data'!$G$6,0,10*ROW('Sanitation Data'!G183)),NA())</f>
        <v>#N/A</v>
      </c>
      <c r="AM189" s="528" t="e">
        <f ca="1">+IF(AND(ISNUMBER(OFFSET('Sanitation Data'!$G$10,0,10*ROW('Sanitation Data'!G183))),'Data Summary'!DB189="Yes"),OFFSET('Sanitation Data'!$G$10,0,10*ROW('Sanitation Data'!G183)),NA())</f>
        <v>#N/A</v>
      </c>
      <c r="AN189" s="528" t="e">
        <f ca="1">+IF(AND(ISNUMBER(OFFSET('Sanitation Data'!$G$11,0,10*ROW('Sanitation Data'!G183))),'Data Summary'!DC189="Yes"),OFFSET('Sanitation Data'!$G$11,0,10*ROW('Sanitation Data'!G183)),NA())</f>
        <v>#N/A</v>
      </c>
      <c r="AO189" s="528" t="e">
        <f ca="1">+IF(AND(ISNUMBER(OFFSET('Sanitation Data'!$G$12,0,10*ROW('Sanitation Data'!G183))),'Data Summary'!DD189="Yes"),OFFSET('Sanitation Data'!$G$12,0,10*ROW('Sanitation Data'!G183)),NA())</f>
        <v>#N/A</v>
      </c>
      <c r="AP189" s="528" t="e">
        <f ca="1">+IF(AND(ISNUMBER(OFFSET('Sanitation Data'!$H$4,0,10*ROW('Sanitation Data'!H183))),'Data Summary'!DE189="Yes"),100-OFFSET('Sanitation Data'!$H$4,0,10*ROW('Sanitation Data'!H183)),NA())</f>
        <v>#N/A</v>
      </c>
      <c r="AQ189" s="528" t="e">
        <f ca="1">+IF(AND(ISNUMBER(OFFSET('Sanitation Data'!$H$6,0,10*ROW('Sanitation Data'!H183))),'Data Summary'!DF189="Yes"),OFFSET('Sanitation Data'!$H$6,0,10*ROW('Sanitation Data'!H183)),NA())</f>
        <v>#N/A</v>
      </c>
      <c r="AR189" s="528" t="e">
        <f ca="1">+IF(AND(ISNUMBER(OFFSET('Sanitation Data'!$H$10,0,10*ROW('Sanitation Data'!H183))),'Data Summary'!DG189="Yes"),OFFSET('Sanitation Data'!$H$10,0,10*ROW('Sanitation Data'!H183)),NA())</f>
        <v>#N/A</v>
      </c>
      <c r="AS189" s="528" t="e">
        <f ca="1">+IF(AND(ISNUMBER(OFFSET('Sanitation Data'!$H$11,0,10*ROW('Sanitation Data'!H183))),'Data Summary'!DH189="Yes"),OFFSET('Sanitation Data'!$H$11,0,10*ROW('Sanitation Data'!H183)),NA())</f>
        <v>#N/A</v>
      </c>
      <c r="AT189" s="528" t="e">
        <f ca="1">+IF(AND(ISNUMBER(OFFSET('Sanitation Data'!$H$12,0,10*ROW('Sanitation Data'!H183))),'Data Summary'!DI189="Yes"),OFFSET('Sanitation Data'!$H$12,0,10*ROW('Sanitation Data'!H183)),NA())</f>
        <v>#N/A</v>
      </c>
      <c r="AU189" s="528" t="e">
        <f ca="1">+IF(AND(ISNUMBER(OFFSET('Sanitation Data'!$I$4,0,10*ROW('Sanitation Data'!I183))),'Data Summary'!DJ189="Yes"),100-OFFSET('Sanitation Data'!$I$4,0,10*ROW('Sanitation Data'!I183)),NA())</f>
        <v>#N/A</v>
      </c>
      <c r="AV189" s="528" t="e">
        <f ca="1">+IF(AND(ISNUMBER(OFFSET('Sanitation Data'!$I$6,0,10*ROW('Sanitation Data'!I183))),'Data Summary'!DK189="Yes"),OFFSET('Sanitation Data'!$I$6,0,10*ROW('Sanitation Data'!I183)),NA())</f>
        <v>#N/A</v>
      </c>
      <c r="AW189" s="528" t="e">
        <f ca="1">+IF(AND(ISNUMBER(OFFSET('Sanitation Data'!$I$10,0,10*ROW('Sanitation Data'!I183))),'Data Summary'!DL189="Yes"),OFFSET('Sanitation Data'!$I$10,0,10*ROW('Sanitation Data'!I183)),NA())</f>
        <v>#N/A</v>
      </c>
      <c r="AX189" s="528" t="e">
        <f ca="1">+IF(AND(ISNUMBER(OFFSET('Sanitation Data'!$I$11,0,10*ROW('Sanitation Data'!I183))),'Data Summary'!DM189="Yes"),OFFSET('Sanitation Data'!$I$11,0,10*ROW('Sanitation Data'!I183)),NA())</f>
        <v>#N/A</v>
      </c>
      <c r="AY189" s="528" t="e">
        <f ca="1">+IF(AND(ISNUMBER(OFFSET('Sanitation Data'!$I$12,0,10*ROW('Sanitation Data'!I183))),'Data Summary'!DN189="Yes"),OFFSET('Sanitation Data'!$I$12,0,10*ROW('Sanitation Data'!I183)),NA())</f>
        <v>#N/A</v>
      </c>
      <c r="AZ189" s="529" t="e">
        <f ca="1">+IF(AND(ISNUMBER(OFFSET('Hygiene Data'!$D$5,0,10*ROW('Hygiene Data'!D183))),'Data Summary'!DO189="Yes"),OFFSET('Hygiene Data'!$D$5,0,10*ROW('Hygiene Data'!D183)),NA())</f>
        <v>#N/A</v>
      </c>
      <c r="BA189" s="529" t="e">
        <f ca="1">+IF(AND(ISNUMBER(OFFSET('Hygiene Data'!$D$7,0,10*ROW('Hygiene Data'!D183))),'Data Summary'!DP189="Yes"),OFFSET('Hygiene Data'!$D$7,0,10*ROW('Hygiene Data'!D183)),NA())</f>
        <v>#N/A</v>
      </c>
      <c r="BB189" s="529" t="e">
        <f ca="1">+IF(AND(ISNUMBER(OFFSET('Hygiene Data'!$D$9,0,10*ROW('Hygiene Data'!D183))),'Data Summary'!DQ189="Yes"),OFFSET('Hygiene Data'!$D$9,0,10*ROW('Hygiene Data'!D183)),NA())</f>
        <v>#N/A</v>
      </c>
      <c r="BC189" s="529" t="e">
        <f ca="1">+IF(AND(ISNUMBER(OFFSET('Hygiene Data'!$E$5,0,10*ROW('Hygiene Data'!E183))),'Data Summary'!DR189="Yes"),OFFSET('Hygiene Data'!$E$5,0,10*ROW('Hygiene Data'!E183)),NA())</f>
        <v>#N/A</v>
      </c>
      <c r="BD189" s="529" t="e">
        <f ca="1">+IF(AND(ISNUMBER(OFFSET('Hygiene Data'!$E$7,0,10*ROW('Hygiene Data'!E183))),'Data Summary'!DS189="Yes"),OFFSET('Hygiene Data'!$E$7,0,10*ROW('Hygiene Data'!E183)),NA())</f>
        <v>#N/A</v>
      </c>
      <c r="BE189" s="529" t="e">
        <f ca="1">+IF(AND(ISNUMBER(OFFSET('Hygiene Data'!$E$9,0,10*ROW('Hygiene Data'!E183))),'Data Summary'!DT189="Yes"),OFFSET('Hygiene Data'!$E$9,0,10*ROW('Hygiene Data'!E183)),NA())</f>
        <v>#N/A</v>
      </c>
      <c r="BF189" s="529" t="e">
        <f ca="1">+IF(AND(ISNUMBER(OFFSET('Hygiene Data'!$F$5,0,10*ROW('Hygiene Data'!F183))),'Data Summary'!DU189="Yes"),OFFSET('Hygiene Data'!$F$5,0,10*ROW('Hygiene Data'!F183)),NA())</f>
        <v>#N/A</v>
      </c>
      <c r="BG189" s="529" t="e">
        <f ca="1">+IF(AND(ISNUMBER(OFFSET('Hygiene Data'!$F$7,0,10*ROW('Hygiene Data'!F183))),'Data Summary'!DV189="Yes"),OFFSET('Hygiene Data'!$F$7,0,10*ROW('Hygiene Data'!F183)),NA())</f>
        <v>#N/A</v>
      </c>
      <c r="BH189" s="529" t="e">
        <f ca="1">+IF(AND(ISNUMBER(OFFSET('Hygiene Data'!$F$9,0,10*ROW('Hygiene Data'!F183))),'Data Summary'!DW189="Yes"),OFFSET('Hygiene Data'!$F$9,0,10*ROW('Hygiene Data'!F183)),NA())</f>
        <v>#N/A</v>
      </c>
      <c r="BI189" s="529" t="e">
        <f ca="1">+IF(AND(ISNUMBER(OFFSET('Hygiene Data'!$G$5,0,10*ROW('Hygiene Data'!G183))),'Data Summary'!DX189="Yes"),OFFSET('Hygiene Data'!$G$5,0,10*ROW('Hygiene Data'!G183)),NA())</f>
        <v>#N/A</v>
      </c>
      <c r="BJ189" s="529" t="e">
        <f ca="1">+IF(AND(ISNUMBER(OFFSET('Hygiene Data'!$G$7,0,10*ROW('Hygiene Data'!G183))),'Data Summary'!DY189="Yes"),OFFSET('Hygiene Data'!$G$7,0,10*ROW('Hygiene Data'!G183)),NA())</f>
        <v>#N/A</v>
      </c>
      <c r="BK189" s="529" t="e">
        <f ca="1">+IF(AND(ISNUMBER(OFFSET('Hygiene Data'!$G$9,0,10*ROW('Hygiene Data'!G183))),'Data Summary'!DZ189="Yes"),OFFSET('Hygiene Data'!$G$9,0,10*ROW('Hygiene Data'!G183)),NA())</f>
        <v>#N/A</v>
      </c>
      <c r="BL189" s="529" t="e">
        <f ca="1">+IF(AND(ISNUMBER(OFFSET('Hygiene Data'!$H$5,0,10*ROW('Hygiene Data'!H183))),'Data Summary'!EA189="Yes"),OFFSET('Hygiene Data'!$H$5,0,10*ROW('Hygiene Data'!H183)),NA())</f>
        <v>#N/A</v>
      </c>
      <c r="BM189" s="529" t="e">
        <f ca="1">+IF(AND(ISNUMBER(OFFSET('Hygiene Data'!$H$7,0,10*ROW('Hygiene Data'!H183))),'Data Summary'!EB189="Yes"),OFFSET('Hygiene Data'!$H$7,0,10*ROW('Hygiene Data'!H183)),NA())</f>
        <v>#N/A</v>
      </c>
      <c r="BN189" s="529" t="e">
        <f ca="1">+IF(AND(ISNUMBER(OFFSET('Hygiene Data'!$H$9,0,10*ROW('Hygiene Data'!H183))),'Data Summary'!EC189="Yes"),OFFSET('Hygiene Data'!$H$9,0,10*ROW('Hygiene Data'!H183)),NA())</f>
        <v>#N/A</v>
      </c>
      <c r="BO189" s="529" t="e">
        <f ca="1">+IF(AND(ISNUMBER(OFFSET('Hygiene Data'!$I$5,0,10*ROW('Hygiene Data'!I183))),'Data Summary'!ED189="Yes"),OFFSET('Hygiene Data'!$I$5,0,10*ROW('Hygiene Data'!I183)),NA())</f>
        <v>#N/A</v>
      </c>
      <c r="BP189" s="529" t="e">
        <f ca="1">+IF(AND(ISNUMBER(OFFSET('Hygiene Data'!$I$7,0,10*ROW('Hygiene Data'!I183))),'Data Summary'!EE189="Yes"),OFFSET('Hygiene Data'!$I$7,0,10*ROW('Hygiene Data'!I183)),NA())</f>
        <v>#N/A</v>
      </c>
      <c r="BQ189" s="529" t="e">
        <f ca="1">+IF(AND(ISNUMBER(OFFSET('Hygiene Data'!$I$9,0,10*ROW('Hygiene Data'!I183))),'Data Summary'!EF189="Yes"),OFFSET('Hygiene Data'!$I$9,0,10*ROW('Hygiene Data'!I183)),NA())</f>
        <v>#N/A</v>
      </c>
    </row>
    <row r="190" spans="1:69" x14ac:dyDescent="0.25">
      <c r="A190" s="525" t="e">
        <f ca="1">+RIGHT('Data Summary'!A190,LEN('Data Summary'!A190)-9)</f>
        <v>#VALUE!</v>
      </c>
      <c r="B190" s="499" t="str">
        <f ca="1">+IF(ISTEXT('Data Summary'!B190),'Data Summary'!B190,"")</f>
        <v/>
      </c>
      <c r="C190" s="526" t="e">
        <f ca="1">+VALUE('Data Summary'!C190)</f>
        <v>#VALUE!</v>
      </c>
      <c r="D190" s="527" t="e">
        <f ca="1">+IF(AND(ISNUMBER(OFFSET('Water Data'!$D$4,0,10*ROW('Water Data'!D184))),'Data Summary'!BS190="Yes"),100-OFFSET('Water Data'!$D$4,0,10*ROW('Water Data'!D184)),NA())</f>
        <v>#N/A</v>
      </c>
      <c r="E190" s="527" t="e">
        <f ca="1">+IF(AND(ISNUMBER(OFFSET('Water Data'!$D$6,0,10*ROW('Water Data'!D184))),'Data Summary'!BT190="Yes"),OFFSET('Water Data'!$D$6,0,10*ROW('Water Data'!D184)),NA())</f>
        <v>#N/A</v>
      </c>
      <c r="F190" s="527" t="e">
        <f ca="1">+IF(AND(ISNUMBER(OFFSET('Water Data'!$D$9,0,10*ROW('Water Data'!D184))),'Data Summary'!BU190="Yes"),OFFSET('Water Data'!$D$9,0,10*ROW('Water Data'!D184)),NA())</f>
        <v>#N/A</v>
      </c>
      <c r="G190" s="527" t="e">
        <f ca="1">+IF(AND(ISNUMBER(OFFSET('Water Data'!$E$4,0,10*ROW('Water Data'!E184))),'Data Summary'!BV190="Yes"),100-OFFSET('Water Data'!$E$4,0,10*ROW('Water Data'!E184)),NA())</f>
        <v>#N/A</v>
      </c>
      <c r="H190" s="527" t="e">
        <f ca="1">+IF(AND(ISNUMBER(OFFSET('Water Data'!$E$6,0,10*ROW('Water Data'!E184))),'Data Summary'!BW190="Yes"),OFFSET('Water Data'!$E$6,0,10*ROW('Water Data'!E184)),NA())</f>
        <v>#N/A</v>
      </c>
      <c r="I190" s="527" t="e">
        <f ca="1">+IF(AND(ISNUMBER(OFFSET('Water Data'!$E$9,0,10*ROW('Water Data'!E184))),'Data Summary'!BX190="Yes"),OFFSET('Water Data'!$E$9,0,10*ROW('Water Data'!E184)),NA())</f>
        <v>#N/A</v>
      </c>
      <c r="J190" s="527" t="e">
        <f ca="1">+IF(AND(ISNUMBER(OFFSET('Water Data'!$F$4,0,10*ROW('Water Data'!F184))),'Data Summary'!BY190="Yes"),100-OFFSET('Water Data'!$F$4,0,10*ROW('Water Data'!F184)),NA())</f>
        <v>#N/A</v>
      </c>
      <c r="K190" s="527" t="e">
        <f ca="1">+IF(AND(ISNUMBER(OFFSET('Water Data'!$F$6,0,10*ROW('Water Data'!F184))),'Data Summary'!BZ190="Yes"),OFFSET('Water Data'!$F$6,0,10*ROW('Water Data'!F184)),NA())</f>
        <v>#N/A</v>
      </c>
      <c r="L190" s="527" t="e">
        <f ca="1">+IF(AND(ISNUMBER(OFFSET('Water Data'!$F$9,0,10*ROW('Water Data'!F184))),'Data Summary'!CA190="Yes"),OFFSET('Water Data'!$F$9,0,10*ROW('Water Data'!F184)),NA())</f>
        <v>#N/A</v>
      </c>
      <c r="M190" s="527" t="e">
        <f ca="1">+IF(AND(ISNUMBER(OFFSET('Water Data'!$G$4,0,10*ROW('Water Data'!G184))),'Data Summary'!CB190="Yes"),100-OFFSET('Water Data'!$G$4,0,10*ROW('Water Data'!G184)),NA())</f>
        <v>#N/A</v>
      </c>
      <c r="N190" s="527" t="e">
        <f ca="1">+IF(AND(ISNUMBER(OFFSET('Water Data'!$G$6,0,10*ROW('Water Data'!G184))),'Data Summary'!CC190="Yes"),OFFSET('Water Data'!$G$6,0,10*ROW('Water Data'!G184)),NA())</f>
        <v>#N/A</v>
      </c>
      <c r="O190" s="527" t="e">
        <f ca="1">+IF(AND(ISNUMBER(OFFSET('Water Data'!$G$9,0,10*ROW('Water Data'!G184))),'Data Summary'!CD190="Yes"),OFFSET('Water Data'!$G$9,0,10*ROW('Water Data'!G184)),NA())</f>
        <v>#N/A</v>
      </c>
      <c r="P190" s="527" t="e">
        <f ca="1">+IF(AND(ISNUMBER(OFFSET('Water Data'!$H$4,0,10*ROW('Water Data'!H184))),'Data Summary'!CE190="Yes"),100-OFFSET('Water Data'!$H$4,0,10*ROW('Water Data'!H184)),NA())</f>
        <v>#N/A</v>
      </c>
      <c r="Q190" s="527" t="e">
        <f ca="1">+IF(AND(ISNUMBER(OFFSET('Water Data'!$H$6,0,10*ROW('Water Data'!H184))),'Data Summary'!CF190="Yes"),OFFSET('Water Data'!$H$6,0,10*ROW('Water Data'!H184)),NA())</f>
        <v>#N/A</v>
      </c>
      <c r="R190" s="527" t="e">
        <f ca="1">+IF(AND(ISNUMBER(OFFSET('Water Data'!$H$9,0,10*ROW('Water Data'!H184))),'Data Summary'!CG190="Yes"),OFFSET('Water Data'!$H$9,0,10*ROW('Water Data'!H184)),NA())</f>
        <v>#N/A</v>
      </c>
      <c r="S190" s="527" t="e">
        <f ca="1">+IF(AND(ISNUMBER(OFFSET('Water Data'!$I$4,0,10*ROW('Water Data'!I184))),'Data Summary'!CH190="Yes"),100-OFFSET('Water Data'!$I$4,0,10*ROW('Water Data'!I184)),NA())</f>
        <v>#N/A</v>
      </c>
      <c r="T190" s="527" t="e">
        <f ca="1">+IF(AND(ISNUMBER(OFFSET('Water Data'!$I$6,0,10*ROW('Water Data'!I184))),'Data Summary'!CI190="Yes"),OFFSET('Water Data'!$I$6,0,10*ROW('Water Data'!I184)),NA())</f>
        <v>#N/A</v>
      </c>
      <c r="U190" s="527" t="e">
        <f ca="1">+IF(AND(ISNUMBER(OFFSET('Water Data'!$I$9,0,10*ROW('Water Data'!I184))),'Data Summary'!CJ190="Yes"),OFFSET('Water Data'!$I$9,0,10*ROW('Water Data'!I184)),NA())</f>
        <v>#N/A</v>
      </c>
      <c r="V190" s="528" t="e">
        <f ca="1">+IF(AND(ISNUMBER(OFFSET('Sanitation Data'!$D$4,0,10*ROW('Sanitation Data'!D184))),'Data Summary'!CK190="Yes"),100-OFFSET('Sanitation Data'!$D$4,0,10*ROW('Sanitation Data'!D184)),NA())</f>
        <v>#N/A</v>
      </c>
      <c r="W190" s="528" t="e">
        <f ca="1">+IF(AND(ISNUMBER(OFFSET('Sanitation Data'!$D$6,0,10*ROW('Sanitation Data'!D184))),'Data Summary'!CL190="Yes"),OFFSET('Sanitation Data'!$D$6,0,10*ROW('Sanitation Data'!D184)),NA())</f>
        <v>#N/A</v>
      </c>
      <c r="X190" s="528" t="e">
        <f ca="1">+IF(AND(ISNUMBER(OFFSET('Sanitation Data'!$D$10,0,10*ROW('Sanitation Data'!D184))),'Data Summary'!CM190="Yes"),OFFSET('Sanitation Data'!$D$10,0,10*ROW('Sanitation Data'!D184)),NA())</f>
        <v>#N/A</v>
      </c>
      <c r="Y190" s="528" t="e">
        <f ca="1">+IF(AND(ISNUMBER(OFFSET('Sanitation Data'!$D$11,0,10*ROW('Sanitation Data'!D184))),'Data Summary'!CN190="Yes"),OFFSET('Sanitation Data'!$D$11,0,10*ROW('Sanitation Data'!D184)),NA())</f>
        <v>#N/A</v>
      </c>
      <c r="Z190" s="528" t="e">
        <f ca="1">+IF(AND(ISNUMBER(OFFSET('Sanitation Data'!$D$12,0,10*ROW('Sanitation Data'!D184))),'Data Summary'!CO190="Yes"),OFFSET('Sanitation Data'!$D$12,0,10*ROW('Sanitation Data'!D184)),NA())</f>
        <v>#N/A</v>
      </c>
      <c r="AA190" s="528" t="e">
        <f ca="1">+IF(AND(ISNUMBER(OFFSET('Sanitation Data'!$E$4,0,10*ROW('Sanitation Data'!E184))),'Data Summary'!CP190="Yes"),100-OFFSET('Sanitation Data'!$E$4,0,10*ROW('Sanitation Data'!E184)),NA())</f>
        <v>#N/A</v>
      </c>
      <c r="AB190" s="528" t="e">
        <f ca="1">+IF(AND(ISNUMBER(OFFSET('Sanitation Data'!$E$6,0,10*ROW('Sanitation Data'!E184))),'Data Summary'!CQ190="Yes"),OFFSET('Sanitation Data'!$E$6,0,10*ROW('Sanitation Data'!E184)),NA())</f>
        <v>#N/A</v>
      </c>
      <c r="AC190" s="528" t="e">
        <f ca="1">+IF(AND(ISNUMBER(OFFSET('Sanitation Data'!$E$10,0,10*ROW('Sanitation Data'!E184))),'Data Summary'!CR190="Yes"),OFFSET('Sanitation Data'!$E$10,0,10*ROW('Sanitation Data'!E184)),NA())</f>
        <v>#N/A</v>
      </c>
      <c r="AD190" s="528" t="e">
        <f ca="1">+IF(AND(ISNUMBER(OFFSET('Sanitation Data'!$E$11,0,10*ROW('Sanitation Data'!E184))),'Data Summary'!CS190="Yes"),OFFSET('Sanitation Data'!$E$11,0,10*ROW('Sanitation Data'!E184)),NA())</f>
        <v>#N/A</v>
      </c>
      <c r="AE190" s="528" t="e">
        <f ca="1">+IF(AND(ISNUMBER(OFFSET('Sanitation Data'!$E$12,0,10*ROW('Sanitation Data'!E184))),'Data Summary'!CT190="Yes"),OFFSET('Sanitation Data'!$E$12,0,10*ROW('Sanitation Data'!E184)),NA())</f>
        <v>#N/A</v>
      </c>
      <c r="AF190" s="528" t="e">
        <f ca="1">+IF(AND(ISNUMBER(OFFSET('Sanitation Data'!$F$4,0,10*ROW('Sanitation Data'!F184))),'Data Summary'!CU190="Yes"),100-OFFSET('Sanitation Data'!$F$4,0,10*ROW('Sanitation Data'!F184)),NA())</f>
        <v>#N/A</v>
      </c>
      <c r="AG190" s="528" t="e">
        <f ca="1">+IF(AND(ISNUMBER(OFFSET('Sanitation Data'!$F$6,0,10*ROW('Sanitation Data'!F184))),'Data Summary'!CV190="Yes"),OFFSET('Sanitation Data'!$F$6,0,10*ROW('Sanitation Data'!F184)),NA())</f>
        <v>#N/A</v>
      </c>
      <c r="AH190" s="528" t="e">
        <f ca="1">+IF(AND(ISNUMBER(OFFSET('Sanitation Data'!$F$10,0,10*ROW('Sanitation Data'!F184))),'Data Summary'!CW190="Yes"),OFFSET('Sanitation Data'!$F$10,0,10*ROW('Sanitation Data'!F184)),NA())</f>
        <v>#N/A</v>
      </c>
      <c r="AI190" s="528" t="e">
        <f ca="1">+IF(AND(ISNUMBER(OFFSET('Sanitation Data'!$F$11,0,10*ROW('Sanitation Data'!F184))),'Data Summary'!CX190="Yes"),OFFSET('Sanitation Data'!$F$11,0,10*ROW('Sanitation Data'!F184)),NA())</f>
        <v>#N/A</v>
      </c>
      <c r="AJ190" s="528" t="e">
        <f ca="1">+IF(AND(ISNUMBER(OFFSET('Sanitation Data'!$F$12,0,10*ROW('Sanitation Data'!F184))),'Data Summary'!CY190="Yes"),OFFSET('Sanitation Data'!$F$12,0,10*ROW('Sanitation Data'!F184)),NA())</f>
        <v>#N/A</v>
      </c>
      <c r="AK190" s="528" t="e">
        <f ca="1">+IF(AND(ISNUMBER(OFFSET('Sanitation Data'!$G$4,0,10*ROW('Sanitation Data'!G184))),'Data Summary'!CZ190="Yes"),100-OFFSET('Sanitation Data'!$G$4,0,10*ROW('Sanitation Data'!G184)),NA())</f>
        <v>#N/A</v>
      </c>
      <c r="AL190" s="528" t="e">
        <f ca="1">+IF(AND(ISNUMBER(OFFSET('Sanitation Data'!$G$6,0,10*ROW('Sanitation Data'!G184))),'Data Summary'!DA190="Yes"),OFFSET('Sanitation Data'!$G$6,0,10*ROW('Sanitation Data'!G184)),NA())</f>
        <v>#N/A</v>
      </c>
      <c r="AM190" s="528" t="e">
        <f ca="1">+IF(AND(ISNUMBER(OFFSET('Sanitation Data'!$G$10,0,10*ROW('Sanitation Data'!G184))),'Data Summary'!DB190="Yes"),OFFSET('Sanitation Data'!$G$10,0,10*ROW('Sanitation Data'!G184)),NA())</f>
        <v>#N/A</v>
      </c>
      <c r="AN190" s="528" t="e">
        <f ca="1">+IF(AND(ISNUMBER(OFFSET('Sanitation Data'!$G$11,0,10*ROW('Sanitation Data'!G184))),'Data Summary'!DC190="Yes"),OFFSET('Sanitation Data'!$G$11,0,10*ROW('Sanitation Data'!G184)),NA())</f>
        <v>#N/A</v>
      </c>
      <c r="AO190" s="528" t="e">
        <f ca="1">+IF(AND(ISNUMBER(OFFSET('Sanitation Data'!$G$12,0,10*ROW('Sanitation Data'!G184))),'Data Summary'!DD190="Yes"),OFFSET('Sanitation Data'!$G$12,0,10*ROW('Sanitation Data'!G184)),NA())</f>
        <v>#N/A</v>
      </c>
      <c r="AP190" s="528" t="e">
        <f ca="1">+IF(AND(ISNUMBER(OFFSET('Sanitation Data'!$H$4,0,10*ROW('Sanitation Data'!H184))),'Data Summary'!DE190="Yes"),100-OFFSET('Sanitation Data'!$H$4,0,10*ROW('Sanitation Data'!H184)),NA())</f>
        <v>#N/A</v>
      </c>
      <c r="AQ190" s="528" t="e">
        <f ca="1">+IF(AND(ISNUMBER(OFFSET('Sanitation Data'!$H$6,0,10*ROW('Sanitation Data'!H184))),'Data Summary'!DF190="Yes"),OFFSET('Sanitation Data'!$H$6,0,10*ROW('Sanitation Data'!H184)),NA())</f>
        <v>#N/A</v>
      </c>
      <c r="AR190" s="528" t="e">
        <f ca="1">+IF(AND(ISNUMBER(OFFSET('Sanitation Data'!$H$10,0,10*ROW('Sanitation Data'!H184))),'Data Summary'!DG190="Yes"),OFFSET('Sanitation Data'!$H$10,0,10*ROW('Sanitation Data'!H184)),NA())</f>
        <v>#N/A</v>
      </c>
      <c r="AS190" s="528" t="e">
        <f ca="1">+IF(AND(ISNUMBER(OFFSET('Sanitation Data'!$H$11,0,10*ROW('Sanitation Data'!H184))),'Data Summary'!DH190="Yes"),OFFSET('Sanitation Data'!$H$11,0,10*ROW('Sanitation Data'!H184)),NA())</f>
        <v>#N/A</v>
      </c>
      <c r="AT190" s="528" t="e">
        <f ca="1">+IF(AND(ISNUMBER(OFFSET('Sanitation Data'!$H$12,0,10*ROW('Sanitation Data'!H184))),'Data Summary'!DI190="Yes"),OFFSET('Sanitation Data'!$H$12,0,10*ROW('Sanitation Data'!H184)),NA())</f>
        <v>#N/A</v>
      </c>
      <c r="AU190" s="528" t="e">
        <f ca="1">+IF(AND(ISNUMBER(OFFSET('Sanitation Data'!$I$4,0,10*ROW('Sanitation Data'!I184))),'Data Summary'!DJ190="Yes"),100-OFFSET('Sanitation Data'!$I$4,0,10*ROW('Sanitation Data'!I184)),NA())</f>
        <v>#N/A</v>
      </c>
      <c r="AV190" s="528" t="e">
        <f ca="1">+IF(AND(ISNUMBER(OFFSET('Sanitation Data'!$I$6,0,10*ROW('Sanitation Data'!I184))),'Data Summary'!DK190="Yes"),OFFSET('Sanitation Data'!$I$6,0,10*ROW('Sanitation Data'!I184)),NA())</f>
        <v>#N/A</v>
      </c>
      <c r="AW190" s="528" t="e">
        <f ca="1">+IF(AND(ISNUMBER(OFFSET('Sanitation Data'!$I$10,0,10*ROW('Sanitation Data'!I184))),'Data Summary'!DL190="Yes"),OFFSET('Sanitation Data'!$I$10,0,10*ROW('Sanitation Data'!I184)),NA())</f>
        <v>#N/A</v>
      </c>
      <c r="AX190" s="528" t="e">
        <f ca="1">+IF(AND(ISNUMBER(OFFSET('Sanitation Data'!$I$11,0,10*ROW('Sanitation Data'!I184))),'Data Summary'!DM190="Yes"),OFFSET('Sanitation Data'!$I$11,0,10*ROW('Sanitation Data'!I184)),NA())</f>
        <v>#N/A</v>
      </c>
      <c r="AY190" s="528" t="e">
        <f ca="1">+IF(AND(ISNUMBER(OFFSET('Sanitation Data'!$I$12,0,10*ROW('Sanitation Data'!I184))),'Data Summary'!DN190="Yes"),OFFSET('Sanitation Data'!$I$12,0,10*ROW('Sanitation Data'!I184)),NA())</f>
        <v>#N/A</v>
      </c>
      <c r="AZ190" s="529" t="e">
        <f ca="1">+IF(AND(ISNUMBER(OFFSET('Hygiene Data'!$D$5,0,10*ROW('Hygiene Data'!D184))),'Data Summary'!DO190="Yes"),OFFSET('Hygiene Data'!$D$5,0,10*ROW('Hygiene Data'!D184)),NA())</f>
        <v>#N/A</v>
      </c>
      <c r="BA190" s="529" t="e">
        <f ca="1">+IF(AND(ISNUMBER(OFFSET('Hygiene Data'!$D$7,0,10*ROW('Hygiene Data'!D184))),'Data Summary'!DP190="Yes"),OFFSET('Hygiene Data'!$D$7,0,10*ROW('Hygiene Data'!D184)),NA())</f>
        <v>#N/A</v>
      </c>
      <c r="BB190" s="529" t="e">
        <f ca="1">+IF(AND(ISNUMBER(OFFSET('Hygiene Data'!$D$9,0,10*ROW('Hygiene Data'!D184))),'Data Summary'!DQ190="Yes"),OFFSET('Hygiene Data'!$D$9,0,10*ROW('Hygiene Data'!D184)),NA())</f>
        <v>#N/A</v>
      </c>
      <c r="BC190" s="529" t="e">
        <f ca="1">+IF(AND(ISNUMBER(OFFSET('Hygiene Data'!$E$5,0,10*ROW('Hygiene Data'!E184))),'Data Summary'!DR190="Yes"),OFFSET('Hygiene Data'!$E$5,0,10*ROW('Hygiene Data'!E184)),NA())</f>
        <v>#N/A</v>
      </c>
      <c r="BD190" s="529" t="e">
        <f ca="1">+IF(AND(ISNUMBER(OFFSET('Hygiene Data'!$E$7,0,10*ROW('Hygiene Data'!E184))),'Data Summary'!DS190="Yes"),OFFSET('Hygiene Data'!$E$7,0,10*ROW('Hygiene Data'!E184)),NA())</f>
        <v>#N/A</v>
      </c>
      <c r="BE190" s="529" t="e">
        <f ca="1">+IF(AND(ISNUMBER(OFFSET('Hygiene Data'!$E$9,0,10*ROW('Hygiene Data'!E184))),'Data Summary'!DT190="Yes"),OFFSET('Hygiene Data'!$E$9,0,10*ROW('Hygiene Data'!E184)),NA())</f>
        <v>#N/A</v>
      </c>
      <c r="BF190" s="529" t="e">
        <f ca="1">+IF(AND(ISNUMBER(OFFSET('Hygiene Data'!$F$5,0,10*ROW('Hygiene Data'!F184))),'Data Summary'!DU190="Yes"),OFFSET('Hygiene Data'!$F$5,0,10*ROW('Hygiene Data'!F184)),NA())</f>
        <v>#N/A</v>
      </c>
      <c r="BG190" s="529" t="e">
        <f ca="1">+IF(AND(ISNUMBER(OFFSET('Hygiene Data'!$F$7,0,10*ROW('Hygiene Data'!F184))),'Data Summary'!DV190="Yes"),OFFSET('Hygiene Data'!$F$7,0,10*ROW('Hygiene Data'!F184)),NA())</f>
        <v>#N/A</v>
      </c>
      <c r="BH190" s="529" t="e">
        <f ca="1">+IF(AND(ISNUMBER(OFFSET('Hygiene Data'!$F$9,0,10*ROW('Hygiene Data'!F184))),'Data Summary'!DW190="Yes"),OFFSET('Hygiene Data'!$F$9,0,10*ROW('Hygiene Data'!F184)),NA())</f>
        <v>#N/A</v>
      </c>
      <c r="BI190" s="529" t="e">
        <f ca="1">+IF(AND(ISNUMBER(OFFSET('Hygiene Data'!$G$5,0,10*ROW('Hygiene Data'!G184))),'Data Summary'!DX190="Yes"),OFFSET('Hygiene Data'!$G$5,0,10*ROW('Hygiene Data'!G184)),NA())</f>
        <v>#N/A</v>
      </c>
      <c r="BJ190" s="529" t="e">
        <f ca="1">+IF(AND(ISNUMBER(OFFSET('Hygiene Data'!$G$7,0,10*ROW('Hygiene Data'!G184))),'Data Summary'!DY190="Yes"),OFFSET('Hygiene Data'!$G$7,0,10*ROW('Hygiene Data'!G184)),NA())</f>
        <v>#N/A</v>
      </c>
      <c r="BK190" s="529" t="e">
        <f ca="1">+IF(AND(ISNUMBER(OFFSET('Hygiene Data'!$G$9,0,10*ROW('Hygiene Data'!G184))),'Data Summary'!DZ190="Yes"),OFFSET('Hygiene Data'!$G$9,0,10*ROW('Hygiene Data'!G184)),NA())</f>
        <v>#N/A</v>
      </c>
      <c r="BL190" s="529" t="e">
        <f ca="1">+IF(AND(ISNUMBER(OFFSET('Hygiene Data'!$H$5,0,10*ROW('Hygiene Data'!H184))),'Data Summary'!EA190="Yes"),OFFSET('Hygiene Data'!$H$5,0,10*ROW('Hygiene Data'!H184)),NA())</f>
        <v>#N/A</v>
      </c>
      <c r="BM190" s="529" t="e">
        <f ca="1">+IF(AND(ISNUMBER(OFFSET('Hygiene Data'!$H$7,0,10*ROW('Hygiene Data'!H184))),'Data Summary'!EB190="Yes"),OFFSET('Hygiene Data'!$H$7,0,10*ROW('Hygiene Data'!H184)),NA())</f>
        <v>#N/A</v>
      </c>
      <c r="BN190" s="529" t="e">
        <f ca="1">+IF(AND(ISNUMBER(OFFSET('Hygiene Data'!$H$9,0,10*ROW('Hygiene Data'!H184))),'Data Summary'!EC190="Yes"),OFFSET('Hygiene Data'!$H$9,0,10*ROW('Hygiene Data'!H184)),NA())</f>
        <v>#N/A</v>
      </c>
      <c r="BO190" s="529" t="e">
        <f ca="1">+IF(AND(ISNUMBER(OFFSET('Hygiene Data'!$I$5,0,10*ROW('Hygiene Data'!I184))),'Data Summary'!ED190="Yes"),OFFSET('Hygiene Data'!$I$5,0,10*ROW('Hygiene Data'!I184)),NA())</f>
        <v>#N/A</v>
      </c>
      <c r="BP190" s="529" t="e">
        <f ca="1">+IF(AND(ISNUMBER(OFFSET('Hygiene Data'!$I$7,0,10*ROW('Hygiene Data'!I184))),'Data Summary'!EE190="Yes"),OFFSET('Hygiene Data'!$I$7,0,10*ROW('Hygiene Data'!I184)),NA())</f>
        <v>#N/A</v>
      </c>
      <c r="BQ190" s="529" t="e">
        <f ca="1">+IF(AND(ISNUMBER(OFFSET('Hygiene Data'!$I$9,0,10*ROW('Hygiene Data'!I184))),'Data Summary'!EF190="Yes"),OFFSET('Hygiene Data'!$I$9,0,10*ROW('Hygiene Data'!I184)),NA())</f>
        <v>#N/A</v>
      </c>
    </row>
    <row r="191" spans="1:69" x14ac:dyDescent="0.25">
      <c r="A191" s="525" t="e">
        <f ca="1">+RIGHT('Data Summary'!A191,LEN('Data Summary'!A191)-9)</f>
        <v>#VALUE!</v>
      </c>
      <c r="B191" s="499" t="str">
        <f ca="1">+IF(ISTEXT('Data Summary'!B191),'Data Summary'!B191,"")</f>
        <v/>
      </c>
      <c r="C191" s="526" t="e">
        <f ca="1">+VALUE('Data Summary'!C191)</f>
        <v>#VALUE!</v>
      </c>
      <c r="D191" s="527" t="e">
        <f ca="1">+IF(AND(ISNUMBER(OFFSET('Water Data'!$D$4,0,10*ROW('Water Data'!D185))),'Data Summary'!BS191="Yes"),100-OFFSET('Water Data'!$D$4,0,10*ROW('Water Data'!D185)),NA())</f>
        <v>#N/A</v>
      </c>
      <c r="E191" s="527" t="e">
        <f ca="1">+IF(AND(ISNUMBER(OFFSET('Water Data'!$D$6,0,10*ROW('Water Data'!D185))),'Data Summary'!BT191="Yes"),OFFSET('Water Data'!$D$6,0,10*ROW('Water Data'!D185)),NA())</f>
        <v>#N/A</v>
      </c>
      <c r="F191" s="527" t="e">
        <f ca="1">+IF(AND(ISNUMBER(OFFSET('Water Data'!$D$9,0,10*ROW('Water Data'!D185))),'Data Summary'!BU191="Yes"),OFFSET('Water Data'!$D$9,0,10*ROW('Water Data'!D185)),NA())</f>
        <v>#N/A</v>
      </c>
      <c r="G191" s="527" t="e">
        <f ca="1">+IF(AND(ISNUMBER(OFFSET('Water Data'!$E$4,0,10*ROW('Water Data'!E185))),'Data Summary'!BV191="Yes"),100-OFFSET('Water Data'!$E$4,0,10*ROW('Water Data'!E185)),NA())</f>
        <v>#N/A</v>
      </c>
      <c r="H191" s="527" t="e">
        <f ca="1">+IF(AND(ISNUMBER(OFFSET('Water Data'!$E$6,0,10*ROW('Water Data'!E185))),'Data Summary'!BW191="Yes"),OFFSET('Water Data'!$E$6,0,10*ROW('Water Data'!E185)),NA())</f>
        <v>#N/A</v>
      </c>
      <c r="I191" s="527" t="e">
        <f ca="1">+IF(AND(ISNUMBER(OFFSET('Water Data'!$E$9,0,10*ROW('Water Data'!E185))),'Data Summary'!BX191="Yes"),OFFSET('Water Data'!$E$9,0,10*ROW('Water Data'!E185)),NA())</f>
        <v>#N/A</v>
      </c>
      <c r="J191" s="527" t="e">
        <f ca="1">+IF(AND(ISNUMBER(OFFSET('Water Data'!$F$4,0,10*ROW('Water Data'!F185))),'Data Summary'!BY191="Yes"),100-OFFSET('Water Data'!$F$4,0,10*ROW('Water Data'!F185)),NA())</f>
        <v>#N/A</v>
      </c>
      <c r="K191" s="527" t="e">
        <f ca="1">+IF(AND(ISNUMBER(OFFSET('Water Data'!$F$6,0,10*ROW('Water Data'!F185))),'Data Summary'!BZ191="Yes"),OFFSET('Water Data'!$F$6,0,10*ROW('Water Data'!F185)),NA())</f>
        <v>#N/A</v>
      </c>
      <c r="L191" s="527" t="e">
        <f ca="1">+IF(AND(ISNUMBER(OFFSET('Water Data'!$F$9,0,10*ROW('Water Data'!F185))),'Data Summary'!CA191="Yes"),OFFSET('Water Data'!$F$9,0,10*ROW('Water Data'!F185)),NA())</f>
        <v>#N/A</v>
      </c>
      <c r="M191" s="527" t="e">
        <f ca="1">+IF(AND(ISNUMBER(OFFSET('Water Data'!$G$4,0,10*ROW('Water Data'!G185))),'Data Summary'!CB191="Yes"),100-OFFSET('Water Data'!$G$4,0,10*ROW('Water Data'!G185)),NA())</f>
        <v>#N/A</v>
      </c>
      <c r="N191" s="527" t="e">
        <f ca="1">+IF(AND(ISNUMBER(OFFSET('Water Data'!$G$6,0,10*ROW('Water Data'!G185))),'Data Summary'!CC191="Yes"),OFFSET('Water Data'!$G$6,0,10*ROW('Water Data'!G185)),NA())</f>
        <v>#N/A</v>
      </c>
      <c r="O191" s="527" t="e">
        <f ca="1">+IF(AND(ISNUMBER(OFFSET('Water Data'!$G$9,0,10*ROW('Water Data'!G185))),'Data Summary'!CD191="Yes"),OFFSET('Water Data'!$G$9,0,10*ROW('Water Data'!G185)),NA())</f>
        <v>#N/A</v>
      </c>
      <c r="P191" s="527" t="e">
        <f ca="1">+IF(AND(ISNUMBER(OFFSET('Water Data'!$H$4,0,10*ROW('Water Data'!H185))),'Data Summary'!CE191="Yes"),100-OFFSET('Water Data'!$H$4,0,10*ROW('Water Data'!H185)),NA())</f>
        <v>#N/A</v>
      </c>
      <c r="Q191" s="527" t="e">
        <f ca="1">+IF(AND(ISNUMBER(OFFSET('Water Data'!$H$6,0,10*ROW('Water Data'!H185))),'Data Summary'!CF191="Yes"),OFFSET('Water Data'!$H$6,0,10*ROW('Water Data'!H185)),NA())</f>
        <v>#N/A</v>
      </c>
      <c r="R191" s="527" t="e">
        <f ca="1">+IF(AND(ISNUMBER(OFFSET('Water Data'!$H$9,0,10*ROW('Water Data'!H185))),'Data Summary'!CG191="Yes"),OFFSET('Water Data'!$H$9,0,10*ROW('Water Data'!H185)),NA())</f>
        <v>#N/A</v>
      </c>
      <c r="S191" s="527" t="e">
        <f ca="1">+IF(AND(ISNUMBER(OFFSET('Water Data'!$I$4,0,10*ROW('Water Data'!I185))),'Data Summary'!CH191="Yes"),100-OFFSET('Water Data'!$I$4,0,10*ROW('Water Data'!I185)),NA())</f>
        <v>#N/A</v>
      </c>
      <c r="T191" s="527" t="e">
        <f ca="1">+IF(AND(ISNUMBER(OFFSET('Water Data'!$I$6,0,10*ROW('Water Data'!I185))),'Data Summary'!CI191="Yes"),OFFSET('Water Data'!$I$6,0,10*ROW('Water Data'!I185)),NA())</f>
        <v>#N/A</v>
      </c>
      <c r="U191" s="527" t="e">
        <f ca="1">+IF(AND(ISNUMBER(OFFSET('Water Data'!$I$9,0,10*ROW('Water Data'!I185))),'Data Summary'!CJ191="Yes"),OFFSET('Water Data'!$I$9,0,10*ROW('Water Data'!I185)),NA())</f>
        <v>#N/A</v>
      </c>
      <c r="V191" s="528" t="e">
        <f ca="1">+IF(AND(ISNUMBER(OFFSET('Sanitation Data'!$D$4,0,10*ROW('Sanitation Data'!D185))),'Data Summary'!CK191="Yes"),100-OFFSET('Sanitation Data'!$D$4,0,10*ROW('Sanitation Data'!D185)),NA())</f>
        <v>#N/A</v>
      </c>
      <c r="W191" s="528" t="e">
        <f ca="1">+IF(AND(ISNUMBER(OFFSET('Sanitation Data'!$D$6,0,10*ROW('Sanitation Data'!D185))),'Data Summary'!CL191="Yes"),OFFSET('Sanitation Data'!$D$6,0,10*ROW('Sanitation Data'!D185)),NA())</f>
        <v>#N/A</v>
      </c>
      <c r="X191" s="528" t="e">
        <f ca="1">+IF(AND(ISNUMBER(OFFSET('Sanitation Data'!$D$10,0,10*ROW('Sanitation Data'!D185))),'Data Summary'!CM191="Yes"),OFFSET('Sanitation Data'!$D$10,0,10*ROW('Sanitation Data'!D185)),NA())</f>
        <v>#N/A</v>
      </c>
      <c r="Y191" s="528" t="e">
        <f ca="1">+IF(AND(ISNUMBER(OFFSET('Sanitation Data'!$D$11,0,10*ROW('Sanitation Data'!D185))),'Data Summary'!CN191="Yes"),OFFSET('Sanitation Data'!$D$11,0,10*ROW('Sanitation Data'!D185)),NA())</f>
        <v>#N/A</v>
      </c>
      <c r="Z191" s="528" t="e">
        <f ca="1">+IF(AND(ISNUMBER(OFFSET('Sanitation Data'!$D$12,0,10*ROW('Sanitation Data'!D185))),'Data Summary'!CO191="Yes"),OFFSET('Sanitation Data'!$D$12,0,10*ROW('Sanitation Data'!D185)),NA())</f>
        <v>#N/A</v>
      </c>
      <c r="AA191" s="528" t="e">
        <f ca="1">+IF(AND(ISNUMBER(OFFSET('Sanitation Data'!$E$4,0,10*ROW('Sanitation Data'!E185))),'Data Summary'!CP191="Yes"),100-OFFSET('Sanitation Data'!$E$4,0,10*ROW('Sanitation Data'!E185)),NA())</f>
        <v>#N/A</v>
      </c>
      <c r="AB191" s="528" t="e">
        <f ca="1">+IF(AND(ISNUMBER(OFFSET('Sanitation Data'!$E$6,0,10*ROW('Sanitation Data'!E185))),'Data Summary'!CQ191="Yes"),OFFSET('Sanitation Data'!$E$6,0,10*ROW('Sanitation Data'!E185)),NA())</f>
        <v>#N/A</v>
      </c>
      <c r="AC191" s="528" t="e">
        <f ca="1">+IF(AND(ISNUMBER(OFFSET('Sanitation Data'!$E$10,0,10*ROW('Sanitation Data'!E185))),'Data Summary'!CR191="Yes"),OFFSET('Sanitation Data'!$E$10,0,10*ROW('Sanitation Data'!E185)),NA())</f>
        <v>#N/A</v>
      </c>
      <c r="AD191" s="528" t="e">
        <f ca="1">+IF(AND(ISNUMBER(OFFSET('Sanitation Data'!$E$11,0,10*ROW('Sanitation Data'!E185))),'Data Summary'!CS191="Yes"),OFFSET('Sanitation Data'!$E$11,0,10*ROW('Sanitation Data'!E185)),NA())</f>
        <v>#N/A</v>
      </c>
      <c r="AE191" s="528" t="e">
        <f ca="1">+IF(AND(ISNUMBER(OFFSET('Sanitation Data'!$E$12,0,10*ROW('Sanitation Data'!E185))),'Data Summary'!CT191="Yes"),OFFSET('Sanitation Data'!$E$12,0,10*ROW('Sanitation Data'!E185)),NA())</f>
        <v>#N/A</v>
      </c>
      <c r="AF191" s="528" t="e">
        <f ca="1">+IF(AND(ISNUMBER(OFFSET('Sanitation Data'!$F$4,0,10*ROW('Sanitation Data'!F185))),'Data Summary'!CU191="Yes"),100-OFFSET('Sanitation Data'!$F$4,0,10*ROW('Sanitation Data'!F185)),NA())</f>
        <v>#N/A</v>
      </c>
      <c r="AG191" s="528" t="e">
        <f ca="1">+IF(AND(ISNUMBER(OFFSET('Sanitation Data'!$F$6,0,10*ROW('Sanitation Data'!F185))),'Data Summary'!CV191="Yes"),OFFSET('Sanitation Data'!$F$6,0,10*ROW('Sanitation Data'!F185)),NA())</f>
        <v>#N/A</v>
      </c>
      <c r="AH191" s="528" t="e">
        <f ca="1">+IF(AND(ISNUMBER(OFFSET('Sanitation Data'!$F$10,0,10*ROW('Sanitation Data'!F185))),'Data Summary'!CW191="Yes"),OFFSET('Sanitation Data'!$F$10,0,10*ROW('Sanitation Data'!F185)),NA())</f>
        <v>#N/A</v>
      </c>
      <c r="AI191" s="528" t="e">
        <f ca="1">+IF(AND(ISNUMBER(OFFSET('Sanitation Data'!$F$11,0,10*ROW('Sanitation Data'!F185))),'Data Summary'!CX191="Yes"),OFFSET('Sanitation Data'!$F$11,0,10*ROW('Sanitation Data'!F185)),NA())</f>
        <v>#N/A</v>
      </c>
      <c r="AJ191" s="528" t="e">
        <f ca="1">+IF(AND(ISNUMBER(OFFSET('Sanitation Data'!$F$12,0,10*ROW('Sanitation Data'!F185))),'Data Summary'!CY191="Yes"),OFFSET('Sanitation Data'!$F$12,0,10*ROW('Sanitation Data'!F185)),NA())</f>
        <v>#N/A</v>
      </c>
      <c r="AK191" s="528" t="e">
        <f ca="1">+IF(AND(ISNUMBER(OFFSET('Sanitation Data'!$G$4,0,10*ROW('Sanitation Data'!G185))),'Data Summary'!CZ191="Yes"),100-OFFSET('Sanitation Data'!$G$4,0,10*ROW('Sanitation Data'!G185)),NA())</f>
        <v>#N/A</v>
      </c>
      <c r="AL191" s="528" t="e">
        <f ca="1">+IF(AND(ISNUMBER(OFFSET('Sanitation Data'!$G$6,0,10*ROW('Sanitation Data'!G185))),'Data Summary'!DA191="Yes"),OFFSET('Sanitation Data'!$G$6,0,10*ROW('Sanitation Data'!G185)),NA())</f>
        <v>#N/A</v>
      </c>
      <c r="AM191" s="528" t="e">
        <f ca="1">+IF(AND(ISNUMBER(OFFSET('Sanitation Data'!$G$10,0,10*ROW('Sanitation Data'!G185))),'Data Summary'!DB191="Yes"),OFFSET('Sanitation Data'!$G$10,0,10*ROW('Sanitation Data'!G185)),NA())</f>
        <v>#N/A</v>
      </c>
      <c r="AN191" s="528" t="e">
        <f ca="1">+IF(AND(ISNUMBER(OFFSET('Sanitation Data'!$G$11,0,10*ROW('Sanitation Data'!G185))),'Data Summary'!DC191="Yes"),OFFSET('Sanitation Data'!$G$11,0,10*ROW('Sanitation Data'!G185)),NA())</f>
        <v>#N/A</v>
      </c>
      <c r="AO191" s="528" t="e">
        <f ca="1">+IF(AND(ISNUMBER(OFFSET('Sanitation Data'!$G$12,0,10*ROW('Sanitation Data'!G185))),'Data Summary'!DD191="Yes"),OFFSET('Sanitation Data'!$G$12,0,10*ROW('Sanitation Data'!G185)),NA())</f>
        <v>#N/A</v>
      </c>
      <c r="AP191" s="528" t="e">
        <f ca="1">+IF(AND(ISNUMBER(OFFSET('Sanitation Data'!$H$4,0,10*ROW('Sanitation Data'!H185))),'Data Summary'!DE191="Yes"),100-OFFSET('Sanitation Data'!$H$4,0,10*ROW('Sanitation Data'!H185)),NA())</f>
        <v>#N/A</v>
      </c>
      <c r="AQ191" s="528" t="e">
        <f ca="1">+IF(AND(ISNUMBER(OFFSET('Sanitation Data'!$H$6,0,10*ROW('Sanitation Data'!H185))),'Data Summary'!DF191="Yes"),OFFSET('Sanitation Data'!$H$6,0,10*ROW('Sanitation Data'!H185)),NA())</f>
        <v>#N/A</v>
      </c>
      <c r="AR191" s="528" t="e">
        <f ca="1">+IF(AND(ISNUMBER(OFFSET('Sanitation Data'!$H$10,0,10*ROW('Sanitation Data'!H185))),'Data Summary'!DG191="Yes"),OFFSET('Sanitation Data'!$H$10,0,10*ROW('Sanitation Data'!H185)),NA())</f>
        <v>#N/A</v>
      </c>
      <c r="AS191" s="528" t="e">
        <f ca="1">+IF(AND(ISNUMBER(OFFSET('Sanitation Data'!$H$11,0,10*ROW('Sanitation Data'!H185))),'Data Summary'!DH191="Yes"),OFFSET('Sanitation Data'!$H$11,0,10*ROW('Sanitation Data'!H185)),NA())</f>
        <v>#N/A</v>
      </c>
      <c r="AT191" s="528" t="e">
        <f ca="1">+IF(AND(ISNUMBER(OFFSET('Sanitation Data'!$H$12,0,10*ROW('Sanitation Data'!H185))),'Data Summary'!DI191="Yes"),OFFSET('Sanitation Data'!$H$12,0,10*ROW('Sanitation Data'!H185)),NA())</f>
        <v>#N/A</v>
      </c>
      <c r="AU191" s="528" t="e">
        <f ca="1">+IF(AND(ISNUMBER(OFFSET('Sanitation Data'!$I$4,0,10*ROW('Sanitation Data'!I185))),'Data Summary'!DJ191="Yes"),100-OFFSET('Sanitation Data'!$I$4,0,10*ROW('Sanitation Data'!I185)),NA())</f>
        <v>#N/A</v>
      </c>
      <c r="AV191" s="528" t="e">
        <f ca="1">+IF(AND(ISNUMBER(OFFSET('Sanitation Data'!$I$6,0,10*ROW('Sanitation Data'!I185))),'Data Summary'!DK191="Yes"),OFFSET('Sanitation Data'!$I$6,0,10*ROW('Sanitation Data'!I185)),NA())</f>
        <v>#N/A</v>
      </c>
      <c r="AW191" s="528" t="e">
        <f ca="1">+IF(AND(ISNUMBER(OFFSET('Sanitation Data'!$I$10,0,10*ROW('Sanitation Data'!I185))),'Data Summary'!DL191="Yes"),OFFSET('Sanitation Data'!$I$10,0,10*ROW('Sanitation Data'!I185)),NA())</f>
        <v>#N/A</v>
      </c>
      <c r="AX191" s="528" t="e">
        <f ca="1">+IF(AND(ISNUMBER(OFFSET('Sanitation Data'!$I$11,0,10*ROW('Sanitation Data'!I185))),'Data Summary'!DM191="Yes"),OFFSET('Sanitation Data'!$I$11,0,10*ROW('Sanitation Data'!I185)),NA())</f>
        <v>#N/A</v>
      </c>
      <c r="AY191" s="528" t="e">
        <f ca="1">+IF(AND(ISNUMBER(OFFSET('Sanitation Data'!$I$12,0,10*ROW('Sanitation Data'!I185))),'Data Summary'!DN191="Yes"),OFFSET('Sanitation Data'!$I$12,0,10*ROW('Sanitation Data'!I185)),NA())</f>
        <v>#N/A</v>
      </c>
      <c r="AZ191" s="529" t="e">
        <f ca="1">+IF(AND(ISNUMBER(OFFSET('Hygiene Data'!$D$5,0,10*ROW('Hygiene Data'!D185))),'Data Summary'!DO191="Yes"),OFFSET('Hygiene Data'!$D$5,0,10*ROW('Hygiene Data'!D185)),NA())</f>
        <v>#N/A</v>
      </c>
      <c r="BA191" s="529" t="e">
        <f ca="1">+IF(AND(ISNUMBER(OFFSET('Hygiene Data'!$D$7,0,10*ROW('Hygiene Data'!D185))),'Data Summary'!DP191="Yes"),OFFSET('Hygiene Data'!$D$7,0,10*ROW('Hygiene Data'!D185)),NA())</f>
        <v>#N/A</v>
      </c>
      <c r="BB191" s="529" t="e">
        <f ca="1">+IF(AND(ISNUMBER(OFFSET('Hygiene Data'!$D$9,0,10*ROW('Hygiene Data'!D185))),'Data Summary'!DQ191="Yes"),OFFSET('Hygiene Data'!$D$9,0,10*ROW('Hygiene Data'!D185)),NA())</f>
        <v>#N/A</v>
      </c>
      <c r="BC191" s="529" t="e">
        <f ca="1">+IF(AND(ISNUMBER(OFFSET('Hygiene Data'!$E$5,0,10*ROW('Hygiene Data'!E185))),'Data Summary'!DR191="Yes"),OFFSET('Hygiene Data'!$E$5,0,10*ROW('Hygiene Data'!E185)),NA())</f>
        <v>#N/A</v>
      </c>
      <c r="BD191" s="529" t="e">
        <f ca="1">+IF(AND(ISNUMBER(OFFSET('Hygiene Data'!$E$7,0,10*ROW('Hygiene Data'!E185))),'Data Summary'!DS191="Yes"),OFFSET('Hygiene Data'!$E$7,0,10*ROW('Hygiene Data'!E185)),NA())</f>
        <v>#N/A</v>
      </c>
      <c r="BE191" s="529" t="e">
        <f ca="1">+IF(AND(ISNUMBER(OFFSET('Hygiene Data'!$E$9,0,10*ROW('Hygiene Data'!E185))),'Data Summary'!DT191="Yes"),OFFSET('Hygiene Data'!$E$9,0,10*ROW('Hygiene Data'!E185)),NA())</f>
        <v>#N/A</v>
      </c>
      <c r="BF191" s="529" t="e">
        <f ca="1">+IF(AND(ISNUMBER(OFFSET('Hygiene Data'!$F$5,0,10*ROW('Hygiene Data'!F185))),'Data Summary'!DU191="Yes"),OFFSET('Hygiene Data'!$F$5,0,10*ROW('Hygiene Data'!F185)),NA())</f>
        <v>#N/A</v>
      </c>
      <c r="BG191" s="529" t="e">
        <f ca="1">+IF(AND(ISNUMBER(OFFSET('Hygiene Data'!$F$7,0,10*ROW('Hygiene Data'!F185))),'Data Summary'!DV191="Yes"),OFFSET('Hygiene Data'!$F$7,0,10*ROW('Hygiene Data'!F185)),NA())</f>
        <v>#N/A</v>
      </c>
      <c r="BH191" s="529" t="e">
        <f ca="1">+IF(AND(ISNUMBER(OFFSET('Hygiene Data'!$F$9,0,10*ROW('Hygiene Data'!F185))),'Data Summary'!DW191="Yes"),OFFSET('Hygiene Data'!$F$9,0,10*ROW('Hygiene Data'!F185)),NA())</f>
        <v>#N/A</v>
      </c>
      <c r="BI191" s="529" t="e">
        <f ca="1">+IF(AND(ISNUMBER(OFFSET('Hygiene Data'!$G$5,0,10*ROW('Hygiene Data'!G185))),'Data Summary'!DX191="Yes"),OFFSET('Hygiene Data'!$G$5,0,10*ROW('Hygiene Data'!G185)),NA())</f>
        <v>#N/A</v>
      </c>
      <c r="BJ191" s="529" t="e">
        <f ca="1">+IF(AND(ISNUMBER(OFFSET('Hygiene Data'!$G$7,0,10*ROW('Hygiene Data'!G185))),'Data Summary'!DY191="Yes"),OFFSET('Hygiene Data'!$G$7,0,10*ROW('Hygiene Data'!G185)),NA())</f>
        <v>#N/A</v>
      </c>
      <c r="BK191" s="529" t="e">
        <f ca="1">+IF(AND(ISNUMBER(OFFSET('Hygiene Data'!$G$9,0,10*ROW('Hygiene Data'!G185))),'Data Summary'!DZ191="Yes"),OFFSET('Hygiene Data'!$G$9,0,10*ROW('Hygiene Data'!G185)),NA())</f>
        <v>#N/A</v>
      </c>
      <c r="BL191" s="529" t="e">
        <f ca="1">+IF(AND(ISNUMBER(OFFSET('Hygiene Data'!$H$5,0,10*ROW('Hygiene Data'!H185))),'Data Summary'!EA191="Yes"),OFFSET('Hygiene Data'!$H$5,0,10*ROW('Hygiene Data'!H185)),NA())</f>
        <v>#N/A</v>
      </c>
      <c r="BM191" s="529" t="e">
        <f ca="1">+IF(AND(ISNUMBER(OFFSET('Hygiene Data'!$H$7,0,10*ROW('Hygiene Data'!H185))),'Data Summary'!EB191="Yes"),OFFSET('Hygiene Data'!$H$7,0,10*ROW('Hygiene Data'!H185)),NA())</f>
        <v>#N/A</v>
      </c>
      <c r="BN191" s="529" t="e">
        <f ca="1">+IF(AND(ISNUMBER(OFFSET('Hygiene Data'!$H$9,0,10*ROW('Hygiene Data'!H185))),'Data Summary'!EC191="Yes"),OFFSET('Hygiene Data'!$H$9,0,10*ROW('Hygiene Data'!H185)),NA())</f>
        <v>#N/A</v>
      </c>
      <c r="BO191" s="529" t="e">
        <f ca="1">+IF(AND(ISNUMBER(OFFSET('Hygiene Data'!$I$5,0,10*ROW('Hygiene Data'!I185))),'Data Summary'!ED191="Yes"),OFFSET('Hygiene Data'!$I$5,0,10*ROW('Hygiene Data'!I185)),NA())</f>
        <v>#N/A</v>
      </c>
      <c r="BP191" s="529" t="e">
        <f ca="1">+IF(AND(ISNUMBER(OFFSET('Hygiene Data'!$I$7,0,10*ROW('Hygiene Data'!I185))),'Data Summary'!EE191="Yes"),OFFSET('Hygiene Data'!$I$7,0,10*ROW('Hygiene Data'!I185)),NA())</f>
        <v>#N/A</v>
      </c>
      <c r="BQ191" s="529" t="e">
        <f ca="1">+IF(AND(ISNUMBER(OFFSET('Hygiene Data'!$I$9,0,10*ROW('Hygiene Data'!I185))),'Data Summary'!EF191="Yes"),OFFSET('Hygiene Data'!$I$9,0,10*ROW('Hygiene Data'!I185)),NA())</f>
        <v>#N/A</v>
      </c>
    </row>
    <row r="192" spans="1:69" x14ac:dyDescent="0.25">
      <c r="A192" s="525" t="e">
        <f ca="1">+RIGHT('Data Summary'!A192,LEN('Data Summary'!A192)-9)</f>
        <v>#VALUE!</v>
      </c>
      <c r="B192" s="499" t="str">
        <f ca="1">+IF(ISTEXT('Data Summary'!B192),'Data Summary'!B192,"")</f>
        <v/>
      </c>
      <c r="C192" s="526" t="e">
        <f ca="1">+VALUE('Data Summary'!C192)</f>
        <v>#VALUE!</v>
      </c>
      <c r="D192" s="527" t="e">
        <f ca="1">+IF(AND(ISNUMBER(OFFSET('Water Data'!$D$4,0,10*ROW('Water Data'!D186))),'Data Summary'!BS192="Yes"),100-OFFSET('Water Data'!$D$4,0,10*ROW('Water Data'!D186)),NA())</f>
        <v>#N/A</v>
      </c>
      <c r="E192" s="527" t="e">
        <f ca="1">+IF(AND(ISNUMBER(OFFSET('Water Data'!$D$6,0,10*ROW('Water Data'!D186))),'Data Summary'!BT192="Yes"),OFFSET('Water Data'!$D$6,0,10*ROW('Water Data'!D186)),NA())</f>
        <v>#N/A</v>
      </c>
      <c r="F192" s="527" t="e">
        <f ca="1">+IF(AND(ISNUMBER(OFFSET('Water Data'!$D$9,0,10*ROW('Water Data'!D186))),'Data Summary'!BU192="Yes"),OFFSET('Water Data'!$D$9,0,10*ROW('Water Data'!D186)),NA())</f>
        <v>#N/A</v>
      </c>
      <c r="G192" s="527" t="e">
        <f ca="1">+IF(AND(ISNUMBER(OFFSET('Water Data'!$E$4,0,10*ROW('Water Data'!E186))),'Data Summary'!BV192="Yes"),100-OFFSET('Water Data'!$E$4,0,10*ROW('Water Data'!E186)),NA())</f>
        <v>#N/A</v>
      </c>
      <c r="H192" s="527" t="e">
        <f ca="1">+IF(AND(ISNUMBER(OFFSET('Water Data'!$E$6,0,10*ROW('Water Data'!E186))),'Data Summary'!BW192="Yes"),OFFSET('Water Data'!$E$6,0,10*ROW('Water Data'!E186)),NA())</f>
        <v>#N/A</v>
      </c>
      <c r="I192" s="527" t="e">
        <f ca="1">+IF(AND(ISNUMBER(OFFSET('Water Data'!$E$9,0,10*ROW('Water Data'!E186))),'Data Summary'!BX192="Yes"),OFFSET('Water Data'!$E$9,0,10*ROW('Water Data'!E186)),NA())</f>
        <v>#N/A</v>
      </c>
      <c r="J192" s="527" t="e">
        <f ca="1">+IF(AND(ISNUMBER(OFFSET('Water Data'!$F$4,0,10*ROW('Water Data'!F186))),'Data Summary'!BY192="Yes"),100-OFFSET('Water Data'!$F$4,0,10*ROW('Water Data'!F186)),NA())</f>
        <v>#N/A</v>
      </c>
      <c r="K192" s="527" t="e">
        <f ca="1">+IF(AND(ISNUMBER(OFFSET('Water Data'!$F$6,0,10*ROW('Water Data'!F186))),'Data Summary'!BZ192="Yes"),OFFSET('Water Data'!$F$6,0,10*ROW('Water Data'!F186)),NA())</f>
        <v>#N/A</v>
      </c>
      <c r="L192" s="527" t="e">
        <f ca="1">+IF(AND(ISNUMBER(OFFSET('Water Data'!$F$9,0,10*ROW('Water Data'!F186))),'Data Summary'!CA192="Yes"),OFFSET('Water Data'!$F$9,0,10*ROW('Water Data'!F186)),NA())</f>
        <v>#N/A</v>
      </c>
      <c r="M192" s="527" t="e">
        <f ca="1">+IF(AND(ISNUMBER(OFFSET('Water Data'!$G$4,0,10*ROW('Water Data'!G186))),'Data Summary'!CB192="Yes"),100-OFFSET('Water Data'!$G$4,0,10*ROW('Water Data'!G186)),NA())</f>
        <v>#N/A</v>
      </c>
      <c r="N192" s="527" t="e">
        <f ca="1">+IF(AND(ISNUMBER(OFFSET('Water Data'!$G$6,0,10*ROW('Water Data'!G186))),'Data Summary'!CC192="Yes"),OFFSET('Water Data'!$G$6,0,10*ROW('Water Data'!G186)),NA())</f>
        <v>#N/A</v>
      </c>
      <c r="O192" s="527" t="e">
        <f ca="1">+IF(AND(ISNUMBER(OFFSET('Water Data'!$G$9,0,10*ROW('Water Data'!G186))),'Data Summary'!CD192="Yes"),OFFSET('Water Data'!$G$9,0,10*ROW('Water Data'!G186)),NA())</f>
        <v>#N/A</v>
      </c>
      <c r="P192" s="527" t="e">
        <f ca="1">+IF(AND(ISNUMBER(OFFSET('Water Data'!$H$4,0,10*ROW('Water Data'!H186))),'Data Summary'!CE192="Yes"),100-OFFSET('Water Data'!$H$4,0,10*ROW('Water Data'!H186)),NA())</f>
        <v>#N/A</v>
      </c>
      <c r="Q192" s="527" t="e">
        <f ca="1">+IF(AND(ISNUMBER(OFFSET('Water Data'!$H$6,0,10*ROW('Water Data'!H186))),'Data Summary'!CF192="Yes"),OFFSET('Water Data'!$H$6,0,10*ROW('Water Data'!H186)),NA())</f>
        <v>#N/A</v>
      </c>
      <c r="R192" s="527" t="e">
        <f ca="1">+IF(AND(ISNUMBER(OFFSET('Water Data'!$H$9,0,10*ROW('Water Data'!H186))),'Data Summary'!CG192="Yes"),OFFSET('Water Data'!$H$9,0,10*ROW('Water Data'!H186)),NA())</f>
        <v>#N/A</v>
      </c>
      <c r="S192" s="527" t="e">
        <f ca="1">+IF(AND(ISNUMBER(OFFSET('Water Data'!$I$4,0,10*ROW('Water Data'!I186))),'Data Summary'!CH192="Yes"),100-OFFSET('Water Data'!$I$4,0,10*ROW('Water Data'!I186)),NA())</f>
        <v>#N/A</v>
      </c>
      <c r="T192" s="527" t="e">
        <f ca="1">+IF(AND(ISNUMBER(OFFSET('Water Data'!$I$6,0,10*ROW('Water Data'!I186))),'Data Summary'!CI192="Yes"),OFFSET('Water Data'!$I$6,0,10*ROW('Water Data'!I186)),NA())</f>
        <v>#N/A</v>
      </c>
      <c r="U192" s="527" t="e">
        <f ca="1">+IF(AND(ISNUMBER(OFFSET('Water Data'!$I$9,0,10*ROW('Water Data'!I186))),'Data Summary'!CJ192="Yes"),OFFSET('Water Data'!$I$9,0,10*ROW('Water Data'!I186)),NA())</f>
        <v>#N/A</v>
      </c>
      <c r="V192" s="528" t="e">
        <f ca="1">+IF(AND(ISNUMBER(OFFSET('Sanitation Data'!$D$4,0,10*ROW('Sanitation Data'!D186))),'Data Summary'!CK192="Yes"),100-OFFSET('Sanitation Data'!$D$4,0,10*ROW('Sanitation Data'!D186)),NA())</f>
        <v>#N/A</v>
      </c>
      <c r="W192" s="528" t="e">
        <f ca="1">+IF(AND(ISNUMBER(OFFSET('Sanitation Data'!$D$6,0,10*ROW('Sanitation Data'!D186))),'Data Summary'!CL192="Yes"),OFFSET('Sanitation Data'!$D$6,0,10*ROW('Sanitation Data'!D186)),NA())</f>
        <v>#N/A</v>
      </c>
      <c r="X192" s="528" t="e">
        <f ca="1">+IF(AND(ISNUMBER(OFFSET('Sanitation Data'!$D$10,0,10*ROW('Sanitation Data'!D186))),'Data Summary'!CM192="Yes"),OFFSET('Sanitation Data'!$D$10,0,10*ROW('Sanitation Data'!D186)),NA())</f>
        <v>#N/A</v>
      </c>
      <c r="Y192" s="528" t="e">
        <f ca="1">+IF(AND(ISNUMBER(OFFSET('Sanitation Data'!$D$11,0,10*ROW('Sanitation Data'!D186))),'Data Summary'!CN192="Yes"),OFFSET('Sanitation Data'!$D$11,0,10*ROW('Sanitation Data'!D186)),NA())</f>
        <v>#N/A</v>
      </c>
      <c r="Z192" s="528" t="e">
        <f ca="1">+IF(AND(ISNUMBER(OFFSET('Sanitation Data'!$D$12,0,10*ROW('Sanitation Data'!D186))),'Data Summary'!CO192="Yes"),OFFSET('Sanitation Data'!$D$12,0,10*ROW('Sanitation Data'!D186)),NA())</f>
        <v>#N/A</v>
      </c>
      <c r="AA192" s="528" t="e">
        <f ca="1">+IF(AND(ISNUMBER(OFFSET('Sanitation Data'!$E$4,0,10*ROW('Sanitation Data'!E186))),'Data Summary'!CP192="Yes"),100-OFFSET('Sanitation Data'!$E$4,0,10*ROW('Sanitation Data'!E186)),NA())</f>
        <v>#N/A</v>
      </c>
      <c r="AB192" s="528" t="e">
        <f ca="1">+IF(AND(ISNUMBER(OFFSET('Sanitation Data'!$E$6,0,10*ROW('Sanitation Data'!E186))),'Data Summary'!CQ192="Yes"),OFFSET('Sanitation Data'!$E$6,0,10*ROW('Sanitation Data'!E186)),NA())</f>
        <v>#N/A</v>
      </c>
      <c r="AC192" s="528" t="e">
        <f ca="1">+IF(AND(ISNUMBER(OFFSET('Sanitation Data'!$E$10,0,10*ROW('Sanitation Data'!E186))),'Data Summary'!CR192="Yes"),OFFSET('Sanitation Data'!$E$10,0,10*ROW('Sanitation Data'!E186)),NA())</f>
        <v>#N/A</v>
      </c>
      <c r="AD192" s="528" t="e">
        <f ca="1">+IF(AND(ISNUMBER(OFFSET('Sanitation Data'!$E$11,0,10*ROW('Sanitation Data'!E186))),'Data Summary'!CS192="Yes"),OFFSET('Sanitation Data'!$E$11,0,10*ROW('Sanitation Data'!E186)),NA())</f>
        <v>#N/A</v>
      </c>
      <c r="AE192" s="528" t="e">
        <f ca="1">+IF(AND(ISNUMBER(OFFSET('Sanitation Data'!$E$12,0,10*ROW('Sanitation Data'!E186))),'Data Summary'!CT192="Yes"),OFFSET('Sanitation Data'!$E$12,0,10*ROW('Sanitation Data'!E186)),NA())</f>
        <v>#N/A</v>
      </c>
      <c r="AF192" s="528" t="e">
        <f ca="1">+IF(AND(ISNUMBER(OFFSET('Sanitation Data'!$F$4,0,10*ROW('Sanitation Data'!F186))),'Data Summary'!CU192="Yes"),100-OFFSET('Sanitation Data'!$F$4,0,10*ROW('Sanitation Data'!F186)),NA())</f>
        <v>#N/A</v>
      </c>
      <c r="AG192" s="528" t="e">
        <f ca="1">+IF(AND(ISNUMBER(OFFSET('Sanitation Data'!$F$6,0,10*ROW('Sanitation Data'!F186))),'Data Summary'!CV192="Yes"),OFFSET('Sanitation Data'!$F$6,0,10*ROW('Sanitation Data'!F186)),NA())</f>
        <v>#N/A</v>
      </c>
      <c r="AH192" s="528" t="e">
        <f ca="1">+IF(AND(ISNUMBER(OFFSET('Sanitation Data'!$F$10,0,10*ROW('Sanitation Data'!F186))),'Data Summary'!CW192="Yes"),OFFSET('Sanitation Data'!$F$10,0,10*ROW('Sanitation Data'!F186)),NA())</f>
        <v>#N/A</v>
      </c>
      <c r="AI192" s="528" t="e">
        <f ca="1">+IF(AND(ISNUMBER(OFFSET('Sanitation Data'!$F$11,0,10*ROW('Sanitation Data'!F186))),'Data Summary'!CX192="Yes"),OFFSET('Sanitation Data'!$F$11,0,10*ROW('Sanitation Data'!F186)),NA())</f>
        <v>#N/A</v>
      </c>
      <c r="AJ192" s="528" t="e">
        <f ca="1">+IF(AND(ISNUMBER(OFFSET('Sanitation Data'!$F$12,0,10*ROW('Sanitation Data'!F186))),'Data Summary'!CY192="Yes"),OFFSET('Sanitation Data'!$F$12,0,10*ROW('Sanitation Data'!F186)),NA())</f>
        <v>#N/A</v>
      </c>
      <c r="AK192" s="528" t="e">
        <f ca="1">+IF(AND(ISNUMBER(OFFSET('Sanitation Data'!$G$4,0,10*ROW('Sanitation Data'!G186))),'Data Summary'!CZ192="Yes"),100-OFFSET('Sanitation Data'!$G$4,0,10*ROW('Sanitation Data'!G186)),NA())</f>
        <v>#N/A</v>
      </c>
      <c r="AL192" s="528" t="e">
        <f ca="1">+IF(AND(ISNUMBER(OFFSET('Sanitation Data'!$G$6,0,10*ROW('Sanitation Data'!G186))),'Data Summary'!DA192="Yes"),OFFSET('Sanitation Data'!$G$6,0,10*ROW('Sanitation Data'!G186)),NA())</f>
        <v>#N/A</v>
      </c>
      <c r="AM192" s="528" t="e">
        <f ca="1">+IF(AND(ISNUMBER(OFFSET('Sanitation Data'!$G$10,0,10*ROW('Sanitation Data'!G186))),'Data Summary'!DB192="Yes"),OFFSET('Sanitation Data'!$G$10,0,10*ROW('Sanitation Data'!G186)),NA())</f>
        <v>#N/A</v>
      </c>
      <c r="AN192" s="528" t="e">
        <f ca="1">+IF(AND(ISNUMBER(OFFSET('Sanitation Data'!$G$11,0,10*ROW('Sanitation Data'!G186))),'Data Summary'!DC192="Yes"),OFFSET('Sanitation Data'!$G$11,0,10*ROW('Sanitation Data'!G186)),NA())</f>
        <v>#N/A</v>
      </c>
      <c r="AO192" s="528" t="e">
        <f ca="1">+IF(AND(ISNUMBER(OFFSET('Sanitation Data'!$G$12,0,10*ROW('Sanitation Data'!G186))),'Data Summary'!DD192="Yes"),OFFSET('Sanitation Data'!$G$12,0,10*ROW('Sanitation Data'!G186)),NA())</f>
        <v>#N/A</v>
      </c>
      <c r="AP192" s="528" t="e">
        <f ca="1">+IF(AND(ISNUMBER(OFFSET('Sanitation Data'!$H$4,0,10*ROW('Sanitation Data'!H186))),'Data Summary'!DE192="Yes"),100-OFFSET('Sanitation Data'!$H$4,0,10*ROW('Sanitation Data'!H186)),NA())</f>
        <v>#N/A</v>
      </c>
      <c r="AQ192" s="528" t="e">
        <f ca="1">+IF(AND(ISNUMBER(OFFSET('Sanitation Data'!$H$6,0,10*ROW('Sanitation Data'!H186))),'Data Summary'!DF192="Yes"),OFFSET('Sanitation Data'!$H$6,0,10*ROW('Sanitation Data'!H186)),NA())</f>
        <v>#N/A</v>
      </c>
      <c r="AR192" s="528" t="e">
        <f ca="1">+IF(AND(ISNUMBER(OFFSET('Sanitation Data'!$H$10,0,10*ROW('Sanitation Data'!H186))),'Data Summary'!DG192="Yes"),OFFSET('Sanitation Data'!$H$10,0,10*ROW('Sanitation Data'!H186)),NA())</f>
        <v>#N/A</v>
      </c>
      <c r="AS192" s="528" t="e">
        <f ca="1">+IF(AND(ISNUMBER(OFFSET('Sanitation Data'!$H$11,0,10*ROW('Sanitation Data'!H186))),'Data Summary'!DH192="Yes"),OFFSET('Sanitation Data'!$H$11,0,10*ROW('Sanitation Data'!H186)),NA())</f>
        <v>#N/A</v>
      </c>
      <c r="AT192" s="528" t="e">
        <f ca="1">+IF(AND(ISNUMBER(OFFSET('Sanitation Data'!$H$12,0,10*ROW('Sanitation Data'!H186))),'Data Summary'!DI192="Yes"),OFFSET('Sanitation Data'!$H$12,0,10*ROW('Sanitation Data'!H186)),NA())</f>
        <v>#N/A</v>
      </c>
      <c r="AU192" s="528" t="e">
        <f ca="1">+IF(AND(ISNUMBER(OFFSET('Sanitation Data'!$I$4,0,10*ROW('Sanitation Data'!I186))),'Data Summary'!DJ192="Yes"),100-OFFSET('Sanitation Data'!$I$4,0,10*ROW('Sanitation Data'!I186)),NA())</f>
        <v>#N/A</v>
      </c>
      <c r="AV192" s="528" t="e">
        <f ca="1">+IF(AND(ISNUMBER(OFFSET('Sanitation Data'!$I$6,0,10*ROW('Sanitation Data'!I186))),'Data Summary'!DK192="Yes"),OFFSET('Sanitation Data'!$I$6,0,10*ROW('Sanitation Data'!I186)),NA())</f>
        <v>#N/A</v>
      </c>
      <c r="AW192" s="528" t="e">
        <f ca="1">+IF(AND(ISNUMBER(OFFSET('Sanitation Data'!$I$10,0,10*ROW('Sanitation Data'!I186))),'Data Summary'!DL192="Yes"),OFFSET('Sanitation Data'!$I$10,0,10*ROW('Sanitation Data'!I186)),NA())</f>
        <v>#N/A</v>
      </c>
      <c r="AX192" s="528" t="e">
        <f ca="1">+IF(AND(ISNUMBER(OFFSET('Sanitation Data'!$I$11,0,10*ROW('Sanitation Data'!I186))),'Data Summary'!DM192="Yes"),OFFSET('Sanitation Data'!$I$11,0,10*ROW('Sanitation Data'!I186)),NA())</f>
        <v>#N/A</v>
      </c>
      <c r="AY192" s="528" t="e">
        <f ca="1">+IF(AND(ISNUMBER(OFFSET('Sanitation Data'!$I$12,0,10*ROW('Sanitation Data'!I186))),'Data Summary'!DN192="Yes"),OFFSET('Sanitation Data'!$I$12,0,10*ROW('Sanitation Data'!I186)),NA())</f>
        <v>#N/A</v>
      </c>
      <c r="AZ192" s="529" t="e">
        <f ca="1">+IF(AND(ISNUMBER(OFFSET('Hygiene Data'!$D$5,0,10*ROW('Hygiene Data'!D186))),'Data Summary'!DO192="Yes"),OFFSET('Hygiene Data'!$D$5,0,10*ROW('Hygiene Data'!D186)),NA())</f>
        <v>#N/A</v>
      </c>
      <c r="BA192" s="529" t="e">
        <f ca="1">+IF(AND(ISNUMBER(OFFSET('Hygiene Data'!$D$7,0,10*ROW('Hygiene Data'!D186))),'Data Summary'!DP192="Yes"),OFFSET('Hygiene Data'!$D$7,0,10*ROW('Hygiene Data'!D186)),NA())</f>
        <v>#N/A</v>
      </c>
      <c r="BB192" s="529" t="e">
        <f ca="1">+IF(AND(ISNUMBER(OFFSET('Hygiene Data'!$D$9,0,10*ROW('Hygiene Data'!D186))),'Data Summary'!DQ192="Yes"),OFFSET('Hygiene Data'!$D$9,0,10*ROW('Hygiene Data'!D186)),NA())</f>
        <v>#N/A</v>
      </c>
      <c r="BC192" s="529" t="e">
        <f ca="1">+IF(AND(ISNUMBER(OFFSET('Hygiene Data'!$E$5,0,10*ROW('Hygiene Data'!E186))),'Data Summary'!DR192="Yes"),OFFSET('Hygiene Data'!$E$5,0,10*ROW('Hygiene Data'!E186)),NA())</f>
        <v>#N/A</v>
      </c>
      <c r="BD192" s="529" t="e">
        <f ca="1">+IF(AND(ISNUMBER(OFFSET('Hygiene Data'!$E$7,0,10*ROW('Hygiene Data'!E186))),'Data Summary'!DS192="Yes"),OFFSET('Hygiene Data'!$E$7,0,10*ROW('Hygiene Data'!E186)),NA())</f>
        <v>#N/A</v>
      </c>
      <c r="BE192" s="529" t="e">
        <f ca="1">+IF(AND(ISNUMBER(OFFSET('Hygiene Data'!$E$9,0,10*ROW('Hygiene Data'!E186))),'Data Summary'!DT192="Yes"),OFFSET('Hygiene Data'!$E$9,0,10*ROW('Hygiene Data'!E186)),NA())</f>
        <v>#N/A</v>
      </c>
      <c r="BF192" s="529" t="e">
        <f ca="1">+IF(AND(ISNUMBER(OFFSET('Hygiene Data'!$F$5,0,10*ROW('Hygiene Data'!F186))),'Data Summary'!DU192="Yes"),OFFSET('Hygiene Data'!$F$5,0,10*ROW('Hygiene Data'!F186)),NA())</f>
        <v>#N/A</v>
      </c>
      <c r="BG192" s="529" t="e">
        <f ca="1">+IF(AND(ISNUMBER(OFFSET('Hygiene Data'!$F$7,0,10*ROW('Hygiene Data'!F186))),'Data Summary'!DV192="Yes"),OFFSET('Hygiene Data'!$F$7,0,10*ROW('Hygiene Data'!F186)),NA())</f>
        <v>#N/A</v>
      </c>
      <c r="BH192" s="529" t="e">
        <f ca="1">+IF(AND(ISNUMBER(OFFSET('Hygiene Data'!$F$9,0,10*ROW('Hygiene Data'!F186))),'Data Summary'!DW192="Yes"),OFFSET('Hygiene Data'!$F$9,0,10*ROW('Hygiene Data'!F186)),NA())</f>
        <v>#N/A</v>
      </c>
      <c r="BI192" s="529" t="e">
        <f ca="1">+IF(AND(ISNUMBER(OFFSET('Hygiene Data'!$G$5,0,10*ROW('Hygiene Data'!G186))),'Data Summary'!DX192="Yes"),OFFSET('Hygiene Data'!$G$5,0,10*ROW('Hygiene Data'!G186)),NA())</f>
        <v>#N/A</v>
      </c>
      <c r="BJ192" s="529" t="e">
        <f ca="1">+IF(AND(ISNUMBER(OFFSET('Hygiene Data'!$G$7,0,10*ROW('Hygiene Data'!G186))),'Data Summary'!DY192="Yes"),OFFSET('Hygiene Data'!$G$7,0,10*ROW('Hygiene Data'!G186)),NA())</f>
        <v>#N/A</v>
      </c>
      <c r="BK192" s="529" t="e">
        <f ca="1">+IF(AND(ISNUMBER(OFFSET('Hygiene Data'!$G$9,0,10*ROW('Hygiene Data'!G186))),'Data Summary'!DZ192="Yes"),OFFSET('Hygiene Data'!$G$9,0,10*ROW('Hygiene Data'!G186)),NA())</f>
        <v>#N/A</v>
      </c>
      <c r="BL192" s="529" t="e">
        <f ca="1">+IF(AND(ISNUMBER(OFFSET('Hygiene Data'!$H$5,0,10*ROW('Hygiene Data'!H186))),'Data Summary'!EA192="Yes"),OFFSET('Hygiene Data'!$H$5,0,10*ROW('Hygiene Data'!H186)),NA())</f>
        <v>#N/A</v>
      </c>
      <c r="BM192" s="529" t="e">
        <f ca="1">+IF(AND(ISNUMBER(OFFSET('Hygiene Data'!$H$7,0,10*ROW('Hygiene Data'!H186))),'Data Summary'!EB192="Yes"),OFFSET('Hygiene Data'!$H$7,0,10*ROW('Hygiene Data'!H186)),NA())</f>
        <v>#N/A</v>
      </c>
      <c r="BN192" s="529" t="e">
        <f ca="1">+IF(AND(ISNUMBER(OFFSET('Hygiene Data'!$H$9,0,10*ROW('Hygiene Data'!H186))),'Data Summary'!EC192="Yes"),OFFSET('Hygiene Data'!$H$9,0,10*ROW('Hygiene Data'!H186)),NA())</f>
        <v>#N/A</v>
      </c>
      <c r="BO192" s="529" t="e">
        <f ca="1">+IF(AND(ISNUMBER(OFFSET('Hygiene Data'!$I$5,0,10*ROW('Hygiene Data'!I186))),'Data Summary'!ED192="Yes"),OFFSET('Hygiene Data'!$I$5,0,10*ROW('Hygiene Data'!I186)),NA())</f>
        <v>#N/A</v>
      </c>
      <c r="BP192" s="529" t="e">
        <f ca="1">+IF(AND(ISNUMBER(OFFSET('Hygiene Data'!$I$7,0,10*ROW('Hygiene Data'!I186))),'Data Summary'!EE192="Yes"),OFFSET('Hygiene Data'!$I$7,0,10*ROW('Hygiene Data'!I186)),NA())</f>
        <v>#N/A</v>
      </c>
      <c r="BQ192" s="529" t="e">
        <f ca="1">+IF(AND(ISNUMBER(OFFSET('Hygiene Data'!$I$9,0,10*ROW('Hygiene Data'!I186))),'Data Summary'!EF192="Yes"),OFFSET('Hygiene Data'!$I$9,0,10*ROW('Hygiene Data'!I186)),NA())</f>
        <v>#N/A</v>
      </c>
    </row>
    <row r="193" spans="1:69" x14ac:dyDescent="0.25">
      <c r="A193" s="525" t="e">
        <f ca="1">+RIGHT('Data Summary'!A193,LEN('Data Summary'!A193)-9)</f>
        <v>#VALUE!</v>
      </c>
      <c r="B193" s="499" t="str">
        <f ca="1">+IF(ISTEXT('Data Summary'!B193),'Data Summary'!B193,"")</f>
        <v/>
      </c>
      <c r="C193" s="526" t="e">
        <f ca="1">+VALUE('Data Summary'!C193)</f>
        <v>#VALUE!</v>
      </c>
      <c r="D193" s="527" t="e">
        <f ca="1">+IF(AND(ISNUMBER(OFFSET('Water Data'!$D$4,0,10*ROW('Water Data'!D187))),'Data Summary'!BS193="Yes"),100-OFFSET('Water Data'!$D$4,0,10*ROW('Water Data'!D187)),NA())</f>
        <v>#N/A</v>
      </c>
      <c r="E193" s="527" t="e">
        <f ca="1">+IF(AND(ISNUMBER(OFFSET('Water Data'!$D$6,0,10*ROW('Water Data'!D187))),'Data Summary'!BT193="Yes"),OFFSET('Water Data'!$D$6,0,10*ROW('Water Data'!D187)),NA())</f>
        <v>#N/A</v>
      </c>
      <c r="F193" s="527" t="e">
        <f ca="1">+IF(AND(ISNUMBER(OFFSET('Water Data'!$D$9,0,10*ROW('Water Data'!D187))),'Data Summary'!BU193="Yes"),OFFSET('Water Data'!$D$9,0,10*ROW('Water Data'!D187)),NA())</f>
        <v>#N/A</v>
      </c>
      <c r="G193" s="527" t="e">
        <f ca="1">+IF(AND(ISNUMBER(OFFSET('Water Data'!$E$4,0,10*ROW('Water Data'!E187))),'Data Summary'!BV193="Yes"),100-OFFSET('Water Data'!$E$4,0,10*ROW('Water Data'!E187)),NA())</f>
        <v>#N/A</v>
      </c>
      <c r="H193" s="527" t="e">
        <f ca="1">+IF(AND(ISNUMBER(OFFSET('Water Data'!$E$6,0,10*ROW('Water Data'!E187))),'Data Summary'!BW193="Yes"),OFFSET('Water Data'!$E$6,0,10*ROW('Water Data'!E187)),NA())</f>
        <v>#N/A</v>
      </c>
      <c r="I193" s="527" t="e">
        <f ca="1">+IF(AND(ISNUMBER(OFFSET('Water Data'!$E$9,0,10*ROW('Water Data'!E187))),'Data Summary'!BX193="Yes"),OFFSET('Water Data'!$E$9,0,10*ROW('Water Data'!E187)),NA())</f>
        <v>#N/A</v>
      </c>
      <c r="J193" s="527" t="e">
        <f ca="1">+IF(AND(ISNUMBER(OFFSET('Water Data'!$F$4,0,10*ROW('Water Data'!F187))),'Data Summary'!BY193="Yes"),100-OFFSET('Water Data'!$F$4,0,10*ROW('Water Data'!F187)),NA())</f>
        <v>#N/A</v>
      </c>
      <c r="K193" s="527" t="e">
        <f ca="1">+IF(AND(ISNUMBER(OFFSET('Water Data'!$F$6,0,10*ROW('Water Data'!F187))),'Data Summary'!BZ193="Yes"),OFFSET('Water Data'!$F$6,0,10*ROW('Water Data'!F187)),NA())</f>
        <v>#N/A</v>
      </c>
      <c r="L193" s="527" t="e">
        <f ca="1">+IF(AND(ISNUMBER(OFFSET('Water Data'!$F$9,0,10*ROW('Water Data'!F187))),'Data Summary'!CA193="Yes"),OFFSET('Water Data'!$F$9,0,10*ROW('Water Data'!F187)),NA())</f>
        <v>#N/A</v>
      </c>
      <c r="M193" s="527" t="e">
        <f ca="1">+IF(AND(ISNUMBER(OFFSET('Water Data'!$G$4,0,10*ROW('Water Data'!G187))),'Data Summary'!CB193="Yes"),100-OFFSET('Water Data'!$G$4,0,10*ROW('Water Data'!G187)),NA())</f>
        <v>#N/A</v>
      </c>
      <c r="N193" s="527" t="e">
        <f ca="1">+IF(AND(ISNUMBER(OFFSET('Water Data'!$G$6,0,10*ROW('Water Data'!G187))),'Data Summary'!CC193="Yes"),OFFSET('Water Data'!$G$6,0,10*ROW('Water Data'!G187)),NA())</f>
        <v>#N/A</v>
      </c>
      <c r="O193" s="527" t="e">
        <f ca="1">+IF(AND(ISNUMBER(OFFSET('Water Data'!$G$9,0,10*ROW('Water Data'!G187))),'Data Summary'!CD193="Yes"),OFFSET('Water Data'!$G$9,0,10*ROW('Water Data'!G187)),NA())</f>
        <v>#N/A</v>
      </c>
      <c r="P193" s="527" t="e">
        <f ca="1">+IF(AND(ISNUMBER(OFFSET('Water Data'!$H$4,0,10*ROW('Water Data'!H187))),'Data Summary'!CE193="Yes"),100-OFFSET('Water Data'!$H$4,0,10*ROW('Water Data'!H187)),NA())</f>
        <v>#N/A</v>
      </c>
      <c r="Q193" s="527" t="e">
        <f ca="1">+IF(AND(ISNUMBER(OFFSET('Water Data'!$H$6,0,10*ROW('Water Data'!H187))),'Data Summary'!CF193="Yes"),OFFSET('Water Data'!$H$6,0,10*ROW('Water Data'!H187)),NA())</f>
        <v>#N/A</v>
      </c>
      <c r="R193" s="527" t="e">
        <f ca="1">+IF(AND(ISNUMBER(OFFSET('Water Data'!$H$9,0,10*ROW('Water Data'!H187))),'Data Summary'!CG193="Yes"),OFFSET('Water Data'!$H$9,0,10*ROW('Water Data'!H187)),NA())</f>
        <v>#N/A</v>
      </c>
      <c r="S193" s="527" t="e">
        <f ca="1">+IF(AND(ISNUMBER(OFFSET('Water Data'!$I$4,0,10*ROW('Water Data'!I187))),'Data Summary'!CH193="Yes"),100-OFFSET('Water Data'!$I$4,0,10*ROW('Water Data'!I187)),NA())</f>
        <v>#N/A</v>
      </c>
      <c r="T193" s="527" t="e">
        <f ca="1">+IF(AND(ISNUMBER(OFFSET('Water Data'!$I$6,0,10*ROW('Water Data'!I187))),'Data Summary'!CI193="Yes"),OFFSET('Water Data'!$I$6,0,10*ROW('Water Data'!I187)),NA())</f>
        <v>#N/A</v>
      </c>
      <c r="U193" s="527" t="e">
        <f ca="1">+IF(AND(ISNUMBER(OFFSET('Water Data'!$I$9,0,10*ROW('Water Data'!I187))),'Data Summary'!CJ193="Yes"),OFFSET('Water Data'!$I$9,0,10*ROW('Water Data'!I187)),NA())</f>
        <v>#N/A</v>
      </c>
      <c r="V193" s="528" t="e">
        <f ca="1">+IF(AND(ISNUMBER(OFFSET('Sanitation Data'!$D$4,0,10*ROW('Sanitation Data'!D187))),'Data Summary'!CK193="Yes"),100-OFFSET('Sanitation Data'!$D$4,0,10*ROW('Sanitation Data'!D187)),NA())</f>
        <v>#N/A</v>
      </c>
      <c r="W193" s="528" t="e">
        <f ca="1">+IF(AND(ISNUMBER(OFFSET('Sanitation Data'!$D$6,0,10*ROW('Sanitation Data'!D187))),'Data Summary'!CL193="Yes"),OFFSET('Sanitation Data'!$D$6,0,10*ROW('Sanitation Data'!D187)),NA())</f>
        <v>#N/A</v>
      </c>
      <c r="X193" s="528" t="e">
        <f ca="1">+IF(AND(ISNUMBER(OFFSET('Sanitation Data'!$D$10,0,10*ROW('Sanitation Data'!D187))),'Data Summary'!CM193="Yes"),OFFSET('Sanitation Data'!$D$10,0,10*ROW('Sanitation Data'!D187)),NA())</f>
        <v>#N/A</v>
      </c>
      <c r="Y193" s="528" t="e">
        <f ca="1">+IF(AND(ISNUMBER(OFFSET('Sanitation Data'!$D$11,0,10*ROW('Sanitation Data'!D187))),'Data Summary'!CN193="Yes"),OFFSET('Sanitation Data'!$D$11,0,10*ROW('Sanitation Data'!D187)),NA())</f>
        <v>#N/A</v>
      </c>
      <c r="Z193" s="528" t="e">
        <f ca="1">+IF(AND(ISNUMBER(OFFSET('Sanitation Data'!$D$12,0,10*ROW('Sanitation Data'!D187))),'Data Summary'!CO193="Yes"),OFFSET('Sanitation Data'!$D$12,0,10*ROW('Sanitation Data'!D187)),NA())</f>
        <v>#N/A</v>
      </c>
      <c r="AA193" s="528" t="e">
        <f ca="1">+IF(AND(ISNUMBER(OFFSET('Sanitation Data'!$E$4,0,10*ROW('Sanitation Data'!E187))),'Data Summary'!CP193="Yes"),100-OFFSET('Sanitation Data'!$E$4,0,10*ROW('Sanitation Data'!E187)),NA())</f>
        <v>#N/A</v>
      </c>
      <c r="AB193" s="528" t="e">
        <f ca="1">+IF(AND(ISNUMBER(OFFSET('Sanitation Data'!$E$6,0,10*ROW('Sanitation Data'!E187))),'Data Summary'!CQ193="Yes"),OFFSET('Sanitation Data'!$E$6,0,10*ROW('Sanitation Data'!E187)),NA())</f>
        <v>#N/A</v>
      </c>
      <c r="AC193" s="528" t="e">
        <f ca="1">+IF(AND(ISNUMBER(OFFSET('Sanitation Data'!$E$10,0,10*ROW('Sanitation Data'!E187))),'Data Summary'!CR193="Yes"),OFFSET('Sanitation Data'!$E$10,0,10*ROW('Sanitation Data'!E187)),NA())</f>
        <v>#N/A</v>
      </c>
      <c r="AD193" s="528" t="e">
        <f ca="1">+IF(AND(ISNUMBER(OFFSET('Sanitation Data'!$E$11,0,10*ROW('Sanitation Data'!E187))),'Data Summary'!CS193="Yes"),OFFSET('Sanitation Data'!$E$11,0,10*ROW('Sanitation Data'!E187)),NA())</f>
        <v>#N/A</v>
      </c>
      <c r="AE193" s="528" t="e">
        <f ca="1">+IF(AND(ISNUMBER(OFFSET('Sanitation Data'!$E$12,0,10*ROW('Sanitation Data'!E187))),'Data Summary'!CT193="Yes"),OFFSET('Sanitation Data'!$E$12,0,10*ROW('Sanitation Data'!E187)),NA())</f>
        <v>#N/A</v>
      </c>
      <c r="AF193" s="528" t="e">
        <f ca="1">+IF(AND(ISNUMBER(OFFSET('Sanitation Data'!$F$4,0,10*ROW('Sanitation Data'!F187))),'Data Summary'!CU193="Yes"),100-OFFSET('Sanitation Data'!$F$4,0,10*ROW('Sanitation Data'!F187)),NA())</f>
        <v>#N/A</v>
      </c>
      <c r="AG193" s="528" t="e">
        <f ca="1">+IF(AND(ISNUMBER(OFFSET('Sanitation Data'!$F$6,0,10*ROW('Sanitation Data'!F187))),'Data Summary'!CV193="Yes"),OFFSET('Sanitation Data'!$F$6,0,10*ROW('Sanitation Data'!F187)),NA())</f>
        <v>#N/A</v>
      </c>
      <c r="AH193" s="528" t="e">
        <f ca="1">+IF(AND(ISNUMBER(OFFSET('Sanitation Data'!$F$10,0,10*ROW('Sanitation Data'!F187))),'Data Summary'!CW193="Yes"),OFFSET('Sanitation Data'!$F$10,0,10*ROW('Sanitation Data'!F187)),NA())</f>
        <v>#N/A</v>
      </c>
      <c r="AI193" s="528" t="e">
        <f ca="1">+IF(AND(ISNUMBER(OFFSET('Sanitation Data'!$F$11,0,10*ROW('Sanitation Data'!F187))),'Data Summary'!CX193="Yes"),OFFSET('Sanitation Data'!$F$11,0,10*ROW('Sanitation Data'!F187)),NA())</f>
        <v>#N/A</v>
      </c>
      <c r="AJ193" s="528" t="e">
        <f ca="1">+IF(AND(ISNUMBER(OFFSET('Sanitation Data'!$F$12,0,10*ROW('Sanitation Data'!F187))),'Data Summary'!CY193="Yes"),OFFSET('Sanitation Data'!$F$12,0,10*ROW('Sanitation Data'!F187)),NA())</f>
        <v>#N/A</v>
      </c>
      <c r="AK193" s="528" t="e">
        <f ca="1">+IF(AND(ISNUMBER(OFFSET('Sanitation Data'!$G$4,0,10*ROW('Sanitation Data'!G187))),'Data Summary'!CZ193="Yes"),100-OFFSET('Sanitation Data'!$G$4,0,10*ROW('Sanitation Data'!G187)),NA())</f>
        <v>#N/A</v>
      </c>
      <c r="AL193" s="528" t="e">
        <f ca="1">+IF(AND(ISNUMBER(OFFSET('Sanitation Data'!$G$6,0,10*ROW('Sanitation Data'!G187))),'Data Summary'!DA193="Yes"),OFFSET('Sanitation Data'!$G$6,0,10*ROW('Sanitation Data'!G187)),NA())</f>
        <v>#N/A</v>
      </c>
      <c r="AM193" s="528" t="e">
        <f ca="1">+IF(AND(ISNUMBER(OFFSET('Sanitation Data'!$G$10,0,10*ROW('Sanitation Data'!G187))),'Data Summary'!DB193="Yes"),OFFSET('Sanitation Data'!$G$10,0,10*ROW('Sanitation Data'!G187)),NA())</f>
        <v>#N/A</v>
      </c>
      <c r="AN193" s="528" t="e">
        <f ca="1">+IF(AND(ISNUMBER(OFFSET('Sanitation Data'!$G$11,0,10*ROW('Sanitation Data'!G187))),'Data Summary'!DC193="Yes"),OFFSET('Sanitation Data'!$G$11,0,10*ROW('Sanitation Data'!G187)),NA())</f>
        <v>#N/A</v>
      </c>
      <c r="AO193" s="528" t="e">
        <f ca="1">+IF(AND(ISNUMBER(OFFSET('Sanitation Data'!$G$12,0,10*ROW('Sanitation Data'!G187))),'Data Summary'!DD193="Yes"),OFFSET('Sanitation Data'!$G$12,0,10*ROW('Sanitation Data'!G187)),NA())</f>
        <v>#N/A</v>
      </c>
      <c r="AP193" s="528" t="e">
        <f ca="1">+IF(AND(ISNUMBER(OFFSET('Sanitation Data'!$H$4,0,10*ROW('Sanitation Data'!H187))),'Data Summary'!DE193="Yes"),100-OFFSET('Sanitation Data'!$H$4,0,10*ROW('Sanitation Data'!H187)),NA())</f>
        <v>#N/A</v>
      </c>
      <c r="AQ193" s="528" t="e">
        <f ca="1">+IF(AND(ISNUMBER(OFFSET('Sanitation Data'!$H$6,0,10*ROW('Sanitation Data'!H187))),'Data Summary'!DF193="Yes"),OFFSET('Sanitation Data'!$H$6,0,10*ROW('Sanitation Data'!H187)),NA())</f>
        <v>#N/A</v>
      </c>
      <c r="AR193" s="528" t="e">
        <f ca="1">+IF(AND(ISNUMBER(OFFSET('Sanitation Data'!$H$10,0,10*ROW('Sanitation Data'!H187))),'Data Summary'!DG193="Yes"),OFFSET('Sanitation Data'!$H$10,0,10*ROW('Sanitation Data'!H187)),NA())</f>
        <v>#N/A</v>
      </c>
      <c r="AS193" s="528" t="e">
        <f ca="1">+IF(AND(ISNUMBER(OFFSET('Sanitation Data'!$H$11,0,10*ROW('Sanitation Data'!H187))),'Data Summary'!DH193="Yes"),OFFSET('Sanitation Data'!$H$11,0,10*ROW('Sanitation Data'!H187)),NA())</f>
        <v>#N/A</v>
      </c>
      <c r="AT193" s="528" t="e">
        <f ca="1">+IF(AND(ISNUMBER(OFFSET('Sanitation Data'!$H$12,0,10*ROW('Sanitation Data'!H187))),'Data Summary'!DI193="Yes"),OFFSET('Sanitation Data'!$H$12,0,10*ROW('Sanitation Data'!H187)),NA())</f>
        <v>#N/A</v>
      </c>
      <c r="AU193" s="528" t="e">
        <f ca="1">+IF(AND(ISNUMBER(OFFSET('Sanitation Data'!$I$4,0,10*ROW('Sanitation Data'!I187))),'Data Summary'!DJ193="Yes"),100-OFFSET('Sanitation Data'!$I$4,0,10*ROW('Sanitation Data'!I187)),NA())</f>
        <v>#N/A</v>
      </c>
      <c r="AV193" s="528" t="e">
        <f ca="1">+IF(AND(ISNUMBER(OFFSET('Sanitation Data'!$I$6,0,10*ROW('Sanitation Data'!I187))),'Data Summary'!DK193="Yes"),OFFSET('Sanitation Data'!$I$6,0,10*ROW('Sanitation Data'!I187)),NA())</f>
        <v>#N/A</v>
      </c>
      <c r="AW193" s="528" t="e">
        <f ca="1">+IF(AND(ISNUMBER(OFFSET('Sanitation Data'!$I$10,0,10*ROW('Sanitation Data'!I187))),'Data Summary'!DL193="Yes"),OFFSET('Sanitation Data'!$I$10,0,10*ROW('Sanitation Data'!I187)),NA())</f>
        <v>#N/A</v>
      </c>
      <c r="AX193" s="528" t="e">
        <f ca="1">+IF(AND(ISNUMBER(OFFSET('Sanitation Data'!$I$11,0,10*ROW('Sanitation Data'!I187))),'Data Summary'!DM193="Yes"),OFFSET('Sanitation Data'!$I$11,0,10*ROW('Sanitation Data'!I187)),NA())</f>
        <v>#N/A</v>
      </c>
      <c r="AY193" s="528" t="e">
        <f ca="1">+IF(AND(ISNUMBER(OFFSET('Sanitation Data'!$I$12,0,10*ROW('Sanitation Data'!I187))),'Data Summary'!DN193="Yes"),OFFSET('Sanitation Data'!$I$12,0,10*ROW('Sanitation Data'!I187)),NA())</f>
        <v>#N/A</v>
      </c>
      <c r="AZ193" s="529" t="e">
        <f ca="1">+IF(AND(ISNUMBER(OFFSET('Hygiene Data'!$D$5,0,10*ROW('Hygiene Data'!D187))),'Data Summary'!DO193="Yes"),OFFSET('Hygiene Data'!$D$5,0,10*ROW('Hygiene Data'!D187)),NA())</f>
        <v>#N/A</v>
      </c>
      <c r="BA193" s="529" t="e">
        <f ca="1">+IF(AND(ISNUMBER(OFFSET('Hygiene Data'!$D$7,0,10*ROW('Hygiene Data'!D187))),'Data Summary'!DP193="Yes"),OFFSET('Hygiene Data'!$D$7,0,10*ROW('Hygiene Data'!D187)),NA())</f>
        <v>#N/A</v>
      </c>
      <c r="BB193" s="529" t="e">
        <f ca="1">+IF(AND(ISNUMBER(OFFSET('Hygiene Data'!$D$9,0,10*ROW('Hygiene Data'!D187))),'Data Summary'!DQ193="Yes"),OFFSET('Hygiene Data'!$D$9,0,10*ROW('Hygiene Data'!D187)),NA())</f>
        <v>#N/A</v>
      </c>
      <c r="BC193" s="529" t="e">
        <f ca="1">+IF(AND(ISNUMBER(OFFSET('Hygiene Data'!$E$5,0,10*ROW('Hygiene Data'!E187))),'Data Summary'!DR193="Yes"),OFFSET('Hygiene Data'!$E$5,0,10*ROW('Hygiene Data'!E187)),NA())</f>
        <v>#N/A</v>
      </c>
      <c r="BD193" s="529" t="e">
        <f ca="1">+IF(AND(ISNUMBER(OFFSET('Hygiene Data'!$E$7,0,10*ROW('Hygiene Data'!E187))),'Data Summary'!DS193="Yes"),OFFSET('Hygiene Data'!$E$7,0,10*ROW('Hygiene Data'!E187)),NA())</f>
        <v>#N/A</v>
      </c>
      <c r="BE193" s="529" t="e">
        <f ca="1">+IF(AND(ISNUMBER(OFFSET('Hygiene Data'!$E$9,0,10*ROW('Hygiene Data'!E187))),'Data Summary'!DT193="Yes"),OFFSET('Hygiene Data'!$E$9,0,10*ROW('Hygiene Data'!E187)),NA())</f>
        <v>#N/A</v>
      </c>
      <c r="BF193" s="529" t="e">
        <f ca="1">+IF(AND(ISNUMBER(OFFSET('Hygiene Data'!$F$5,0,10*ROW('Hygiene Data'!F187))),'Data Summary'!DU193="Yes"),OFFSET('Hygiene Data'!$F$5,0,10*ROW('Hygiene Data'!F187)),NA())</f>
        <v>#N/A</v>
      </c>
      <c r="BG193" s="529" t="e">
        <f ca="1">+IF(AND(ISNUMBER(OFFSET('Hygiene Data'!$F$7,0,10*ROW('Hygiene Data'!F187))),'Data Summary'!DV193="Yes"),OFFSET('Hygiene Data'!$F$7,0,10*ROW('Hygiene Data'!F187)),NA())</f>
        <v>#N/A</v>
      </c>
      <c r="BH193" s="529" t="e">
        <f ca="1">+IF(AND(ISNUMBER(OFFSET('Hygiene Data'!$F$9,0,10*ROW('Hygiene Data'!F187))),'Data Summary'!DW193="Yes"),OFFSET('Hygiene Data'!$F$9,0,10*ROW('Hygiene Data'!F187)),NA())</f>
        <v>#N/A</v>
      </c>
      <c r="BI193" s="529" t="e">
        <f ca="1">+IF(AND(ISNUMBER(OFFSET('Hygiene Data'!$G$5,0,10*ROW('Hygiene Data'!G187))),'Data Summary'!DX193="Yes"),OFFSET('Hygiene Data'!$G$5,0,10*ROW('Hygiene Data'!G187)),NA())</f>
        <v>#N/A</v>
      </c>
      <c r="BJ193" s="529" t="e">
        <f ca="1">+IF(AND(ISNUMBER(OFFSET('Hygiene Data'!$G$7,0,10*ROW('Hygiene Data'!G187))),'Data Summary'!DY193="Yes"),OFFSET('Hygiene Data'!$G$7,0,10*ROW('Hygiene Data'!G187)),NA())</f>
        <v>#N/A</v>
      </c>
      <c r="BK193" s="529" t="e">
        <f ca="1">+IF(AND(ISNUMBER(OFFSET('Hygiene Data'!$G$9,0,10*ROW('Hygiene Data'!G187))),'Data Summary'!DZ193="Yes"),OFFSET('Hygiene Data'!$G$9,0,10*ROW('Hygiene Data'!G187)),NA())</f>
        <v>#N/A</v>
      </c>
      <c r="BL193" s="529" t="e">
        <f ca="1">+IF(AND(ISNUMBER(OFFSET('Hygiene Data'!$H$5,0,10*ROW('Hygiene Data'!H187))),'Data Summary'!EA193="Yes"),OFFSET('Hygiene Data'!$H$5,0,10*ROW('Hygiene Data'!H187)),NA())</f>
        <v>#N/A</v>
      </c>
      <c r="BM193" s="529" t="e">
        <f ca="1">+IF(AND(ISNUMBER(OFFSET('Hygiene Data'!$H$7,0,10*ROW('Hygiene Data'!H187))),'Data Summary'!EB193="Yes"),OFFSET('Hygiene Data'!$H$7,0,10*ROW('Hygiene Data'!H187)),NA())</f>
        <v>#N/A</v>
      </c>
      <c r="BN193" s="529" t="e">
        <f ca="1">+IF(AND(ISNUMBER(OFFSET('Hygiene Data'!$H$9,0,10*ROW('Hygiene Data'!H187))),'Data Summary'!EC193="Yes"),OFFSET('Hygiene Data'!$H$9,0,10*ROW('Hygiene Data'!H187)),NA())</f>
        <v>#N/A</v>
      </c>
      <c r="BO193" s="529" t="e">
        <f ca="1">+IF(AND(ISNUMBER(OFFSET('Hygiene Data'!$I$5,0,10*ROW('Hygiene Data'!I187))),'Data Summary'!ED193="Yes"),OFFSET('Hygiene Data'!$I$5,0,10*ROW('Hygiene Data'!I187)),NA())</f>
        <v>#N/A</v>
      </c>
      <c r="BP193" s="529" t="e">
        <f ca="1">+IF(AND(ISNUMBER(OFFSET('Hygiene Data'!$I$7,0,10*ROW('Hygiene Data'!I187))),'Data Summary'!EE193="Yes"),OFFSET('Hygiene Data'!$I$7,0,10*ROW('Hygiene Data'!I187)),NA())</f>
        <v>#N/A</v>
      </c>
      <c r="BQ193" s="529" t="e">
        <f ca="1">+IF(AND(ISNUMBER(OFFSET('Hygiene Data'!$I$9,0,10*ROW('Hygiene Data'!I187))),'Data Summary'!EF193="Yes"),OFFSET('Hygiene Data'!$I$9,0,10*ROW('Hygiene Data'!I187)),NA())</f>
        <v>#N/A</v>
      </c>
    </row>
    <row r="194" spans="1:69" x14ac:dyDescent="0.25">
      <c r="A194" s="525" t="e">
        <f ca="1">+RIGHT('Data Summary'!A194,LEN('Data Summary'!A194)-9)</f>
        <v>#VALUE!</v>
      </c>
      <c r="B194" s="499" t="str">
        <f ca="1">+IF(ISTEXT('Data Summary'!B194),'Data Summary'!B194,"")</f>
        <v/>
      </c>
      <c r="C194" s="526" t="e">
        <f ca="1">+VALUE('Data Summary'!C194)</f>
        <v>#VALUE!</v>
      </c>
      <c r="D194" s="527" t="e">
        <f ca="1">+IF(AND(ISNUMBER(OFFSET('Water Data'!$D$4,0,10*ROW('Water Data'!D188))),'Data Summary'!BS194="Yes"),100-OFFSET('Water Data'!$D$4,0,10*ROW('Water Data'!D188)),NA())</f>
        <v>#N/A</v>
      </c>
      <c r="E194" s="527" t="e">
        <f ca="1">+IF(AND(ISNUMBER(OFFSET('Water Data'!$D$6,0,10*ROW('Water Data'!D188))),'Data Summary'!BT194="Yes"),OFFSET('Water Data'!$D$6,0,10*ROW('Water Data'!D188)),NA())</f>
        <v>#N/A</v>
      </c>
      <c r="F194" s="527" t="e">
        <f ca="1">+IF(AND(ISNUMBER(OFFSET('Water Data'!$D$9,0,10*ROW('Water Data'!D188))),'Data Summary'!BU194="Yes"),OFFSET('Water Data'!$D$9,0,10*ROW('Water Data'!D188)),NA())</f>
        <v>#N/A</v>
      </c>
      <c r="G194" s="527" t="e">
        <f ca="1">+IF(AND(ISNUMBER(OFFSET('Water Data'!$E$4,0,10*ROW('Water Data'!E188))),'Data Summary'!BV194="Yes"),100-OFFSET('Water Data'!$E$4,0,10*ROW('Water Data'!E188)),NA())</f>
        <v>#N/A</v>
      </c>
      <c r="H194" s="527" t="e">
        <f ca="1">+IF(AND(ISNUMBER(OFFSET('Water Data'!$E$6,0,10*ROW('Water Data'!E188))),'Data Summary'!BW194="Yes"),OFFSET('Water Data'!$E$6,0,10*ROW('Water Data'!E188)),NA())</f>
        <v>#N/A</v>
      </c>
      <c r="I194" s="527" t="e">
        <f ca="1">+IF(AND(ISNUMBER(OFFSET('Water Data'!$E$9,0,10*ROW('Water Data'!E188))),'Data Summary'!BX194="Yes"),OFFSET('Water Data'!$E$9,0,10*ROW('Water Data'!E188)),NA())</f>
        <v>#N/A</v>
      </c>
      <c r="J194" s="527" t="e">
        <f ca="1">+IF(AND(ISNUMBER(OFFSET('Water Data'!$F$4,0,10*ROW('Water Data'!F188))),'Data Summary'!BY194="Yes"),100-OFFSET('Water Data'!$F$4,0,10*ROW('Water Data'!F188)),NA())</f>
        <v>#N/A</v>
      </c>
      <c r="K194" s="527" t="e">
        <f ca="1">+IF(AND(ISNUMBER(OFFSET('Water Data'!$F$6,0,10*ROW('Water Data'!F188))),'Data Summary'!BZ194="Yes"),OFFSET('Water Data'!$F$6,0,10*ROW('Water Data'!F188)),NA())</f>
        <v>#N/A</v>
      </c>
      <c r="L194" s="527" t="e">
        <f ca="1">+IF(AND(ISNUMBER(OFFSET('Water Data'!$F$9,0,10*ROW('Water Data'!F188))),'Data Summary'!CA194="Yes"),OFFSET('Water Data'!$F$9,0,10*ROW('Water Data'!F188)),NA())</f>
        <v>#N/A</v>
      </c>
      <c r="M194" s="527" t="e">
        <f ca="1">+IF(AND(ISNUMBER(OFFSET('Water Data'!$G$4,0,10*ROW('Water Data'!G188))),'Data Summary'!CB194="Yes"),100-OFFSET('Water Data'!$G$4,0,10*ROW('Water Data'!G188)),NA())</f>
        <v>#N/A</v>
      </c>
      <c r="N194" s="527" t="e">
        <f ca="1">+IF(AND(ISNUMBER(OFFSET('Water Data'!$G$6,0,10*ROW('Water Data'!G188))),'Data Summary'!CC194="Yes"),OFFSET('Water Data'!$G$6,0,10*ROW('Water Data'!G188)),NA())</f>
        <v>#N/A</v>
      </c>
      <c r="O194" s="527" t="e">
        <f ca="1">+IF(AND(ISNUMBER(OFFSET('Water Data'!$G$9,0,10*ROW('Water Data'!G188))),'Data Summary'!CD194="Yes"),OFFSET('Water Data'!$G$9,0,10*ROW('Water Data'!G188)),NA())</f>
        <v>#N/A</v>
      </c>
      <c r="P194" s="527" t="e">
        <f ca="1">+IF(AND(ISNUMBER(OFFSET('Water Data'!$H$4,0,10*ROW('Water Data'!H188))),'Data Summary'!CE194="Yes"),100-OFFSET('Water Data'!$H$4,0,10*ROW('Water Data'!H188)),NA())</f>
        <v>#N/A</v>
      </c>
      <c r="Q194" s="527" t="e">
        <f ca="1">+IF(AND(ISNUMBER(OFFSET('Water Data'!$H$6,0,10*ROW('Water Data'!H188))),'Data Summary'!CF194="Yes"),OFFSET('Water Data'!$H$6,0,10*ROW('Water Data'!H188)),NA())</f>
        <v>#N/A</v>
      </c>
      <c r="R194" s="527" t="e">
        <f ca="1">+IF(AND(ISNUMBER(OFFSET('Water Data'!$H$9,0,10*ROW('Water Data'!H188))),'Data Summary'!CG194="Yes"),OFFSET('Water Data'!$H$9,0,10*ROW('Water Data'!H188)),NA())</f>
        <v>#N/A</v>
      </c>
      <c r="S194" s="527" t="e">
        <f ca="1">+IF(AND(ISNUMBER(OFFSET('Water Data'!$I$4,0,10*ROW('Water Data'!I188))),'Data Summary'!CH194="Yes"),100-OFFSET('Water Data'!$I$4,0,10*ROW('Water Data'!I188)),NA())</f>
        <v>#N/A</v>
      </c>
      <c r="T194" s="527" t="e">
        <f ca="1">+IF(AND(ISNUMBER(OFFSET('Water Data'!$I$6,0,10*ROW('Water Data'!I188))),'Data Summary'!CI194="Yes"),OFFSET('Water Data'!$I$6,0,10*ROW('Water Data'!I188)),NA())</f>
        <v>#N/A</v>
      </c>
      <c r="U194" s="527" t="e">
        <f ca="1">+IF(AND(ISNUMBER(OFFSET('Water Data'!$I$9,0,10*ROW('Water Data'!I188))),'Data Summary'!CJ194="Yes"),OFFSET('Water Data'!$I$9,0,10*ROW('Water Data'!I188)),NA())</f>
        <v>#N/A</v>
      </c>
      <c r="V194" s="528" t="e">
        <f ca="1">+IF(AND(ISNUMBER(OFFSET('Sanitation Data'!$D$4,0,10*ROW('Sanitation Data'!D188))),'Data Summary'!CK194="Yes"),100-OFFSET('Sanitation Data'!$D$4,0,10*ROW('Sanitation Data'!D188)),NA())</f>
        <v>#N/A</v>
      </c>
      <c r="W194" s="528" t="e">
        <f ca="1">+IF(AND(ISNUMBER(OFFSET('Sanitation Data'!$D$6,0,10*ROW('Sanitation Data'!D188))),'Data Summary'!CL194="Yes"),OFFSET('Sanitation Data'!$D$6,0,10*ROW('Sanitation Data'!D188)),NA())</f>
        <v>#N/A</v>
      </c>
      <c r="X194" s="528" t="e">
        <f ca="1">+IF(AND(ISNUMBER(OFFSET('Sanitation Data'!$D$10,0,10*ROW('Sanitation Data'!D188))),'Data Summary'!CM194="Yes"),OFFSET('Sanitation Data'!$D$10,0,10*ROW('Sanitation Data'!D188)),NA())</f>
        <v>#N/A</v>
      </c>
      <c r="Y194" s="528" t="e">
        <f ca="1">+IF(AND(ISNUMBER(OFFSET('Sanitation Data'!$D$11,0,10*ROW('Sanitation Data'!D188))),'Data Summary'!CN194="Yes"),OFFSET('Sanitation Data'!$D$11,0,10*ROW('Sanitation Data'!D188)),NA())</f>
        <v>#N/A</v>
      </c>
      <c r="Z194" s="528" t="e">
        <f ca="1">+IF(AND(ISNUMBER(OFFSET('Sanitation Data'!$D$12,0,10*ROW('Sanitation Data'!D188))),'Data Summary'!CO194="Yes"),OFFSET('Sanitation Data'!$D$12,0,10*ROW('Sanitation Data'!D188)),NA())</f>
        <v>#N/A</v>
      </c>
      <c r="AA194" s="528" t="e">
        <f ca="1">+IF(AND(ISNUMBER(OFFSET('Sanitation Data'!$E$4,0,10*ROW('Sanitation Data'!E188))),'Data Summary'!CP194="Yes"),100-OFFSET('Sanitation Data'!$E$4,0,10*ROW('Sanitation Data'!E188)),NA())</f>
        <v>#N/A</v>
      </c>
      <c r="AB194" s="528" t="e">
        <f ca="1">+IF(AND(ISNUMBER(OFFSET('Sanitation Data'!$E$6,0,10*ROW('Sanitation Data'!E188))),'Data Summary'!CQ194="Yes"),OFFSET('Sanitation Data'!$E$6,0,10*ROW('Sanitation Data'!E188)),NA())</f>
        <v>#N/A</v>
      </c>
      <c r="AC194" s="528" t="e">
        <f ca="1">+IF(AND(ISNUMBER(OFFSET('Sanitation Data'!$E$10,0,10*ROW('Sanitation Data'!E188))),'Data Summary'!CR194="Yes"),OFFSET('Sanitation Data'!$E$10,0,10*ROW('Sanitation Data'!E188)),NA())</f>
        <v>#N/A</v>
      </c>
      <c r="AD194" s="528" t="e">
        <f ca="1">+IF(AND(ISNUMBER(OFFSET('Sanitation Data'!$E$11,0,10*ROW('Sanitation Data'!E188))),'Data Summary'!CS194="Yes"),OFFSET('Sanitation Data'!$E$11,0,10*ROW('Sanitation Data'!E188)),NA())</f>
        <v>#N/A</v>
      </c>
      <c r="AE194" s="528" t="e">
        <f ca="1">+IF(AND(ISNUMBER(OFFSET('Sanitation Data'!$E$12,0,10*ROW('Sanitation Data'!E188))),'Data Summary'!CT194="Yes"),OFFSET('Sanitation Data'!$E$12,0,10*ROW('Sanitation Data'!E188)),NA())</f>
        <v>#N/A</v>
      </c>
      <c r="AF194" s="528" t="e">
        <f ca="1">+IF(AND(ISNUMBER(OFFSET('Sanitation Data'!$F$4,0,10*ROW('Sanitation Data'!F188))),'Data Summary'!CU194="Yes"),100-OFFSET('Sanitation Data'!$F$4,0,10*ROW('Sanitation Data'!F188)),NA())</f>
        <v>#N/A</v>
      </c>
      <c r="AG194" s="528" t="e">
        <f ca="1">+IF(AND(ISNUMBER(OFFSET('Sanitation Data'!$F$6,0,10*ROW('Sanitation Data'!F188))),'Data Summary'!CV194="Yes"),OFFSET('Sanitation Data'!$F$6,0,10*ROW('Sanitation Data'!F188)),NA())</f>
        <v>#N/A</v>
      </c>
      <c r="AH194" s="528" t="e">
        <f ca="1">+IF(AND(ISNUMBER(OFFSET('Sanitation Data'!$F$10,0,10*ROW('Sanitation Data'!F188))),'Data Summary'!CW194="Yes"),OFFSET('Sanitation Data'!$F$10,0,10*ROW('Sanitation Data'!F188)),NA())</f>
        <v>#N/A</v>
      </c>
      <c r="AI194" s="528" t="e">
        <f ca="1">+IF(AND(ISNUMBER(OFFSET('Sanitation Data'!$F$11,0,10*ROW('Sanitation Data'!F188))),'Data Summary'!CX194="Yes"),OFFSET('Sanitation Data'!$F$11,0,10*ROW('Sanitation Data'!F188)),NA())</f>
        <v>#N/A</v>
      </c>
      <c r="AJ194" s="528" t="e">
        <f ca="1">+IF(AND(ISNUMBER(OFFSET('Sanitation Data'!$F$12,0,10*ROW('Sanitation Data'!F188))),'Data Summary'!CY194="Yes"),OFFSET('Sanitation Data'!$F$12,0,10*ROW('Sanitation Data'!F188)),NA())</f>
        <v>#N/A</v>
      </c>
      <c r="AK194" s="528" t="e">
        <f ca="1">+IF(AND(ISNUMBER(OFFSET('Sanitation Data'!$G$4,0,10*ROW('Sanitation Data'!G188))),'Data Summary'!CZ194="Yes"),100-OFFSET('Sanitation Data'!$G$4,0,10*ROW('Sanitation Data'!G188)),NA())</f>
        <v>#N/A</v>
      </c>
      <c r="AL194" s="528" t="e">
        <f ca="1">+IF(AND(ISNUMBER(OFFSET('Sanitation Data'!$G$6,0,10*ROW('Sanitation Data'!G188))),'Data Summary'!DA194="Yes"),OFFSET('Sanitation Data'!$G$6,0,10*ROW('Sanitation Data'!G188)),NA())</f>
        <v>#N/A</v>
      </c>
      <c r="AM194" s="528" t="e">
        <f ca="1">+IF(AND(ISNUMBER(OFFSET('Sanitation Data'!$G$10,0,10*ROW('Sanitation Data'!G188))),'Data Summary'!DB194="Yes"),OFFSET('Sanitation Data'!$G$10,0,10*ROW('Sanitation Data'!G188)),NA())</f>
        <v>#N/A</v>
      </c>
      <c r="AN194" s="528" t="e">
        <f ca="1">+IF(AND(ISNUMBER(OFFSET('Sanitation Data'!$G$11,0,10*ROW('Sanitation Data'!G188))),'Data Summary'!DC194="Yes"),OFFSET('Sanitation Data'!$G$11,0,10*ROW('Sanitation Data'!G188)),NA())</f>
        <v>#N/A</v>
      </c>
      <c r="AO194" s="528" t="e">
        <f ca="1">+IF(AND(ISNUMBER(OFFSET('Sanitation Data'!$G$12,0,10*ROW('Sanitation Data'!G188))),'Data Summary'!DD194="Yes"),OFFSET('Sanitation Data'!$G$12,0,10*ROW('Sanitation Data'!G188)),NA())</f>
        <v>#N/A</v>
      </c>
      <c r="AP194" s="528" t="e">
        <f ca="1">+IF(AND(ISNUMBER(OFFSET('Sanitation Data'!$H$4,0,10*ROW('Sanitation Data'!H188))),'Data Summary'!DE194="Yes"),100-OFFSET('Sanitation Data'!$H$4,0,10*ROW('Sanitation Data'!H188)),NA())</f>
        <v>#N/A</v>
      </c>
      <c r="AQ194" s="528" t="e">
        <f ca="1">+IF(AND(ISNUMBER(OFFSET('Sanitation Data'!$H$6,0,10*ROW('Sanitation Data'!H188))),'Data Summary'!DF194="Yes"),OFFSET('Sanitation Data'!$H$6,0,10*ROW('Sanitation Data'!H188)),NA())</f>
        <v>#N/A</v>
      </c>
      <c r="AR194" s="528" t="e">
        <f ca="1">+IF(AND(ISNUMBER(OFFSET('Sanitation Data'!$H$10,0,10*ROW('Sanitation Data'!H188))),'Data Summary'!DG194="Yes"),OFFSET('Sanitation Data'!$H$10,0,10*ROW('Sanitation Data'!H188)),NA())</f>
        <v>#N/A</v>
      </c>
      <c r="AS194" s="528" t="e">
        <f ca="1">+IF(AND(ISNUMBER(OFFSET('Sanitation Data'!$H$11,0,10*ROW('Sanitation Data'!H188))),'Data Summary'!DH194="Yes"),OFFSET('Sanitation Data'!$H$11,0,10*ROW('Sanitation Data'!H188)),NA())</f>
        <v>#N/A</v>
      </c>
      <c r="AT194" s="528" t="e">
        <f ca="1">+IF(AND(ISNUMBER(OFFSET('Sanitation Data'!$H$12,0,10*ROW('Sanitation Data'!H188))),'Data Summary'!DI194="Yes"),OFFSET('Sanitation Data'!$H$12,0,10*ROW('Sanitation Data'!H188)),NA())</f>
        <v>#N/A</v>
      </c>
      <c r="AU194" s="528" t="e">
        <f ca="1">+IF(AND(ISNUMBER(OFFSET('Sanitation Data'!$I$4,0,10*ROW('Sanitation Data'!I188))),'Data Summary'!DJ194="Yes"),100-OFFSET('Sanitation Data'!$I$4,0,10*ROW('Sanitation Data'!I188)),NA())</f>
        <v>#N/A</v>
      </c>
      <c r="AV194" s="528" t="e">
        <f ca="1">+IF(AND(ISNUMBER(OFFSET('Sanitation Data'!$I$6,0,10*ROW('Sanitation Data'!I188))),'Data Summary'!DK194="Yes"),OFFSET('Sanitation Data'!$I$6,0,10*ROW('Sanitation Data'!I188)),NA())</f>
        <v>#N/A</v>
      </c>
      <c r="AW194" s="528" t="e">
        <f ca="1">+IF(AND(ISNUMBER(OFFSET('Sanitation Data'!$I$10,0,10*ROW('Sanitation Data'!I188))),'Data Summary'!DL194="Yes"),OFFSET('Sanitation Data'!$I$10,0,10*ROW('Sanitation Data'!I188)),NA())</f>
        <v>#N/A</v>
      </c>
      <c r="AX194" s="528" t="e">
        <f ca="1">+IF(AND(ISNUMBER(OFFSET('Sanitation Data'!$I$11,0,10*ROW('Sanitation Data'!I188))),'Data Summary'!DM194="Yes"),OFFSET('Sanitation Data'!$I$11,0,10*ROW('Sanitation Data'!I188)),NA())</f>
        <v>#N/A</v>
      </c>
      <c r="AY194" s="528" t="e">
        <f ca="1">+IF(AND(ISNUMBER(OFFSET('Sanitation Data'!$I$12,0,10*ROW('Sanitation Data'!I188))),'Data Summary'!DN194="Yes"),OFFSET('Sanitation Data'!$I$12,0,10*ROW('Sanitation Data'!I188)),NA())</f>
        <v>#N/A</v>
      </c>
      <c r="AZ194" s="529" t="e">
        <f ca="1">+IF(AND(ISNUMBER(OFFSET('Hygiene Data'!$D$5,0,10*ROW('Hygiene Data'!D188))),'Data Summary'!DO194="Yes"),OFFSET('Hygiene Data'!$D$5,0,10*ROW('Hygiene Data'!D188)),NA())</f>
        <v>#N/A</v>
      </c>
      <c r="BA194" s="529" t="e">
        <f ca="1">+IF(AND(ISNUMBER(OFFSET('Hygiene Data'!$D$7,0,10*ROW('Hygiene Data'!D188))),'Data Summary'!DP194="Yes"),OFFSET('Hygiene Data'!$D$7,0,10*ROW('Hygiene Data'!D188)),NA())</f>
        <v>#N/A</v>
      </c>
      <c r="BB194" s="529" t="e">
        <f ca="1">+IF(AND(ISNUMBER(OFFSET('Hygiene Data'!$D$9,0,10*ROW('Hygiene Data'!D188))),'Data Summary'!DQ194="Yes"),OFFSET('Hygiene Data'!$D$9,0,10*ROW('Hygiene Data'!D188)),NA())</f>
        <v>#N/A</v>
      </c>
      <c r="BC194" s="529" t="e">
        <f ca="1">+IF(AND(ISNUMBER(OFFSET('Hygiene Data'!$E$5,0,10*ROW('Hygiene Data'!E188))),'Data Summary'!DR194="Yes"),OFFSET('Hygiene Data'!$E$5,0,10*ROW('Hygiene Data'!E188)),NA())</f>
        <v>#N/A</v>
      </c>
      <c r="BD194" s="529" t="e">
        <f ca="1">+IF(AND(ISNUMBER(OFFSET('Hygiene Data'!$E$7,0,10*ROW('Hygiene Data'!E188))),'Data Summary'!DS194="Yes"),OFFSET('Hygiene Data'!$E$7,0,10*ROW('Hygiene Data'!E188)),NA())</f>
        <v>#N/A</v>
      </c>
      <c r="BE194" s="529" t="e">
        <f ca="1">+IF(AND(ISNUMBER(OFFSET('Hygiene Data'!$E$9,0,10*ROW('Hygiene Data'!E188))),'Data Summary'!DT194="Yes"),OFFSET('Hygiene Data'!$E$9,0,10*ROW('Hygiene Data'!E188)),NA())</f>
        <v>#N/A</v>
      </c>
      <c r="BF194" s="529" t="e">
        <f ca="1">+IF(AND(ISNUMBER(OFFSET('Hygiene Data'!$F$5,0,10*ROW('Hygiene Data'!F188))),'Data Summary'!DU194="Yes"),OFFSET('Hygiene Data'!$F$5,0,10*ROW('Hygiene Data'!F188)),NA())</f>
        <v>#N/A</v>
      </c>
      <c r="BG194" s="529" t="e">
        <f ca="1">+IF(AND(ISNUMBER(OFFSET('Hygiene Data'!$F$7,0,10*ROW('Hygiene Data'!F188))),'Data Summary'!DV194="Yes"),OFFSET('Hygiene Data'!$F$7,0,10*ROW('Hygiene Data'!F188)),NA())</f>
        <v>#N/A</v>
      </c>
      <c r="BH194" s="529" t="e">
        <f ca="1">+IF(AND(ISNUMBER(OFFSET('Hygiene Data'!$F$9,0,10*ROW('Hygiene Data'!F188))),'Data Summary'!DW194="Yes"),OFFSET('Hygiene Data'!$F$9,0,10*ROW('Hygiene Data'!F188)),NA())</f>
        <v>#N/A</v>
      </c>
      <c r="BI194" s="529" t="e">
        <f ca="1">+IF(AND(ISNUMBER(OFFSET('Hygiene Data'!$G$5,0,10*ROW('Hygiene Data'!G188))),'Data Summary'!DX194="Yes"),OFFSET('Hygiene Data'!$G$5,0,10*ROW('Hygiene Data'!G188)),NA())</f>
        <v>#N/A</v>
      </c>
      <c r="BJ194" s="529" t="e">
        <f ca="1">+IF(AND(ISNUMBER(OFFSET('Hygiene Data'!$G$7,0,10*ROW('Hygiene Data'!G188))),'Data Summary'!DY194="Yes"),OFFSET('Hygiene Data'!$G$7,0,10*ROW('Hygiene Data'!G188)),NA())</f>
        <v>#N/A</v>
      </c>
      <c r="BK194" s="529" t="e">
        <f ca="1">+IF(AND(ISNUMBER(OFFSET('Hygiene Data'!$G$9,0,10*ROW('Hygiene Data'!G188))),'Data Summary'!DZ194="Yes"),OFFSET('Hygiene Data'!$G$9,0,10*ROW('Hygiene Data'!G188)),NA())</f>
        <v>#N/A</v>
      </c>
      <c r="BL194" s="529" t="e">
        <f ca="1">+IF(AND(ISNUMBER(OFFSET('Hygiene Data'!$H$5,0,10*ROW('Hygiene Data'!H188))),'Data Summary'!EA194="Yes"),OFFSET('Hygiene Data'!$H$5,0,10*ROW('Hygiene Data'!H188)),NA())</f>
        <v>#N/A</v>
      </c>
      <c r="BM194" s="529" t="e">
        <f ca="1">+IF(AND(ISNUMBER(OFFSET('Hygiene Data'!$H$7,0,10*ROW('Hygiene Data'!H188))),'Data Summary'!EB194="Yes"),OFFSET('Hygiene Data'!$H$7,0,10*ROW('Hygiene Data'!H188)),NA())</f>
        <v>#N/A</v>
      </c>
      <c r="BN194" s="529" t="e">
        <f ca="1">+IF(AND(ISNUMBER(OFFSET('Hygiene Data'!$H$9,0,10*ROW('Hygiene Data'!H188))),'Data Summary'!EC194="Yes"),OFFSET('Hygiene Data'!$H$9,0,10*ROW('Hygiene Data'!H188)),NA())</f>
        <v>#N/A</v>
      </c>
      <c r="BO194" s="529" t="e">
        <f ca="1">+IF(AND(ISNUMBER(OFFSET('Hygiene Data'!$I$5,0,10*ROW('Hygiene Data'!I188))),'Data Summary'!ED194="Yes"),OFFSET('Hygiene Data'!$I$5,0,10*ROW('Hygiene Data'!I188)),NA())</f>
        <v>#N/A</v>
      </c>
      <c r="BP194" s="529" t="e">
        <f ca="1">+IF(AND(ISNUMBER(OFFSET('Hygiene Data'!$I$7,0,10*ROW('Hygiene Data'!I188))),'Data Summary'!EE194="Yes"),OFFSET('Hygiene Data'!$I$7,0,10*ROW('Hygiene Data'!I188)),NA())</f>
        <v>#N/A</v>
      </c>
      <c r="BQ194" s="529" t="e">
        <f ca="1">+IF(AND(ISNUMBER(OFFSET('Hygiene Data'!$I$9,0,10*ROW('Hygiene Data'!I188))),'Data Summary'!EF194="Yes"),OFFSET('Hygiene Data'!$I$9,0,10*ROW('Hygiene Data'!I188)),NA())</f>
        <v>#N/A</v>
      </c>
    </row>
    <row r="195" spans="1:69" x14ac:dyDescent="0.25">
      <c r="A195" s="525" t="e">
        <f ca="1">+RIGHT('Data Summary'!A195,LEN('Data Summary'!A195)-9)</f>
        <v>#VALUE!</v>
      </c>
      <c r="B195" s="499" t="str">
        <f ca="1">+IF(ISTEXT('Data Summary'!B195),'Data Summary'!B195,"")</f>
        <v/>
      </c>
      <c r="C195" s="526" t="e">
        <f ca="1">+VALUE('Data Summary'!C195)</f>
        <v>#VALUE!</v>
      </c>
      <c r="D195" s="527" t="e">
        <f ca="1">+IF(AND(ISNUMBER(OFFSET('Water Data'!$D$4,0,10*ROW('Water Data'!D189))),'Data Summary'!BS195="Yes"),100-OFFSET('Water Data'!$D$4,0,10*ROW('Water Data'!D189)),NA())</f>
        <v>#N/A</v>
      </c>
      <c r="E195" s="527" t="e">
        <f ca="1">+IF(AND(ISNUMBER(OFFSET('Water Data'!$D$6,0,10*ROW('Water Data'!D189))),'Data Summary'!BT195="Yes"),OFFSET('Water Data'!$D$6,0,10*ROW('Water Data'!D189)),NA())</f>
        <v>#N/A</v>
      </c>
      <c r="F195" s="527" t="e">
        <f ca="1">+IF(AND(ISNUMBER(OFFSET('Water Data'!$D$9,0,10*ROW('Water Data'!D189))),'Data Summary'!BU195="Yes"),OFFSET('Water Data'!$D$9,0,10*ROW('Water Data'!D189)),NA())</f>
        <v>#N/A</v>
      </c>
      <c r="G195" s="527" t="e">
        <f ca="1">+IF(AND(ISNUMBER(OFFSET('Water Data'!$E$4,0,10*ROW('Water Data'!E189))),'Data Summary'!BV195="Yes"),100-OFFSET('Water Data'!$E$4,0,10*ROW('Water Data'!E189)),NA())</f>
        <v>#N/A</v>
      </c>
      <c r="H195" s="527" t="e">
        <f ca="1">+IF(AND(ISNUMBER(OFFSET('Water Data'!$E$6,0,10*ROW('Water Data'!E189))),'Data Summary'!BW195="Yes"),OFFSET('Water Data'!$E$6,0,10*ROW('Water Data'!E189)),NA())</f>
        <v>#N/A</v>
      </c>
      <c r="I195" s="527" t="e">
        <f ca="1">+IF(AND(ISNUMBER(OFFSET('Water Data'!$E$9,0,10*ROW('Water Data'!E189))),'Data Summary'!BX195="Yes"),OFFSET('Water Data'!$E$9,0,10*ROW('Water Data'!E189)),NA())</f>
        <v>#N/A</v>
      </c>
      <c r="J195" s="527" t="e">
        <f ca="1">+IF(AND(ISNUMBER(OFFSET('Water Data'!$F$4,0,10*ROW('Water Data'!F189))),'Data Summary'!BY195="Yes"),100-OFFSET('Water Data'!$F$4,0,10*ROW('Water Data'!F189)),NA())</f>
        <v>#N/A</v>
      </c>
      <c r="K195" s="527" t="e">
        <f ca="1">+IF(AND(ISNUMBER(OFFSET('Water Data'!$F$6,0,10*ROW('Water Data'!F189))),'Data Summary'!BZ195="Yes"),OFFSET('Water Data'!$F$6,0,10*ROW('Water Data'!F189)),NA())</f>
        <v>#N/A</v>
      </c>
      <c r="L195" s="527" t="e">
        <f ca="1">+IF(AND(ISNUMBER(OFFSET('Water Data'!$F$9,0,10*ROW('Water Data'!F189))),'Data Summary'!CA195="Yes"),OFFSET('Water Data'!$F$9,0,10*ROW('Water Data'!F189)),NA())</f>
        <v>#N/A</v>
      </c>
      <c r="M195" s="527" t="e">
        <f ca="1">+IF(AND(ISNUMBER(OFFSET('Water Data'!$G$4,0,10*ROW('Water Data'!G189))),'Data Summary'!CB195="Yes"),100-OFFSET('Water Data'!$G$4,0,10*ROW('Water Data'!G189)),NA())</f>
        <v>#N/A</v>
      </c>
      <c r="N195" s="527" t="e">
        <f ca="1">+IF(AND(ISNUMBER(OFFSET('Water Data'!$G$6,0,10*ROW('Water Data'!G189))),'Data Summary'!CC195="Yes"),OFFSET('Water Data'!$G$6,0,10*ROW('Water Data'!G189)),NA())</f>
        <v>#N/A</v>
      </c>
      <c r="O195" s="527" t="e">
        <f ca="1">+IF(AND(ISNUMBER(OFFSET('Water Data'!$G$9,0,10*ROW('Water Data'!G189))),'Data Summary'!CD195="Yes"),OFFSET('Water Data'!$G$9,0,10*ROW('Water Data'!G189)),NA())</f>
        <v>#N/A</v>
      </c>
      <c r="P195" s="527" t="e">
        <f ca="1">+IF(AND(ISNUMBER(OFFSET('Water Data'!$H$4,0,10*ROW('Water Data'!H189))),'Data Summary'!CE195="Yes"),100-OFFSET('Water Data'!$H$4,0,10*ROW('Water Data'!H189)),NA())</f>
        <v>#N/A</v>
      </c>
      <c r="Q195" s="527" t="e">
        <f ca="1">+IF(AND(ISNUMBER(OFFSET('Water Data'!$H$6,0,10*ROW('Water Data'!H189))),'Data Summary'!CF195="Yes"),OFFSET('Water Data'!$H$6,0,10*ROW('Water Data'!H189)),NA())</f>
        <v>#N/A</v>
      </c>
      <c r="R195" s="527" t="e">
        <f ca="1">+IF(AND(ISNUMBER(OFFSET('Water Data'!$H$9,0,10*ROW('Water Data'!H189))),'Data Summary'!CG195="Yes"),OFFSET('Water Data'!$H$9,0,10*ROW('Water Data'!H189)),NA())</f>
        <v>#N/A</v>
      </c>
      <c r="S195" s="527" t="e">
        <f ca="1">+IF(AND(ISNUMBER(OFFSET('Water Data'!$I$4,0,10*ROW('Water Data'!I189))),'Data Summary'!CH195="Yes"),100-OFFSET('Water Data'!$I$4,0,10*ROW('Water Data'!I189)),NA())</f>
        <v>#N/A</v>
      </c>
      <c r="T195" s="527" t="e">
        <f ca="1">+IF(AND(ISNUMBER(OFFSET('Water Data'!$I$6,0,10*ROW('Water Data'!I189))),'Data Summary'!CI195="Yes"),OFFSET('Water Data'!$I$6,0,10*ROW('Water Data'!I189)),NA())</f>
        <v>#N/A</v>
      </c>
      <c r="U195" s="527" t="e">
        <f ca="1">+IF(AND(ISNUMBER(OFFSET('Water Data'!$I$9,0,10*ROW('Water Data'!I189))),'Data Summary'!CJ195="Yes"),OFFSET('Water Data'!$I$9,0,10*ROW('Water Data'!I189)),NA())</f>
        <v>#N/A</v>
      </c>
      <c r="V195" s="528" t="e">
        <f ca="1">+IF(AND(ISNUMBER(OFFSET('Sanitation Data'!$D$4,0,10*ROW('Sanitation Data'!D189))),'Data Summary'!CK195="Yes"),100-OFFSET('Sanitation Data'!$D$4,0,10*ROW('Sanitation Data'!D189)),NA())</f>
        <v>#N/A</v>
      </c>
      <c r="W195" s="528" t="e">
        <f ca="1">+IF(AND(ISNUMBER(OFFSET('Sanitation Data'!$D$6,0,10*ROW('Sanitation Data'!D189))),'Data Summary'!CL195="Yes"),OFFSET('Sanitation Data'!$D$6,0,10*ROW('Sanitation Data'!D189)),NA())</f>
        <v>#N/A</v>
      </c>
      <c r="X195" s="528" t="e">
        <f ca="1">+IF(AND(ISNUMBER(OFFSET('Sanitation Data'!$D$10,0,10*ROW('Sanitation Data'!D189))),'Data Summary'!CM195="Yes"),OFFSET('Sanitation Data'!$D$10,0,10*ROW('Sanitation Data'!D189)),NA())</f>
        <v>#N/A</v>
      </c>
      <c r="Y195" s="528" t="e">
        <f ca="1">+IF(AND(ISNUMBER(OFFSET('Sanitation Data'!$D$11,0,10*ROW('Sanitation Data'!D189))),'Data Summary'!CN195="Yes"),OFFSET('Sanitation Data'!$D$11,0,10*ROW('Sanitation Data'!D189)),NA())</f>
        <v>#N/A</v>
      </c>
      <c r="Z195" s="528" t="e">
        <f ca="1">+IF(AND(ISNUMBER(OFFSET('Sanitation Data'!$D$12,0,10*ROW('Sanitation Data'!D189))),'Data Summary'!CO195="Yes"),OFFSET('Sanitation Data'!$D$12,0,10*ROW('Sanitation Data'!D189)),NA())</f>
        <v>#N/A</v>
      </c>
      <c r="AA195" s="528" t="e">
        <f ca="1">+IF(AND(ISNUMBER(OFFSET('Sanitation Data'!$E$4,0,10*ROW('Sanitation Data'!E189))),'Data Summary'!CP195="Yes"),100-OFFSET('Sanitation Data'!$E$4,0,10*ROW('Sanitation Data'!E189)),NA())</f>
        <v>#N/A</v>
      </c>
      <c r="AB195" s="528" t="e">
        <f ca="1">+IF(AND(ISNUMBER(OFFSET('Sanitation Data'!$E$6,0,10*ROW('Sanitation Data'!E189))),'Data Summary'!CQ195="Yes"),OFFSET('Sanitation Data'!$E$6,0,10*ROW('Sanitation Data'!E189)),NA())</f>
        <v>#N/A</v>
      </c>
      <c r="AC195" s="528" t="e">
        <f ca="1">+IF(AND(ISNUMBER(OFFSET('Sanitation Data'!$E$10,0,10*ROW('Sanitation Data'!E189))),'Data Summary'!CR195="Yes"),OFFSET('Sanitation Data'!$E$10,0,10*ROW('Sanitation Data'!E189)),NA())</f>
        <v>#N/A</v>
      </c>
      <c r="AD195" s="528" t="e">
        <f ca="1">+IF(AND(ISNUMBER(OFFSET('Sanitation Data'!$E$11,0,10*ROW('Sanitation Data'!E189))),'Data Summary'!CS195="Yes"),OFFSET('Sanitation Data'!$E$11,0,10*ROW('Sanitation Data'!E189)),NA())</f>
        <v>#N/A</v>
      </c>
      <c r="AE195" s="528" t="e">
        <f ca="1">+IF(AND(ISNUMBER(OFFSET('Sanitation Data'!$E$12,0,10*ROW('Sanitation Data'!E189))),'Data Summary'!CT195="Yes"),OFFSET('Sanitation Data'!$E$12,0,10*ROW('Sanitation Data'!E189)),NA())</f>
        <v>#N/A</v>
      </c>
      <c r="AF195" s="528" t="e">
        <f ca="1">+IF(AND(ISNUMBER(OFFSET('Sanitation Data'!$F$4,0,10*ROW('Sanitation Data'!F189))),'Data Summary'!CU195="Yes"),100-OFFSET('Sanitation Data'!$F$4,0,10*ROW('Sanitation Data'!F189)),NA())</f>
        <v>#N/A</v>
      </c>
      <c r="AG195" s="528" t="e">
        <f ca="1">+IF(AND(ISNUMBER(OFFSET('Sanitation Data'!$F$6,0,10*ROW('Sanitation Data'!F189))),'Data Summary'!CV195="Yes"),OFFSET('Sanitation Data'!$F$6,0,10*ROW('Sanitation Data'!F189)),NA())</f>
        <v>#N/A</v>
      </c>
      <c r="AH195" s="528" t="e">
        <f ca="1">+IF(AND(ISNUMBER(OFFSET('Sanitation Data'!$F$10,0,10*ROW('Sanitation Data'!F189))),'Data Summary'!CW195="Yes"),OFFSET('Sanitation Data'!$F$10,0,10*ROW('Sanitation Data'!F189)),NA())</f>
        <v>#N/A</v>
      </c>
      <c r="AI195" s="528" t="e">
        <f ca="1">+IF(AND(ISNUMBER(OFFSET('Sanitation Data'!$F$11,0,10*ROW('Sanitation Data'!F189))),'Data Summary'!CX195="Yes"),OFFSET('Sanitation Data'!$F$11,0,10*ROW('Sanitation Data'!F189)),NA())</f>
        <v>#N/A</v>
      </c>
      <c r="AJ195" s="528" t="e">
        <f ca="1">+IF(AND(ISNUMBER(OFFSET('Sanitation Data'!$F$12,0,10*ROW('Sanitation Data'!F189))),'Data Summary'!CY195="Yes"),OFFSET('Sanitation Data'!$F$12,0,10*ROW('Sanitation Data'!F189)),NA())</f>
        <v>#N/A</v>
      </c>
      <c r="AK195" s="528" t="e">
        <f ca="1">+IF(AND(ISNUMBER(OFFSET('Sanitation Data'!$G$4,0,10*ROW('Sanitation Data'!G189))),'Data Summary'!CZ195="Yes"),100-OFFSET('Sanitation Data'!$G$4,0,10*ROW('Sanitation Data'!G189)),NA())</f>
        <v>#N/A</v>
      </c>
      <c r="AL195" s="528" t="e">
        <f ca="1">+IF(AND(ISNUMBER(OFFSET('Sanitation Data'!$G$6,0,10*ROW('Sanitation Data'!G189))),'Data Summary'!DA195="Yes"),OFFSET('Sanitation Data'!$G$6,0,10*ROW('Sanitation Data'!G189)),NA())</f>
        <v>#N/A</v>
      </c>
      <c r="AM195" s="528" t="e">
        <f ca="1">+IF(AND(ISNUMBER(OFFSET('Sanitation Data'!$G$10,0,10*ROW('Sanitation Data'!G189))),'Data Summary'!DB195="Yes"),OFFSET('Sanitation Data'!$G$10,0,10*ROW('Sanitation Data'!G189)),NA())</f>
        <v>#N/A</v>
      </c>
      <c r="AN195" s="528" t="e">
        <f ca="1">+IF(AND(ISNUMBER(OFFSET('Sanitation Data'!$G$11,0,10*ROW('Sanitation Data'!G189))),'Data Summary'!DC195="Yes"),OFFSET('Sanitation Data'!$G$11,0,10*ROW('Sanitation Data'!G189)),NA())</f>
        <v>#N/A</v>
      </c>
      <c r="AO195" s="528" t="e">
        <f ca="1">+IF(AND(ISNUMBER(OFFSET('Sanitation Data'!$G$12,0,10*ROW('Sanitation Data'!G189))),'Data Summary'!DD195="Yes"),OFFSET('Sanitation Data'!$G$12,0,10*ROW('Sanitation Data'!G189)),NA())</f>
        <v>#N/A</v>
      </c>
      <c r="AP195" s="528" t="e">
        <f ca="1">+IF(AND(ISNUMBER(OFFSET('Sanitation Data'!$H$4,0,10*ROW('Sanitation Data'!H189))),'Data Summary'!DE195="Yes"),100-OFFSET('Sanitation Data'!$H$4,0,10*ROW('Sanitation Data'!H189)),NA())</f>
        <v>#N/A</v>
      </c>
      <c r="AQ195" s="528" t="e">
        <f ca="1">+IF(AND(ISNUMBER(OFFSET('Sanitation Data'!$H$6,0,10*ROW('Sanitation Data'!H189))),'Data Summary'!DF195="Yes"),OFFSET('Sanitation Data'!$H$6,0,10*ROW('Sanitation Data'!H189)),NA())</f>
        <v>#N/A</v>
      </c>
      <c r="AR195" s="528" t="e">
        <f ca="1">+IF(AND(ISNUMBER(OFFSET('Sanitation Data'!$H$10,0,10*ROW('Sanitation Data'!H189))),'Data Summary'!DG195="Yes"),OFFSET('Sanitation Data'!$H$10,0,10*ROW('Sanitation Data'!H189)),NA())</f>
        <v>#N/A</v>
      </c>
      <c r="AS195" s="528" t="e">
        <f ca="1">+IF(AND(ISNUMBER(OFFSET('Sanitation Data'!$H$11,0,10*ROW('Sanitation Data'!H189))),'Data Summary'!DH195="Yes"),OFFSET('Sanitation Data'!$H$11,0,10*ROW('Sanitation Data'!H189)),NA())</f>
        <v>#N/A</v>
      </c>
      <c r="AT195" s="528" t="e">
        <f ca="1">+IF(AND(ISNUMBER(OFFSET('Sanitation Data'!$H$12,0,10*ROW('Sanitation Data'!H189))),'Data Summary'!DI195="Yes"),OFFSET('Sanitation Data'!$H$12,0,10*ROW('Sanitation Data'!H189)),NA())</f>
        <v>#N/A</v>
      </c>
      <c r="AU195" s="528" t="e">
        <f ca="1">+IF(AND(ISNUMBER(OFFSET('Sanitation Data'!$I$4,0,10*ROW('Sanitation Data'!I189))),'Data Summary'!DJ195="Yes"),100-OFFSET('Sanitation Data'!$I$4,0,10*ROW('Sanitation Data'!I189)),NA())</f>
        <v>#N/A</v>
      </c>
      <c r="AV195" s="528" t="e">
        <f ca="1">+IF(AND(ISNUMBER(OFFSET('Sanitation Data'!$I$6,0,10*ROW('Sanitation Data'!I189))),'Data Summary'!DK195="Yes"),OFFSET('Sanitation Data'!$I$6,0,10*ROW('Sanitation Data'!I189)),NA())</f>
        <v>#N/A</v>
      </c>
      <c r="AW195" s="528" t="e">
        <f ca="1">+IF(AND(ISNUMBER(OFFSET('Sanitation Data'!$I$10,0,10*ROW('Sanitation Data'!I189))),'Data Summary'!DL195="Yes"),OFFSET('Sanitation Data'!$I$10,0,10*ROW('Sanitation Data'!I189)),NA())</f>
        <v>#N/A</v>
      </c>
      <c r="AX195" s="528" t="e">
        <f ca="1">+IF(AND(ISNUMBER(OFFSET('Sanitation Data'!$I$11,0,10*ROW('Sanitation Data'!I189))),'Data Summary'!DM195="Yes"),OFFSET('Sanitation Data'!$I$11,0,10*ROW('Sanitation Data'!I189)),NA())</f>
        <v>#N/A</v>
      </c>
      <c r="AY195" s="528" t="e">
        <f ca="1">+IF(AND(ISNUMBER(OFFSET('Sanitation Data'!$I$12,0,10*ROW('Sanitation Data'!I189))),'Data Summary'!DN195="Yes"),OFFSET('Sanitation Data'!$I$12,0,10*ROW('Sanitation Data'!I189)),NA())</f>
        <v>#N/A</v>
      </c>
      <c r="AZ195" s="529" t="e">
        <f ca="1">+IF(AND(ISNUMBER(OFFSET('Hygiene Data'!$D$5,0,10*ROW('Hygiene Data'!D189))),'Data Summary'!DO195="Yes"),OFFSET('Hygiene Data'!$D$5,0,10*ROW('Hygiene Data'!D189)),NA())</f>
        <v>#N/A</v>
      </c>
      <c r="BA195" s="529" t="e">
        <f ca="1">+IF(AND(ISNUMBER(OFFSET('Hygiene Data'!$D$7,0,10*ROW('Hygiene Data'!D189))),'Data Summary'!DP195="Yes"),OFFSET('Hygiene Data'!$D$7,0,10*ROW('Hygiene Data'!D189)),NA())</f>
        <v>#N/A</v>
      </c>
      <c r="BB195" s="529" t="e">
        <f ca="1">+IF(AND(ISNUMBER(OFFSET('Hygiene Data'!$D$9,0,10*ROW('Hygiene Data'!D189))),'Data Summary'!DQ195="Yes"),OFFSET('Hygiene Data'!$D$9,0,10*ROW('Hygiene Data'!D189)),NA())</f>
        <v>#N/A</v>
      </c>
      <c r="BC195" s="529" t="e">
        <f ca="1">+IF(AND(ISNUMBER(OFFSET('Hygiene Data'!$E$5,0,10*ROW('Hygiene Data'!E189))),'Data Summary'!DR195="Yes"),OFFSET('Hygiene Data'!$E$5,0,10*ROW('Hygiene Data'!E189)),NA())</f>
        <v>#N/A</v>
      </c>
      <c r="BD195" s="529" t="e">
        <f ca="1">+IF(AND(ISNUMBER(OFFSET('Hygiene Data'!$E$7,0,10*ROW('Hygiene Data'!E189))),'Data Summary'!DS195="Yes"),OFFSET('Hygiene Data'!$E$7,0,10*ROW('Hygiene Data'!E189)),NA())</f>
        <v>#N/A</v>
      </c>
      <c r="BE195" s="529" t="e">
        <f ca="1">+IF(AND(ISNUMBER(OFFSET('Hygiene Data'!$E$9,0,10*ROW('Hygiene Data'!E189))),'Data Summary'!DT195="Yes"),OFFSET('Hygiene Data'!$E$9,0,10*ROW('Hygiene Data'!E189)),NA())</f>
        <v>#N/A</v>
      </c>
      <c r="BF195" s="529" t="e">
        <f ca="1">+IF(AND(ISNUMBER(OFFSET('Hygiene Data'!$F$5,0,10*ROW('Hygiene Data'!F189))),'Data Summary'!DU195="Yes"),OFFSET('Hygiene Data'!$F$5,0,10*ROW('Hygiene Data'!F189)),NA())</f>
        <v>#N/A</v>
      </c>
      <c r="BG195" s="529" t="e">
        <f ca="1">+IF(AND(ISNUMBER(OFFSET('Hygiene Data'!$F$7,0,10*ROW('Hygiene Data'!F189))),'Data Summary'!DV195="Yes"),OFFSET('Hygiene Data'!$F$7,0,10*ROW('Hygiene Data'!F189)),NA())</f>
        <v>#N/A</v>
      </c>
      <c r="BH195" s="529" t="e">
        <f ca="1">+IF(AND(ISNUMBER(OFFSET('Hygiene Data'!$F$9,0,10*ROW('Hygiene Data'!F189))),'Data Summary'!DW195="Yes"),OFFSET('Hygiene Data'!$F$9,0,10*ROW('Hygiene Data'!F189)),NA())</f>
        <v>#N/A</v>
      </c>
      <c r="BI195" s="529" t="e">
        <f ca="1">+IF(AND(ISNUMBER(OFFSET('Hygiene Data'!$G$5,0,10*ROW('Hygiene Data'!G189))),'Data Summary'!DX195="Yes"),OFFSET('Hygiene Data'!$G$5,0,10*ROW('Hygiene Data'!G189)),NA())</f>
        <v>#N/A</v>
      </c>
      <c r="BJ195" s="529" t="e">
        <f ca="1">+IF(AND(ISNUMBER(OFFSET('Hygiene Data'!$G$7,0,10*ROW('Hygiene Data'!G189))),'Data Summary'!DY195="Yes"),OFFSET('Hygiene Data'!$G$7,0,10*ROW('Hygiene Data'!G189)),NA())</f>
        <v>#N/A</v>
      </c>
      <c r="BK195" s="529" t="e">
        <f ca="1">+IF(AND(ISNUMBER(OFFSET('Hygiene Data'!$G$9,0,10*ROW('Hygiene Data'!G189))),'Data Summary'!DZ195="Yes"),OFFSET('Hygiene Data'!$G$9,0,10*ROW('Hygiene Data'!G189)),NA())</f>
        <v>#N/A</v>
      </c>
      <c r="BL195" s="529" t="e">
        <f ca="1">+IF(AND(ISNUMBER(OFFSET('Hygiene Data'!$H$5,0,10*ROW('Hygiene Data'!H189))),'Data Summary'!EA195="Yes"),OFFSET('Hygiene Data'!$H$5,0,10*ROW('Hygiene Data'!H189)),NA())</f>
        <v>#N/A</v>
      </c>
      <c r="BM195" s="529" t="e">
        <f ca="1">+IF(AND(ISNUMBER(OFFSET('Hygiene Data'!$H$7,0,10*ROW('Hygiene Data'!H189))),'Data Summary'!EB195="Yes"),OFFSET('Hygiene Data'!$H$7,0,10*ROW('Hygiene Data'!H189)),NA())</f>
        <v>#N/A</v>
      </c>
      <c r="BN195" s="529" t="e">
        <f ca="1">+IF(AND(ISNUMBER(OFFSET('Hygiene Data'!$H$9,0,10*ROW('Hygiene Data'!H189))),'Data Summary'!EC195="Yes"),OFFSET('Hygiene Data'!$H$9,0,10*ROW('Hygiene Data'!H189)),NA())</f>
        <v>#N/A</v>
      </c>
      <c r="BO195" s="529" t="e">
        <f ca="1">+IF(AND(ISNUMBER(OFFSET('Hygiene Data'!$I$5,0,10*ROW('Hygiene Data'!I189))),'Data Summary'!ED195="Yes"),OFFSET('Hygiene Data'!$I$5,0,10*ROW('Hygiene Data'!I189)),NA())</f>
        <v>#N/A</v>
      </c>
      <c r="BP195" s="529" t="e">
        <f ca="1">+IF(AND(ISNUMBER(OFFSET('Hygiene Data'!$I$7,0,10*ROW('Hygiene Data'!I189))),'Data Summary'!EE195="Yes"),OFFSET('Hygiene Data'!$I$7,0,10*ROW('Hygiene Data'!I189)),NA())</f>
        <v>#N/A</v>
      </c>
      <c r="BQ195" s="529" t="e">
        <f ca="1">+IF(AND(ISNUMBER(OFFSET('Hygiene Data'!$I$9,0,10*ROW('Hygiene Data'!I189))),'Data Summary'!EF195="Yes"),OFFSET('Hygiene Data'!$I$9,0,10*ROW('Hygiene Data'!I189)),NA())</f>
        <v>#N/A</v>
      </c>
    </row>
    <row r="196" spans="1:69" x14ac:dyDescent="0.25">
      <c r="A196" s="525" t="e">
        <f ca="1">+RIGHT('Data Summary'!A196,LEN('Data Summary'!A196)-9)</f>
        <v>#VALUE!</v>
      </c>
      <c r="B196" s="499" t="str">
        <f ca="1">+IF(ISTEXT('Data Summary'!B196),'Data Summary'!B196,"")</f>
        <v/>
      </c>
      <c r="C196" s="526" t="e">
        <f ca="1">+VALUE('Data Summary'!C196)</f>
        <v>#VALUE!</v>
      </c>
      <c r="D196" s="527" t="e">
        <f ca="1">+IF(AND(ISNUMBER(OFFSET('Water Data'!$D$4,0,10*ROW('Water Data'!D190))),'Data Summary'!BS196="Yes"),100-OFFSET('Water Data'!$D$4,0,10*ROW('Water Data'!D190)),NA())</f>
        <v>#N/A</v>
      </c>
      <c r="E196" s="527" t="e">
        <f ca="1">+IF(AND(ISNUMBER(OFFSET('Water Data'!$D$6,0,10*ROW('Water Data'!D190))),'Data Summary'!BT196="Yes"),OFFSET('Water Data'!$D$6,0,10*ROW('Water Data'!D190)),NA())</f>
        <v>#N/A</v>
      </c>
      <c r="F196" s="527" t="e">
        <f ca="1">+IF(AND(ISNUMBER(OFFSET('Water Data'!$D$9,0,10*ROW('Water Data'!D190))),'Data Summary'!BU196="Yes"),OFFSET('Water Data'!$D$9,0,10*ROW('Water Data'!D190)),NA())</f>
        <v>#N/A</v>
      </c>
      <c r="G196" s="527" t="e">
        <f ca="1">+IF(AND(ISNUMBER(OFFSET('Water Data'!$E$4,0,10*ROW('Water Data'!E190))),'Data Summary'!BV196="Yes"),100-OFFSET('Water Data'!$E$4,0,10*ROW('Water Data'!E190)),NA())</f>
        <v>#N/A</v>
      </c>
      <c r="H196" s="527" t="e">
        <f ca="1">+IF(AND(ISNUMBER(OFFSET('Water Data'!$E$6,0,10*ROW('Water Data'!E190))),'Data Summary'!BW196="Yes"),OFFSET('Water Data'!$E$6,0,10*ROW('Water Data'!E190)),NA())</f>
        <v>#N/A</v>
      </c>
      <c r="I196" s="527" t="e">
        <f ca="1">+IF(AND(ISNUMBER(OFFSET('Water Data'!$E$9,0,10*ROW('Water Data'!E190))),'Data Summary'!BX196="Yes"),OFFSET('Water Data'!$E$9,0,10*ROW('Water Data'!E190)),NA())</f>
        <v>#N/A</v>
      </c>
      <c r="J196" s="527" t="e">
        <f ca="1">+IF(AND(ISNUMBER(OFFSET('Water Data'!$F$4,0,10*ROW('Water Data'!F190))),'Data Summary'!BY196="Yes"),100-OFFSET('Water Data'!$F$4,0,10*ROW('Water Data'!F190)),NA())</f>
        <v>#N/A</v>
      </c>
      <c r="K196" s="527" t="e">
        <f ca="1">+IF(AND(ISNUMBER(OFFSET('Water Data'!$F$6,0,10*ROW('Water Data'!F190))),'Data Summary'!BZ196="Yes"),OFFSET('Water Data'!$F$6,0,10*ROW('Water Data'!F190)),NA())</f>
        <v>#N/A</v>
      </c>
      <c r="L196" s="527" t="e">
        <f ca="1">+IF(AND(ISNUMBER(OFFSET('Water Data'!$F$9,0,10*ROW('Water Data'!F190))),'Data Summary'!CA196="Yes"),OFFSET('Water Data'!$F$9,0,10*ROW('Water Data'!F190)),NA())</f>
        <v>#N/A</v>
      </c>
      <c r="M196" s="527" t="e">
        <f ca="1">+IF(AND(ISNUMBER(OFFSET('Water Data'!$G$4,0,10*ROW('Water Data'!G190))),'Data Summary'!CB196="Yes"),100-OFFSET('Water Data'!$G$4,0,10*ROW('Water Data'!G190)),NA())</f>
        <v>#N/A</v>
      </c>
      <c r="N196" s="527" t="e">
        <f ca="1">+IF(AND(ISNUMBER(OFFSET('Water Data'!$G$6,0,10*ROW('Water Data'!G190))),'Data Summary'!CC196="Yes"),OFFSET('Water Data'!$G$6,0,10*ROW('Water Data'!G190)),NA())</f>
        <v>#N/A</v>
      </c>
      <c r="O196" s="527" t="e">
        <f ca="1">+IF(AND(ISNUMBER(OFFSET('Water Data'!$G$9,0,10*ROW('Water Data'!G190))),'Data Summary'!CD196="Yes"),OFFSET('Water Data'!$G$9,0,10*ROW('Water Data'!G190)),NA())</f>
        <v>#N/A</v>
      </c>
      <c r="P196" s="527" t="e">
        <f ca="1">+IF(AND(ISNUMBER(OFFSET('Water Data'!$H$4,0,10*ROW('Water Data'!H190))),'Data Summary'!CE196="Yes"),100-OFFSET('Water Data'!$H$4,0,10*ROW('Water Data'!H190)),NA())</f>
        <v>#N/A</v>
      </c>
      <c r="Q196" s="527" t="e">
        <f ca="1">+IF(AND(ISNUMBER(OFFSET('Water Data'!$H$6,0,10*ROW('Water Data'!H190))),'Data Summary'!CF196="Yes"),OFFSET('Water Data'!$H$6,0,10*ROW('Water Data'!H190)),NA())</f>
        <v>#N/A</v>
      </c>
      <c r="R196" s="527" t="e">
        <f ca="1">+IF(AND(ISNUMBER(OFFSET('Water Data'!$H$9,0,10*ROW('Water Data'!H190))),'Data Summary'!CG196="Yes"),OFFSET('Water Data'!$H$9,0,10*ROW('Water Data'!H190)),NA())</f>
        <v>#N/A</v>
      </c>
      <c r="S196" s="527" t="e">
        <f ca="1">+IF(AND(ISNUMBER(OFFSET('Water Data'!$I$4,0,10*ROW('Water Data'!I190))),'Data Summary'!CH196="Yes"),100-OFFSET('Water Data'!$I$4,0,10*ROW('Water Data'!I190)),NA())</f>
        <v>#N/A</v>
      </c>
      <c r="T196" s="527" t="e">
        <f ca="1">+IF(AND(ISNUMBER(OFFSET('Water Data'!$I$6,0,10*ROW('Water Data'!I190))),'Data Summary'!CI196="Yes"),OFFSET('Water Data'!$I$6,0,10*ROW('Water Data'!I190)),NA())</f>
        <v>#N/A</v>
      </c>
      <c r="U196" s="527" t="e">
        <f ca="1">+IF(AND(ISNUMBER(OFFSET('Water Data'!$I$9,0,10*ROW('Water Data'!I190))),'Data Summary'!CJ196="Yes"),OFFSET('Water Data'!$I$9,0,10*ROW('Water Data'!I190)),NA())</f>
        <v>#N/A</v>
      </c>
      <c r="V196" s="528" t="e">
        <f ca="1">+IF(AND(ISNUMBER(OFFSET('Sanitation Data'!$D$4,0,10*ROW('Sanitation Data'!D190))),'Data Summary'!CK196="Yes"),100-OFFSET('Sanitation Data'!$D$4,0,10*ROW('Sanitation Data'!D190)),NA())</f>
        <v>#N/A</v>
      </c>
      <c r="W196" s="528" t="e">
        <f ca="1">+IF(AND(ISNUMBER(OFFSET('Sanitation Data'!$D$6,0,10*ROW('Sanitation Data'!D190))),'Data Summary'!CL196="Yes"),OFFSET('Sanitation Data'!$D$6,0,10*ROW('Sanitation Data'!D190)),NA())</f>
        <v>#N/A</v>
      </c>
      <c r="X196" s="528" t="e">
        <f ca="1">+IF(AND(ISNUMBER(OFFSET('Sanitation Data'!$D$10,0,10*ROW('Sanitation Data'!D190))),'Data Summary'!CM196="Yes"),OFFSET('Sanitation Data'!$D$10,0,10*ROW('Sanitation Data'!D190)),NA())</f>
        <v>#N/A</v>
      </c>
      <c r="Y196" s="528" t="e">
        <f ca="1">+IF(AND(ISNUMBER(OFFSET('Sanitation Data'!$D$11,0,10*ROW('Sanitation Data'!D190))),'Data Summary'!CN196="Yes"),OFFSET('Sanitation Data'!$D$11,0,10*ROW('Sanitation Data'!D190)),NA())</f>
        <v>#N/A</v>
      </c>
      <c r="Z196" s="528" t="e">
        <f ca="1">+IF(AND(ISNUMBER(OFFSET('Sanitation Data'!$D$12,0,10*ROW('Sanitation Data'!D190))),'Data Summary'!CO196="Yes"),OFFSET('Sanitation Data'!$D$12,0,10*ROW('Sanitation Data'!D190)),NA())</f>
        <v>#N/A</v>
      </c>
      <c r="AA196" s="528" t="e">
        <f ca="1">+IF(AND(ISNUMBER(OFFSET('Sanitation Data'!$E$4,0,10*ROW('Sanitation Data'!E190))),'Data Summary'!CP196="Yes"),100-OFFSET('Sanitation Data'!$E$4,0,10*ROW('Sanitation Data'!E190)),NA())</f>
        <v>#N/A</v>
      </c>
      <c r="AB196" s="528" t="e">
        <f ca="1">+IF(AND(ISNUMBER(OFFSET('Sanitation Data'!$E$6,0,10*ROW('Sanitation Data'!E190))),'Data Summary'!CQ196="Yes"),OFFSET('Sanitation Data'!$E$6,0,10*ROW('Sanitation Data'!E190)),NA())</f>
        <v>#N/A</v>
      </c>
      <c r="AC196" s="528" t="e">
        <f ca="1">+IF(AND(ISNUMBER(OFFSET('Sanitation Data'!$E$10,0,10*ROW('Sanitation Data'!E190))),'Data Summary'!CR196="Yes"),OFFSET('Sanitation Data'!$E$10,0,10*ROW('Sanitation Data'!E190)),NA())</f>
        <v>#N/A</v>
      </c>
      <c r="AD196" s="528" t="e">
        <f ca="1">+IF(AND(ISNUMBER(OFFSET('Sanitation Data'!$E$11,0,10*ROW('Sanitation Data'!E190))),'Data Summary'!CS196="Yes"),OFFSET('Sanitation Data'!$E$11,0,10*ROW('Sanitation Data'!E190)),NA())</f>
        <v>#N/A</v>
      </c>
      <c r="AE196" s="528" t="e">
        <f ca="1">+IF(AND(ISNUMBER(OFFSET('Sanitation Data'!$E$12,0,10*ROW('Sanitation Data'!E190))),'Data Summary'!CT196="Yes"),OFFSET('Sanitation Data'!$E$12,0,10*ROW('Sanitation Data'!E190)),NA())</f>
        <v>#N/A</v>
      </c>
      <c r="AF196" s="528" t="e">
        <f ca="1">+IF(AND(ISNUMBER(OFFSET('Sanitation Data'!$F$4,0,10*ROW('Sanitation Data'!F190))),'Data Summary'!CU196="Yes"),100-OFFSET('Sanitation Data'!$F$4,0,10*ROW('Sanitation Data'!F190)),NA())</f>
        <v>#N/A</v>
      </c>
      <c r="AG196" s="528" t="e">
        <f ca="1">+IF(AND(ISNUMBER(OFFSET('Sanitation Data'!$F$6,0,10*ROW('Sanitation Data'!F190))),'Data Summary'!CV196="Yes"),OFFSET('Sanitation Data'!$F$6,0,10*ROW('Sanitation Data'!F190)),NA())</f>
        <v>#N/A</v>
      </c>
      <c r="AH196" s="528" t="e">
        <f ca="1">+IF(AND(ISNUMBER(OFFSET('Sanitation Data'!$F$10,0,10*ROW('Sanitation Data'!F190))),'Data Summary'!CW196="Yes"),OFFSET('Sanitation Data'!$F$10,0,10*ROW('Sanitation Data'!F190)),NA())</f>
        <v>#N/A</v>
      </c>
      <c r="AI196" s="528" t="e">
        <f ca="1">+IF(AND(ISNUMBER(OFFSET('Sanitation Data'!$F$11,0,10*ROW('Sanitation Data'!F190))),'Data Summary'!CX196="Yes"),OFFSET('Sanitation Data'!$F$11,0,10*ROW('Sanitation Data'!F190)),NA())</f>
        <v>#N/A</v>
      </c>
      <c r="AJ196" s="528" t="e">
        <f ca="1">+IF(AND(ISNUMBER(OFFSET('Sanitation Data'!$F$12,0,10*ROW('Sanitation Data'!F190))),'Data Summary'!CY196="Yes"),OFFSET('Sanitation Data'!$F$12,0,10*ROW('Sanitation Data'!F190)),NA())</f>
        <v>#N/A</v>
      </c>
      <c r="AK196" s="528" t="e">
        <f ca="1">+IF(AND(ISNUMBER(OFFSET('Sanitation Data'!$G$4,0,10*ROW('Sanitation Data'!G190))),'Data Summary'!CZ196="Yes"),100-OFFSET('Sanitation Data'!$G$4,0,10*ROW('Sanitation Data'!G190)),NA())</f>
        <v>#N/A</v>
      </c>
      <c r="AL196" s="528" t="e">
        <f ca="1">+IF(AND(ISNUMBER(OFFSET('Sanitation Data'!$G$6,0,10*ROW('Sanitation Data'!G190))),'Data Summary'!DA196="Yes"),OFFSET('Sanitation Data'!$G$6,0,10*ROW('Sanitation Data'!G190)),NA())</f>
        <v>#N/A</v>
      </c>
      <c r="AM196" s="528" t="e">
        <f ca="1">+IF(AND(ISNUMBER(OFFSET('Sanitation Data'!$G$10,0,10*ROW('Sanitation Data'!G190))),'Data Summary'!DB196="Yes"),OFFSET('Sanitation Data'!$G$10,0,10*ROW('Sanitation Data'!G190)),NA())</f>
        <v>#N/A</v>
      </c>
      <c r="AN196" s="528" t="e">
        <f ca="1">+IF(AND(ISNUMBER(OFFSET('Sanitation Data'!$G$11,0,10*ROW('Sanitation Data'!G190))),'Data Summary'!DC196="Yes"),OFFSET('Sanitation Data'!$G$11,0,10*ROW('Sanitation Data'!G190)),NA())</f>
        <v>#N/A</v>
      </c>
      <c r="AO196" s="528" t="e">
        <f ca="1">+IF(AND(ISNUMBER(OFFSET('Sanitation Data'!$G$12,0,10*ROW('Sanitation Data'!G190))),'Data Summary'!DD196="Yes"),OFFSET('Sanitation Data'!$G$12,0,10*ROW('Sanitation Data'!G190)),NA())</f>
        <v>#N/A</v>
      </c>
      <c r="AP196" s="528" t="e">
        <f ca="1">+IF(AND(ISNUMBER(OFFSET('Sanitation Data'!$H$4,0,10*ROW('Sanitation Data'!H190))),'Data Summary'!DE196="Yes"),100-OFFSET('Sanitation Data'!$H$4,0,10*ROW('Sanitation Data'!H190)),NA())</f>
        <v>#N/A</v>
      </c>
      <c r="AQ196" s="528" t="e">
        <f ca="1">+IF(AND(ISNUMBER(OFFSET('Sanitation Data'!$H$6,0,10*ROW('Sanitation Data'!H190))),'Data Summary'!DF196="Yes"),OFFSET('Sanitation Data'!$H$6,0,10*ROW('Sanitation Data'!H190)),NA())</f>
        <v>#N/A</v>
      </c>
      <c r="AR196" s="528" t="e">
        <f ca="1">+IF(AND(ISNUMBER(OFFSET('Sanitation Data'!$H$10,0,10*ROW('Sanitation Data'!H190))),'Data Summary'!DG196="Yes"),OFFSET('Sanitation Data'!$H$10,0,10*ROW('Sanitation Data'!H190)),NA())</f>
        <v>#N/A</v>
      </c>
      <c r="AS196" s="528" t="e">
        <f ca="1">+IF(AND(ISNUMBER(OFFSET('Sanitation Data'!$H$11,0,10*ROW('Sanitation Data'!H190))),'Data Summary'!DH196="Yes"),OFFSET('Sanitation Data'!$H$11,0,10*ROW('Sanitation Data'!H190)),NA())</f>
        <v>#N/A</v>
      </c>
      <c r="AT196" s="528" t="e">
        <f ca="1">+IF(AND(ISNUMBER(OFFSET('Sanitation Data'!$H$12,0,10*ROW('Sanitation Data'!H190))),'Data Summary'!DI196="Yes"),OFFSET('Sanitation Data'!$H$12,0,10*ROW('Sanitation Data'!H190)),NA())</f>
        <v>#N/A</v>
      </c>
      <c r="AU196" s="528" t="e">
        <f ca="1">+IF(AND(ISNUMBER(OFFSET('Sanitation Data'!$I$4,0,10*ROW('Sanitation Data'!I190))),'Data Summary'!DJ196="Yes"),100-OFFSET('Sanitation Data'!$I$4,0,10*ROW('Sanitation Data'!I190)),NA())</f>
        <v>#N/A</v>
      </c>
      <c r="AV196" s="528" t="e">
        <f ca="1">+IF(AND(ISNUMBER(OFFSET('Sanitation Data'!$I$6,0,10*ROW('Sanitation Data'!I190))),'Data Summary'!DK196="Yes"),OFFSET('Sanitation Data'!$I$6,0,10*ROW('Sanitation Data'!I190)),NA())</f>
        <v>#N/A</v>
      </c>
      <c r="AW196" s="528" t="e">
        <f ca="1">+IF(AND(ISNUMBER(OFFSET('Sanitation Data'!$I$10,0,10*ROW('Sanitation Data'!I190))),'Data Summary'!DL196="Yes"),OFFSET('Sanitation Data'!$I$10,0,10*ROW('Sanitation Data'!I190)),NA())</f>
        <v>#N/A</v>
      </c>
      <c r="AX196" s="528" t="e">
        <f ca="1">+IF(AND(ISNUMBER(OFFSET('Sanitation Data'!$I$11,0,10*ROW('Sanitation Data'!I190))),'Data Summary'!DM196="Yes"),OFFSET('Sanitation Data'!$I$11,0,10*ROW('Sanitation Data'!I190)),NA())</f>
        <v>#N/A</v>
      </c>
      <c r="AY196" s="528" t="e">
        <f ca="1">+IF(AND(ISNUMBER(OFFSET('Sanitation Data'!$I$12,0,10*ROW('Sanitation Data'!I190))),'Data Summary'!DN196="Yes"),OFFSET('Sanitation Data'!$I$12,0,10*ROW('Sanitation Data'!I190)),NA())</f>
        <v>#N/A</v>
      </c>
      <c r="AZ196" s="529" t="e">
        <f ca="1">+IF(AND(ISNUMBER(OFFSET('Hygiene Data'!$D$5,0,10*ROW('Hygiene Data'!D190))),'Data Summary'!DO196="Yes"),OFFSET('Hygiene Data'!$D$5,0,10*ROW('Hygiene Data'!D190)),NA())</f>
        <v>#N/A</v>
      </c>
      <c r="BA196" s="529" t="e">
        <f ca="1">+IF(AND(ISNUMBER(OFFSET('Hygiene Data'!$D$7,0,10*ROW('Hygiene Data'!D190))),'Data Summary'!DP196="Yes"),OFFSET('Hygiene Data'!$D$7,0,10*ROW('Hygiene Data'!D190)),NA())</f>
        <v>#N/A</v>
      </c>
      <c r="BB196" s="529" t="e">
        <f ca="1">+IF(AND(ISNUMBER(OFFSET('Hygiene Data'!$D$9,0,10*ROW('Hygiene Data'!D190))),'Data Summary'!DQ196="Yes"),OFFSET('Hygiene Data'!$D$9,0,10*ROW('Hygiene Data'!D190)),NA())</f>
        <v>#N/A</v>
      </c>
      <c r="BC196" s="529" t="e">
        <f ca="1">+IF(AND(ISNUMBER(OFFSET('Hygiene Data'!$E$5,0,10*ROW('Hygiene Data'!E190))),'Data Summary'!DR196="Yes"),OFFSET('Hygiene Data'!$E$5,0,10*ROW('Hygiene Data'!E190)),NA())</f>
        <v>#N/A</v>
      </c>
      <c r="BD196" s="529" t="e">
        <f ca="1">+IF(AND(ISNUMBER(OFFSET('Hygiene Data'!$E$7,0,10*ROW('Hygiene Data'!E190))),'Data Summary'!DS196="Yes"),OFFSET('Hygiene Data'!$E$7,0,10*ROW('Hygiene Data'!E190)),NA())</f>
        <v>#N/A</v>
      </c>
      <c r="BE196" s="529" t="e">
        <f ca="1">+IF(AND(ISNUMBER(OFFSET('Hygiene Data'!$E$9,0,10*ROW('Hygiene Data'!E190))),'Data Summary'!DT196="Yes"),OFFSET('Hygiene Data'!$E$9,0,10*ROW('Hygiene Data'!E190)),NA())</f>
        <v>#N/A</v>
      </c>
      <c r="BF196" s="529" t="e">
        <f ca="1">+IF(AND(ISNUMBER(OFFSET('Hygiene Data'!$F$5,0,10*ROW('Hygiene Data'!F190))),'Data Summary'!DU196="Yes"),OFFSET('Hygiene Data'!$F$5,0,10*ROW('Hygiene Data'!F190)),NA())</f>
        <v>#N/A</v>
      </c>
      <c r="BG196" s="529" t="e">
        <f ca="1">+IF(AND(ISNUMBER(OFFSET('Hygiene Data'!$F$7,0,10*ROW('Hygiene Data'!F190))),'Data Summary'!DV196="Yes"),OFFSET('Hygiene Data'!$F$7,0,10*ROW('Hygiene Data'!F190)),NA())</f>
        <v>#N/A</v>
      </c>
      <c r="BH196" s="529" t="e">
        <f ca="1">+IF(AND(ISNUMBER(OFFSET('Hygiene Data'!$F$9,0,10*ROW('Hygiene Data'!F190))),'Data Summary'!DW196="Yes"),OFFSET('Hygiene Data'!$F$9,0,10*ROW('Hygiene Data'!F190)),NA())</f>
        <v>#N/A</v>
      </c>
      <c r="BI196" s="529" t="e">
        <f ca="1">+IF(AND(ISNUMBER(OFFSET('Hygiene Data'!$G$5,0,10*ROW('Hygiene Data'!G190))),'Data Summary'!DX196="Yes"),OFFSET('Hygiene Data'!$G$5,0,10*ROW('Hygiene Data'!G190)),NA())</f>
        <v>#N/A</v>
      </c>
      <c r="BJ196" s="529" t="e">
        <f ca="1">+IF(AND(ISNUMBER(OFFSET('Hygiene Data'!$G$7,0,10*ROW('Hygiene Data'!G190))),'Data Summary'!DY196="Yes"),OFFSET('Hygiene Data'!$G$7,0,10*ROW('Hygiene Data'!G190)),NA())</f>
        <v>#N/A</v>
      </c>
      <c r="BK196" s="529" t="e">
        <f ca="1">+IF(AND(ISNUMBER(OFFSET('Hygiene Data'!$G$9,0,10*ROW('Hygiene Data'!G190))),'Data Summary'!DZ196="Yes"),OFFSET('Hygiene Data'!$G$9,0,10*ROW('Hygiene Data'!G190)),NA())</f>
        <v>#N/A</v>
      </c>
      <c r="BL196" s="529" t="e">
        <f ca="1">+IF(AND(ISNUMBER(OFFSET('Hygiene Data'!$H$5,0,10*ROW('Hygiene Data'!H190))),'Data Summary'!EA196="Yes"),OFFSET('Hygiene Data'!$H$5,0,10*ROW('Hygiene Data'!H190)),NA())</f>
        <v>#N/A</v>
      </c>
      <c r="BM196" s="529" t="e">
        <f ca="1">+IF(AND(ISNUMBER(OFFSET('Hygiene Data'!$H$7,0,10*ROW('Hygiene Data'!H190))),'Data Summary'!EB196="Yes"),OFFSET('Hygiene Data'!$H$7,0,10*ROW('Hygiene Data'!H190)),NA())</f>
        <v>#N/A</v>
      </c>
      <c r="BN196" s="529" t="e">
        <f ca="1">+IF(AND(ISNUMBER(OFFSET('Hygiene Data'!$H$9,0,10*ROW('Hygiene Data'!H190))),'Data Summary'!EC196="Yes"),OFFSET('Hygiene Data'!$H$9,0,10*ROW('Hygiene Data'!H190)),NA())</f>
        <v>#N/A</v>
      </c>
      <c r="BO196" s="529" t="e">
        <f ca="1">+IF(AND(ISNUMBER(OFFSET('Hygiene Data'!$I$5,0,10*ROW('Hygiene Data'!I190))),'Data Summary'!ED196="Yes"),OFFSET('Hygiene Data'!$I$5,0,10*ROW('Hygiene Data'!I190)),NA())</f>
        <v>#N/A</v>
      </c>
      <c r="BP196" s="529" t="e">
        <f ca="1">+IF(AND(ISNUMBER(OFFSET('Hygiene Data'!$I$7,0,10*ROW('Hygiene Data'!I190))),'Data Summary'!EE196="Yes"),OFFSET('Hygiene Data'!$I$7,0,10*ROW('Hygiene Data'!I190)),NA())</f>
        <v>#N/A</v>
      </c>
      <c r="BQ196" s="529" t="e">
        <f ca="1">+IF(AND(ISNUMBER(OFFSET('Hygiene Data'!$I$9,0,10*ROW('Hygiene Data'!I190))),'Data Summary'!EF196="Yes"),OFFSET('Hygiene Data'!$I$9,0,10*ROW('Hygiene Data'!I190)),NA())</f>
        <v>#N/A</v>
      </c>
    </row>
    <row r="197" spans="1:69" x14ac:dyDescent="0.25">
      <c r="A197" s="525" t="e">
        <f ca="1">+RIGHT('Data Summary'!A197,LEN('Data Summary'!A197)-9)</f>
        <v>#VALUE!</v>
      </c>
      <c r="B197" s="499" t="str">
        <f ca="1">+IF(ISTEXT('Data Summary'!B197),'Data Summary'!B197,"")</f>
        <v/>
      </c>
      <c r="C197" s="526" t="e">
        <f ca="1">+VALUE('Data Summary'!C197)</f>
        <v>#VALUE!</v>
      </c>
      <c r="D197" s="527" t="e">
        <f ca="1">+IF(AND(ISNUMBER(OFFSET('Water Data'!$D$4,0,10*ROW('Water Data'!D191))),'Data Summary'!BS197="Yes"),100-OFFSET('Water Data'!$D$4,0,10*ROW('Water Data'!D191)),NA())</f>
        <v>#N/A</v>
      </c>
      <c r="E197" s="527" t="e">
        <f ca="1">+IF(AND(ISNUMBER(OFFSET('Water Data'!$D$6,0,10*ROW('Water Data'!D191))),'Data Summary'!BT197="Yes"),OFFSET('Water Data'!$D$6,0,10*ROW('Water Data'!D191)),NA())</f>
        <v>#N/A</v>
      </c>
      <c r="F197" s="527" t="e">
        <f ca="1">+IF(AND(ISNUMBER(OFFSET('Water Data'!$D$9,0,10*ROW('Water Data'!D191))),'Data Summary'!BU197="Yes"),OFFSET('Water Data'!$D$9,0,10*ROW('Water Data'!D191)),NA())</f>
        <v>#N/A</v>
      </c>
      <c r="G197" s="527" t="e">
        <f ca="1">+IF(AND(ISNUMBER(OFFSET('Water Data'!$E$4,0,10*ROW('Water Data'!E191))),'Data Summary'!BV197="Yes"),100-OFFSET('Water Data'!$E$4,0,10*ROW('Water Data'!E191)),NA())</f>
        <v>#N/A</v>
      </c>
      <c r="H197" s="527" t="e">
        <f ca="1">+IF(AND(ISNUMBER(OFFSET('Water Data'!$E$6,0,10*ROW('Water Data'!E191))),'Data Summary'!BW197="Yes"),OFFSET('Water Data'!$E$6,0,10*ROW('Water Data'!E191)),NA())</f>
        <v>#N/A</v>
      </c>
      <c r="I197" s="527" t="e">
        <f ca="1">+IF(AND(ISNUMBER(OFFSET('Water Data'!$E$9,0,10*ROW('Water Data'!E191))),'Data Summary'!BX197="Yes"),OFFSET('Water Data'!$E$9,0,10*ROW('Water Data'!E191)),NA())</f>
        <v>#N/A</v>
      </c>
      <c r="J197" s="527" t="e">
        <f ca="1">+IF(AND(ISNUMBER(OFFSET('Water Data'!$F$4,0,10*ROW('Water Data'!F191))),'Data Summary'!BY197="Yes"),100-OFFSET('Water Data'!$F$4,0,10*ROW('Water Data'!F191)),NA())</f>
        <v>#N/A</v>
      </c>
      <c r="K197" s="527" t="e">
        <f ca="1">+IF(AND(ISNUMBER(OFFSET('Water Data'!$F$6,0,10*ROW('Water Data'!F191))),'Data Summary'!BZ197="Yes"),OFFSET('Water Data'!$F$6,0,10*ROW('Water Data'!F191)),NA())</f>
        <v>#N/A</v>
      </c>
      <c r="L197" s="527" t="e">
        <f ca="1">+IF(AND(ISNUMBER(OFFSET('Water Data'!$F$9,0,10*ROW('Water Data'!F191))),'Data Summary'!CA197="Yes"),OFFSET('Water Data'!$F$9,0,10*ROW('Water Data'!F191)),NA())</f>
        <v>#N/A</v>
      </c>
      <c r="M197" s="527" t="e">
        <f ca="1">+IF(AND(ISNUMBER(OFFSET('Water Data'!$G$4,0,10*ROW('Water Data'!G191))),'Data Summary'!CB197="Yes"),100-OFFSET('Water Data'!$G$4,0,10*ROW('Water Data'!G191)),NA())</f>
        <v>#N/A</v>
      </c>
      <c r="N197" s="527" t="e">
        <f ca="1">+IF(AND(ISNUMBER(OFFSET('Water Data'!$G$6,0,10*ROW('Water Data'!G191))),'Data Summary'!CC197="Yes"),OFFSET('Water Data'!$G$6,0,10*ROW('Water Data'!G191)),NA())</f>
        <v>#N/A</v>
      </c>
      <c r="O197" s="527" t="e">
        <f ca="1">+IF(AND(ISNUMBER(OFFSET('Water Data'!$G$9,0,10*ROW('Water Data'!G191))),'Data Summary'!CD197="Yes"),OFFSET('Water Data'!$G$9,0,10*ROW('Water Data'!G191)),NA())</f>
        <v>#N/A</v>
      </c>
      <c r="P197" s="527" t="e">
        <f ca="1">+IF(AND(ISNUMBER(OFFSET('Water Data'!$H$4,0,10*ROW('Water Data'!H191))),'Data Summary'!CE197="Yes"),100-OFFSET('Water Data'!$H$4,0,10*ROW('Water Data'!H191)),NA())</f>
        <v>#N/A</v>
      </c>
      <c r="Q197" s="527" t="e">
        <f ca="1">+IF(AND(ISNUMBER(OFFSET('Water Data'!$H$6,0,10*ROW('Water Data'!H191))),'Data Summary'!CF197="Yes"),OFFSET('Water Data'!$H$6,0,10*ROW('Water Data'!H191)),NA())</f>
        <v>#N/A</v>
      </c>
      <c r="R197" s="527" t="e">
        <f ca="1">+IF(AND(ISNUMBER(OFFSET('Water Data'!$H$9,0,10*ROW('Water Data'!H191))),'Data Summary'!CG197="Yes"),OFFSET('Water Data'!$H$9,0,10*ROW('Water Data'!H191)),NA())</f>
        <v>#N/A</v>
      </c>
      <c r="S197" s="527" t="e">
        <f ca="1">+IF(AND(ISNUMBER(OFFSET('Water Data'!$I$4,0,10*ROW('Water Data'!I191))),'Data Summary'!CH197="Yes"),100-OFFSET('Water Data'!$I$4,0,10*ROW('Water Data'!I191)),NA())</f>
        <v>#N/A</v>
      </c>
      <c r="T197" s="527" t="e">
        <f ca="1">+IF(AND(ISNUMBER(OFFSET('Water Data'!$I$6,0,10*ROW('Water Data'!I191))),'Data Summary'!CI197="Yes"),OFFSET('Water Data'!$I$6,0,10*ROW('Water Data'!I191)),NA())</f>
        <v>#N/A</v>
      </c>
      <c r="U197" s="527" t="e">
        <f ca="1">+IF(AND(ISNUMBER(OFFSET('Water Data'!$I$9,0,10*ROW('Water Data'!I191))),'Data Summary'!CJ197="Yes"),OFFSET('Water Data'!$I$9,0,10*ROW('Water Data'!I191)),NA())</f>
        <v>#N/A</v>
      </c>
      <c r="V197" s="528" t="e">
        <f ca="1">+IF(AND(ISNUMBER(OFFSET('Sanitation Data'!$D$4,0,10*ROW('Sanitation Data'!D191))),'Data Summary'!CK197="Yes"),100-OFFSET('Sanitation Data'!$D$4,0,10*ROW('Sanitation Data'!D191)),NA())</f>
        <v>#N/A</v>
      </c>
      <c r="W197" s="528" t="e">
        <f ca="1">+IF(AND(ISNUMBER(OFFSET('Sanitation Data'!$D$6,0,10*ROW('Sanitation Data'!D191))),'Data Summary'!CL197="Yes"),OFFSET('Sanitation Data'!$D$6,0,10*ROW('Sanitation Data'!D191)),NA())</f>
        <v>#N/A</v>
      </c>
      <c r="X197" s="528" t="e">
        <f ca="1">+IF(AND(ISNUMBER(OFFSET('Sanitation Data'!$D$10,0,10*ROW('Sanitation Data'!D191))),'Data Summary'!CM197="Yes"),OFFSET('Sanitation Data'!$D$10,0,10*ROW('Sanitation Data'!D191)),NA())</f>
        <v>#N/A</v>
      </c>
      <c r="Y197" s="528" t="e">
        <f ca="1">+IF(AND(ISNUMBER(OFFSET('Sanitation Data'!$D$11,0,10*ROW('Sanitation Data'!D191))),'Data Summary'!CN197="Yes"),OFFSET('Sanitation Data'!$D$11,0,10*ROW('Sanitation Data'!D191)),NA())</f>
        <v>#N/A</v>
      </c>
      <c r="Z197" s="528" t="e">
        <f ca="1">+IF(AND(ISNUMBER(OFFSET('Sanitation Data'!$D$12,0,10*ROW('Sanitation Data'!D191))),'Data Summary'!CO197="Yes"),OFFSET('Sanitation Data'!$D$12,0,10*ROW('Sanitation Data'!D191)),NA())</f>
        <v>#N/A</v>
      </c>
      <c r="AA197" s="528" t="e">
        <f ca="1">+IF(AND(ISNUMBER(OFFSET('Sanitation Data'!$E$4,0,10*ROW('Sanitation Data'!E191))),'Data Summary'!CP197="Yes"),100-OFFSET('Sanitation Data'!$E$4,0,10*ROW('Sanitation Data'!E191)),NA())</f>
        <v>#N/A</v>
      </c>
      <c r="AB197" s="528" t="e">
        <f ca="1">+IF(AND(ISNUMBER(OFFSET('Sanitation Data'!$E$6,0,10*ROW('Sanitation Data'!E191))),'Data Summary'!CQ197="Yes"),OFFSET('Sanitation Data'!$E$6,0,10*ROW('Sanitation Data'!E191)),NA())</f>
        <v>#N/A</v>
      </c>
      <c r="AC197" s="528" t="e">
        <f ca="1">+IF(AND(ISNUMBER(OFFSET('Sanitation Data'!$E$10,0,10*ROW('Sanitation Data'!E191))),'Data Summary'!CR197="Yes"),OFFSET('Sanitation Data'!$E$10,0,10*ROW('Sanitation Data'!E191)),NA())</f>
        <v>#N/A</v>
      </c>
      <c r="AD197" s="528" t="e">
        <f ca="1">+IF(AND(ISNUMBER(OFFSET('Sanitation Data'!$E$11,0,10*ROW('Sanitation Data'!E191))),'Data Summary'!CS197="Yes"),OFFSET('Sanitation Data'!$E$11,0,10*ROW('Sanitation Data'!E191)),NA())</f>
        <v>#N/A</v>
      </c>
      <c r="AE197" s="528" t="e">
        <f ca="1">+IF(AND(ISNUMBER(OFFSET('Sanitation Data'!$E$12,0,10*ROW('Sanitation Data'!E191))),'Data Summary'!CT197="Yes"),OFFSET('Sanitation Data'!$E$12,0,10*ROW('Sanitation Data'!E191)),NA())</f>
        <v>#N/A</v>
      </c>
      <c r="AF197" s="528" t="e">
        <f ca="1">+IF(AND(ISNUMBER(OFFSET('Sanitation Data'!$F$4,0,10*ROW('Sanitation Data'!F191))),'Data Summary'!CU197="Yes"),100-OFFSET('Sanitation Data'!$F$4,0,10*ROW('Sanitation Data'!F191)),NA())</f>
        <v>#N/A</v>
      </c>
      <c r="AG197" s="528" t="e">
        <f ca="1">+IF(AND(ISNUMBER(OFFSET('Sanitation Data'!$F$6,0,10*ROW('Sanitation Data'!F191))),'Data Summary'!CV197="Yes"),OFFSET('Sanitation Data'!$F$6,0,10*ROW('Sanitation Data'!F191)),NA())</f>
        <v>#N/A</v>
      </c>
      <c r="AH197" s="528" t="e">
        <f ca="1">+IF(AND(ISNUMBER(OFFSET('Sanitation Data'!$F$10,0,10*ROW('Sanitation Data'!F191))),'Data Summary'!CW197="Yes"),OFFSET('Sanitation Data'!$F$10,0,10*ROW('Sanitation Data'!F191)),NA())</f>
        <v>#N/A</v>
      </c>
      <c r="AI197" s="528" t="e">
        <f ca="1">+IF(AND(ISNUMBER(OFFSET('Sanitation Data'!$F$11,0,10*ROW('Sanitation Data'!F191))),'Data Summary'!CX197="Yes"),OFFSET('Sanitation Data'!$F$11,0,10*ROW('Sanitation Data'!F191)),NA())</f>
        <v>#N/A</v>
      </c>
      <c r="AJ197" s="528" t="e">
        <f ca="1">+IF(AND(ISNUMBER(OFFSET('Sanitation Data'!$F$12,0,10*ROW('Sanitation Data'!F191))),'Data Summary'!CY197="Yes"),OFFSET('Sanitation Data'!$F$12,0,10*ROW('Sanitation Data'!F191)),NA())</f>
        <v>#N/A</v>
      </c>
      <c r="AK197" s="528" t="e">
        <f ca="1">+IF(AND(ISNUMBER(OFFSET('Sanitation Data'!$G$4,0,10*ROW('Sanitation Data'!G191))),'Data Summary'!CZ197="Yes"),100-OFFSET('Sanitation Data'!$G$4,0,10*ROW('Sanitation Data'!G191)),NA())</f>
        <v>#N/A</v>
      </c>
      <c r="AL197" s="528" t="e">
        <f ca="1">+IF(AND(ISNUMBER(OFFSET('Sanitation Data'!$G$6,0,10*ROW('Sanitation Data'!G191))),'Data Summary'!DA197="Yes"),OFFSET('Sanitation Data'!$G$6,0,10*ROW('Sanitation Data'!G191)),NA())</f>
        <v>#N/A</v>
      </c>
      <c r="AM197" s="528" t="e">
        <f ca="1">+IF(AND(ISNUMBER(OFFSET('Sanitation Data'!$G$10,0,10*ROW('Sanitation Data'!G191))),'Data Summary'!DB197="Yes"),OFFSET('Sanitation Data'!$G$10,0,10*ROW('Sanitation Data'!G191)),NA())</f>
        <v>#N/A</v>
      </c>
      <c r="AN197" s="528" t="e">
        <f ca="1">+IF(AND(ISNUMBER(OFFSET('Sanitation Data'!$G$11,0,10*ROW('Sanitation Data'!G191))),'Data Summary'!DC197="Yes"),OFFSET('Sanitation Data'!$G$11,0,10*ROW('Sanitation Data'!G191)),NA())</f>
        <v>#N/A</v>
      </c>
      <c r="AO197" s="528" t="e">
        <f ca="1">+IF(AND(ISNUMBER(OFFSET('Sanitation Data'!$G$12,0,10*ROW('Sanitation Data'!G191))),'Data Summary'!DD197="Yes"),OFFSET('Sanitation Data'!$G$12,0,10*ROW('Sanitation Data'!G191)),NA())</f>
        <v>#N/A</v>
      </c>
      <c r="AP197" s="528" t="e">
        <f ca="1">+IF(AND(ISNUMBER(OFFSET('Sanitation Data'!$H$4,0,10*ROW('Sanitation Data'!H191))),'Data Summary'!DE197="Yes"),100-OFFSET('Sanitation Data'!$H$4,0,10*ROW('Sanitation Data'!H191)),NA())</f>
        <v>#N/A</v>
      </c>
      <c r="AQ197" s="528" t="e">
        <f ca="1">+IF(AND(ISNUMBER(OFFSET('Sanitation Data'!$H$6,0,10*ROW('Sanitation Data'!H191))),'Data Summary'!DF197="Yes"),OFFSET('Sanitation Data'!$H$6,0,10*ROW('Sanitation Data'!H191)),NA())</f>
        <v>#N/A</v>
      </c>
      <c r="AR197" s="528" t="e">
        <f ca="1">+IF(AND(ISNUMBER(OFFSET('Sanitation Data'!$H$10,0,10*ROW('Sanitation Data'!H191))),'Data Summary'!DG197="Yes"),OFFSET('Sanitation Data'!$H$10,0,10*ROW('Sanitation Data'!H191)),NA())</f>
        <v>#N/A</v>
      </c>
      <c r="AS197" s="528" t="e">
        <f ca="1">+IF(AND(ISNUMBER(OFFSET('Sanitation Data'!$H$11,0,10*ROW('Sanitation Data'!H191))),'Data Summary'!DH197="Yes"),OFFSET('Sanitation Data'!$H$11,0,10*ROW('Sanitation Data'!H191)),NA())</f>
        <v>#N/A</v>
      </c>
      <c r="AT197" s="528" t="e">
        <f ca="1">+IF(AND(ISNUMBER(OFFSET('Sanitation Data'!$H$12,0,10*ROW('Sanitation Data'!H191))),'Data Summary'!DI197="Yes"),OFFSET('Sanitation Data'!$H$12,0,10*ROW('Sanitation Data'!H191)),NA())</f>
        <v>#N/A</v>
      </c>
      <c r="AU197" s="528" t="e">
        <f ca="1">+IF(AND(ISNUMBER(OFFSET('Sanitation Data'!$I$4,0,10*ROW('Sanitation Data'!I191))),'Data Summary'!DJ197="Yes"),100-OFFSET('Sanitation Data'!$I$4,0,10*ROW('Sanitation Data'!I191)),NA())</f>
        <v>#N/A</v>
      </c>
      <c r="AV197" s="528" t="e">
        <f ca="1">+IF(AND(ISNUMBER(OFFSET('Sanitation Data'!$I$6,0,10*ROW('Sanitation Data'!I191))),'Data Summary'!DK197="Yes"),OFFSET('Sanitation Data'!$I$6,0,10*ROW('Sanitation Data'!I191)),NA())</f>
        <v>#N/A</v>
      </c>
      <c r="AW197" s="528" t="e">
        <f ca="1">+IF(AND(ISNUMBER(OFFSET('Sanitation Data'!$I$10,0,10*ROW('Sanitation Data'!I191))),'Data Summary'!DL197="Yes"),OFFSET('Sanitation Data'!$I$10,0,10*ROW('Sanitation Data'!I191)),NA())</f>
        <v>#N/A</v>
      </c>
      <c r="AX197" s="528" t="e">
        <f ca="1">+IF(AND(ISNUMBER(OFFSET('Sanitation Data'!$I$11,0,10*ROW('Sanitation Data'!I191))),'Data Summary'!DM197="Yes"),OFFSET('Sanitation Data'!$I$11,0,10*ROW('Sanitation Data'!I191)),NA())</f>
        <v>#N/A</v>
      </c>
      <c r="AY197" s="528" t="e">
        <f ca="1">+IF(AND(ISNUMBER(OFFSET('Sanitation Data'!$I$12,0,10*ROW('Sanitation Data'!I191))),'Data Summary'!DN197="Yes"),OFFSET('Sanitation Data'!$I$12,0,10*ROW('Sanitation Data'!I191)),NA())</f>
        <v>#N/A</v>
      </c>
      <c r="AZ197" s="529" t="e">
        <f ca="1">+IF(AND(ISNUMBER(OFFSET('Hygiene Data'!$D$5,0,10*ROW('Hygiene Data'!D191))),'Data Summary'!DO197="Yes"),OFFSET('Hygiene Data'!$D$5,0,10*ROW('Hygiene Data'!D191)),NA())</f>
        <v>#N/A</v>
      </c>
      <c r="BA197" s="529" t="e">
        <f ca="1">+IF(AND(ISNUMBER(OFFSET('Hygiene Data'!$D$7,0,10*ROW('Hygiene Data'!D191))),'Data Summary'!DP197="Yes"),OFFSET('Hygiene Data'!$D$7,0,10*ROW('Hygiene Data'!D191)),NA())</f>
        <v>#N/A</v>
      </c>
      <c r="BB197" s="529" t="e">
        <f ca="1">+IF(AND(ISNUMBER(OFFSET('Hygiene Data'!$D$9,0,10*ROW('Hygiene Data'!D191))),'Data Summary'!DQ197="Yes"),OFFSET('Hygiene Data'!$D$9,0,10*ROW('Hygiene Data'!D191)),NA())</f>
        <v>#N/A</v>
      </c>
      <c r="BC197" s="529" t="e">
        <f ca="1">+IF(AND(ISNUMBER(OFFSET('Hygiene Data'!$E$5,0,10*ROW('Hygiene Data'!E191))),'Data Summary'!DR197="Yes"),OFFSET('Hygiene Data'!$E$5,0,10*ROW('Hygiene Data'!E191)),NA())</f>
        <v>#N/A</v>
      </c>
      <c r="BD197" s="529" t="e">
        <f ca="1">+IF(AND(ISNUMBER(OFFSET('Hygiene Data'!$E$7,0,10*ROW('Hygiene Data'!E191))),'Data Summary'!DS197="Yes"),OFFSET('Hygiene Data'!$E$7,0,10*ROW('Hygiene Data'!E191)),NA())</f>
        <v>#N/A</v>
      </c>
      <c r="BE197" s="529" t="e">
        <f ca="1">+IF(AND(ISNUMBER(OFFSET('Hygiene Data'!$E$9,0,10*ROW('Hygiene Data'!E191))),'Data Summary'!DT197="Yes"),OFFSET('Hygiene Data'!$E$9,0,10*ROW('Hygiene Data'!E191)),NA())</f>
        <v>#N/A</v>
      </c>
      <c r="BF197" s="529" t="e">
        <f ca="1">+IF(AND(ISNUMBER(OFFSET('Hygiene Data'!$F$5,0,10*ROW('Hygiene Data'!F191))),'Data Summary'!DU197="Yes"),OFFSET('Hygiene Data'!$F$5,0,10*ROW('Hygiene Data'!F191)),NA())</f>
        <v>#N/A</v>
      </c>
      <c r="BG197" s="529" t="e">
        <f ca="1">+IF(AND(ISNUMBER(OFFSET('Hygiene Data'!$F$7,0,10*ROW('Hygiene Data'!F191))),'Data Summary'!DV197="Yes"),OFFSET('Hygiene Data'!$F$7,0,10*ROW('Hygiene Data'!F191)),NA())</f>
        <v>#N/A</v>
      </c>
      <c r="BH197" s="529" t="e">
        <f ca="1">+IF(AND(ISNUMBER(OFFSET('Hygiene Data'!$F$9,0,10*ROW('Hygiene Data'!F191))),'Data Summary'!DW197="Yes"),OFFSET('Hygiene Data'!$F$9,0,10*ROW('Hygiene Data'!F191)),NA())</f>
        <v>#N/A</v>
      </c>
      <c r="BI197" s="529" t="e">
        <f ca="1">+IF(AND(ISNUMBER(OFFSET('Hygiene Data'!$G$5,0,10*ROW('Hygiene Data'!G191))),'Data Summary'!DX197="Yes"),OFFSET('Hygiene Data'!$G$5,0,10*ROW('Hygiene Data'!G191)),NA())</f>
        <v>#N/A</v>
      </c>
      <c r="BJ197" s="529" t="e">
        <f ca="1">+IF(AND(ISNUMBER(OFFSET('Hygiene Data'!$G$7,0,10*ROW('Hygiene Data'!G191))),'Data Summary'!DY197="Yes"),OFFSET('Hygiene Data'!$G$7,0,10*ROW('Hygiene Data'!G191)),NA())</f>
        <v>#N/A</v>
      </c>
      <c r="BK197" s="529" t="e">
        <f ca="1">+IF(AND(ISNUMBER(OFFSET('Hygiene Data'!$G$9,0,10*ROW('Hygiene Data'!G191))),'Data Summary'!DZ197="Yes"),OFFSET('Hygiene Data'!$G$9,0,10*ROW('Hygiene Data'!G191)),NA())</f>
        <v>#N/A</v>
      </c>
      <c r="BL197" s="529" t="e">
        <f ca="1">+IF(AND(ISNUMBER(OFFSET('Hygiene Data'!$H$5,0,10*ROW('Hygiene Data'!H191))),'Data Summary'!EA197="Yes"),OFFSET('Hygiene Data'!$H$5,0,10*ROW('Hygiene Data'!H191)),NA())</f>
        <v>#N/A</v>
      </c>
      <c r="BM197" s="529" t="e">
        <f ca="1">+IF(AND(ISNUMBER(OFFSET('Hygiene Data'!$H$7,0,10*ROW('Hygiene Data'!H191))),'Data Summary'!EB197="Yes"),OFFSET('Hygiene Data'!$H$7,0,10*ROW('Hygiene Data'!H191)),NA())</f>
        <v>#N/A</v>
      </c>
      <c r="BN197" s="529" t="e">
        <f ca="1">+IF(AND(ISNUMBER(OFFSET('Hygiene Data'!$H$9,0,10*ROW('Hygiene Data'!H191))),'Data Summary'!EC197="Yes"),OFFSET('Hygiene Data'!$H$9,0,10*ROW('Hygiene Data'!H191)),NA())</f>
        <v>#N/A</v>
      </c>
      <c r="BO197" s="529" t="e">
        <f ca="1">+IF(AND(ISNUMBER(OFFSET('Hygiene Data'!$I$5,0,10*ROW('Hygiene Data'!I191))),'Data Summary'!ED197="Yes"),OFFSET('Hygiene Data'!$I$5,0,10*ROW('Hygiene Data'!I191)),NA())</f>
        <v>#N/A</v>
      </c>
      <c r="BP197" s="529" t="e">
        <f ca="1">+IF(AND(ISNUMBER(OFFSET('Hygiene Data'!$I$7,0,10*ROW('Hygiene Data'!I191))),'Data Summary'!EE197="Yes"),OFFSET('Hygiene Data'!$I$7,0,10*ROW('Hygiene Data'!I191)),NA())</f>
        <v>#N/A</v>
      </c>
      <c r="BQ197" s="529" t="e">
        <f ca="1">+IF(AND(ISNUMBER(OFFSET('Hygiene Data'!$I$9,0,10*ROW('Hygiene Data'!I191))),'Data Summary'!EF197="Yes"),OFFSET('Hygiene Data'!$I$9,0,10*ROW('Hygiene Data'!I191)),NA())</f>
        <v>#N/A</v>
      </c>
    </row>
    <row r="198" spans="1:69" x14ac:dyDescent="0.25">
      <c r="A198" s="525" t="e">
        <f ca="1">+RIGHT('Data Summary'!A198,LEN('Data Summary'!A198)-9)</f>
        <v>#VALUE!</v>
      </c>
      <c r="B198" s="499" t="str">
        <f ca="1">+IF(ISTEXT('Data Summary'!B198),'Data Summary'!B198,"")</f>
        <v/>
      </c>
      <c r="C198" s="526" t="e">
        <f ca="1">+VALUE('Data Summary'!C198)</f>
        <v>#VALUE!</v>
      </c>
      <c r="D198" s="527" t="e">
        <f ca="1">+IF(AND(ISNUMBER(OFFSET('Water Data'!$D$4,0,10*ROW('Water Data'!D192))),'Data Summary'!BS198="Yes"),100-OFFSET('Water Data'!$D$4,0,10*ROW('Water Data'!D192)),NA())</f>
        <v>#N/A</v>
      </c>
      <c r="E198" s="527" t="e">
        <f ca="1">+IF(AND(ISNUMBER(OFFSET('Water Data'!$D$6,0,10*ROW('Water Data'!D192))),'Data Summary'!BT198="Yes"),OFFSET('Water Data'!$D$6,0,10*ROW('Water Data'!D192)),NA())</f>
        <v>#N/A</v>
      </c>
      <c r="F198" s="527" t="e">
        <f ca="1">+IF(AND(ISNUMBER(OFFSET('Water Data'!$D$9,0,10*ROW('Water Data'!D192))),'Data Summary'!BU198="Yes"),OFFSET('Water Data'!$D$9,0,10*ROW('Water Data'!D192)),NA())</f>
        <v>#N/A</v>
      </c>
      <c r="G198" s="527" t="e">
        <f ca="1">+IF(AND(ISNUMBER(OFFSET('Water Data'!$E$4,0,10*ROW('Water Data'!E192))),'Data Summary'!BV198="Yes"),100-OFFSET('Water Data'!$E$4,0,10*ROW('Water Data'!E192)),NA())</f>
        <v>#N/A</v>
      </c>
      <c r="H198" s="527" t="e">
        <f ca="1">+IF(AND(ISNUMBER(OFFSET('Water Data'!$E$6,0,10*ROW('Water Data'!E192))),'Data Summary'!BW198="Yes"),OFFSET('Water Data'!$E$6,0,10*ROW('Water Data'!E192)),NA())</f>
        <v>#N/A</v>
      </c>
      <c r="I198" s="527" t="e">
        <f ca="1">+IF(AND(ISNUMBER(OFFSET('Water Data'!$E$9,0,10*ROW('Water Data'!E192))),'Data Summary'!BX198="Yes"),OFFSET('Water Data'!$E$9,0,10*ROW('Water Data'!E192)),NA())</f>
        <v>#N/A</v>
      </c>
      <c r="J198" s="527" t="e">
        <f ca="1">+IF(AND(ISNUMBER(OFFSET('Water Data'!$F$4,0,10*ROW('Water Data'!F192))),'Data Summary'!BY198="Yes"),100-OFFSET('Water Data'!$F$4,0,10*ROW('Water Data'!F192)),NA())</f>
        <v>#N/A</v>
      </c>
      <c r="K198" s="527" t="e">
        <f ca="1">+IF(AND(ISNUMBER(OFFSET('Water Data'!$F$6,0,10*ROW('Water Data'!F192))),'Data Summary'!BZ198="Yes"),OFFSET('Water Data'!$F$6,0,10*ROW('Water Data'!F192)),NA())</f>
        <v>#N/A</v>
      </c>
      <c r="L198" s="527" t="e">
        <f ca="1">+IF(AND(ISNUMBER(OFFSET('Water Data'!$F$9,0,10*ROW('Water Data'!F192))),'Data Summary'!CA198="Yes"),OFFSET('Water Data'!$F$9,0,10*ROW('Water Data'!F192)),NA())</f>
        <v>#N/A</v>
      </c>
      <c r="M198" s="527" t="e">
        <f ca="1">+IF(AND(ISNUMBER(OFFSET('Water Data'!$G$4,0,10*ROW('Water Data'!G192))),'Data Summary'!CB198="Yes"),100-OFFSET('Water Data'!$G$4,0,10*ROW('Water Data'!G192)),NA())</f>
        <v>#N/A</v>
      </c>
      <c r="N198" s="527" t="e">
        <f ca="1">+IF(AND(ISNUMBER(OFFSET('Water Data'!$G$6,0,10*ROW('Water Data'!G192))),'Data Summary'!CC198="Yes"),OFFSET('Water Data'!$G$6,0,10*ROW('Water Data'!G192)),NA())</f>
        <v>#N/A</v>
      </c>
      <c r="O198" s="527" t="e">
        <f ca="1">+IF(AND(ISNUMBER(OFFSET('Water Data'!$G$9,0,10*ROW('Water Data'!G192))),'Data Summary'!CD198="Yes"),OFFSET('Water Data'!$G$9,0,10*ROW('Water Data'!G192)),NA())</f>
        <v>#N/A</v>
      </c>
      <c r="P198" s="527" t="e">
        <f ca="1">+IF(AND(ISNUMBER(OFFSET('Water Data'!$H$4,0,10*ROW('Water Data'!H192))),'Data Summary'!CE198="Yes"),100-OFFSET('Water Data'!$H$4,0,10*ROW('Water Data'!H192)),NA())</f>
        <v>#N/A</v>
      </c>
      <c r="Q198" s="527" t="e">
        <f ca="1">+IF(AND(ISNUMBER(OFFSET('Water Data'!$H$6,0,10*ROW('Water Data'!H192))),'Data Summary'!CF198="Yes"),OFFSET('Water Data'!$H$6,0,10*ROW('Water Data'!H192)),NA())</f>
        <v>#N/A</v>
      </c>
      <c r="R198" s="527" t="e">
        <f ca="1">+IF(AND(ISNUMBER(OFFSET('Water Data'!$H$9,0,10*ROW('Water Data'!H192))),'Data Summary'!CG198="Yes"),OFFSET('Water Data'!$H$9,0,10*ROW('Water Data'!H192)),NA())</f>
        <v>#N/A</v>
      </c>
      <c r="S198" s="527" t="e">
        <f ca="1">+IF(AND(ISNUMBER(OFFSET('Water Data'!$I$4,0,10*ROW('Water Data'!I192))),'Data Summary'!CH198="Yes"),100-OFFSET('Water Data'!$I$4,0,10*ROW('Water Data'!I192)),NA())</f>
        <v>#N/A</v>
      </c>
      <c r="T198" s="527" t="e">
        <f ca="1">+IF(AND(ISNUMBER(OFFSET('Water Data'!$I$6,0,10*ROW('Water Data'!I192))),'Data Summary'!CI198="Yes"),OFFSET('Water Data'!$I$6,0,10*ROW('Water Data'!I192)),NA())</f>
        <v>#N/A</v>
      </c>
      <c r="U198" s="527" t="e">
        <f ca="1">+IF(AND(ISNUMBER(OFFSET('Water Data'!$I$9,0,10*ROW('Water Data'!I192))),'Data Summary'!CJ198="Yes"),OFFSET('Water Data'!$I$9,0,10*ROW('Water Data'!I192)),NA())</f>
        <v>#N/A</v>
      </c>
      <c r="V198" s="528" t="e">
        <f ca="1">+IF(AND(ISNUMBER(OFFSET('Sanitation Data'!$D$4,0,10*ROW('Sanitation Data'!D192))),'Data Summary'!CK198="Yes"),100-OFFSET('Sanitation Data'!$D$4,0,10*ROW('Sanitation Data'!D192)),NA())</f>
        <v>#N/A</v>
      </c>
      <c r="W198" s="528" t="e">
        <f ca="1">+IF(AND(ISNUMBER(OFFSET('Sanitation Data'!$D$6,0,10*ROW('Sanitation Data'!D192))),'Data Summary'!CL198="Yes"),OFFSET('Sanitation Data'!$D$6,0,10*ROW('Sanitation Data'!D192)),NA())</f>
        <v>#N/A</v>
      </c>
      <c r="X198" s="528" t="e">
        <f ca="1">+IF(AND(ISNUMBER(OFFSET('Sanitation Data'!$D$10,0,10*ROW('Sanitation Data'!D192))),'Data Summary'!CM198="Yes"),OFFSET('Sanitation Data'!$D$10,0,10*ROW('Sanitation Data'!D192)),NA())</f>
        <v>#N/A</v>
      </c>
      <c r="Y198" s="528" t="e">
        <f ca="1">+IF(AND(ISNUMBER(OFFSET('Sanitation Data'!$D$11,0,10*ROW('Sanitation Data'!D192))),'Data Summary'!CN198="Yes"),OFFSET('Sanitation Data'!$D$11,0,10*ROW('Sanitation Data'!D192)),NA())</f>
        <v>#N/A</v>
      </c>
      <c r="Z198" s="528" t="e">
        <f ca="1">+IF(AND(ISNUMBER(OFFSET('Sanitation Data'!$D$12,0,10*ROW('Sanitation Data'!D192))),'Data Summary'!CO198="Yes"),OFFSET('Sanitation Data'!$D$12,0,10*ROW('Sanitation Data'!D192)),NA())</f>
        <v>#N/A</v>
      </c>
      <c r="AA198" s="528" t="e">
        <f ca="1">+IF(AND(ISNUMBER(OFFSET('Sanitation Data'!$E$4,0,10*ROW('Sanitation Data'!E192))),'Data Summary'!CP198="Yes"),100-OFFSET('Sanitation Data'!$E$4,0,10*ROW('Sanitation Data'!E192)),NA())</f>
        <v>#N/A</v>
      </c>
      <c r="AB198" s="528" t="e">
        <f ca="1">+IF(AND(ISNUMBER(OFFSET('Sanitation Data'!$E$6,0,10*ROW('Sanitation Data'!E192))),'Data Summary'!CQ198="Yes"),OFFSET('Sanitation Data'!$E$6,0,10*ROW('Sanitation Data'!E192)),NA())</f>
        <v>#N/A</v>
      </c>
      <c r="AC198" s="528" t="e">
        <f ca="1">+IF(AND(ISNUMBER(OFFSET('Sanitation Data'!$E$10,0,10*ROW('Sanitation Data'!E192))),'Data Summary'!CR198="Yes"),OFFSET('Sanitation Data'!$E$10,0,10*ROW('Sanitation Data'!E192)),NA())</f>
        <v>#N/A</v>
      </c>
      <c r="AD198" s="528" t="e">
        <f ca="1">+IF(AND(ISNUMBER(OFFSET('Sanitation Data'!$E$11,0,10*ROW('Sanitation Data'!E192))),'Data Summary'!CS198="Yes"),OFFSET('Sanitation Data'!$E$11,0,10*ROW('Sanitation Data'!E192)),NA())</f>
        <v>#N/A</v>
      </c>
      <c r="AE198" s="528" t="e">
        <f ca="1">+IF(AND(ISNUMBER(OFFSET('Sanitation Data'!$E$12,0,10*ROW('Sanitation Data'!E192))),'Data Summary'!CT198="Yes"),OFFSET('Sanitation Data'!$E$12,0,10*ROW('Sanitation Data'!E192)),NA())</f>
        <v>#N/A</v>
      </c>
      <c r="AF198" s="528" t="e">
        <f ca="1">+IF(AND(ISNUMBER(OFFSET('Sanitation Data'!$F$4,0,10*ROW('Sanitation Data'!F192))),'Data Summary'!CU198="Yes"),100-OFFSET('Sanitation Data'!$F$4,0,10*ROW('Sanitation Data'!F192)),NA())</f>
        <v>#N/A</v>
      </c>
      <c r="AG198" s="528" t="e">
        <f ca="1">+IF(AND(ISNUMBER(OFFSET('Sanitation Data'!$F$6,0,10*ROW('Sanitation Data'!F192))),'Data Summary'!CV198="Yes"),OFFSET('Sanitation Data'!$F$6,0,10*ROW('Sanitation Data'!F192)),NA())</f>
        <v>#N/A</v>
      </c>
      <c r="AH198" s="528" t="e">
        <f ca="1">+IF(AND(ISNUMBER(OFFSET('Sanitation Data'!$F$10,0,10*ROW('Sanitation Data'!F192))),'Data Summary'!CW198="Yes"),OFFSET('Sanitation Data'!$F$10,0,10*ROW('Sanitation Data'!F192)),NA())</f>
        <v>#N/A</v>
      </c>
      <c r="AI198" s="528" t="e">
        <f ca="1">+IF(AND(ISNUMBER(OFFSET('Sanitation Data'!$F$11,0,10*ROW('Sanitation Data'!F192))),'Data Summary'!CX198="Yes"),OFFSET('Sanitation Data'!$F$11,0,10*ROW('Sanitation Data'!F192)),NA())</f>
        <v>#N/A</v>
      </c>
      <c r="AJ198" s="528" t="e">
        <f ca="1">+IF(AND(ISNUMBER(OFFSET('Sanitation Data'!$F$12,0,10*ROW('Sanitation Data'!F192))),'Data Summary'!CY198="Yes"),OFFSET('Sanitation Data'!$F$12,0,10*ROW('Sanitation Data'!F192)),NA())</f>
        <v>#N/A</v>
      </c>
      <c r="AK198" s="528" t="e">
        <f ca="1">+IF(AND(ISNUMBER(OFFSET('Sanitation Data'!$G$4,0,10*ROW('Sanitation Data'!G192))),'Data Summary'!CZ198="Yes"),100-OFFSET('Sanitation Data'!$G$4,0,10*ROW('Sanitation Data'!G192)),NA())</f>
        <v>#N/A</v>
      </c>
      <c r="AL198" s="528" t="e">
        <f ca="1">+IF(AND(ISNUMBER(OFFSET('Sanitation Data'!$G$6,0,10*ROW('Sanitation Data'!G192))),'Data Summary'!DA198="Yes"),OFFSET('Sanitation Data'!$G$6,0,10*ROW('Sanitation Data'!G192)),NA())</f>
        <v>#N/A</v>
      </c>
      <c r="AM198" s="528" t="e">
        <f ca="1">+IF(AND(ISNUMBER(OFFSET('Sanitation Data'!$G$10,0,10*ROW('Sanitation Data'!G192))),'Data Summary'!DB198="Yes"),OFFSET('Sanitation Data'!$G$10,0,10*ROW('Sanitation Data'!G192)),NA())</f>
        <v>#N/A</v>
      </c>
      <c r="AN198" s="528" t="e">
        <f ca="1">+IF(AND(ISNUMBER(OFFSET('Sanitation Data'!$G$11,0,10*ROW('Sanitation Data'!G192))),'Data Summary'!DC198="Yes"),OFFSET('Sanitation Data'!$G$11,0,10*ROW('Sanitation Data'!G192)),NA())</f>
        <v>#N/A</v>
      </c>
      <c r="AO198" s="528" t="e">
        <f ca="1">+IF(AND(ISNUMBER(OFFSET('Sanitation Data'!$G$12,0,10*ROW('Sanitation Data'!G192))),'Data Summary'!DD198="Yes"),OFFSET('Sanitation Data'!$G$12,0,10*ROW('Sanitation Data'!G192)),NA())</f>
        <v>#N/A</v>
      </c>
      <c r="AP198" s="528" t="e">
        <f ca="1">+IF(AND(ISNUMBER(OFFSET('Sanitation Data'!$H$4,0,10*ROW('Sanitation Data'!H192))),'Data Summary'!DE198="Yes"),100-OFFSET('Sanitation Data'!$H$4,0,10*ROW('Sanitation Data'!H192)),NA())</f>
        <v>#N/A</v>
      </c>
      <c r="AQ198" s="528" t="e">
        <f ca="1">+IF(AND(ISNUMBER(OFFSET('Sanitation Data'!$H$6,0,10*ROW('Sanitation Data'!H192))),'Data Summary'!DF198="Yes"),OFFSET('Sanitation Data'!$H$6,0,10*ROW('Sanitation Data'!H192)),NA())</f>
        <v>#N/A</v>
      </c>
      <c r="AR198" s="528" t="e">
        <f ca="1">+IF(AND(ISNUMBER(OFFSET('Sanitation Data'!$H$10,0,10*ROW('Sanitation Data'!H192))),'Data Summary'!DG198="Yes"),OFFSET('Sanitation Data'!$H$10,0,10*ROW('Sanitation Data'!H192)),NA())</f>
        <v>#N/A</v>
      </c>
      <c r="AS198" s="528" t="e">
        <f ca="1">+IF(AND(ISNUMBER(OFFSET('Sanitation Data'!$H$11,0,10*ROW('Sanitation Data'!H192))),'Data Summary'!DH198="Yes"),OFFSET('Sanitation Data'!$H$11,0,10*ROW('Sanitation Data'!H192)),NA())</f>
        <v>#N/A</v>
      </c>
      <c r="AT198" s="528" t="e">
        <f ca="1">+IF(AND(ISNUMBER(OFFSET('Sanitation Data'!$H$12,0,10*ROW('Sanitation Data'!H192))),'Data Summary'!DI198="Yes"),OFFSET('Sanitation Data'!$H$12,0,10*ROW('Sanitation Data'!H192)),NA())</f>
        <v>#N/A</v>
      </c>
      <c r="AU198" s="528" t="e">
        <f ca="1">+IF(AND(ISNUMBER(OFFSET('Sanitation Data'!$I$4,0,10*ROW('Sanitation Data'!I192))),'Data Summary'!DJ198="Yes"),100-OFFSET('Sanitation Data'!$I$4,0,10*ROW('Sanitation Data'!I192)),NA())</f>
        <v>#N/A</v>
      </c>
      <c r="AV198" s="528" t="e">
        <f ca="1">+IF(AND(ISNUMBER(OFFSET('Sanitation Data'!$I$6,0,10*ROW('Sanitation Data'!I192))),'Data Summary'!DK198="Yes"),OFFSET('Sanitation Data'!$I$6,0,10*ROW('Sanitation Data'!I192)),NA())</f>
        <v>#N/A</v>
      </c>
      <c r="AW198" s="528" t="e">
        <f ca="1">+IF(AND(ISNUMBER(OFFSET('Sanitation Data'!$I$10,0,10*ROW('Sanitation Data'!I192))),'Data Summary'!DL198="Yes"),OFFSET('Sanitation Data'!$I$10,0,10*ROW('Sanitation Data'!I192)),NA())</f>
        <v>#N/A</v>
      </c>
      <c r="AX198" s="528" t="e">
        <f ca="1">+IF(AND(ISNUMBER(OFFSET('Sanitation Data'!$I$11,0,10*ROW('Sanitation Data'!I192))),'Data Summary'!DM198="Yes"),OFFSET('Sanitation Data'!$I$11,0,10*ROW('Sanitation Data'!I192)),NA())</f>
        <v>#N/A</v>
      </c>
      <c r="AY198" s="528" t="e">
        <f ca="1">+IF(AND(ISNUMBER(OFFSET('Sanitation Data'!$I$12,0,10*ROW('Sanitation Data'!I192))),'Data Summary'!DN198="Yes"),OFFSET('Sanitation Data'!$I$12,0,10*ROW('Sanitation Data'!I192)),NA())</f>
        <v>#N/A</v>
      </c>
      <c r="AZ198" s="529" t="e">
        <f ca="1">+IF(AND(ISNUMBER(OFFSET('Hygiene Data'!$D$5,0,10*ROW('Hygiene Data'!D192))),'Data Summary'!DO198="Yes"),OFFSET('Hygiene Data'!$D$5,0,10*ROW('Hygiene Data'!D192)),NA())</f>
        <v>#N/A</v>
      </c>
      <c r="BA198" s="529" t="e">
        <f ca="1">+IF(AND(ISNUMBER(OFFSET('Hygiene Data'!$D$7,0,10*ROW('Hygiene Data'!D192))),'Data Summary'!DP198="Yes"),OFFSET('Hygiene Data'!$D$7,0,10*ROW('Hygiene Data'!D192)),NA())</f>
        <v>#N/A</v>
      </c>
      <c r="BB198" s="529" t="e">
        <f ca="1">+IF(AND(ISNUMBER(OFFSET('Hygiene Data'!$D$9,0,10*ROW('Hygiene Data'!D192))),'Data Summary'!DQ198="Yes"),OFFSET('Hygiene Data'!$D$9,0,10*ROW('Hygiene Data'!D192)),NA())</f>
        <v>#N/A</v>
      </c>
      <c r="BC198" s="529" t="e">
        <f ca="1">+IF(AND(ISNUMBER(OFFSET('Hygiene Data'!$E$5,0,10*ROW('Hygiene Data'!E192))),'Data Summary'!DR198="Yes"),OFFSET('Hygiene Data'!$E$5,0,10*ROW('Hygiene Data'!E192)),NA())</f>
        <v>#N/A</v>
      </c>
      <c r="BD198" s="529" t="e">
        <f ca="1">+IF(AND(ISNUMBER(OFFSET('Hygiene Data'!$E$7,0,10*ROW('Hygiene Data'!E192))),'Data Summary'!DS198="Yes"),OFFSET('Hygiene Data'!$E$7,0,10*ROW('Hygiene Data'!E192)),NA())</f>
        <v>#N/A</v>
      </c>
      <c r="BE198" s="529" t="e">
        <f ca="1">+IF(AND(ISNUMBER(OFFSET('Hygiene Data'!$E$9,0,10*ROW('Hygiene Data'!E192))),'Data Summary'!DT198="Yes"),OFFSET('Hygiene Data'!$E$9,0,10*ROW('Hygiene Data'!E192)),NA())</f>
        <v>#N/A</v>
      </c>
      <c r="BF198" s="529" t="e">
        <f ca="1">+IF(AND(ISNUMBER(OFFSET('Hygiene Data'!$F$5,0,10*ROW('Hygiene Data'!F192))),'Data Summary'!DU198="Yes"),OFFSET('Hygiene Data'!$F$5,0,10*ROW('Hygiene Data'!F192)),NA())</f>
        <v>#N/A</v>
      </c>
      <c r="BG198" s="529" t="e">
        <f ca="1">+IF(AND(ISNUMBER(OFFSET('Hygiene Data'!$F$7,0,10*ROW('Hygiene Data'!F192))),'Data Summary'!DV198="Yes"),OFFSET('Hygiene Data'!$F$7,0,10*ROW('Hygiene Data'!F192)),NA())</f>
        <v>#N/A</v>
      </c>
      <c r="BH198" s="529" t="e">
        <f ca="1">+IF(AND(ISNUMBER(OFFSET('Hygiene Data'!$F$9,0,10*ROW('Hygiene Data'!F192))),'Data Summary'!DW198="Yes"),OFFSET('Hygiene Data'!$F$9,0,10*ROW('Hygiene Data'!F192)),NA())</f>
        <v>#N/A</v>
      </c>
      <c r="BI198" s="529" t="e">
        <f ca="1">+IF(AND(ISNUMBER(OFFSET('Hygiene Data'!$G$5,0,10*ROW('Hygiene Data'!G192))),'Data Summary'!DX198="Yes"),OFFSET('Hygiene Data'!$G$5,0,10*ROW('Hygiene Data'!G192)),NA())</f>
        <v>#N/A</v>
      </c>
      <c r="BJ198" s="529" t="e">
        <f ca="1">+IF(AND(ISNUMBER(OFFSET('Hygiene Data'!$G$7,0,10*ROW('Hygiene Data'!G192))),'Data Summary'!DY198="Yes"),OFFSET('Hygiene Data'!$G$7,0,10*ROW('Hygiene Data'!G192)),NA())</f>
        <v>#N/A</v>
      </c>
      <c r="BK198" s="529" t="e">
        <f ca="1">+IF(AND(ISNUMBER(OFFSET('Hygiene Data'!$G$9,0,10*ROW('Hygiene Data'!G192))),'Data Summary'!DZ198="Yes"),OFFSET('Hygiene Data'!$G$9,0,10*ROW('Hygiene Data'!G192)),NA())</f>
        <v>#N/A</v>
      </c>
      <c r="BL198" s="529" t="e">
        <f ca="1">+IF(AND(ISNUMBER(OFFSET('Hygiene Data'!$H$5,0,10*ROW('Hygiene Data'!H192))),'Data Summary'!EA198="Yes"),OFFSET('Hygiene Data'!$H$5,0,10*ROW('Hygiene Data'!H192)),NA())</f>
        <v>#N/A</v>
      </c>
      <c r="BM198" s="529" t="e">
        <f ca="1">+IF(AND(ISNUMBER(OFFSET('Hygiene Data'!$H$7,0,10*ROW('Hygiene Data'!H192))),'Data Summary'!EB198="Yes"),OFFSET('Hygiene Data'!$H$7,0,10*ROW('Hygiene Data'!H192)),NA())</f>
        <v>#N/A</v>
      </c>
      <c r="BN198" s="529" t="e">
        <f ca="1">+IF(AND(ISNUMBER(OFFSET('Hygiene Data'!$H$9,0,10*ROW('Hygiene Data'!H192))),'Data Summary'!EC198="Yes"),OFFSET('Hygiene Data'!$H$9,0,10*ROW('Hygiene Data'!H192)),NA())</f>
        <v>#N/A</v>
      </c>
      <c r="BO198" s="529" t="e">
        <f ca="1">+IF(AND(ISNUMBER(OFFSET('Hygiene Data'!$I$5,0,10*ROW('Hygiene Data'!I192))),'Data Summary'!ED198="Yes"),OFFSET('Hygiene Data'!$I$5,0,10*ROW('Hygiene Data'!I192)),NA())</f>
        <v>#N/A</v>
      </c>
      <c r="BP198" s="529" t="e">
        <f ca="1">+IF(AND(ISNUMBER(OFFSET('Hygiene Data'!$I$7,0,10*ROW('Hygiene Data'!I192))),'Data Summary'!EE198="Yes"),OFFSET('Hygiene Data'!$I$7,0,10*ROW('Hygiene Data'!I192)),NA())</f>
        <v>#N/A</v>
      </c>
      <c r="BQ198" s="529" t="e">
        <f ca="1">+IF(AND(ISNUMBER(OFFSET('Hygiene Data'!$I$9,0,10*ROW('Hygiene Data'!I192))),'Data Summary'!EF198="Yes"),OFFSET('Hygiene Data'!$I$9,0,10*ROW('Hygiene Data'!I192)),NA())</f>
        <v>#N/A</v>
      </c>
    </row>
    <row r="199" spans="1:69" x14ac:dyDescent="0.25">
      <c r="A199" s="525" t="e">
        <f ca="1">+RIGHT('Data Summary'!A199,LEN('Data Summary'!A199)-9)</f>
        <v>#VALUE!</v>
      </c>
      <c r="B199" s="499" t="str">
        <f ca="1">+IF(ISTEXT('Data Summary'!B199),'Data Summary'!B199,"")</f>
        <v/>
      </c>
      <c r="C199" s="526" t="e">
        <f ca="1">+VALUE('Data Summary'!C199)</f>
        <v>#VALUE!</v>
      </c>
      <c r="D199" s="527" t="e">
        <f ca="1">+IF(AND(ISNUMBER(OFFSET('Water Data'!$D$4,0,10*ROW('Water Data'!D193))),'Data Summary'!BS199="Yes"),100-OFFSET('Water Data'!$D$4,0,10*ROW('Water Data'!D193)),NA())</f>
        <v>#N/A</v>
      </c>
      <c r="E199" s="527" t="e">
        <f ca="1">+IF(AND(ISNUMBER(OFFSET('Water Data'!$D$6,0,10*ROW('Water Data'!D193))),'Data Summary'!BT199="Yes"),OFFSET('Water Data'!$D$6,0,10*ROW('Water Data'!D193)),NA())</f>
        <v>#N/A</v>
      </c>
      <c r="F199" s="527" t="e">
        <f ca="1">+IF(AND(ISNUMBER(OFFSET('Water Data'!$D$9,0,10*ROW('Water Data'!D193))),'Data Summary'!BU199="Yes"),OFFSET('Water Data'!$D$9,0,10*ROW('Water Data'!D193)),NA())</f>
        <v>#N/A</v>
      </c>
      <c r="G199" s="527" t="e">
        <f ca="1">+IF(AND(ISNUMBER(OFFSET('Water Data'!$E$4,0,10*ROW('Water Data'!E193))),'Data Summary'!BV199="Yes"),100-OFFSET('Water Data'!$E$4,0,10*ROW('Water Data'!E193)),NA())</f>
        <v>#N/A</v>
      </c>
      <c r="H199" s="527" t="e">
        <f ca="1">+IF(AND(ISNUMBER(OFFSET('Water Data'!$E$6,0,10*ROW('Water Data'!E193))),'Data Summary'!BW199="Yes"),OFFSET('Water Data'!$E$6,0,10*ROW('Water Data'!E193)),NA())</f>
        <v>#N/A</v>
      </c>
      <c r="I199" s="527" t="e">
        <f ca="1">+IF(AND(ISNUMBER(OFFSET('Water Data'!$E$9,0,10*ROW('Water Data'!E193))),'Data Summary'!BX199="Yes"),OFFSET('Water Data'!$E$9,0,10*ROW('Water Data'!E193)),NA())</f>
        <v>#N/A</v>
      </c>
      <c r="J199" s="527" t="e">
        <f ca="1">+IF(AND(ISNUMBER(OFFSET('Water Data'!$F$4,0,10*ROW('Water Data'!F193))),'Data Summary'!BY199="Yes"),100-OFFSET('Water Data'!$F$4,0,10*ROW('Water Data'!F193)),NA())</f>
        <v>#N/A</v>
      </c>
      <c r="K199" s="527" t="e">
        <f ca="1">+IF(AND(ISNUMBER(OFFSET('Water Data'!$F$6,0,10*ROW('Water Data'!F193))),'Data Summary'!BZ199="Yes"),OFFSET('Water Data'!$F$6,0,10*ROW('Water Data'!F193)),NA())</f>
        <v>#N/A</v>
      </c>
      <c r="L199" s="527" t="e">
        <f ca="1">+IF(AND(ISNUMBER(OFFSET('Water Data'!$F$9,0,10*ROW('Water Data'!F193))),'Data Summary'!CA199="Yes"),OFFSET('Water Data'!$F$9,0,10*ROW('Water Data'!F193)),NA())</f>
        <v>#N/A</v>
      </c>
      <c r="M199" s="527" t="e">
        <f ca="1">+IF(AND(ISNUMBER(OFFSET('Water Data'!$G$4,0,10*ROW('Water Data'!G193))),'Data Summary'!CB199="Yes"),100-OFFSET('Water Data'!$G$4,0,10*ROW('Water Data'!G193)),NA())</f>
        <v>#N/A</v>
      </c>
      <c r="N199" s="527" t="e">
        <f ca="1">+IF(AND(ISNUMBER(OFFSET('Water Data'!$G$6,0,10*ROW('Water Data'!G193))),'Data Summary'!CC199="Yes"),OFFSET('Water Data'!$G$6,0,10*ROW('Water Data'!G193)),NA())</f>
        <v>#N/A</v>
      </c>
      <c r="O199" s="527" t="e">
        <f ca="1">+IF(AND(ISNUMBER(OFFSET('Water Data'!$G$9,0,10*ROW('Water Data'!G193))),'Data Summary'!CD199="Yes"),OFFSET('Water Data'!$G$9,0,10*ROW('Water Data'!G193)),NA())</f>
        <v>#N/A</v>
      </c>
      <c r="P199" s="527" t="e">
        <f ca="1">+IF(AND(ISNUMBER(OFFSET('Water Data'!$H$4,0,10*ROW('Water Data'!H193))),'Data Summary'!CE199="Yes"),100-OFFSET('Water Data'!$H$4,0,10*ROW('Water Data'!H193)),NA())</f>
        <v>#N/A</v>
      </c>
      <c r="Q199" s="527" t="e">
        <f ca="1">+IF(AND(ISNUMBER(OFFSET('Water Data'!$H$6,0,10*ROW('Water Data'!H193))),'Data Summary'!CF199="Yes"),OFFSET('Water Data'!$H$6,0,10*ROW('Water Data'!H193)),NA())</f>
        <v>#N/A</v>
      </c>
      <c r="R199" s="527" t="e">
        <f ca="1">+IF(AND(ISNUMBER(OFFSET('Water Data'!$H$9,0,10*ROW('Water Data'!H193))),'Data Summary'!CG199="Yes"),OFFSET('Water Data'!$H$9,0,10*ROW('Water Data'!H193)),NA())</f>
        <v>#N/A</v>
      </c>
      <c r="S199" s="527" t="e">
        <f ca="1">+IF(AND(ISNUMBER(OFFSET('Water Data'!$I$4,0,10*ROW('Water Data'!I193))),'Data Summary'!CH199="Yes"),100-OFFSET('Water Data'!$I$4,0,10*ROW('Water Data'!I193)),NA())</f>
        <v>#N/A</v>
      </c>
      <c r="T199" s="527" t="e">
        <f ca="1">+IF(AND(ISNUMBER(OFFSET('Water Data'!$I$6,0,10*ROW('Water Data'!I193))),'Data Summary'!CI199="Yes"),OFFSET('Water Data'!$I$6,0,10*ROW('Water Data'!I193)),NA())</f>
        <v>#N/A</v>
      </c>
      <c r="U199" s="527" t="e">
        <f ca="1">+IF(AND(ISNUMBER(OFFSET('Water Data'!$I$9,0,10*ROW('Water Data'!I193))),'Data Summary'!CJ199="Yes"),OFFSET('Water Data'!$I$9,0,10*ROW('Water Data'!I193)),NA())</f>
        <v>#N/A</v>
      </c>
      <c r="V199" s="528" t="e">
        <f ca="1">+IF(AND(ISNUMBER(OFFSET('Sanitation Data'!$D$4,0,10*ROW('Sanitation Data'!D193))),'Data Summary'!CK199="Yes"),100-OFFSET('Sanitation Data'!$D$4,0,10*ROW('Sanitation Data'!D193)),NA())</f>
        <v>#N/A</v>
      </c>
      <c r="W199" s="528" t="e">
        <f ca="1">+IF(AND(ISNUMBER(OFFSET('Sanitation Data'!$D$6,0,10*ROW('Sanitation Data'!D193))),'Data Summary'!CL199="Yes"),OFFSET('Sanitation Data'!$D$6,0,10*ROW('Sanitation Data'!D193)),NA())</f>
        <v>#N/A</v>
      </c>
      <c r="X199" s="528" t="e">
        <f ca="1">+IF(AND(ISNUMBER(OFFSET('Sanitation Data'!$D$10,0,10*ROW('Sanitation Data'!D193))),'Data Summary'!CM199="Yes"),OFFSET('Sanitation Data'!$D$10,0,10*ROW('Sanitation Data'!D193)),NA())</f>
        <v>#N/A</v>
      </c>
      <c r="Y199" s="528" t="e">
        <f ca="1">+IF(AND(ISNUMBER(OFFSET('Sanitation Data'!$D$11,0,10*ROW('Sanitation Data'!D193))),'Data Summary'!CN199="Yes"),OFFSET('Sanitation Data'!$D$11,0,10*ROW('Sanitation Data'!D193)),NA())</f>
        <v>#N/A</v>
      </c>
      <c r="Z199" s="528" t="e">
        <f ca="1">+IF(AND(ISNUMBER(OFFSET('Sanitation Data'!$D$12,0,10*ROW('Sanitation Data'!D193))),'Data Summary'!CO199="Yes"),OFFSET('Sanitation Data'!$D$12,0,10*ROW('Sanitation Data'!D193)),NA())</f>
        <v>#N/A</v>
      </c>
      <c r="AA199" s="528" t="e">
        <f ca="1">+IF(AND(ISNUMBER(OFFSET('Sanitation Data'!$E$4,0,10*ROW('Sanitation Data'!E193))),'Data Summary'!CP199="Yes"),100-OFFSET('Sanitation Data'!$E$4,0,10*ROW('Sanitation Data'!E193)),NA())</f>
        <v>#N/A</v>
      </c>
      <c r="AB199" s="528" t="e">
        <f ca="1">+IF(AND(ISNUMBER(OFFSET('Sanitation Data'!$E$6,0,10*ROW('Sanitation Data'!E193))),'Data Summary'!CQ199="Yes"),OFFSET('Sanitation Data'!$E$6,0,10*ROW('Sanitation Data'!E193)),NA())</f>
        <v>#N/A</v>
      </c>
      <c r="AC199" s="528" t="e">
        <f ca="1">+IF(AND(ISNUMBER(OFFSET('Sanitation Data'!$E$10,0,10*ROW('Sanitation Data'!E193))),'Data Summary'!CR199="Yes"),OFFSET('Sanitation Data'!$E$10,0,10*ROW('Sanitation Data'!E193)),NA())</f>
        <v>#N/A</v>
      </c>
      <c r="AD199" s="528" t="e">
        <f ca="1">+IF(AND(ISNUMBER(OFFSET('Sanitation Data'!$E$11,0,10*ROW('Sanitation Data'!E193))),'Data Summary'!CS199="Yes"),OFFSET('Sanitation Data'!$E$11,0,10*ROW('Sanitation Data'!E193)),NA())</f>
        <v>#N/A</v>
      </c>
      <c r="AE199" s="528" t="e">
        <f ca="1">+IF(AND(ISNUMBER(OFFSET('Sanitation Data'!$E$12,0,10*ROW('Sanitation Data'!E193))),'Data Summary'!CT199="Yes"),OFFSET('Sanitation Data'!$E$12,0,10*ROW('Sanitation Data'!E193)),NA())</f>
        <v>#N/A</v>
      </c>
      <c r="AF199" s="528" t="e">
        <f ca="1">+IF(AND(ISNUMBER(OFFSET('Sanitation Data'!$F$4,0,10*ROW('Sanitation Data'!F193))),'Data Summary'!CU199="Yes"),100-OFFSET('Sanitation Data'!$F$4,0,10*ROW('Sanitation Data'!F193)),NA())</f>
        <v>#N/A</v>
      </c>
      <c r="AG199" s="528" t="e">
        <f ca="1">+IF(AND(ISNUMBER(OFFSET('Sanitation Data'!$F$6,0,10*ROW('Sanitation Data'!F193))),'Data Summary'!CV199="Yes"),OFFSET('Sanitation Data'!$F$6,0,10*ROW('Sanitation Data'!F193)),NA())</f>
        <v>#N/A</v>
      </c>
      <c r="AH199" s="528" t="e">
        <f ca="1">+IF(AND(ISNUMBER(OFFSET('Sanitation Data'!$F$10,0,10*ROW('Sanitation Data'!F193))),'Data Summary'!CW199="Yes"),OFFSET('Sanitation Data'!$F$10,0,10*ROW('Sanitation Data'!F193)),NA())</f>
        <v>#N/A</v>
      </c>
      <c r="AI199" s="528" t="e">
        <f ca="1">+IF(AND(ISNUMBER(OFFSET('Sanitation Data'!$F$11,0,10*ROW('Sanitation Data'!F193))),'Data Summary'!CX199="Yes"),OFFSET('Sanitation Data'!$F$11,0,10*ROW('Sanitation Data'!F193)),NA())</f>
        <v>#N/A</v>
      </c>
      <c r="AJ199" s="528" t="e">
        <f ca="1">+IF(AND(ISNUMBER(OFFSET('Sanitation Data'!$F$12,0,10*ROW('Sanitation Data'!F193))),'Data Summary'!CY199="Yes"),OFFSET('Sanitation Data'!$F$12,0,10*ROW('Sanitation Data'!F193)),NA())</f>
        <v>#N/A</v>
      </c>
      <c r="AK199" s="528" t="e">
        <f ca="1">+IF(AND(ISNUMBER(OFFSET('Sanitation Data'!$G$4,0,10*ROW('Sanitation Data'!G193))),'Data Summary'!CZ199="Yes"),100-OFFSET('Sanitation Data'!$G$4,0,10*ROW('Sanitation Data'!G193)),NA())</f>
        <v>#N/A</v>
      </c>
      <c r="AL199" s="528" t="e">
        <f ca="1">+IF(AND(ISNUMBER(OFFSET('Sanitation Data'!$G$6,0,10*ROW('Sanitation Data'!G193))),'Data Summary'!DA199="Yes"),OFFSET('Sanitation Data'!$G$6,0,10*ROW('Sanitation Data'!G193)),NA())</f>
        <v>#N/A</v>
      </c>
      <c r="AM199" s="528" t="e">
        <f ca="1">+IF(AND(ISNUMBER(OFFSET('Sanitation Data'!$G$10,0,10*ROW('Sanitation Data'!G193))),'Data Summary'!DB199="Yes"),OFFSET('Sanitation Data'!$G$10,0,10*ROW('Sanitation Data'!G193)),NA())</f>
        <v>#N/A</v>
      </c>
      <c r="AN199" s="528" t="e">
        <f ca="1">+IF(AND(ISNUMBER(OFFSET('Sanitation Data'!$G$11,0,10*ROW('Sanitation Data'!G193))),'Data Summary'!DC199="Yes"),OFFSET('Sanitation Data'!$G$11,0,10*ROW('Sanitation Data'!G193)),NA())</f>
        <v>#N/A</v>
      </c>
      <c r="AO199" s="528" t="e">
        <f ca="1">+IF(AND(ISNUMBER(OFFSET('Sanitation Data'!$G$12,0,10*ROW('Sanitation Data'!G193))),'Data Summary'!DD199="Yes"),OFFSET('Sanitation Data'!$G$12,0,10*ROW('Sanitation Data'!G193)),NA())</f>
        <v>#N/A</v>
      </c>
      <c r="AP199" s="528" t="e">
        <f ca="1">+IF(AND(ISNUMBER(OFFSET('Sanitation Data'!$H$4,0,10*ROW('Sanitation Data'!H193))),'Data Summary'!DE199="Yes"),100-OFFSET('Sanitation Data'!$H$4,0,10*ROW('Sanitation Data'!H193)),NA())</f>
        <v>#N/A</v>
      </c>
      <c r="AQ199" s="528" t="e">
        <f ca="1">+IF(AND(ISNUMBER(OFFSET('Sanitation Data'!$H$6,0,10*ROW('Sanitation Data'!H193))),'Data Summary'!DF199="Yes"),OFFSET('Sanitation Data'!$H$6,0,10*ROW('Sanitation Data'!H193)),NA())</f>
        <v>#N/A</v>
      </c>
      <c r="AR199" s="528" t="e">
        <f ca="1">+IF(AND(ISNUMBER(OFFSET('Sanitation Data'!$H$10,0,10*ROW('Sanitation Data'!H193))),'Data Summary'!DG199="Yes"),OFFSET('Sanitation Data'!$H$10,0,10*ROW('Sanitation Data'!H193)),NA())</f>
        <v>#N/A</v>
      </c>
      <c r="AS199" s="528" t="e">
        <f ca="1">+IF(AND(ISNUMBER(OFFSET('Sanitation Data'!$H$11,0,10*ROW('Sanitation Data'!H193))),'Data Summary'!DH199="Yes"),OFFSET('Sanitation Data'!$H$11,0,10*ROW('Sanitation Data'!H193)),NA())</f>
        <v>#N/A</v>
      </c>
      <c r="AT199" s="528" t="e">
        <f ca="1">+IF(AND(ISNUMBER(OFFSET('Sanitation Data'!$H$12,0,10*ROW('Sanitation Data'!H193))),'Data Summary'!DI199="Yes"),OFFSET('Sanitation Data'!$H$12,0,10*ROW('Sanitation Data'!H193)),NA())</f>
        <v>#N/A</v>
      </c>
      <c r="AU199" s="528" t="e">
        <f ca="1">+IF(AND(ISNUMBER(OFFSET('Sanitation Data'!$I$4,0,10*ROW('Sanitation Data'!I193))),'Data Summary'!DJ199="Yes"),100-OFFSET('Sanitation Data'!$I$4,0,10*ROW('Sanitation Data'!I193)),NA())</f>
        <v>#N/A</v>
      </c>
      <c r="AV199" s="528" t="e">
        <f ca="1">+IF(AND(ISNUMBER(OFFSET('Sanitation Data'!$I$6,0,10*ROW('Sanitation Data'!I193))),'Data Summary'!DK199="Yes"),OFFSET('Sanitation Data'!$I$6,0,10*ROW('Sanitation Data'!I193)),NA())</f>
        <v>#N/A</v>
      </c>
      <c r="AW199" s="528" t="e">
        <f ca="1">+IF(AND(ISNUMBER(OFFSET('Sanitation Data'!$I$10,0,10*ROW('Sanitation Data'!I193))),'Data Summary'!DL199="Yes"),OFFSET('Sanitation Data'!$I$10,0,10*ROW('Sanitation Data'!I193)),NA())</f>
        <v>#N/A</v>
      </c>
      <c r="AX199" s="528" t="e">
        <f ca="1">+IF(AND(ISNUMBER(OFFSET('Sanitation Data'!$I$11,0,10*ROW('Sanitation Data'!I193))),'Data Summary'!DM199="Yes"),OFFSET('Sanitation Data'!$I$11,0,10*ROW('Sanitation Data'!I193)),NA())</f>
        <v>#N/A</v>
      </c>
      <c r="AY199" s="528" t="e">
        <f ca="1">+IF(AND(ISNUMBER(OFFSET('Sanitation Data'!$I$12,0,10*ROW('Sanitation Data'!I193))),'Data Summary'!DN199="Yes"),OFFSET('Sanitation Data'!$I$12,0,10*ROW('Sanitation Data'!I193)),NA())</f>
        <v>#N/A</v>
      </c>
      <c r="AZ199" s="529" t="e">
        <f ca="1">+IF(AND(ISNUMBER(OFFSET('Hygiene Data'!$D$5,0,10*ROW('Hygiene Data'!D193))),'Data Summary'!DO199="Yes"),OFFSET('Hygiene Data'!$D$5,0,10*ROW('Hygiene Data'!D193)),NA())</f>
        <v>#N/A</v>
      </c>
      <c r="BA199" s="529" t="e">
        <f ca="1">+IF(AND(ISNUMBER(OFFSET('Hygiene Data'!$D$7,0,10*ROW('Hygiene Data'!D193))),'Data Summary'!DP199="Yes"),OFFSET('Hygiene Data'!$D$7,0,10*ROW('Hygiene Data'!D193)),NA())</f>
        <v>#N/A</v>
      </c>
      <c r="BB199" s="529" t="e">
        <f ca="1">+IF(AND(ISNUMBER(OFFSET('Hygiene Data'!$D$9,0,10*ROW('Hygiene Data'!D193))),'Data Summary'!DQ199="Yes"),OFFSET('Hygiene Data'!$D$9,0,10*ROW('Hygiene Data'!D193)),NA())</f>
        <v>#N/A</v>
      </c>
      <c r="BC199" s="529" t="e">
        <f ca="1">+IF(AND(ISNUMBER(OFFSET('Hygiene Data'!$E$5,0,10*ROW('Hygiene Data'!E193))),'Data Summary'!DR199="Yes"),OFFSET('Hygiene Data'!$E$5,0,10*ROW('Hygiene Data'!E193)),NA())</f>
        <v>#N/A</v>
      </c>
      <c r="BD199" s="529" t="e">
        <f ca="1">+IF(AND(ISNUMBER(OFFSET('Hygiene Data'!$E$7,0,10*ROW('Hygiene Data'!E193))),'Data Summary'!DS199="Yes"),OFFSET('Hygiene Data'!$E$7,0,10*ROW('Hygiene Data'!E193)),NA())</f>
        <v>#N/A</v>
      </c>
      <c r="BE199" s="529" t="e">
        <f ca="1">+IF(AND(ISNUMBER(OFFSET('Hygiene Data'!$E$9,0,10*ROW('Hygiene Data'!E193))),'Data Summary'!DT199="Yes"),OFFSET('Hygiene Data'!$E$9,0,10*ROW('Hygiene Data'!E193)),NA())</f>
        <v>#N/A</v>
      </c>
      <c r="BF199" s="529" t="e">
        <f ca="1">+IF(AND(ISNUMBER(OFFSET('Hygiene Data'!$F$5,0,10*ROW('Hygiene Data'!F193))),'Data Summary'!DU199="Yes"),OFFSET('Hygiene Data'!$F$5,0,10*ROW('Hygiene Data'!F193)),NA())</f>
        <v>#N/A</v>
      </c>
      <c r="BG199" s="529" t="e">
        <f ca="1">+IF(AND(ISNUMBER(OFFSET('Hygiene Data'!$F$7,0,10*ROW('Hygiene Data'!F193))),'Data Summary'!DV199="Yes"),OFFSET('Hygiene Data'!$F$7,0,10*ROW('Hygiene Data'!F193)),NA())</f>
        <v>#N/A</v>
      </c>
      <c r="BH199" s="529" t="e">
        <f ca="1">+IF(AND(ISNUMBER(OFFSET('Hygiene Data'!$F$9,0,10*ROW('Hygiene Data'!F193))),'Data Summary'!DW199="Yes"),OFFSET('Hygiene Data'!$F$9,0,10*ROW('Hygiene Data'!F193)),NA())</f>
        <v>#N/A</v>
      </c>
      <c r="BI199" s="529" t="e">
        <f ca="1">+IF(AND(ISNUMBER(OFFSET('Hygiene Data'!$G$5,0,10*ROW('Hygiene Data'!G193))),'Data Summary'!DX199="Yes"),OFFSET('Hygiene Data'!$G$5,0,10*ROW('Hygiene Data'!G193)),NA())</f>
        <v>#N/A</v>
      </c>
      <c r="BJ199" s="529" t="e">
        <f ca="1">+IF(AND(ISNUMBER(OFFSET('Hygiene Data'!$G$7,0,10*ROW('Hygiene Data'!G193))),'Data Summary'!DY199="Yes"),OFFSET('Hygiene Data'!$G$7,0,10*ROW('Hygiene Data'!G193)),NA())</f>
        <v>#N/A</v>
      </c>
      <c r="BK199" s="529" t="e">
        <f ca="1">+IF(AND(ISNUMBER(OFFSET('Hygiene Data'!$G$9,0,10*ROW('Hygiene Data'!G193))),'Data Summary'!DZ199="Yes"),OFFSET('Hygiene Data'!$G$9,0,10*ROW('Hygiene Data'!G193)),NA())</f>
        <v>#N/A</v>
      </c>
      <c r="BL199" s="529" t="e">
        <f ca="1">+IF(AND(ISNUMBER(OFFSET('Hygiene Data'!$H$5,0,10*ROW('Hygiene Data'!H193))),'Data Summary'!EA199="Yes"),OFFSET('Hygiene Data'!$H$5,0,10*ROW('Hygiene Data'!H193)),NA())</f>
        <v>#N/A</v>
      </c>
      <c r="BM199" s="529" t="e">
        <f ca="1">+IF(AND(ISNUMBER(OFFSET('Hygiene Data'!$H$7,0,10*ROW('Hygiene Data'!H193))),'Data Summary'!EB199="Yes"),OFFSET('Hygiene Data'!$H$7,0,10*ROW('Hygiene Data'!H193)),NA())</f>
        <v>#N/A</v>
      </c>
      <c r="BN199" s="529" t="e">
        <f ca="1">+IF(AND(ISNUMBER(OFFSET('Hygiene Data'!$H$9,0,10*ROW('Hygiene Data'!H193))),'Data Summary'!EC199="Yes"),OFFSET('Hygiene Data'!$H$9,0,10*ROW('Hygiene Data'!H193)),NA())</f>
        <v>#N/A</v>
      </c>
      <c r="BO199" s="529" t="e">
        <f ca="1">+IF(AND(ISNUMBER(OFFSET('Hygiene Data'!$I$5,0,10*ROW('Hygiene Data'!I193))),'Data Summary'!ED199="Yes"),OFFSET('Hygiene Data'!$I$5,0,10*ROW('Hygiene Data'!I193)),NA())</f>
        <v>#N/A</v>
      </c>
      <c r="BP199" s="529" t="e">
        <f ca="1">+IF(AND(ISNUMBER(OFFSET('Hygiene Data'!$I$7,0,10*ROW('Hygiene Data'!I193))),'Data Summary'!EE199="Yes"),OFFSET('Hygiene Data'!$I$7,0,10*ROW('Hygiene Data'!I193)),NA())</f>
        <v>#N/A</v>
      </c>
      <c r="BQ199" s="529" t="e">
        <f ca="1">+IF(AND(ISNUMBER(OFFSET('Hygiene Data'!$I$9,0,10*ROW('Hygiene Data'!I193))),'Data Summary'!EF199="Yes"),OFFSET('Hygiene Data'!$I$9,0,10*ROW('Hygiene Data'!I193)),NA())</f>
        <v>#N/A</v>
      </c>
    </row>
    <row r="200" spans="1:69" x14ac:dyDescent="0.25">
      <c r="A200" s="525" t="e">
        <f ca="1">+RIGHT('Data Summary'!A200,LEN('Data Summary'!A200)-9)</f>
        <v>#VALUE!</v>
      </c>
      <c r="B200" s="499" t="str">
        <f ca="1">+IF(ISTEXT('Data Summary'!B200),'Data Summary'!B200,"")</f>
        <v/>
      </c>
      <c r="C200" s="526" t="e">
        <f ca="1">+VALUE('Data Summary'!C200)</f>
        <v>#VALUE!</v>
      </c>
      <c r="D200" s="527" t="e">
        <f ca="1">+IF(AND(ISNUMBER(OFFSET('Water Data'!$D$4,0,10*ROW('Water Data'!D194))),'Data Summary'!BS200="Yes"),100-OFFSET('Water Data'!$D$4,0,10*ROW('Water Data'!D194)),NA())</f>
        <v>#N/A</v>
      </c>
      <c r="E200" s="527" t="e">
        <f ca="1">+IF(AND(ISNUMBER(OFFSET('Water Data'!$D$6,0,10*ROW('Water Data'!D194))),'Data Summary'!BT200="Yes"),OFFSET('Water Data'!$D$6,0,10*ROW('Water Data'!D194)),NA())</f>
        <v>#N/A</v>
      </c>
      <c r="F200" s="527" t="e">
        <f ca="1">+IF(AND(ISNUMBER(OFFSET('Water Data'!$D$9,0,10*ROW('Water Data'!D194))),'Data Summary'!BU200="Yes"),OFFSET('Water Data'!$D$9,0,10*ROW('Water Data'!D194)),NA())</f>
        <v>#N/A</v>
      </c>
      <c r="G200" s="527" t="e">
        <f ca="1">+IF(AND(ISNUMBER(OFFSET('Water Data'!$E$4,0,10*ROW('Water Data'!E194))),'Data Summary'!BV200="Yes"),100-OFFSET('Water Data'!$E$4,0,10*ROW('Water Data'!E194)),NA())</f>
        <v>#N/A</v>
      </c>
      <c r="H200" s="527" t="e">
        <f ca="1">+IF(AND(ISNUMBER(OFFSET('Water Data'!$E$6,0,10*ROW('Water Data'!E194))),'Data Summary'!BW200="Yes"),OFFSET('Water Data'!$E$6,0,10*ROW('Water Data'!E194)),NA())</f>
        <v>#N/A</v>
      </c>
      <c r="I200" s="527" t="e">
        <f ca="1">+IF(AND(ISNUMBER(OFFSET('Water Data'!$E$9,0,10*ROW('Water Data'!E194))),'Data Summary'!BX200="Yes"),OFFSET('Water Data'!$E$9,0,10*ROW('Water Data'!E194)),NA())</f>
        <v>#N/A</v>
      </c>
      <c r="J200" s="527" t="e">
        <f ca="1">+IF(AND(ISNUMBER(OFFSET('Water Data'!$F$4,0,10*ROW('Water Data'!F194))),'Data Summary'!BY200="Yes"),100-OFFSET('Water Data'!$F$4,0,10*ROW('Water Data'!F194)),NA())</f>
        <v>#N/A</v>
      </c>
      <c r="K200" s="527" t="e">
        <f ca="1">+IF(AND(ISNUMBER(OFFSET('Water Data'!$F$6,0,10*ROW('Water Data'!F194))),'Data Summary'!BZ200="Yes"),OFFSET('Water Data'!$F$6,0,10*ROW('Water Data'!F194)),NA())</f>
        <v>#N/A</v>
      </c>
      <c r="L200" s="527" t="e">
        <f ca="1">+IF(AND(ISNUMBER(OFFSET('Water Data'!$F$9,0,10*ROW('Water Data'!F194))),'Data Summary'!CA200="Yes"),OFFSET('Water Data'!$F$9,0,10*ROW('Water Data'!F194)),NA())</f>
        <v>#N/A</v>
      </c>
      <c r="M200" s="527" t="e">
        <f ca="1">+IF(AND(ISNUMBER(OFFSET('Water Data'!$G$4,0,10*ROW('Water Data'!G194))),'Data Summary'!CB200="Yes"),100-OFFSET('Water Data'!$G$4,0,10*ROW('Water Data'!G194)),NA())</f>
        <v>#N/A</v>
      </c>
      <c r="N200" s="527" t="e">
        <f ca="1">+IF(AND(ISNUMBER(OFFSET('Water Data'!$G$6,0,10*ROW('Water Data'!G194))),'Data Summary'!CC200="Yes"),OFFSET('Water Data'!$G$6,0,10*ROW('Water Data'!G194)),NA())</f>
        <v>#N/A</v>
      </c>
      <c r="O200" s="527" t="e">
        <f ca="1">+IF(AND(ISNUMBER(OFFSET('Water Data'!$G$9,0,10*ROW('Water Data'!G194))),'Data Summary'!CD200="Yes"),OFFSET('Water Data'!$G$9,0,10*ROW('Water Data'!G194)),NA())</f>
        <v>#N/A</v>
      </c>
      <c r="P200" s="527" t="e">
        <f ca="1">+IF(AND(ISNUMBER(OFFSET('Water Data'!$H$4,0,10*ROW('Water Data'!H194))),'Data Summary'!CE200="Yes"),100-OFFSET('Water Data'!$H$4,0,10*ROW('Water Data'!H194)),NA())</f>
        <v>#N/A</v>
      </c>
      <c r="Q200" s="527" t="e">
        <f ca="1">+IF(AND(ISNUMBER(OFFSET('Water Data'!$H$6,0,10*ROW('Water Data'!H194))),'Data Summary'!CF200="Yes"),OFFSET('Water Data'!$H$6,0,10*ROW('Water Data'!H194)),NA())</f>
        <v>#N/A</v>
      </c>
      <c r="R200" s="527" t="e">
        <f ca="1">+IF(AND(ISNUMBER(OFFSET('Water Data'!$H$9,0,10*ROW('Water Data'!H194))),'Data Summary'!CG200="Yes"),OFFSET('Water Data'!$H$9,0,10*ROW('Water Data'!H194)),NA())</f>
        <v>#N/A</v>
      </c>
      <c r="S200" s="527" t="e">
        <f ca="1">+IF(AND(ISNUMBER(OFFSET('Water Data'!$I$4,0,10*ROW('Water Data'!I194))),'Data Summary'!CH200="Yes"),100-OFFSET('Water Data'!$I$4,0,10*ROW('Water Data'!I194)),NA())</f>
        <v>#N/A</v>
      </c>
      <c r="T200" s="527" t="e">
        <f ca="1">+IF(AND(ISNUMBER(OFFSET('Water Data'!$I$6,0,10*ROW('Water Data'!I194))),'Data Summary'!CI200="Yes"),OFFSET('Water Data'!$I$6,0,10*ROW('Water Data'!I194)),NA())</f>
        <v>#N/A</v>
      </c>
      <c r="U200" s="527" t="e">
        <f ca="1">+IF(AND(ISNUMBER(OFFSET('Water Data'!$I$9,0,10*ROW('Water Data'!I194))),'Data Summary'!CJ200="Yes"),OFFSET('Water Data'!$I$9,0,10*ROW('Water Data'!I194)),NA())</f>
        <v>#N/A</v>
      </c>
      <c r="V200" s="528" t="e">
        <f ca="1">+IF(AND(ISNUMBER(OFFSET('Sanitation Data'!$D$4,0,10*ROW('Sanitation Data'!D194))),'Data Summary'!CK200="Yes"),100-OFFSET('Sanitation Data'!$D$4,0,10*ROW('Sanitation Data'!D194)),NA())</f>
        <v>#N/A</v>
      </c>
      <c r="W200" s="528" t="e">
        <f ca="1">+IF(AND(ISNUMBER(OFFSET('Sanitation Data'!$D$6,0,10*ROW('Sanitation Data'!D194))),'Data Summary'!CL200="Yes"),OFFSET('Sanitation Data'!$D$6,0,10*ROW('Sanitation Data'!D194)),NA())</f>
        <v>#N/A</v>
      </c>
      <c r="X200" s="528" t="e">
        <f ca="1">+IF(AND(ISNUMBER(OFFSET('Sanitation Data'!$D$10,0,10*ROW('Sanitation Data'!D194))),'Data Summary'!CM200="Yes"),OFFSET('Sanitation Data'!$D$10,0,10*ROW('Sanitation Data'!D194)),NA())</f>
        <v>#N/A</v>
      </c>
      <c r="Y200" s="528" t="e">
        <f ca="1">+IF(AND(ISNUMBER(OFFSET('Sanitation Data'!$D$11,0,10*ROW('Sanitation Data'!D194))),'Data Summary'!CN200="Yes"),OFFSET('Sanitation Data'!$D$11,0,10*ROW('Sanitation Data'!D194)),NA())</f>
        <v>#N/A</v>
      </c>
      <c r="Z200" s="528" t="e">
        <f ca="1">+IF(AND(ISNUMBER(OFFSET('Sanitation Data'!$D$12,0,10*ROW('Sanitation Data'!D194))),'Data Summary'!CO200="Yes"),OFFSET('Sanitation Data'!$D$12,0,10*ROW('Sanitation Data'!D194)),NA())</f>
        <v>#N/A</v>
      </c>
      <c r="AA200" s="528" t="e">
        <f ca="1">+IF(AND(ISNUMBER(OFFSET('Sanitation Data'!$E$4,0,10*ROW('Sanitation Data'!E194))),'Data Summary'!CP200="Yes"),100-OFFSET('Sanitation Data'!$E$4,0,10*ROW('Sanitation Data'!E194)),NA())</f>
        <v>#N/A</v>
      </c>
      <c r="AB200" s="528" t="e">
        <f ca="1">+IF(AND(ISNUMBER(OFFSET('Sanitation Data'!$E$6,0,10*ROW('Sanitation Data'!E194))),'Data Summary'!CQ200="Yes"),OFFSET('Sanitation Data'!$E$6,0,10*ROW('Sanitation Data'!E194)),NA())</f>
        <v>#N/A</v>
      </c>
      <c r="AC200" s="528" t="e">
        <f ca="1">+IF(AND(ISNUMBER(OFFSET('Sanitation Data'!$E$10,0,10*ROW('Sanitation Data'!E194))),'Data Summary'!CR200="Yes"),OFFSET('Sanitation Data'!$E$10,0,10*ROW('Sanitation Data'!E194)),NA())</f>
        <v>#N/A</v>
      </c>
      <c r="AD200" s="528" t="e">
        <f ca="1">+IF(AND(ISNUMBER(OFFSET('Sanitation Data'!$E$11,0,10*ROW('Sanitation Data'!E194))),'Data Summary'!CS200="Yes"),OFFSET('Sanitation Data'!$E$11,0,10*ROW('Sanitation Data'!E194)),NA())</f>
        <v>#N/A</v>
      </c>
      <c r="AE200" s="528" t="e">
        <f ca="1">+IF(AND(ISNUMBER(OFFSET('Sanitation Data'!$E$12,0,10*ROW('Sanitation Data'!E194))),'Data Summary'!CT200="Yes"),OFFSET('Sanitation Data'!$E$12,0,10*ROW('Sanitation Data'!E194)),NA())</f>
        <v>#N/A</v>
      </c>
      <c r="AF200" s="528" t="e">
        <f ca="1">+IF(AND(ISNUMBER(OFFSET('Sanitation Data'!$F$4,0,10*ROW('Sanitation Data'!F194))),'Data Summary'!CU200="Yes"),100-OFFSET('Sanitation Data'!$F$4,0,10*ROW('Sanitation Data'!F194)),NA())</f>
        <v>#N/A</v>
      </c>
      <c r="AG200" s="528" t="e">
        <f ca="1">+IF(AND(ISNUMBER(OFFSET('Sanitation Data'!$F$6,0,10*ROW('Sanitation Data'!F194))),'Data Summary'!CV200="Yes"),OFFSET('Sanitation Data'!$F$6,0,10*ROW('Sanitation Data'!F194)),NA())</f>
        <v>#N/A</v>
      </c>
      <c r="AH200" s="528" t="e">
        <f ca="1">+IF(AND(ISNUMBER(OFFSET('Sanitation Data'!$F$10,0,10*ROW('Sanitation Data'!F194))),'Data Summary'!CW200="Yes"),OFFSET('Sanitation Data'!$F$10,0,10*ROW('Sanitation Data'!F194)),NA())</f>
        <v>#N/A</v>
      </c>
      <c r="AI200" s="528" t="e">
        <f ca="1">+IF(AND(ISNUMBER(OFFSET('Sanitation Data'!$F$11,0,10*ROW('Sanitation Data'!F194))),'Data Summary'!CX200="Yes"),OFFSET('Sanitation Data'!$F$11,0,10*ROW('Sanitation Data'!F194)),NA())</f>
        <v>#N/A</v>
      </c>
      <c r="AJ200" s="528" t="e">
        <f ca="1">+IF(AND(ISNUMBER(OFFSET('Sanitation Data'!$F$12,0,10*ROW('Sanitation Data'!F194))),'Data Summary'!CY200="Yes"),OFFSET('Sanitation Data'!$F$12,0,10*ROW('Sanitation Data'!F194)),NA())</f>
        <v>#N/A</v>
      </c>
      <c r="AK200" s="528" t="e">
        <f ca="1">+IF(AND(ISNUMBER(OFFSET('Sanitation Data'!$G$4,0,10*ROW('Sanitation Data'!G194))),'Data Summary'!CZ200="Yes"),100-OFFSET('Sanitation Data'!$G$4,0,10*ROW('Sanitation Data'!G194)),NA())</f>
        <v>#N/A</v>
      </c>
      <c r="AL200" s="528" t="e">
        <f ca="1">+IF(AND(ISNUMBER(OFFSET('Sanitation Data'!$G$6,0,10*ROW('Sanitation Data'!G194))),'Data Summary'!DA200="Yes"),OFFSET('Sanitation Data'!$G$6,0,10*ROW('Sanitation Data'!G194)),NA())</f>
        <v>#N/A</v>
      </c>
      <c r="AM200" s="528" t="e">
        <f ca="1">+IF(AND(ISNUMBER(OFFSET('Sanitation Data'!$G$10,0,10*ROW('Sanitation Data'!G194))),'Data Summary'!DB200="Yes"),OFFSET('Sanitation Data'!$G$10,0,10*ROW('Sanitation Data'!G194)),NA())</f>
        <v>#N/A</v>
      </c>
      <c r="AN200" s="528" t="e">
        <f ca="1">+IF(AND(ISNUMBER(OFFSET('Sanitation Data'!$G$11,0,10*ROW('Sanitation Data'!G194))),'Data Summary'!DC200="Yes"),OFFSET('Sanitation Data'!$G$11,0,10*ROW('Sanitation Data'!G194)),NA())</f>
        <v>#N/A</v>
      </c>
      <c r="AO200" s="528" t="e">
        <f ca="1">+IF(AND(ISNUMBER(OFFSET('Sanitation Data'!$G$12,0,10*ROW('Sanitation Data'!G194))),'Data Summary'!DD200="Yes"),OFFSET('Sanitation Data'!$G$12,0,10*ROW('Sanitation Data'!G194)),NA())</f>
        <v>#N/A</v>
      </c>
      <c r="AP200" s="528" t="e">
        <f ca="1">+IF(AND(ISNUMBER(OFFSET('Sanitation Data'!$H$4,0,10*ROW('Sanitation Data'!H194))),'Data Summary'!DE200="Yes"),100-OFFSET('Sanitation Data'!$H$4,0,10*ROW('Sanitation Data'!H194)),NA())</f>
        <v>#N/A</v>
      </c>
      <c r="AQ200" s="528" t="e">
        <f ca="1">+IF(AND(ISNUMBER(OFFSET('Sanitation Data'!$H$6,0,10*ROW('Sanitation Data'!H194))),'Data Summary'!DF200="Yes"),OFFSET('Sanitation Data'!$H$6,0,10*ROW('Sanitation Data'!H194)),NA())</f>
        <v>#N/A</v>
      </c>
      <c r="AR200" s="528" t="e">
        <f ca="1">+IF(AND(ISNUMBER(OFFSET('Sanitation Data'!$H$10,0,10*ROW('Sanitation Data'!H194))),'Data Summary'!DG200="Yes"),OFFSET('Sanitation Data'!$H$10,0,10*ROW('Sanitation Data'!H194)),NA())</f>
        <v>#N/A</v>
      </c>
      <c r="AS200" s="528" t="e">
        <f ca="1">+IF(AND(ISNUMBER(OFFSET('Sanitation Data'!$H$11,0,10*ROW('Sanitation Data'!H194))),'Data Summary'!DH200="Yes"),OFFSET('Sanitation Data'!$H$11,0,10*ROW('Sanitation Data'!H194)),NA())</f>
        <v>#N/A</v>
      </c>
      <c r="AT200" s="528" t="e">
        <f ca="1">+IF(AND(ISNUMBER(OFFSET('Sanitation Data'!$H$12,0,10*ROW('Sanitation Data'!H194))),'Data Summary'!DI200="Yes"),OFFSET('Sanitation Data'!$H$12,0,10*ROW('Sanitation Data'!H194)),NA())</f>
        <v>#N/A</v>
      </c>
      <c r="AU200" s="528" t="e">
        <f ca="1">+IF(AND(ISNUMBER(OFFSET('Sanitation Data'!$I$4,0,10*ROW('Sanitation Data'!I194))),'Data Summary'!DJ200="Yes"),100-OFFSET('Sanitation Data'!$I$4,0,10*ROW('Sanitation Data'!I194)),NA())</f>
        <v>#N/A</v>
      </c>
      <c r="AV200" s="528" t="e">
        <f ca="1">+IF(AND(ISNUMBER(OFFSET('Sanitation Data'!$I$6,0,10*ROW('Sanitation Data'!I194))),'Data Summary'!DK200="Yes"),OFFSET('Sanitation Data'!$I$6,0,10*ROW('Sanitation Data'!I194)),NA())</f>
        <v>#N/A</v>
      </c>
      <c r="AW200" s="528" t="e">
        <f ca="1">+IF(AND(ISNUMBER(OFFSET('Sanitation Data'!$I$10,0,10*ROW('Sanitation Data'!I194))),'Data Summary'!DL200="Yes"),OFFSET('Sanitation Data'!$I$10,0,10*ROW('Sanitation Data'!I194)),NA())</f>
        <v>#N/A</v>
      </c>
      <c r="AX200" s="528" t="e">
        <f ca="1">+IF(AND(ISNUMBER(OFFSET('Sanitation Data'!$I$11,0,10*ROW('Sanitation Data'!I194))),'Data Summary'!DM200="Yes"),OFFSET('Sanitation Data'!$I$11,0,10*ROW('Sanitation Data'!I194)),NA())</f>
        <v>#N/A</v>
      </c>
      <c r="AY200" s="528" t="e">
        <f ca="1">+IF(AND(ISNUMBER(OFFSET('Sanitation Data'!$I$12,0,10*ROW('Sanitation Data'!I194))),'Data Summary'!DN200="Yes"),OFFSET('Sanitation Data'!$I$12,0,10*ROW('Sanitation Data'!I194)),NA())</f>
        <v>#N/A</v>
      </c>
      <c r="AZ200" s="529" t="e">
        <f ca="1">+IF(AND(ISNUMBER(OFFSET('Hygiene Data'!$D$5,0,10*ROW('Hygiene Data'!D194))),'Data Summary'!DO200="Yes"),OFFSET('Hygiene Data'!$D$5,0,10*ROW('Hygiene Data'!D194)),NA())</f>
        <v>#N/A</v>
      </c>
      <c r="BA200" s="529" t="e">
        <f ca="1">+IF(AND(ISNUMBER(OFFSET('Hygiene Data'!$D$7,0,10*ROW('Hygiene Data'!D194))),'Data Summary'!DP200="Yes"),OFFSET('Hygiene Data'!$D$7,0,10*ROW('Hygiene Data'!D194)),NA())</f>
        <v>#N/A</v>
      </c>
      <c r="BB200" s="529" t="e">
        <f ca="1">+IF(AND(ISNUMBER(OFFSET('Hygiene Data'!$D$9,0,10*ROW('Hygiene Data'!D194))),'Data Summary'!DQ200="Yes"),OFFSET('Hygiene Data'!$D$9,0,10*ROW('Hygiene Data'!D194)),NA())</f>
        <v>#N/A</v>
      </c>
      <c r="BC200" s="529" t="e">
        <f ca="1">+IF(AND(ISNUMBER(OFFSET('Hygiene Data'!$E$5,0,10*ROW('Hygiene Data'!E194))),'Data Summary'!DR200="Yes"),OFFSET('Hygiene Data'!$E$5,0,10*ROW('Hygiene Data'!E194)),NA())</f>
        <v>#N/A</v>
      </c>
      <c r="BD200" s="529" t="e">
        <f ca="1">+IF(AND(ISNUMBER(OFFSET('Hygiene Data'!$E$7,0,10*ROW('Hygiene Data'!E194))),'Data Summary'!DS200="Yes"),OFFSET('Hygiene Data'!$E$7,0,10*ROW('Hygiene Data'!E194)),NA())</f>
        <v>#N/A</v>
      </c>
      <c r="BE200" s="529" t="e">
        <f ca="1">+IF(AND(ISNUMBER(OFFSET('Hygiene Data'!$E$9,0,10*ROW('Hygiene Data'!E194))),'Data Summary'!DT200="Yes"),OFFSET('Hygiene Data'!$E$9,0,10*ROW('Hygiene Data'!E194)),NA())</f>
        <v>#N/A</v>
      </c>
      <c r="BF200" s="529" t="e">
        <f ca="1">+IF(AND(ISNUMBER(OFFSET('Hygiene Data'!$F$5,0,10*ROW('Hygiene Data'!F194))),'Data Summary'!DU200="Yes"),OFFSET('Hygiene Data'!$F$5,0,10*ROW('Hygiene Data'!F194)),NA())</f>
        <v>#N/A</v>
      </c>
      <c r="BG200" s="529" t="e">
        <f ca="1">+IF(AND(ISNUMBER(OFFSET('Hygiene Data'!$F$7,0,10*ROW('Hygiene Data'!F194))),'Data Summary'!DV200="Yes"),OFFSET('Hygiene Data'!$F$7,0,10*ROW('Hygiene Data'!F194)),NA())</f>
        <v>#N/A</v>
      </c>
      <c r="BH200" s="529" t="e">
        <f ca="1">+IF(AND(ISNUMBER(OFFSET('Hygiene Data'!$F$9,0,10*ROW('Hygiene Data'!F194))),'Data Summary'!DW200="Yes"),OFFSET('Hygiene Data'!$F$9,0,10*ROW('Hygiene Data'!F194)),NA())</f>
        <v>#N/A</v>
      </c>
      <c r="BI200" s="529" t="e">
        <f ca="1">+IF(AND(ISNUMBER(OFFSET('Hygiene Data'!$G$5,0,10*ROW('Hygiene Data'!G194))),'Data Summary'!DX200="Yes"),OFFSET('Hygiene Data'!$G$5,0,10*ROW('Hygiene Data'!G194)),NA())</f>
        <v>#N/A</v>
      </c>
      <c r="BJ200" s="529" t="e">
        <f ca="1">+IF(AND(ISNUMBER(OFFSET('Hygiene Data'!$G$7,0,10*ROW('Hygiene Data'!G194))),'Data Summary'!DY200="Yes"),OFFSET('Hygiene Data'!$G$7,0,10*ROW('Hygiene Data'!G194)),NA())</f>
        <v>#N/A</v>
      </c>
      <c r="BK200" s="529" t="e">
        <f ca="1">+IF(AND(ISNUMBER(OFFSET('Hygiene Data'!$G$9,0,10*ROW('Hygiene Data'!G194))),'Data Summary'!DZ200="Yes"),OFFSET('Hygiene Data'!$G$9,0,10*ROW('Hygiene Data'!G194)),NA())</f>
        <v>#N/A</v>
      </c>
      <c r="BL200" s="529" t="e">
        <f ca="1">+IF(AND(ISNUMBER(OFFSET('Hygiene Data'!$H$5,0,10*ROW('Hygiene Data'!H194))),'Data Summary'!EA200="Yes"),OFFSET('Hygiene Data'!$H$5,0,10*ROW('Hygiene Data'!H194)),NA())</f>
        <v>#N/A</v>
      </c>
      <c r="BM200" s="529" t="e">
        <f ca="1">+IF(AND(ISNUMBER(OFFSET('Hygiene Data'!$H$7,0,10*ROW('Hygiene Data'!H194))),'Data Summary'!EB200="Yes"),OFFSET('Hygiene Data'!$H$7,0,10*ROW('Hygiene Data'!H194)),NA())</f>
        <v>#N/A</v>
      </c>
      <c r="BN200" s="529" t="e">
        <f ca="1">+IF(AND(ISNUMBER(OFFSET('Hygiene Data'!$H$9,0,10*ROW('Hygiene Data'!H194))),'Data Summary'!EC200="Yes"),OFFSET('Hygiene Data'!$H$9,0,10*ROW('Hygiene Data'!H194)),NA())</f>
        <v>#N/A</v>
      </c>
      <c r="BO200" s="529" t="e">
        <f ca="1">+IF(AND(ISNUMBER(OFFSET('Hygiene Data'!$I$5,0,10*ROW('Hygiene Data'!I194))),'Data Summary'!ED200="Yes"),OFFSET('Hygiene Data'!$I$5,0,10*ROW('Hygiene Data'!I194)),NA())</f>
        <v>#N/A</v>
      </c>
      <c r="BP200" s="529" t="e">
        <f ca="1">+IF(AND(ISNUMBER(OFFSET('Hygiene Data'!$I$7,0,10*ROW('Hygiene Data'!I194))),'Data Summary'!EE200="Yes"),OFFSET('Hygiene Data'!$I$7,0,10*ROW('Hygiene Data'!I194)),NA())</f>
        <v>#N/A</v>
      </c>
      <c r="BQ200" s="529" t="e">
        <f ca="1">+IF(AND(ISNUMBER(OFFSET('Hygiene Data'!$I$9,0,10*ROW('Hygiene Data'!I194))),'Data Summary'!EF200="Yes"),OFFSET('Hygiene Data'!$I$9,0,10*ROW('Hygiene Data'!I194)),NA())</f>
        <v>#N/A</v>
      </c>
    </row>
    <row r="201" spans="1:69" x14ac:dyDescent="0.25">
      <c r="A201" s="525" t="e">
        <f ca="1">+RIGHT('Data Summary'!A201,LEN('Data Summary'!A201)-9)</f>
        <v>#VALUE!</v>
      </c>
      <c r="B201" s="499" t="str">
        <f ca="1">+IF(ISTEXT('Data Summary'!B201),'Data Summary'!B201,"")</f>
        <v/>
      </c>
      <c r="C201" s="526" t="e">
        <f ca="1">+VALUE('Data Summary'!C201)</f>
        <v>#VALUE!</v>
      </c>
      <c r="D201" s="527" t="e">
        <f ca="1">+IF(AND(ISNUMBER(OFFSET('Water Data'!$D$4,0,10*ROW('Water Data'!D195))),'Data Summary'!BS201="Yes"),100-OFFSET('Water Data'!$D$4,0,10*ROW('Water Data'!D195)),NA())</f>
        <v>#N/A</v>
      </c>
      <c r="E201" s="527" t="e">
        <f ca="1">+IF(AND(ISNUMBER(OFFSET('Water Data'!$D$6,0,10*ROW('Water Data'!D195))),'Data Summary'!BT201="Yes"),OFFSET('Water Data'!$D$6,0,10*ROW('Water Data'!D195)),NA())</f>
        <v>#N/A</v>
      </c>
      <c r="F201" s="527" t="e">
        <f ca="1">+IF(AND(ISNUMBER(OFFSET('Water Data'!$D$9,0,10*ROW('Water Data'!D195))),'Data Summary'!BU201="Yes"),OFFSET('Water Data'!$D$9,0,10*ROW('Water Data'!D195)),NA())</f>
        <v>#N/A</v>
      </c>
      <c r="G201" s="527" t="e">
        <f ca="1">+IF(AND(ISNUMBER(OFFSET('Water Data'!$E$4,0,10*ROW('Water Data'!E195))),'Data Summary'!BV201="Yes"),100-OFFSET('Water Data'!$E$4,0,10*ROW('Water Data'!E195)),NA())</f>
        <v>#N/A</v>
      </c>
      <c r="H201" s="527" t="e">
        <f ca="1">+IF(AND(ISNUMBER(OFFSET('Water Data'!$E$6,0,10*ROW('Water Data'!E195))),'Data Summary'!BW201="Yes"),OFFSET('Water Data'!$E$6,0,10*ROW('Water Data'!E195)),NA())</f>
        <v>#N/A</v>
      </c>
      <c r="I201" s="527" t="e">
        <f ca="1">+IF(AND(ISNUMBER(OFFSET('Water Data'!$E$9,0,10*ROW('Water Data'!E195))),'Data Summary'!BX201="Yes"),OFFSET('Water Data'!$E$9,0,10*ROW('Water Data'!E195)),NA())</f>
        <v>#N/A</v>
      </c>
      <c r="J201" s="527" t="e">
        <f ca="1">+IF(AND(ISNUMBER(OFFSET('Water Data'!$F$4,0,10*ROW('Water Data'!F195))),'Data Summary'!BY201="Yes"),100-OFFSET('Water Data'!$F$4,0,10*ROW('Water Data'!F195)),NA())</f>
        <v>#N/A</v>
      </c>
      <c r="K201" s="527" t="e">
        <f ca="1">+IF(AND(ISNUMBER(OFFSET('Water Data'!$F$6,0,10*ROW('Water Data'!F195))),'Data Summary'!BZ201="Yes"),OFFSET('Water Data'!$F$6,0,10*ROW('Water Data'!F195)),NA())</f>
        <v>#N/A</v>
      </c>
      <c r="L201" s="527" t="e">
        <f ca="1">+IF(AND(ISNUMBER(OFFSET('Water Data'!$F$9,0,10*ROW('Water Data'!F195))),'Data Summary'!CA201="Yes"),OFFSET('Water Data'!$F$9,0,10*ROW('Water Data'!F195)),NA())</f>
        <v>#N/A</v>
      </c>
      <c r="M201" s="527" t="e">
        <f ca="1">+IF(AND(ISNUMBER(OFFSET('Water Data'!$G$4,0,10*ROW('Water Data'!G195))),'Data Summary'!CB201="Yes"),100-OFFSET('Water Data'!$G$4,0,10*ROW('Water Data'!G195)),NA())</f>
        <v>#N/A</v>
      </c>
      <c r="N201" s="527" t="e">
        <f ca="1">+IF(AND(ISNUMBER(OFFSET('Water Data'!$G$6,0,10*ROW('Water Data'!G195))),'Data Summary'!CC201="Yes"),OFFSET('Water Data'!$G$6,0,10*ROW('Water Data'!G195)),NA())</f>
        <v>#N/A</v>
      </c>
      <c r="O201" s="527" t="e">
        <f ca="1">+IF(AND(ISNUMBER(OFFSET('Water Data'!$G$9,0,10*ROW('Water Data'!G195))),'Data Summary'!CD201="Yes"),OFFSET('Water Data'!$G$9,0,10*ROW('Water Data'!G195)),NA())</f>
        <v>#N/A</v>
      </c>
      <c r="P201" s="527" t="e">
        <f ca="1">+IF(AND(ISNUMBER(OFFSET('Water Data'!$H$4,0,10*ROW('Water Data'!H195))),'Data Summary'!CE201="Yes"),100-OFFSET('Water Data'!$H$4,0,10*ROW('Water Data'!H195)),NA())</f>
        <v>#N/A</v>
      </c>
      <c r="Q201" s="527" t="e">
        <f ca="1">+IF(AND(ISNUMBER(OFFSET('Water Data'!$H$6,0,10*ROW('Water Data'!H195))),'Data Summary'!CF201="Yes"),OFFSET('Water Data'!$H$6,0,10*ROW('Water Data'!H195)),NA())</f>
        <v>#N/A</v>
      </c>
      <c r="R201" s="527" t="e">
        <f ca="1">+IF(AND(ISNUMBER(OFFSET('Water Data'!$H$9,0,10*ROW('Water Data'!H195))),'Data Summary'!CG201="Yes"),OFFSET('Water Data'!$H$9,0,10*ROW('Water Data'!H195)),NA())</f>
        <v>#N/A</v>
      </c>
      <c r="S201" s="527" t="e">
        <f ca="1">+IF(AND(ISNUMBER(OFFSET('Water Data'!$I$4,0,10*ROW('Water Data'!I195))),'Data Summary'!CH201="Yes"),100-OFFSET('Water Data'!$I$4,0,10*ROW('Water Data'!I195)),NA())</f>
        <v>#N/A</v>
      </c>
      <c r="T201" s="527" t="e">
        <f ca="1">+IF(AND(ISNUMBER(OFFSET('Water Data'!$I$6,0,10*ROW('Water Data'!I195))),'Data Summary'!CI201="Yes"),OFFSET('Water Data'!$I$6,0,10*ROW('Water Data'!I195)),NA())</f>
        <v>#N/A</v>
      </c>
      <c r="U201" s="527" t="e">
        <f ca="1">+IF(AND(ISNUMBER(OFFSET('Water Data'!$I$9,0,10*ROW('Water Data'!I195))),'Data Summary'!CJ201="Yes"),OFFSET('Water Data'!$I$9,0,10*ROW('Water Data'!I195)),NA())</f>
        <v>#N/A</v>
      </c>
      <c r="V201" s="528" t="e">
        <f ca="1">+IF(AND(ISNUMBER(OFFSET('Sanitation Data'!$D$4,0,10*ROW('Sanitation Data'!D195))),'Data Summary'!CK201="Yes"),100-OFFSET('Sanitation Data'!$D$4,0,10*ROW('Sanitation Data'!D195)),NA())</f>
        <v>#N/A</v>
      </c>
      <c r="W201" s="528" t="e">
        <f ca="1">+IF(AND(ISNUMBER(OFFSET('Sanitation Data'!$D$6,0,10*ROW('Sanitation Data'!D195))),'Data Summary'!CL201="Yes"),OFFSET('Sanitation Data'!$D$6,0,10*ROW('Sanitation Data'!D195)),NA())</f>
        <v>#N/A</v>
      </c>
      <c r="X201" s="528" t="e">
        <f ca="1">+IF(AND(ISNUMBER(OFFSET('Sanitation Data'!$D$10,0,10*ROW('Sanitation Data'!D195))),'Data Summary'!CM201="Yes"),OFFSET('Sanitation Data'!$D$10,0,10*ROW('Sanitation Data'!D195)),NA())</f>
        <v>#N/A</v>
      </c>
      <c r="Y201" s="528" t="e">
        <f ca="1">+IF(AND(ISNUMBER(OFFSET('Sanitation Data'!$D$11,0,10*ROW('Sanitation Data'!D195))),'Data Summary'!CN201="Yes"),OFFSET('Sanitation Data'!$D$11,0,10*ROW('Sanitation Data'!D195)),NA())</f>
        <v>#N/A</v>
      </c>
      <c r="Z201" s="528" t="e">
        <f ca="1">+IF(AND(ISNUMBER(OFFSET('Sanitation Data'!$D$12,0,10*ROW('Sanitation Data'!D195))),'Data Summary'!CO201="Yes"),OFFSET('Sanitation Data'!$D$12,0,10*ROW('Sanitation Data'!D195)),NA())</f>
        <v>#N/A</v>
      </c>
      <c r="AA201" s="528" t="e">
        <f ca="1">+IF(AND(ISNUMBER(OFFSET('Sanitation Data'!$E$4,0,10*ROW('Sanitation Data'!E195))),'Data Summary'!CP201="Yes"),100-OFFSET('Sanitation Data'!$E$4,0,10*ROW('Sanitation Data'!E195)),NA())</f>
        <v>#N/A</v>
      </c>
      <c r="AB201" s="528" t="e">
        <f ca="1">+IF(AND(ISNUMBER(OFFSET('Sanitation Data'!$E$6,0,10*ROW('Sanitation Data'!E195))),'Data Summary'!CQ201="Yes"),OFFSET('Sanitation Data'!$E$6,0,10*ROW('Sanitation Data'!E195)),NA())</f>
        <v>#N/A</v>
      </c>
      <c r="AC201" s="528" t="e">
        <f ca="1">+IF(AND(ISNUMBER(OFFSET('Sanitation Data'!$E$10,0,10*ROW('Sanitation Data'!E195))),'Data Summary'!CR201="Yes"),OFFSET('Sanitation Data'!$E$10,0,10*ROW('Sanitation Data'!E195)),NA())</f>
        <v>#N/A</v>
      </c>
      <c r="AD201" s="528" t="e">
        <f ca="1">+IF(AND(ISNUMBER(OFFSET('Sanitation Data'!$E$11,0,10*ROW('Sanitation Data'!E195))),'Data Summary'!CS201="Yes"),OFFSET('Sanitation Data'!$E$11,0,10*ROW('Sanitation Data'!E195)),NA())</f>
        <v>#N/A</v>
      </c>
      <c r="AE201" s="528" t="e">
        <f ca="1">+IF(AND(ISNUMBER(OFFSET('Sanitation Data'!$E$12,0,10*ROW('Sanitation Data'!E195))),'Data Summary'!CT201="Yes"),OFFSET('Sanitation Data'!$E$12,0,10*ROW('Sanitation Data'!E195)),NA())</f>
        <v>#N/A</v>
      </c>
      <c r="AF201" s="528" t="e">
        <f ca="1">+IF(AND(ISNUMBER(OFFSET('Sanitation Data'!$F$4,0,10*ROW('Sanitation Data'!F195))),'Data Summary'!CU201="Yes"),100-OFFSET('Sanitation Data'!$F$4,0,10*ROW('Sanitation Data'!F195)),NA())</f>
        <v>#N/A</v>
      </c>
      <c r="AG201" s="528" t="e">
        <f ca="1">+IF(AND(ISNUMBER(OFFSET('Sanitation Data'!$F$6,0,10*ROW('Sanitation Data'!F195))),'Data Summary'!CV201="Yes"),OFFSET('Sanitation Data'!$F$6,0,10*ROW('Sanitation Data'!F195)),NA())</f>
        <v>#N/A</v>
      </c>
      <c r="AH201" s="528" t="e">
        <f ca="1">+IF(AND(ISNUMBER(OFFSET('Sanitation Data'!$F$10,0,10*ROW('Sanitation Data'!F195))),'Data Summary'!CW201="Yes"),OFFSET('Sanitation Data'!$F$10,0,10*ROW('Sanitation Data'!F195)),NA())</f>
        <v>#N/A</v>
      </c>
      <c r="AI201" s="528" t="e">
        <f ca="1">+IF(AND(ISNUMBER(OFFSET('Sanitation Data'!$F$11,0,10*ROW('Sanitation Data'!F195))),'Data Summary'!CX201="Yes"),OFFSET('Sanitation Data'!$F$11,0,10*ROW('Sanitation Data'!F195)),NA())</f>
        <v>#N/A</v>
      </c>
      <c r="AJ201" s="528" t="e">
        <f ca="1">+IF(AND(ISNUMBER(OFFSET('Sanitation Data'!$F$12,0,10*ROW('Sanitation Data'!F195))),'Data Summary'!CY201="Yes"),OFFSET('Sanitation Data'!$F$12,0,10*ROW('Sanitation Data'!F195)),NA())</f>
        <v>#N/A</v>
      </c>
      <c r="AK201" s="528" t="e">
        <f ca="1">+IF(AND(ISNUMBER(OFFSET('Sanitation Data'!$G$4,0,10*ROW('Sanitation Data'!G195))),'Data Summary'!CZ201="Yes"),100-OFFSET('Sanitation Data'!$G$4,0,10*ROW('Sanitation Data'!G195)),NA())</f>
        <v>#N/A</v>
      </c>
      <c r="AL201" s="528" t="e">
        <f ca="1">+IF(AND(ISNUMBER(OFFSET('Sanitation Data'!$G$6,0,10*ROW('Sanitation Data'!G195))),'Data Summary'!DA201="Yes"),OFFSET('Sanitation Data'!$G$6,0,10*ROW('Sanitation Data'!G195)),NA())</f>
        <v>#N/A</v>
      </c>
      <c r="AM201" s="528" t="e">
        <f ca="1">+IF(AND(ISNUMBER(OFFSET('Sanitation Data'!$G$10,0,10*ROW('Sanitation Data'!G195))),'Data Summary'!DB201="Yes"),OFFSET('Sanitation Data'!$G$10,0,10*ROW('Sanitation Data'!G195)),NA())</f>
        <v>#N/A</v>
      </c>
      <c r="AN201" s="528" t="e">
        <f ca="1">+IF(AND(ISNUMBER(OFFSET('Sanitation Data'!$G$11,0,10*ROW('Sanitation Data'!G195))),'Data Summary'!DC201="Yes"),OFFSET('Sanitation Data'!$G$11,0,10*ROW('Sanitation Data'!G195)),NA())</f>
        <v>#N/A</v>
      </c>
      <c r="AO201" s="528" t="e">
        <f ca="1">+IF(AND(ISNUMBER(OFFSET('Sanitation Data'!$G$12,0,10*ROW('Sanitation Data'!G195))),'Data Summary'!DD201="Yes"),OFFSET('Sanitation Data'!$G$12,0,10*ROW('Sanitation Data'!G195)),NA())</f>
        <v>#N/A</v>
      </c>
      <c r="AP201" s="528" t="e">
        <f ca="1">+IF(AND(ISNUMBER(OFFSET('Sanitation Data'!$H$4,0,10*ROW('Sanitation Data'!H195))),'Data Summary'!DE201="Yes"),100-OFFSET('Sanitation Data'!$H$4,0,10*ROW('Sanitation Data'!H195)),NA())</f>
        <v>#N/A</v>
      </c>
      <c r="AQ201" s="528" t="e">
        <f ca="1">+IF(AND(ISNUMBER(OFFSET('Sanitation Data'!$H$6,0,10*ROW('Sanitation Data'!H195))),'Data Summary'!DF201="Yes"),OFFSET('Sanitation Data'!$H$6,0,10*ROW('Sanitation Data'!H195)),NA())</f>
        <v>#N/A</v>
      </c>
      <c r="AR201" s="528" t="e">
        <f ca="1">+IF(AND(ISNUMBER(OFFSET('Sanitation Data'!$H$10,0,10*ROW('Sanitation Data'!H195))),'Data Summary'!DG201="Yes"),OFFSET('Sanitation Data'!$H$10,0,10*ROW('Sanitation Data'!H195)),NA())</f>
        <v>#N/A</v>
      </c>
      <c r="AS201" s="528" t="e">
        <f ca="1">+IF(AND(ISNUMBER(OFFSET('Sanitation Data'!$H$11,0,10*ROW('Sanitation Data'!H195))),'Data Summary'!DH201="Yes"),OFFSET('Sanitation Data'!$H$11,0,10*ROW('Sanitation Data'!H195)),NA())</f>
        <v>#N/A</v>
      </c>
      <c r="AT201" s="528" t="e">
        <f ca="1">+IF(AND(ISNUMBER(OFFSET('Sanitation Data'!$H$12,0,10*ROW('Sanitation Data'!H195))),'Data Summary'!DI201="Yes"),OFFSET('Sanitation Data'!$H$12,0,10*ROW('Sanitation Data'!H195)),NA())</f>
        <v>#N/A</v>
      </c>
      <c r="AU201" s="528" t="e">
        <f ca="1">+IF(AND(ISNUMBER(OFFSET('Sanitation Data'!$I$4,0,10*ROW('Sanitation Data'!I195))),'Data Summary'!DJ201="Yes"),100-OFFSET('Sanitation Data'!$I$4,0,10*ROW('Sanitation Data'!I195)),NA())</f>
        <v>#N/A</v>
      </c>
      <c r="AV201" s="528" t="e">
        <f ca="1">+IF(AND(ISNUMBER(OFFSET('Sanitation Data'!$I$6,0,10*ROW('Sanitation Data'!I195))),'Data Summary'!DK201="Yes"),OFFSET('Sanitation Data'!$I$6,0,10*ROW('Sanitation Data'!I195)),NA())</f>
        <v>#N/A</v>
      </c>
      <c r="AW201" s="528" t="e">
        <f ca="1">+IF(AND(ISNUMBER(OFFSET('Sanitation Data'!$I$10,0,10*ROW('Sanitation Data'!I195))),'Data Summary'!DL201="Yes"),OFFSET('Sanitation Data'!$I$10,0,10*ROW('Sanitation Data'!I195)),NA())</f>
        <v>#N/A</v>
      </c>
      <c r="AX201" s="528" t="e">
        <f ca="1">+IF(AND(ISNUMBER(OFFSET('Sanitation Data'!$I$11,0,10*ROW('Sanitation Data'!I195))),'Data Summary'!DM201="Yes"),OFFSET('Sanitation Data'!$I$11,0,10*ROW('Sanitation Data'!I195)),NA())</f>
        <v>#N/A</v>
      </c>
      <c r="AY201" s="528" t="e">
        <f ca="1">+IF(AND(ISNUMBER(OFFSET('Sanitation Data'!$I$12,0,10*ROW('Sanitation Data'!I195))),'Data Summary'!DN201="Yes"),OFFSET('Sanitation Data'!$I$12,0,10*ROW('Sanitation Data'!I195)),NA())</f>
        <v>#N/A</v>
      </c>
      <c r="AZ201" s="529" t="e">
        <f ca="1">+IF(AND(ISNUMBER(OFFSET('Hygiene Data'!$D$5,0,10*ROW('Hygiene Data'!D195))),'Data Summary'!DO201="Yes"),OFFSET('Hygiene Data'!$D$5,0,10*ROW('Hygiene Data'!D195)),NA())</f>
        <v>#N/A</v>
      </c>
      <c r="BA201" s="529" t="e">
        <f ca="1">+IF(AND(ISNUMBER(OFFSET('Hygiene Data'!$D$7,0,10*ROW('Hygiene Data'!D195))),'Data Summary'!DP201="Yes"),OFFSET('Hygiene Data'!$D$7,0,10*ROW('Hygiene Data'!D195)),NA())</f>
        <v>#N/A</v>
      </c>
      <c r="BB201" s="529" t="e">
        <f ca="1">+IF(AND(ISNUMBER(OFFSET('Hygiene Data'!$D$9,0,10*ROW('Hygiene Data'!D195))),'Data Summary'!DQ201="Yes"),OFFSET('Hygiene Data'!$D$9,0,10*ROW('Hygiene Data'!D195)),NA())</f>
        <v>#N/A</v>
      </c>
      <c r="BC201" s="529" t="e">
        <f ca="1">+IF(AND(ISNUMBER(OFFSET('Hygiene Data'!$E$5,0,10*ROW('Hygiene Data'!E195))),'Data Summary'!DR201="Yes"),OFFSET('Hygiene Data'!$E$5,0,10*ROW('Hygiene Data'!E195)),NA())</f>
        <v>#N/A</v>
      </c>
      <c r="BD201" s="529" t="e">
        <f ca="1">+IF(AND(ISNUMBER(OFFSET('Hygiene Data'!$E$7,0,10*ROW('Hygiene Data'!E195))),'Data Summary'!DS201="Yes"),OFFSET('Hygiene Data'!$E$7,0,10*ROW('Hygiene Data'!E195)),NA())</f>
        <v>#N/A</v>
      </c>
      <c r="BE201" s="529" t="e">
        <f ca="1">+IF(AND(ISNUMBER(OFFSET('Hygiene Data'!$E$9,0,10*ROW('Hygiene Data'!E195))),'Data Summary'!DT201="Yes"),OFFSET('Hygiene Data'!$E$9,0,10*ROW('Hygiene Data'!E195)),NA())</f>
        <v>#N/A</v>
      </c>
      <c r="BF201" s="529" t="e">
        <f ca="1">+IF(AND(ISNUMBER(OFFSET('Hygiene Data'!$F$5,0,10*ROW('Hygiene Data'!F195))),'Data Summary'!DU201="Yes"),OFFSET('Hygiene Data'!$F$5,0,10*ROW('Hygiene Data'!F195)),NA())</f>
        <v>#N/A</v>
      </c>
      <c r="BG201" s="529" t="e">
        <f ca="1">+IF(AND(ISNUMBER(OFFSET('Hygiene Data'!$F$7,0,10*ROW('Hygiene Data'!F195))),'Data Summary'!DV201="Yes"),OFFSET('Hygiene Data'!$F$7,0,10*ROW('Hygiene Data'!F195)),NA())</f>
        <v>#N/A</v>
      </c>
      <c r="BH201" s="529" t="e">
        <f ca="1">+IF(AND(ISNUMBER(OFFSET('Hygiene Data'!$F$9,0,10*ROW('Hygiene Data'!F195))),'Data Summary'!DW201="Yes"),OFFSET('Hygiene Data'!$F$9,0,10*ROW('Hygiene Data'!F195)),NA())</f>
        <v>#N/A</v>
      </c>
      <c r="BI201" s="529" t="e">
        <f ca="1">+IF(AND(ISNUMBER(OFFSET('Hygiene Data'!$G$5,0,10*ROW('Hygiene Data'!G195))),'Data Summary'!DX201="Yes"),OFFSET('Hygiene Data'!$G$5,0,10*ROW('Hygiene Data'!G195)),NA())</f>
        <v>#N/A</v>
      </c>
      <c r="BJ201" s="529" t="e">
        <f ca="1">+IF(AND(ISNUMBER(OFFSET('Hygiene Data'!$G$7,0,10*ROW('Hygiene Data'!G195))),'Data Summary'!DY201="Yes"),OFFSET('Hygiene Data'!$G$7,0,10*ROW('Hygiene Data'!G195)),NA())</f>
        <v>#N/A</v>
      </c>
      <c r="BK201" s="529" t="e">
        <f ca="1">+IF(AND(ISNUMBER(OFFSET('Hygiene Data'!$G$9,0,10*ROW('Hygiene Data'!G195))),'Data Summary'!DZ201="Yes"),OFFSET('Hygiene Data'!$G$9,0,10*ROW('Hygiene Data'!G195)),NA())</f>
        <v>#N/A</v>
      </c>
      <c r="BL201" s="529" t="e">
        <f ca="1">+IF(AND(ISNUMBER(OFFSET('Hygiene Data'!$H$5,0,10*ROW('Hygiene Data'!H195))),'Data Summary'!EA201="Yes"),OFFSET('Hygiene Data'!$H$5,0,10*ROW('Hygiene Data'!H195)),NA())</f>
        <v>#N/A</v>
      </c>
      <c r="BM201" s="529" t="e">
        <f ca="1">+IF(AND(ISNUMBER(OFFSET('Hygiene Data'!$H$7,0,10*ROW('Hygiene Data'!H195))),'Data Summary'!EB201="Yes"),OFFSET('Hygiene Data'!$H$7,0,10*ROW('Hygiene Data'!H195)),NA())</f>
        <v>#N/A</v>
      </c>
      <c r="BN201" s="529" t="e">
        <f ca="1">+IF(AND(ISNUMBER(OFFSET('Hygiene Data'!$H$9,0,10*ROW('Hygiene Data'!H195))),'Data Summary'!EC201="Yes"),OFFSET('Hygiene Data'!$H$9,0,10*ROW('Hygiene Data'!H195)),NA())</f>
        <v>#N/A</v>
      </c>
      <c r="BO201" s="529" t="e">
        <f ca="1">+IF(AND(ISNUMBER(OFFSET('Hygiene Data'!$I$5,0,10*ROW('Hygiene Data'!I195))),'Data Summary'!ED201="Yes"),OFFSET('Hygiene Data'!$I$5,0,10*ROW('Hygiene Data'!I195)),NA())</f>
        <v>#N/A</v>
      </c>
      <c r="BP201" s="529" t="e">
        <f ca="1">+IF(AND(ISNUMBER(OFFSET('Hygiene Data'!$I$7,0,10*ROW('Hygiene Data'!I195))),'Data Summary'!EE201="Yes"),OFFSET('Hygiene Data'!$I$7,0,10*ROW('Hygiene Data'!I195)),NA())</f>
        <v>#N/A</v>
      </c>
      <c r="BQ201" s="529" t="e">
        <f ca="1">+IF(AND(ISNUMBER(OFFSET('Hygiene Data'!$I$9,0,10*ROW('Hygiene Data'!I195))),'Data Summary'!EF201="Yes"),OFFSET('Hygiene Data'!$I$9,0,10*ROW('Hygiene Data'!I195)),NA())</f>
        <v>#N/A</v>
      </c>
    </row>
    <row r="202" spans="1:69" x14ac:dyDescent="0.25">
      <c r="A202" s="525" t="e">
        <f ca="1">+RIGHT('Data Summary'!A202,LEN('Data Summary'!A202)-9)</f>
        <v>#VALUE!</v>
      </c>
      <c r="B202" s="499" t="str">
        <f ca="1">+IF(ISTEXT('Data Summary'!B202),'Data Summary'!B202,"")</f>
        <v/>
      </c>
      <c r="C202" s="526" t="e">
        <f ca="1">+VALUE('Data Summary'!C202)</f>
        <v>#VALUE!</v>
      </c>
      <c r="D202" s="527" t="e">
        <f ca="1">+IF(AND(ISNUMBER(OFFSET('Water Data'!$D$4,0,10*ROW('Water Data'!D196))),'Data Summary'!BS202="Yes"),100-OFFSET('Water Data'!$D$4,0,10*ROW('Water Data'!D196)),NA())</f>
        <v>#N/A</v>
      </c>
      <c r="E202" s="527" t="e">
        <f ca="1">+IF(AND(ISNUMBER(OFFSET('Water Data'!$D$6,0,10*ROW('Water Data'!D196))),'Data Summary'!BT202="Yes"),OFFSET('Water Data'!$D$6,0,10*ROW('Water Data'!D196)),NA())</f>
        <v>#N/A</v>
      </c>
      <c r="F202" s="527" t="e">
        <f ca="1">+IF(AND(ISNUMBER(OFFSET('Water Data'!$D$9,0,10*ROW('Water Data'!D196))),'Data Summary'!BU202="Yes"),OFFSET('Water Data'!$D$9,0,10*ROW('Water Data'!D196)),NA())</f>
        <v>#N/A</v>
      </c>
      <c r="G202" s="527" t="e">
        <f ca="1">+IF(AND(ISNUMBER(OFFSET('Water Data'!$E$4,0,10*ROW('Water Data'!E196))),'Data Summary'!BV202="Yes"),100-OFFSET('Water Data'!$E$4,0,10*ROW('Water Data'!E196)),NA())</f>
        <v>#N/A</v>
      </c>
      <c r="H202" s="527" t="e">
        <f ca="1">+IF(AND(ISNUMBER(OFFSET('Water Data'!$E$6,0,10*ROW('Water Data'!E196))),'Data Summary'!BW202="Yes"),OFFSET('Water Data'!$E$6,0,10*ROW('Water Data'!E196)),NA())</f>
        <v>#N/A</v>
      </c>
      <c r="I202" s="527" t="e">
        <f ca="1">+IF(AND(ISNUMBER(OFFSET('Water Data'!$E$9,0,10*ROW('Water Data'!E196))),'Data Summary'!BX202="Yes"),OFFSET('Water Data'!$E$9,0,10*ROW('Water Data'!E196)),NA())</f>
        <v>#N/A</v>
      </c>
      <c r="J202" s="527" t="e">
        <f ca="1">+IF(AND(ISNUMBER(OFFSET('Water Data'!$F$4,0,10*ROW('Water Data'!F196))),'Data Summary'!BY202="Yes"),100-OFFSET('Water Data'!$F$4,0,10*ROW('Water Data'!F196)),NA())</f>
        <v>#N/A</v>
      </c>
      <c r="K202" s="527" t="e">
        <f ca="1">+IF(AND(ISNUMBER(OFFSET('Water Data'!$F$6,0,10*ROW('Water Data'!F196))),'Data Summary'!BZ202="Yes"),OFFSET('Water Data'!$F$6,0,10*ROW('Water Data'!F196)),NA())</f>
        <v>#N/A</v>
      </c>
      <c r="L202" s="527" t="e">
        <f ca="1">+IF(AND(ISNUMBER(OFFSET('Water Data'!$F$9,0,10*ROW('Water Data'!F196))),'Data Summary'!CA202="Yes"),OFFSET('Water Data'!$F$9,0,10*ROW('Water Data'!F196)),NA())</f>
        <v>#N/A</v>
      </c>
      <c r="M202" s="527" t="e">
        <f ca="1">+IF(AND(ISNUMBER(OFFSET('Water Data'!$G$4,0,10*ROW('Water Data'!G196))),'Data Summary'!CB202="Yes"),100-OFFSET('Water Data'!$G$4,0,10*ROW('Water Data'!G196)),NA())</f>
        <v>#N/A</v>
      </c>
      <c r="N202" s="527" t="e">
        <f ca="1">+IF(AND(ISNUMBER(OFFSET('Water Data'!$G$6,0,10*ROW('Water Data'!G196))),'Data Summary'!CC202="Yes"),OFFSET('Water Data'!$G$6,0,10*ROW('Water Data'!G196)),NA())</f>
        <v>#N/A</v>
      </c>
      <c r="O202" s="527" t="e">
        <f ca="1">+IF(AND(ISNUMBER(OFFSET('Water Data'!$G$9,0,10*ROW('Water Data'!G196))),'Data Summary'!CD202="Yes"),OFFSET('Water Data'!$G$9,0,10*ROW('Water Data'!G196)),NA())</f>
        <v>#N/A</v>
      </c>
      <c r="P202" s="527" t="e">
        <f ca="1">+IF(AND(ISNUMBER(OFFSET('Water Data'!$H$4,0,10*ROW('Water Data'!H196))),'Data Summary'!CE202="Yes"),100-OFFSET('Water Data'!$H$4,0,10*ROW('Water Data'!H196)),NA())</f>
        <v>#N/A</v>
      </c>
      <c r="Q202" s="527" t="e">
        <f ca="1">+IF(AND(ISNUMBER(OFFSET('Water Data'!$H$6,0,10*ROW('Water Data'!H196))),'Data Summary'!CF202="Yes"),OFFSET('Water Data'!$H$6,0,10*ROW('Water Data'!H196)),NA())</f>
        <v>#N/A</v>
      </c>
      <c r="R202" s="527" t="e">
        <f ca="1">+IF(AND(ISNUMBER(OFFSET('Water Data'!$H$9,0,10*ROW('Water Data'!H196))),'Data Summary'!CG202="Yes"),OFFSET('Water Data'!$H$9,0,10*ROW('Water Data'!H196)),NA())</f>
        <v>#N/A</v>
      </c>
      <c r="S202" s="527" t="e">
        <f ca="1">+IF(AND(ISNUMBER(OFFSET('Water Data'!$I$4,0,10*ROW('Water Data'!I196))),'Data Summary'!CH202="Yes"),100-OFFSET('Water Data'!$I$4,0,10*ROW('Water Data'!I196)),NA())</f>
        <v>#N/A</v>
      </c>
      <c r="T202" s="527" t="e">
        <f ca="1">+IF(AND(ISNUMBER(OFFSET('Water Data'!$I$6,0,10*ROW('Water Data'!I196))),'Data Summary'!CI202="Yes"),OFFSET('Water Data'!$I$6,0,10*ROW('Water Data'!I196)),NA())</f>
        <v>#N/A</v>
      </c>
      <c r="U202" s="527" t="e">
        <f ca="1">+IF(AND(ISNUMBER(OFFSET('Water Data'!$I$9,0,10*ROW('Water Data'!I196))),'Data Summary'!CJ202="Yes"),OFFSET('Water Data'!$I$9,0,10*ROW('Water Data'!I196)),NA())</f>
        <v>#N/A</v>
      </c>
      <c r="V202" s="528" t="e">
        <f ca="1">+IF(AND(ISNUMBER(OFFSET('Sanitation Data'!$D$4,0,10*ROW('Sanitation Data'!D196))),'Data Summary'!CK202="Yes"),100-OFFSET('Sanitation Data'!$D$4,0,10*ROW('Sanitation Data'!D196)),NA())</f>
        <v>#N/A</v>
      </c>
      <c r="W202" s="528" t="e">
        <f ca="1">+IF(AND(ISNUMBER(OFFSET('Sanitation Data'!$D$6,0,10*ROW('Sanitation Data'!D196))),'Data Summary'!CL202="Yes"),OFFSET('Sanitation Data'!$D$6,0,10*ROW('Sanitation Data'!D196)),NA())</f>
        <v>#N/A</v>
      </c>
      <c r="X202" s="528" t="e">
        <f ca="1">+IF(AND(ISNUMBER(OFFSET('Sanitation Data'!$D$10,0,10*ROW('Sanitation Data'!D196))),'Data Summary'!CM202="Yes"),OFFSET('Sanitation Data'!$D$10,0,10*ROW('Sanitation Data'!D196)),NA())</f>
        <v>#N/A</v>
      </c>
      <c r="Y202" s="528" t="e">
        <f ca="1">+IF(AND(ISNUMBER(OFFSET('Sanitation Data'!$D$11,0,10*ROW('Sanitation Data'!D196))),'Data Summary'!CN202="Yes"),OFFSET('Sanitation Data'!$D$11,0,10*ROW('Sanitation Data'!D196)),NA())</f>
        <v>#N/A</v>
      </c>
      <c r="Z202" s="528" t="e">
        <f ca="1">+IF(AND(ISNUMBER(OFFSET('Sanitation Data'!$D$12,0,10*ROW('Sanitation Data'!D196))),'Data Summary'!CO202="Yes"),OFFSET('Sanitation Data'!$D$12,0,10*ROW('Sanitation Data'!D196)),NA())</f>
        <v>#N/A</v>
      </c>
      <c r="AA202" s="528" t="e">
        <f ca="1">+IF(AND(ISNUMBER(OFFSET('Sanitation Data'!$E$4,0,10*ROW('Sanitation Data'!E196))),'Data Summary'!CP202="Yes"),100-OFFSET('Sanitation Data'!$E$4,0,10*ROW('Sanitation Data'!E196)),NA())</f>
        <v>#N/A</v>
      </c>
      <c r="AB202" s="528" t="e">
        <f ca="1">+IF(AND(ISNUMBER(OFFSET('Sanitation Data'!$E$6,0,10*ROW('Sanitation Data'!E196))),'Data Summary'!CQ202="Yes"),OFFSET('Sanitation Data'!$E$6,0,10*ROW('Sanitation Data'!E196)),NA())</f>
        <v>#N/A</v>
      </c>
      <c r="AC202" s="528" t="e">
        <f ca="1">+IF(AND(ISNUMBER(OFFSET('Sanitation Data'!$E$10,0,10*ROW('Sanitation Data'!E196))),'Data Summary'!CR202="Yes"),OFFSET('Sanitation Data'!$E$10,0,10*ROW('Sanitation Data'!E196)),NA())</f>
        <v>#N/A</v>
      </c>
      <c r="AD202" s="528" t="e">
        <f ca="1">+IF(AND(ISNUMBER(OFFSET('Sanitation Data'!$E$11,0,10*ROW('Sanitation Data'!E196))),'Data Summary'!CS202="Yes"),OFFSET('Sanitation Data'!$E$11,0,10*ROW('Sanitation Data'!E196)),NA())</f>
        <v>#N/A</v>
      </c>
      <c r="AE202" s="528" t="e">
        <f ca="1">+IF(AND(ISNUMBER(OFFSET('Sanitation Data'!$E$12,0,10*ROW('Sanitation Data'!E196))),'Data Summary'!CT202="Yes"),OFFSET('Sanitation Data'!$E$12,0,10*ROW('Sanitation Data'!E196)),NA())</f>
        <v>#N/A</v>
      </c>
      <c r="AF202" s="528" t="e">
        <f ca="1">+IF(AND(ISNUMBER(OFFSET('Sanitation Data'!$F$4,0,10*ROW('Sanitation Data'!F196))),'Data Summary'!CU202="Yes"),100-OFFSET('Sanitation Data'!$F$4,0,10*ROW('Sanitation Data'!F196)),NA())</f>
        <v>#N/A</v>
      </c>
      <c r="AG202" s="528" t="e">
        <f ca="1">+IF(AND(ISNUMBER(OFFSET('Sanitation Data'!$F$6,0,10*ROW('Sanitation Data'!F196))),'Data Summary'!CV202="Yes"),OFFSET('Sanitation Data'!$F$6,0,10*ROW('Sanitation Data'!F196)),NA())</f>
        <v>#N/A</v>
      </c>
      <c r="AH202" s="528" t="e">
        <f ca="1">+IF(AND(ISNUMBER(OFFSET('Sanitation Data'!$F$10,0,10*ROW('Sanitation Data'!F196))),'Data Summary'!CW202="Yes"),OFFSET('Sanitation Data'!$F$10,0,10*ROW('Sanitation Data'!F196)),NA())</f>
        <v>#N/A</v>
      </c>
      <c r="AI202" s="528" t="e">
        <f ca="1">+IF(AND(ISNUMBER(OFFSET('Sanitation Data'!$F$11,0,10*ROW('Sanitation Data'!F196))),'Data Summary'!CX202="Yes"),OFFSET('Sanitation Data'!$F$11,0,10*ROW('Sanitation Data'!F196)),NA())</f>
        <v>#N/A</v>
      </c>
      <c r="AJ202" s="528" t="e">
        <f ca="1">+IF(AND(ISNUMBER(OFFSET('Sanitation Data'!$F$12,0,10*ROW('Sanitation Data'!F196))),'Data Summary'!CY202="Yes"),OFFSET('Sanitation Data'!$F$12,0,10*ROW('Sanitation Data'!F196)),NA())</f>
        <v>#N/A</v>
      </c>
      <c r="AK202" s="528" t="e">
        <f ca="1">+IF(AND(ISNUMBER(OFFSET('Sanitation Data'!$G$4,0,10*ROW('Sanitation Data'!G196))),'Data Summary'!CZ202="Yes"),100-OFFSET('Sanitation Data'!$G$4,0,10*ROW('Sanitation Data'!G196)),NA())</f>
        <v>#N/A</v>
      </c>
      <c r="AL202" s="528" t="e">
        <f ca="1">+IF(AND(ISNUMBER(OFFSET('Sanitation Data'!$G$6,0,10*ROW('Sanitation Data'!G196))),'Data Summary'!DA202="Yes"),OFFSET('Sanitation Data'!$G$6,0,10*ROW('Sanitation Data'!G196)),NA())</f>
        <v>#N/A</v>
      </c>
      <c r="AM202" s="528" t="e">
        <f ca="1">+IF(AND(ISNUMBER(OFFSET('Sanitation Data'!$G$10,0,10*ROW('Sanitation Data'!G196))),'Data Summary'!DB202="Yes"),OFFSET('Sanitation Data'!$G$10,0,10*ROW('Sanitation Data'!G196)),NA())</f>
        <v>#N/A</v>
      </c>
      <c r="AN202" s="528" t="e">
        <f ca="1">+IF(AND(ISNUMBER(OFFSET('Sanitation Data'!$G$11,0,10*ROW('Sanitation Data'!G196))),'Data Summary'!DC202="Yes"),OFFSET('Sanitation Data'!$G$11,0,10*ROW('Sanitation Data'!G196)),NA())</f>
        <v>#N/A</v>
      </c>
      <c r="AO202" s="528" t="e">
        <f ca="1">+IF(AND(ISNUMBER(OFFSET('Sanitation Data'!$G$12,0,10*ROW('Sanitation Data'!G196))),'Data Summary'!DD202="Yes"),OFFSET('Sanitation Data'!$G$12,0,10*ROW('Sanitation Data'!G196)),NA())</f>
        <v>#N/A</v>
      </c>
      <c r="AP202" s="528" t="e">
        <f ca="1">+IF(AND(ISNUMBER(OFFSET('Sanitation Data'!$H$4,0,10*ROW('Sanitation Data'!H196))),'Data Summary'!DE202="Yes"),100-OFFSET('Sanitation Data'!$H$4,0,10*ROW('Sanitation Data'!H196)),NA())</f>
        <v>#N/A</v>
      </c>
      <c r="AQ202" s="528" t="e">
        <f ca="1">+IF(AND(ISNUMBER(OFFSET('Sanitation Data'!$H$6,0,10*ROW('Sanitation Data'!H196))),'Data Summary'!DF202="Yes"),OFFSET('Sanitation Data'!$H$6,0,10*ROW('Sanitation Data'!H196)),NA())</f>
        <v>#N/A</v>
      </c>
      <c r="AR202" s="528" t="e">
        <f ca="1">+IF(AND(ISNUMBER(OFFSET('Sanitation Data'!$H$10,0,10*ROW('Sanitation Data'!H196))),'Data Summary'!DG202="Yes"),OFFSET('Sanitation Data'!$H$10,0,10*ROW('Sanitation Data'!H196)),NA())</f>
        <v>#N/A</v>
      </c>
      <c r="AS202" s="528" t="e">
        <f ca="1">+IF(AND(ISNUMBER(OFFSET('Sanitation Data'!$H$11,0,10*ROW('Sanitation Data'!H196))),'Data Summary'!DH202="Yes"),OFFSET('Sanitation Data'!$H$11,0,10*ROW('Sanitation Data'!H196)),NA())</f>
        <v>#N/A</v>
      </c>
      <c r="AT202" s="528" t="e">
        <f ca="1">+IF(AND(ISNUMBER(OFFSET('Sanitation Data'!$H$12,0,10*ROW('Sanitation Data'!H196))),'Data Summary'!DI202="Yes"),OFFSET('Sanitation Data'!$H$12,0,10*ROW('Sanitation Data'!H196)),NA())</f>
        <v>#N/A</v>
      </c>
      <c r="AU202" s="528" t="e">
        <f ca="1">+IF(AND(ISNUMBER(OFFSET('Sanitation Data'!$I$4,0,10*ROW('Sanitation Data'!I196))),'Data Summary'!DJ202="Yes"),100-OFFSET('Sanitation Data'!$I$4,0,10*ROW('Sanitation Data'!I196)),NA())</f>
        <v>#N/A</v>
      </c>
      <c r="AV202" s="528" t="e">
        <f ca="1">+IF(AND(ISNUMBER(OFFSET('Sanitation Data'!$I$6,0,10*ROW('Sanitation Data'!I196))),'Data Summary'!DK202="Yes"),OFFSET('Sanitation Data'!$I$6,0,10*ROW('Sanitation Data'!I196)),NA())</f>
        <v>#N/A</v>
      </c>
      <c r="AW202" s="528" t="e">
        <f ca="1">+IF(AND(ISNUMBER(OFFSET('Sanitation Data'!$I$10,0,10*ROW('Sanitation Data'!I196))),'Data Summary'!DL202="Yes"),OFFSET('Sanitation Data'!$I$10,0,10*ROW('Sanitation Data'!I196)),NA())</f>
        <v>#N/A</v>
      </c>
      <c r="AX202" s="528" t="e">
        <f ca="1">+IF(AND(ISNUMBER(OFFSET('Sanitation Data'!$I$11,0,10*ROW('Sanitation Data'!I196))),'Data Summary'!DM202="Yes"),OFFSET('Sanitation Data'!$I$11,0,10*ROW('Sanitation Data'!I196)),NA())</f>
        <v>#N/A</v>
      </c>
      <c r="AY202" s="528" t="e">
        <f ca="1">+IF(AND(ISNUMBER(OFFSET('Sanitation Data'!$I$12,0,10*ROW('Sanitation Data'!I196))),'Data Summary'!DN202="Yes"),OFFSET('Sanitation Data'!$I$12,0,10*ROW('Sanitation Data'!I196)),NA())</f>
        <v>#N/A</v>
      </c>
      <c r="AZ202" s="529" t="e">
        <f ca="1">+IF(AND(ISNUMBER(OFFSET('Hygiene Data'!$D$5,0,10*ROW('Hygiene Data'!D196))),'Data Summary'!DO202="Yes"),OFFSET('Hygiene Data'!$D$5,0,10*ROW('Hygiene Data'!D196)),NA())</f>
        <v>#N/A</v>
      </c>
      <c r="BA202" s="529" t="e">
        <f ca="1">+IF(AND(ISNUMBER(OFFSET('Hygiene Data'!$D$7,0,10*ROW('Hygiene Data'!D196))),'Data Summary'!DP202="Yes"),OFFSET('Hygiene Data'!$D$7,0,10*ROW('Hygiene Data'!D196)),NA())</f>
        <v>#N/A</v>
      </c>
      <c r="BB202" s="529" t="e">
        <f ca="1">+IF(AND(ISNUMBER(OFFSET('Hygiene Data'!$D$9,0,10*ROW('Hygiene Data'!D196))),'Data Summary'!DQ202="Yes"),OFFSET('Hygiene Data'!$D$9,0,10*ROW('Hygiene Data'!D196)),NA())</f>
        <v>#N/A</v>
      </c>
      <c r="BC202" s="529" t="e">
        <f ca="1">+IF(AND(ISNUMBER(OFFSET('Hygiene Data'!$E$5,0,10*ROW('Hygiene Data'!E196))),'Data Summary'!DR202="Yes"),OFFSET('Hygiene Data'!$E$5,0,10*ROW('Hygiene Data'!E196)),NA())</f>
        <v>#N/A</v>
      </c>
      <c r="BD202" s="529" t="e">
        <f ca="1">+IF(AND(ISNUMBER(OFFSET('Hygiene Data'!$E$7,0,10*ROW('Hygiene Data'!E196))),'Data Summary'!DS202="Yes"),OFFSET('Hygiene Data'!$E$7,0,10*ROW('Hygiene Data'!E196)),NA())</f>
        <v>#N/A</v>
      </c>
      <c r="BE202" s="529" t="e">
        <f ca="1">+IF(AND(ISNUMBER(OFFSET('Hygiene Data'!$E$9,0,10*ROW('Hygiene Data'!E196))),'Data Summary'!DT202="Yes"),OFFSET('Hygiene Data'!$E$9,0,10*ROW('Hygiene Data'!E196)),NA())</f>
        <v>#N/A</v>
      </c>
      <c r="BF202" s="529" t="e">
        <f ca="1">+IF(AND(ISNUMBER(OFFSET('Hygiene Data'!$F$5,0,10*ROW('Hygiene Data'!F196))),'Data Summary'!DU202="Yes"),OFFSET('Hygiene Data'!$F$5,0,10*ROW('Hygiene Data'!F196)),NA())</f>
        <v>#N/A</v>
      </c>
      <c r="BG202" s="529" t="e">
        <f ca="1">+IF(AND(ISNUMBER(OFFSET('Hygiene Data'!$F$7,0,10*ROW('Hygiene Data'!F196))),'Data Summary'!DV202="Yes"),OFFSET('Hygiene Data'!$F$7,0,10*ROW('Hygiene Data'!F196)),NA())</f>
        <v>#N/A</v>
      </c>
      <c r="BH202" s="529" t="e">
        <f ca="1">+IF(AND(ISNUMBER(OFFSET('Hygiene Data'!$F$9,0,10*ROW('Hygiene Data'!F196))),'Data Summary'!DW202="Yes"),OFFSET('Hygiene Data'!$F$9,0,10*ROW('Hygiene Data'!F196)),NA())</f>
        <v>#N/A</v>
      </c>
      <c r="BI202" s="529" t="e">
        <f ca="1">+IF(AND(ISNUMBER(OFFSET('Hygiene Data'!$G$5,0,10*ROW('Hygiene Data'!G196))),'Data Summary'!DX202="Yes"),OFFSET('Hygiene Data'!$G$5,0,10*ROW('Hygiene Data'!G196)),NA())</f>
        <v>#N/A</v>
      </c>
      <c r="BJ202" s="529" t="e">
        <f ca="1">+IF(AND(ISNUMBER(OFFSET('Hygiene Data'!$G$7,0,10*ROW('Hygiene Data'!G196))),'Data Summary'!DY202="Yes"),OFFSET('Hygiene Data'!$G$7,0,10*ROW('Hygiene Data'!G196)),NA())</f>
        <v>#N/A</v>
      </c>
      <c r="BK202" s="529" t="e">
        <f ca="1">+IF(AND(ISNUMBER(OFFSET('Hygiene Data'!$G$9,0,10*ROW('Hygiene Data'!G196))),'Data Summary'!DZ202="Yes"),OFFSET('Hygiene Data'!$G$9,0,10*ROW('Hygiene Data'!G196)),NA())</f>
        <v>#N/A</v>
      </c>
      <c r="BL202" s="529" t="e">
        <f ca="1">+IF(AND(ISNUMBER(OFFSET('Hygiene Data'!$H$5,0,10*ROW('Hygiene Data'!H196))),'Data Summary'!EA202="Yes"),OFFSET('Hygiene Data'!$H$5,0,10*ROW('Hygiene Data'!H196)),NA())</f>
        <v>#N/A</v>
      </c>
      <c r="BM202" s="529" t="e">
        <f ca="1">+IF(AND(ISNUMBER(OFFSET('Hygiene Data'!$H$7,0,10*ROW('Hygiene Data'!H196))),'Data Summary'!EB202="Yes"),OFFSET('Hygiene Data'!$H$7,0,10*ROW('Hygiene Data'!H196)),NA())</f>
        <v>#N/A</v>
      </c>
      <c r="BN202" s="529" t="e">
        <f ca="1">+IF(AND(ISNUMBER(OFFSET('Hygiene Data'!$H$9,0,10*ROW('Hygiene Data'!H196))),'Data Summary'!EC202="Yes"),OFFSET('Hygiene Data'!$H$9,0,10*ROW('Hygiene Data'!H196)),NA())</f>
        <v>#N/A</v>
      </c>
      <c r="BO202" s="529" t="e">
        <f ca="1">+IF(AND(ISNUMBER(OFFSET('Hygiene Data'!$I$5,0,10*ROW('Hygiene Data'!I196))),'Data Summary'!ED202="Yes"),OFFSET('Hygiene Data'!$I$5,0,10*ROW('Hygiene Data'!I196)),NA())</f>
        <v>#N/A</v>
      </c>
      <c r="BP202" s="529" t="e">
        <f ca="1">+IF(AND(ISNUMBER(OFFSET('Hygiene Data'!$I$7,0,10*ROW('Hygiene Data'!I196))),'Data Summary'!EE202="Yes"),OFFSET('Hygiene Data'!$I$7,0,10*ROW('Hygiene Data'!I196)),NA())</f>
        <v>#N/A</v>
      </c>
      <c r="BQ202" s="529" t="e">
        <f ca="1">+IF(AND(ISNUMBER(OFFSET('Hygiene Data'!$I$9,0,10*ROW('Hygiene Data'!I196))),'Data Summary'!EF202="Yes"),OFFSET('Hygiene Data'!$I$9,0,10*ROW('Hygiene Data'!I196)),NA())</f>
        <v>#N/A</v>
      </c>
    </row>
    <row r="203" spans="1:69" x14ac:dyDescent="0.25">
      <c r="A203" s="525" t="e">
        <f ca="1">+RIGHT('Data Summary'!A203,LEN('Data Summary'!A203)-9)</f>
        <v>#VALUE!</v>
      </c>
      <c r="B203" s="499" t="str">
        <f ca="1">+IF(ISTEXT('Data Summary'!B203),'Data Summary'!B203,"")</f>
        <v/>
      </c>
      <c r="C203" s="526" t="e">
        <f ca="1">+VALUE('Data Summary'!C203)</f>
        <v>#VALUE!</v>
      </c>
      <c r="D203" s="527" t="e">
        <f ca="1">+IF(AND(ISNUMBER(OFFSET('Water Data'!$D$4,0,10*ROW('Water Data'!D197))),'Data Summary'!BS203="Yes"),100-OFFSET('Water Data'!$D$4,0,10*ROW('Water Data'!D197)),NA())</f>
        <v>#N/A</v>
      </c>
      <c r="E203" s="527" t="e">
        <f ca="1">+IF(AND(ISNUMBER(OFFSET('Water Data'!$D$6,0,10*ROW('Water Data'!D197))),'Data Summary'!BT203="Yes"),OFFSET('Water Data'!$D$6,0,10*ROW('Water Data'!D197)),NA())</f>
        <v>#N/A</v>
      </c>
      <c r="F203" s="527" t="e">
        <f ca="1">+IF(AND(ISNUMBER(OFFSET('Water Data'!$D$9,0,10*ROW('Water Data'!D197))),'Data Summary'!BU203="Yes"),OFFSET('Water Data'!$D$9,0,10*ROW('Water Data'!D197)),NA())</f>
        <v>#N/A</v>
      </c>
      <c r="G203" s="527" t="e">
        <f ca="1">+IF(AND(ISNUMBER(OFFSET('Water Data'!$E$4,0,10*ROW('Water Data'!E197))),'Data Summary'!BV203="Yes"),100-OFFSET('Water Data'!$E$4,0,10*ROW('Water Data'!E197)),NA())</f>
        <v>#N/A</v>
      </c>
      <c r="H203" s="527" t="e">
        <f ca="1">+IF(AND(ISNUMBER(OFFSET('Water Data'!$E$6,0,10*ROW('Water Data'!E197))),'Data Summary'!BW203="Yes"),OFFSET('Water Data'!$E$6,0,10*ROW('Water Data'!E197)),NA())</f>
        <v>#N/A</v>
      </c>
      <c r="I203" s="527" t="e">
        <f ca="1">+IF(AND(ISNUMBER(OFFSET('Water Data'!$E$9,0,10*ROW('Water Data'!E197))),'Data Summary'!BX203="Yes"),OFFSET('Water Data'!$E$9,0,10*ROW('Water Data'!E197)),NA())</f>
        <v>#N/A</v>
      </c>
      <c r="J203" s="527" t="e">
        <f ca="1">+IF(AND(ISNUMBER(OFFSET('Water Data'!$F$4,0,10*ROW('Water Data'!F197))),'Data Summary'!BY203="Yes"),100-OFFSET('Water Data'!$F$4,0,10*ROW('Water Data'!F197)),NA())</f>
        <v>#N/A</v>
      </c>
      <c r="K203" s="527" t="e">
        <f ca="1">+IF(AND(ISNUMBER(OFFSET('Water Data'!$F$6,0,10*ROW('Water Data'!F197))),'Data Summary'!BZ203="Yes"),OFFSET('Water Data'!$F$6,0,10*ROW('Water Data'!F197)),NA())</f>
        <v>#N/A</v>
      </c>
      <c r="L203" s="527" t="e">
        <f ca="1">+IF(AND(ISNUMBER(OFFSET('Water Data'!$F$9,0,10*ROW('Water Data'!F197))),'Data Summary'!CA203="Yes"),OFFSET('Water Data'!$F$9,0,10*ROW('Water Data'!F197)),NA())</f>
        <v>#N/A</v>
      </c>
      <c r="M203" s="527" t="e">
        <f ca="1">+IF(AND(ISNUMBER(OFFSET('Water Data'!$G$4,0,10*ROW('Water Data'!G197))),'Data Summary'!CB203="Yes"),100-OFFSET('Water Data'!$G$4,0,10*ROW('Water Data'!G197)),NA())</f>
        <v>#N/A</v>
      </c>
      <c r="N203" s="527" t="e">
        <f ca="1">+IF(AND(ISNUMBER(OFFSET('Water Data'!$G$6,0,10*ROW('Water Data'!G197))),'Data Summary'!CC203="Yes"),OFFSET('Water Data'!$G$6,0,10*ROW('Water Data'!G197)),NA())</f>
        <v>#N/A</v>
      </c>
      <c r="O203" s="527" t="e">
        <f ca="1">+IF(AND(ISNUMBER(OFFSET('Water Data'!$G$9,0,10*ROW('Water Data'!G197))),'Data Summary'!CD203="Yes"),OFFSET('Water Data'!$G$9,0,10*ROW('Water Data'!G197)),NA())</f>
        <v>#N/A</v>
      </c>
      <c r="P203" s="527" t="e">
        <f ca="1">+IF(AND(ISNUMBER(OFFSET('Water Data'!$H$4,0,10*ROW('Water Data'!H197))),'Data Summary'!CE203="Yes"),100-OFFSET('Water Data'!$H$4,0,10*ROW('Water Data'!H197)),NA())</f>
        <v>#N/A</v>
      </c>
      <c r="Q203" s="527" t="e">
        <f ca="1">+IF(AND(ISNUMBER(OFFSET('Water Data'!$H$6,0,10*ROW('Water Data'!H197))),'Data Summary'!CF203="Yes"),OFFSET('Water Data'!$H$6,0,10*ROW('Water Data'!H197)),NA())</f>
        <v>#N/A</v>
      </c>
      <c r="R203" s="527" t="e">
        <f ca="1">+IF(AND(ISNUMBER(OFFSET('Water Data'!$H$9,0,10*ROW('Water Data'!H197))),'Data Summary'!CG203="Yes"),OFFSET('Water Data'!$H$9,0,10*ROW('Water Data'!H197)),NA())</f>
        <v>#N/A</v>
      </c>
      <c r="S203" s="527" t="e">
        <f ca="1">+IF(AND(ISNUMBER(OFFSET('Water Data'!$I$4,0,10*ROW('Water Data'!I197))),'Data Summary'!CH203="Yes"),100-OFFSET('Water Data'!$I$4,0,10*ROW('Water Data'!I197)),NA())</f>
        <v>#N/A</v>
      </c>
      <c r="T203" s="527" t="e">
        <f ca="1">+IF(AND(ISNUMBER(OFFSET('Water Data'!$I$6,0,10*ROW('Water Data'!I197))),'Data Summary'!CI203="Yes"),OFFSET('Water Data'!$I$6,0,10*ROW('Water Data'!I197)),NA())</f>
        <v>#N/A</v>
      </c>
      <c r="U203" s="527" t="e">
        <f ca="1">+IF(AND(ISNUMBER(OFFSET('Water Data'!$I$9,0,10*ROW('Water Data'!I197))),'Data Summary'!CJ203="Yes"),OFFSET('Water Data'!$I$9,0,10*ROW('Water Data'!I197)),NA())</f>
        <v>#N/A</v>
      </c>
      <c r="V203" s="528" t="e">
        <f ca="1">+IF(AND(ISNUMBER(OFFSET('Sanitation Data'!$D$4,0,10*ROW('Sanitation Data'!D197))),'Data Summary'!CK203="Yes"),100-OFFSET('Sanitation Data'!$D$4,0,10*ROW('Sanitation Data'!D197)),NA())</f>
        <v>#N/A</v>
      </c>
      <c r="W203" s="528" t="e">
        <f ca="1">+IF(AND(ISNUMBER(OFFSET('Sanitation Data'!$D$6,0,10*ROW('Sanitation Data'!D197))),'Data Summary'!CL203="Yes"),OFFSET('Sanitation Data'!$D$6,0,10*ROW('Sanitation Data'!D197)),NA())</f>
        <v>#N/A</v>
      </c>
      <c r="X203" s="528" t="e">
        <f ca="1">+IF(AND(ISNUMBER(OFFSET('Sanitation Data'!$D$10,0,10*ROW('Sanitation Data'!D197))),'Data Summary'!CM203="Yes"),OFFSET('Sanitation Data'!$D$10,0,10*ROW('Sanitation Data'!D197)),NA())</f>
        <v>#N/A</v>
      </c>
      <c r="Y203" s="528" t="e">
        <f ca="1">+IF(AND(ISNUMBER(OFFSET('Sanitation Data'!$D$11,0,10*ROW('Sanitation Data'!D197))),'Data Summary'!CN203="Yes"),OFFSET('Sanitation Data'!$D$11,0,10*ROW('Sanitation Data'!D197)),NA())</f>
        <v>#N/A</v>
      </c>
      <c r="Z203" s="528" t="e">
        <f ca="1">+IF(AND(ISNUMBER(OFFSET('Sanitation Data'!$D$12,0,10*ROW('Sanitation Data'!D197))),'Data Summary'!CO203="Yes"),OFFSET('Sanitation Data'!$D$12,0,10*ROW('Sanitation Data'!D197)),NA())</f>
        <v>#N/A</v>
      </c>
      <c r="AA203" s="528" t="e">
        <f ca="1">+IF(AND(ISNUMBER(OFFSET('Sanitation Data'!$E$4,0,10*ROW('Sanitation Data'!E197))),'Data Summary'!CP203="Yes"),100-OFFSET('Sanitation Data'!$E$4,0,10*ROW('Sanitation Data'!E197)),NA())</f>
        <v>#N/A</v>
      </c>
      <c r="AB203" s="528" t="e">
        <f ca="1">+IF(AND(ISNUMBER(OFFSET('Sanitation Data'!$E$6,0,10*ROW('Sanitation Data'!E197))),'Data Summary'!CQ203="Yes"),OFFSET('Sanitation Data'!$E$6,0,10*ROW('Sanitation Data'!E197)),NA())</f>
        <v>#N/A</v>
      </c>
      <c r="AC203" s="528" t="e">
        <f ca="1">+IF(AND(ISNUMBER(OFFSET('Sanitation Data'!$E$10,0,10*ROW('Sanitation Data'!E197))),'Data Summary'!CR203="Yes"),OFFSET('Sanitation Data'!$E$10,0,10*ROW('Sanitation Data'!E197)),NA())</f>
        <v>#N/A</v>
      </c>
      <c r="AD203" s="528" t="e">
        <f ca="1">+IF(AND(ISNUMBER(OFFSET('Sanitation Data'!$E$11,0,10*ROW('Sanitation Data'!E197))),'Data Summary'!CS203="Yes"),OFFSET('Sanitation Data'!$E$11,0,10*ROW('Sanitation Data'!E197)),NA())</f>
        <v>#N/A</v>
      </c>
      <c r="AE203" s="528" t="e">
        <f ca="1">+IF(AND(ISNUMBER(OFFSET('Sanitation Data'!$E$12,0,10*ROW('Sanitation Data'!E197))),'Data Summary'!CT203="Yes"),OFFSET('Sanitation Data'!$E$12,0,10*ROW('Sanitation Data'!E197)),NA())</f>
        <v>#N/A</v>
      </c>
      <c r="AF203" s="528" t="e">
        <f ca="1">+IF(AND(ISNUMBER(OFFSET('Sanitation Data'!$F$4,0,10*ROW('Sanitation Data'!F197))),'Data Summary'!CU203="Yes"),100-OFFSET('Sanitation Data'!$F$4,0,10*ROW('Sanitation Data'!F197)),NA())</f>
        <v>#N/A</v>
      </c>
      <c r="AG203" s="528" t="e">
        <f ca="1">+IF(AND(ISNUMBER(OFFSET('Sanitation Data'!$F$6,0,10*ROW('Sanitation Data'!F197))),'Data Summary'!CV203="Yes"),OFFSET('Sanitation Data'!$F$6,0,10*ROW('Sanitation Data'!F197)),NA())</f>
        <v>#N/A</v>
      </c>
      <c r="AH203" s="528" t="e">
        <f ca="1">+IF(AND(ISNUMBER(OFFSET('Sanitation Data'!$F$10,0,10*ROW('Sanitation Data'!F197))),'Data Summary'!CW203="Yes"),OFFSET('Sanitation Data'!$F$10,0,10*ROW('Sanitation Data'!F197)),NA())</f>
        <v>#N/A</v>
      </c>
      <c r="AI203" s="528" t="e">
        <f ca="1">+IF(AND(ISNUMBER(OFFSET('Sanitation Data'!$F$11,0,10*ROW('Sanitation Data'!F197))),'Data Summary'!CX203="Yes"),OFFSET('Sanitation Data'!$F$11,0,10*ROW('Sanitation Data'!F197)),NA())</f>
        <v>#N/A</v>
      </c>
      <c r="AJ203" s="528" t="e">
        <f ca="1">+IF(AND(ISNUMBER(OFFSET('Sanitation Data'!$F$12,0,10*ROW('Sanitation Data'!F197))),'Data Summary'!CY203="Yes"),OFFSET('Sanitation Data'!$F$12,0,10*ROW('Sanitation Data'!F197)),NA())</f>
        <v>#N/A</v>
      </c>
      <c r="AK203" s="528" t="e">
        <f ca="1">+IF(AND(ISNUMBER(OFFSET('Sanitation Data'!$G$4,0,10*ROW('Sanitation Data'!G197))),'Data Summary'!CZ203="Yes"),100-OFFSET('Sanitation Data'!$G$4,0,10*ROW('Sanitation Data'!G197)),NA())</f>
        <v>#N/A</v>
      </c>
      <c r="AL203" s="528" t="e">
        <f ca="1">+IF(AND(ISNUMBER(OFFSET('Sanitation Data'!$G$6,0,10*ROW('Sanitation Data'!G197))),'Data Summary'!DA203="Yes"),OFFSET('Sanitation Data'!$G$6,0,10*ROW('Sanitation Data'!G197)),NA())</f>
        <v>#N/A</v>
      </c>
      <c r="AM203" s="528" t="e">
        <f ca="1">+IF(AND(ISNUMBER(OFFSET('Sanitation Data'!$G$10,0,10*ROW('Sanitation Data'!G197))),'Data Summary'!DB203="Yes"),OFFSET('Sanitation Data'!$G$10,0,10*ROW('Sanitation Data'!G197)),NA())</f>
        <v>#N/A</v>
      </c>
      <c r="AN203" s="528" t="e">
        <f ca="1">+IF(AND(ISNUMBER(OFFSET('Sanitation Data'!$G$11,0,10*ROW('Sanitation Data'!G197))),'Data Summary'!DC203="Yes"),OFFSET('Sanitation Data'!$G$11,0,10*ROW('Sanitation Data'!G197)),NA())</f>
        <v>#N/A</v>
      </c>
      <c r="AO203" s="528" t="e">
        <f ca="1">+IF(AND(ISNUMBER(OFFSET('Sanitation Data'!$G$12,0,10*ROW('Sanitation Data'!G197))),'Data Summary'!DD203="Yes"),OFFSET('Sanitation Data'!$G$12,0,10*ROW('Sanitation Data'!G197)),NA())</f>
        <v>#N/A</v>
      </c>
      <c r="AP203" s="528" t="e">
        <f ca="1">+IF(AND(ISNUMBER(OFFSET('Sanitation Data'!$H$4,0,10*ROW('Sanitation Data'!H197))),'Data Summary'!DE203="Yes"),100-OFFSET('Sanitation Data'!$H$4,0,10*ROW('Sanitation Data'!H197)),NA())</f>
        <v>#N/A</v>
      </c>
      <c r="AQ203" s="528" t="e">
        <f ca="1">+IF(AND(ISNUMBER(OFFSET('Sanitation Data'!$H$6,0,10*ROW('Sanitation Data'!H197))),'Data Summary'!DF203="Yes"),OFFSET('Sanitation Data'!$H$6,0,10*ROW('Sanitation Data'!H197)),NA())</f>
        <v>#N/A</v>
      </c>
      <c r="AR203" s="528" t="e">
        <f ca="1">+IF(AND(ISNUMBER(OFFSET('Sanitation Data'!$H$10,0,10*ROW('Sanitation Data'!H197))),'Data Summary'!DG203="Yes"),OFFSET('Sanitation Data'!$H$10,0,10*ROW('Sanitation Data'!H197)),NA())</f>
        <v>#N/A</v>
      </c>
      <c r="AS203" s="528" t="e">
        <f ca="1">+IF(AND(ISNUMBER(OFFSET('Sanitation Data'!$H$11,0,10*ROW('Sanitation Data'!H197))),'Data Summary'!DH203="Yes"),OFFSET('Sanitation Data'!$H$11,0,10*ROW('Sanitation Data'!H197)),NA())</f>
        <v>#N/A</v>
      </c>
      <c r="AT203" s="528" t="e">
        <f ca="1">+IF(AND(ISNUMBER(OFFSET('Sanitation Data'!$H$12,0,10*ROW('Sanitation Data'!H197))),'Data Summary'!DI203="Yes"),OFFSET('Sanitation Data'!$H$12,0,10*ROW('Sanitation Data'!H197)),NA())</f>
        <v>#N/A</v>
      </c>
      <c r="AU203" s="528" t="e">
        <f ca="1">+IF(AND(ISNUMBER(OFFSET('Sanitation Data'!$I$4,0,10*ROW('Sanitation Data'!I197))),'Data Summary'!DJ203="Yes"),100-OFFSET('Sanitation Data'!$I$4,0,10*ROW('Sanitation Data'!I197)),NA())</f>
        <v>#N/A</v>
      </c>
      <c r="AV203" s="528" t="e">
        <f ca="1">+IF(AND(ISNUMBER(OFFSET('Sanitation Data'!$I$6,0,10*ROW('Sanitation Data'!I197))),'Data Summary'!DK203="Yes"),OFFSET('Sanitation Data'!$I$6,0,10*ROW('Sanitation Data'!I197)),NA())</f>
        <v>#N/A</v>
      </c>
      <c r="AW203" s="528" t="e">
        <f ca="1">+IF(AND(ISNUMBER(OFFSET('Sanitation Data'!$I$10,0,10*ROW('Sanitation Data'!I197))),'Data Summary'!DL203="Yes"),OFFSET('Sanitation Data'!$I$10,0,10*ROW('Sanitation Data'!I197)),NA())</f>
        <v>#N/A</v>
      </c>
      <c r="AX203" s="528" t="e">
        <f ca="1">+IF(AND(ISNUMBER(OFFSET('Sanitation Data'!$I$11,0,10*ROW('Sanitation Data'!I197))),'Data Summary'!DM203="Yes"),OFFSET('Sanitation Data'!$I$11,0,10*ROW('Sanitation Data'!I197)),NA())</f>
        <v>#N/A</v>
      </c>
      <c r="AY203" s="528" t="e">
        <f ca="1">+IF(AND(ISNUMBER(OFFSET('Sanitation Data'!$I$12,0,10*ROW('Sanitation Data'!I197))),'Data Summary'!DN203="Yes"),OFFSET('Sanitation Data'!$I$12,0,10*ROW('Sanitation Data'!I197)),NA())</f>
        <v>#N/A</v>
      </c>
      <c r="AZ203" s="529" t="e">
        <f ca="1">+IF(AND(ISNUMBER(OFFSET('Hygiene Data'!$D$5,0,10*ROW('Hygiene Data'!D197))),'Data Summary'!DO203="Yes"),OFFSET('Hygiene Data'!$D$5,0,10*ROW('Hygiene Data'!D197)),NA())</f>
        <v>#N/A</v>
      </c>
      <c r="BA203" s="529" t="e">
        <f ca="1">+IF(AND(ISNUMBER(OFFSET('Hygiene Data'!$D$7,0,10*ROW('Hygiene Data'!D197))),'Data Summary'!DP203="Yes"),OFFSET('Hygiene Data'!$D$7,0,10*ROW('Hygiene Data'!D197)),NA())</f>
        <v>#N/A</v>
      </c>
      <c r="BB203" s="529" t="e">
        <f ca="1">+IF(AND(ISNUMBER(OFFSET('Hygiene Data'!$D$9,0,10*ROW('Hygiene Data'!D197))),'Data Summary'!DQ203="Yes"),OFFSET('Hygiene Data'!$D$9,0,10*ROW('Hygiene Data'!D197)),NA())</f>
        <v>#N/A</v>
      </c>
      <c r="BC203" s="529" t="e">
        <f ca="1">+IF(AND(ISNUMBER(OFFSET('Hygiene Data'!$E$5,0,10*ROW('Hygiene Data'!E197))),'Data Summary'!DR203="Yes"),OFFSET('Hygiene Data'!$E$5,0,10*ROW('Hygiene Data'!E197)),NA())</f>
        <v>#N/A</v>
      </c>
      <c r="BD203" s="529" t="e">
        <f ca="1">+IF(AND(ISNUMBER(OFFSET('Hygiene Data'!$E$7,0,10*ROW('Hygiene Data'!E197))),'Data Summary'!DS203="Yes"),OFFSET('Hygiene Data'!$E$7,0,10*ROW('Hygiene Data'!E197)),NA())</f>
        <v>#N/A</v>
      </c>
      <c r="BE203" s="529" t="e">
        <f ca="1">+IF(AND(ISNUMBER(OFFSET('Hygiene Data'!$E$9,0,10*ROW('Hygiene Data'!E197))),'Data Summary'!DT203="Yes"),OFFSET('Hygiene Data'!$E$9,0,10*ROW('Hygiene Data'!E197)),NA())</f>
        <v>#N/A</v>
      </c>
      <c r="BF203" s="529" t="e">
        <f ca="1">+IF(AND(ISNUMBER(OFFSET('Hygiene Data'!$F$5,0,10*ROW('Hygiene Data'!F197))),'Data Summary'!DU203="Yes"),OFFSET('Hygiene Data'!$F$5,0,10*ROW('Hygiene Data'!F197)),NA())</f>
        <v>#N/A</v>
      </c>
      <c r="BG203" s="529" t="e">
        <f ca="1">+IF(AND(ISNUMBER(OFFSET('Hygiene Data'!$F$7,0,10*ROW('Hygiene Data'!F197))),'Data Summary'!DV203="Yes"),OFFSET('Hygiene Data'!$F$7,0,10*ROW('Hygiene Data'!F197)),NA())</f>
        <v>#N/A</v>
      </c>
      <c r="BH203" s="529" t="e">
        <f ca="1">+IF(AND(ISNUMBER(OFFSET('Hygiene Data'!$F$9,0,10*ROW('Hygiene Data'!F197))),'Data Summary'!DW203="Yes"),OFFSET('Hygiene Data'!$F$9,0,10*ROW('Hygiene Data'!F197)),NA())</f>
        <v>#N/A</v>
      </c>
      <c r="BI203" s="529" t="e">
        <f ca="1">+IF(AND(ISNUMBER(OFFSET('Hygiene Data'!$G$5,0,10*ROW('Hygiene Data'!G197))),'Data Summary'!DX203="Yes"),OFFSET('Hygiene Data'!$G$5,0,10*ROW('Hygiene Data'!G197)),NA())</f>
        <v>#N/A</v>
      </c>
      <c r="BJ203" s="529" t="e">
        <f ca="1">+IF(AND(ISNUMBER(OFFSET('Hygiene Data'!$G$7,0,10*ROW('Hygiene Data'!G197))),'Data Summary'!DY203="Yes"),OFFSET('Hygiene Data'!$G$7,0,10*ROW('Hygiene Data'!G197)),NA())</f>
        <v>#N/A</v>
      </c>
      <c r="BK203" s="529" t="e">
        <f ca="1">+IF(AND(ISNUMBER(OFFSET('Hygiene Data'!$G$9,0,10*ROW('Hygiene Data'!G197))),'Data Summary'!DZ203="Yes"),OFFSET('Hygiene Data'!$G$9,0,10*ROW('Hygiene Data'!G197)),NA())</f>
        <v>#N/A</v>
      </c>
      <c r="BL203" s="529" t="e">
        <f ca="1">+IF(AND(ISNUMBER(OFFSET('Hygiene Data'!$H$5,0,10*ROW('Hygiene Data'!H197))),'Data Summary'!EA203="Yes"),OFFSET('Hygiene Data'!$H$5,0,10*ROW('Hygiene Data'!H197)),NA())</f>
        <v>#N/A</v>
      </c>
      <c r="BM203" s="529" t="e">
        <f ca="1">+IF(AND(ISNUMBER(OFFSET('Hygiene Data'!$H$7,0,10*ROW('Hygiene Data'!H197))),'Data Summary'!EB203="Yes"),OFFSET('Hygiene Data'!$H$7,0,10*ROW('Hygiene Data'!H197)),NA())</f>
        <v>#N/A</v>
      </c>
      <c r="BN203" s="529" t="e">
        <f ca="1">+IF(AND(ISNUMBER(OFFSET('Hygiene Data'!$H$9,0,10*ROW('Hygiene Data'!H197))),'Data Summary'!EC203="Yes"),OFFSET('Hygiene Data'!$H$9,0,10*ROW('Hygiene Data'!H197)),NA())</f>
        <v>#N/A</v>
      </c>
      <c r="BO203" s="529" t="e">
        <f ca="1">+IF(AND(ISNUMBER(OFFSET('Hygiene Data'!$I$5,0,10*ROW('Hygiene Data'!I197))),'Data Summary'!ED203="Yes"),OFFSET('Hygiene Data'!$I$5,0,10*ROW('Hygiene Data'!I197)),NA())</f>
        <v>#N/A</v>
      </c>
      <c r="BP203" s="529" t="e">
        <f ca="1">+IF(AND(ISNUMBER(OFFSET('Hygiene Data'!$I$7,0,10*ROW('Hygiene Data'!I197))),'Data Summary'!EE203="Yes"),OFFSET('Hygiene Data'!$I$7,0,10*ROW('Hygiene Data'!I197)),NA())</f>
        <v>#N/A</v>
      </c>
      <c r="BQ203" s="529" t="e">
        <f ca="1">+IF(AND(ISNUMBER(OFFSET('Hygiene Data'!$I$9,0,10*ROW('Hygiene Data'!I197))),'Data Summary'!EF203="Yes"),OFFSET('Hygiene Data'!$I$9,0,10*ROW('Hygiene Data'!I197)),NA())</f>
        <v>#N/A</v>
      </c>
    </row>
    <row r="204" spans="1:69" x14ac:dyDescent="0.25">
      <c r="A204" s="525" t="e">
        <f ca="1">+RIGHT('Data Summary'!A204,LEN('Data Summary'!A204)-9)</f>
        <v>#VALUE!</v>
      </c>
      <c r="B204" s="499" t="str">
        <f ca="1">+IF(ISTEXT('Data Summary'!B204),'Data Summary'!B204,"")</f>
        <v/>
      </c>
      <c r="C204" s="526" t="e">
        <f ca="1">+VALUE('Data Summary'!C204)</f>
        <v>#VALUE!</v>
      </c>
      <c r="D204" s="527" t="e">
        <f ca="1">+IF(AND(ISNUMBER(OFFSET('Water Data'!$D$4,0,10*ROW('Water Data'!D198))),'Data Summary'!BS204="Yes"),100-OFFSET('Water Data'!$D$4,0,10*ROW('Water Data'!D198)),NA())</f>
        <v>#N/A</v>
      </c>
      <c r="E204" s="527" t="e">
        <f ca="1">+IF(AND(ISNUMBER(OFFSET('Water Data'!$D$6,0,10*ROW('Water Data'!D198))),'Data Summary'!BT204="Yes"),OFFSET('Water Data'!$D$6,0,10*ROW('Water Data'!D198)),NA())</f>
        <v>#N/A</v>
      </c>
      <c r="F204" s="527" t="e">
        <f ca="1">+IF(AND(ISNUMBER(OFFSET('Water Data'!$D$9,0,10*ROW('Water Data'!D198))),'Data Summary'!BU204="Yes"),OFFSET('Water Data'!$D$9,0,10*ROW('Water Data'!D198)),NA())</f>
        <v>#N/A</v>
      </c>
      <c r="G204" s="527" t="e">
        <f ca="1">+IF(AND(ISNUMBER(OFFSET('Water Data'!$E$4,0,10*ROW('Water Data'!E198))),'Data Summary'!BV204="Yes"),100-OFFSET('Water Data'!$E$4,0,10*ROW('Water Data'!E198)),NA())</f>
        <v>#N/A</v>
      </c>
      <c r="H204" s="527" t="e">
        <f ca="1">+IF(AND(ISNUMBER(OFFSET('Water Data'!$E$6,0,10*ROW('Water Data'!E198))),'Data Summary'!BW204="Yes"),OFFSET('Water Data'!$E$6,0,10*ROW('Water Data'!E198)),NA())</f>
        <v>#N/A</v>
      </c>
      <c r="I204" s="527" t="e">
        <f ca="1">+IF(AND(ISNUMBER(OFFSET('Water Data'!$E$9,0,10*ROW('Water Data'!E198))),'Data Summary'!BX204="Yes"),OFFSET('Water Data'!$E$9,0,10*ROW('Water Data'!E198)),NA())</f>
        <v>#N/A</v>
      </c>
      <c r="J204" s="527" t="e">
        <f ca="1">+IF(AND(ISNUMBER(OFFSET('Water Data'!$F$4,0,10*ROW('Water Data'!F198))),'Data Summary'!BY204="Yes"),100-OFFSET('Water Data'!$F$4,0,10*ROW('Water Data'!F198)),NA())</f>
        <v>#N/A</v>
      </c>
      <c r="K204" s="527" t="e">
        <f ca="1">+IF(AND(ISNUMBER(OFFSET('Water Data'!$F$6,0,10*ROW('Water Data'!F198))),'Data Summary'!BZ204="Yes"),OFFSET('Water Data'!$F$6,0,10*ROW('Water Data'!F198)),NA())</f>
        <v>#N/A</v>
      </c>
      <c r="L204" s="527" t="e">
        <f ca="1">+IF(AND(ISNUMBER(OFFSET('Water Data'!$F$9,0,10*ROW('Water Data'!F198))),'Data Summary'!CA204="Yes"),OFFSET('Water Data'!$F$9,0,10*ROW('Water Data'!F198)),NA())</f>
        <v>#N/A</v>
      </c>
      <c r="M204" s="527" t="e">
        <f ca="1">+IF(AND(ISNUMBER(OFFSET('Water Data'!$G$4,0,10*ROW('Water Data'!G198))),'Data Summary'!CB204="Yes"),100-OFFSET('Water Data'!$G$4,0,10*ROW('Water Data'!G198)),NA())</f>
        <v>#N/A</v>
      </c>
      <c r="N204" s="527" t="e">
        <f ca="1">+IF(AND(ISNUMBER(OFFSET('Water Data'!$G$6,0,10*ROW('Water Data'!G198))),'Data Summary'!CC204="Yes"),OFFSET('Water Data'!$G$6,0,10*ROW('Water Data'!G198)),NA())</f>
        <v>#N/A</v>
      </c>
      <c r="O204" s="527" t="e">
        <f ca="1">+IF(AND(ISNUMBER(OFFSET('Water Data'!$G$9,0,10*ROW('Water Data'!G198))),'Data Summary'!CD204="Yes"),OFFSET('Water Data'!$G$9,0,10*ROW('Water Data'!G198)),NA())</f>
        <v>#N/A</v>
      </c>
      <c r="P204" s="527" t="e">
        <f ca="1">+IF(AND(ISNUMBER(OFFSET('Water Data'!$H$4,0,10*ROW('Water Data'!H198))),'Data Summary'!CE204="Yes"),100-OFFSET('Water Data'!$H$4,0,10*ROW('Water Data'!H198)),NA())</f>
        <v>#N/A</v>
      </c>
      <c r="Q204" s="527" t="e">
        <f ca="1">+IF(AND(ISNUMBER(OFFSET('Water Data'!$H$6,0,10*ROW('Water Data'!H198))),'Data Summary'!CF204="Yes"),OFFSET('Water Data'!$H$6,0,10*ROW('Water Data'!H198)),NA())</f>
        <v>#N/A</v>
      </c>
      <c r="R204" s="527" t="e">
        <f ca="1">+IF(AND(ISNUMBER(OFFSET('Water Data'!$H$9,0,10*ROW('Water Data'!H198))),'Data Summary'!CG204="Yes"),OFFSET('Water Data'!$H$9,0,10*ROW('Water Data'!H198)),NA())</f>
        <v>#N/A</v>
      </c>
      <c r="S204" s="527" t="e">
        <f ca="1">+IF(AND(ISNUMBER(OFFSET('Water Data'!$I$4,0,10*ROW('Water Data'!I198))),'Data Summary'!CH204="Yes"),100-OFFSET('Water Data'!$I$4,0,10*ROW('Water Data'!I198)),NA())</f>
        <v>#N/A</v>
      </c>
      <c r="T204" s="527" t="e">
        <f ca="1">+IF(AND(ISNUMBER(OFFSET('Water Data'!$I$6,0,10*ROW('Water Data'!I198))),'Data Summary'!CI204="Yes"),OFFSET('Water Data'!$I$6,0,10*ROW('Water Data'!I198)),NA())</f>
        <v>#N/A</v>
      </c>
      <c r="U204" s="527" t="e">
        <f ca="1">+IF(AND(ISNUMBER(OFFSET('Water Data'!$I$9,0,10*ROW('Water Data'!I198))),'Data Summary'!CJ204="Yes"),OFFSET('Water Data'!$I$9,0,10*ROW('Water Data'!I198)),NA())</f>
        <v>#N/A</v>
      </c>
      <c r="V204" s="528" t="e">
        <f ca="1">+IF(AND(ISNUMBER(OFFSET('Sanitation Data'!$D$4,0,10*ROW('Sanitation Data'!D198))),'Data Summary'!CK204="Yes"),100-OFFSET('Sanitation Data'!$D$4,0,10*ROW('Sanitation Data'!D198)),NA())</f>
        <v>#N/A</v>
      </c>
      <c r="W204" s="528" t="e">
        <f ca="1">+IF(AND(ISNUMBER(OFFSET('Sanitation Data'!$D$6,0,10*ROW('Sanitation Data'!D198))),'Data Summary'!CL204="Yes"),OFFSET('Sanitation Data'!$D$6,0,10*ROW('Sanitation Data'!D198)),NA())</f>
        <v>#N/A</v>
      </c>
      <c r="X204" s="528" t="e">
        <f ca="1">+IF(AND(ISNUMBER(OFFSET('Sanitation Data'!$D$10,0,10*ROW('Sanitation Data'!D198))),'Data Summary'!CM204="Yes"),OFFSET('Sanitation Data'!$D$10,0,10*ROW('Sanitation Data'!D198)),NA())</f>
        <v>#N/A</v>
      </c>
      <c r="Y204" s="528" t="e">
        <f ca="1">+IF(AND(ISNUMBER(OFFSET('Sanitation Data'!$D$11,0,10*ROW('Sanitation Data'!D198))),'Data Summary'!CN204="Yes"),OFFSET('Sanitation Data'!$D$11,0,10*ROW('Sanitation Data'!D198)),NA())</f>
        <v>#N/A</v>
      </c>
      <c r="Z204" s="528" t="e">
        <f ca="1">+IF(AND(ISNUMBER(OFFSET('Sanitation Data'!$D$12,0,10*ROW('Sanitation Data'!D198))),'Data Summary'!CO204="Yes"),OFFSET('Sanitation Data'!$D$12,0,10*ROW('Sanitation Data'!D198)),NA())</f>
        <v>#N/A</v>
      </c>
      <c r="AA204" s="528" t="e">
        <f ca="1">+IF(AND(ISNUMBER(OFFSET('Sanitation Data'!$E$4,0,10*ROW('Sanitation Data'!E198))),'Data Summary'!CP204="Yes"),100-OFFSET('Sanitation Data'!$E$4,0,10*ROW('Sanitation Data'!E198)),NA())</f>
        <v>#N/A</v>
      </c>
      <c r="AB204" s="528" t="e">
        <f ca="1">+IF(AND(ISNUMBER(OFFSET('Sanitation Data'!$E$6,0,10*ROW('Sanitation Data'!E198))),'Data Summary'!CQ204="Yes"),OFFSET('Sanitation Data'!$E$6,0,10*ROW('Sanitation Data'!E198)),NA())</f>
        <v>#N/A</v>
      </c>
      <c r="AC204" s="528" t="e">
        <f ca="1">+IF(AND(ISNUMBER(OFFSET('Sanitation Data'!$E$10,0,10*ROW('Sanitation Data'!E198))),'Data Summary'!CR204="Yes"),OFFSET('Sanitation Data'!$E$10,0,10*ROW('Sanitation Data'!E198)),NA())</f>
        <v>#N/A</v>
      </c>
      <c r="AD204" s="528" t="e">
        <f ca="1">+IF(AND(ISNUMBER(OFFSET('Sanitation Data'!$E$11,0,10*ROW('Sanitation Data'!E198))),'Data Summary'!CS204="Yes"),OFFSET('Sanitation Data'!$E$11,0,10*ROW('Sanitation Data'!E198)),NA())</f>
        <v>#N/A</v>
      </c>
      <c r="AE204" s="528" t="e">
        <f ca="1">+IF(AND(ISNUMBER(OFFSET('Sanitation Data'!$E$12,0,10*ROW('Sanitation Data'!E198))),'Data Summary'!CT204="Yes"),OFFSET('Sanitation Data'!$E$12,0,10*ROW('Sanitation Data'!E198)),NA())</f>
        <v>#N/A</v>
      </c>
      <c r="AF204" s="528" t="e">
        <f ca="1">+IF(AND(ISNUMBER(OFFSET('Sanitation Data'!$F$4,0,10*ROW('Sanitation Data'!F198))),'Data Summary'!CU204="Yes"),100-OFFSET('Sanitation Data'!$F$4,0,10*ROW('Sanitation Data'!F198)),NA())</f>
        <v>#N/A</v>
      </c>
      <c r="AG204" s="528" t="e">
        <f ca="1">+IF(AND(ISNUMBER(OFFSET('Sanitation Data'!$F$6,0,10*ROW('Sanitation Data'!F198))),'Data Summary'!CV204="Yes"),OFFSET('Sanitation Data'!$F$6,0,10*ROW('Sanitation Data'!F198)),NA())</f>
        <v>#N/A</v>
      </c>
      <c r="AH204" s="528" t="e">
        <f ca="1">+IF(AND(ISNUMBER(OFFSET('Sanitation Data'!$F$10,0,10*ROW('Sanitation Data'!F198))),'Data Summary'!CW204="Yes"),OFFSET('Sanitation Data'!$F$10,0,10*ROW('Sanitation Data'!F198)),NA())</f>
        <v>#N/A</v>
      </c>
      <c r="AI204" s="528" t="e">
        <f ca="1">+IF(AND(ISNUMBER(OFFSET('Sanitation Data'!$F$11,0,10*ROW('Sanitation Data'!F198))),'Data Summary'!CX204="Yes"),OFFSET('Sanitation Data'!$F$11,0,10*ROW('Sanitation Data'!F198)),NA())</f>
        <v>#N/A</v>
      </c>
      <c r="AJ204" s="528" t="e">
        <f ca="1">+IF(AND(ISNUMBER(OFFSET('Sanitation Data'!$F$12,0,10*ROW('Sanitation Data'!F198))),'Data Summary'!CY204="Yes"),OFFSET('Sanitation Data'!$F$12,0,10*ROW('Sanitation Data'!F198)),NA())</f>
        <v>#N/A</v>
      </c>
      <c r="AK204" s="528" t="e">
        <f ca="1">+IF(AND(ISNUMBER(OFFSET('Sanitation Data'!$G$4,0,10*ROW('Sanitation Data'!G198))),'Data Summary'!CZ204="Yes"),100-OFFSET('Sanitation Data'!$G$4,0,10*ROW('Sanitation Data'!G198)),NA())</f>
        <v>#N/A</v>
      </c>
      <c r="AL204" s="528" t="e">
        <f ca="1">+IF(AND(ISNUMBER(OFFSET('Sanitation Data'!$G$6,0,10*ROW('Sanitation Data'!G198))),'Data Summary'!DA204="Yes"),OFFSET('Sanitation Data'!$G$6,0,10*ROW('Sanitation Data'!G198)),NA())</f>
        <v>#N/A</v>
      </c>
      <c r="AM204" s="528" t="e">
        <f ca="1">+IF(AND(ISNUMBER(OFFSET('Sanitation Data'!$G$10,0,10*ROW('Sanitation Data'!G198))),'Data Summary'!DB204="Yes"),OFFSET('Sanitation Data'!$G$10,0,10*ROW('Sanitation Data'!G198)),NA())</f>
        <v>#N/A</v>
      </c>
      <c r="AN204" s="528" t="e">
        <f ca="1">+IF(AND(ISNUMBER(OFFSET('Sanitation Data'!$G$11,0,10*ROW('Sanitation Data'!G198))),'Data Summary'!DC204="Yes"),OFFSET('Sanitation Data'!$G$11,0,10*ROW('Sanitation Data'!G198)),NA())</f>
        <v>#N/A</v>
      </c>
      <c r="AO204" s="528" t="e">
        <f ca="1">+IF(AND(ISNUMBER(OFFSET('Sanitation Data'!$G$12,0,10*ROW('Sanitation Data'!G198))),'Data Summary'!DD204="Yes"),OFFSET('Sanitation Data'!$G$12,0,10*ROW('Sanitation Data'!G198)),NA())</f>
        <v>#N/A</v>
      </c>
      <c r="AP204" s="528" t="e">
        <f ca="1">+IF(AND(ISNUMBER(OFFSET('Sanitation Data'!$H$4,0,10*ROW('Sanitation Data'!H198))),'Data Summary'!DE204="Yes"),100-OFFSET('Sanitation Data'!$H$4,0,10*ROW('Sanitation Data'!H198)),NA())</f>
        <v>#N/A</v>
      </c>
      <c r="AQ204" s="528" t="e">
        <f ca="1">+IF(AND(ISNUMBER(OFFSET('Sanitation Data'!$H$6,0,10*ROW('Sanitation Data'!H198))),'Data Summary'!DF204="Yes"),OFFSET('Sanitation Data'!$H$6,0,10*ROW('Sanitation Data'!H198)),NA())</f>
        <v>#N/A</v>
      </c>
      <c r="AR204" s="528" t="e">
        <f ca="1">+IF(AND(ISNUMBER(OFFSET('Sanitation Data'!$H$10,0,10*ROW('Sanitation Data'!H198))),'Data Summary'!DG204="Yes"),OFFSET('Sanitation Data'!$H$10,0,10*ROW('Sanitation Data'!H198)),NA())</f>
        <v>#N/A</v>
      </c>
      <c r="AS204" s="528" t="e">
        <f ca="1">+IF(AND(ISNUMBER(OFFSET('Sanitation Data'!$H$11,0,10*ROW('Sanitation Data'!H198))),'Data Summary'!DH204="Yes"),OFFSET('Sanitation Data'!$H$11,0,10*ROW('Sanitation Data'!H198)),NA())</f>
        <v>#N/A</v>
      </c>
      <c r="AT204" s="528" t="e">
        <f ca="1">+IF(AND(ISNUMBER(OFFSET('Sanitation Data'!$H$12,0,10*ROW('Sanitation Data'!H198))),'Data Summary'!DI204="Yes"),OFFSET('Sanitation Data'!$H$12,0,10*ROW('Sanitation Data'!H198)),NA())</f>
        <v>#N/A</v>
      </c>
      <c r="AU204" s="528" t="e">
        <f ca="1">+IF(AND(ISNUMBER(OFFSET('Sanitation Data'!$I$4,0,10*ROW('Sanitation Data'!I198))),'Data Summary'!DJ204="Yes"),100-OFFSET('Sanitation Data'!$I$4,0,10*ROW('Sanitation Data'!I198)),NA())</f>
        <v>#N/A</v>
      </c>
      <c r="AV204" s="528" t="e">
        <f ca="1">+IF(AND(ISNUMBER(OFFSET('Sanitation Data'!$I$6,0,10*ROW('Sanitation Data'!I198))),'Data Summary'!DK204="Yes"),OFFSET('Sanitation Data'!$I$6,0,10*ROW('Sanitation Data'!I198)),NA())</f>
        <v>#N/A</v>
      </c>
      <c r="AW204" s="528" t="e">
        <f ca="1">+IF(AND(ISNUMBER(OFFSET('Sanitation Data'!$I$10,0,10*ROW('Sanitation Data'!I198))),'Data Summary'!DL204="Yes"),OFFSET('Sanitation Data'!$I$10,0,10*ROW('Sanitation Data'!I198)),NA())</f>
        <v>#N/A</v>
      </c>
      <c r="AX204" s="528" t="e">
        <f ca="1">+IF(AND(ISNUMBER(OFFSET('Sanitation Data'!$I$11,0,10*ROW('Sanitation Data'!I198))),'Data Summary'!DM204="Yes"),OFFSET('Sanitation Data'!$I$11,0,10*ROW('Sanitation Data'!I198)),NA())</f>
        <v>#N/A</v>
      </c>
      <c r="AY204" s="528" t="e">
        <f ca="1">+IF(AND(ISNUMBER(OFFSET('Sanitation Data'!$I$12,0,10*ROW('Sanitation Data'!I198))),'Data Summary'!DN204="Yes"),OFFSET('Sanitation Data'!$I$12,0,10*ROW('Sanitation Data'!I198)),NA())</f>
        <v>#N/A</v>
      </c>
      <c r="AZ204" s="529" t="e">
        <f ca="1">+IF(AND(ISNUMBER(OFFSET('Hygiene Data'!$D$5,0,10*ROW('Hygiene Data'!D198))),'Data Summary'!DO204="Yes"),OFFSET('Hygiene Data'!$D$5,0,10*ROW('Hygiene Data'!D198)),NA())</f>
        <v>#N/A</v>
      </c>
      <c r="BA204" s="529" t="e">
        <f ca="1">+IF(AND(ISNUMBER(OFFSET('Hygiene Data'!$D$7,0,10*ROW('Hygiene Data'!D198))),'Data Summary'!DP204="Yes"),OFFSET('Hygiene Data'!$D$7,0,10*ROW('Hygiene Data'!D198)),NA())</f>
        <v>#N/A</v>
      </c>
      <c r="BB204" s="529" t="e">
        <f ca="1">+IF(AND(ISNUMBER(OFFSET('Hygiene Data'!$D$9,0,10*ROW('Hygiene Data'!D198))),'Data Summary'!DQ204="Yes"),OFFSET('Hygiene Data'!$D$9,0,10*ROW('Hygiene Data'!D198)),NA())</f>
        <v>#N/A</v>
      </c>
      <c r="BC204" s="529" t="e">
        <f ca="1">+IF(AND(ISNUMBER(OFFSET('Hygiene Data'!$E$5,0,10*ROW('Hygiene Data'!E198))),'Data Summary'!DR204="Yes"),OFFSET('Hygiene Data'!$E$5,0,10*ROW('Hygiene Data'!E198)),NA())</f>
        <v>#N/A</v>
      </c>
      <c r="BD204" s="529" t="e">
        <f ca="1">+IF(AND(ISNUMBER(OFFSET('Hygiene Data'!$E$7,0,10*ROW('Hygiene Data'!E198))),'Data Summary'!DS204="Yes"),OFFSET('Hygiene Data'!$E$7,0,10*ROW('Hygiene Data'!E198)),NA())</f>
        <v>#N/A</v>
      </c>
      <c r="BE204" s="529" t="e">
        <f ca="1">+IF(AND(ISNUMBER(OFFSET('Hygiene Data'!$E$9,0,10*ROW('Hygiene Data'!E198))),'Data Summary'!DT204="Yes"),OFFSET('Hygiene Data'!$E$9,0,10*ROW('Hygiene Data'!E198)),NA())</f>
        <v>#N/A</v>
      </c>
      <c r="BF204" s="529" t="e">
        <f ca="1">+IF(AND(ISNUMBER(OFFSET('Hygiene Data'!$F$5,0,10*ROW('Hygiene Data'!F198))),'Data Summary'!DU204="Yes"),OFFSET('Hygiene Data'!$F$5,0,10*ROW('Hygiene Data'!F198)),NA())</f>
        <v>#N/A</v>
      </c>
      <c r="BG204" s="529" t="e">
        <f ca="1">+IF(AND(ISNUMBER(OFFSET('Hygiene Data'!$F$7,0,10*ROW('Hygiene Data'!F198))),'Data Summary'!DV204="Yes"),OFFSET('Hygiene Data'!$F$7,0,10*ROW('Hygiene Data'!F198)),NA())</f>
        <v>#N/A</v>
      </c>
      <c r="BH204" s="529" t="e">
        <f ca="1">+IF(AND(ISNUMBER(OFFSET('Hygiene Data'!$F$9,0,10*ROW('Hygiene Data'!F198))),'Data Summary'!DW204="Yes"),OFFSET('Hygiene Data'!$F$9,0,10*ROW('Hygiene Data'!F198)),NA())</f>
        <v>#N/A</v>
      </c>
      <c r="BI204" s="529" t="e">
        <f ca="1">+IF(AND(ISNUMBER(OFFSET('Hygiene Data'!$G$5,0,10*ROW('Hygiene Data'!G198))),'Data Summary'!DX204="Yes"),OFFSET('Hygiene Data'!$G$5,0,10*ROW('Hygiene Data'!G198)),NA())</f>
        <v>#N/A</v>
      </c>
      <c r="BJ204" s="529" t="e">
        <f ca="1">+IF(AND(ISNUMBER(OFFSET('Hygiene Data'!$G$7,0,10*ROW('Hygiene Data'!G198))),'Data Summary'!DY204="Yes"),OFFSET('Hygiene Data'!$G$7,0,10*ROW('Hygiene Data'!G198)),NA())</f>
        <v>#N/A</v>
      </c>
      <c r="BK204" s="529" t="e">
        <f ca="1">+IF(AND(ISNUMBER(OFFSET('Hygiene Data'!$G$9,0,10*ROW('Hygiene Data'!G198))),'Data Summary'!DZ204="Yes"),OFFSET('Hygiene Data'!$G$9,0,10*ROW('Hygiene Data'!G198)),NA())</f>
        <v>#N/A</v>
      </c>
      <c r="BL204" s="529" t="e">
        <f ca="1">+IF(AND(ISNUMBER(OFFSET('Hygiene Data'!$H$5,0,10*ROW('Hygiene Data'!H198))),'Data Summary'!EA204="Yes"),OFFSET('Hygiene Data'!$H$5,0,10*ROW('Hygiene Data'!H198)),NA())</f>
        <v>#N/A</v>
      </c>
      <c r="BM204" s="529" t="e">
        <f ca="1">+IF(AND(ISNUMBER(OFFSET('Hygiene Data'!$H$7,0,10*ROW('Hygiene Data'!H198))),'Data Summary'!EB204="Yes"),OFFSET('Hygiene Data'!$H$7,0,10*ROW('Hygiene Data'!H198)),NA())</f>
        <v>#N/A</v>
      </c>
      <c r="BN204" s="529" t="e">
        <f ca="1">+IF(AND(ISNUMBER(OFFSET('Hygiene Data'!$H$9,0,10*ROW('Hygiene Data'!H198))),'Data Summary'!EC204="Yes"),OFFSET('Hygiene Data'!$H$9,0,10*ROW('Hygiene Data'!H198)),NA())</f>
        <v>#N/A</v>
      </c>
      <c r="BO204" s="529" t="e">
        <f ca="1">+IF(AND(ISNUMBER(OFFSET('Hygiene Data'!$I$5,0,10*ROW('Hygiene Data'!I198))),'Data Summary'!ED204="Yes"),OFFSET('Hygiene Data'!$I$5,0,10*ROW('Hygiene Data'!I198)),NA())</f>
        <v>#N/A</v>
      </c>
      <c r="BP204" s="529" t="e">
        <f ca="1">+IF(AND(ISNUMBER(OFFSET('Hygiene Data'!$I$7,0,10*ROW('Hygiene Data'!I198))),'Data Summary'!EE204="Yes"),OFFSET('Hygiene Data'!$I$7,0,10*ROW('Hygiene Data'!I198)),NA())</f>
        <v>#N/A</v>
      </c>
      <c r="BQ204" s="529" t="e">
        <f ca="1">+IF(AND(ISNUMBER(OFFSET('Hygiene Data'!$I$9,0,10*ROW('Hygiene Data'!I198))),'Data Summary'!EF204="Yes"),OFFSET('Hygiene Data'!$I$9,0,10*ROW('Hygiene Data'!I198)),NA())</f>
        <v>#N/A</v>
      </c>
    </row>
    <row r="205" spans="1:69" x14ac:dyDescent="0.25">
      <c r="A205" s="525" t="e">
        <f ca="1">+RIGHT('Data Summary'!A205,LEN('Data Summary'!A205)-9)</f>
        <v>#VALUE!</v>
      </c>
      <c r="B205" s="499" t="str">
        <f ca="1">+IF(ISTEXT('Data Summary'!B205),'Data Summary'!B205,"")</f>
        <v/>
      </c>
      <c r="C205" s="526" t="e">
        <f ca="1">+VALUE('Data Summary'!C205)</f>
        <v>#VALUE!</v>
      </c>
      <c r="D205" s="527" t="e">
        <f ca="1">+IF(AND(ISNUMBER(OFFSET('Water Data'!$D$4,0,10*ROW('Water Data'!D199))),'Data Summary'!BS205="Yes"),100-OFFSET('Water Data'!$D$4,0,10*ROW('Water Data'!D199)),NA())</f>
        <v>#N/A</v>
      </c>
      <c r="E205" s="527" t="e">
        <f ca="1">+IF(AND(ISNUMBER(OFFSET('Water Data'!$D$6,0,10*ROW('Water Data'!D199))),'Data Summary'!BT205="Yes"),OFFSET('Water Data'!$D$6,0,10*ROW('Water Data'!D199)),NA())</f>
        <v>#N/A</v>
      </c>
      <c r="F205" s="527" t="e">
        <f ca="1">+IF(AND(ISNUMBER(OFFSET('Water Data'!$D$9,0,10*ROW('Water Data'!D199))),'Data Summary'!BU205="Yes"),OFFSET('Water Data'!$D$9,0,10*ROW('Water Data'!D199)),NA())</f>
        <v>#N/A</v>
      </c>
      <c r="G205" s="527" t="e">
        <f ca="1">+IF(AND(ISNUMBER(OFFSET('Water Data'!$E$4,0,10*ROW('Water Data'!E199))),'Data Summary'!BV205="Yes"),100-OFFSET('Water Data'!$E$4,0,10*ROW('Water Data'!E199)),NA())</f>
        <v>#N/A</v>
      </c>
      <c r="H205" s="527" t="e">
        <f ca="1">+IF(AND(ISNUMBER(OFFSET('Water Data'!$E$6,0,10*ROW('Water Data'!E199))),'Data Summary'!BW205="Yes"),OFFSET('Water Data'!$E$6,0,10*ROW('Water Data'!E199)),NA())</f>
        <v>#N/A</v>
      </c>
      <c r="I205" s="527" t="e">
        <f ca="1">+IF(AND(ISNUMBER(OFFSET('Water Data'!$E$9,0,10*ROW('Water Data'!E199))),'Data Summary'!BX205="Yes"),OFFSET('Water Data'!$E$9,0,10*ROW('Water Data'!E199)),NA())</f>
        <v>#N/A</v>
      </c>
      <c r="J205" s="527" t="e">
        <f ca="1">+IF(AND(ISNUMBER(OFFSET('Water Data'!$F$4,0,10*ROW('Water Data'!F199))),'Data Summary'!BY205="Yes"),100-OFFSET('Water Data'!$F$4,0,10*ROW('Water Data'!F199)),NA())</f>
        <v>#N/A</v>
      </c>
      <c r="K205" s="527" t="e">
        <f ca="1">+IF(AND(ISNUMBER(OFFSET('Water Data'!$F$6,0,10*ROW('Water Data'!F199))),'Data Summary'!BZ205="Yes"),OFFSET('Water Data'!$F$6,0,10*ROW('Water Data'!F199)),NA())</f>
        <v>#N/A</v>
      </c>
      <c r="L205" s="527" t="e">
        <f ca="1">+IF(AND(ISNUMBER(OFFSET('Water Data'!$F$9,0,10*ROW('Water Data'!F199))),'Data Summary'!CA205="Yes"),OFFSET('Water Data'!$F$9,0,10*ROW('Water Data'!F199)),NA())</f>
        <v>#N/A</v>
      </c>
      <c r="M205" s="527" t="e">
        <f ca="1">+IF(AND(ISNUMBER(OFFSET('Water Data'!$G$4,0,10*ROW('Water Data'!G199))),'Data Summary'!CB205="Yes"),100-OFFSET('Water Data'!$G$4,0,10*ROW('Water Data'!G199)),NA())</f>
        <v>#N/A</v>
      </c>
      <c r="N205" s="527" t="e">
        <f ca="1">+IF(AND(ISNUMBER(OFFSET('Water Data'!$G$6,0,10*ROW('Water Data'!G199))),'Data Summary'!CC205="Yes"),OFFSET('Water Data'!$G$6,0,10*ROW('Water Data'!G199)),NA())</f>
        <v>#N/A</v>
      </c>
      <c r="O205" s="527" t="e">
        <f ca="1">+IF(AND(ISNUMBER(OFFSET('Water Data'!$G$9,0,10*ROW('Water Data'!G199))),'Data Summary'!CD205="Yes"),OFFSET('Water Data'!$G$9,0,10*ROW('Water Data'!G199)),NA())</f>
        <v>#N/A</v>
      </c>
      <c r="P205" s="527" t="e">
        <f ca="1">+IF(AND(ISNUMBER(OFFSET('Water Data'!$H$4,0,10*ROW('Water Data'!H199))),'Data Summary'!CE205="Yes"),100-OFFSET('Water Data'!$H$4,0,10*ROW('Water Data'!H199)),NA())</f>
        <v>#N/A</v>
      </c>
      <c r="Q205" s="527" t="e">
        <f ca="1">+IF(AND(ISNUMBER(OFFSET('Water Data'!$H$6,0,10*ROW('Water Data'!H199))),'Data Summary'!CF205="Yes"),OFFSET('Water Data'!$H$6,0,10*ROW('Water Data'!H199)),NA())</f>
        <v>#N/A</v>
      </c>
      <c r="R205" s="527" t="e">
        <f ca="1">+IF(AND(ISNUMBER(OFFSET('Water Data'!$H$9,0,10*ROW('Water Data'!H199))),'Data Summary'!CG205="Yes"),OFFSET('Water Data'!$H$9,0,10*ROW('Water Data'!H199)),NA())</f>
        <v>#N/A</v>
      </c>
      <c r="S205" s="527" t="e">
        <f ca="1">+IF(AND(ISNUMBER(OFFSET('Water Data'!$I$4,0,10*ROW('Water Data'!I199))),'Data Summary'!CH205="Yes"),100-OFFSET('Water Data'!$I$4,0,10*ROW('Water Data'!I199)),NA())</f>
        <v>#N/A</v>
      </c>
      <c r="T205" s="527" t="e">
        <f ca="1">+IF(AND(ISNUMBER(OFFSET('Water Data'!$I$6,0,10*ROW('Water Data'!I199))),'Data Summary'!CI205="Yes"),OFFSET('Water Data'!$I$6,0,10*ROW('Water Data'!I199)),NA())</f>
        <v>#N/A</v>
      </c>
      <c r="U205" s="527" t="e">
        <f ca="1">+IF(AND(ISNUMBER(OFFSET('Water Data'!$I$9,0,10*ROW('Water Data'!I199))),'Data Summary'!CJ205="Yes"),OFFSET('Water Data'!$I$9,0,10*ROW('Water Data'!I199)),NA())</f>
        <v>#N/A</v>
      </c>
      <c r="V205" s="528" t="e">
        <f ca="1">+IF(AND(ISNUMBER(OFFSET('Sanitation Data'!$D$4,0,10*ROW('Sanitation Data'!D199))),'Data Summary'!CK205="Yes"),100-OFFSET('Sanitation Data'!$D$4,0,10*ROW('Sanitation Data'!D199)),NA())</f>
        <v>#N/A</v>
      </c>
      <c r="W205" s="528" t="e">
        <f ca="1">+IF(AND(ISNUMBER(OFFSET('Sanitation Data'!$D$6,0,10*ROW('Sanitation Data'!D199))),'Data Summary'!CL205="Yes"),OFFSET('Sanitation Data'!$D$6,0,10*ROW('Sanitation Data'!D199)),NA())</f>
        <v>#N/A</v>
      </c>
      <c r="X205" s="528" t="e">
        <f ca="1">+IF(AND(ISNUMBER(OFFSET('Sanitation Data'!$D$10,0,10*ROW('Sanitation Data'!D199))),'Data Summary'!CM205="Yes"),OFFSET('Sanitation Data'!$D$10,0,10*ROW('Sanitation Data'!D199)),NA())</f>
        <v>#N/A</v>
      </c>
      <c r="Y205" s="528" t="e">
        <f ca="1">+IF(AND(ISNUMBER(OFFSET('Sanitation Data'!$D$11,0,10*ROW('Sanitation Data'!D199))),'Data Summary'!CN205="Yes"),OFFSET('Sanitation Data'!$D$11,0,10*ROW('Sanitation Data'!D199)),NA())</f>
        <v>#N/A</v>
      </c>
      <c r="Z205" s="528" t="e">
        <f ca="1">+IF(AND(ISNUMBER(OFFSET('Sanitation Data'!$D$12,0,10*ROW('Sanitation Data'!D199))),'Data Summary'!CO205="Yes"),OFFSET('Sanitation Data'!$D$12,0,10*ROW('Sanitation Data'!D199)),NA())</f>
        <v>#N/A</v>
      </c>
      <c r="AA205" s="528" t="e">
        <f ca="1">+IF(AND(ISNUMBER(OFFSET('Sanitation Data'!$E$4,0,10*ROW('Sanitation Data'!E199))),'Data Summary'!CP205="Yes"),100-OFFSET('Sanitation Data'!$E$4,0,10*ROW('Sanitation Data'!E199)),NA())</f>
        <v>#N/A</v>
      </c>
      <c r="AB205" s="528" t="e">
        <f ca="1">+IF(AND(ISNUMBER(OFFSET('Sanitation Data'!$E$6,0,10*ROW('Sanitation Data'!E199))),'Data Summary'!CQ205="Yes"),OFFSET('Sanitation Data'!$E$6,0,10*ROW('Sanitation Data'!E199)),NA())</f>
        <v>#N/A</v>
      </c>
      <c r="AC205" s="528" t="e">
        <f ca="1">+IF(AND(ISNUMBER(OFFSET('Sanitation Data'!$E$10,0,10*ROW('Sanitation Data'!E199))),'Data Summary'!CR205="Yes"),OFFSET('Sanitation Data'!$E$10,0,10*ROW('Sanitation Data'!E199)),NA())</f>
        <v>#N/A</v>
      </c>
      <c r="AD205" s="528" t="e">
        <f ca="1">+IF(AND(ISNUMBER(OFFSET('Sanitation Data'!$E$11,0,10*ROW('Sanitation Data'!E199))),'Data Summary'!CS205="Yes"),OFFSET('Sanitation Data'!$E$11,0,10*ROW('Sanitation Data'!E199)),NA())</f>
        <v>#N/A</v>
      </c>
      <c r="AE205" s="528" t="e">
        <f ca="1">+IF(AND(ISNUMBER(OFFSET('Sanitation Data'!$E$12,0,10*ROW('Sanitation Data'!E199))),'Data Summary'!CT205="Yes"),OFFSET('Sanitation Data'!$E$12,0,10*ROW('Sanitation Data'!E199)),NA())</f>
        <v>#N/A</v>
      </c>
      <c r="AF205" s="528" t="e">
        <f ca="1">+IF(AND(ISNUMBER(OFFSET('Sanitation Data'!$F$4,0,10*ROW('Sanitation Data'!F199))),'Data Summary'!CU205="Yes"),100-OFFSET('Sanitation Data'!$F$4,0,10*ROW('Sanitation Data'!F199)),NA())</f>
        <v>#N/A</v>
      </c>
      <c r="AG205" s="528" t="e">
        <f ca="1">+IF(AND(ISNUMBER(OFFSET('Sanitation Data'!$F$6,0,10*ROW('Sanitation Data'!F199))),'Data Summary'!CV205="Yes"),OFFSET('Sanitation Data'!$F$6,0,10*ROW('Sanitation Data'!F199)),NA())</f>
        <v>#N/A</v>
      </c>
      <c r="AH205" s="528" t="e">
        <f ca="1">+IF(AND(ISNUMBER(OFFSET('Sanitation Data'!$F$10,0,10*ROW('Sanitation Data'!F199))),'Data Summary'!CW205="Yes"),OFFSET('Sanitation Data'!$F$10,0,10*ROW('Sanitation Data'!F199)),NA())</f>
        <v>#N/A</v>
      </c>
      <c r="AI205" s="528" t="e">
        <f ca="1">+IF(AND(ISNUMBER(OFFSET('Sanitation Data'!$F$11,0,10*ROW('Sanitation Data'!F199))),'Data Summary'!CX205="Yes"),OFFSET('Sanitation Data'!$F$11,0,10*ROW('Sanitation Data'!F199)),NA())</f>
        <v>#N/A</v>
      </c>
      <c r="AJ205" s="528" t="e">
        <f ca="1">+IF(AND(ISNUMBER(OFFSET('Sanitation Data'!$F$12,0,10*ROW('Sanitation Data'!F199))),'Data Summary'!CY205="Yes"),OFFSET('Sanitation Data'!$F$12,0,10*ROW('Sanitation Data'!F199)),NA())</f>
        <v>#N/A</v>
      </c>
      <c r="AK205" s="528" t="e">
        <f ca="1">+IF(AND(ISNUMBER(OFFSET('Sanitation Data'!$G$4,0,10*ROW('Sanitation Data'!G199))),'Data Summary'!CZ205="Yes"),100-OFFSET('Sanitation Data'!$G$4,0,10*ROW('Sanitation Data'!G199)),NA())</f>
        <v>#N/A</v>
      </c>
      <c r="AL205" s="528" t="e">
        <f ca="1">+IF(AND(ISNUMBER(OFFSET('Sanitation Data'!$G$6,0,10*ROW('Sanitation Data'!G199))),'Data Summary'!DA205="Yes"),OFFSET('Sanitation Data'!$G$6,0,10*ROW('Sanitation Data'!G199)),NA())</f>
        <v>#N/A</v>
      </c>
      <c r="AM205" s="528" t="e">
        <f ca="1">+IF(AND(ISNUMBER(OFFSET('Sanitation Data'!$G$10,0,10*ROW('Sanitation Data'!G199))),'Data Summary'!DB205="Yes"),OFFSET('Sanitation Data'!$G$10,0,10*ROW('Sanitation Data'!G199)),NA())</f>
        <v>#N/A</v>
      </c>
      <c r="AN205" s="528" t="e">
        <f ca="1">+IF(AND(ISNUMBER(OFFSET('Sanitation Data'!$G$11,0,10*ROW('Sanitation Data'!G199))),'Data Summary'!DC205="Yes"),OFFSET('Sanitation Data'!$G$11,0,10*ROW('Sanitation Data'!G199)),NA())</f>
        <v>#N/A</v>
      </c>
      <c r="AO205" s="528" t="e">
        <f ca="1">+IF(AND(ISNUMBER(OFFSET('Sanitation Data'!$G$12,0,10*ROW('Sanitation Data'!G199))),'Data Summary'!DD205="Yes"),OFFSET('Sanitation Data'!$G$12,0,10*ROW('Sanitation Data'!G199)),NA())</f>
        <v>#N/A</v>
      </c>
      <c r="AP205" s="528" t="e">
        <f ca="1">+IF(AND(ISNUMBER(OFFSET('Sanitation Data'!$H$4,0,10*ROW('Sanitation Data'!H199))),'Data Summary'!DE205="Yes"),100-OFFSET('Sanitation Data'!$H$4,0,10*ROW('Sanitation Data'!H199)),NA())</f>
        <v>#N/A</v>
      </c>
      <c r="AQ205" s="528" t="e">
        <f ca="1">+IF(AND(ISNUMBER(OFFSET('Sanitation Data'!$H$6,0,10*ROW('Sanitation Data'!H199))),'Data Summary'!DF205="Yes"),OFFSET('Sanitation Data'!$H$6,0,10*ROW('Sanitation Data'!H199)),NA())</f>
        <v>#N/A</v>
      </c>
      <c r="AR205" s="528" t="e">
        <f ca="1">+IF(AND(ISNUMBER(OFFSET('Sanitation Data'!$H$10,0,10*ROW('Sanitation Data'!H199))),'Data Summary'!DG205="Yes"),OFFSET('Sanitation Data'!$H$10,0,10*ROW('Sanitation Data'!H199)),NA())</f>
        <v>#N/A</v>
      </c>
      <c r="AS205" s="528" t="e">
        <f ca="1">+IF(AND(ISNUMBER(OFFSET('Sanitation Data'!$H$11,0,10*ROW('Sanitation Data'!H199))),'Data Summary'!DH205="Yes"),OFFSET('Sanitation Data'!$H$11,0,10*ROW('Sanitation Data'!H199)),NA())</f>
        <v>#N/A</v>
      </c>
      <c r="AT205" s="528" t="e">
        <f ca="1">+IF(AND(ISNUMBER(OFFSET('Sanitation Data'!$H$12,0,10*ROW('Sanitation Data'!H199))),'Data Summary'!DI205="Yes"),OFFSET('Sanitation Data'!$H$12,0,10*ROW('Sanitation Data'!H199)),NA())</f>
        <v>#N/A</v>
      </c>
      <c r="AU205" s="528" t="e">
        <f ca="1">+IF(AND(ISNUMBER(OFFSET('Sanitation Data'!$I$4,0,10*ROW('Sanitation Data'!I199))),'Data Summary'!DJ205="Yes"),100-OFFSET('Sanitation Data'!$I$4,0,10*ROW('Sanitation Data'!I199)),NA())</f>
        <v>#N/A</v>
      </c>
      <c r="AV205" s="528" t="e">
        <f ca="1">+IF(AND(ISNUMBER(OFFSET('Sanitation Data'!$I$6,0,10*ROW('Sanitation Data'!I199))),'Data Summary'!DK205="Yes"),OFFSET('Sanitation Data'!$I$6,0,10*ROW('Sanitation Data'!I199)),NA())</f>
        <v>#N/A</v>
      </c>
      <c r="AW205" s="528" t="e">
        <f ca="1">+IF(AND(ISNUMBER(OFFSET('Sanitation Data'!$I$10,0,10*ROW('Sanitation Data'!I199))),'Data Summary'!DL205="Yes"),OFFSET('Sanitation Data'!$I$10,0,10*ROW('Sanitation Data'!I199)),NA())</f>
        <v>#N/A</v>
      </c>
      <c r="AX205" s="528" t="e">
        <f ca="1">+IF(AND(ISNUMBER(OFFSET('Sanitation Data'!$I$11,0,10*ROW('Sanitation Data'!I199))),'Data Summary'!DM205="Yes"),OFFSET('Sanitation Data'!$I$11,0,10*ROW('Sanitation Data'!I199)),NA())</f>
        <v>#N/A</v>
      </c>
      <c r="AY205" s="528" t="e">
        <f ca="1">+IF(AND(ISNUMBER(OFFSET('Sanitation Data'!$I$12,0,10*ROW('Sanitation Data'!I199))),'Data Summary'!DN205="Yes"),OFFSET('Sanitation Data'!$I$12,0,10*ROW('Sanitation Data'!I199)),NA())</f>
        <v>#N/A</v>
      </c>
      <c r="AZ205" s="529" t="e">
        <f ca="1">+IF(AND(ISNUMBER(OFFSET('Hygiene Data'!$D$5,0,10*ROW('Hygiene Data'!D199))),'Data Summary'!DO205="Yes"),OFFSET('Hygiene Data'!$D$5,0,10*ROW('Hygiene Data'!D199)),NA())</f>
        <v>#N/A</v>
      </c>
      <c r="BA205" s="529" t="e">
        <f ca="1">+IF(AND(ISNUMBER(OFFSET('Hygiene Data'!$D$7,0,10*ROW('Hygiene Data'!D199))),'Data Summary'!DP205="Yes"),OFFSET('Hygiene Data'!$D$7,0,10*ROW('Hygiene Data'!D199)),NA())</f>
        <v>#N/A</v>
      </c>
      <c r="BB205" s="529" t="e">
        <f ca="1">+IF(AND(ISNUMBER(OFFSET('Hygiene Data'!$D$9,0,10*ROW('Hygiene Data'!D199))),'Data Summary'!DQ205="Yes"),OFFSET('Hygiene Data'!$D$9,0,10*ROW('Hygiene Data'!D199)),NA())</f>
        <v>#N/A</v>
      </c>
      <c r="BC205" s="529" t="e">
        <f ca="1">+IF(AND(ISNUMBER(OFFSET('Hygiene Data'!$E$5,0,10*ROW('Hygiene Data'!E199))),'Data Summary'!DR205="Yes"),OFFSET('Hygiene Data'!$E$5,0,10*ROW('Hygiene Data'!E199)),NA())</f>
        <v>#N/A</v>
      </c>
      <c r="BD205" s="529" t="e">
        <f ca="1">+IF(AND(ISNUMBER(OFFSET('Hygiene Data'!$E$7,0,10*ROW('Hygiene Data'!E199))),'Data Summary'!DS205="Yes"),OFFSET('Hygiene Data'!$E$7,0,10*ROW('Hygiene Data'!E199)),NA())</f>
        <v>#N/A</v>
      </c>
      <c r="BE205" s="529" t="e">
        <f ca="1">+IF(AND(ISNUMBER(OFFSET('Hygiene Data'!$E$9,0,10*ROW('Hygiene Data'!E199))),'Data Summary'!DT205="Yes"),OFFSET('Hygiene Data'!$E$9,0,10*ROW('Hygiene Data'!E199)),NA())</f>
        <v>#N/A</v>
      </c>
      <c r="BF205" s="529" t="e">
        <f ca="1">+IF(AND(ISNUMBER(OFFSET('Hygiene Data'!$F$5,0,10*ROW('Hygiene Data'!F199))),'Data Summary'!DU205="Yes"),OFFSET('Hygiene Data'!$F$5,0,10*ROW('Hygiene Data'!F199)),NA())</f>
        <v>#N/A</v>
      </c>
      <c r="BG205" s="529" t="e">
        <f ca="1">+IF(AND(ISNUMBER(OFFSET('Hygiene Data'!$F$7,0,10*ROW('Hygiene Data'!F199))),'Data Summary'!DV205="Yes"),OFFSET('Hygiene Data'!$F$7,0,10*ROW('Hygiene Data'!F199)),NA())</f>
        <v>#N/A</v>
      </c>
      <c r="BH205" s="529" t="e">
        <f ca="1">+IF(AND(ISNUMBER(OFFSET('Hygiene Data'!$F$9,0,10*ROW('Hygiene Data'!F199))),'Data Summary'!DW205="Yes"),OFFSET('Hygiene Data'!$F$9,0,10*ROW('Hygiene Data'!F199)),NA())</f>
        <v>#N/A</v>
      </c>
      <c r="BI205" s="529" t="e">
        <f ca="1">+IF(AND(ISNUMBER(OFFSET('Hygiene Data'!$G$5,0,10*ROW('Hygiene Data'!G199))),'Data Summary'!DX205="Yes"),OFFSET('Hygiene Data'!$G$5,0,10*ROW('Hygiene Data'!G199)),NA())</f>
        <v>#N/A</v>
      </c>
      <c r="BJ205" s="529" t="e">
        <f ca="1">+IF(AND(ISNUMBER(OFFSET('Hygiene Data'!$G$7,0,10*ROW('Hygiene Data'!G199))),'Data Summary'!DY205="Yes"),OFFSET('Hygiene Data'!$G$7,0,10*ROW('Hygiene Data'!G199)),NA())</f>
        <v>#N/A</v>
      </c>
      <c r="BK205" s="529" t="e">
        <f ca="1">+IF(AND(ISNUMBER(OFFSET('Hygiene Data'!$G$9,0,10*ROW('Hygiene Data'!G199))),'Data Summary'!DZ205="Yes"),OFFSET('Hygiene Data'!$G$9,0,10*ROW('Hygiene Data'!G199)),NA())</f>
        <v>#N/A</v>
      </c>
      <c r="BL205" s="529" t="e">
        <f ca="1">+IF(AND(ISNUMBER(OFFSET('Hygiene Data'!$H$5,0,10*ROW('Hygiene Data'!H199))),'Data Summary'!EA205="Yes"),OFFSET('Hygiene Data'!$H$5,0,10*ROW('Hygiene Data'!H199)),NA())</f>
        <v>#N/A</v>
      </c>
      <c r="BM205" s="529" t="e">
        <f ca="1">+IF(AND(ISNUMBER(OFFSET('Hygiene Data'!$H$7,0,10*ROW('Hygiene Data'!H199))),'Data Summary'!EB205="Yes"),OFFSET('Hygiene Data'!$H$7,0,10*ROW('Hygiene Data'!H199)),NA())</f>
        <v>#N/A</v>
      </c>
      <c r="BN205" s="529" t="e">
        <f ca="1">+IF(AND(ISNUMBER(OFFSET('Hygiene Data'!$H$9,0,10*ROW('Hygiene Data'!H199))),'Data Summary'!EC205="Yes"),OFFSET('Hygiene Data'!$H$9,0,10*ROW('Hygiene Data'!H199)),NA())</f>
        <v>#N/A</v>
      </c>
      <c r="BO205" s="529" t="e">
        <f ca="1">+IF(AND(ISNUMBER(OFFSET('Hygiene Data'!$I$5,0,10*ROW('Hygiene Data'!I199))),'Data Summary'!ED205="Yes"),OFFSET('Hygiene Data'!$I$5,0,10*ROW('Hygiene Data'!I199)),NA())</f>
        <v>#N/A</v>
      </c>
      <c r="BP205" s="529" t="e">
        <f ca="1">+IF(AND(ISNUMBER(OFFSET('Hygiene Data'!$I$7,0,10*ROW('Hygiene Data'!I199))),'Data Summary'!EE205="Yes"),OFFSET('Hygiene Data'!$I$7,0,10*ROW('Hygiene Data'!I199)),NA())</f>
        <v>#N/A</v>
      </c>
      <c r="BQ205" s="529" t="e">
        <f ca="1">+IF(AND(ISNUMBER(OFFSET('Hygiene Data'!$I$9,0,10*ROW('Hygiene Data'!I199))),'Data Summary'!EF205="Yes"),OFFSET('Hygiene Data'!$I$9,0,10*ROW('Hygiene Data'!I199)),NA())</f>
        <v>#N/A</v>
      </c>
    </row>
    <row r="206" spans="1:69" x14ac:dyDescent="0.25">
      <c r="A206" s="525" t="e">
        <f ca="1">+RIGHT('Data Summary'!A206,LEN('Data Summary'!A206)-9)</f>
        <v>#VALUE!</v>
      </c>
      <c r="B206" s="499" t="str">
        <f ca="1">+IF(ISTEXT('Data Summary'!B206),'Data Summary'!B206,"")</f>
        <v/>
      </c>
      <c r="C206" s="526" t="e">
        <f ca="1">+VALUE('Data Summary'!C206)</f>
        <v>#VALUE!</v>
      </c>
      <c r="D206" s="527" t="e">
        <f ca="1">+IF(AND(ISNUMBER(OFFSET('Water Data'!$D$4,0,10*ROW('Water Data'!D200))),'Data Summary'!BS206="Yes"),100-OFFSET('Water Data'!$D$4,0,10*ROW('Water Data'!D200)),NA())</f>
        <v>#N/A</v>
      </c>
      <c r="E206" s="527" t="e">
        <f ca="1">+IF(AND(ISNUMBER(OFFSET('Water Data'!$D$6,0,10*ROW('Water Data'!D200))),'Data Summary'!BT206="Yes"),OFFSET('Water Data'!$D$6,0,10*ROW('Water Data'!D200)),NA())</f>
        <v>#N/A</v>
      </c>
      <c r="F206" s="527" t="e">
        <f ca="1">+IF(AND(ISNUMBER(OFFSET('Water Data'!$D$9,0,10*ROW('Water Data'!D200))),'Data Summary'!BU206="Yes"),OFFSET('Water Data'!$D$9,0,10*ROW('Water Data'!D200)),NA())</f>
        <v>#N/A</v>
      </c>
      <c r="G206" s="527" t="e">
        <f ca="1">+IF(AND(ISNUMBER(OFFSET('Water Data'!$E$4,0,10*ROW('Water Data'!E200))),'Data Summary'!BV206="Yes"),100-OFFSET('Water Data'!$E$4,0,10*ROW('Water Data'!E200)),NA())</f>
        <v>#N/A</v>
      </c>
      <c r="H206" s="527" t="e">
        <f ca="1">+IF(AND(ISNUMBER(OFFSET('Water Data'!$E$6,0,10*ROW('Water Data'!E200))),'Data Summary'!BW206="Yes"),OFFSET('Water Data'!$E$6,0,10*ROW('Water Data'!E200)),NA())</f>
        <v>#N/A</v>
      </c>
      <c r="I206" s="527" t="e">
        <f ca="1">+IF(AND(ISNUMBER(OFFSET('Water Data'!$E$9,0,10*ROW('Water Data'!E200))),'Data Summary'!BX206="Yes"),OFFSET('Water Data'!$E$9,0,10*ROW('Water Data'!E200)),NA())</f>
        <v>#N/A</v>
      </c>
      <c r="J206" s="527" t="e">
        <f ca="1">+IF(AND(ISNUMBER(OFFSET('Water Data'!$F$4,0,10*ROW('Water Data'!F200))),'Data Summary'!BY206="Yes"),100-OFFSET('Water Data'!$F$4,0,10*ROW('Water Data'!F200)),NA())</f>
        <v>#N/A</v>
      </c>
      <c r="K206" s="527" t="e">
        <f ca="1">+IF(AND(ISNUMBER(OFFSET('Water Data'!$F$6,0,10*ROW('Water Data'!F200))),'Data Summary'!BZ206="Yes"),OFFSET('Water Data'!$F$6,0,10*ROW('Water Data'!F200)),NA())</f>
        <v>#N/A</v>
      </c>
      <c r="L206" s="527" t="e">
        <f ca="1">+IF(AND(ISNUMBER(OFFSET('Water Data'!$F$9,0,10*ROW('Water Data'!F200))),'Data Summary'!CA206="Yes"),OFFSET('Water Data'!$F$9,0,10*ROW('Water Data'!F200)),NA())</f>
        <v>#N/A</v>
      </c>
      <c r="M206" s="527" t="e">
        <f ca="1">+IF(AND(ISNUMBER(OFFSET('Water Data'!$G$4,0,10*ROW('Water Data'!G200))),'Data Summary'!CB206="Yes"),100-OFFSET('Water Data'!$G$4,0,10*ROW('Water Data'!G200)),NA())</f>
        <v>#N/A</v>
      </c>
      <c r="N206" s="527" t="e">
        <f ca="1">+IF(AND(ISNUMBER(OFFSET('Water Data'!$G$6,0,10*ROW('Water Data'!G200))),'Data Summary'!CC206="Yes"),OFFSET('Water Data'!$G$6,0,10*ROW('Water Data'!G200)),NA())</f>
        <v>#N/A</v>
      </c>
      <c r="O206" s="527" t="e">
        <f ca="1">+IF(AND(ISNUMBER(OFFSET('Water Data'!$G$9,0,10*ROW('Water Data'!G200))),'Data Summary'!CD206="Yes"),OFFSET('Water Data'!$G$9,0,10*ROW('Water Data'!G200)),NA())</f>
        <v>#N/A</v>
      </c>
      <c r="P206" s="527" t="e">
        <f ca="1">+IF(AND(ISNUMBER(OFFSET('Water Data'!$H$4,0,10*ROW('Water Data'!H200))),'Data Summary'!CE206="Yes"),100-OFFSET('Water Data'!$H$4,0,10*ROW('Water Data'!H200)),NA())</f>
        <v>#N/A</v>
      </c>
      <c r="Q206" s="527" t="e">
        <f ca="1">+IF(AND(ISNUMBER(OFFSET('Water Data'!$H$6,0,10*ROW('Water Data'!H200))),'Data Summary'!CF206="Yes"),OFFSET('Water Data'!$H$6,0,10*ROW('Water Data'!H200)),NA())</f>
        <v>#N/A</v>
      </c>
      <c r="R206" s="527" t="e">
        <f ca="1">+IF(AND(ISNUMBER(OFFSET('Water Data'!$H$9,0,10*ROW('Water Data'!H200))),'Data Summary'!CG206="Yes"),OFFSET('Water Data'!$H$9,0,10*ROW('Water Data'!H200)),NA())</f>
        <v>#N/A</v>
      </c>
      <c r="S206" s="527" t="e">
        <f ca="1">+IF(AND(ISNUMBER(OFFSET('Water Data'!$I$4,0,10*ROW('Water Data'!I200))),'Data Summary'!CH206="Yes"),100-OFFSET('Water Data'!$I$4,0,10*ROW('Water Data'!I200)),NA())</f>
        <v>#N/A</v>
      </c>
      <c r="T206" s="527" t="e">
        <f ca="1">+IF(AND(ISNUMBER(OFFSET('Water Data'!$I$6,0,10*ROW('Water Data'!I200))),'Data Summary'!CI206="Yes"),OFFSET('Water Data'!$I$6,0,10*ROW('Water Data'!I200)),NA())</f>
        <v>#N/A</v>
      </c>
      <c r="U206" s="527" t="e">
        <f ca="1">+IF(AND(ISNUMBER(OFFSET('Water Data'!$I$9,0,10*ROW('Water Data'!I200))),'Data Summary'!CJ206="Yes"),OFFSET('Water Data'!$I$9,0,10*ROW('Water Data'!I200)),NA())</f>
        <v>#N/A</v>
      </c>
      <c r="V206" s="528" t="e">
        <f ca="1">+IF(AND(ISNUMBER(OFFSET('Sanitation Data'!$D$4,0,10*ROW('Sanitation Data'!D200))),'Data Summary'!CK206="Yes"),100-OFFSET('Sanitation Data'!$D$4,0,10*ROW('Sanitation Data'!D200)),NA())</f>
        <v>#N/A</v>
      </c>
      <c r="W206" s="528" t="e">
        <f ca="1">+IF(AND(ISNUMBER(OFFSET('Sanitation Data'!$D$6,0,10*ROW('Sanitation Data'!D200))),'Data Summary'!CL206="Yes"),OFFSET('Sanitation Data'!$D$6,0,10*ROW('Sanitation Data'!D200)),NA())</f>
        <v>#N/A</v>
      </c>
      <c r="X206" s="528" t="e">
        <f ca="1">+IF(AND(ISNUMBER(OFFSET('Sanitation Data'!$D$10,0,10*ROW('Sanitation Data'!D200))),'Data Summary'!CM206="Yes"),OFFSET('Sanitation Data'!$D$10,0,10*ROW('Sanitation Data'!D200)),NA())</f>
        <v>#N/A</v>
      </c>
      <c r="Y206" s="528" t="e">
        <f ca="1">+IF(AND(ISNUMBER(OFFSET('Sanitation Data'!$D$11,0,10*ROW('Sanitation Data'!D200))),'Data Summary'!CN206="Yes"),OFFSET('Sanitation Data'!$D$11,0,10*ROW('Sanitation Data'!D200)),NA())</f>
        <v>#N/A</v>
      </c>
      <c r="Z206" s="528" t="e">
        <f ca="1">+IF(AND(ISNUMBER(OFFSET('Sanitation Data'!$D$12,0,10*ROW('Sanitation Data'!D200))),'Data Summary'!CO206="Yes"),OFFSET('Sanitation Data'!$D$12,0,10*ROW('Sanitation Data'!D200)),NA())</f>
        <v>#N/A</v>
      </c>
      <c r="AA206" s="528" t="e">
        <f ca="1">+IF(AND(ISNUMBER(OFFSET('Sanitation Data'!$E$4,0,10*ROW('Sanitation Data'!E200))),'Data Summary'!CP206="Yes"),100-OFFSET('Sanitation Data'!$E$4,0,10*ROW('Sanitation Data'!E200)),NA())</f>
        <v>#N/A</v>
      </c>
      <c r="AB206" s="528" t="e">
        <f ca="1">+IF(AND(ISNUMBER(OFFSET('Sanitation Data'!$E$6,0,10*ROW('Sanitation Data'!E200))),'Data Summary'!CQ206="Yes"),OFFSET('Sanitation Data'!$E$6,0,10*ROW('Sanitation Data'!E200)),NA())</f>
        <v>#N/A</v>
      </c>
      <c r="AC206" s="528" t="e">
        <f ca="1">+IF(AND(ISNUMBER(OFFSET('Sanitation Data'!$E$10,0,10*ROW('Sanitation Data'!E200))),'Data Summary'!CR206="Yes"),OFFSET('Sanitation Data'!$E$10,0,10*ROW('Sanitation Data'!E200)),NA())</f>
        <v>#N/A</v>
      </c>
      <c r="AD206" s="528" t="e">
        <f ca="1">+IF(AND(ISNUMBER(OFFSET('Sanitation Data'!$E$11,0,10*ROW('Sanitation Data'!E200))),'Data Summary'!CS206="Yes"),OFFSET('Sanitation Data'!$E$11,0,10*ROW('Sanitation Data'!E200)),NA())</f>
        <v>#N/A</v>
      </c>
      <c r="AE206" s="528" t="e">
        <f ca="1">+IF(AND(ISNUMBER(OFFSET('Sanitation Data'!$E$12,0,10*ROW('Sanitation Data'!E200))),'Data Summary'!CT206="Yes"),OFFSET('Sanitation Data'!$E$12,0,10*ROW('Sanitation Data'!E200)),NA())</f>
        <v>#N/A</v>
      </c>
      <c r="AF206" s="528" t="e">
        <f ca="1">+IF(AND(ISNUMBER(OFFSET('Sanitation Data'!$F$4,0,10*ROW('Sanitation Data'!F200))),'Data Summary'!CU206="Yes"),100-OFFSET('Sanitation Data'!$F$4,0,10*ROW('Sanitation Data'!F200)),NA())</f>
        <v>#N/A</v>
      </c>
      <c r="AG206" s="528" t="e">
        <f ca="1">+IF(AND(ISNUMBER(OFFSET('Sanitation Data'!$F$6,0,10*ROW('Sanitation Data'!F200))),'Data Summary'!CV206="Yes"),OFFSET('Sanitation Data'!$F$6,0,10*ROW('Sanitation Data'!F200)),NA())</f>
        <v>#N/A</v>
      </c>
      <c r="AH206" s="528" t="e">
        <f ca="1">+IF(AND(ISNUMBER(OFFSET('Sanitation Data'!$F$10,0,10*ROW('Sanitation Data'!F200))),'Data Summary'!CW206="Yes"),OFFSET('Sanitation Data'!$F$10,0,10*ROW('Sanitation Data'!F200)),NA())</f>
        <v>#N/A</v>
      </c>
      <c r="AI206" s="528" t="e">
        <f ca="1">+IF(AND(ISNUMBER(OFFSET('Sanitation Data'!$F$11,0,10*ROW('Sanitation Data'!F200))),'Data Summary'!CX206="Yes"),OFFSET('Sanitation Data'!$F$11,0,10*ROW('Sanitation Data'!F200)),NA())</f>
        <v>#N/A</v>
      </c>
      <c r="AJ206" s="528" t="e">
        <f ca="1">+IF(AND(ISNUMBER(OFFSET('Sanitation Data'!$F$12,0,10*ROW('Sanitation Data'!F200))),'Data Summary'!CY206="Yes"),OFFSET('Sanitation Data'!$F$12,0,10*ROW('Sanitation Data'!F200)),NA())</f>
        <v>#N/A</v>
      </c>
      <c r="AK206" s="528" t="e">
        <f ca="1">+IF(AND(ISNUMBER(OFFSET('Sanitation Data'!$G$4,0,10*ROW('Sanitation Data'!G200))),'Data Summary'!CZ206="Yes"),100-OFFSET('Sanitation Data'!$G$4,0,10*ROW('Sanitation Data'!G200)),NA())</f>
        <v>#N/A</v>
      </c>
      <c r="AL206" s="528" t="e">
        <f ca="1">+IF(AND(ISNUMBER(OFFSET('Sanitation Data'!$G$6,0,10*ROW('Sanitation Data'!G200))),'Data Summary'!DA206="Yes"),OFFSET('Sanitation Data'!$G$6,0,10*ROW('Sanitation Data'!G200)),NA())</f>
        <v>#N/A</v>
      </c>
      <c r="AM206" s="528" t="e">
        <f ca="1">+IF(AND(ISNUMBER(OFFSET('Sanitation Data'!$G$10,0,10*ROW('Sanitation Data'!G200))),'Data Summary'!DB206="Yes"),OFFSET('Sanitation Data'!$G$10,0,10*ROW('Sanitation Data'!G200)),NA())</f>
        <v>#N/A</v>
      </c>
      <c r="AN206" s="528" t="e">
        <f ca="1">+IF(AND(ISNUMBER(OFFSET('Sanitation Data'!$G$11,0,10*ROW('Sanitation Data'!G200))),'Data Summary'!DC206="Yes"),OFFSET('Sanitation Data'!$G$11,0,10*ROW('Sanitation Data'!G200)),NA())</f>
        <v>#N/A</v>
      </c>
      <c r="AO206" s="528" t="e">
        <f ca="1">+IF(AND(ISNUMBER(OFFSET('Sanitation Data'!$G$12,0,10*ROW('Sanitation Data'!G200))),'Data Summary'!DD206="Yes"),OFFSET('Sanitation Data'!$G$12,0,10*ROW('Sanitation Data'!G200)),NA())</f>
        <v>#N/A</v>
      </c>
      <c r="AP206" s="528" t="e">
        <f ca="1">+IF(AND(ISNUMBER(OFFSET('Sanitation Data'!$H$4,0,10*ROW('Sanitation Data'!H200))),'Data Summary'!DE206="Yes"),100-OFFSET('Sanitation Data'!$H$4,0,10*ROW('Sanitation Data'!H200)),NA())</f>
        <v>#N/A</v>
      </c>
      <c r="AQ206" s="528" t="e">
        <f ca="1">+IF(AND(ISNUMBER(OFFSET('Sanitation Data'!$H$6,0,10*ROW('Sanitation Data'!H200))),'Data Summary'!DF206="Yes"),OFFSET('Sanitation Data'!$H$6,0,10*ROW('Sanitation Data'!H200)),NA())</f>
        <v>#N/A</v>
      </c>
      <c r="AR206" s="528" t="e">
        <f ca="1">+IF(AND(ISNUMBER(OFFSET('Sanitation Data'!$H$10,0,10*ROW('Sanitation Data'!H200))),'Data Summary'!DG206="Yes"),OFFSET('Sanitation Data'!$H$10,0,10*ROW('Sanitation Data'!H200)),NA())</f>
        <v>#N/A</v>
      </c>
      <c r="AS206" s="528" t="e">
        <f ca="1">+IF(AND(ISNUMBER(OFFSET('Sanitation Data'!$H$11,0,10*ROW('Sanitation Data'!H200))),'Data Summary'!DH206="Yes"),OFFSET('Sanitation Data'!$H$11,0,10*ROW('Sanitation Data'!H200)),NA())</f>
        <v>#N/A</v>
      </c>
      <c r="AT206" s="528" t="e">
        <f ca="1">+IF(AND(ISNUMBER(OFFSET('Sanitation Data'!$H$12,0,10*ROW('Sanitation Data'!H200))),'Data Summary'!DI206="Yes"),OFFSET('Sanitation Data'!$H$12,0,10*ROW('Sanitation Data'!H200)),NA())</f>
        <v>#N/A</v>
      </c>
      <c r="AU206" s="528" t="e">
        <f ca="1">+IF(AND(ISNUMBER(OFFSET('Sanitation Data'!$I$4,0,10*ROW('Sanitation Data'!I200))),'Data Summary'!DJ206="Yes"),100-OFFSET('Sanitation Data'!$I$4,0,10*ROW('Sanitation Data'!I200)),NA())</f>
        <v>#N/A</v>
      </c>
      <c r="AV206" s="528" t="e">
        <f ca="1">+IF(AND(ISNUMBER(OFFSET('Sanitation Data'!$I$6,0,10*ROW('Sanitation Data'!I200))),'Data Summary'!DK206="Yes"),OFFSET('Sanitation Data'!$I$6,0,10*ROW('Sanitation Data'!I200)),NA())</f>
        <v>#N/A</v>
      </c>
      <c r="AW206" s="528" t="e">
        <f ca="1">+IF(AND(ISNUMBER(OFFSET('Sanitation Data'!$I$10,0,10*ROW('Sanitation Data'!I200))),'Data Summary'!DL206="Yes"),OFFSET('Sanitation Data'!$I$10,0,10*ROW('Sanitation Data'!I200)),NA())</f>
        <v>#N/A</v>
      </c>
      <c r="AX206" s="528" t="e">
        <f ca="1">+IF(AND(ISNUMBER(OFFSET('Sanitation Data'!$I$11,0,10*ROW('Sanitation Data'!I200))),'Data Summary'!DM206="Yes"),OFFSET('Sanitation Data'!$I$11,0,10*ROW('Sanitation Data'!I200)),NA())</f>
        <v>#N/A</v>
      </c>
      <c r="AY206" s="528" t="e">
        <f ca="1">+IF(AND(ISNUMBER(OFFSET('Sanitation Data'!$I$12,0,10*ROW('Sanitation Data'!I200))),'Data Summary'!DN206="Yes"),OFFSET('Sanitation Data'!$I$12,0,10*ROW('Sanitation Data'!I200)),NA())</f>
        <v>#N/A</v>
      </c>
      <c r="AZ206" s="529" t="e">
        <f ca="1">+IF(AND(ISNUMBER(OFFSET('Hygiene Data'!$D$5,0,10*ROW('Hygiene Data'!D200))),'Data Summary'!DO206="Yes"),OFFSET('Hygiene Data'!$D$5,0,10*ROW('Hygiene Data'!D200)),NA())</f>
        <v>#N/A</v>
      </c>
      <c r="BA206" s="529" t="e">
        <f ca="1">+IF(AND(ISNUMBER(OFFSET('Hygiene Data'!$D$7,0,10*ROW('Hygiene Data'!D200))),'Data Summary'!DP206="Yes"),OFFSET('Hygiene Data'!$D$7,0,10*ROW('Hygiene Data'!D200)),NA())</f>
        <v>#N/A</v>
      </c>
      <c r="BB206" s="529" t="e">
        <f ca="1">+IF(AND(ISNUMBER(OFFSET('Hygiene Data'!$D$9,0,10*ROW('Hygiene Data'!D200))),'Data Summary'!DQ206="Yes"),OFFSET('Hygiene Data'!$D$9,0,10*ROW('Hygiene Data'!D200)),NA())</f>
        <v>#N/A</v>
      </c>
      <c r="BC206" s="529" t="e">
        <f ca="1">+IF(AND(ISNUMBER(OFFSET('Hygiene Data'!$E$5,0,10*ROW('Hygiene Data'!E200))),'Data Summary'!DR206="Yes"),OFFSET('Hygiene Data'!$E$5,0,10*ROW('Hygiene Data'!E200)),NA())</f>
        <v>#N/A</v>
      </c>
      <c r="BD206" s="529" t="e">
        <f ca="1">+IF(AND(ISNUMBER(OFFSET('Hygiene Data'!$E$7,0,10*ROW('Hygiene Data'!E200))),'Data Summary'!DS206="Yes"),OFFSET('Hygiene Data'!$E$7,0,10*ROW('Hygiene Data'!E200)),NA())</f>
        <v>#N/A</v>
      </c>
      <c r="BE206" s="529" t="e">
        <f ca="1">+IF(AND(ISNUMBER(OFFSET('Hygiene Data'!$E$9,0,10*ROW('Hygiene Data'!E200))),'Data Summary'!DT206="Yes"),OFFSET('Hygiene Data'!$E$9,0,10*ROW('Hygiene Data'!E200)),NA())</f>
        <v>#N/A</v>
      </c>
      <c r="BF206" s="529" t="e">
        <f ca="1">+IF(AND(ISNUMBER(OFFSET('Hygiene Data'!$F$5,0,10*ROW('Hygiene Data'!F200))),'Data Summary'!DU206="Yes"),OFFSET('Hygiene Data'!$F$5,0,10*ROW('Hygiene Data'!F200)),NA())</f>
        <v>#N/A</v>
      </c>
      <c r="BG206" s="529" t="e">
        <f ca="1">+IF(AND(ISNUMBER(OFFSET('Hygiene Data'!$F$7,0,10*ROW('Hygiene Data'!F200))),'Data Summary'!DV206="Yes"),OFFSET('Hygiene Data'!$F$7,0,10*ROW('Hygiene Data'!F200)),NA())</f>
        <v>#N/A</v>
      </c>
      <c r="BH206" s="529" t="e">
        <f ca="1">+IF(AND(ISNUMBER(OFFSET('Hygiene Data'!$F$9,0,10*ROW('Hygiene Data'!F200))),'Data Summary'!DW206="Yes"),OFFSET('Hygiene Data'!$F$9,0,10*ROW('Hygiene Data'!F200)),NA())</f>
        <v>#N/A</v>
      </c>
      <c r="BI206" s="529" t="e">
        <f ca="1">+IF(AND(ISNUMBER(OFFSET('Hygiene Data'!$G$5,0,10*ROW('Hygiene Data'!G200))),'Data Summary'!DX206="Yes"),OFFSET('Hygiene Data'!$G$5,0,10*ROW('Hygiene Data'!G200)),NA())</f>
        <v>#N/A</v>
      </c>
      <c r="BJ206" s="529" t="e">
        <f ca="1">+IF(AND(ISNUMBER(OFFSET('Hygiene Data'!$G$7,0,10*ROW('Hygiene Data'!G200))),'Data Summary'!DY206="Yes"),OFFSET('Hygiene Data'!$G$7,0,10*ROW('Hygiene Data'!G200)),NA())</f>
        <v>#N/A</v>
      </c>
      <c r="BK206" s="529" t="e">
        <f ca="1">+IF(AND(ISNUMBER(OFFSET('Hygiene Data'!$G$9,0,10*ROW('Hygiene Data'!G200))),'Data Summary'!DZ206="Yes"),OFFSET('Hygiene Data'!$G$9,0,10*ROW('Hygiene Data'!G200)),NA())</f>
        <v>#N/A</v>
      </c>
      <c r="BL206" s="529" t="e">
        <f ca="1">+IF(AND(ISNUMBER(OFFSET('Hygiene Data'!$H$5,0,10*ROW('Hygiene Data'!H200))),'Data Summary'!EA206="Yes"),OFFSET('Hygiene Data'!$H$5,0,10*ROW('Hygiene Data'!H200)),NA())</f>
        <v>#N/A</v>
      </c>
      <c r="BM206" s="529" t="e">
        <f ca="1">+IF(AND(ISNUMBER(OFFSET('Hygiene Data'!$H$7,0,10*ROW('Hygiene Data'!H200))),'Data Summary'!EB206="Yes"),OFFSET('Hygiene Data'!$H$7,0,10*ROW('Hygiene Data'!H200)),NA())</f>
        <v>#N/A</v>
      </c>
      <c r="BN206" s="529" t="e">
        <f ca="1">+IF(AND(ISNUMBER(OFFSET('Hygiene Data'!$H$9,0,10*ROW('Hygiene Data'!H200))),'Data Summary'!EC206="Yes"),OFFSET('Hygiene Data'!$H$9,0,10*ROW('Hygiene Data'!H200)),NA())</f>
        <v>#N/A</v>
      </c>
      <c r="BO206" s="529" t="e">
        <f ca="1">+IF(AND(ISNUMBER(OFFSET('Hygiene Data'!$I$5,0,10*ROW('Hygiene Data'!I200))),'Data Summary'!ED206="Yes"),OFFSET('Hygiene Data'!$I$5,0,10*ROW('Hygiene Data'!I200)),NA())</f>
        <v>#N/A</v>
      </c>
      <c r="BP206" s="529" t="e">
        <f ca="1">+IF(AND(ISNUMBER(OFFSET('Hygiene Data'!$I$7,0,10*ROW('Hygiene Data'!I200))),'Data Summary'!EE206="Yes"),OFFSET('Hygiene Data'!$I$7,0,10*ROW('Hygiene Data'!I200)),NA())</f>
        <v>#N/A</v>
      </c>
      <c r="BQ206" s="529" t="e">
        <f ca="1">+IF(AND(ISNUMBER(OFFSET('Hygiene Data'!$I$9,0,10*ROW('Hygiene Data'!I200))),'Data Summary'!EF206="Yes"),OFFSET('Hygiene Data'!$I$9,0,10*ROW('Hygiene Data'!I200)),NA())</f>
        <v>#N/A</v>
      </c>
    </row>
    <row r="207" spans="1:69" x14ac:dyDescent="0.25">
      <c r="A207" s="525" t="e">
        <f ca="1">+RIGHT('Data Summary'!A207,LEN('Data Summary'!A207)-9)</f>
        <v>#VALUE!</v>
      </c>
      <c r="B207" s="499" t="str">
        <f ca="1">+IF(ISTEXT('Data Summary'!B207),'Data Summary'!B207,"")</f>
        <v/>
      </c>
      <c r="C207" s="526" t="e">
        <f ca="1">+VALUE('Data Summary'!C207)</f>
        <v>#VALUE!</v>
      </c>
      <c r="D207" s="527" t="e">
        <f ca="1">+IF(AND(ISNUMBER(OFFSET('Water Data'!$D$4,0,10*ROW('Water Data'!D201))),'Data Summary'!BS207="Yes"),100-OFFSET('Water Data'!$D$4,0,10*ROW('Water Data'!D201)),NA())</f>
        <v>#N/A</v>
      </c>
      <c r="E207" s="527" t="e">
        <f ca="1">+IF(AND(ISNUMBER(OFFSET('Water Data'!$D$6,0,10*ROW('Water Data'!D201))),'Data Summary'!BT207="Yes"),OFFSET('Water Data'!$D$6,0,10*ROW('Water Data'!D201)),NA())</f>
        <v>#N/A</v>
      </c>
      <c r="F207" s="527" t="e">
        <f ca="1">+IF(AND(ISNUMBER(OFFSET('Water Data'!$D$9,0,10*ROW('Water Data'!D201))),'Data Summary'!BU207="Yes"),OFFSET('Water Data'!$D$9,0,10*ROW('Water Data'!D201)),NA())</f>
        <v>#N/A</v>
      </c>
      <c r="G207" s="527" t="e">
        <f ca="1">+IF(AND(ISNUMBER(OFFSET('Water Data'!$E$4,0,10*ROW('Water Data'!E201))),'Data Summary'!BV207="Yes"),100-OFFSET('Water Data'!$E$4,0,10*ROW('Water Data'!E201)),NA())</f>
        <v>#N/A</v>
      </c>
      <c r="H207" s="527" t="e">
        <f ca="1">+IF(AND(ISNUMBER(OFFSET('Water Data'!$E$6,0,10*ROW('Water Data'!E201))),'Data Summary'!BW207="Yes"),OFFSET('Water Data'!$E$6,0,10*ROW('Water Data'!E201)),NA())</f>
        <v>#N/A</v>
      </c>
      <c r="I207" s="527" t="e">
        <f ca="1">+IF(AND(ISNUMBER(OFFSET('Water Data'!$E$9,0,10*ROW('Water Data'!E201))),'Data Summary'!BX207="Yes"),OFFSET('Water Data'!$E$9,0,10*ROW('Water Data'!E201)),NA())</f>
        <v>#N/A</v>
      </c>
      <c r="J207" s="527" t="e">
        <f ca="1">+IF(AND(ISNUMBER(OFFSET('Water Data'!$F$4,0,10*ROW('Water Data'!F201))),'Data Summary'!BY207="Yes"),100-OFFSET('Water Data'!$F$4,0,10*ROW('Water Data'!F201)),NA())</f>
        <v>#N/A</v>
      </c>
      <c r="K207" s="527" t="e">
        <f ca="1">+IF(AND(ISNUMBER(OFFSET('Water Data'!$F$6,0,10*ROW('Water Data'!F201))),'Data Summary'!BZ207="Yes"),OFFSET('Water Data'!$F$6,0,10*ROW('Water Data'!F201)),NA())</f>
        <v>#N/A</v>
      </c>
      <c r="L207" s="527" t="e">
        <f ca="1">+IF(AND(ISNUMBER(OFFSET('Water Data'!$F$9,0,10*ROW('Water Data'!F201))),'Data Summary'!CA207="Yes"),OFFSET('Water Data'!$F$9,0,10*ROW('Water Data'!F201)),NA())</f>
        <v>#N/A</v>
      </c>
      <c r="M207" s="527" t="e">
        <f ca="1">+IF(AND(ISNUMBER(OFFSET('Water Data'!$G$4,0,10*ROW('Water Data'!G201))),'Data Summary'!CB207="Yes"),100-OFFSET('Water Data'!$G$4,0,10*ROW('Water Data'!G201)),NA())</f>
        <v>#N/A</v>
      </c>
      <c r="N207" s="527" t="e">
        <f ca="1">+IF(AND(ISNUMBER(OFFSET('Water Data'!$G$6,0,10*ROW('Water Data'!G201))),'Data Summary'!CC207="Yes"),OFFSET('Water Data'!$G$6,0,10*ROW('Water Data'!G201)),NA())</f>
        <v>#N/A</v>
      </c>
      <c r="O207" s="527" t="e">
        <f ca="1">+IF(AND(ISNUMBER(OFFSET('Water Data'!$G$9,0,10*ROW('Water Data'!G201))),'Data Summary'!CD207="Yes"),OFFSET('Water Data'!$G$9,0,10*ROW('Water Data'!G201)),NA())</f>
        <v>#N/A</v>
      </c>
      <c r="P207" s="527" t="e">
        <f ca="1">+IF(AND(ISNUMBER(OFFSET('Water Data'!$H$4,0,10*ROW('Water Data'!H201))),'Data Summary'!CE207="Yes"),100-OFFSET('Water Data'!$H$4,0,10*ROW('Water Data'!H201)),NA())</f>
        <v>#N/A</v>
      </c>
      <c r="Q207" s="527" t="e">
        <f ca="1">+IF(AND(ISNUMBER(OFFSET('Water Data'!$H$6,0,10*ROW('Water Data'!H201))),'Data Summary'!CF207="Yes"),OFFSET('Water Data'!$H$6,0,10*ROW('Water Data'!H201)),NA())</f>
        <v>#N/A</v>
      </c>
      <c r="R207" s="527" t="e">
        <f ca="1">+IF(AND(ISNUMBER(OFFSET('Water Data'!$H$9,0,10*ROW('Water Data'!H201))),'Data Summary'!CG207="Yes"),OFFSET('Water Data'!$H$9,0,10*ROW('Water Data'!H201)),NA())</f>
        <v>#N/A</v>
      </c>
      <c r="S207" s="527" t="e">
        <f ca="1">+IF(AND(ISNUMBER(OFFSET('Water Data'!$I$4,0,10*ROW('Water Data'!I201))),'Data Summary'!CH207="Yes"),100-OFFSET('Water Data'!$I$4,0,10*ROW('Water Data'!I201)),NA())</f>
        <v>#N/A</v>
      </c>
      <c r="T207" s="527" t="e">
        <f ca="1">+IF(AND(ISNUMBER(OFFSET('Water Data'!$I$6,0,10*ROW('Water Data'!I201))),'Data Summary'!CI207="Yes"),OFFSET('Water Data'!$I$6,0,10*ROW('Water Data'!I201)),NA())</f>
        <v>#N/A</v>
      </c>
      <c r="U207" s="527" t="e">
        <f ca="1">+IF(AND(ISNUMBER(OFFSET('Water Data'!$I$9,0,10*ROW('Water Data'!I201))),'Data Summary'!CJ207="Yes"),OFFSET('Water Data'!$I$9,0,10*ROW('Water Data'!I201)),NA())</f>
        <v>#N/A</v>
      </c>
      <c r="V207" s="528" t="e">
        <f ca="1">+IF(AND(ISNUMBER(OFFSET('Sanitation Data'!$D$4,0,10*ROW('Sanitation Data'!D201))),'Data Summary'!CK207="Yes"),100-OFFSET('Sanitation Data'!$D$4,0,10*ROW('Sanitation Data'!D201)),NA())</f>
        <v>#N/A</v>
      </c>
      <c r="W207" s="528" t="e">
        <f ca="1">+IF(AND(ISNUMBER(OFFSET('Sanitation Data'!$D$6,0,10*ROW('Sanitation Data'!D201))),'Data Summary'!CL207="Yes"),OFFSET('Sanitation Data'!$D$6,0,10*ROW('Sanitation Data'!D201)),NA())</f>
        <v>#N/A</v>
      </c>
      <c r="X207" s="528" t="e">
        <f ca="1">+IF(AND(ISNUMBER(OFFSET('Sanitation Data'!$D$10,0,10*ROW('Sanitation Data'!D201))),'Data Summary'!CM207="Yes"),OFFSET('Sanitation Data'!$D$10,0,10*ROW('Sanitation Data'!D201)),NA())</f>
        <v>#N/A</v>
      </c>
      <c r="Y207" s="528" t="e">
        <f ca="1">+IF(AND(ISNUMBER(OFFSET('Sanitation Data'!$D$11,0,10*ROW('Sanitation Data'!D201))),'Data Summary'!CN207="Yes"),OFFSET('Sanitation Data'!$D$11,0,10*ROW('Sanitation Data'!D201)),NA())</f>
        <v>#N/A</v>
      </c>
      <c r="Z207" s="528" t="e">
        <f ca="1">+IF(AND(ISNUMBER(OFFSET('Sanitation Data'!$D$12,0,10*ROW('Sanitation Data'!D201))),'Data Summary'!CO207="Yes"),OFFSET('Sanitation Data'!$D$12,0,10*ROW('Sanitation Data'!D201)),NA())</f>
        <v>#N/A</v>
      </c>
      <c r="AA207" s="528" t="e">
        <f ca="1">+IF(AND(ISNUMBER(OFFSET('Sanitation Data'!$E$4,0,10*ROW('Sanitation Data'!E201))),'Data Summary'!CP207="Yes"),100-OFFSET('Sanitation Data'!$E$4,0,10*ROW('Sanitation Data'!E201)),NA())</f>
        <v>#N/A</v>
      </c>
      <c r="AB207" s="528" t="e">
        <f ca="1">+IF(AND(ISNUMBER(OFFSET('Sanitation Data'!$E$6,0,10*ROW('Sanitation Data'!E201))),'Data Summary'!CQ207="Yes"),OFFSET('Sanitation Data'!$E$6,0,10*ROW('Sanitation Data'!E201)),NA())</f>
        <v>#N/A</v>
      </c>
      <c r="AC207" s="528" t="e">
        <f ca="1">+IF(AND(ISNUMBER(OFFSET('Sanitation Data'!$E$10,0,10*ROW('Sanitation Data'!E201))),'Data Summary'!CR207="Yes"),OFFSET('Sanitation Data'!$E$10,0,10*ROW('Sanitation Data'!E201)),NA())</f>
        <v>#N/A</v>
      </c>
      <c r="AD207" s="528" t="e">
        <f ca="1">+IF(AND(ISNUMBER(OFFSET('Sanitation Data'!$E$11,0,10*ROW('Sanitation Data'!E201))),'Data Summary'!CS207="Yes"),OFFSET('Sanitation Data'!$E$11,0,10*ROW('Sanitation Data'!E201)),NA())</f>
        <v>#N/A</v>
      </c>
      <c r="AE207" s="528" t="e">
        <f ca="1">+IF(AND(ISNUMBER(OFFSET('Sanitation Data'!$E$12,0,10*ROW('Sanitation Data'!E201))),'Data Summary'!CT207="Yes"),OFFSET('Sanitation Data'!$E$12,0,10*ROW('Sanitation Data'!E201)),NA())</f>
        <v>#N/A</v>
      </c>
      <c r="AF207" s="528" t="e">
        <f ca="1">+IF(AND(ISNUMBER(OFFSET('Sanitation Data'!$F$4,0,10*ROW('Sanitation Data'!F201))),'Data Summary'!CU207="Yes"),100-OFFSET('Sanitation Data'!$F$4,0,10*ROW('Sanitation Data'!F201)),NA())</f>
        <v>#N/A</v>
      </c>
      <c r="AG207" s="528" t="e">
        <f ca="1">+IF(AND(ISNUMBER(OFFSET('Sanitation Data'!$F$6,0,10*ROW('Sanitation Data'!F201))),'Data Summary'!CV207="Yes"),OFFSET('Sanitation Data'!$F$6,0,10*ROW('Sanitation Data'!F201)),NA())</f>
        <v>#N/A</v>
      </c>
      <c r="AH207" s="528" t="e">
        <f ca="1">+IF(AND(ISNUMBER(OFFSET('Sanitation Data'!$F$10,0,10*ROW('Sanitation Data'!F201))),'Data Summary'!CW207="Yes"),OFFSET('Sanitation Data'!$F$10,0,10*ROW('Sanitation Data'!F201)),NA())</f>
        <v>#N/A</v>
      </c>
      <c r="AI207" s="528" t="e">
        <f ca="1">+IF(AND(ISNUMBER(OFFSET('Sanitation Data'!$F$11,0,10*ROW('Sanitation Data'!F201))),'Data Summary'!CX207="Yes"),OFFSET('Sanitation Data'!$F$11,0,10*ROW('Sanitation Data'!F201)),NA())</f>
        <v>#N/A</v>
      </c>
      <c r="AJ207" s="528" t="e">
        <f ca="1">+IF(AND(ISNUMBER(OFFSET('Sanitation Data'!$F$12,0,10*ROW('Sanitation Data'!F201))),'Data Summary'!CY207="Yes"),OFFSET('Sanitation Data'!$F$12,0,10*ROW('Sanitation Data'!F201)),NA())</f>
        <v>#N/A</v>
      </c>
      <c r="AK207" s="528" t="e">
        <f ca="1">+IF(AND(ISNUMBER(OFFSET('Sanitation Data'!$G$4,0,10*ROW('Sanitation Data'!G201))),'Data Summary'!CZ207="Yes"),100-OFFSET('Sanitation Data'!$G$4,0,10*ROW('Sanitation Data'!G201)),NA())</f>
        <v>#N/A</v>
      </c>
      <c r="AL207" s="528" t="e">
        <f ca="1">+IF(AND(ISNUMBER(OFFSET('Sanitation Data'!$G$6,0,10*ROW('Sanitation Data'!G201))),'Data Summary'!DA207="Yes"),OFFSET('Sanitation Data'!$G$6,0,10*ROW('Sanitation Data'!G201)),NA())</f>
        <v>#N/A</v>
      </c>
      <c r="AM207" s="528" t="e">
        <f ca="1">+IF(AND(ISNUMBER(OFFSET('Sanitation Data'!$G$10,0,10*ROW('Sanitation Data'!G201))),'Data Summary'!DB207="Yes"),OFFSET('Sanitation Data'!$G$10,0,10*ROW('Sanitation Data'!G201)),NA())</f>
        <v>#N/A</v>
      </c>
      <c r="AN207" s="528" t="e">
        <f ca="1">+IF(AND(ISNUMBER(OFFSET('Sanitation Data'!$G$11,0,10*ROW('Sanitation Data'!G201))),'Data Summary'!DC207="Yes"),OFFSET('Sanitation Data'!$G$11,0,10*ROW('Sanitation Data'!G201)),NA())</f>
        <v>#N/A</v>
      </c>
      <c r="AO207" s="528" t="e">
        <f ca="1">+IF(AND(ISNUMBER(OFFSET('Sanitation Data'!$G$12,0,10*ROW('Sanitation Data'!G201))),'Data Summary'!DD207="Yes"),OFFSET('Sanitation Data'!$G$12,0,10*ROW('Sanitation Data'!G201)),NA())</f>
        <v>#N/A</v>
      </c>
      <c r="AP207" s="528" t="e">
        <f ca="1">+IF(AND(ISNUMBER(OFFSET('Sanitation Data'!$H$4,0,10*ROW('Sanitation Data'!H201))),'Data Summary'!DE207="Yes"),100-OFFSET('Sanitation Data'!$H$4,0,10*ROW('Sanitation Data'!H201)),NA())</f>
        <v>#N/A</v>
      </c>
      <c r="AQ207" s="528" t="e">
        <f ca="1">+IF(AND(ISNUMBER(OFFSET('Sanitation Data'!$H$6,0,10*ROW('Sanitation Data'!H201))),'Data Summary'!DF207="Yes"),OFFSET('Sanitation Data'!$H$6,0,10*ROW('Sanitation Data'!H201)),NA())</f>
        <v>#N/A</v>
      </c>
      <c r="AR207" s="528" t="e">
        <f ca="1">+IF(AND(ISNUMBER(OFFSET('Sanitation Data'!$H$10,0,10*ROW('Sanitation Data'!H201))),'Data Summary'!DG207="Yes"),OFFSET('Sanitation Data'!$H$10,0,10*ROW('Sanitation Data'!H201)),NA())</f>
        <v>#N/A</v>
      </c>
      <c r="AS207" s="528" t="e">
        <f ca="1">+IF(AND(ISNUMBER(OFFSET('Sanitation Data'!$H$11,0,10*ROW('Sanitation Data'!H201))),'Data Summary'!DH207="Yes"),OFFSET('Sanitation Data'!$H$11,0,10*ROW('Sanitation Data'!H201)),NA())</f>
        <v>#N/A</v>
      </c>
      <c r="AT207" s="528" t="e">
        <f ca="1">+IF(AND(ISNUMBER(OFFSET('Sanitation Data'!$H$12,0,10*ROW('Sanitation Data'!H201))),'Data Summary'!DI207="Yes"),OFFSET('Sanitation Data'!$H$12,0,10*ROW('Sanitation Data'!H201)),NA())</f>
        <v>#N/A</v>
      </c>
      <c r="AU207" s="528" t="e">
        <f ca="1">+IF(AND(ISNUMBER(OFFSET('Sanitation Data'!$I$4,0,10*ROW('Sanitation Data'!I201))),'Data Summary'!DJ207="Yes"),100-OFFSET('Sanitation Data'!$I$4,0,10*ROW('Sanitation Data'!I201)),NA())</f>
        <v>#N/A</v>
      </c>
      <c r="AV207" s="528" t="e">
        <f ca="1">+IF(AND(ISNUMBER(OFFSET('Sanitation Data'!$I$6,0,10*ROW('Sanitation Data'!I201))),'Data Summary'!DK207="Yes"),OFFSET('Sanitation Data'!$I$6,0,10*ROW('Sanitation Data'!I201)),NA())</f>
        <v>#N/A</v>
      </c>
      <c r="AW207" s="528" t="e">
        <f ca="1">+IF(AND(ISNUMBER(OFFSET('Sanitation Data'!$I$10,0,10*ROW('Sanitation Data'!I201))),'Data Summary'!DL207="Yes"),OFFSET('Sanitation Data'!$I$10,0,10*ROW('Sanitation Data'!I201)),NA())</f>
        <v>#N/A</v>
      </c>
      <c r="AX207" s="528" t="e">
        <f ca="1">+IF(AND(ISNUMBER(OFFSET('Sanitation Data'!$I$11,0,10*ROW('Sanitation Data'!I201))),'Data Summary'!DM207="Yes"),OFFSET('Sanitation Data'!$I$11,0,10*ROW('Sanitation Data'!I201)),NA())</f>
        <v>#N/A</v>
      </c>
      <c r="AY207" s="528" t="e">
        <f ca="1">+IF(AND(ISNUMBER(OFFSET('Sanitation Data'!$I$12,0,10*ROW('Sanitation Data'!I201))),'Data Summary'!DN207="Yes"),OFFSET('Sanitation Data'!$I$12,0,10*ROW('Sanitation Data'!I201)),NA())</f>
        <v>#N/A</v>
      </c>
      <c r="AZ207" s="529" t="e">
        <f ca="1">+IF(AND(ISNUMBER(OFFSET('Hygiene Data'!$D$5,0,10*ROW('Hygiene Data'!D201))),'Data Summary'!DO207="Yes"),OFFSET('Hygiene Data'!$D$5,0,10*ROW('Hygiene Data'!D201)),NA())</f>
        <v>#N/A</v>
      </c>
      <c r="BA207" s="529" t="e">
        <f ca="1">+IF(AND(ISNUMBER(OFFSET('Hygiene Data'!$D$7,0,10*ROW('Hygiene Data'!D201))),'Data Summary'!DP207="Yes"),OFFSET('Hygiene Data'!$D$7,0,10*ROW('Hygiene Data'!D201)),NA())</f>
        <v>#N/A</v>
      </c>
      <c r="BB207" s="529" t="e">
        <f ca="1">+IF(AND(ISNUMBER(OFFSET('Hygiene Data'!$D$9,0,10*ROW('Hygiene Data'!D201))),'Data Summary'!DQ207="Yes"),OFFSET('Hygiene Data'!$D$9,0,10*ROW('Hygiene Data'!D201)),NA())</f>
        <v>#N/A</v>
      </c>
      <c r="BC207" s="529" t="e">
        <f ca="1">+IF(AND(ISNUMBER(OFFSET('Hygiene Data'!$E$5,0,10*ROW('Hygiene Data'!E201))),'Data Summary'!DR207="Yes"),OFFSET('Hygiene Data'!$E$5,0,10*ROW('Hygiene Data'!E201)),NA())</f>
        <v>#N/A</v>
      </c>
      <c r="BD207" s="529" t="e">
        <f ca="1">+IF(AND(ISNUMBER(OFFSET('Hygiene Data'!$E$7,0,10*ROW('Hygiene Data'!E201))),'Data Summary'!DS207="Yes"),OFFSET('Hygiene Data'!$E$7,0,10*ROW('Hygiene Data'!E201)),NA())</f>
        <v>#N/A</v>
      </c>
      <c r="BE207" s="529" t="e">
        <f ca="1">+IF(AND(ISNUMBER(OFFSET('Hygiene Data'!$E$9,0,10*ROW('Hygiene Data'!E201))),'Data Summary'!DT207="Yes"),OFFSET('Hygiene Data'!$E$9,0,10*ROW('Hygiene Data'!E201)),NA())</f>
        <v>#N/A</v>
      </c>
      <c r="BF207" s="529" t="e">
        <f ca="1">+IF(AND(ISNUMBER(OFFSET('Hygiene Data'!$F$5,0,10*ROW('Hygiene Data'!F201))),'Data Summary'!DU207="Yes"),OFFSET('Hygiene Data'!$F$5,0,10*ROW('Hygiene Data'!F201)),NA())</f>
        <v>#N/A</v>
      </c>
      <c r="BG207" s="529" t="e">
        <f ca="1">+IF(AND(ISNUMBER(OFFSET('Hygiene Data'!$F$7,0,10*ROW('Hygiene Data'!F201))),'Data Summary'!DV207="Yes"),OFFSET('Hygiene Data'!$F$7,0,10*ROW('Hygiene Data'!F201)),NA())</f>
        <v>#N/A</v>
      </c>
      <c r="BH207" s="529" t="e">
        <f ca="1">+IF(AND(ISNUMBER(OFFSET('Hygiene Data'!$F$9,0,10*ROW('Hygiene Data'!F201))),'Data Summary'!DW207="Yes"),OFFSET('Hygiene Data'!$F$9,0,10*ROW('Hygiene Data'!F201)),NA())</f>
        <v>#N/A</v>
      </c>
      <c r="BI207" s="529" t="e">
        <f ca="1">+IF(AND(ISNUMBER(OFFSET('Hygiene Data'!$G$5,0,10*ROW('Hygiene Data'!G201))),'Data Summary'!DX207="Yes"),OFFSET('Hygiene Data'!$G$5,0,10*ROW('Hygiene Data'!G201)),NA())</f>
        <v>#N/A</v>
      </c>
      <c r="BJ207" s="529" t="e">
        <f ca="1">+IF(AND(ISNUMBER(OFFSET('Hygiene Data'!$G$7,0,10*ROW('Hygiene Data'!G201))),'Data Summary'!DY207="Yes"),OFFSET('Hygiene Data'!$G$7,0,10*ROW('Hygiene Data'!G201)),NA())</f>
        <v>#N/A</v>
      </c>
      <c r="BK207" s="529" t="e">
        <f ca="1">+IF(AND(ISNUMBER(OFFSET('Hygiene Data'!$G$9,0,10*ROW('Hygiene Data'!G201))),'Data Summary'!DZ207="Yes"),OFFSET('Hygiene Data'!$G$9,0,10*ROW('Hygiene Data'!G201)),NA())</f>
        <v>#N/A</v>
      </c>
      <c r="BL207" s="529" t="e">
        <f ca="1">+IF(AND(ISNUMBER(OFFSET('Hygiene Data'!$H$5,0,10*ROW('Hygiene Data'!H201))),'Data Summary'!EA207="Yes"),OFFSET('Hygiene Data'!$H$5,0,10*ROW('Hygiene Data'!H201)),NA())</f>
        <v>#N/A</v>
      </c>
      <c r="BM207" s="529" t="e">
        <f ca="1">+IF(AND(ISNUMBER(OFFSET('Hygiene Data'!$H$7,0,10*ROW('Hygiene Data'!H201))),'Data Summary'!EB207="Yes"),OFFSET('Hygiene Data'!$H$7,0,10*ROW('Hygiene Data'!H201)),NA())</f>
        <v>#N/A</v>
      </c>
      <c r="BN207" s="529" t="e">
        <f ca="1">+IF(AND(ISNUMBER(OFFSET('Hygiene Data'!$H$9,0,10*ROW('Hygiene Data'!H201))),'Data Summary'!EC207="Yes"),OFFSET('Hygiene Data'!$H$9,0,10*ROW('Hygiene Data'!H201)),NA())</f>
        <v>#N/A</v>
      </c>
      <c r="BO207" s="529" t="e">
        <f ca="1">+IF(AND(ISNUMBER(OFFSET('Hygiene Data'!$I$5,0,10*ROW('Hygiene Data'!I201))),'Data Summary'!ED207="Yes"),OFFSET('Hygiene Data'!$I$5,0,10*ROW('Hygiene Data'!I201)),NA())</f>
        <v>#N/A</v>
      </c>
      <c r="BP207" s="529" t="e">
        <f ca="1">+IF(AND(ISNUMBER(OFFSET('Hygiene Data'!$I$7,0,10*ROW('Hygiene Data'!I201))),'Data Summary'!EE207="Yes"),OFFSET('Hygiene Data'!$I$7,0,10*ROW('Hygiene Data'!I201)),NA())</f>
        <v>#N/A</v>
      </c>
      <c r="BQ207" s="529"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310FD-19D4-464E-ACFE-0AA7C20AED14}">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89" customWidth="1"/>
    <col min="2" max="2" width="6.5" style="590" customWidth="1"/>
    <col min="3" max="3" width="21.59765625" style="591" customWidth="1"/>
    <col min="4" max="4" width="9.69921875" style="539" customWidth="1"/>
    <col min="5" max="5" width="8" style="594" customWidth="1"/>
    <col min="6" max="6" width="8" style="592" customWidth="1"/>
    <col min="7" max="7" width="8" style="595" customWidth="1"/>
    <col min="8" max="8" width="8" style="592" customWidth="1"/>
    <col min="9" max="9" width="8" style="539" customWidth="1"/>
    <col min="10" max="10" width="8" style="593" customWidth="1"/>
    <col min="11" max="11" width="8" style="596" customWidth="1"/>
    <col min="12" max="12" width="8" style="592" customWidth="1"/>
    <col min="13" max="13" width="8" style="597" customWidth="1"/>
    <col min="14" max="14" width="8" style="593" customWidth="1"/>
    <col min="15" max="19" width="8" style="539" customWidth="1"/>
    <col min="20" max="16384" width="9" style="539"/>
  </cols>
  <sheetData>
    <row r="1" spans="1:19" ht="20.25" customHeight="1" x14ac:dyDescent="0.25">
      <c r="A1" s="530" t="str">
        <f>HLOOKUP(Introduction!$G$4,nametranslations,157,FALSE)</f>
        <v>WHO/UNICEF JMP Estimates
(Updated 2026)</v>
      </c>
      <c r="B1" s="531" t="str">
        <f ca="1">HLOOKUP([1]Introduction!$G$4,nametranslations,38,FALSE)</f>
        <v>Water, sanitation and hygiene services in schools</v>
      </c>
      <c r="C1" s="531" t="str">
        <f ca="1">HLOOKUP([1]Introduction!$G$4,nametranslations,38,FALSE)</f>
        <v>Water, sanitation and hygiene services in schools</v>
      </c>
      <c r="D1" s="531" t="str">
        <f ca="1">HLOOKUP([1]Introduction!$G$4,nametranslations,38,FALSE)</f>
        <v>Water, sanitation and hygiene services in schools</v>
      </c>
      <c r="E1" s="532" t="str">
        <f>HLOOKUP(Introduction!$G$4,nametranslations,68,FALSE)</f>
        <v>Drinking Water (%)</v>
      </c>
      <c r="F1" s="533"/>
      <c r="G1" s="533"/>
      <c r="H1" s="533"/>
      <c r="I1" s="534"/>
      <c r="J1" s="535" t="str">
        <f>HLOOKUP(Introduction!$G$4,nametranslations,69,FALSE)</f>
        <v>Sanitation (%)</v>
      </c>
      <c r="K1" s="535"/>
      <c r="L1" s="535"/>
      <c r="M1" s="535"/>
      <c r="N1" s="535"/>
      <c r="O1" s="536" t="str">
        <f>HLOOKUP(Introduction!$G$4,nametranslations,70,FALSE)</f>
        <v>Hygiene (%)</v>
      </c>
      <c r="P1" s="537"/>
      <c r="Q1" s="537"/>
      <c r="R1" s="537"/>
      <c r="S1" s="538"/>
    </row>
    <row r="2" spans="1:19" x14ac:dyDescent="0.25">
      <c r="A2" s="531" t="str">
        <f ca="1">HLOOKUP([1]Introduction!$G$4,nametranslations,38,FALSE)</f>
        <v>Water, sanitation and hygiene services in schools</v>
      </c>
      <c r="B2" s="531" t="str">
        <f ca="1">HLOOKUP([1]Introduction!$G$4,nametranslations,38,FALSE)</f>
        <v>Water, sanitation and hygiene services in schools</v>
      </c>
      <c r="C2" s="531" t="str">
        <f ca="1">HLOOKUP([1]Introduction!$G$4,nametranslations,38,FALSE)</f>
        <v>Water, sanitation and hygiene services in schools</v>
      </c>
      <c r="D2" s="531" t="str">
        <f ca="1">HLOOKUP([1]Introduction!$G$4,nametranslations,38,FALSE)</f>
        <v>Water, sanitation and hygiene services in schools</v>
      </c>
      <c r="E2" s="540"/>
      <c r="F2" s="541"/>
      <c r="G2" s="542"/>
      <c r="H2" s="543"/>
      <c r="I2" s="544"/>
      <c r="J2" s="545"/>
      <c r="K2" s="541"/>
      <c r="L2" s="546"/>
      <c r="M2" s="543"/>
      <c r="N2" s="547"/>
      <c r="O2" s="540"/>
      <c r="P2" s="541"/>
      <c r="Q2" s="548"/>
      <c r="R2" s="543"/>
      <c r="S2" s="544"/>
    </row>
    <row r="3" spans="1:19" ht="134.25" customHeight="1" x14ac:dyDescent="0.25">
      <c r="A3" s="549" t="str">
        <f>HLOOKUP(Introduction!$G$4,nametranslations,71,FALSE)</f>
        <v>Country</v>
      </c>
      <c r="B3" s="550" t="str">
        <f>HLOOKUP(Introduction!$G$4,nametranslations,72,FALSE)</f>
        <v>Year</v>
      </c>
      <c r="C3" s="551" t="str">
        <f>HLOOKUP(Introduction!$G$4,nametranslations,73,FALSE)</f>
        <v>Setting</v>
      </c>
      <c r="D3" s="552" t="str">
        <f>HLOOKUP(Introduction!$G$4,nametranslations,67,FALSE)</f>
        <v>School Age Population 
Source: United Nations Population Division &amp; UNESCO</v>
      </c>
      <c r="E3" s="553" t="str">
        <f>HLOOKUP(Introduction!$G$4,nametranslations,74,FALSE)</f>
        <v>Facility</v>
      </c>
      <c r="F3" s="554" t="str">
        <f>HLOOKUP(Introduction!$G$4,nametranslations,75,FALSE)</f>
        <v>Improved</v>
      </c>
      <c r="G3" s="555" t="str">
        <f>HLOOKUP(Introduction!$G$4,nametranslations,76,FALSE)</f>
        <v>Basic (improved &amp; available)</v>
      </c>
      <c r="H3" s="556" t="str">
        <f>HLOOKUP(Introduction!$G$4,nametranslations,77,FALSE)</f>
        <v>Limited</v>
      </c>
      <c r="I3" s="557" t="str">
        <f>HLOOKUP(Introduction!$G$4,nametranslations,78,FALSE)</f>
        <v>No service</v>
      </c>
      <c r="J3" s="558" t="str">
        <f>HLOOKUP(Introduction!$G$4,nametranslations,74,FALSE)</f>
        <v>Facility</v>
      </c>
      <c r="K3" s="559" t="str">
        <f>HLOOKUP(Introduction!$G$4,nametranslations,75,FALSE)</f>
        <v>Improved</v>
      </c>
      <c r="L3" s="560" t="str">
        <f>HLOOKUP(Introduction!$G$4,nametranslations,79,FALSE)</f>
        <v>Basic
(improved, usable &amp; single-sex)</v>
      </c>
      <c r="M3" s="556" t="str">
        <f>HLOOKUP(Introduction!$G$4,nametranslations,77,FALSE)</f>
        <v>Limited</v>
      </c>
      <c r="N3" s="557" t="str">
        <f>HLOOKUP(Introduction!$G$4,nametranslations,78,FALSE)</f>
        <v>No service</v>
      </c>
      <c r="O3" s="553" t="str">
        <f>HLOOKUP(Introduction!$G$4,nametranslations,74,FALSE)</f>
        <v>Facility</v>
      </c>
      <c r="P3" s="554" t="str">
        <f>HLOOKUP(Introduction!$G$4,nametranslations,80,FALSE)</f>
        <v>Facility with water</v>
      </c>
      <c r="Q3" s="561" t="str">
        <f>HLOOKUP(Introduction!$G$4,nametranslations,81,FALSE)</f>
        <v>Basic  
(facility with water &amp; soap)</v>
      </c>
      <c r="R3" s="556" t="str">
        <f>HLOOKUP(Introduction!$G$4,nametranslations,77,FALSE)</f>
        <v>Limited</v>
      </c>
      <c r="S3" s="557" t="str">
        <f>HLOOKUP(Introduction!$G$4,nametranslations,78,FALSE)</f>
        <v>No service</v>
      </c>
    </row>
    <row r="4" spans="1:19" x14ac:dyDescent="0.25">
      <c r="A4" s="562" t="str">
        <f>+Introduction!$C$7</f>
        <v>Republic of Moldova</v>
      </c>
      <c r="B4" s="563">
        <f>IF(ISBLANK(Regressions!B14), " ", Regressions!B14)</f>
        <v>2000</v>
      </c>
      <c r="C4" s="564" t="str">
        <f>HLOOKUP(Introduction!$G$4,nametranslations,24,FALSE)</f>
        <v>Total</v>
      </c>
      <c r="D4" s="565">
        <f>IF(ISBLANK(Regressions!D14), " ", Regressions!D14)</f>
        <v>501102</v>
      </c>
      <c r="E4" s="566">
        <f>IF(ISNUMBER(Regressions!E14),ROUND(Regressions!E14, 1), NA())</f>
        <v>100</v>
      </c>
      <c r="F4" s="567" t="e">
        <f>IF(ISNUMBER(Regressions!F14),ROUND(Regressions!F14, 1), NA())</f>
        <v>#N/A</v>
      </c>
      <c r="G4" s="568" t="e">
        <f>IF(ISNUMBER(Regressions!G14),ROUND(Regressions!G14, 1), NA())</f>
        <v>#N/A</v>
      </c>
      <c r="H4" s="569" t="e">
        <f>IF(ISNUMBER(Regressions!H14),ROUND(Regressions!H14, 1), NA())</f>
        <v>#N/A</v>
      </c>
      <c r="I4" s="570" t="e">
        <f>IF(ISNUMBER(Regressions!I14),ROUND(Regressions!I14, 1), NA())</f>
        <v>#N/A</v>
      </c>
      <c r="J4" s="571">
        <f>IF(ISNUMBER(Regressions!K14),ROUND(Regressions!K14, 1), NA())</f>
        <v>100</v>
      </c>
      <c r="K4" s="567" t="e">
        <f>IF(ISNUMBER(Regressions!L14),ROUND(Regressions!L14, 1), NA())</f>
        <v>#N/A</v>
      </c>
      <c r="L4" s="572" t="e">
        <f>IF(ISNUMBER(Regressions!M14),ROUND(Regressions!M14, 1), NA())</f>
        <v>#N/A</v>
      </c>
      <c r="M4" s="569" t="e">
        <f>IF(ISNUMBER(Regressions!N14),ROUND(Regressions!N14, 1), NA())</f>
        <v>#N/A</v>
      </c>
      <c r="N4" s="570">
        <f>IF(ISNUMBER(Regressions!O14),ROUND(Regressions!O14, 1), NA())</f>
        <v>0</v>
      </c>
      <c r="O4" s="571" t="e">
        <f>IF(ISNUMBER(Regressions!Q14),ROUND(Regressions!Q14, 1), NA())</f>
        <v>#N/A</v>
      </c>
      <c r="P4" s="567" t="e">
        <f>IF(ISNUMBER(Regressions!R14),ROUND(Regressions!R14, 1), NA())</f>
        <v>#N/A</v>
      </c>
      <c r="Q4" s="573" t="e">
        <f>IF(ISNUMBER(Regressions!S14),ROUND(Regressions!S14, 1), NA())</f>
        <v>#N/A</v>
      </c>
      <c r="R4" s="569" t="e">
        <f>IF(ISNUMBER(Regressions!T14),ROUND(Regressions!T14, 1), NA())</f>
        <v>#N/A</v>
      </c>
      <c r="S4" s="570" t="e">
        <f>IF(ISNUMBER(Regressions!U14),ROUND(Regressions!U14, 1), NA())</f>
        <v>#N/A</v>
      </c>
    </row>
    <row r="5" spans="1:19" x14ac:dyDescent="0.25">
      <c r="A5" s="562" t="str">
        <f>+Introduction!$C$7</f>
        <v>Republic of Moldova</v>
      </c>
      <c r="B5" s="563">
        <f>IF(ISBLANK(Regressions!B15), " ", Regressions!B15)</f>
        <v>2001</v>
      </c>
      <c r="C5" s="562" t="str">
        <f>HLOOKUP(Introduction!$G$4,nametranslations,24,FALSE)</f>
        <v>Total</v>
      </c>
      <c r="D5" s="565">
        <f>IF(ISBLANK(Regressions!D15), " ", Regressions!D15)</f>
        <v>501102</v>
      </c>
      <c r="E5" s="566">
        <f>IF(ISNUMBER(Regressions!E15),ROUND(Regressions!E15, 1), NA())</f>
        <v>100</v>
      </c>
      <c r="F5" s="567" t="e">
        <f>IF(ISNUMBER(Regressions!F15),ROUND(Regressions!F15, 1), NA())</f>
        <v>#N/A</v>
      </c>
      <c r="G5" s="568" t="e">
        <f>IF(ISNUMBER(Regressions!G15),ROUND(Regressions!G15, 1), NA())</f>
        <v>#N/A</v>
      </c>
      <c r="H5" s="569" t="e">
        <f>IF(ISNUMBER(Regressions!H15),ROUND(Regressions!H15, 1), NA())</f>
        <v>#N/A</v>
      </c>
      <c r="I5" s="570" t="e">
        <f>IF(ISNUMBER(Regressions!I15),ROUND(Regressions!I15, 1), NA())</f>
        <v>#N/A</v>
      </c>
      <c r="J5" s="571">
        <f>IF(ISNUMBER(Regressions!K15),ROUND(Regressions!K15, 1), NA())</f>
        <v>100</v>
      </c>
      <c r="K5" s="567" t="e">
        <f>IF(ISNUMBER(Regressions!L15),ROUND(Regressions!L15, 1), NA())</f>
        <v>#N/A</v>
      </c>
      <c r="L5" s="572" t="e">
        <f>IF(ISNUMBER(Regressions!M15),ROUND(Regressions!M15, 1), NA())</f>
        <v>#N/A</v>
      </c>
      <c r="M5" s="569" t="e">
        <f>IF(ISNUMBER(Regressions!N15),ROUND(Regressions!N15, 1), NA())</f>
        <v>#N/A</v>
      </c>
      <c r="N5" s="570">
        <f>IF(ISNUMBER(Regressions!O15),ROUND(Regressions!O15, 1), NA())</f>
        <v>0</v>
      </c>
      <c r="O5" s="571" t="e">
        <f>IF(ISNUMBER(Regressions!Q15),ROUND(Regressions!Q15, 1), NA())</f>
        <v>#N/A</v>
      </c>
      <c r="P5" s="567" t="e">
        <f>IF(ISNUMBER(Regressions!R15),ROUND(Regressions!R15, 1), NA())</f>
        <v>#N/A</v>
      </c>
      <c r="Q5" s="573" t="e">
        <f>IF(ISNUMBER(Regressions!S15),ROUND(Regressions!S15, 1), NA())</f>
        <v>#N/A</v>
      </c>
      <c r="R5" s="569" t="e">
        <f>IF(ISNUMBER(Regressions!T15),ROUND(Regressions!T15, 1), NA())</f>
        <v>#N/A</v>
      </c>
      <c r="S5" s="570" t="e">
        <f>IF(ISNUMBER(Regressions!U15),ROUND(Regressions!U15, 1), NA())</f>
        <v>#N/A</v>
      </c>
    </row>
    <row r="6" spans="1:19" x14ac:dyDescent="0.25">
      <c r="A6" s="562" t="str">
        <f>+Introduction!$C$7</f>
        <v>Republic of Moldova</v>
      </c>
      <c r="B6" s="563">
        <f>IF(ISBLANK(Regressions!B16), " ", Regressions!B16)</f>
        <v>2002</v>
      </c>
      <c r="C6" s="562" t="str">
        <f>HLOOKUP(Introduction!$G$4,nametranslations,24,FALSE)</f>
        <v>Total</v>
      </c>
      <c r="D6" s="565">
        <f>IF(ISBLANK(Regressions!D16), " ", Regressions!D16)</f>
        <v>501102</v>
      </c>
      <c r="E6" s="566">
        <f>IF(ISNUMBER(Regressions!E16),ROUND(Regressions!E16, 1), NA())</f>
        <v>100</v>
      </c>
      <c r="F6" s="567" t="e">
        <f>IF(ISNUMBER(Regressions!F16),ROUND(Regressions!F16, 1), NA())</f>
        <v>#N/A</v>
      </c>
      <c r="G6" s="568" t="e">
        <f>IF(ISNUMBER(Regressions!G16),ROUND(Regressions!G16, 1), NA())</f>
        <v>#N/A</v>
      </c>
      <c r="H6" s="569" t="e">
        <f>IF(ISNUMBER(Regressions!H16),ROUND(Regressions!H16, 1), NA())</f>
        <v>#N/A</v>
      </c>
      <c r="I6" s="570" t="e">
        <f>IF(ISNUMBER(Regressions!I16),ROUND(Regressions!I16, 1), NA())</f>
        <v>#N/A</v>
      </c>
      <c r="J6" s="571">
        <f>IF(ISNUMBER(Regressions!K16),ROUND(Regressions!K16, 1), NA())</f>
        <v>100</v>
      </c>
      <c r="K6" s="567" t="e">
        <f>IF(ISNUMBER(Regressions!L16),ROUND(Regressions!L16, 1), NA())</f>
        <v>#N/A</v>
      </c>
      <c r="L6" s="572" t="e">
        <f>IF(ISNUMBER(Regressions!M16),ROUND(Regressions!M16, 1), NA())</f>
        <v>#N/A</v>
      </c>
      <c r="M6" s="569" t="e">
        <f>IF(ISNUMBER(Regressions!N16),ROUND(Regressions!N16, 1), NA())</f>
        <v>#N/A</v>
      </c>
      <c r="N6" s="570">
        <f>IF(ISNUMBER(Regressions!O16),ROUND(Regressions!O16, 1), NA())</f>
        <v>0</v>
      </c>
      <c r="O6" s="571" t="e">
        <f>IF(ISNUMBER(Regressions!Q16),ROUND(Regressions!Q16, 1), NA())</f>
        <v>#N/A</v>
      </c>
      <c r="P6" s="567" t="e">
        <f>IF(ISNUMBER(Regressions!R16),ROUND(Regressions!R16, 1), NA())</f>
        <v>#N/A</v>
      </c>
      <c r="Q6" s="573" t="e">
        <f>IF(ISNUMBER(Regressions!S16),ROUND(Regressions!S16, 1), NA())</f>
        <v>#N/A</v>
      </c>
      <c r="R6" s="569" t="e">
        <f>IF(ISNUMBER(Regressions!T16),ROUND(Regressions!T16, 1), NA())</f>
        <v>#N/A</v>
      </c>
      <c r="S6" s="570" t="e">
        <f>IF(ISNUMBER(Regressions!U16),ROUND(Regressions!U16, 1), NA())</f>
        <v>#N/A</v>
      </c>
    </row>
    <row r="7" spans="1:19" x14ac:dyDescent="0.25">
      <c r="A7" s="562" t="str">
        <f>+Introduction!$C$7</f>
        <v>Republic of Moldova</v>
      </c>
      <c r="B7" s="563">
        <f>IF(ISBLANK(Regressions!B17), " ", Regressions!B17)</f>
        <v>2003</v>
      </c>
      <c r="C7" s="562" t="str">
        <f>HLOOKUP(Introduction!$G$4,nametranslations,24,FALSE)</f>
        <v>Total</v>
      </c>
      <c r="D7" s="565">
        <f>IF(ISBLANK(Regressions!D17), " ", Regressions!D17)</f>
        <v>501102</v>
      </c>
      <c r="E7" s="566">
        <f>IF(ISNUMBER(Regressions!E17),ROUND(Regressions!E17, 1), NA())</f>
        <v>100</v>
      </c>
      <c r="F7" s="567" t="e">
        <f>IF(ISNUMBER(Regressions!F17),ROUND(Regressions!F17, 1), NA())</f>
        <v>#N/A</v>
      </c>
      <c r="G7" s="568" t="e">
        <f>IF(ISNUMBER(Regressions!G17),ROUND(Regressions!G17, 1), NA())</f>
        <v>#N/A</v>
      </c>
      <c r="H7" s="569" t="e">
        <f>IF(ISNUMBER(Regressions!H17),ROUND(Regressions!H17, 1), NA())</f>
        <v>#N/A</v>
      </c>
      <c r="I7" s="570" t="e">
        <f>IF(ISNUMBER(Regressions!I17),ROUND(Regressions!I17, 1), NA())</f>
        <v>#N/A</v>
      </c>
      <c r="J7" s="571">
        <f>IF(ISNUMBER(Regressions!K17),ROUND(Regressions!K17, 1), NA())</f>
        <v>100</v>
      </c>
      <c r="K7" s="567" t="e">
        <f>IF(ISNUMBER(Regressions!L17),ROUND(Regressions!L17, 1), NA())</f>
        <v>#N/A</v>
      </c>
      <c r="L7" s="572" t="e">
        <f>IF(ISNUMBER(Regressions!M17),ROUND(Regressions!M17, 1), NA())</f>
        <v>#N/A</v>
      </c>
      <c r="M7" s="569" t="e">
        <f>IF(ISNUMBER(Regressions!N17),ROUND(Regressions!N17, 1), NA())</f>
        <v>#N/A</v>
      </c>
      <c r="N7" s="570">
        <f>IF(ISNUMBER(Regressions!O17),ROUND(Regressions!O17, 1), NA())</f>
        <v>0</v>
      </c>
      <c r="O7" s="571" t="e">
        <f>IF(ISNUMBER(Regressions!Q17),ROUND(Regressions!Q17, 1), NA())</f>
        <v>#N/A</v>
      </c>
      <c r="P7" s="567" t="e">
        <f>IF(ISNUMBER(Regressions!R17),ROUND(Regressions!R17, 1), NA())</f>
        <v>#N/A</v>
      </c>
      <c r="Q7" s="573" t="e">
        <f>IF(ISNUMBER(Regressions!S17),ROUND(Regressions!S17, 1), NA())</f>
        <v>#N/A</v>
      </c>
      <c r="R7" s="569" t="e">
        <f>IF(ISNUMBER(Regressions!T17),ROUND(Regressions!T17, 1), NA())</f>
        <v>#N/A</v>
      </c>
      <c r="S7" s="570" t="e">
        <f>IF(ISNUMBER(Regressions!U17),ROUND(Regressions!U17, 1), NA())</f>
        <v>#N/A</v>
      </c>
    </row>
    <row r="8" spans="1:19" x14ac:dyDescent="0.25">
      <c r="A8" s="562" t="str">
        <f>+Introduction!$C$7</f>
        <v>Republic of Moldova</v>
      </c>
      <c r="B8" s="563">
        <f>IF(ISBLANK(Regressions!B18), " ", Regressions!B18)</f>
        <v>2004</v>
      </c>
      <c r="C8" s="562" t="str">
        <f>HLOOKUP(Introduction!$G$4,nametranslations,24,FALSE)</f>
        <v>Total</v>
      </c>
      <c r="D8" s="565">
        <f>IF(ISBLANK(Regressions!D18), " ", Regressions!D18)</f>
        <v>501102</v>
      </c>
      <c r="E8" s="566">
        <f>IF(ISNUMBER(Regressions!E18),ROUND(Regressions!E18, 1), NA())</f>
        <v>100</v>
      </c>
      <c r="F8" s="567">
        <f>IF(ISNUMBER(Regressions!F18),ROUND(Regressions!F18, 1), NA())</f>
        <v>90.7</v>
      </c>
      <c r="G8" s="568">
        <f>IF(ISNUMBER(Regressions!G18),ROUND(Regressions!G18, 1), NA())</f>
        <v>79.3</v>
      </c>
      <c r="H8" s="569">
        <f>IF(ISNUMBER(Regressions!H18),ROUND(Regressions!H18, 1), NA())</f>
        <v>11.5</v>
      </c>
      <c r="I8" s="570">
        <f>IF(ISNUMBER(Regressions!I18),ROUND(Regressions!I18, 1), NA())</f>
        <v>9.3000000000000007</v>
      </c>
      <c r="J8" s="571">
        <f>IF(ISNUMBER(Regressions!K18),ROUND(Regressions!K18, 1), NA())</f>
        <v>100</v>
      </c>
      <c r="K8" s="567" t="e">
        <f>IF(ISNUMBER(Regressions!L18),ROUND(Regressions!L18, 1), NA())</f>
        <v>#N/A</v>
      </c>
      <c r="L8" s="572">
        <f>IF(ISNUMBER(Regressions!M18),ROUND(Regressions!M18, 1), NA())</f>
        <v>70.900000000000006</v>
      </c>
      <c r="M8" s="569">
        <f>IF(ISNUMBER(Regressions!N18),ROUND(Regressions!N18, 1), NA())</f>
        <v>29.1</v>
      </c>
      <c r="N8" s="570">
        <f>IF(ISNUMBER(Regressions!O18),ROUND(Regressions!O18, 1), NA())</f>
        <v>0</v>
      </c>
      <c r="O8" s="571">
        <f>IF(ISNUMBER(Regressions!Q18),ROUND(Regressions!Q18, 1), NA())</f>
        <v>98.7</v>
      </c>
      <c r="P8" s="567">
        <f>IF(ISNUMBER(Regressions!R18),ROUND(Regressions!R18, 1), NA())</f>
        <v>82.4</v>
      </c>
      <c r="Q8" s="573">
        <f>IF(ISNUMBER(Regressions!S18),ROUND(Regressions!S18, 1), NA())</f>
        <v>82.4</v>
      </c>
      <c r="R8" s="569">
        <f>IF(ISNUMBER(Regressions!T18),ROUND(Regressions!T18, 1), NA())</f>
        <v>0</v>
      </c>
      <c r="S8" s="570">
        <f>IF(ISNUMBER(Regressions!U18),ROUND(Regressions!U18, 1), NA())</f>
        <v>17.600000000000001</v>
      </c>
    </row>
    <row r="9" spans="1:19" x14ac:dyDescent="0.25">
      <c r="A9" s="562" t="str">
        <f>+Introduction!$C$7</f>
        <v>Republic of Moldova</v>
      </c>
      <c r="B9" s="563">
        <f>IF(ISBLANK(Regressions!B19), " ", Regressions!B19)</f>
        <v>2005</v>
      </c>
      <c r="C9" s="562" t="str">
        <f>HLOOKUP(Introduction!$G$4,nametranslations,24,FALSE)</f>
        <v>Total</v>
      </c>
      <c r="D9" s="565">
        <f>IF(ISBLANK(Regressions!D19), " ", Regressions!D19)</f>
        <v>501102</v>
      </c>
      <c r="E9" s="566">
        <f>IF(ISNUMBER(Regressions!E19),ROUND(Regressions!E19, 1), NA())</f>
        <v>100</v>
      </c>
      <c r="F9" s="567">
        <f>IF(ISNUMBER(Regressions!F19),ROUND(Regressions!F19, 1), NA())</f>
        <v>90.7</v>
      </c>
      <c r="G9" s="568">
        <f>IF(ISNUMBER(Regressions!G19),ROUND(Regressions!G19, 1), NA())</f>
        <v>79.3</v>
      </c>
      <c r="H9" s="569">
        <f>IF(ISNUMBER(Regressions!H19),ROUND(Regressions!H19, 1), NA())</f>
        <v>11.5</v>
      </c>
      <c r="I9" s="570">
        <f>IF(ISNUMBER(Regressions!I19),ROUND(Regressions!I19, 1), NA())</f>
        <v>9.3000000000000007</v>
      </c>
      <c r="J9" s="571">
        <f>IF(ISNUMBER(Regressions!K19),ROUND(Regressions!K19, 1), NA())</f>
        <v>100</v>
      </c>
      <c r="K9" s="567" t="e">
        <f>IF(ISNUMBER(Regressions!L19),ROUND(Regressions!L19, 1), NA())</f>
        <v>#N/A</v>
      </c>
      <c r="L9" s="572">
        <f>IF(ISNUMBER(Regressions!M19),ROUND(Regressions!M19, 1), NA())</f>
        <v>70.900000000000006</v>
      </c>
      <c r="M9" s="569">
        <f>IF(ISNUMBER(Regressions!N19),ROUND(Regressions!N19, 1), NA())</f>
        <v>29.1</v>
      </c>
      <c r="N9" s="570">
        <f>IF(ISNUMBER(Regressions!O19),ROUND(Regressions!O19, 1), NA())</f>
        <v>0</v>
      </c>
      <c r="O9" s="571">
        <f>IF(ISNUMBER(Regressions!Q19),ROUND(Regressions!Q19, 1), NA())</f>
        <v>98.7</v>
      </c>
      <c r="P9" s="567">
        <f>IF(ISNUMBER(Regressions!R19),ROUND(Regressions!R19, 1), NA())</f>
        <v>82.4</v>
      </c>
      <c r="Q9" s="573">
        <f>IF(ISNUMBER(Regressions!S19),ROUND(Regressions!S19, 1), NA())</f>
        <v>82.4</v>
      </c>
      <c r="R9" s="569">
        <f>IF(ISNUMBER(Regressions!T19),ROUND(Regressions!T19, 1), NA())</f>
        <v>0</v>
      </c>
      <c r="S9" s="570">
        <f>IF(ISNUMBER(Regressions!U19),ROUND(Regressions!U19, 1), NA())</f>
        <v>17.600000000000001</v>
      </c>
    </row>
    <row r="10" spans="1:19" x14ac:dyDescent="0.25">
      <c r="A10" s="562" t="str">
        <f>+Introduction!$C$7</f>
        <v>Republic of Moldova</v>
      </c>
      <c r="B10" s="563">
        <f>IF(ISBLANK(Regressions!B20), " ", Regressions!B20)</f>
        <v>2006</v>
      </c>
      <c r="C10" s="562" t="str">
        <f>HLOOKUP(Introduction!$G$4,nametranslations,24,FALSE)</f>
        <v>Total</v>
      </c>
      <c r="D10" s="565">
        <f>IF(ISBLANK(Regressions!D20), " ", Regressions!D20)</f>
        <v>501102</v>
      </c>
      <c r="E10" s="566">
        <f>IF(ISNUMBER(Regressions!E20),ROUND(Regressions!E20, 1), NA())</f>
        <v>100</v>
      </c>
      <c r="F10" s="567">
        <f>IF(ISNUMBER(Regressions!F20),ROUND(Regressions!F20, 1), NA())</f>
        <v>90.7</v>
      </c>
      <c r="G10" s="568">
        <f>IF(ISNUMBER(Regressions!G20),ROUND(Regressions!G20, 1), NA())</f>
        <v>79.3</v>
      </c>
      <c r="H10" s="569">
        <f>IF(ISNUMBER(Regressions!H20),ROUND(Regressions!H20, 1), NA())</f>
        <v>11.5</v>
      </c>
      <c r="I10" s="570">
        <f>IF(ISNUMBER(Regressions!I20),ROUND(Regressions!I20, 1), NA())</f>
        <v>9.3000000000000007</v>
      </c>
      <c r="J10" s="571">
        <f>IF(ISNUMBER(Regressions!K20),ROUND(Regressions!K20, 1), NA())</f>
        <v>100</v>
      </c>
      <c r="K10" s="567" t="e">
        <f>IF(ISNUMBER(Regressions!L20),ROUND(Regressions!L20, 1), NA())</f>
        <v>#N/A</v>
      </c>
      <c r="L10" s="572">
        <f>IF(ISNUMBER(Regressions!M20),ROUND(Regressions!M20, 1), NA())</f>
        <v>70.900000000000006</v>
      </c>
      <c r="M10" s="569">
        <f>IF(ISNUMBER(Regressions!N20),ROUND(Regressions!N20, 1), NA())</f>
        <v>29.1</v>
      </c>
      <c r="N10" s="570">
        <f>IF(ISNUMBER(Regressions!O20),ROUND(Regressions!O20, 1), NA())</f>
        <v>0</v>
      </c>
      <c r="O10" s="571">
        <f>IF(ISNUMBER(Regressions!Q20),ROUND(Regressions!Q20, 1), NA())</f>
        <v>98.7</v>
      </c>
      <c r="P10" s="567">
        <f>IF(ISNUMBER(Regressions!R20),ROUND(Regressions!R20, 1), NA())</f>
        <v>82.4</v>
      </c>
      <c r="Q10" s="573">
        <f>IF(ISNUMBER(Regressions!S20),ROUND(Regressions!S20, 1), NA())</f>
        <v>82.4</v>
      </c>
      <c r="R10" s="569">
        <f>IF(ISNUMBER(Regressions!T20),ROUND(Regressions!T20, 1), NA())</f>
        <v>0</v>
      </c>
      <c r="S10" s="570">
        <f>IF(ISNUMBER(Regressions!U20),ROUND(Regressions!U20, 1), NA())</f>
        <v>17.600000000000001</v>
      </c>
    </row>
    <row r="11" spans="1:19" x14ac:dyDescent="0.25">
      <c r="A11" s="562" t="str">
        <f>+Introduction!$C$7</f>
        <v>Republic of Moldova</v>
      </c>
      <c r="B11" s="563">
        <f>IF(ISBLANK(Regressions!B21), " ", Regressions!B21)</f>
        <v>2007</v>
      </c>
      <c r="C11" s="562" t="str">
        <f>HLOOKUP(Introduction!$G$4,nametranslations,24,FALSE)</f>
        <v>Total</v>
      </c>
      <c r="D11" s="565">
        <f>IF(ISBLANK(Regressions!D21), " ", Regressions!D21)</f>
        <v>501102</v>
      </c>
      <c r="E11" s="566">
        <f>IF(ISNUMBER(Regressions!E21),ROUND(Regressions!E21, 1), NA())</f>
        <v>100</v>
      </c>
      <c r="F11" s="567">
        <f>IF(ISNUMBER(Regressions!F21),ROUND(Regressions!F21, 1), NA())</f>
        <v>90.7</v>
      </c>
      <c r="G11" s="568">
        <f>IF(ISNUMBER(Regressions!G21),ROUND(Regressions!G21, 1), NA())</f>
        <v>79.3</v>
      </c>
      <c r="H11" s="569">
        <f>IF(ISNUMBER(Regressions!H21),ROUND(Regressions!H21, 1), NA())</f>
        <v>11.5</v>
      </c>
      <c r="I11" s="570">
        <f>IF(ISNUMBER(Regressions!I21),ROUND(Regressions!I21, 1), NA())</f>
        <v>9.3000000000000007</v>
      </c>
      <c r="J11" s="571">
        <f>IF(ISNUMBER(Regressions!K21),ROUND(Regressions!K21, 1), NA())</f>
        <v>100</v>
      </c>
      <c r="K11" s="567" t="e">
        <f>IF(ISNUMBER(Regressions!L21),ROUND(Regressions!L21, 1), NA())</f>
        <v>#N/A</v>
      </c>
      <c r="L11" s="572">
        <f>IF(ISNUMBER(Regressions!M21),ROUND(Regressions!M21, 1), NA())</f>
        <v>70.900000000000006</v>
      </c>
      <c r="M11" s="569">
        <f>IF(ISNUMBER(Regressions!N21),ROUND(Regressions!N21, 1), NA())</f>
        <v>29.1</v>
      </c>
      <c r="N11" s="570">
        <f>IF(ISNUMBER(Regressions!O21),ROUND(Regressions!O21, 1), NA())</f>
        <v>0</v>
      </c>
      <c r="O11" s="571">
        <f>IF(ISNUMBER(Regressions!Q21),ROUND(Regressions!Q21, 1), NA())</f>
        <v>98.7</v>
      </c>
      <c r="P11" s="567">
        <f>IF(ISNUMBER(Regressions!R21),ROUND(Regressions!R21, 1), NA())</f>
        <v>82.4</v>
      </c>
      <c r="Q11" s="573">
        <f>IF(ISNUMBER(Regressions!S21),ROUND(Regressions!S21, 1), NA())</f>
        <v>82.4</v>
      </c>
      <c r="R11" s="569">
        <f>IF(ISNUMBER(Regressions!T21),ROUND(Regressions!T21, 1), NA())</f>
        <v>0</v>
      </c>
      <c r="S11" s="570">
        <f>IF(ISNUMBER(Regressions!U21),ROUND(Regressions!U21, 1), NA())</f>
        <v>17.600000000000001</v>
      </c>
    </row>
    <row r="12" spans="1:19" x14ac:dyDescent="0.25">
      <c r="A12" s="562" t="str">
        <f>+Introduction!$C$7</f>
        <v>Republic of Moldova</v>
      </c>
      <c r="B12" s="563">
        <f>IF(ISBLANK(Regressions!B22), " ", Regressions!B22)</f>
        <v>2008</v>
      </c>
      <c r="C12" s="562" t="str">
        <f>HLOOKUP(Introduction!$G$4,nametranslations,24,FALSE)</f>
        <v>Total</v>
      </c>
      <c r="D12" s="565">
        <f>IF(ISBLANK(Regressions!D22), " ", Regressions!D22)</f>
        <v>501102</v>
      </c>
      <c r="E12" s="566">
        <f>IF(ISNUMBER(Regressions!E22),ROUND(Regressions!E22, 1), NA())</f>
        <v>100</v>
      </c>
      <c r="F12" s="567">
        <f>IF(ISNUMBER(Regressions!F22),ROUND(Regressions!F22, 1), NA())</f>
        <v>90.7</v>
      </c>
      <c r="G12" s="568">
        <f>IF(ISNUMBER(Regressions!G22),ROUND(Regressions!G22, 1), NA())</f>
        <v>79.3</v>
      </c>
      <c r="H12" s="569">
        <f>IF(ISNUMBER(Regressions!H22),ROUND(Regressions!H22, 1), NA())</f>
        <v>11.5</v>
      </c>
      <c r="I12" s="570">
        <f>IF(ISNUMBER(Regressions!I22),ROUND(Regressions!I22, 1), NA())</f>
        <v>9.3000000000000007</v>
      </c>
      <c r="J12" s="571">
        <f>IF(ISNUMBER(Regressions!K22),ROUND(Regressions!K22, 1), NA())</f>
        <v>100</v>
      </c>
      <c r="K12" s="567" t="e">
        <f>IF(ISNUMBER(Regressions!L22),ROUND(Regressions!L22, 1), NA())</f>
        <v>#N/A</v>
      </c>
      <c r="L12" s="572">
        <f>IF(ISNUMBER(Regressions!M22),ROUND(Regressions!M22, 1), NA())</f>
        <v>70.900000000000006</v>
      </c>
      <c r="M12" s="569">
        <f>IF(ISNUMBER(Regressions!N22),ROUND(Regressions!N22, 1), NA())</f>
        <v>29.1</v>
      </c>
      <c r="N12" s="570">
        <f>IF(ISNUMBER(Regressions!O22),ROUND(Regressions!O22, 1), NA())</f>
        <v>0</v>
      </c>
      <c r="O12" s="571">
        <f>IF(ISNUMBER(Regressions!Q22),ROUND(Regressions!Q22, 1), NA())</f>
        <v>98.7</v>
      </c>
      <c r="P12" s="567">
        <f>IF(ISNUMBER(Regressions!R22),ROUND(Regressions!R22, 1), NA())</f>
        <v>82.4</v>
      </c>
      <c r="Q12" s="573">
        <f>IF(ISNUMBER(Regressions!S22),ROUND(Regressions!S22, 1), NA())</f>
        <v>82.4</v>
      </c>
      <c r="R12" s="569">
        <f>IF(ISNUMBER(Regressions!T22),ROUND(Regressions!T22, 1), NA())</f>
        <v>0</v>
      </c>
      <c r="S12" s="570">
        <f>IF(ISNUMBER(Regressions!U22),ROUND(Regressions!U22, 1), NA())</f>
        <v>17.600000000000001</v>
      </c>
    </row>
    <row r="13" spans="1:19" x14ac:dyDescent="0.25">
      <c r="A13" s="562" t="str">
        <f>+Introduction!$C$7</f>
        <v>Republic of Moldova</v>
      </c>
      <c r="B13" s="563">
        <f>IF(ISBLANK(Regressions!B23), " ", Regressions!B23)</f>
        <v>2009</v>
      </c>
      <c r="C13" s="562" t="str">
        <f>HLOOKUP(Introduction!$G$4,nametranslations,24,FALSE)</f>
        <v>Total</v>
      </c>
      <c r="D13" s="565">
        <f>IF(ISBLANK(Regressions!D23), " ", Regressions!D23)</f>
        <v>501102</v>
      </c>
      <c r="E13" s="566">
        <f>IF(ISNUMBER(Regressions!E23),ROUND(Regressions!E23, 1), NA())</f>
        <v>100</v>
      </c>
      <c r="F13" s="567">
        <f>IF(ISNUMBER(Regressions!F23),ROUND(Regressions!F23, 1), NA())</f>
        <v>90.6</v>
      </c>
      <c r="G13" s="568">
        <f>IF(ISNUMBER(Regressions!G23),ROUND(Regressions!G23, 1), NA())</f>
        <v>79.900000000000006</v>
      </c>
      <c r="H13" s="569">
        <f>IF(ISNUMBER(Regressions!H23),ROUND(Regressions!H23, 1), NA())</f>
        <v>10.6</v>
      </c>
      <c r="I13" s="570">
        <f>IF(ISNUMBER(Regressions!I23),ROUND(Regressions!I23, 1), NA())</f>
        <v>9.4</v>
      </c>
      <c r="J13" s="571">
        <f>IF(ISNUMBER(Regressions!K23),ROUND(Regressions!K23, 1), NA())</f>
        <v>100</v>
      </c>
      <c r="K13" s="567" t="e">
        <f>IF(ISNUMBER(Regressions!L23),ROUND(Regressions!L23, 1), NA())</f>
        <v>#N/A</v>
      </c>
      <c r="L13" s="572">
        <f>IF(ISNUMBER(Regressions!M23),ROUND(Regressions!M23, 1), NA())</f>
        <v>72.400000000000006</v>
      </c>
      <c r="M13" s="569">
        <f>IF(ISNUMBER(Regressions!N23),ROUND(Regressions!N23, 1), NA())</f>
        <v>27.6</v>
      </c>
      <c r="N13" s="570">
        <f>IF(ISNUMBER(Regressions!O23),ROUND(Regressions!O23, 1), NA())</f>
        <v>0</v>
      </c>
      <c r="O13" s="571">
        <f>IF(ISNUMBER(Regressions!Q23),ROUND(Regressions!Q23, 1), NA())</f>
        <v>98.8</v>
      </c>
      <c r="P13" s="567">
        <f>IF(ISNUMBER(Regressions!R23),ROUND(Regressions!R23, 1), NA())</f>
        <v>84.2</v>
      </c>
      <c r="Q13" s="573">
        <f>IF(ISNUMBER(Regressions!S23),ROUND(Regressions!S23, 1), NA())</f>
        <v>84.2</v>
      </c>
      <c r="R13" s="569">
        <f>IF(ISNUMBER(Regressions!T23),ROUND(Regressions!T23, 1), NA())</f>
        <v>0</v>
      </c>
      <c r="S13" s="570">
        <f>IF(ISNUMBER(Regressions!U23),ROUND(Regressions!U23, 1), NA())</f>
        <v>15.8</v>
      </c>
    </row>
    <row r="14" spans="1:19" x14ac:dyDescent="0.25">
      <c r="A14" s="562" t="str">
        <f>+Introduction!$C$7</f>
        <v>Republic of Moldova</v>
      </c>
      <c r="B14" s="563">
        <f>IF(ISBLANK(Regressions!B24), " ", Regressions!B24)</f>
        <v>2010</v>
      </c>
      <c r="C14" s="562" t="str">
        <f>HLOOKUP(Introduction!$G$4,nametranslations,24,FALSE)</f>
        <v>Total</v>
      </c>
      <c r="D14" s="565">
        <f>IF(ISBLANK(Regressions!D24), " ", Regressions!D24)</f>
        <v>501102</v>
      </c>
      <c r="E14" s="566">
        <f>IF(ISNUMBER(Regressions!E24),ROUND(Regressions!E24, 1), NA())</f>
        <v>100</v>
      </c>
      <c r="F14" s="567">
        <f>IF(ISNUMBER(Regressions!F24),ROUND(Regressions!F24, 1), NA())</f>
        <v>90.4</v>
      </c>
      <c r="G14" s="568">
        <f>IF(ISNUMBER(Regressions!G24),ROUND(Regressions!G24, 1), NA())</f>
        <v>80.599999999999994</v>
      </c>
      <c r="H14" s="569">
        <f>IF(ISNUMBER(Regressions!H24),ROUND(Regressions!H24, 1), NA())</f>
        <v>9.8000000000000007</v>
      </c>
      <c r="I14" s="570">
        <f>IF(ISNUMBER(Regressions!I24),ROUND(Regressions!I24, 1), NA())</f>
        <v>9.6</v>
      </c>
      <c r="J14" s="571">
        <f>IF(ISNUMBER(Regressions!K24),ROUND(Regressions!K24, 1), NA())</f>
        <v>100</v>
      </c>
      <c r="K14" s="567" t="e">
        <f>IF(ISNUMBER(Regressions!L24),ROUND(Regressions!L24, 1), NA())</f>
        <v>#N/A</v>
      </c>
      <c r="L14" s="572">
        <f>IF(ISNUMBER(Regressions!M24),ROUND(Regressions!M24, 1), NA())</f>
        <v>73.8</v>
      </c>
      <c r="M14" s="569">
        <f>IF(ISNUMBER(Regressions!N24),ROUND(Regressions!N24, 1), NA())</f>
        <v>26.2</v>
      </c>
      <c r="N14" s="570">
        <f>IF(ISNUMBER(Regressions!O24),ROUND(Regressions!O24, 1), NA())</f>
        <v>0</v>
      </c>
      <c r="O14" s="571">
        <f>IF(ISNUMBER(Regressions!Q24),ROUND(Regressions!Q24, 1), NA())</f>
        <v>98.9</v>
      </c>
      <c r="P14" s="567">
        <f>IF(ISNUMBER(Regressions!R24),ROUND(Regressions!R24, 1), NA())</f>
        <v>86</v>
      </c>
      <c r="Q14" s="573">
        <f>IF(ISNUMBER(Regressions!S24),ROUND(Regressions!S24, 1), NA())</f>
        <v>86</v>
      </c>
      <c r="R14" s="569">
        <f>IF(ISNUMBER(Regressions!T24),ROUND(Regressions!T24, 1), NA())</f>
        <v>0</v>
      </c>
      <c r="S14" s="570">
        <f>IF(ISNUMBER(Regressions!U24),ROUND(Regressions!U24, 1), NA())</f>
        <v>14</v>
      </c>
    </row>
    <row r="15" spans="1:19" x14ac:dyDescent="0.25">
      <c r="A15" s="562" t="str">
        <f>+Introduction!$C$7</f>
        <v>Republic of Moldova</v>
      </c>
      <c r="B15" s="563">
        <f>IF(ISBLANK(Regressions!B25), " ", Regressions!B25)</f>
        <v>2011</v>
      </c>
      <c r="C15" s="562" t="str">
        <f>HLOOKUP(Introduction!$G$4,nametranslations,24,FALSE)</f>
        <v>Total</v>
      </c>
      <c r="D15" s="565">
        <f>IF(ISBLANK(Regressions!D25), " ", Regressions!D25)</f>
        <v>501102</v>
      </c>
      <c r="E15" s="566">
        <f>IF(ISNUMBER(Regressions!E25),ROUND(Regressions!E25, 1), NA())</f>
        <v>100</v>
      </c>
      <c r="F15" s="567">
        <f>IF(ISNUMBER(Regressions!F25),ROUND(Regressions!F25, 1), NA())</f>
        <v>90.3</v>
      </c>
      <c r="G15" s="568">
        <f>IF(ISNUMBER(Regressions!G25),ROUND(Regressions!G25, 1), NA())</f>
        <v>81.3</v>
      </c>
      <c r="H15" s="569">
        <f>IF(ISNUMBER(Regressions!H25),ROUND(Regressions!H25, 1), NA())</f>
        <v>9</v>
      </c>
      <c r="I15" s="570">
        <f>IF(ISNUMBER(Regressions!I25),ROUND(Regressions!I25, 1), NA())</f>
        <v>9.6999999999999993</v>
      </c>
      <c r="J15" s="571">
        <f>IF(ISNUMBER(Regressions!K25),ROUND(Regressions!K25, 1), NA())</f>
        <v>100</v>
      </c>
      <c r="K15" s="567" t="e">
        <f>IF(ISNUMBER(Regressions!L25),ROUND(Regressions!L25, 1), NA())</f>
        <v>#N/A</v>
      </c>
      <c r="L15" s="572">
        <f>IF(ISNUMBER(Regressions!M25),ROUND(Regressions!M25, 1), NA())</f>
        <v>75.3</v>
      </c>
      <c r="M15" s="569">
        <f>IF(ISNUMBER(Regressions!N25),ROUND(Regressions!N25, 1), NA())</f>
        <v>24.7</v>
      </c>
      <c r="N15" s="570">
        <f>IF(ISNUMBER(Regressions!O25),ROUND(Regressions!O25, 1), NA())</f>
        <v>0</v>
      </c>
      <c r="O15" s="571">
        <f>IF(ISNUMBER(Regressions!Q25),ROUND(Regressions!Q25, 1), NA())</f>
        <v>99</v>
      </c>
      <c r="P15" s="567">
        <f>IF(ISNUMBER(Regressions!R25),ROUND(Regressions!R25, 1), NA())</f>
        <v>87.8</v>
      </c>
      <c r="Q15" s="573">
        <f>IF(ISNUMBER(Regressions!S25),ROUND(Regressions!S25, 1), NA())</f>
        <v>86.8</v>
      </c>
      <c r="R15" s="569">
        <f>IF(ISNUMBER(Regressions!T25),ROUND(Regressions!T25, 1), NA())</f>
        <v>1</v>
      </c>
      <c r="S15" s="570">
        <f>IF(ISNUMBER(Regressions!U25),ROUND(Regressions!U25, 1), NA())</f>
        <v>12.2</v>
      </c>
    </row>
    <row r="16" spans="1:19" x14ac:dyDescent="0.25">
      <c r="A16" s="562" t="str">
        <f>+Introduction!$C$7</f>
        <v>Republic of Moldova</v>
      </c>
      <c r="B16" s="563">
        <f>IF(ISBLANK(Regressions!B26), " ", Regressions!B26)</f>
        <v>2012</v>
      </c>
      <c r="C16" s="562" t="str">
        <f>HLOOKUP(Introduction!$G$4,nametranslations,24,FALSE)</f>
        <v>Total</v>
      </c>
      <c r="D16" s="565">
        <f>IF(ISBLANK(Regressions!D26), " ", Regressions!D26)</f>
        <v>501102</v>
      </c>
      <c r="E16" s="566">
        <f>IF(ISNUMBER(Regressions!E26),ROUND(Regressions!E26, 1), NA())</f>
        <v>100</v>
      </c>
      <c r="F16" s="567">
        <f>IF(ISNUMBER(Regressions!F26),ROUND(Regressions!F26, 1), NA())</f>
        <v>90.1</v>
      </c>
      <c r="G16" s="568">
        <f>IF(ISNUMBER(Regressions!G26),ROUND(Regressions!G26, 1), NA())</f>
        <v>82</v>
      </c>
      <c r="H16" s="569">
        <f>IF(ISNUMBER(Regressions!H26),ROUND(Regressions!H26, 1), NA())</f>
        <v>8.1999999999999993</v>
      </c>
      <c r="I16" s="570">
        <f>IF(ISNUMBER(Regressions!I26),ROUND(Regressions!I26, 1), NA())</f>
        <v>9.9</v>
      </c>
      <c r="J16" s="571">
        <f>IF(ISNUMBER(Regressions!K26),ROUND(Regressions!K26, 1), NA())</f>
        <v>100</v>
      </c>
      <c r="K16" s="567" t="e">
        <f>IF(ISNUMBER(Regressions!L26),ROUND(Regressions!L26, 1), NA())</f>
        <v>#N/A</v>
      </c>
      <c r="L16" s="572">
        <f>IF(ISNUMBER(Regressions!M26),ROUND(Regressions!M26, 1), NA())</f>
        <v>76.8</v>
      </c>
      <c r="M16" s="569">
        <f>IF(ISNUMBER(Regressions!N26),ROUND(Regressions!N26, 1), NA())</f>
        <v>23.2</v>
      </c>
      <c r="N16" s="570">
        <f>IF(ISNUMBER(Regressions!O26),ROUND(Regressions!O26, 1), NA())</f>
        <v>0</v>
      </c>
      <c r="O16" s="571">
        <f>IF(ISNUMBER(Regressions!Q26),ROUND(Regressions!Q26, 1), NA())</f>
        <v>99.1</v>
      </c>
      <c r="P16" s="567">
        <f>IF(ISNUMBER(Regressions!R26),ROUND(Regressions!R26, 1), NA())</f>
        <v>89.7</v>
      </c>
      <c r="Q16" s="573">
        <f>IF(ISNUMBER(Regressions!S26),ROUND(Regressions!S26, 1), NA())</f>
        <v>87.2</v>
      </c>
      <c r="R16" s="569">
        <f>IF(ISNUMBER(Regressions!T26),ROUND(Regressions!T26, 1), NA())</f>
        <v>2.5</v>
      </c>
      <c r="S16" s="570">
        <f>IF(ISNUMBER(Regressions!U26),ROUND(Regressions!U26, 1), NA())</f>
        <v>10.3</v>
      </c>
    </row>
    <row r="17" spans="1:19" x14ac:dyDescent="0.25">
      <c r="A17" s="562" t="str">
        <f>+Introduction!$C$7</f>
        <v>Republic of Moldova</v>
      </c>
      <c r="B17" s="563">
        <f>IF(ISBLANK(Regressions!B27), " ", Regressions!B27)</f>
        <v>2013</v>
      </c>
      <c r="C17" s="562" t="str">
        <f>HLOOKUP(Introduction!$G$4,nametranslations,24,FALSE)</f>
        <v>Total</v>
      </c>
      <c r="D17" s="565">
        <f>IF(ISBLANK(Regressions!D27), " ", Regressions!D27)</f>
        <v>502035</v>
      </c>
      <c r="E17" s="566">
        <f>IF(ISNUMBER(Regressions!E27),ROUND(Regressions!E27, 1), NA())</f>
        <v>100</v>
      </c>
      <c r="F17" s="567">
        <f>IF(ISNUMBER(Regressions!F27),ROUND(Regressions!F27, 1), NA())</f>
        <v>90</v>
      </c>
      <c r="G17" s="568">
        <f>IF(ISNUMBER(Regressions!G27),ROUND(Regressions!G27, 1), NA())</f>
        <v>82.6</v>
      </c>
      <c r="H17" s="569">
        <f>IF(ISNUMBER(Regressions!H27),ROUND(Regressions!H27, 1), NA())</f>
        <v>7.3</v>
      </c>
      <c r="I17" s="570">
        <f>IF(ISNUMBER(Regressions!I27),ROUND(Regressions!I27, 1), NA())</f>
        <v>10</v>
      </c>
      <c r="J17" s="571">
        <f>IF(ISNUMBER(Regressions!K27),ROUND(Regressions!K27, 1), NA())</f>
        <v>100</v>
      </c>
      <c r="K17" s="567" t="e">
        <f>IF(ISNUMBER(Regressions!L27),ROUND(Regressions!L27, 1), NA())</f>
        <v>#N/A</v>
      </c>
      <c r="L17" s="572">
        <f>IF(ISNUMBER(Regressions!M27),ROUND(Regressions!M27, 1), NA())</f>
        <v>78.3</v>
      </c>
      <c r="M17" s="569">
        <f>IF(ISNUMBER(Regressions!N27),ROUND(Regressions!N27, 1), NA())</f>
        <v>21.7</v>
      </c>
      <c r="N17" s="570">
        <f>IF(ISNUMBER(Regressions!O27),ROUND(Regressions!O27, 1), NA())</f>
        <v>0</v>
      </c>
      <c r="O17" s="571">
        <f>IF(ISNUMBER(Regressions!Q27),ROUND(Regressions!Q27, 1), NA())</f>
        <v>99.2</v>
      </c>
      <c r="P17" s="567">
        <f>IF(ISNUMBER(Regressions!R27),ROUND(Regressions!R27, 1), NA())</f>
        <v>91.5</v>
      </c>
      <c r="Q17" s="573">
        <f>IF(ISNUMBER(Regressions!S27),ROUND(Regressions!S27, 1), NA())</f>
        <v>87.6</v>
      </c>
      <c r="R17" s="569">
        <f>IF(ISNUMBER(Regressions!T27),ROUND(Regressions!T27, 1), NA())</f>
        <v>3.9</v>
      </c>
      <c r="S17" s="570">
        <f>IF(ISNUMBER(Regressions!U27),ROUND(Regressions!U27, 1), NA())</f>
        <v>8.5</v>
      </c>
    </row>
    <row r="18" spans="1:19" x14ac:dyDescent="0.25">
      <c r="A18" s="562" t="str">
        <f>+Introduction!$C$7</f>
        <v>Republic of Moldova</v>
      </c>
      <c r="B18" s="563">
        <f>IF(ISBLANK(Regressions!B28), " ", Regressions!B28)</f>
        <v>2014</v>
      </c>
      <c r="C18" s="562" t="str">
        <f>HLOOKUP(Introduction!$G$4,nametranslations,24,FALSE)</f>
        <v>Total</v>
      </c>
      <c r="D18" s="565">
        <f>IF(ISBLANK(Regressions!D28), " ", Regressions!D28)</f>
        <v>510929</v>
      </c>
      <c r="E18" s="566">
        <f>IF(ISNUMBER(Regressions!E28),ROUND(Regressions!E28, 1), NA())</f>
        <v>100</v>
      </c>
      <c r="F18" s="567">
        <f>IF(ISNUMBER(Regressions!F28),ROUND(Regressions!F28, 1), NA())</f>
        <v>89.8</v>
      </c>
      <c r="G18" s="568">
        <f>IF(ISNUMBER(Regressions!G28),ROUND(Regressions!G28, 1), NA())</f>
        <v>83.3</v>
      </c>
      <c r="H18" s="569">
        <f>IF(ISNUMBER(Regressions!H28),ROUND(Regressions!H28, 1), NA())</f>
        <v>6.5</v>
      </c>
      <c r="I18" s="570">
        <f>IF(ISNUMBER(Regressions!I28),ROUND(Regressions!I28, 1), NA())</f>
        <v>10.199999999999999</v>
      </c>
      <c r="J18" s="571">
        <f>IF(ISNUMBER(Regressions!K28),ROUND(Regressions!K28, 1), NA())</f>
        <v>100</v>
      </c>
      <c r="K18" s="567" t="e">
        <f>IF(ISNUMBER(Regressions!L28),ROUND(Regressions!L28, 1), NA())</f>
        <v>#N/A</v>
      </c>
      <c r="L18" s="572">
        <f>IF(ISNUMBER(Regressions!M28),ROUND(Regressions!M28, 1), NA())</f>
        <v>79.8</v>
      </c>
      <c r="M18" s="569">
        <f>IF(ISNUMBER(Regressions!N28),ROUND(Regressions!N28, 1), NA())</f>
        <v>20.3</v>
      </c>
      <c r="N18" s="570">
        <f>IF(ISNUMBER(Regressions!O28),ROUND(Regressions!O28, 1), NA())</f>
        <v>0</v>
      </c>
      <c r="O18" s="571">
        <f>IF(ISNUMBER(Regressions!Q28),ROUND(Regressions!Q28, 1), NA())</f>
        <v>99.4</v>
      </c>
      <c r="P18" s="567">
        <f>IF(ISNUMBER(Regressions!R28),ROUND(Regressions!R28, 1), NA())</f>
        <v>93.3</v>
      </c>
      <c r="Q18" s="573">
        <f>IF(ISNUMBER(Regressions!S28),ROUND(Regressions!S28, 1), NA())</f>
        <v>88</v>
      </c>
      <c r="R18" s="569">
        <f>IF(ISNUMBER(Regressions!T28),ROUND(Regressions!T28, 1), NA())</f>
        <v>5.3</v>
      </c>
      <c r="S18" s="570">
        <f>IF(ISNUMBER(Regressions!U28),ROUND(Regressions!U28, 1), NA())</f>
        <v>6.7</v>
      </c>
    </row>
    <row r="19" spans="1:19" x14ac:dyDescent="0.25">
      <c r="A19" s="562" t="str">
        <f>+Introduction!$C$7</f>
        <v>Republic of Moldova</v>
      </c>
      <c r="B19" s="563">
        <f>IF(ISBLANK(Regressions!B29), " ", Regressions!B29)</f>
        <v>2015</v>
      </c>
      <c r="C19" s="562" t="str">
        <f>HLOOKUP(Introduction!$G$4,nametranslations,24,FALSE)</f>
        <v>Total</v>
      </c>
      <c r="D19" s="565">
        <f>IF(ISBLANK(Regressions!D29), " ", Regressions!D29)</f>
        <v>497615</v>
      </c>
      <c r="E19" s="566">
        <f>IF(ISNUMBER(Regressions!E29),ROUND(Regressions!E29, 1), NA())</f>
        <v>100</v>
      </c>
      <c r="F19" s="567">
        <f>IF(ISNUMBER(Regressions!F29),ROUND(Regressions!F29, 1), NA())</f>
        <v>89.6</v>
      </c>
      <c r="G19" s="568">
        <f>IF(ISNUMBER(Regressions!G29),ROUND(Regressions!G29, 1), NA())</f>
        <v>84</v>
      </c>
      <c r="H19" s="569">
        <f>IF(ISNUMBER(Regressions!H29),ROUND(Regressions!H29, 1), NA())</f>
        <v>5.7</v>
      </c>
      <c r="I19" s="570">
        <f>IF(ISNUMBER(Regressions!I29),ROUND(Regressions!I29, 1), NA())</f>
        <v>10.4</v>
      </c>
      <c r="J19" s="571">
        <f>IF(ISNUMBER(Regressions!K29),ROUND(Regressions!K29, 1), NA())</f>
        <v>100</v>
      </c>
      <c r="K19" s="567" t="e">
        <f>IF(ISNUMBER(Regressions!L29),ROUND(Regressions!L29, 1), NA())</f>
        <v>#N/A</v>
      </c>
      <c r="L19" s="572">
        <f>IF(ISNUMBER(Regressions!M29),ROUND(Regressions!M29, 1), NA())</f>
        <v>81.2</v>
      </c>
      <c r="M19" s="569">
        <f>IF(ISNUMBER(Regressions!N29),ROUND(Regressions!N29, 1), NA())</f>
        <v>18.8</v>
      </c>
      <c r="N19" s="570">
        <f>IF(ISNUMBER(Regressions!O29),ROUND(Regressions!O29, 1), NA())</f>
        <v>0</v>
      </c>
      <c r="O19" s="571">
        <f>IF(ISNUMBER(Regressions!Q29),ROUND(Regressions!Q29, 1), NA())</f>
        <v>99.5</v>
      </c>
      <c r="P19" s="567">
        <f>IF(ISNUMBER(Regressions!R29),ROUND(Regressions!R29, 1), NA())</f>
        <v>95.1</v>
      </c>
      <c r="Q19" s="573">
        <f>IF(ISNUMBER(Regressions!S29),ROUND(Regressions!S29, 1), NA())</f>
        <v>88.4</v>
      </c>
      <c r="R19" s="569">
        <f>IF(ISNUMBER(Regressions!T29),ROUND(Regressions!T29, 1), NA())</f>
        <v>6.7</v>
      </c>
      <c r="S19" s="570">
        <f>IF(ISNUMBER(Regressions!U29),ROUND(Regressions!U29, 1), NA())</f>
        <v>4.9000000000000004</v>
      </c>
    </row>
    <row r="20" spans="1:19" x14ac:dyDescent="0.25">
      <c r="A20" s="562" t="str">
        <f>+Introduction!$C$7</f>
        <v>Republic of Moldova</v>
      </c>
      <c r="B20" s="563">
        <f>IF(ISBLANK(Regressions!B30), " ", Regressions!B30)</f>
        <v>2016</v>
      </c>
      <c r="C20" s="562" t="str">
        <f>HLOOKUP(Introduction!$G$4,nametranslations,24,FALSE)</f>
        <v>Total</v>
      </c>
      <c r="D20" s="565">
        <f>IF(ISBLANK(Regressions!D30), " ", Regressions!D30)</f>
        <v>489488</v>
      </c>
      <c r="E20" s="566">
        <f>IF(ISNUMBER(Regressions!E30),ROUND(Regressions!E30, 1), NA())</f>
        <v>100</v>
      </c>
      <c r="F20" s="567">
        <f>IF(ISNUMBER(Regressions!F30),ROUND(Regressions!F30, 1), NA())</f>
        <v>89.5</v>
      </c>
      <c r="G20" s="568">
        <f>IF(ISNUMBER(Regressions!G30),ROUND(Regressions!G30, 1), NA())</f>
        <v>84.7</v>
      </c>
      <c r="H20" s="569">
        <f>IF(ISNUMBER(Regressions!H30),ROUND(Regressions!H30, 1), NA())</f>
        <v>4.8</v>
      </c>
      <c r="I20" s="570">
        <f>IF(ISNUMBER(Regressions!I30),ROUND(Regressions!I30, 1), NA())</f>
        <v>10.5</v>
      </c>
      <c r="J20" s="571">
        <f>IF(ISNUMBER(Regressions!K30),ROUND(Regressions!K30, 1), NA())</f>
        <v>100</v>
      </c>
      <c r="K20" s="567" t="e">
        <f>IF(ISNUMBER(Regressions!L30),ROUND(Regressions!L30, 1), NA())</f>
        <v>#N/A</v>
      </c>
      <c r="L20" s="572">
        <f>IF(ISNUMBER(Regressions!M30),ROUND(Regressions!M30, 1), NA())</f>
        <v>82.7</v>
      </c>
      <c r="M20" s="569">
        <f>IF(ISNUMBER(Regressions!N30),ROUND(Regressions!N30, 1), NA())</f>
        <v>17.3</v>
      </c>
      <c r="N20" s="570">
        <f>IF(ISNUMBER(Regressions!O30),ROUND(Regressions!O30, 1), NA())</f>
        <v>0</v>
      </c>
      <c r="O20" s="571">
        <f>IF(ISNUMBER(Regressions!Q30),ROUND(Regressions!Q30, 1), NA())</f>
        <v>99.6</v>
      </c>
      <c r="P20" s="567">
        <f>IF(ISNUMBER(Regressions!R30),ROUND(Regressions!R30, 1), NA())</f>
        <v>97</v>
      </c>
      <c r="Q20" s="573">
        <f>IF(ISNUMBER(Regressions!S30),ROUND(Regressions!S30, 1), NA())</f>
        <v>88.8</v>
      </c>
      <c r="R20" s="569">
        <f>IF(ISNUMBER(Regressions!T30),ROUND(Regressions!T30, 1), NA())</f>
        <v>8.1999999999999993</v>
      </c>
      <c r="S20" s="570">
        <f>IF(ISNUMBER(Regressions!U30),ROUND(Regressions!U30, 1), NA())</f>
        <v>3</v>
      </c>
    </row>
    <row r="21" spans="1:19" x14ac:dyDescent="0.25">
      <c r="A21" s="562" t="str">
        <f>+Introduction!$C$7</f>
        <v>Republic of Moldova</v>
      </c>
      <c r="B21" s="563">
        <f>IF(ISBLANK(Regressions!B31), " ", Regressions!B31)</f>
        <v>2017</v>
      </c>
      <c r="C21" s="562" t="str">
        <f>HLOOKUP(Introduction!$G$4,nametranslations,24,FALSE)</f>
        <v>Total</v>
      </c>
      <c r="D21" s="565">
        <f>IF(ISBLANK(Regressions!D31), " ", Regressions!D31)</f>
        <v>516142</v>
      </c>
      <c r="E21" s="566">
        <f>IF(ISNUMBER(Regressions!E31),ROUND(Regressions!E31, 1), NA())</f>
        <v>100</v>
      </c>
      <c r="F21" s="567">
        <f>IF(ISNUMBER(Regressions!F31),ROUND(Regressions!F31, 1), NA())</f>
        <v>89.3</v>
      </c>
      <c r="G21" s="568">
        <f>IF(ISNUMBER(Regressions!G31),ROUND(Regressions!G31, 1), NA())</f>
        <v>85.3</v>
      </c>
      <c r="H21" s="569">
        <f>IF(ISNUMBER(Regressions!H31),ROUND(Regressions!H31, 1), NA())</f>
        <v>4</v>
      </c>
      <c r="I21" s="570">
        <f>IF(ISNUMBER(Regressions!I31),ROUND(Regressions!I31, 1), NA())</f>
        <v>10.7</v>
      </c>
      <c r="J21" s="571">
        <f>IF(ISNUMBER(Regressions!K31),ROUND(Regressions!K31, 1), NA())</f>
        <v>100</v>
      </c>
      <c r="K21" s="567" t="e">
        <f>IF(ISNUMBER(Regressions!L31),ROUND(Regressions!L31, 1), NA())</f>
        <v>#N/A</v>
      </c>
      <c r="L21" s="572">
        <f>IF(ISNUMBER(Regressions!M31),ROUND(Regressions!M31, 1), NA())</f>
        <v>84.2</v>
      </c>
      <c r="M21" s="569">
        <f>IF(ISNUMBER(Regressions!N31),ROUND(Regressions!N31, 1), NA())</f>
        <v>15.8</v>
      </c>
      <c r="N21" s="570">
        <f>IF(ISNUMBER(Regressions!O31),ROUND(Regressions!O31, 1), NA())</f>
        <v>0</v>
      </c>
      <c r="O21" s="571">
        <f>IF(ISNUMBER(Regressions!Q31),ROUND(Regressions!Q31, 1), NA())</f>
        <v>99.7</v>
      </c>
      <c r="P21" s="567">
        <f>IF(ISNUMBER(Regressions!R31),ROUND(Regressions!R31, 1), NA())</f>
        <v>98.8</v>
      </c>
      <c r="Q21" s="573">
        <f>IF(ISNUMBER(Regressions!S31),ROUND(Regressions!S31, 1), NA())</f>
        <v>89.2</v>
      </c>
      <c r="R21" s="569">
        <f>IF(ISNUMBER(Regressions!T31),ROUND(Regressions!T31, 1), NA())</f>
        <v>9.6</v>
      </c>
      <c r="S21" s="570">
        <f>IF(ISNUMBER(Regressions!U31),ROUND(Regressions!U31, 1), NA())</f>
        <v>1.2</v>
      </c>
    </row>
    <row r="22" spans="1:19" x14ac:dyDescent="0.25">
      <c r="A22" s="562" t="str">
        <f>+Introduction!$C$7</f>
        <v>Republic of Moldova</v>
      </c>
      <c r="B22" s="563">
        <f>IF(ISBLANK(Regressions!B32), " ", Regressions!B32)</f>
        <v>2018</v>
      </c>
      <c r="C22" s="562" t="str">
        <f>HLOOKUP(Introduction!$G$4,nametranslations,24,FALSE)</f>
        <v>Total</v>
      </c>
      <c r="D22" s="565">
        <f>IF(ISBLANK(Regressions!D32), " ", Regressions!D32)</f>
        <v>512764</v>
      </c>
      <c r="E22" s="566">
        <f>IF(ISNUMBER(Regressions!E32),ROUND(Regressions!E32, 1), NA())</f>
        <v>100</v>
      </c>
      <c r="F22" s="567">
        <f>IF(ISNUMBER(Regressions!F32),ROUND(Regressions!F32, 1), NA())</f>
        <v>89.2</v>
      </c>
      <c r="G22" s="568">
        <f>IF(ISNUMBER(Regressions!G32),ROUND(Regressions!G32, 1), NA())</f>
        <v>86</v>
      </c>
      <c r="H22" s="569">
        <f>IF(ISNUMBER(Regressions!H32),ROUND(Regressions!H32, 1), NA())</f>
        <v>3.2</v>
      </c>
      <c r="I22" s="570">
        <f>IF(ISNUMBER(Regressions!I32),ROUND(Regressions!I32, 1), NA())</f>
        <v>10.8</v>
      </c>
      <c r="J22" s="571">
        <f>IF(ISNUMBER(Regressions!K32),ROUND(Regressions!K32, 1), NA())</f>
        <v>100</v>
      </c>
      <c r="K22" s="567" t="e">
        <f>IF(ISNUMBER(Regressions!L32),ROUND(Regressions!L32, 1), NA())</f>
        <v>#N/A</v>
      </c>
      <c r="L22" s="572">
        <f>IF(ISNUMBER(Regressions!M32),ROUND(Regressions!M32, 1), NA())</f>
        <v>85.7</v>
      </c>
      <c r="M22" s="569">
        <f>IF(ISNUMBER(Regressions!N32),ROUND(Regressions!N32, 1), NA())</f>
        <v>14.3</v>
      </c>
      <c r="N22" s="570">
        <f>IF(ISNUMBER(Regressions!O32),ROUND(Regressions!O32, 1), NA())</f>
        <v>0</v>
      </c>
      <c r="O22" s="571">
        <f>IF(ISNUMBER(Regressions!Q32),ROUND(Regressions!Q32, 1), NA())</f>
        <v>99.8</v>
      </c>
      <c r="P22" s="567">
        <f>IF(ISNUMBER(Regressions!R32),ROUND(Regressions!R32, 1), NA())</f>
        <v>99.8</v>
      </c>
      <c r="Q22" s="573">
        <f>IF(ISNUMBER(Regressions!S32),ROUND(Regressions!S32, 1), NA())</f>
        <v>89.6</v>
      </c>
      <c r="R22" s="569">
        <f>IF(ISNUMBER(Regressions!T32),ROUND(Regressions!T32, 1), NA())</f>
        <v>10.199999999999999</v>
      </c>
      <c r="S22" s="570">
        <f>IF(ISNUMBER(Regressions!U32),ROUND(Regressions!U32, 1), NA())</f>
        <v>0.2</v>
      </c>
    </row>
    <row r="23" spans="1:19" x14ac:dyDescent="0.25">
      <c r="A23" s="562" t="str">
        <f>+Introduction!$C$7</f>
        <v>Republic of Moldova</v>
      </c>
      <c r="B23" s="563">
        <f>IF(ISBLANK(Regressions!B33), " ", Regressions!B33)</f>
        <v>2019</v>
      </c>
      <c r="C23" s="562" t="str">
        <f>HLOOKUP(Introduction!$G$4,nametranslations,24,FALSE)</f>
        <v>Total</v>
      </c>
      <c r="D23" s="565">
        <f>IF(ISBLANK(Regressions!D33), " ", Regressions!D33)</f>
        <v>509411</v>
      </c>
      <c r="E23" s="566">
        <f>IF(ISNUMBER(Regressions!E33),ROUND(Regressions!E33, 1), NA())</f>
        <v>100</v>
      </c>
      <c r="F23" s="567">
        <f>IF(ISNUMBER(Regressions!F33),ROUND(Regressions!F33, 1), NA())</f>
        <v>89</v>
      </c>
      <c r="G23" s="568">
        <f>IF(ISNUMBER(Regressions!G33),ROUND(Regressions!G33, 1), NA())</f>
        <v>86.7</v>
      </c>
      <c r="H23" s="569">
        <f>IF(ISNUMBER(Regressions!H33),ROUND(Regressions!H33, 1), NA())</f>
        <v>2.2999999999999998</v>
      </c>
      <c r="I23" s="570">
        <f>IF(ISNUMBER(Regressions!I33),ROUND(Regressions!I33, 1), NA())</f>
        <v>11</v>
      </c>
      <c r="J23" s="571">
        <f>IF(ISNUMBER(Regressions!K33),ROUND(Regressions!K33, 1), NA())</f>
        <v>100</v>
      </c>
      <c r="K23" s="567" t="e">
        <f>IF(ISNUMBER(Regressions!L33),ROUND(Regressions!L33, 1), NA())</f>
        <v>#N/A</v>
      </c>
      <c r="L23" s="572">
        <f>IF(ISNUMBER(Regressions!M33),ROUND(Regressions!M33, 1), NA())</f>
        <v>87.2</v>
      </c>
      <c r="M23" s="569">
        <f>IF(ISNUMBER(Regressions!N33),ROUND(Regressions!N33, 1), NA())</f>
        <v>12.8</v>
      </c>
      <c r="N23" s="570">
        <f>IF(ISNUMBER(Regressions!O33),ROUND(Regressions!O33, 1), NA())</f>
        <v>0</v>
      </c>
      <c r="O23" s="571">
        <f>IF(ISNUMBER(Regressions!Q33),ROUND(Regressions!Q33, 1), NA())</f>
        <v>99.9</v>
      </c>
      <c r="P23" s="567">
        <f>IF(ISNUMBER(Regressions!R33),ROUND(Regressions!R33, 1), NA())</f>
        <v>99.9</v>
      </c>
      <c r="Q23" s="573">
        <f>IF(ISNUMBER(Regressions!S33),ROUND(Regressions!S33, 1), NA())</f>
        <v>90</v>
      </c>
      <c r="R23" s="569">
        <f>IF(ISNUMBER(Regressions!T33),ROUND(Regressions!T33, 1), NA())</f>
        <v>9.9</v>
      </c>
      <c r="S23" s="570">
        <f>IF(ISNUMBER(Regressions!U33),ROUND(Regressions!U33, 1), NA())</f>
        <v>0.1</v>
      </c>
    </row>
    <row r="24" spans="1:19" x14ac:dyDescent="0.25">
      <c r="A24" s="562" t="str">
        <f>+Introduction!$C$7</f>
        <v>Republic of Moldova</v>
      </c>
      <c r="B24" s="563">
        <f>IF(ISBLANK(Regressions!B34), " ", Regressions!B34)</f>
        <v>2020</v>
      </c>
      <c r="C24" s="562" t="str">
        <f>HLOOKUP(Introduction!$G$4,nametranslations,24,FALSE)</f>
        <v>Total</v>
      </c>
      <c r="D24" s="565">
        <f>IF(ISBLANK(Regressions!D34), " ", Regressions!D34)</f>
        <v>504012</v>
      </c>
      <c r="E24" s="566">
        <f>IF(ISNUMBER(Regressions!E34),ROUND(Regressions!E34, 1), NA())</f>
        <v>99.9</v>
      </c>
      <c r="F24" s="567">
        <f>IF(ISNUMBER(Regressions!F34),ROUND(Regressions!F34, 1), NA())</f>
        <v>88.9</v>
      </c>
      <c r="G24" s="568">
        <f>IF(ISNUMBER(Regressions!G34),ROUND(Regressions!G34, 1), NA())</f>
        <v>87.3</v>
      </c>
      <c r="H24" s="569">
        <f>IF(ISNUMBER(Regressions!H34),ROUND(Regressions!H34, 1), NA())</f>
        <v>1.5</v>
      </c>
      <c r="I24" s="570">
        <f>IF(ISNUMBER(Regressions!I34),ROUND(Regressions!I34, 1), NA())</f>
        <v>11.1</v>
      </c>
      <c r="J24" s="571">
        <f>IF(ISNUMBER(Regressions!K34),ROUND(Regressions!K34, 1), NA())</f>
        <v>100</v>
      </c>
      <c r="K24" s="567" t="e">
        <f>IF(ISNUMBER(Regressions!L34),ROUND(Regressions!L34, 1), NA())</f>
        <v>#N/A</v>
      </c>
      <c r="L24" s="572">
        <f>IF(ISNUMBER(Regressions!M34),ROUND(Regressions!M34, 1), NA())</f>
        <v>88.6</v>
      </c>
      <c r="M24" s="569">
        <f>IF(ISNUMBER(Regressions!N34),ROUND(Regressions!N34, 1), NA())</f>
        <v>11.4</v>
      </c>
      <c r="N24" s="570">
        <f>IF(ISNUMBER(Regressions!O34),ROUND(Regressions!O34, 1), NA())</f>
        <v>0</v>
      </c>
      <c r="O24" s="571">
        <f>IF(ISNUMBER(Regressions!Q34),ROUND(Regressions!Q34, 1), NA())</f>
        <v>100</v>
      </c>
      <c r="P24" s="567">
        <f>IF(ISNUMBER(Regressions!R34),ROUND(Regressions!R34, 1), NA())</f>
        <v>100</v>
      </c>
      <c r="Q24" s="573">
        <f>IF(ISNUMBER(Regressions!S34),ROUND(Regressions!S34, 1), NA())</f>
        <v>90.4</v>
      </c>
      <c r="R24" s="569">
        <f>IF(ISNUMBER(Regressions!T34),ROUND(Regressions!T34, 1), NA())</f>
        <v>9.6</v>
      </c>
      <c r="S24" s="570">
        <f>IF(ISNUMBER(Regressions!U34),ROUND(Regressions!U34, 1), NA())</f>
        <v>0</v>
      </c>
    </row>
    <row r="25" spans="1:19" x14ac:dyDescent="0.25">
      <c r="A25" s="562" t="str">
        <f>+Introduction!$C$7</f>
        <v>Republic of Moldova</v>
      </c>
      <c r="B25" s="563">
        <f>IF(ISBLANK(Regressions!B35), " ", Regressions!B35)</f>
        <v>2021</v>
      </c>
      <c r="C25" s="562" t="str">
        <f>HLOOKUP(Introduction!$G$4,nametranslations,24,FALSE)</f>
        <v>Total</v>
      </c>
      <c r="D25" s="565">
        <f>IF(ISBLANK(Regressions!D35), " ", Regressions!D35)</f>
        <v>509497</v>
      </c>
      <c r="E25" s="571">
        <f>IF(ISNUMBER(Regressions!E35),ROUND(Regressions!E35, 1), NA())</f>
        <v>99.9</v>
      </c>
      <c r="F25" s="574">
        <f>IF(ISNUMBER(Regressions!F35),ROUND(Regressions!F35, 1), NA())</f>
        <v>88.7</v>
      </c>
      <c r="G25" s="575">
        <f>IF(ISNUMBER(Regressions!G35),ROUND(Regressions!G35, 1), NA())</f>
        <v>88</v>
      </c>
      <c r="H25" s="569">
        <f>IF(ISNUMBER(Regressions!H35),ROUND(Regressions!H35, 1), NA())</f>
        <v>0.7</v>
      </c>
      <c r="I25" s="570">
        <f>IF(ISNUMBER(Regressions!I35),ROUND(Regressions!I35, 1), NA())</f>
        <v>11.3</v>
      </c>
      <c r="J25" s="571">
        <f>IF(ISNUMBER(Regressions!K35),ROUND(Regressions!K35, 1), NA())</f>
        <v>100</v>
      </c>
      <c r="K25" s="574" t="e">
        <f>IF(ISNUMBER(Regressions!L35),ROUND(Regressions!L35, 1), NA())</f>
        <v>#N/A</v>
      </c>
      <c r="L25" s="576">
        <f>IF(ISNUMBER(Regressions!M35),ROUND(Regressions!M35, 1), NA())</f>
        <v>90.1</v>
      </c>
      <c r="M25" s="569">
        <f>IF(ISNUMBER(Regressions!N35),ROUND(Regressions!N35, 1), NA())</f>
        <v>9.9</v>
      </c>
      <c r="N25" s="570">
        <f>IF(ISNUMBER(Regressions!O35),ROUND(Regressions!O35, 1), NA())</f>
        <v>0</v>
      </c>
      <c r="O25" s="571">
        <f>IF(ISNUMBER(Regressions!Q35),ROUND(Regressions!Q35, 1), NA())</f>
        <v>100</v>
      </c>
      <c r="P25" s="574">
        <f>IF(ISNUMBER(Regressions!R35),ROUND(Regressions!R35, 1), NA())</f>
        <v>100</v>
      </c>
      <c r="Q25" s="577">
        <f>IF(ISNUMBER(Regressions!S35),ROUND(Regressions!S35, 1), NA())</f>
        <v>90.8</v>
      </c>
      <c r="R25" s="569">
        <f>IF(ISNUMBER(Regressions!T35),ROUND(Regressions!T35, 1), NA())</f>
        <v>9.1999999999999993</v>
      </c>
      <c r="S25" s="570">
        <f>IF(ISNUMBER(Regressions!U35),ROUND(Regressions!U35, 1), NA())</f>
        <v>0</v>
      </c>
    </row>
    <row r="26" spans="1:19" x14ac:dyDescent="0.25">
      <c r="A26" s="562" t="str">
        <f>+Introduction!$C$7</f>
        <v>Republic of Moldova</v>
      </c>
      <c r="B26" s="563">
        <f>IF(ISBLANK(Regressions!B36), " ", Regressions!B36)</f>
        <v>2022</v>
      </c>
      <c r="C26" s="562" t="str">
        <f>HLOOKUP(Introduction!$G$4,nametranslations,24,FALSE)</f>
        <v>Total</v>
      </c>
      <c r="D26" s="565">
        <f>IF(ISBLANK(Regressions!D36), " ", Regressions!D36)</f>
        <v>510430</v>
      </c>
      <c r="E26" s="566">
        <f>IF(ISNUMBER(Regressions!E36),ROUND(Regressions!E36, 1), NA())</f>
        <v>99.9</v>
      </c>
      <c r="F26" s="567">
        <f>IF(ISNUMBER(Regressions!F36),ROUND(Regressions!F36, 1), NA())</f>
        <v>88.6</v>
      </c>
      <c r="G26" s="568">
        <f>IF(ISNUMBER(Regressions!G36),ROUND(Regressions!G36, 1), NA())</f>
        <v>88.6</v>
      </c>
      <c r="H26" s="569">
        <f>IF(ISNUMBER(Regressions!H36),ROUND(Regressions!H36, 1), NA())</f>
        <v>0</v>
      </c>
      <c r="I26" s="570">
        <f>IF(ISNUMBER(Regressions!I36),ROUND(Regressions!I36, 1), NA())</f>
        <v>11.4</v>
      </c>
      <c r="J26" s="571">
        <f>IF(ISNUMBER(Regressions!K36),ROUND(Regressions!K36, 1), NA())</f>
        <v>100</v>
      </c>
      <c r="K26" s="567" t="e">
        <f>IF(ISNUMBER(Regressions!L36),ROUND(Regressions!L36, 1), NA())</f>
        <v>#N/A</v>
      </c>
      <c r="L26" s="572">
        <f>IF(ISNUMBER(Regressions!M36),ROUND(Regressions!M36, 1), NA())</f>
        <v>91.6</v>
      </c>
      <c r="M26" s="569">
        <f>IF(ISNUMBER(Regressions!N36),ROUND(Regressions!N36, 1), NA())</f>
        <v>8.4</v>
      </c>
      <c r="N26" s="570">
        <f>IF(ISNUMBER(Regressions!O36),ROUND(Regressions!O36, 1), NA())</f>
        <v>0</v>
      </c>
      <c r="O26" s="571">
        <f>IF(ISNUMBER(Regressions!Q36),ROUND(Regressions!Q36, 1), NA())</f>
        <v>100</v>
      </c>
      <c r="P26" s="567">
        <f>IF(ISNUMBER(Regressions!R36),ROUND(Regressions!R36, 1), NA())</f>
        <v>100</v>
      </c>
      <c r="Q26" s="573">
        <f>IF(ISNUMBER(Regressions!S36),ROUND(Regressions!S36, 1), NA())</f>
        <v>91.2</v>
      </c>
      <c r="R26" s="569">
        <f>IF(ISNUMBER(Regressions!T36),ROUND(Regressions!T36, 1), NA())</f>
        <v>8.8000000000000007</v>
      </c>
      <c r="S26" s="570">
        <f>IF(ISNUMBER(Regressions!U36),ROUND(Regressions!U36, 1), NA())</f>
        <v>0</v>
      </c>
    </row>
    <row r="27" spans="1:19" x14ac:dyDescent="0.25">
      <c r="A27" s="562" t="str">
        <f>+Introduction!$C$7</f>
        <v>Republic of Moldova</v>
      </c>
      <c r="B27" s="563">
        <f>IF(ISBLANK(Regressions!B37), " ", Regressions!B37)</f>
        <v>2023</v>
      </c>
      <c r="C27" s="562" t="str">
        <f>HLOOKUP(Introduction!$G$4,nametranslations,24,FALSE)</f>
        <v>Total</v>
      </c>
      <c r="D27" s="565">
        <f>IF(ISBLANK(Regressions!D37), " ", Regressions!D37)</f>
        <v>510430</v>
      </c>
      <c r="E27" s="571">
        <f>IF(ISNUMBER(Regressions!E37),ROUND(Regressions!E37, 1), NA())</f>
        <v>99.9</v>
      </c>
      <c r="F27" s="574">
        <f>IF(ISNUMBER(Regressions!F37),ROUND(Regressions!F37, 1), NA())</f>
        <v>88.4</v>
      </c>
      <c r="G27" s="575">
        <f>IF(ISNUMBER(Regressions!G37),ROUND(Regressions!G37, 1), NA())</f>
        <v>88.4</v>
      </c>
      <c r="H27" s="569">
        <f>IF(ISNUMBER(Regressions!H37),ROUND(Regressions!H37, 1), NA())</f>
        <v>0</v>
      </c>
      <c r="I27" s="570">
        <f>IF(ISNUMBER(Regressions!I37),ROUND(Regressions!I37, 1), NA())</f>
        <v>11.6</v>
      </c>
      <c r="J27" s="571">
        <f>IF(ISNUMBER(Regressions!K37),ROUND(Regressions!K37, 1), NA())</f>
        <v>100</v>
      </c>
      <c r="K27" s="574" t="e">
        <f>IF(ISNUMBER(Regressions!L37),ROUND(Regressions!L37, 1), NA())</f>
        <v>#N/A</v>
      </c>
      <c r="L27" s="576">
        <f>IF(ISNUMBER(Regressions!M37),ROUND(Regressions!M37, 1), NA())</f>
        <v>93.1</v>
      </c>
      <c r="M27" s="569">
        <f>IF(ISNUMBER(Regressions!N37),ROUND(Regressions!N37, 1), NA())</f>
        <v>6.9</v>
      </c>
      <c r="N27" s="570">
        <f>IF(ISNUMBER(Regressions!O37),ROUND(Regressions!O37, 1), NA())</f>
        <v>0</v>
      </c>
      <c r="O27" s="571">
        <f>IF(ISNUMBER(Regressions!Q37),ROUND(Regressions!Q37, 1), NA())</f>
        <v>100</v>
      </c>
      <c r="P27" s="574">
        <f>IF(ISNUMBER(Regressions!R37),ROUND(Regressions!R37, 1), NA())</f>
        <v>100</v>
      </c>
      <c r="Q27" s="577">
        <f>IF(ISNUMBER(Regressions!S37),ROUND(Regressions!S37, 1), NA())</f>
        <v>91.6</v>
      </c>
      <c r="R27" s="569">
        <f>IF(ISNUMBER(Regressions!T37),ROUND(Regressions!T37, 1), NA())</f>
        <v>8.4</v>
      </c>
      <c r="S27" s="570">
        <f>IF(ISNUMBER(Regressions!U37),ROUND(Regressions!U37, 1), NA())</f>
        <v>0</v>
      </c>
    </row>
    <row r="28" spans="1:19" x14ac:dyDescent="0.25">
      <c r="A28" s="562" t="str">
        <f>+Introduction!$C$7</f>
        <v>Republic of Moldova</v>
      </c>
      <c r="B28" s="563">
        <f>IF(ISBLANK(Regressions!B38), " ", Regressions!B38)</f>
        <v>2024</v>
      </c>
      <c r="C28" s="562" t="str">
        <f>HLOOKUP(Introduction!$G$4,nametranslations,24,FALSE)</f>
        <v>Total</v>
      </c>
      <c r="D28" s="565">
        <f>IF(ISBLANK(Regressions!D38), " ", Regressions!D38)</f>
        <v>510430</v>
      </c>
      <c r="E28" s="566">
        <f>IF(ISNUMBER(Regressions!E38),ROUND(Regressions!E38, 1), NA())</f>
        <v>99.9</v>
      </c>
      <c r="F28" s="567">
        <f>IF(ISNUMBER(Regressions!F38),ROUND(Regressions!F38, 1), NA())</f>
        <v>88.2</v>
      </c>
      <c r="G28" s="568">
        <f>IF(ISNUMBER(Regressions!G38),ROUND(Regressions!G38, 1), NA())</f>
        <v>88.2</v>
      </c>
      <c r="H28" s="569">
        <f>IF(ISNUMBER(Regressions!H38),ROUND(Regressions!H38, 1), NA())</f>
        <v>0</v>
      </c>
      <c r="I28" s="570">
        <f>IF(ISNUMBER(Regressions!I38),ROUND(Regressions!I38, 1), NA())</f>
        <v>11.8</v>
      </c>
      <c r="J28" s="571">
        <f>IF(ISNUMBER(Regressions!K38),ROUND(Regressions!K38, 1), NA())</f>
        <v>100</v>
      </c>
      <c r="K28" s="567" t="e">
        <f>IF(ISNUMBER(Regressions!L38),ROUND(Regressions!L38, 1), NA())</f>
        <v>#N/A</v>
      </c>
      <c r="L28" s="572">
        <f>IF(ISNUMBER(Regressions!M38),ROUND(Regressions!M38, 1), NA())</f>
        <v>94.6</v>
      </c>
      <c r="M28" s="569">
        <f>IF(ISNUMBER(Regressions!N38),ROUND(Regressions!N38, 1), NA())</f>
        <v>5.4</v>
      </c>
      <c r="N28" s="570">
        <f>IF(ISNUMBER(Regressions!O38),ROUND(Regressions!O38, 1), NA())</f>
        <v>0</v>
      </c>
      <c r="O28" s="571">
        <f>IF(ISNUMBER(Regressions!Q38),ROUND(Regressions!Q38, 1), NA())</f>
        <v>100</v>
      </c>
      <c r="P28" s="567">
        <f>IF(ISNUMBER(Regressions!R38),ROUND(Regressions!R38, 1), NA())</f>
        <v>100</v>
      </c>
      <c r="Q28" s="573">
        <f>IF(ISNUMBER(Regressions!S38),ROUND(Regressions!S38, 1), NA())</f>
        <v>92</v>
      </c>
      <c r="R28" s="569">
        <f>IF(ISNUMBER(Regressions!T38),ROUND(Regressions!T38, 1), NA())</f>
        <v>8</v>
      </c>
      <c r="S28" s="570">
        <f>IF(ISNUMBER(Regressions!U38),ROUND(Regressions!U38, 1), NA())</f>
        <v>0</v>
      </c>
    </row>
    <row r="29" spans="1:19" x14ac:dyDescent="0.25">
      <c r="A29" s="578" t="str">
        <f>+Introduction!$C$7</f>
        <v>Republic of Moldova</v>
      </c>
      <c r="B29" s="579">
        <f>IF(ISBLANK(Regressions!B39), " ", Regressions!B39)</f>
        <v>2025</v>
      </c>
      <c r="C29" s="578" t="str">
        <f>HLOOKUP(Introduction!$G$4,nametranslations,24,FALSE)</f>
        <v>Total</v>
      </c>
      <c r="D29" s="580">
        <f>IF(ISBLANK(Regressions!D39), " ", Regressions!D39)</f>
        <v>510430</v>
      </c>
      <c r="E29" s="581">
        <f>IF(ISNUMBER(Regressions!E39),ROUND(Regressions!E39, 1), NA())</f>
        <v>99.9</v>
      </c>
      <c r="F29" s="582">
        <f>IF(ISNUMBER(Regressions!F39),ROUND(Regressions!F39, 1), NA())</f>
        <v>88.1</v>
      </c>
      <c r="G29" s="583">
        <f>IF(ISNUMBER(Regressions!G39),ROUND(Regressions!G39, 1), NA())</f>
        <v>88.1</v>
      </c>
      <c r="H29" s="584">
        <f>IF(ISNUMBER(Regressions!H39),ROUND(Regressions!H39, 1), NA())</f>
        <v>0</v>
      </c>
      <c r="I29" s="585">
        <f>IF(ISNUMBER(Regressions!I39),ROUND(Regressions!I39, 1), NA())</f>
        <v>11.9</v>
      </c>
      <c r="J29" s="586">
        <f>IF(ISNUMBER(Regressions!K39),ROUND(Regressions!K39, 1), NA())</f>
        <v>100</v>
      </c>
      <c r="K29" s="582" t="e">
        <f>IF(ISNUMBER(Regressions!L39),ROUND(Regressions!L39, 1), NA())</f>
        <v>#N/A</v>
      </c>
      <c r="L29" s="587">
        <f>IF(ISNUMBER(Regressions!M39),ROUND(Regressions!M39, 1), NA())</f>
        <v>96</v>
      </c>
      <c r="M29" s="584">
        <f>IF(ISNUMBER(Regressions!N39),ROUND(Regressions!N39, 1), NA())</f>
        <v>4</v>
      </c>
      <c r="N29" s="585">
        <f>IF(ISNUMBER(Regressions!O39),ROUND(Regressions!O39, 1), NA())</f>
        <v>0</v>
      </c>
      <c r="O29" s="586">
        <f>IF(ISNUMBER(Regressions!Q39),ROUND(Regressions!Q39, 1), NA())</f>
        <v>100</v>
      </c>
      <c r="P29" s="582">
        <f>IF(ISNUMBER(Regressions!R39),ROUND(Regressions!R39, 1), NA())</f>
        <v>100</v>
      </c>
      <c r="Q29" s="588">
        <f>IF(ISNUMBER(Regressions!S39),ROUND(Regressions!S39, 1), NA())</f>
        <v>92.4</v>
      </c>
      <c r="R29" s="584">
        <f>IF(ISNUMBER(Regressions!T39),ROUND(Regressions!T39, 1), NA())</f>
        <v>7.6</v>
      </c>
      <c r="S29" s="585">
        <f>IF(ISNUMBER(Regressions!U39),ROUND(Regressions!U39, 1), NA())</f>
        <v>0</v>
      </c>
    </row>
    <row r="30" spans="1:19" hidden="1" x14ac:dyDescent="0.25">
      <c r="A30" s="562" t="str">
        <f>+Introduction!$C$7</f>
        <v>Republic of Moldova</v>
      </c>
      <c r="B30" s="563">
        <f>IF(ISBLANK(Regressions!B40), " ", Regressions!B40)</f>
        <v>2026</v>
      </c>
      <c r="C30" s="562" t="str">
        <f>HLOOKUP(Introduction!$G$4,nametranslations,24,FALSE)</f>
        <v>Total</v>
      </c>
      <c r="D30" s="565" t="str">
        <f>IF(ISBLANK(Regressions!D40), " ", Regressions!D40)</f>
        <v xml:space="preserve"> </v>
      </c>
      <c r="E30" s="566">
        <f>IF(ISNUMBER(Regressions!E40),ROUND(Regressions!E40, 1), NA())</f>
        <v>99.9</v>
      </c>
      <c r="F30" s="567">
        <f>IF(ISNUMBER(Regressions!F40),ROUND(Regressions!F40, 1), NA())</f>
        <v>87.9</v>
      </c>
      <c r="G30" s="568">
        <f>IF(ISNUMBER(Regressions!G40),ROUND(Regressions!G40, 1), NA())</f>
        <v>87.9</v>
      </c>
      <c r="H30" s="569">
        <f>IF(ISNUMBER(Regressions!H40),ROUND(Regressions!H40, 1), NA())</f>
        <v>0</v>
      </c>
      <c r="I30" s="570">
        <f>IF(ISNUMBER(Regressions!I40),ROUND(Regressions!I40, 1), NA())</f>
        <v>12.1</v>
      </c>
      <c r="J30" s="571">
        <f>IF(ISNUMBER(Regressions!K40),ROUND(Regressions!K40, 1), NA())</f>
        <v>100</v>
      </c>
      <c r="K30" s="567" t="e">
        <f>IF(ISNUMBER(Regressions!L40),ROUND(Regressions!L40, 1), NA())</f>
        <v>#N/A</v>
      </c>
      <c r="L30" s="572">
        <f>IF(ISNUMBER(Regressions!M40),ROUND(Regressions!M40, 1), NA())</f>
        <v>97.5</v>
      </c>
      <c r="M30" s="569">
        <f>IF(ISNUMBER(Regressions!N40),ROUND(Regressions!N40, 1), NA())</f>
        <v>2.5</v>
      </c>
      <c r="N30" s="570">
        <f>IF(ISNUMBER(Regressions!O40),ROUND(Regressions!O40, 1), NA())</f>
        <v>0</v>
      </c>
      <c r="O30" s="571">
        <f>IF(ISNUMBER(Regressions!Q40),ROUND(Regressions!Q40, 1), NA())</f>
        <v>100</v>
      </c>
      <c r="P30" s="567">
        <f>IF(ISNUMBER(Regressions!R40),ROUND(Regressions!R40, 1), NA())</f>
        <v>100</v>
      </c>
      <c r="Q30" s="573">
        <f>IF(ISNUMBER(Regressions!S40),ROUND(Regressions!S40, 1), NA())</f>
        <v>92.8</v>
      </c>
      <c r="R30" s="569">
        <f>IF(ISNUMBER(Regressions!T40),ROUND(Regressions!T40, 1), NA())</f>
        <v>7.2</v>
      </c>
      <c r="S30" s="570">
        <f>IF(ISNUMBER(Regressions!U40),ROUND(Regressions!U40, 1), NA())</f>
        <v>0</v>
      </c>
    </row>
    <row r="31" spans="1:19" hidden="1" x14ac:dyDescent="0.25">
      <c r="A31" s="562" t="str">
        <f>+Introduction!$C$7</f>
        <v>Republic of Moldova</v>
      </c>
      <c r="B31" s="563">
        <f>IF(ISBLANK(Regressions!B41), " ", Regressions!B41)</f>
        <v>2027</v>
      </c>
      <c r="C31" s="562" t="str">
        <f>HLOOKUP(Introduction!$G$4,nametranslations,24,FALSE)</f>
        <v>Total</v>
      </c>
      <c r="D31" s="565" t="str">
        <f>IF(ISBLANK(Regressions!D41), " ", Regressions!D41)</f>
        <v xml:space="preserve"> </v>
      </c>
      <c r="E31" s="566">
        <f>IF(ISNUMBER(Regressions!E41),ROUND(Regressions!E41, 1), NA())</f>
        <v>99.9</v>
      </c>
      <c r="F31" s="567">
        <f>IF(ISNUMBER(Regressions!F41),ROUND(Regressions!F41, 1), NA())</f>
        <v>87.9</v>
      </c>
      <c r="G31" s="568">
        <f>IF(ISNUMBER(Regressions!G41),ROUND(Regressions!G41, 1), NA())</f>
        <v>87.9</v>
      </c>
      <c r="H31" s="569">
        <f>IF(ISNUMBER(Regressions!H41),ROUND(Regressions!H41, 1), NA())</f>
        <v>0</v>
      </c>
      <c r="I31" s="570">
        <f>IF(ISNUMBER(Regressions!I41),ROUND(Regressions!I41, 1), NA())</f>
        <v>12.1</v>
      </c>
      <c r="J31" s="571">
        <f>IF(ISNUMBER(Regressions!K41),ROUND(Regressions!K41, 1), NA())</f>
        <v>100</v>
      </c>
      <c r="K31" s="567" t="e">
        <f>IF(ISNUMBER(Regressions!L41),ROUND(Regressions!L41, 1), NA())</f>
        <v>#N/A</v>
      </c>
      <c r="L31" s="572">
        <f>IF(ISNUMBER(Regressions!M41),ROUND(Regressions!M41, 1), NA())</f>
        <v>97.5</v>
      </c>
      <c r="M31" s="569">
        <f>IF(ISNUMBER(Regressions!N41),ROUND(Regressions!N41, 1), NA())</f>
        <v>2.5</v>
      </c>
      <c r="N31" s="570">
        <f>IF(ISNUMBER(Regressions!O41),ROUND(Regressions!O41, 1), NA())</f>
        <v>0</v>
      </c>
      <c r="O31" s="571">
        <f>IF(ISNUMBER(Regressions!Q41),ROUND(Regressions!Q41, 1), NA())</f>
        <v>100</v>
      </c>
      <c r="P31" s="567">
        <f>IF(ISNUMBER(Regressions!R41),ROUND(Regressions!R41, 1), NA())</f>
        <v>100</v>
      </c>
      <c r="Q31" s="573">
        <f>IF(ISNUMBER(Regressions!S41),ROUND(Regressions!S41, 1), NA())</f>
        <v>93.2</v>
      </c>
      <c r="R31" s="569">
        <f>IF(ISNUMBER(Regressions!T41),ROUND(Regressions!T41, 1), NA())</f>
        <v>6.8</v>
      </c>
      <c r="S31" s="570">
        <f>IF(ISNUMBER(Regressions!U41),ROUND(Regressions!U41, 1), NA())</f>
        <v>0</v>
      </c>
    </row>
    <row r="32" spans="1:19" hidden="1" x14ac:dyDescent="0.25">
      <c r="A32" s="562" t="str">
        <f>+Introduction!$C$7</f>
        <v>Republic of Moldova</v>
      </c>
      <c r="B32" s="563">
        <f>IF(ISBLANK(Regressions!B42), " ", Regressions!B42)</f>
        <v>2028</v>
      </c>
      <c r="C32" s="562" t="str">
        <f>HLOOKUP(Introduction!$G$4,nametranslations,24,FALSE)</f>
        <v>Total</v>
      </c>
      <c r="D32" s="565" t="str">
        <f>IF(ISBLANK(Regressions!D42), " ", Regressions!D42)</f>
        <v xml:space="preserve"> </v>
      </c>
      <c r="E32" s="566">
        <f>IF(ISNUMBER(Regressions!E42),ROUND(Regressions!E42, 1), NA())</f>
        <v>99.9</v>
      </c>
      <c r="F32" s="567">
        <f>IF(ISNUMBER(Regressions!F42),ROUND(Regressions!F42, 1), NA())</f>
        <v>87.9</v>
      </c>
      <c r="G32" s="568">
        <f>IF(ISNUMBER(Regressions!G42),ROUND(Regressions!G42, 1), NA())</f>
        <v>87.9</v>
      </c>
      <c r="H32" s="569">
        <f>IF(ISNUMBER(Regressions!H42),ROUND(Regressions!H42, 1), NA())</f>
        <v>0</v>
      </c>
      <c r="I32" s="570">
        <f>IF(ISNUMBER(Regressions!I42),ROUND(Regressions!I42, 1), NA())</f>
        <v>12.1</v>
      </c>
      <c r="J32" s="571">
        <f>IF(ISNUMBER(Regressions!K42),ROUND(Regressions!K42, 1), NA())</f>
        <v>100</v>
      </c>
      <c r="K32" s="567" t="e">
        <f>IF(ISNUMBER(Regressions!L42),ROUND(Regressions!L42, 1), NA())</f>
        <v>#N/A</v>
      </c>
      <c r="L32" s="572">
        <f>IF(ISNUMBER(Regressions!M42),ROUND(Regressions!M42, 1), NA())</f>
        <v>97.5</v>
      </c>
      <c r="M32" s="569">
        <f>IF(ISNUMBER(Regressions!N42),ROUND(Regressions!N42, 1), NA())</f>
        <v>2.5</v>
      </c>
      <c r="N32" s="570">
        <f>IF(ISNUMBER(Regressions!O42),ROUND(Regressions!O42, 1), NA())</f>
        <v>0</v>
      </c>
      <c r="O32" s="571">
        <f>IF(ISNUMBER(Regressions!Q42),ROUND(Regressions!Q42, 1), NA())</f>
        <v>100</v>
      </c>
      <c r="P32" s="567">
        <f>IF(ISNUMBER(Regressions!R42),ROUND(Regressions!R42, 1), NA())</f>
        <v>100</v>
      </c>
      <c r="Q32" s="573">
        <f>IF(ISNUMBER(Regressions!S42),ROUND(Regressions!S42, 1), NA())</f>
        <v>93.2</v>
      </c>
      <c r="R32" s="569">
        <f>IF(ISNUMBER(Regressions!T42),ROUND(Regressions!T42, 1), NA())</f>
        <v>6.8</v>
      </c>
      <c r="S32" s="570">
        <f>IF(ISNUMBER(Regressions!U42),ROUND(Regressions!U42, 1), NA())</f>
        <v>0</v>
      </c>
    </row>
    <row r="33" spans="1:19" hidden="1" x14ac:dyDescent="0.25">
      <c r="A33" s="562" t="str">
        <f>+Introduction!$C$7</f>
        <v>Republic of Moldova</v>
      </c>
      <c r="B33" s="563">
        <f>IF(ISBLANK(Regressions!B43), " ", Regressions!B43)</f>
        <v>2029</v>
      </c>
      <c r="C33" s="562" t="str">
        <f>HLOOKUP(Introduction!$G$4,nametranslations,24,FALSE)</f>
        <v>Total</v>
      </c>
      <c r="D33" s="565" t="str">
        <f>IF(ISBLANK(Regressions!D43), " ", Regressions!D43)</f>
        <v xml:space="preserve"> </v>
      </c>
      <c r="E33" s="566">
        <f>IF(ISNUMBER(Regressions!E43),ROUND(Regressions!E43, 1), NA())</f>
        <v>99.9</v>
      </c>
      <c r="F33" s="567">
        <f>IF(ISNUMBER(Regressions!F43),ROUND(Regressions!F43, 1), NA())</f>
        <v>87.9</v>
      </c>
      <c r="G33" s="568">
        <f>IF(ISNUMBER(Regressions!G43),ROUND(Regressions!G43, 1), NA())</f>
        <v>87.9</v>
      </c>
      <c r="H33" s="569">
        <f>IF(ISNUMBER(Regressions!H43),ROUND(Regressions!H43, 1), NA())</f>
        <v>0</v>
      </c>
      <c r="I33" s="570">
        <f>IF(ISNUMBER(Regressions!I43),ROUND(Regressions!I43, 1), NA())</f>
        <v>12.1</v>
      </c>
      <c r="J33" s="571">
        <f>IF(ISNUMBER(Regressions!K43),ROUND(Regressions!K43, 1), NA())</f>
        <v>100</v>
      </c>
      <c r="K33" s="567" t="e">
        <f>IF(ISNUMBER(Regressions!L43),ROUND(Regressions!L43, 1), NA())</f>
        <v>#N/A</v>
      </c>
      <c r="L33" s="572">
        <f>IF(ISNUMBER(Regressions!M43),ROUND(Regressions!M43, 1), NA())</f>
        <v>97.5</v>
      </c>
      <c r="M33" s="569">
        <f>IF(ISNUMBER(Regressions!N43),ROUND(Regressions!N43, 1), NA())</f>
        <v>2.5</v>
      </c>
      <c r="N33" s="570">
        <f>IF(ISNUMBER(Regressions!O43),ROUND(Regressions!O43, 1), NA())</f>
        <v>0</v>
      </c>
      <c r="O33" s="571">
        <f>IF(ISNUMBER(Regressions!Q43),ROUND(Regressions!Q43, 1), NA())</f>
        <v>100</v>
      </c>
      <c r="P33" s="567">
        <f>IF(ISNUMBER(Regressions!R43),ROUND(Regressions!R43, 1), NA())</f>
        <v>100</v>
      </c>
      <c r="Q33" s="573">
        <f>IF(ISNUMBER(Regressions!S43),ROUND(Regressions!S43, 1), NA())</f>
        <v>93.2</v>
      </c>
      <c r="R33" s="569">
        <f>IF(ISNUMBER(Regressions!T43),ROUND(Regressions!T43, 1), NA())</f>
        <v>6.8</v>
      </c>
      <c r="S33" s="570">
        <f>IF(ISNUMBER(Regressions!U43),ROUND(Regressions!U43, 1), NA())</f>
        <v>0</v>
      </c>
    </row>
    <row r="34" spans="1:19" hidden="1" x14ac:dyDescent="0.25">
      <c r="A34" s="562" t="str">
        <f>+Introduction!$C$7</f>
        <v>Republic of Moldova</v>
      </c>
      <c r="B34" s="563">
        <f>IF(ISBLANK(Regressions!B44), " ", Regressions!B44)</f>
        <v>2030</v>
      </c>
      <c r="C34" s="562" t="str">
        <f>HLOOKUP(Introduction!$G$4,nametranslations,24,FALSE)</f>
        <v>Total</v>
      </c>
      <c r="D34" s="565" t="str">
        <f>IF(ISBLANK(Regressions!D44), " ", Regressions!D44)</f>
        <v xml:space="preserve"> </v>
      </c>
      <c r="E34" s="566">
        <f>IF(ISNUMBER(Regressions!E44),ROUND(Regressions!E44, 1), NA())</f>
        <v>99.9</v>
      </c>
      <c r="F34" s="567">
        <f>IF(ISNUMBER(Regressions!F44),ROUND(Regressions!F44, 1), NA())</f>
        <v>87.9</v>
      </c>
      <c r="G34" s="568">
        <f>IF(ISNUMBER(Regressions!G44),ROUND(Regressions!G44, 1), NA())</f>
        <v>87.9</v>
      </c>
      <c r="H34" s="569">
        <f>IF(ISNUMBER(Regressions!H44),ROUND(Regressions!H44, 1), NA())</f>
        <v>0</v>
      </c>
      <c r="I34" s="570">
        <f>IF(ISNUMBER(Regressions!I44),ROUND(Regressions!I44, 1), NA())</f>
        <v>12.1</v>
      </c>
      <c r="J34" s="571">
        <f>IF(ISNUMBER(Regressions!K44),ROUND(Regressions!K44, 1), NA())</f>
        <v>100</v>
      </c>
      <c r="K34" s="567" t="e">
        <f>IF(ISNUMBER(Regressions!L44),ROUND(Regressions!L44, 1), NA())</f>
        <v>#N/A</v>
      </c>
      <c r="L34" s="572">
        <f>IF(ISNUMBER(Regressions!M44),ROUND(Regressions!M44, 1), NA())</f>
        <v>97.5</v>
      </c>
      <c r="M34" s="569">
        <f>IF(ISNUMBER(Regressions!N44),ROUND(Regressions!N44, 1), NA())</f>
        <v>2.5</v>
      </c>
      <c r="N34" s="570">
        <f>IF(ISNUMBER(Regressions!O44),ROUND(Regressions!O44, 1), NA())</f>
        <v>0</v>
      </c>
      <c r="O34" s="571">
        <f>IF(ISNUMBER(Regressions!Q44),ROUND(Regressions!Q44, 1), NA())</f>
        <v>100</v>
      </c>
      <c r="P34" s="567">
        <f>IF(ISNUMBER(Regressions!R44),ROUND(Regressions!R44, 1), NA())</f>
        <v>100</v>
      </c>
      <c r="Q34" s="573">
        <f>IF(ISNUMBER(Regressions!S44),ROUND(Regressions!S44, 1), NA())</f>
        <v>93.2</v>
      </c>
      <c r="R34" s="569">
        <f>IF(ISNUMBER(Regressions!T44),ROUND(Regressions!T44, 1), NA())</f>
        <v>6.8</v>
      </c>
      <c r="S34" s="570">
        <f>IF(ISNUMBER(Regressions!U44),ROUND(Regressions!U44, 1), NA())</f>
        <v>0</v>
      </c>
    </row>
    <row r="35" spans="1:19" x14ac:dyDescent="0.25">
      <c r="A35" s="562" t="str">
        <f>+Introduction!$C$7</f>
        <v>Republic of Moldova</v>
      </c>
      <c r="B35" s="563">
        <f>IF(ISBLANK(Regressions!B45), " ", Regressions!B45)</f>
        <v>2000</v>
      </c>
      <c r="C35" s="562" t="str">
        <f>HLOOKUP(Introduction!$G$4,nametranslations,26,FALSE)</f>
        <v>Urban</v>
      </c>
      <c r="D35" s="565">
        <f>IF(ISBLANK(Regressions!D45), " ", Regressions!D45)</f>
        <v>223436.37429725647</v>
      </c>
      <c r="E35" s="566">
        <f>IF(ISNUMBER(Regressions!E45),ROUND(Regressions!E45, 1), NA())</f>
        <v>100</v>
      </c>
      <c r="F35" s="567" t="e">
        <f>IF(ISNUMBER(Regressions!F45),ROUND(Regressions!F45, 1), NA())</f>
        <v>#N/A</v>
      </c>
      <c r="G35" s="568" t="e">
        <f>IF(ISNUMBER(Regressions!G45),ROUND(Regressions!G45, 1), NA())</f>
        <v>#N/A</v>
      </c>
      <c r="H35" s="569" t="e">
        <f>IF(ISNUMBER(Regressions!H45),ROUND(Regressions!H45, 1), NA())</f>
        <v>#N/A</v>
      </c>
      <c r="I35" s="570" t="e">
        <f>IF(ISNUMBER(Regressions!I45),ROUND(Regressions!I45, 1), NA())</f>
        <v>#N/A</v>
      </c>
      <c r="J35" s="571" t="e">
        <f>IF(ISNUMBER(Regressions!K45),ROUND(Regressions!K45, 1), NA())</f>
        <v>#N/A</v>
      </c>
      <c r="K35" s="567" t="e">
        <f>IF(ISNUMBER(Regressions!L45),ROUND(Regressions!L45, 1), NA())</f>
        <v>#N/A</v>
      </c>
      <c r="L35" s="572" t="e">
        <f>IF(ISNUMBER(Regressions!M45),ROUND(Regressions!M45, 1), NA())</f>
        <v>#N/A</v>
      </c>
      <c r="M35" s="569" t="e">
        <f>IF(ISNUMBER(Regressions!N45),ROUND(Regressions!N45, 1), NA())</f>
        <v>#N/A</v>
      </c>
      <c r="N35" s="570" t="e">
        <f>IF(ISNUMBER(Regressions!O45),ROUND(Regressions!O45, 1), NA())</f>
        <v>#N/A</v>
      </c>
      <c r="O35" s="571">
        <f>IF(ISNUMBER(Regressions!Q45),ROUND(Regressions!Q45, 1), NA())</f>
        <v>99.7</v>
      </c>
      <c r="P35" s="567" t="e">
        <f>IF(ISNUMBER(Regressions!R45),ROUND(Regressions!R45, 1), NA())</f>
        <v>#N/A</v>
      </c>
      <c r="Q35" s="573" t="e">
        <f>IF(ISNUMBER(Regressions!S45),ROUND(Regressions!S45, 1), NA())</f>
        <v>#N/A</v>
      </c>
      <c r="R35" s="569" t="e">
        <f>IF(ISNUMBER(Regressions!T45),ROUND(Regressions!T45, 1), NA())</f>
        <v>#N/A</v>
      </c>
      <c r="S35" s="570" t="e">
        <f>IF(ISNUMBER(Regressions!U45),ROUND(Regressions!U45, 1), NA())</f>
        <v>#N/A</v>
      </c>
    </row>
    <row r="36" spans="1:19" x14ac:dyDescent="0.25">
      <c r="A36" s="562" t="str">
        <f>+Introduction!$C$7</f>
        <v>Republic of Moldova</v>
      </c>
      <c r="B36" s="563">
        <f>IF(ISBLANK(Regressions!B46), " ", Regressions!B46)</f>
        <v>2001</v>
      </c>
      <c r="C36" s="562" t="str">
        <f>HLOOKUP(Introduction!$G$4,nametranslations,26,FALSE)</f>
        <v>Urban</v>
      </c>
      <c r="D36" s="565">
        <f>IF(ISBLANK(Regressions!D46), " ", Regressions!D46)</f>
        <v>221431.95865104673</v>
      </c>
      <c r="E36" s="566">
        <f>IF(ISNUMBER(Regressions!E46),ROUND(Regressions!E46, 1), NA())</f>
        <v>100</v>
      </c>
      <c r="F36" s="567" t="e">
        <f>IF(ISNUMBER(Regressions!F46),ROUND(Regressions!F46, 1), NA())</f>
        <v>#N/A</v>
      </c>
      <c r="G36" s="568" t="e">
        <f>IF(ISNUMBER(Regressions!G46),ROUND(Regressions!G46, 1), NA())</f>
        <v>#N/A</v>
      </c>
      <c r="H36" s="569" t="e">
        <f>IF(ISNUMBER(Regressions!H46),ROUND(Regressions!H46, 1), NA())</f>
        <v>#N/A</v>
      </c>
      <c r="I36" s="570" t="e">
        <f>IF(ISNUMBER(Regressions!I46),ROUND(Regressions!I46, 1), NA())</f>
        <v>#N/A</v>
      </c>
      <c r="J36" s="571" t="e">
        <f>IF(ISNUMBER(Regressions!K46),ROUND(Regressions!K46, 1), NA())</f>
        <v>#N/A</v>
      </c>
      <c r="K36" s="567" t="e">
        <f>IF(ISNUMBER(Regressions!L46),ROUND(Regressions!L46, 1), NA())</f>
        <v>#N/A</v>
      </c>
      <c r="L36" s="572" t="e">
        <f>IF(ISNUMBER(Regressions!M46),ROUND(Regressions!M46, 1), NA())</f>
        <v>#N/A</v>
      </c>
      <c r="M36" s="569" t="e">
        <f>IF(ISNUMBER(Regressions!N46),ROUND(Regressions!N46, 1), NA())</f>
        <v>#N/A</v>
      </c>
      <c r="N36" s="570" t="e">
        <f>IF(ISNUMBER(Regressions!O46),ROUND(Regressions!O46, 1), NA())</f>
        <v>#N/A</v>
      </c>
      <c r="O36" s="571">
        <f>IF(ISNUMBER(Regressions!Q46),ROUND(Regressions!Q46, 1), NA())</f>
        <v>99.7</v>
      </c>
      <c r="P36" s="567" t="e">
        <f>IF(ISNUMBER(Regressions!R46),ROUND(Regressions!R46, 1), NA())</f>
        <v>#N/A</v>
      </c>
      <c r="Q36" s="573" t="e">
        <f>IF(ISNUMBER(Regressions!S46),ROUND(Regressions!S46, 1), NA())</f>
        <v>#N/A</v>
      </c>
      <c r="R36" s="569" t="e">
        <f>IF(ISNUMBER(Regressions!T46),ROUND(Regressions!T46, 1), NA())</f>
        <v>#N/A</v>
      </c>
      <c r="S36" s="570" t="e">
        <f>IF(ISNUMBER(Regressions!U46),ROUND(Regressions!U46, 1), NA())</f>
        <v>#N/A</v>
      </c>
    </row>
    <row r="37" spans="1:19" x14ac:dyDescent="0.25">
      <c r="A37" s="562" t="str">
        <f>+Introduction!$C$7</f>
        <v>Republic of Moldova</v>
      </c>
      <c r="B37" s="563">
        <f>IF(ISBLANK(Regressions!B47), " ", Regressions!B47)</f>
        <v>2002</v>
      </c>
      <c r="C37" s="562" t="str">
        <f>HLOOKUP(Introduction!$G$4,nametranslations,26,FALSE)</f>
        <v>Urban</v>
      </c>
      <c r="D37" s="565">
        <f>IF(ISBLANK(Regressions!D47), " ", Regressions!D47)</f>
        <v>219427.54300483703</v>
      </c>
      <c r="E37" s="566">
        <f>IF(ISNUMBER(Regressions!E47),ROUND(Regressions!E47, 1), NA())</f>
        <v>100</v>
      </c>
      <c r="F37" s="567" t="e">
        <f>IF(ISNUMBER(Regressions!F47),ROUND(Regressions!F47, 1), NA())</f>
        <v>#N/A</v>
      </c>
      <c r="G37" s="568" t="e">
        <f>IF(ISNUMBER(Regressions!G47),ROUND(Regressions!G47, 1), NA())</f>
        <v>#N/A</v>
      </c>
      <c r="H37" s="569" t="e">
        <f>IF(ISNUMBER(Regressions!H47),ROUND(Regressions!H47, 1), NA())</f>
        <v>#N/A</v>
      </c>
      <c r="I37" s="570" t="e">
        <f>IF(ISNUMBER(Regressions!I47),ROUND(Regressions!I47, 1), NA())</f>
        <v>#N/A</v>
      </c>
      <c r="J37" s="571" t="e">
        <f>IF(ISNUMBER(Regressions!K47),ROUND(Regressions!K47, 1), NA())</f>
        <v>#N/A</v>
      </c>
      <c r="K37" s="567" t="e">
        <f>IF(ISNUMBER(Regressions!L47),ROUND(Regressions!L47, 1), NA())</f>
        <v>#N/A</v>
      </c>
      <c r="L37" s="572" t="e">
        <f>IF(ISNUMBER(Regressions!M47),ROUND(Regressions!M47, 1), NA())</f>
        <v>#N/A</v>
      </c>
      <c r="M37" s="569" t="e">
        <f>IF(ISNUMBER(Regressions!N47),ROUND(Regressions!N47, 1), NA())</f>
        <v>#N/A</v>
      </c>
      <c r="N37" s="570" t="e">
        <f>IF(ISNUMBER(Regressions!O47),ROUND(Regressions!O47, 1), NA())</f>
        <v>#N/A</v>
      </c>
      <c r="O37" s="571">
        <f>IF(ISNUMBER(Regressions!Q47),ROUND(Regressions!Q47, 1), NA())</f>
        <v>99.7</v>
      </c>
      <c r="P37" s="567" t="e">
        <f>IF(ISNUMBER(Regressions!R47),ROUND(Regressions!R47, 1), NA())</f>
        <v>#N/A</v>
      </c>
      <c r="Q37" s="573" t="e">
        <f>IF(ISNUMBER(Regressions!S47),ROUND(Regressions!S47, 1), NA())</f>
        <v>#N/A</v>
      </c>
      <c r="R37" s="569" t="e">
        <f>IF(ISNUMBER(Regressions!T47),ROUND(Regressions!T47, 1), NA())</f>
        <v>#N/A</v>
      </c>
      <c r="S37" s="570" t="e">
        <f>IF(ISNUMBER(Regressions!U47),ROUND(Regressions!U47, 1), NA())</f>
        <v>#N/A</v>
      </c>
    </row>
    <row r="38" spans="1:19" x14ac:dyDescent="0.25">
      <c r="A38" s="562" t="str">
        <f>+Introduction!$C$7</f>
        <v>Republic of Moldova</v>
      </c>
      <c r="B38" s="563">
        <f>IF(ISBLANK(Regressions!B48), " ", Regressions!B48)</f>
        <v>2003</v>
      </c>
      <c r="C38" s="562" t="str">
        <f>HLOOKUP(Introduction!$G$4,nametranslations,26,FALSE)</f>
        <v>Urban</v>
      </c>
      <c r="D38" s="565">
        <f>IF(ISBLANK(Regressions!D48), " ", Regressions!D48)</f>
        <v>217423.14647415161</v>
      </c>
      <c r="E38" s="566">
        <f>IF(ISNUMBER(Regressions!E48),ROUND(Regressions!E48, 1), NA())</f>
        <v>100</v>
      </c>
      <c r="F38" s="567" t="e">
        <f>IF(ISNUMBER(Regressions!F48),ROUND(Regressions!F48, 1), NA())</f>
        <v>#N/A</v>
      </c>
      <c r="G38" s="568" t="e">
        <f>IF(ISNUMBER(Regressions!G48),ROUND(Regressions!G48, 1), NA())</f>
        <v>#N/A</v>
      </c>
      <c r="H38" s="569" t="e">
        <f>IF(ISNUMBER(Regressions!H48),ROUND(Regressions!H48, 1), NA())</f>
        <v>#N/A</v>
      </c>
      <c r="I38" s="570" t="e">
        <f>IF(ISNUMBER(Regressions!I48),ROUND(Regressions!I48, 1), NA())</f>
        <v>#N/A</v>
      </c>
      <c r="J38" s="571" t="e">
        <f>IF(ISNUMBER(Regressions!K48),ROUND(Regressions!K48, 1), NA())</f>
        <v>#N/A</v>
      </c>
      <c r="K38" s="567" t="e">
        <f>IF(ISNUMBER(Regressions!L48),ROUND(Regressions!L48, 1), NA())</f>
        <v>#N/A</v>
      </c>
      <c r="L38" s="572" t="e">
        <f>IF(ISNUMBER(Regressions!M48),ROUND(Regressions!M48, 1), NA())</f>
        <v>#N/A</v>
      </c>
      <c r="M38" s="569" t="e">
        <f>IF(ISNUMBER(Regressions!N48),ROUND(Regressions!N48, 1), NA())</f>
        <v>#N/A</v>
      </c>
      <c r="N38" s="570" t="e">
        <f>IF(ISNUMBER(Regressions!O48),ROUND(Regressions!O48, 1), NA())</f>
        <v>#N/A</v>
      </c>
      <c r="O38" s="571">
        <f>IF(ISNUMBER(Regressions!Q48),ROUND(Regressions!Q48, 1), NA())</f>
        <v>99.7</v>
      </c>
      <c r="P38" s="567" t="e">
        <f>IF(ISNUMBER(Regressions!R48),ROUND(Regressions!R48, 1), NA())</f>
        <v>#N/A</v>
      </c>
      <c r="Q38" s="573" t="e">
        <f>IF(ISNUMBER(Regressions!S48),ROUND(Regressions!S48, 1), NA())</f>
        <v>#N/A</v>
      </c>
      <c r="R38" s="569" t="e">
        <f>IF(ISNUMBER(Regressions!T48),ROUND(Regressions!T48, 1), NA())</f>
        <v>#N/A</v>
      </c>
      <c r="S38" s="570" t="e">
        <f>IF(ISNUMBER(Regressions!U48),ROUND(Regressions!U48, 1), NA())</f>
        <v>#N/A</v>
      </c>
    </row>
    <row r="39" spans="1:19" x14ac:dyDescent="0.25">
      <c r="A39" s="562" t="str">
        <f>+Introduction!$C$7</f>
        <v>Republic of Moldova</v>
      </c>
      <c r="B39" s="563">
        <f>IF(ISBLANK(Regressions!B49), " ", Regressions!B49)</f>
        <v>2004</v>
      </c>
      <c r="C39" s="562" t="str">
        <f>HLOOKUP(Introduction!$G$4,nametranslations,26,FALSE)</f>
        <v>Urban</v>
      </c>
      <c r="D39" s="565">
        <f>IF(ISBLANK(Regressions!D49), " ", Regressions!D49)</f>
        <v>215423.7390953064</v>
      </c>
      <c r="E39" s="566">
        <f>IF(ISNUMBER(Regressions!E49),ROUND(Regressions!E49, 1), NA())</f>
        <v>100</v>
      </c>
      <c r="F39" s="567" t="e">
        <f>IF(ISNUMBER(Regressions!F49),ROUND(Regressions!F49, 1), NA())</f>
        <v>#N/A</v>
      </c>
      <c r="G39" s="568" t="e">
        <f>IF(ISNUMBER(Regressions!G49),ROUND(Regressions!G49, 1), NA())</f>
        <v>#N/A</v>
      </c>
      <c r="H39" s="569" t="e">
        <f>IF(ISNUMBER(Regressions!H49),ROUND(Regressions!H49, 1), NA())</f>
        <v>#N/A</v>
      </c>
      <c r="I39" s="570" t="e">
        <f>IF(ISNUMBER(Regressions!I49),ROUND(Regressions!I49, 1), NA())</f>
        <v>#N/A</v>
      </c>
      <c r="J39" s="571" t="e">
        <f>IF(ISNUMBER(Regressions!K49),ROUND(Regressions!K49, 1), NA())</f>
        <v>#N/A</v>
      </c>
      <c r="K39" s="567" t="e">
        <f>IF(ISNUMBER(Regressions!L49),ROUND(Regressions!L49, 1), NA())</f>
        <v>#N/A</v>
      </c>
      <c r="L39" s="572" t="e">
        <f>IF(ISNUMBER(Regressions!M49),ROUND(Regressions!M49, 1), NA())</f>
        <v>#N/A</v>
      </c>
      <c r="M39" s="569" t="e">
        <f>IF(ISNUMBER(Regressions!N49),ROUND(Regressions!N49, 1), NA())</f>
        <v>#N/A</v>
      </c>
      <c r="N39" s="570" t="e">
        <f>IF(ISNUMBER(Regressions!O49),ROUND(Regressions!O49, 1), NA())</f>
        <v>#N/A</v>
      </c>
      <c r="O39" s="571">
        <f>IF(ISNUMBER(Regressions!Q49),ROUND(Regressions!Q49, 1), NA())</f>
        <v>99.7</v>
      </c>
      <c r="P39" s="567" t="e">
        <f>IF(ISNUMBER(Regressions!R49),ROUND(Regressions!R49, 1), NA())</f>
        <v>#N/A</v>
      </c>
      <c r="Q39" s="573" t="e">
        <f>IF(ISNUMBER(Regressions!S49),ROUND(Regressions!S49, 1), NA())</f>
        <v>#N/A</v>
      </c>
      <c r="R39" s="569" t="e">
        <f>IF(ISNUMBER(Regressions!T49),ROUND(Regressions!T49, 1), NA())</f>
        <v>#N/A</v>
      </c>
      <c r="S39" s="570" t="e">
        <f>IF(ISNUMBER(Regressions!U49),ROUND(Regressions!U49, 1), NA())</f>
        <v>#N/A</v>
      </c>
    </row>
    <row r="40" spans="1:19" x14ac:dyDescent="0.25">
      <c r="A40" s="562" t="str">
        <f>+Introduction!$C$7</f>
        <v>Republic of Moldova</v>
      </c>
      <c r="B40" s="563">
        <f>IF(ISBLANK(Regressions!B50), " ", Regressions!B50)</f>
        <v>2005</v>
      </c>
      <c r="C40" s="562" t="str">
        <f>HLOOKUP(Introduction!$G$4,nametranslations,26,FALSE)</f>
        <v>Urban</v>
      </c>
      <c r="D40" s="565">
        <f>IF(ISBLANK(Regressions!D50), " ", Regressions!D50)</f>
        <v>214346.36903068543</v>
      </c>
      <c r="E40" s="566">
        <f>IF(ISNUMBER(Regressions!E50),ROUND(Regressions!E50, 1), NA())</f>
        <v>100</v>
      </c>
      <c r="F40" s="567" t="e">
        <f>IF(ISNUMBER(Regressions!F50),ROUND(Regressions!F50, 1), NA())</f>
        <v>#N/A</v>
      </c>
      <c r="G40" s="568" t="e">
        <f>IF(ISNUMBER(Regressions!G50),ROUND(Regressions!G50, 1), NA())</f>
        <v>#N/A</v>
      </c>
      <c r="H40" s="569" t="e">
        <f>IF(ISNUMBER(Regressions!H50),ROUND(Regressions!H50, 1), NA())</f>
        <v>#N/A</v>
      </c>
      <c r="I40" s="570" t="e">
        <f>IF(ISNUMBER(Regressions!I50),ROUND(Regressions!I50, 1), NA())</f>
        <v>#N/A</v>
      </c>
      <c r="J40" s="571" t="e">
        <f>IF(ISNUMBER(Regressions!K50),ROUND(Regressions!K50, 1), NA())</f>
        <v>#N/A</v>
      </c>
      <c r="K40" s="567" t="e">
        <f>IF(ISNUMBER(Regressions!L50),ROUND(Regressions!L50, 1), NA())</f>
        <v>#N/A</v>
      </c>
      <c r="L40" s="572" t="e">
        <f>IF(ISNUMBER(Regressions!M50),ROUND(Regressions!M50, 1), NA())</f>
        <v>#N/A</v>
      </c>
      <c r="M40" s="569" t="e">
        <f>IF(ISNUMBER(Regressions!N50),ROUND(Regressions!N50, 1), NA())</f>
        <v>#N/A</v>
      </c>
      <c r="N40" s="570" t="e">
        <f>IF(ISNUMBER(Regressions!O50),ROUND(Regressions!O50, 1), NA())</f>
        <v>#N/A</v>
      </c>
      <c r="O40" s="571">
        <f>IF(ISNUMBER(Regressions!Q50),ROUND(Regressions!Q50, 1), NA())</f>
        <v>99.7</v>
      </c>
      <c r="P40" s="567" t="e">
        <f>IF(ISNUMBER(Regressions!R50),ROUND(Regressions!R50, 1), NA())</f>
        <v>#N/A</v>
      </c>
      <c r="Q40" s="573" t="e">
        <f>IF(ISNUMBER(Regressions!S50),ROUND(Regressions!S50, 1), NA())</f>
        <v>#N/A</v>
      </c>
      <c r="R40" s="569" t="e">
        <f>IF(ISNUMBER(Regressions!T50),ROUND(Regressions!T50, 1), NA())</f>
        <v>#N/A</v>
      </c>
      <c r="S40" s="570" t="e">
        <f>IF(ISNUMBER(Regressions!U50),ROUND(Regressions!U50, 1), NA())</f>
        <v>#N/A</v>
      </c>
    </row>
    <row r="41" spans="1:19" x14ac:dyDescent="0.25">
      <c r="A41" s="562" t="str">
        <f>+Introduction!$C$7</f>
        <v>Republic of Moldova</v>
      </c>
      <c r="B41" s="563">
        <f>IF(ISBLANK(Regressions!B51), " ", Regressions!B51)</f>
        <v>2006</v>
      </c>
      <c r="C41" s="562" t="str">
        <f>HLOOKUP(Introduction!$G$4,nametranslations,26,FALSE)</f>
        <v>Urban</v>
      </c>
      <c r="D41" s="565">
        <f>IF(ISBLANK(Regressions!D51), " ", Regressions!D51)</f>
        <v>214191.03628028871</v>
      </c>
      <c r="E41" s="566">
        <f>IF(ISNUMBER(Regressions!E51),ROUND(Regressions!E51, 1), NA())</f>
        <v>100</v>
      </c>
      <c r="F41" s="567">
        <f>IF(ISNUMBER(Regressions!F51),ROUND(Regressions!F51, 1), NA())</f>
        <v>98.3</v>
      </c>
      <c r="G41" s="568" t="e">
        <f>IF(ISNUMBER(Regressions!G51),ROUND(Regressions!G51, 1), NA())</f>
        <v>#N/A</v>
      </c>
      <c r="H41" s="569" t="e">
        <f>IF(ISNUMBER(Regressions!H51),ROUND(Regressions!H51, 1), NA())</f>
        <v>#N/A</v>
      </c>
      <c r="I41" s="570">
        <f>IF(ISNUMBER(Regressions!I51),ROUND(Regressions!I51, 1), NA())</f>
        <v>1.7</v>
      </c>
      <c r="J41" s="571" t="e">
        <f>IF(ISNUMBER(Regressions!K51),ROUND(Regressions!K51, 1), NA())</f>
        <v>#N/A</v>
      </c>
      <c r="K41" s="567" t="e">
        <f>IF(ISNUMBER(Regressions!L51),ROUND(Regressions!L51, 1), NA())</f>
        <v>#N/A</v>
      </c>
      <c r="L41" s="572">
        <f>IF(ISNUMBER(Regressions!M51),ROUND(Regressions!M51, 1), NA())</f>
        <v>81.900000000000006</v>
      </c>
      <c r="M41" s="569" t="e">
        <f>IF(ISNUMBER(Regressions!N51),ROUND(Regressions!N51, 1), NA())</f>
        <v>#N/A</v>
      </c>
      <c r="N41" s="570" t="e">
        <f>IF(ISNUMBER(Regressions!O51),ROUND(Regressions!O51, 1), NA())</f>
        <v>#N/A</v>
      </c>
      <c r="O41" s="571">
        <f>IF(ISNUMBER(Regressions!Q51),ROUND(Regressions!Q51, 1), NA())</f>
        <v>99.7</v>
      </c>
      <c r="P41" s="567">
        <f>IF(ISNUMBER(Regressions!R51),ROUND(Regressions!R51, 1), NA())</f>
        <v>96.3</v>
      </c>
      <c r="Q41" s="573">
        <f>IF(ISNUMBER(Regressions!S51),ROUND(Regressions!S51, 1), NA())</f>
        <v>88.2</v>
      </c>
      <c r="R41" s="569">
        <f>IF(ISNUMBER(Regressions!T51),ROUND(Regressions!T51, 1), NA())</f>
        <v>8.1</v>
      </c>
      <c r="S41" s="570">
        <f>IF(ISNUMBER(Regressions!U51),ROUND(Regressions!U51, 1), NA())</f>
        <v>3.7</v>
      </c>
    </row>
    <row r="42" spans="1:19" x14ac:dyDescent="0.25">
      <c r="A42" s="562" t="str">
        <f>+Introduction!$C$7</f>
        <v>Republic of Moldova</v>
      </c>
      <c r="B42" s="563">
        <f>IF(ISBLANK(Regressions!B52), " ", Regressions!B52)</f>
        <v>2007</v>
      </c>
      <c r="C42" s="562" t="str">
        <f>HLOOKUP(Introduction!$G$4,nametranslations,26,FALSE)</f>
        <v>Urban</v>
      </c>
      <c r="D42" s="565">
        <f>IF(ISBLANK(Regressions!D52), " ", Regressions!D52)</f>
        <v>214035.70352989199</v>
      </c>
      <c r="E42" s="566">
        <f>IF(ISNUMBER(Regressions!E52),ROUND(Regressions!E52, 1), NA())</f>
        <v>100</v>
      </c>
      <c r="F42" s="567">
        <f>IF(ISNUMBER(Regressions!F52),ROUND(Regressions!F52, 1), NA())</f>
        <v>98.3</v>
      </c>
      <c r="G42" s="568" t="e">
        <f>IF(ISNUMBER(Regressions!G52),ROUND(Regressions!G52, 1), NA())</f>
        <v>#N/A</v>
      </c>
      <c r="H42" s="569" t="e">
        <f>IF(ISNUMBER(Regressions!H52),ROUND(Regressions!H52, 1), NA())</f>
        <v>#N/A</v>
      </c>
      <c r="I42" s="570">
        <f>IF(ISNUMBER(Regressions!I52),ROUND(Regressions!I52, 1), NA())</f>
        <v>1.7</v>
      </c>
      <c r="J42" s="571" t="e">
        <f>IF(ISNUMBER(Regressions!K52),ROUND(Regressions!K52, 1), NA())</f>
        <v>#N/A</v>
      </c>
      <c r="K42" s="567" t="e">
        <f>IF(ISNUMBER(Regressions!L52),ROUND(Regressions!L52, 1), NA())</f>
        <v>#N/A</v>
      </c>
      <c r="L42" s="572">
        <f>IF(ISNUMBER(Regressions!M52),ROUND(Regressions!M52, 1), NA())</f>
        <v>81.900000000000006</v>
      </c>
      <c r="M42" s="569" t="e">
        <f>IF(ISNUMBER(Regressions!N52),ROUND(Regressions!N52, 1), NA())</f>
        <v>#N/A</v>
      </c>
      <c r="N42" s="570" t="e">
        <f>IF(ISNUMBER(Regressions!O52),ROUND(Regressions!O52, 1), NA())</f>
        <v>#N/A</v>
      </c>
      <c r="O42" s="571">
        <f>IF(ISNUMBER(Regressions!Q52),ROUND(Regressions!Q52, 1), NA())</f>
        <v>99.7</v>
      </c>
      <c r="P42" s="567">
        <f>IF(ISNUMBER(Regressions!R52),ROUND(Regressions!R52, 1), NA())</f>
        <v>96.3</v>
      </c>
      <c r="Q42" s="573">
        <f>IF(ISNUMBER(Regressions!S52),ROUND(Regressions!S52, 1), NA())</f>
        <v>88.2</v>
      </c>
      <c r="R42" s="569">
        <f>IF(ISNUMBER(Regressions!T52),ROUND(Regressions!T52, 1), NA())</f>
        <v>8.1</v>
      </c>
      <c r="S42" s="570">
        <f>IF(ISNUMBER(Regressions!U52),ROUND(Regressions!U52, 1), NA())</f>
        <v>3.7</v>
      </c>
    </row>
    <row r="43" spans="1:19" x14ac:dyDescent="0.25">
      <c r="A43" s="562" t="str">
        <f>+Introduction!$C$7</f>
        <v>Republic of Moldova</v>
      </c>
      <c r="B43" s="563">
        <f>IF(ISBLANK(Regressions!B53), " ", Regressions!B53)</f>
        <v>2008</v>
      </c>
      <c r="C43" s="562" t="str">
        <f>HLOOKUP(Introduction!$G$4,nametranslations,26,FALSE)</f>
        <v>Urban</v>
      </c>
      <c r="D43" s="565">
        <f>IF(ISBLANK(Regressions!D53), " ", Regressions!D53)</f>
        <v>213880.35166397094</v>
      </c>
      <c r="E43" s="566">
        <f>IF(ISNUMBER(Regressions!E53),ROUND(Regressions!E53, 1), NA())</f>
        <v>100</v>
      </c>
      <c r="F43" s="567">
        <f>IF(ISNUMBER(Regressions!F53),ROUND(Regressions!F53, 1), NA())</f>
        <v>98.3</v>
      </c>
      <c r="G43" s="568" t="e">
        <f>IF(ISNUMBER(Regressions!G53),ROUND(Regressions!G53, 1), NA())</f>
        <v>#N/A</v>
      </c>
      <c r="H43" s="569" t="e">
        <f>IF(ISNUMBER(Regressions!H53),ROUND(Regressions!H53, 1), NA())</f>
        <v>#N/A</v>
      </c>
      <c r="I43" s="570">
        <f>IF(ISNUMBER(Regressions!I53),ROUND(Regressions!I53, 1), NA())</f>
        <v>1.7</v>
      </c>
      <c r="J43" s="571" t="e">
        <f>IF(ISNUMBER(Regressions!K53),ROUND(Regressions!K53, 1), NA())</f>
        <v>#N/A</v>
      </c>
      <c r="K43" s="567" t="e">
        <f>IF(ISNUMBER(Regressions!L53),ROUND(Regressions!L53, 1), NA())</f>
        <v>#N/A</v>
      </c>
      <c r="L43" s="572">
        <f>IF(ISNUMBER(Regressions!M53),ROUND(Regressions!M53, 1), NA())</f>
        <v>81.900000000000006</v>
      </c>
      <c r="M43" s="569" t="e">
        <f>IF(ISNUMBER(Regressions!N53),ROUND(Regressions!N53, 1), NA())</f>
        <v>#N/A</v>
      </c>
      <c r="N43" s="570" t="e">
        <f>IF(ISNUMBER(Regressions!O53),ROUND(Regressions!O53, 1), NA())</f>
        <v>#N/A</v>
      </c>
      <c r="O43" s="571">
        <f>IF(ISNUMBER(Regressions!Q53),ROUND(Regressions!Q53, 1), NA())</f>
        <v>99.7</v>
      </c>
      <c r="P43" s="567">
        <f>IF(ISNUMBER(Regressions!R53),ROUND(Regressions!R53, 1), NA())</f>
        <v>96.3</v>
      </c>
      <c r="Q43" s="573">
        <f>IF(ISNUMBER(Regressions!S53),ROUND(Regressions!S53, 1), NA())</f>
        <v>88.2</v>
      </c>
      <c r="R43" s="569">
        <f>IF(ISNUMBER(Regressions!T53),ROUND(Regressions!T53, 1), NA())</f>
        <v>8.1</v>
      </c>
      <c r="S43" s="570">
        <f>IF(ISNUMBER(Regressions!U53),ROUND(Regressions!U53, 1), NA())</f>
        <v>3.7</v>
      </c>
    </row>
    <row r="44" spans="1:19" x14ac:dyDescent="0.25">
      <c r="A44" s="562" t="str">
        <f>+Introduction!$C$7</f>
        <v>Republic of Moldova</v>
      </c>
      <c r="B44" s="563">
        <f>IF(ISBLANK(Regressions!B54), " ", Regressions!B54)</f>
        <v>2009</v>
      </c>
      <c r="C44" s="562" t="str">
        <f>HLOOKUP(Introduction!$G$4,nametranslations,26,FALSE)</f>
        <v>Urban</v>
      </c>
      <c r="D44" s="565">
        <f>IF(ISBLANK(Regressions!D54), " ", Regressions!D54)</f>
        <v>213725.0189135742</v>
      </c>
      <c r="E44" s="566">
        <f>IF(ISNUMBER(Regressions!E54),ROUND(Regressions!E54, 1), NA())</f>
        <v>100</v>
      </c>
      <c r="F44" s="567">
        <f>IF(ISNUMBER(Regressions!F54),ROUND(Regressions!F54, 1), NA())</f>
        <v>98.3</v>
      </c>
      <c r="G44" s="568" t="e">
        <f>IF(ISNUMBER(Regressions!G54),ROUND(Regressions!G54, 1), NA())</f>
        <v>#N/A</v>
      </c>
      <c r="H44" s="569" t="e">
        <f>IF(ISNUMBER(Regressions!H54),ROUND(Regressions!H54, 1), NA())</f>
        <v>#N/A</v>
      </c>
      <c r="I44" s="570">
        <f>IF(ISNUMBER(Regressions!I54),ROUND(Regressions!I54, 1), NA())</f>
        <v>1.7</v>
      </c>
      <c r="J44" s="571" t="e">
        <f>IF(ISNUMBER(Regressions!K54),ROUND(Regressions!K54, 1), NA())</f>
        <v>#N/A</v>
      </c>
      <c r="K44" s="567" t="e">
        <f>IF(ISNUMBER(Regressions!L54),ROUND(Regressions!L54, 1), NA())</f>
        <v>#N/A</v>
      </c>
      <c r="L44" s="572">
        <f>IF(ISNUMBER(Regressions!M54),ROUND(Regressions!M54, 1), NA())</f>
        <v>81.900000000000006</v>
      </c>
      <c r="M44" s="569" t="e">
        <f>IF(ISNUMBER(Regressions!N54),ROUND(Regressions!N54, 1), NA())</f>
        <v>#N/A</v>
      </c>
      <c r="N44" s="570" t="e">
        <f>IF(ISNUMBER(Regressions!O54),ROUND(Regressions!O54, 1), NA())</f>
        <v>#N/A</v>
      </c>
      <c r="O44" s="571">
        <f>IF(ISNUMBER(Regressions!Q54),ROUND(Regressions!Q54, 1), NA())</f>
        <v>99.7</v>
      </c>
      <c r="P44" s="567">
        <f>IF(ISNUMBER(Regressions!R54),ROUND(Regressions!R54, 1), NA())</f>
        <v>96.3</v>
      </c>
      <c r="Q44" s="573">
        <f>IF(ISNUMBER(Regressions!S54),ROUND(Regressions!S54, 1), NA())</f>
        <v>88.2</v>
      </c>
      <c r="R44" s="569">
        <f>IF(ISNUMBER(Regressions!T54),ROUND(Regressions!T54, 1), NA())</f>
        <v>8.1</v>
      </c>
      <c r="S44" s="570">
        <f>IF(ISNUMBER(Regressions!U54),ROUND(Regressions!U54, 1), NA())</f>
        <v>3.7</v>
      </c>
    </row>
    <row r="45" spans="1:19" x14ac:dyDescent="0.25">
      <c r="A45" s="562" t="str">
        <f>+Introduction!$C$7</f>
        <v>Republic of Moldova</v>
      </c>
      <c r="B45" s="563">
        <f>IF(ISBLANK(Regressions!B55), " ", Regressions!B55)</f>
        <v>2010</v>
      </c>
      <c r="C45" s="562" t="str">
        <f>HLOOKUP(Introduction!$G$4,nametranslations,26,FALSE)</f>
        <v>Urban</v>
      </c>
      <c r="D45" s="565">
        <f>IF(ISBLANK(Regressions!D55), " ", Regressions!D55)</f>
        <v>213569.6670476532</v>
      </c>
      <c r="E45" s="566">
        <f>IF(ISNUMBER(Regressions!E55),ROUND(Regressions!E55, 1), NA())</f>
        <v>100</v>
      </c>
      <c r="F45" s="567">
        <f>IF(ISNUMBER(Regressions!F55),ROUND(Regressions!F55, 1), NA())</f>
        <v>98.3</v>
      </c>
      <c r="G45" s="568" t="e">
        <f>IF(ISNUMBER(Regressions!G55),ROUND(Regressions!G55, 1), NA())</f>
        <v>#N/A</v>
      </c>
      <c r="H45" s="569" t="e">
        <f>IF(ISNUMBER(Regressions!H55),ROUND(Regressions!H55, 1), NA())</f>
        <v>#N/A</v>
      </c>
      <c r="I45" s="570">
        <f>IF(ISNUMBER(Regressions!I55),ROUND(Regressions!I55, 1), NA())</f>
        <v>1.7</v>
      </c>
      <c r="J45" s="571" t="e">
        <f>IF(ISNUMBER(Regressions!K55),ROUND(Regressions!K55, 1), NA())</f>
        <v>#N/A</v>
      </c>
      <c r="K45" s="567" t="e">
        <f>IF(ISNUMBER(Regressions!L55),ROUND(Regressions!L55, 1), NA())</f>
        <v>#N/A</v>
      </c>
      <c r="L45" s="572">
        <f>IF(ISNUMBER(Regressions!M55),ROUND(Regressions!M55, 1), NA())</f>
        <v>81.900000000000006</v>
      </c>
      <c r="M45" s="569" t="e">
        <f>IF(ISNUMBER(Regressions!N55),ROUND(Regressions!N55, 1), NA())</f>
        <v>#N/A</v>
      </c>
      <c r="N45" s="570" t="e">
        <f>IF(ISNUMBER(Regressions!O55),ROUND(Regressions!O55, 1), NA())</f>
        <v>#N/A</v>
      </c>
      <c r="O45" s="571">
        <f>IF(ISNUMBER(Regressions!Q55),ROUND(Regressions!Q55, 1), NA())</f>
        <v>99.7</v>
      </c>
      <c r="P45" s="567">
        <f>IF(ISNUMBER(Regressions!R55),ROUND(Regressions!R55, 1), NA())</f>
        <v>96.3</v>
      </c>
      <c r="Q45" s="573">
        <f>IF(ISNUMBER(Regressions!S55),ROUND(Regressions!S55, 1), NA())</f>
        <v>88.2</v>
      </c>
      <c r="R45" s="569">
        <f>IF(ISNUMBER(Regressions!T55),ROUND(Regressions!T55, 1), NA())</f>
        <v>8.1</v>
      </c>
      <c r="S45" s="570">
        <f>IF(ISNUMBER(Regressions!U55),ROUND(Regressions!U55, 1), NA())</f>
        <v>3.7</v>
      </c>
    </row>
    <row r="46" spans="1:19" x14ac:dyDescent="0.25">
      <c r="A46" s="562" t="str">
        <f>+Introduction!$C$7</f>
        <v>Republic of Moldova</v>
      </c>
      <c r="B46" s="563">
        <f>IF(ISBLANK(Regressions!B56), " ", Regressions!B56)</f>
        <v>2011</v>
      </c>
      <c r="C46" s="562" t="str">
        <f>HLOOKUP(Introduction!$G$4,nametranslations,26,FALSE)</f>
        <v>Urban</v>
      </c>
      <c r="D46" s="565">
        <f>IF(ISBLANK(Regressions!D56), " ", Regressions!D56)</f>
        <v>213414.33429725646</v>
      </c>
      <c r="E46" s="566">
        <f>IF(ISNUMBER(Regressions!E56),ROUND(Regressions!E56, 1), NA())</f>
        <v>100</v>
      </c>
      <c r="F46" s="567">
        <f>IF(ISNUMBER(Regressions!F56),ROUND(Regressions!F56, 1), NA())</f>
        <v>98.3</v>
      </c>
      <c r="G46" s="568" t="e">
        <f>IF(ISNUMBER(Regressions!G56),ROUND(Regressions!G56, 1), NA())</f>
        <v>#N/A</v>
      </c>
      <c r="H46" s="569" t="e">
        <f>IF(ISNUMBER(Regressions!H56),ROUND(Regressions!H56, 1), NA())</f>
        <v>#N/A</v>
      </c>
      <c r="I46" s="570">
        <f>IF(ISNUMBER(Regressions!I56),ROUND(Regressions!I56, 1), NA())</f>
        <v>1.7</v>
      </c>
      <c r="J46" s="571" t="e">
        <f>IF(ISNUMBER(Regressions!K56),ROUND(Regressions!K56, 1), NA())</f>
        <v>#N/A</v>
      </c>
      <c r="K46" s="567" t="e">
        <f>IF(ISNUMBER(Regressions!L56),ROUND(Regressions!L56, 1), NA())</f>
        <v>#N/A</v>
      </c>
      <c r="L46" s="572">
        <f>IF(ISNUMBER(Regressions!M56),ROUND(Regressions!M56, 1), NA())</f>
        <v>81.900000000000006</v>
      </c>
      <c r="M46" s="569" t="e">
        <f>IF(ISNUMBER(Regressions!N56),ROUND(Regressions!N56, 1), NA())</f>
        <v>#N/A</v>
      </c>
      <c r="N46" s="570" t="e">
        <f>IF(ISNUMBER(Regressions!O56),ROUND(Regressions!O56, 1), NA())</f>
        <v>#N/A</v>
      </c>
      <c r="O46" s="571">
        <f>IF(ISNUMBER(Regressions!Q56),ROUND(Regressions!Q56, 1), NA())</f>
        <v>99.7</v>
      </c>
      <c r="P46" s="567">
        <f>IF(ISNUMBER(Regressions!R56),ROUND(Regressions!R56, 1), NA())</f>
        <v>96.3</v>
      </c>
      <c r="Q46" s="573">
        <f>IF(ISNUMBER(Regressions!S56),ROUND(Regressions!S56, 1), NA())</f>
        <v>88.2</v>
      </c>
      <c r="R46" s="569">
        <f>IF(ISNUMBER(Regressions!T56),ROUND(Regressions!T56, 1), NA())</f>
        <v>8.1</v>
      </c>
      <c r="S46" s="570">
        <f>IF(ISNUMBER(Regressions!U56),ROUND(Regressions!U56, 1), NA())</f>
        <v>3.7</v>
      </c>
    </row>
    <row r="47" spans="1:19" x14ac:dyDescent="0.25">
      <c r="A47" s="562" t="str">
        <f>+Introduction!$C$7</f>
        <v>Republic of Moldova</v>
      </c>
      <c r="B47" s="563">
        <f>IF(ISBLANK(Regressions!B57), " ", Regressions!B57)</f>
        <v>2012</v>
      </c>
      <c r="C47" s="562" t="str">
        <f>HLOOKUP(Introduction!$G$4,nametranslations,26,FALSE)</f>
        <v>Urban</v>
      </c>
      <c r="D47" s="565">
        <f>IF(ISBLANK(Regressions!D57), " ", Regressions!D57)</f>
        <v>213258.98243133546</v>
      </c>
      <c r="E47" s="566">
        <f>IF(ISNUMBER(Regressions!E57),ROUND(Regressions!E57, 1), NA())</f>
        <v>100</v>
      </c>
      <c r="F47" s="567">
        <f>IF(ISNUMBER(Regressions!F57),ROUND(Regressions!F57, 1), NA())</f>
        <v>98.3</v>
      </c>
      <c r="G47" s="568" t="e">
        <f>IF(ISNUMBER(Regressions!G57),ROUND(Regressions!G57, 1), NA())</f>
        <v>#N/A</v>
      </c>
      <c r="H47" s="569" t="e">
        <f>IF(ISNUMBER(Regressions!H57),ROUND(Regressions!H57, 1), NA())</f>
        <v>#N/A</v>
      </c>
      <c r="I47" s="570">
        <f>IF(ISNUMBER(Regressions!I57),ROUND(Regressions!I57, 1), NA())</f>
        <v>1.7</v>
      </c>
      <c r="J47" s="571" t="e">
        <f>IF(ISNUMBER(Regressions!K57),ROUND(Regressions!K57, 1), NA())</f>
        <v>#N/A</v>
      </c>
      <c r="K47" s="567" t="e">
        <f>IF(ISNUMBER(Regressions!L57),ROUND(Regressions!L57, 1), NA())</f>
        <v>#N/A</v>
      </c>
      <c r="L47" s="572">
        <f>IF(ISNUMBER(Regressions!M57),ROUND(Regressions!M57, 1), NA())</f>
        <v>81.900000000000006</v>
      </c>
      <c r="M47" s="569" t="e">
        <f>IF(ISNUMBER(Regressions!N57),ROUND(Regressions!N57, 1), NA())</f>
        <v>#N/A</v>
      </c>
      <c r="N47" s="570" t="e">
        <f>IF(ISNUMBER(Regressions!O57),ROUND(Regressions!O57, 1), NA())</f>
        <v>#N/A</v>
      </c>
      <c r="O47" s="571">
        <f>IF(ISNUMBER(Regressions!Q57),ROUND(Regressions!Q57, 1), NA())</f>
        <v>99.7</v>
      </c>
      <c r="P47" s="567">
        <f>IF(ISNUMBER(Regressions!R57),ROUND(Regressions!R57, 1), NA())</f>
        <v>96.3</v>
      </c>
      <c r="Q47" s="573">
        <f>IF(ISNUMBER(Regressions!S57),ROUND(Regressions!S57, 1), NA())</f>
        <v>88.2</v>
      </c>
      <c r="R47" s="569">
        <f>IF(ISNUMBER(Regressions!T57),ROUND(Regressions!T57, 1), NA())</f>
        <v>8.1</v>
      </c>
      <c r="S47" s="570">
        <f>IF(ISNUMBER(Regressions!U57),ROUND(Regressions!U57, 1), NA())</f>
        <v>3.7</v>
      </c>
    </row>
    <row r="48" spans="1:19" x14ac:dyDescent="0.25">
      <c r="A48" s="562" t="str">
        <f>+Introduction!$C$7</f>
        <v>Republic of Moldova</v>
      </c>
      <c r="B48" s="563">
        <f>IF(ISBLANK(Regressions!B58), " ", Regressions!B58)</f>
        <v>2013</v>
      </c>
      <c r="C48" s="562" t="str">
        <f>HLOOKUP(Introduction!$G$4,nametranslations,26,FALSE)</f>
        <v>Urban</v>
      </c>
      <c r="D48" s="565">
        <f>IF(ISBLANK(Regressions!D58), " ", Regressions!D58)</f>
        <v>213500.42659492491</v>
      </c>
      <c r="E48" s="566">
        <f>IF(ISNUMBER(Regressions!E58),ROUND(Regressions!E58, 1), NA())</f>
        <v>100</v>
      </c>
      <c r="F48" s="567">
        <f>IF(ISNUMBER(Regressions!F58),ROUND(Regressions!F58, 1), NA())</f>
        <v>98.3</v>
      </c>
      <c r="G48" s="568" t="e">
        <f>IF(ISNUMBER(Regressions!G58),ROUND(Regressions!G58, 1), NA())</f>
        <v>#N/A</v>
      </c>
      <c r="H48" s="569" t="e">
        <f>IF(ISNUMBER(Regressions!H58),ROUND(Regressions!H58, 1), NA())</f>
        <v>#N/A</v>
      </c>
      <c r="I48" s="570">
        <f>IF(ISNUMBER(Regressions!I58),ROUND(Regressions!I58, 1), NA())</f>
        <v>1.7</v>
      </c>
      <c r="J48" s="571" t="e">
        <f>IF(ISNUMBER(Regressions!K58),ROUND(Regressions!K58, 1), NA())</f>
        <v>#N/A</v>
      </c>
      <c r="K48" s="567" t="e">
        <f>IF(ISNUMBER(Regressions!L58),ROUND(Regressions!L58, 1), NA())</f>
        <v>#N/A</v>
      </c>
      <c r="L48" s="572">
        <f>IF(ISNUMBER(Regressions!M58),ROUND(Regressions!M58, 1), NA())</f>
        <v>81.900000000000006</v>
      </c>
      <c r="M48" s="569" t="e">
        <f>IF(ISNUMBER(Regressions!N58),ROUND(Regressions!N58, 1), NA())</f>
        <v>#N/A</v>
      </c>
      <c r="N48" s="570" t="e">
        <f>IF(ISNUMBER(Regressions!O58),ROUND(Regressions!O58, 1), NA())</f>
        <v>#N/A</v>
      </c>
      <c r="O48" s="571">
        <f>IF(ISNUMBER(Regressions!Q58),ROUND(Regressions!Q58, 1), NA())</f>
        <v>99.7</v>
      </c>
      <c r="P48" s="567">
        <f>IF(ISNUMBER(Regressions!R58),ROUND(Regressions!R58, 1), NA())</f>
        <v>96.3</v>
      </c>
      <c r="Q48" s="573">
        <f>IF(ISNUMBER(Regressions!S58),ROUND(Regressions!S58, 1), NA())</f>
        <v>88.2</v>
      </c>
      <c r="R48" s="569">
        <f>IF(ISNUMBER(Regressions!T58),ROUND(Regressions!T58, 1), NA())</f>
        <v>8.1</v>
      </c>
      <c r="S48" s="570">
        <f>IF(ISNUMBER(Regressions!U58),ROUND(Regressions!U58, 1), NA())</f>
        <v>3.7</v>
      </c>
    </row>
    <row r="49" spans="1:19" x14ac:dyDescent="0.25">
      <c r="A49" s="562" t="str">
        <f>+Introduction!$C$7</f>
        <v>Republic of Moldova</v>
      </c>
      <c r="B49" s="563">
        <f>IF(ISBLANK(Regressions!B59), " ", Regressions!B59)</f>
        <v>2014</v>
      </c>
      <c r="C49" s="562" t="str">
        <f>HLOOKUP(Introduction!$G$4,nametranslations,26,FALSE)</f>
        <v>Urban</v>
      </c>
      <c r="D49" s="565">
        <f>IF(ISBLANK(Regressions!D59), " ", Regressions!D59)</f>
        <v>217124.37957607271</v>
      </c>
      <c r="E49" s="566">
        <f>IF(ISNUMBER(Regressions!E59),ROUND(Regressions!E59, 1), NA())</f>
        <v>100</v>
      </c>
      <c r="F49" s="567">
        <f>IF(ISNUMBER(Regressions!F59),ROUND(Regressions!F59, 1), NA())</f>
        <v>98.3</v>
      </c>
      <c r="G49" s="568" t="e">
        <f>IF(ISNUMBER(Regressions!G59),ROUND(Regressions!G59, 1), NA())</f>
        <v>#N/A</v>
      </c>
      <c r="H49" s="569" t="e">
        <f>IF(ISNUMBER(Regressions!H59),ROUND(Regressions!H59, 1), NA())</f>
        <v>#N/A</v>
      </c>
      <c r="I49" s="570">
        <f>IF(ISNUMBER(Regressions!I59),ROUND(Regressions!I59, 1), NA())</f>
        <v>1.7</v>
      </c>
      <c r="J49" s="571" t="e">
        <f>IF(ISNUMBER(Regressions!K59),ROUND(Regressions!K59, 1), NA())</f>
        <v>#N/A</v>
      </c>
      <c r="K49" s="567" t="e">
        <f>IF(ISNUMBER(Regressions!L59),ROUND(Regressions!L59, 1), NA())</f>
        <v>#N/A</v>
      </c>
      <c r="L49" s="572">
        <f>IF(ISNUMBER(Regressions!M59),ROUND(Regressions!M59, 1), NA())</f>
        <v>81.900000000000006</v>
      </c>
      <c r="M49" s="569" t="e">
        <f>IF(ISNUMBER(Regressions!N59),ROUND(Regressions!N59, 1), NA())</f>
        <v>#N/A</v>
      </c>
      <c r="N49" s="570" t="e">
        <f>IF(ISNUMBER(Regressions!O59),ROUND(Regressions!O59, 1), NA())</f>
        <v>#N/A</v>
      </c>
      <c r="O49" s="571">
        <f>IF(ISNUMBER(Regressions!Q59),ROUND(Regressions!Q59, 1), NA())</f>
        <v>99.7</v>
      </c>
      <c r="P49" s="567">
        <f>IF(ISNUMBER(Regressions!R59),ROUND(Regressions!R59, 1), NA())</f>
        <v>96.3</v>
      </c>
      <c r="Q49" s="573">
        <f>IF(ISNUMBER(Regressions!S59),ROUND(Regressions!S59, 1), NA())</f>
        <v>88.2</v>
      </c>
      <c r="R49" s="569">
        <f>IF(ISNUMBER(Regressions!T59),ROUND(Regressions!T59, 1), NA())</f>
        <v>8.1</v>
      </c>
      <c r="S49" s="570">
        <f>IF(ISNUMBER(Regressions!U59),ROUND(Regressions!U59, 1), NA())</f>
        <v>3.7</v>
      </c>
    </row>
    <row r="50" spans="1:19" x14ac:dyDescent="0.25">
      <c r="A50" s="562" t="str">
        <f>+Introduction!$C$7</f>
        <v>Republic of Moldova</v>
      </c>
      <c r="B50" s="563">
        <f>IF(ISBLANK(Regressions!B60), " ", Regressions!B60)</f>
        <v>2015</v>
      </c>
      <c r="C50" s="562" t="str">
        <f>HLOOKUP(Introduction!$G$4,nametranslations,26,FALSE)</f>
        <v>Urban</v>
      </c>
      <c r="D50" s="565">
        <f>IF(ISBLANK(Regressions!D60), " ", Regressions!D60)</f>
        <v>211436.60286979674</v>
      </c>
      <c r="E50" s="566">
        <f>IF(ISNUMBER(Regressions!E60),ROUND(Regressions!E60, 1), NA())</f>
        <v>100</v>
      </c>
      <c r="F50" s="567" t="e">
        <f>IF(ISNUMBER(Regressions!F60),ROUND(Regressions!F60, 1), NA())</f>
        <v>#N/A</v>
      </c>
      <c r="G50" s="568" t="e">
        <f>IF(ISNUMBER(Regressions!G60),ROUND(Regressions!G60, 1), NA())</f>
        <v>#N/A</v>
      </c>
      <c r="H50" s="569" t="e">
        <f>IF(ISNUMBER(Regressions!H60),ROUND(Regressions!H60, 1), NA())</f>
        <v>#N/A</v>
      </c>
      <c r="I50" s="570" t="e">
        <f>IF(ISNUMBER(Regressions!I60),ROUND(Regressions!I60, 1), NA())</f>
        <v>#N/A</v>
      </c>
      <c r="J50" s="571" t="e">
        <f>IF(ISNUMBER(Regressions!K60),ROUND(Regressions!K60, 1), NA())</f>
        <v>#N/A</v>
      </c>
      <c r="K50" s="567" t="e">
        <f>IF(ISNUMBER(Regressions!L60),ROUND(Regressions!L60, 1), NA())</f>
        <v>#N/A</v>
      </c>
      <c r="L50" s="572" t="e">
        <f>IF(ISNUMBER(Regressions!M60),ROUND(Regressions!M60, 1), NA())</f>
        <v>#N/A</v>
      </c>
      <c r="M50" s="569" t="e">
        <f>IF(ISNUMBER(Regressions!N60),ROUND(Regressions!N60, 1), NA())</f>
        <v>#N/A</v>
      </c>
      <c r="N50" s="570" t="e">
        <f>IF(ISNUMBER(Regressions!O60),ROUND(Regressions!O60, 1), NA())</f>
        <v>#N/A</v>
      </c>
      <c r="O50" s="571">
        <f>IF(ISNUMBER(Regressions!Q60),ROUND(Regressions!Q60, 1), NA())</f>
        <v>99.7</v>
      </c>
      <c r="P50" s="567" t="e">
        <f>IF(ISNUMBER(Regressions!R60),ROUND(Regressions!R60, 1), NA())</f>
        <v>#N/A</v>
      </c>
      <c r="Q50" s="573" t="e">
        <f>IF(ISNUMBER(Regressions!S60),ROUND(Regressions!S60, 1), NA())</f>
        <v>#N/A</v>
      </c>
      <c r="R50" s="569" t="e">
        <f>IF(ISNUMBER(Regressions!T60),ROUND(Regressions!T60, 1), NA())</f>
        <v>#N/A</v>
      </c>
      <c r="S50" s="570" t="e">
        <f>IF(ISNUMBER(Regressions!U60),ROUND(Regressions!U60, 1), NA())</f>
        <v>#N/A</v>
      </c>
    </row>
    <row r="51" spans="1:19" x14ac:dyDescent="0.25">
      <c r="A51" s="562" t="str">
        <f>+Introduction!$C$7</f>
        <v>Republic of Moldova</v>
      </c>
      <c r="B51" s="563">
        <f>IF(ISBLANK(Regressions!B61), " ", Regressions!B61)</f>
        <v>2016</v>
      </c>
      <c r="C51" s="562" t="str">
        <f>HLOOKUP(Introduction!$G$4,nametranslations,26,FALSE)</f>
        <v>Urban</v>
      </c>
      <c r="D51" s="565">
        <f>IF(ISBLANK(Regressions!D61), " ", Regressions!D61)</f>
        <v>208086.25144775389</v>
      </c>
      <c r="E51" s="566">
        <f>IF(ISNUMBER(Regressions!E61),ROUND(Regressions!E61, 1), NA())</f>
        <v>100</v>
      </c>
      <c r="F51" s="567" t="e">
        <f>IF(ISNUMBER(Regressions!F61),ROUND(Regressions!F61, 1), NA())</f>
        <v>#N/A</v>
      </c>
      <c r="G51" s="568" t="e">
        <f>IF(ISNUMBER(Regressions!G61),ROUND(Regressions!G61, 1), NA())</f>
        <v>#N/A</v>
      </c>
      <c r="H51" s="569" t="e">
        <f>IF(ISNUMBER(Regressions!H61),ROUND(Regressions!H61, 1), NA())</f>
        <v>#N/A</v>
      </c>
      <c r="I51" s="570" t="e">
        <f>IF(ISNUMBER(Regressions!I61),ROUND(Regressions!I61, 1), NA())</f>
        <v>#N/A</v>
      </c>
      <c r="J51" s="571" t="e">
        <f>IF(ISNUMBER(Regressions!K61),ROUND(Regressions!K61, 1), NA())</f>
        <v>#N/A</v>
      </c>
      <c r="K51" s="567" t="e">
        <f>IF(ISNUMBER(Regressions!L61),ROUND(Regressions!L61, 1), NA())</f>
        <v>#N/A</v>
      </c>
      <c r="L51" s="572" t="e">
        <f>IF(ISNUMBER(Regressions!M61),ROUND(Regressions!M61, 1), NA())</f>
        <v>#N/A</v>
      </c>
      <c r="M51" s="569" t="e">
        <f>IF(ISNUMBER(Regressions!N61),ROUND(Regressions!N61, 1), NA())</f>
        <v>#N/A</v>
      </c>
      <c r="N51" s="570" t="e">
        <f>IF(ISNUMBER(Regressions!O61),ROUND(Regressions!O61, 1), NA())</f>
        <v>#N/A</v>
      </c>
      <c r="O51" s="571">
        <f>IF(ISNUMBER(Regressions!Q61),ROUND(Regressions!Q61, 1), NA())</f>
        <v>99.7</v>
      </c>
      <c r="P51" s="567" t="e">
        <f>IF(ISNUMBER(Regressions!R61),ROUND(Regressions!R61, 1), NA())</f>
        <v>#N/A</v>
      </c>
      <c r="Q51" s="573" t="e">
        <f>IF(ISNUMBER(Regressions!S61),ROUND(Regressions!S61, 1), NA())</f>
        <v>#N/A</v>
      </c>
      <c r="R51" s="569" t="e">
        <f>IF(ISNUMBER(Regressions!T61),ROUND(Regressions!T61, 1), NA())</f>
        <v>#N/A</v>
      </c>
      <c r="S51" s="570" t="e">
        <f>IF(ISNUMBER(Regressions!U61),ROUND(Regressions!U61, 1), NA())</f>
        <v>#N/A</v>
      </c>
    </row>
    <row r="52" spans="1:19" x14ac:dyDescent="0.25">
      <c r="A52" s="562" t="str">
        <f>+Introduction!$C$7</f>
        <v>Republic of Moldova</v>
      </c>
      <c r="B52" s="563">
        <f>IF(ISBLANK(Regressions!B62), " ", Regressions!B62)</f>
        <v>2017</v>
      </c>
      <c r="C52" s="562" t="str">
        <f>HLOOKUP(Introduction!$G$4,nametranslations,26,FALSE)</f>
        <v>Urban</v>
      </c>
      <c r="D52" s="565">
        <f>IF(ISBLANK(Regressions!D62), " ", Regressions!D62)</f>
        <v>219654.54684463501</v>
      </c>
      <c r="E52" s="566">
        <f>IF(ISNUMBER(Regressions!E62),ROUND(Regressions!E62, 1), NA())</f>
        <v>100</v>
      </c>
      <c r="F52" s="567" t="e">
        <f>IF(ISNUMBER(Regressions!F62),ROUND(Regressions!F62, 1), NA())</f>
        <v>#N/A</v>
      </c>
      <c r="G52" s="568" t="e">
        <f>IF(ISNUMBER(Regressions!G62),ROUND(Regressions!G62, 1), NA())</f>
        <v>#N/A</v>
      </c>
      <c r="H52" s="569" t="e">
        <f>IF(ISNUMBER(Regressions!H62),ROUND(Regressions!H62, 1), NA())</f>
        <v>#N/A</v>
      </c>
      <c r="I52" s="570" t="e">
        <f>IF(ISNUMBER(Regressions!I62),ROUND(Regressions!I62, 1), NA())</f>
        <v>#N/A</v>
      </c>
      <c r="J52" s="571" t="e">
        <f>IF(ISNUMBER(Regressions!K62),ROUND(Regressions!K62, 1), NA())</f>
        <v>#N/A</v>
      </c>
      <c r="K52" s="567" t="e">
        <f>IF(ISNUMBER(Regressions!L62),ROUND(Regressions!L62, 1), NA())</f>
        <v>#N/A</v>
      </c>
      <c r="L52" s="572" t="e">
        <f>IF(ISNUMBER(Regressions!M62),ROUND(Regressions!M62, 1), NA())</f>
        <v>#N/A</v>
      </c>
      <c r="M52" s="569" t="e">
        <f>IF(ISNUMBER(Regressions!N62),ROUND(Regressions!N62, 1), NA())</f>
        <v>#N/A</v>
      </c>
      <c r="N52" s="570" t="e">
        <f>IF(ISNUMBER(Regressions!O62),ROUND(Regressions!O62, 1), NA())</f>
        <v>#N/A</v>
      </c>
      <c r="O52" s="571">
        <f>IF(ISNUMBER(Regressions!Q62),ROUND(Regressions!Q62, 1), NA())</f>
        <v>99.7</v>
      </c>
      <c r="P52" s="567" t="e">
        <f>IF(ISNUMBER(Regressions!R62),ROUND(Regressions!R62, 1), NA())</f>
        <v>#N/A</v>
      </c>
      <c r="Q52" s="573" t="e">
        <f>IF(ISNUMBER(Regressions!S62),ROUND(Regressions!S62, 1), NA())</f>
        <v>#N/A</v>
      </c>
      <c r="R52" s="569" t="e">
        <f>IF(ISNUMBER(Regressions!T62),ROUND(Regressions!T62, 1), NA())</f>
        <v>#N/A</v>
      </c>
      <c r="S52" s="570" t="e">
        <f>IF(ISNUMBER(Regressions!U62),ROUND(Regressions!U62, 1), NA())</f>
        <v>#N/A</v>
      </c>
    </row>
    <row r="53" spans="1:19" x14ac:dyDescent="0.25">
      <c r="A53" s="562" t="str">
        <f>+Introduction!$C$7</f>
        <v>Republic of Moldova</v>
      </c>
      <c r="B53" s="563">
        <f>IF(ISBLANK(Regressions!B63), " ", Regressions!B63)</f>
        <v>2018</v>
      </c>
      <c r="C53" s="562" t="str">
        <f>HLOOKUP(Introduction!$G$4,nametranslations,26,FALSE)</f>
        <v>Urban</v>
      </c>
      <c r="D53" s="565">
        <f>IF(ISBLANK(Regressions!D63), " ", Regressions!D63)</f>
        <v>218586.17385360718</v>
      </c>
      <c r="E53" s="566">
        <f>IF(ISNUMBER(Regressions!E63),ROUND(Regressions!E63, 1), NA())</f>
        <v>100</v>
      </c>
      <c r="F53" s="567" t="e">
        <f>IF(ISNUMBER(Regressions!F63),ROUND(Regressions!F63, 1), NA())</f>
        <v>#N/A</v>
      </c>
      <c r="G53" s="568" t="e">
        <f>IF(ISNUMBER(Regressions!G63),ROUND(Regressions!G63, 1), NA())</f>
        <v>#N/A</v>
      </c>
      <c r="H53" s="569" t="e">
        <f>IF(ISNUMBER(Regressions!H63),ROUND(Regressions!H63, 1), NA())</f>
        <v>#N/A</v>
      </c>
      <c r="I53" s="570" t="e">
        <f>IF(ISNUMBER(Regressions!I63),ROUND(Regressions!I63, 1), NA())</f>
        <v>#N/A</v>
      </c>
      <c r="J53" s="571" t="e">
        <f>IF(ISNUMBER(Regressions!K63),ROUND(Regressions!K63, 1), NA())</f>
        <v>#N/A</v>
      </c>
      <c r="K53" s="567" t="e">
        <f>IF(ISNUMBER(Regressions!L63),ROUND(Regressions!L63, 1), NA())</f>
        <v>#N/A</v>
      </c>
      <c r="L53" s="572" t="e">
        <f>IF(ISNUMBER(Regressions!M63),ROUND(Regressions!M63, 1), NA())</f>
        <v>#N/A</v>
      </c>
      <c r="M53" s="569" t="e">
        <f>IF(ISNUMBER(Regressions!N63),ROUND(Regressions!N63, 1), NA())</f>
        <v>#N/A</v>
      </c>
      <c r="N53" s="570" t="e">
        <f>IF(ISNUMBER(Regressions!O63),ROUND(Regressions!O63, 1), NA())</f>
        <v>#N/A</v>
      </c>
      <c r="O53" s="571">
        <f>IF(ISNUMBER(Regressions!Q63),ROUND(Regressions!Q63, 1), NA())</f>
        <v>99.7</v>
      </c>
      <c r="P53" s="567" t="e">
        <f>IF(ISNUMBER(Regressions!R63),ROUND(Regressions!R63, 1), NA())</f>
        <v>#N/A</v>
      </c>
      <c r="Q53" s="573" t="e">
        <f>IF(ISNUMBER(Regressions!S63),ROUND(Regressions!S63, 1), NA())</f>
        <v>#N/A</v>
      </c>
      <c r="R53" s="569" t="e">
        <f>IF(ISNUMBER(Regressions!T63),ROUND(Regressions!T63, 1), NA())</f>
        <v>#N/A</v>
      </c>
      <c r="S53" s="570" t="e">
        <f>IF(ISNUMBER(Regressions!U63),ROUND(Regressions!U63, 1), NA())</f>
        <v>#N/A</v>
      </c>
    </row>
    <row r="54" spans="1:19" x14ac:dyDescent="0.25">
      <c r="A54" s="562" t="str">
        <f>+Introduction!$C$7</f>
        <v>Republic of Moldova</v>
      </c>
      <c r="B54" s="563">
        <f>IF(ISBLANK(Regressions!B64), " ", Regressions!B64)</f>
        <v>2019</v>
      </c>
      <c r="C54" s="562" t="str">
        <f>HLOOKUP(Introduction!$G$4,nametranslations,26,FALSE)</f>
        <v>Urban</v>
      </c>
      <c r="D54" s="565">
        <f>IF(ISBLANK(Regressions!D64), " ", Regressions!D64)</f>
        <v>217650.95272121427</v>
      </c>
      <c r="E54" s="566">
        <f>IF(ISNUMBER(Regressions!E64),ROUND(Regressions!E64, 1), NA())</f>
        <v>100</v>
      </c>
      <c r="F54" s="567" t="e">
        <f>IF(ISNUMBER(Regressions!F64),ROUND(Regressions!F64, 1), NA())</f>
        <v>#N/A</v>
      </c>
      <c r="G54" s="568" t="e">
        <f>IF(ISNUMBER(Regressions!G64),ROUND(Regressions!G64, 1), NA())</f>
        <v>#N/A</v>
      </c>
      <c r="H54" s="569" t="e">
        <f>IF(ISNUMBER(Regressions!H64),ROUND(Regressions!H64, 1), NA())</f>
        <v>#N/A</v>
      </c>
      <c r="I54" s="570" t="e">
        <f>IF(ISNUMBER(Regressions!I64),ROUND(Regressions!I64, 1), NA())</f>
        <v>#N/A</v>
      </c>
      <c r="J54" s="571" t="e">
        <f>IF(ISNUMBER(Regressions!K64),ROUND(Regressions!K64, 1), NA())</f>
        <v>#N/A</v>
      </c>
      <c r="K54" s="567" t="e">
        <f>IF(ISNUMBER(Regressions!L64),ROUND(Regressions!L64, 1), NA())</f>
        <v>#N/A</v>
      </c>
      <c r="L54" s="572" t="e">
        <f>IF(ISNUMBER(Regressions!M64),ROUND(Regressions!M64, 1), NA())</f>
        <v>#N/A</v>
      </c>
      <c r="M54" s="569" t="e">
        <f>IF(ISNUMBER(Regressions!N64),ROUND(Regressions!N64, 1), NA())</f>
        <v>#N/A</v>
      </c>
      <c r="N54" s="570" t="e">
        <f>IF(ISNUMBER(Regressions!O64),ROUND(Regressions!O64, 1), NA())</f>
        <v>#N/A</v>
      </c>
      <c r="O54" s="571">
        <f>IF(ISNUMBER(Regressions!Q64),ROUND(Regressions!Q64, 1), NA())</f>
        <v>99.7</v>
      </c>
      <c r="P54" s="567" t="e">
        <f>IF(ISNUMBER(Regressions!R64),ROUND(Regressions!R64, 1), NA())</f>
        <v>#N/A</v>
      </c>
      <c r="Q54" s="573" t="e">
        <f>IF(ISNUMBER(Regressions!S64),ROUND(Regressions!S64, 1), NA())</f>
        <v>#N/A</v>
      </c>
      <c r="R54" s="569" t="e">
        <f>IF(ISNUMBER(Regressions!T64),ROUND(Regressions!T64, 1), NA())</f>
        <v>#N/A</v>
      </c>
      <c r="S54" s="570" t="e">
        <f>IF(ISNUMBER(Regressions!U64),ROUND(Regressions!U64, 1), NA())</f>
        <v>#N/A</v>
      </c>
    </row>
    <row r="55" spans="1:19" ht="13.5" customHeight="1" x14ac:dyDescent="0.25">
      <c r="A55" s="562" t="str">
        <f>+Introduction!$C$7</f>
        <v>Republic of Moldova</v>
      </c>
      <c r="B55" s="563">
        <f>IF(ISBLANK(Regressions!B65), " ", Regressions!B65)</f>
        <v>2020</v>
      </c>
      <c r="C55" s="562" t="str">
        <f>HLOOKUP(Introduction!$G$4,nametranslations,26,FALSE)</f>
        <v>Urban</v>
      </c>
      <c r="D55" s="565">
        <f>IF(ISBLANK(Regressions!D65), " ", Regressions!D65)</f>
        <v>215964.1161845398</v>
      </c>
      <c r="E55" s="566">
        <f>IF(ISNUMBER(Regressions!E65),ROUND(Regressions!E65, 1), NA())</f>
        <v>100</v>
      </c>
      <c r="F55" s="567" t="e">
        <f>IF(ISNUMBER(Regressions!F65),ROUND(Regressions!F65, 1), NA())</f>
        <v>#N/A</v>
      </c>
      <c r="G55" s="568" t="e">
        <f>IF(ISNUMBER(Regressions!G65),ROUND(Regressions!G65, 1), NA())</f>
        <v>#N/A</v>
      </c>
      <c r="H55" s="569" t="e">
        <f>IF(ISNUMBER(Regressions!H65),ROUND(Regressions!H65, 1), NA())</f>
        <v>#N/A</v>
      </c>
      <c r="I55" s="570" t="e">
        <f>IF(ISNUMBER(Regressions!I65),ROUND(Regressions!I65, 1), NA())</f>
        <v>#N/A</v>
      </c>
      <c r="J55" s="571" t="e">
        <f>IF(ISNUMBER(Regressions!K65),ROUND(Regressions!K65, 1), NA())</f>
        <v>#N/A</v>
      </c>
      <c r="K55" s="567" t="e">
        <f>IF(ISNUMBER(Regressions!L65),ROUND(Regressions!L65, 1), NA())</f>
        <v>#N/A</v>
      </c>
      <c r="L55" s="572" t="e">
        <f>IF(ISNUMBER(Regressions!M65),ROUND(Regressions!M65, 1), NA())</f>
        <v>#N/A</v>
      </c>
      <c r="M55" s="569" t="e">
        <f>IF(ISNUMBER(Regressions!N65),ROUND(Regressions!N65, 1), NA())</f>
        <v>#N/A</v>
      </c>
      <c r="N55" s="570" t="e">
        <f>IF(ISNUMBER(Regressions!O65),ROUND(Regressions!O65, 1), NA())</f>
        <v>#N/A</v>
      </c>
      <c r="O55" s="571">
        <f>IF(ISNUMBER(Regressions!Q65),ROUND(Regressions!Q65, 1), NA())</f>
        <v>99.7</v>
      </c>
      <c r="P55" s="567" t="e">
        <f>IF(ISNUMBER(Regressions!R65),ROUND(Regressions!R65, 1), NA())</f>
        <v>#N/A</v>
      </c>
      <c r="Q55" s="573" t="e">
        <f>IF(ISNUMBER(Regressions!S65),ROUND(Regressions!S65, 1), NA())</f>
        <v>#N/A</v>
      </c>
      <c r="R55" s="569" t="e">
        <f>IF(ISNUMBER(Regressions!T65),ROUND(Regressions!T65, 1), NA())</f>
        <v>#N/A</v>
      </c>
      <c r="S55" s="570" t="e">
        <f>IF(ISNUMBER(Regressions!U65),ROUND(Regressions!U65, 1), NA())</f>
        <v>#N/A</v>
      </c>
    </row>
    <row r="56" spans="1:19" x14ac:dyDescent="0.25">
      <c r="A56" s="562" t="str">
        <f>+Introduction!$C$7</f>
        <v>Republic of Moldova</v>
      </c>
      <c r="B56" s="563">
        <f>IF(ISBLANK(Regressions!B66), " ", Regressions!B66)</f>
        <v>2021</v>
      </c>
      <c r="C56" s="562" t="str">
        <f>HLOOKUP(Introduction!$G$4,nametranslations,26,FALSE)</f>
        <v>Urban</v>
      </c>
      <c r="D56" s="565">
        <f>IF(ISBLANK(Regressions!D66), " ", Regressions!D66)</f>
        <v>219073.52565750122</v>
      </c>
      <c r="E56" s="571">
        <f>IF(ISNUMBER(Regressions!E66),ROUND(Regressions!E66, 1), NA())</f>
        <v>100</v>
      </c>
      <c r="F56" s="574" t="e">
        <f>IF(ISNUMBER(Regressions!F66),ROUND(Regressions!F66, 1), NA())</f>
        <v>#N/A</v>
      </c>
      <c r="G56" s="575" t="e">
        <f>IF(ISNUMBER(Regressions!G66),ROUND(Regressions!G66, 1), NA())</f>
        <v>#N/A</v>
      </c>
      <c r="H56" s="569" t="e">
        <f>IF(ISNUMBER(Regressions!H66),ROUND(Regressions!H66, 1), NA())</f>
        <v>#N/A</v>
      </c>
      <c r="I56" s="570" t="e">
        <f>IF(ISNUMBER(Regressions!I66),ROUND(Regressions!I66, 1), NA())</f>
        <v>#N/A</v>
      </c>
      <c r="J56" s="571" t="e">
        <f>IF(ISNUMBER(Regressions!K66),ROUND(Regressions!K66, 1), NA())</f>
        <v>#N/A</v>
      </c>
      <c r="K56" s="574" t="e">
        <f>IF(ISNUMBER(Regressions!L66),ROUND(Regressions!L66, 1), NA())</f>
        <v>#N/A</v>
      </c>
      <c r="L56" s="576" t="e">
        <f>IF(ISNUMBER(Regressions!M66),ROUND(Regressions!M66, 1), NA())</f>
        <v>#N/A</v>
      </c>
      <c r="M56" s="569" t="e">
        <f>IF(ISNUMBER(Regressions!N66),ROUND(Regressions!N66, 1), NA())</f>
        <v>#N/A</v>
      </c>
      <c r="N56" s="570" t="e">
        <f>IF(ISNUMBER(Regressions!O66),ROUND(Regressions!O66, 1), NA())</f>
        <v>#N/A</v>
      </c>
      <c r="O56" s="571">
        <f>IF(ISNUMBER(Regressions!Q66),ROUND(Regressions!Q66, 1), NA())</f>
        <v>99.7</v>
      </c>
      <c r="P56" s="574" t="e">
        <f>IF(ISNUMBER(Regressions!R66),ROUND(Regressions!R66, 1), NA())</f>
        <v>#N/A</v>
      </c>
      <c r="Q56" s="577" t="e">
        <f>IF(ISNUMBER(Regressions!S66),ROUND(Regressions!S66, 1), NA())</f>
        <v>#N/A</v>
      </c>
      <c r="R56" s="569" t="e">
        <f>IF(ISNUMBER(Regressions!T66),ROUND(Regressions!T66, 1), NA())</f>
        <v>#N/A</v>
      </c>
      <c r="S56" s="570" t="e">
        <f>IF(ISNUMBER(Regressions!U66),ROUND(Regressions!U66, 1), NA())</f>
        <v>#N/A</v>
      </c>
    </row>
    <row r="57" spans="1:19" x14ac:dyDescent="0.25">
      <c r="A57" s="562" t="str">
        <f>+Introduction!$C$7</f>
        <v>Republic of Moldova</v>
      </c>
      <c r="B57" s="563">
        <f>IF(ISBLANK(Regressions!B67), " ", Regressions!B67)</f>
        <v>2022</v>
      </c>
      <c r="C57" s="562" t="str">
        <f>HLOOKUP(Introduction!$G$4,nametranslations,26,FALSE)</f>
        <v>Urban</v>
      </c>
      <c r="D57" s="565">
        <f>IF(ISBLANK(Regressions!D67), " ", Regressions!D67)</f>
        <v>220367.94561347959</v>
      </c>
      <c r="E57" s="566">
        <f>IF(ISNUMBER(Regressions!E67),ROUND(Regressions!E67, 1), NA())</f>
        <v>100</v>
      </c>
      <c r="F57" s="567" t="e">
        <f>IF(ISNUMBER(Regressions!F67),ROUND(Regressions!F67, 1), NA())</f>
        <v>#N/A</v>
      </c>
      <c r="G57" s="568" t="e">
        <f>IF(ISNUMBER(Regressions!G67),ROUND(Regressions!G67, 1), NA())</f>
        <v>#N/A</v>
      </c>
      <c r="H57" s="569" t="e">
        <f>IF(ISNUMBER(Regressions!H67),ROUND(Regressions!H67, 1), NA())</f>
        <v>#N/A</v>
      </c>
      <c r="I57" s="570" t="e">
        <f>IF(ISNUMBER(Regressions!I67),ROUND(Regressions!I67, 1), NA())</f>
        <v>#N/A</v>
      </c>
      <c r="J57" s="571" t="e">
        <f>IF(ISNUMBER(Regressions!K67),ROUND(Regressions!K67, 1), NA())</f>
        <v>#N/A</v>
      </c>
      <c r="K57" s="567" t="e">
        <f>IF(ISNUMBER(Regressions!L67),ROUND(Regressions!L67, 1), NA())</f>
        <v>#N/A</v>
      </c>
      <c r="L57" s="572" t="e">
        <f>IF(ISNUMBER(Regressions!M67),ROUND(Regressions!M67, 1), NA())</f>
        <v>#N/A</v>
      </c>
      <c r="M57" s="569" t="e">
        <f>IF(ISNUMBER(Regressions!N67),ROUND(Regressions!N67, 1), NA())</f>
        <v>#N/A</v>
      </c>
      <c r="N57" s="570" t="e">
        <f>IF(ISNUMBER(Regressions!O67),ROUND(Regressions!O67, 1), NA())</f>
        <v>#N/A</v>
      </c>
      <c r="O57" s="571">
        <f>IF(ISNUMBER(Regressions!Q67),ROUND(Regressions!Q67, 1), NA())</f>
        <v>99.7</v>
      </c>
      <c r="P57" s="567" t="e">
        <f>IF(ISNUMBER(Regressions!R67),ROUND(Regressions!R67, 1), NA())</f>
        <v>#N/A</v>
      </c>
      <c r="Q57" s="573" t="e">
        <f>IF(ISNUMBER(Regressions!S67),ROUND(Regressions!S67, 1), NA())</f>
        <v>#N/A</v>
      </c>
      <c r="R57" s="569" t="e">
        <f>IF(ISNUMBER(Regressions!T67),ROUND(Regressions!T67, 1), NA())</f>
        <v>#N/A</v>
      </c>
      <c r="S57" s="570" t="e">
        <f>IF(ISNUMBER(Regressions!U67),ROUND(Regressions!U67, 1), NA())</f>
        <v>#N/A</v>
      </c>
    </row>
    <row r="58" spans="1:19" x14ac:dyDescent="0.25">
      <c r="A58" s="562" t="str">
        <f>+Introduction!$C$7</f>
        <v>Republic of Moldova</v>
      </c>
      <c r="B58" s="563">
        <f>IF(ISBLANK(Regressions!B68), " ", Regressions!B68)</f>
        <v>2023</v>
      </c>
      <c r="C58" s="562" t="str">
        <f>HLOOKUP(Introduction!$G$4,nametranslations,26,FALSE)</f>
        <v>Urban</v>
      </c>
      <c r="D58" s="565">
        <f>IF(ISBLANK(Regressions!D68), " ", Regressions!D68)</f>
        <v>221388.80950775146</v>
      </c>
      <c r="E58" s="566">
        <f>IF(ISNUMBER(Regressions!E68),ROUND(Regressions!E68, 1), NA())</f>
        <v>100</v>
      </c>
      <c r="F58" s="567" t="e">
        <f>IF(ISNUMBER(Regressions!F68),ROUND(Regressions!F68, 1), NA())</f>
        <v>#N/A</v>
      </c>
      <c r="G58" s="568" t="e">
        <f>IF(ISNUMBER(Regressions!G68),ROUND(Regressions!G68, 1), NA())</f>
        <v>#N/A</v>
      </c>
      <c r="H58" s="569" t="e">
        <f>IF(ISNUMBER(Regressions!H68),ROUND(Regressions!H68, 1), NA())</f>
        <v>#N/A</v>
      </c>
      <c r="I58" s="570" t="e">
        <f>IF(ISNUMBER(Regressions!I68),ROUND(Regressions!I68, 1), NA())</f>
        <v>#N/A</v>
      </c>
      <c r="J58" s="571" t="e">
        <f>IF(ISNUMBER(Regressions!K68),ROUND(Regressions!K68, 1), NA())</f>
        <v>#N/A</v>
      </c>
      <c r="K58" s="567" t="e">
        <f>IF(ISNUMBER(Regressions!L68),ROUND(Regressions!L68, 1), NA())</f>
        <v>#N/A</v>
      </c>
      <c r="L58" s="572" t="e">
        <f>IF(ISNUMBER(Regressions!M68),ROUND(Regressions!M68, 1), NA())</f>
        <v>#N/A</v>
      </c>
      <c r="M58" s="569" t="e">
        <f>IF(ISNUMBER(Regressions!N68),ROUND(Regressions!N68, 1), NA())</f>
        <v>#N/A</v>
      </c>
      <c r="N58" s="570" t="e">
        <f>IF(ISNUMBER(Regressions!O68),ROUND(Regressions!O68, 1), NA())</f>
        <v>#N/A</v>
      </c>
      <c r="O58" s="571">
        <f>IF(ISNUMBER(Regressions!Q68),ROUND(Regressions!Q68, 1), NA())</f>
        <v>99.7</v>
      </c>
      <c r="P58" s="567" t="e">
        <f>IF(ISNUMBER(Regressions!R68),ROUND(Regressions!R68, 1), NA())</f>
        <v>#N/A</v>
      </c>
      <c r="Q58" s="573" t="e">
        <f>IF(ISNUMBER(Regressions!S68),ROUND(Regressions!S68, 1), NA())</f>
        <v>#N/A</v>
      </c>
      <c r="R58" s="569" t="e">
        <f>IF(ISNUMBER(Regressions!T68),ROUND(Regressions!T68, 1), NA())</f>
        <v>#N/A</v>
      </c>
      <c r="S58" s="570" t="e">
        <f>IF(ISNUMBER(Regressions!U68),ROUND(Regressions!U68, 1), NA())</f>
        <v>#N/A</v>
      </c>
    </row>
    <row r="59" spans="1:19" x14ac:dyDescent="0.25">
      <c r="A59" s="562" t="str">
        <f>+Introduction!$C$7</f>
        <v>Republic of Moldova</v>
      </c>
      <c r="B59" s="563">
        <f>IF(ISBLANK(Regressions!B69), " ", Regressions!B69)</f>
        <v>2024</v>
      </c>
      <c r="C59" s="562" t="str">
        <f>HLOOKUP(Introduction!$G$4,nametranslations,26,FALSE)</f>
        <v>Urban</v>
      </c>
      <c r="D59" s="565">
        <f>IF(ISBLANK(Regressions!D69), " ", Regressions!D69)</f>
        <v>222542.37071533204</v>
      </c>
      <c r="E59" s="566">
        <f>IF(ISNUMBER(Regressions!E69),ROUND(Regressions!E69, 1), NA())</f>
        <v>100</v>
      </c>
      <c r="F59" s="567" t="e">
        <f>IF(ISNUMBER(Regressions!F69),ROUND(Regressions!F69, 1), NA())</f>
        <v>#N/A</v>
      </c>
      <c r="G59" s="568" t="e">
        <f>IF(ISNUMBER(Regressions!G69),ROUND(Regressions!G69, 1), NA())</f>
        <v>#N/A</v>
      </c>
      <c r="H59" s="569" t="e">
        <f>IF(ISNUMBER(Regressions!H69),ROUND(Regressions!H69, 1), NA())</f>
        <v>#N/A</v>
      </c>
      <c r="I59" s="570" t="e">
        <f>IF(ISNUMBER(Regressions!I69),ROUND(Regressions!I69, 1), NA())</f>
        <v>#N/A</v>
      </c>
      <c r="J59" s="571" t="e">
        <f>IF(ISNUMBER(Regressions!K69),ROUND(Regressions!K69, 1), NA())</f>
        <v>#N/A</v>
      </c>
      <c r="K59" s="567" t="e">
        <f>IF(ISNUMBER(Regressions!L69),ROUND(Regressions!L69, 1), NA())</f>
        <v>#N/A</v>
      </c>
      <c r="L59" s="572" t="e">
        <f>IF(ISNUMBER(Regressions!M69),ROUND(Regressions!M69, 1), NA())</f>
        <v>#N/A</v>
      </c>
      <c r="M59" s="569" t="e">
        <f>IF(ISNUMBER(Regressions!N69),ROUND(Regressions!N69, 1), NA())</f>
        <v>#N/A</v>
      </c>
      <c r="N59" s="570" t="e">
        <f>IF(ISNUMBER(Regressions!O69),ROUND(Regressions!O69, 1), NA())</f>
        <v>#N/A</v>
      </c>
      <c r="O59" s="571">
        <f>IF(ISNUMBER(Regressions!Q69),ROUND(Regressions!Q69, 1), NA())</f>
        <v>99.7</v>
      </c>
      <c r="P59" s="567" t="e">
        <f>IF(ISNUMBER(Regressions!R69),ROUND(Regressions!R69, 1), NA())</f>
        <v>#N/A</v>
      </c>
      <c r="Q59" s="573" t="e">
        <f>IF(ISNUMBER(Regressions!S69),ROUND(Regressions!S69, 1), NA())</f>
        <v>#N/A</v>
      </c>
      <c r="R59" s="569" t="e">
        <f>IF(ISNUMBER(Regressions!T69),ROUND(Regressions!T69, 1), NA())</f>
        <v>#N/A</v>
      </c>
      <c r="S59" s="570" t="e">
        <f>IF(ISNUMBER(Regressions!U69),ROUND(Regressions!U69, 1), NA())</f>
        <v>#N/A</v>
      </c>
    </row>
    <row r="60" spans="1:19" x14ac:dyDescent="0.25">
      <c r="A60" s="578" t="str">
        <f>+Introduction!$C$7</f>
        <v>Republic of Moldova</v>
      </c>
      <c r="B60" s="579">
        <f>IF(ISBLANK(Regressions!B70), " ", Regressions!B70)</f>
        <v>2025</v>
      </c>
      <c r="C60" s="578" t="str">
        <f>HLOOKUP(Introduction!$G$4,nametranslations,26,FALSE)</f>
        <v>Urban</v>
      </c>
      <c r="D60" s="580">
        <f>IF(ISBLANK(Regressions!D70), " ", Regressions!D70)</f>
        <v>223833.76967506408</v>
      </c>
      <c r="E60" s="581">
        <f>IF(ISNUMBER(Regressions!E70),ROUND(Regressions!E70, 1), NA())</f>
        <v>100</v>
      </c>
      <c r="F60" s="582" t="e">
        <f>IF(ISNUMBER(Regressions!F70),ROUND(Regressions!F70, 1), NA())</f>
        <v>#N/A</v>
      </c>
      <c r="G60" s="583" t="e">
        <f>IF(ISNUMBER(Regressions!G70),ROUND(Regressions!G70, 1), NA())</f>
        <v>#N/A</v>
      </c>
      <c r="H60" s="584" t="e">
        <f>IF(ISNUMBER(Regressions!H70),ROUND(Regressions!H70, 1), NA())</f>
        <v>#N/A</v>
      </c>
      <c r="I60" s="585" t="e">
        <f>IF(ISNUMBER(Regressions!I70),ROUND(Regressions!I70, 1), NA())</f>
        <v>#N/A</v>
      </c>
      <c r="J60" s="586" t="e">
        <f>IF(ISNUMBER(Regressions!K70),ROUND(Regressions!K70, 1), NA())</f>
        <v>#N/A</v>
      </c>
      <c r="K60" s="582" t="e">
        <f>IF(ISNUMBER(Regressions!L70),ROUND(Regressions!L70, 1), NA())</f>
        <v>#N/A</v>
      </c>
      <c r="L60" s="587" t="e">
        <f>IF(ISNUMBER(Regressions!M70),ROUND(Regressions!M70, 1), NA())</f>
        <v>#N/A</v>
      </c>
      <c r="M60" s="584" t="e">
        <f>IF(ISNUMBER(Regressions!N70),ROUND(Regressions!N70, 1), NA())</f>
        <v>#N/A</v>
      </c>
      <c r="N60" s="585" t="e">
        <f>IF(ISNUMBER(Regressions!O70),ROUND(Regressions!O70, 1), NA())</f>
        <v>#N/A</v>
      </c>
      <c r="O60" s="586">
        <f>IF(ISNUMBER(Regressions!Q70),ROUND(Regressions!Q70, 1), NA())</f>
        <v>99.7</v>
      </c>
      <c r="P60" s="582" t="e">
        <f>IF(ISNUMBER(Regressions!R70),ROUND(Regressions!R70, 1), NA())</f>
        <v>#N/A</v>
      </c>
      <c r="Q60" s="588" t="e">
        <f>IF(ISNUMBER(Regressions!S70),ROUND(Regressions!S70, 1), NA())</f>
        <v>#N/A</v>
      </c>
      <c r="R60" s="584" t="e">
        <f>IF(ISNUMBER(Regressions!T70),ROUND(Regressions!T70, 1), NA())</f>
        <v>#N/A</v>
      </c>
      <c r="S60" s="585" t="e">
        <f>IF(ISNUMBER(Regressions!U70),ROUND(Regressions!U70, 1), NA())</f>
        <v>#N/A</v>
      </c>
    </row>
    <row r="61" spans="1:19" hidden="1" x14ac:dyDescent="0.25">
      <c r="A61" s="562" t="str">
        <f>+Introduction!$C$7</f>
        <v>Republic of Moldova</v>
      </c>
      <c r="B61" s="563">
        <f>IF(ISBLANK(Regressions!B71), " ", Regressions!B71)</f>
        <v>2026</v>
      </c>
      <c r="C61" s="562" t="str">
        <f>HLOOKUP(Introduction!$G$4,nametranslations,26,FALSE)</f>
        <v>Urban</v>
      </c>
      <c r="D61" s="565" t="str">
        <f>IF(ISBLANK(Regressions!D71), " ", Regressions!D71)</f>
        <v xml:space="preserve"> </v>
      </c>
      <c r="E61" s="566">
        <f>IF(ISNUMBER(Regressions!E71),ROUND(Regressions!E71, 1), NA())</f>
        <v>100</v>
      </c>
      <c r="F61" s="567" t="e">
        <f>IF(ISNUMBER(Regressions!F71),ROUND(Regressions!F71, 1), NA())</f>
        <v>#N/A</v>
      </c>
      <c r="G61" s="568" t="e">
        <f>IF(ISNUMBER(Regressions!G71),ROUND(Regressions!G71, 1), NA())</f>
        <v>#N/A</v>
      </c>
      <c r="H61" s="569" t="e">
        <f>IF(ISNUMBER(Regressions!H71),ROUND(Regressions!H71, 1), NA())</f>
        <v>#N/A</v>
      </c>
      <c r="I61" s="570" t="e">
        <f>IF(ISNUMBER(Regressions!I71),ROUND(Regressions!I71, 1), NA())</f>
        <v>#N/A</v>
      </c>
      <c r="J61" s="571" t="e">
        <f>IF(ISNUMBER(Regressions!K71),ROUND(Regressions!K71, 1), NA())</f>
        <v>#N/A</v>
      </c>
      <c r="K61" s="567" t="e">
        <f>IF(ISNUMBER(Regressions!L71),ROUND(Regressions!L71, 1), NA())</f>
        <v>#N/A</v>
      </c>
      <c r="L61" s="572" t="e">
        <f>IF(ISNUMBER(Regressions!M71),ROUND(Regressions!M71, 1), NA())</f>
        <v>#N/A</v>
      </c>
      <c r="M61" s="569" t="e">
        <f>IF(ISNUMBER(Regressions!N71),ROUND(Regressions!N71, 1), NA())</f>
        <v>#N/A</v>
      </c>
      <c r="N61" s="570" t="e">
        <f>IF(ISNUMBER(Regressions!O71),ROUND(Regressions!O71, 1), NA())</f>
        <v>#N/A</v>
      </c>
      <c r="O61" s="571">
        <f>IF(ISNUMBER(Regressions!Q71),ROUND(Regressions!Q71, 1), NA())</f>
        <v>99.7</v>
      </c>
      <c r="P61" s="567" t="e">
        <f>IF(ISNUMBER(Regressions!R71),ROUND(Regressions!R71, 1), NA())</f>
        <v>#N/A</v>
      </c>
      <c r="Q61" s="573" t="e">
        <f>IF(ISNUMBER(Regressions!S71),ROUND(Regressions!S71, 1), NA())</f>
        <v>#N/A</v>
      </c>
      <c r="R61" s="569" t="e">
        <f>IF(ISNUMBER(Regressions!T71),ROUND(Regressions!T71, 1), NA())</f>
        <v>#N/A</v>
      </c>
      <c r="S61" s="570" t="e">
        <f>IF(ISNUMBER(Regressions!U71),ROUND(Regressions!U71, 1), NA())</f>
        <v>#N/A</v>
      </c>
    </row>
    <row r="62" spans="1:19" hidden="1" x14ac:dyDescent="0.25">
      <c r="A62" s="562" t="str">
        <f>+Introduction!$C$7</f>
        <v>Republic of Moldova</v>
      </c>
      <c r="B62" s="563">
        <f>IF(ISBLANK(Regressions!B72), " ", Regressions!B72)</f>
        <v>2027</v>
      </c>
      <c r="C62" s="562" t="str">
        <f>HLOOKUP(Introduction!$G$4,nametranslations,26,FALSE)</f>
        <v>Urban</v>
      </c>
      <c r="D62" s="565" t="str">
        <f>IF(ISBLANK(Regressions!D72), " ", Regressions!D72)</f>
        <v xml:space="preserve"> </v>
      </c>
      <c r="E62" s="566">
        <f>IF(ISNUMBER(Regressions!E72),ROUND(Regressions!E72, 1), NA())</f>
        <v>100</v>
      </c>
      <c r="F62" s="567" t="e">
        <f>IF(ISNUMBER(Regressions!F72),ROUND(Regressions!F72, 1), NA())</f>
        <v>#N/A</v>
      </c>
      <c r="G62" s="568" t="e">
        <f>IF(ISNUMBER(Regressions!G72),ROUND(Regressions!G72, 1), NA())</f>
        <v>#N/A</v>
      </c>
      <c r="H62" s="569" t="e">
        <f>IF(ISNUMBER(Regressions!H72),ROUND(Regressions!H72, 1), NA())</f>
        <v>#N/A</v>
      </c>
      <c r="I62" s="570" t="e">
        <f>IF(ISNUMBER(Regressions!I72),ROUND(Regressions!I72, 1), NA())</f>
        <v>#N/A</v>
      </c>
      <c r="J62" s="571" t="e">
        <f>IF(ISNUMBER(Regressions!K72),ROUND(Regressions!K72, 1), NA())</f>
        <v>#N/A</v>
      </c>
      <c r="K62" s="567" t="e">
        <f>IF(ISNUMBER(Regressions!L72),ROUND(Regressions!L72, 1), NA())</f>
        <v>#N/A</v>
      </c>
      <c r="L62" s="572" t="e">
        <f>IF(ISNUMBER(Regressions!M72),ROUND(Regressions!M72, 1), NA())</f>
        <v>#N/A</v>
      </c>
      <c r="M62" s="569" t="e">
        <f>IF(ISNUMBER(Regressions!N72),ROUND(Regressions!N72, 1), NA())</f>
        <v>#N/A</v>
      </c>
      <c r="N62" s="570" t="e">
        <f>IF(ISNUMBER(Regressions!O72),ROUND(Regressions!O72, 1), NA())</f>
        <v>#N/A</v>
      </c>
      <c r="O62" s="571">
        <f>IF(ISNUMBER(Regressions!Q72),ROUND(Regressions!Q72, 1), NA())</f>
        <v>99.7</v>
      </c>
      <c r="P62" s="567" t="e">
        <f>IF(ISNUMBER(Regressions!R72),ROUND(Regressions!R72, 1), NA())</f>
        <v>#N/A</v>
      </c>
      <c r="Q62" s="573" t="e">
        <f>IF(ISNUMBER(Regressions!S72),ROUND(Regressions!S72, 1), NA())</f>
        <v>#N/A</v>
      </c>
      <c r="R62" s="569" t="e">
        <f>IF(ISNUMBER(Regressions!T72),ROUND(Regressions!T72, 1), NA())</f>
        <v>#N/A</v>
      </c>
      <c r="S62" s="570" t="e">
        <f>IF(ISNUMBER(Regressions!U72),ROUND(Regressions!U72, 1), NA())</f>
        <v>#N/A</v>
      </c>
    </row>
    <row r="63" spans="1:19" hidden="1" x14ac:dyDescent="0.25">
      <c r="A63" s="562" t="str">
        <f>+Introduction!$C$7</f>
        <v>Republic of Moldova</v>
      </c>
      <c r="B63" s="563">
        <f>IF(ISBLANK(Regressions!B73), " ", Regressions!B73)</f>
        <v>2028</v>
      </c>
      <c r="C63" s="562" t="str">
        <f>HLOOKUP(Introduction!$G$4,nametranslations,26,FALSE)</f>
        <v>Urban</v>
      </c>
      <c r="D63" s="565" t="str">
        <f>IF(ISBLANK(Regressions!D73), " ", Regressions!D73)</f>
        <v xml:space="preserve"> </v>
      </c>
      <c r="E63" s="566">
        <f>IF(ISNUMBER(Regressions!E73),ROUND(Regressions!E73, 1), NA())</f>
        <v>100</v>
      </c>
      <c r="F63" s="567" t="e">
        <f>IF(ISNUMBER(Regressions!F73),ROUND(Regressions!F73, 1), NA())</f>
        <v>#N/A</v>
      </c>
      <c r="G63" s="568" t="e">
        <f>IF(ISNUMBER(Regressions!G73),ROUND(Regressions!G73, 1), NA())</f>
        <v>#N/A</v>
      </c>
      <c r="H63" s="569" t="e">
        <f>IF(ISNUMBER(Regressions!H73),ROUND(Regressions!H73, 1), NA())</f>
        <v>#N/A</v>
      </c>
      <c r="I63" s="570" t="e">
        <f>IF(ISNUMBER(Regressions!I73),ROUND(Regressions!I73, 1), NA())</f>
        <v>#N/A</v>
      </c>
      <c r="J63" s="571" t="e">
        <f>IF(ISNUMBER(Regressions!K73),ROUND(Regressions!K73, 1), NA())</f>
        <v>#N/A</v>
      </c>
      <c r="K63" s="567" t="e">
        <f>IF(ISNUMBER(Regressions!L73),ROUND(Regressions!L73, 1), NA())</f>
        <v>#N/A</v>
      </c>
      <c r="L63" s="572" t="e">
        <f>IF(ISNUMBER(Regressions!M73),ROUND(Regressions!M73, 1), NA())</f>
        <v>#N/A</v>
      </c>
      <c r="M63" s="569" t="e">
        <f>IF(ISNUMBER(Regressions!N73),ROUND(Regressions!N73, 1), NA())</f>
        <v>#N/A</v>
      </c>
      <c r="N63" s="570" t="e">
        <f>IF(ISNUMBER(Regressions!O73),ROUND(Regressions!O73, 1), NA())</f>
        <v>#N/A</v>
      </c>
      <c r="O63" s="571">
        <f>IF(ISNUMBER(Regressions!Q73),ROUND(Regressions!Q73, 1), NA())</f>
        <v>99.7</v>
      </c>
      <c r="P63" s="567" t="e">
        <f>IF(ISNUMBER(Regressions!R73),ROUND(Regressions!R73, 1), NA())</f>
        <v>#N/A</v>
      </c>
      <c r="Q63" s="573" t="e">
        <f>IF(ISNUMBER(Regressions!S73),ROUND(Regressions!S73, 1), NA())</f>
        <v>#N/A</v>
      </c>
      <c r="R63" s="569" t="e">
        <f>IF(ISNUMBER(Regressions!T73),ROUND(Regressions!T73, 1), NA())</f>
        <v>#N/A</v>
      </c>
      <c r="S63" s="570" t="e">
        <f>IF(ISNUMBER(Regressions!U73),ROUND(Regressions!U73, 1), NA())</f>
        <v>#N/A</v>
      </c>
    </row>
    <row r="64" spans="1:19" hidden="1" x14ac:dyDescent="0.25">
      <c r="A64" s="562" t="str">
        <f>+Introduction!$C$7</f>
        <v>Republic of Moldova</v>
      </c>
      <c r="B64" s="563">
        <f>IF(ISBLANK(Regressions!B74), " ", Regressions!B74)</f>
        <v>2029</v>
      </c>
      <c r="C64" s="562" t="str">
        <f>HLOOKUP(Introduction!$G$4,nametranslations,26,FALSE)</f>
        <v>Urban</v>
      </c>
      <c r="D64" s="565" t="str">
        <f>IF(ISBLANK(Regressions!D74), " ", Regressions!D74)</f>
        <v xml:space="preserve"> </v>
      </c>
      <c r="E64" s="566">
        <f>IF(ISNUMBER(Regressions!E74),ROUND(Regressions!E74, 1), NA())</f>
        <v>100</v>
      </c>
      <c r="F64" s="567" t="e">
        <f>IF(ISNUMBER(Regressions!F74),ROUND(Regressions!F74, 1), NA())</f>
        <v>#N/A</v>
      </c>
      <c r="G64" s="568" t="e">
        <f>IF(ISNUMBER(Regressions!G74),ROUND(Regressions!G74, 1), NA())</f>
        <v>#N/A</v>
      </c>
      <c r="H64" s="569" t="e">
        <f>IF(ISNUMBER(Regressions!H74),ROUND(Regressions!H74, 1), NA())</f>
        <v>#N/A</v>
      </c>
      <c r="I64" s="570" t="e">
        <f>IF(ISNUMBER(Regressions!I74),ROUND(Regressions!I74, 1), NA())</f>
        <v>#N/A</v>
      </c>
      <c r="J64" s="571" t="e">
        <f>IF(ISNUMBER(Regressions!K74),ROUND(Regressions!K74, 1), NA())</f>
        <v>#N/A</v>
      </c>
      <c r="K64" s="567" t="e">
        <f>IF(ISNUMBER(Regressions!L74),ROUND(Regressions!L74, 1), NA())</f>
        <v>#N/A</v>
      </c>
      <c r="L64" s="572" t="e">
        <f>IF(ISNUMBER(Regressions!M74),ROUND(Regressions!M74, 1), NA())</f>
        <v>#N/A</v>
      </c>
      <c r="M64" s="569" t="e">
        <f>IF(ISNUMBER(Regressions!N74),ROUND(Regressions!N74, 1), NA())</f>
        <v>#N/A</v>
      </c>
      <c r="N64" s="570" t="e">
        <f>IF(ISNUMBER(Regressions!O74),ROUND(Regressions!O74, 1), NA())</f>
        <v>#N/A</v>
      </c>
      <c r="O64" s="571">
        <f>IF(ISNUMBER(Regressions!Q74),ROUND(Regressions!Q74, 1), NA())</f>
        <v>99.7</v>
      </c>
      <c r="P64" s="567" t="e">
        <f>IF(ISNUMBER(Regressions!R74),ROUND(Regressions!R74, 1), NA())</f>
        <v>#N/A</v>
      </c>
      <c r="Q64" s="573" t="e">
        <f>IF(ISNUMBER(Regressions!S74),ROUND(Regressions!S74, 1), NA())</f>
        <v>#N/A</v>
      </c>
      <c r="R64" s="569" t="e">
        <f>IF(ISNUMBER(Regressions!T74),ROUND(Regressions!T74, 1), NA())</f>
        <v>#N/A</v>
      </c>
      <c r="S64" s="570" t="e">
        <f>IF(ISNUMBER(Regressions!U74),ROUND(Regressions!U74, 1), NA())</f>
        <v>#N/A</v>
      </c>
    </row>
    <row r="65" spans="1:19" hidden="1" x14ac:dyDescent="0.25">
      <c r="A65" s="562" t="str">
        <f>+Introduction!$C$7</f>
        <v>Republic of Moldova</v>
      </c>
      <c r="B65" s="563">
        <f>IF(ISBLANK(Regressions!B75), " ", Regressions!B75)</f>
        <v>2030</v>
      </c>
      <c r="C65" s="562" t="str">
        <f>HLOOKUP(Introduction!$G$4,nametranslations,26,FALSE)</f>
        <v>Urban</v>
      </c>
      <c r="D65" s="565" t="str">
        <f>IF(ISBLANK(Regressions!D75), " ", Regressions!D75)</f>
        <v xml:space="preserve"> </v>
      </c>
      <c r="E65" s="566">
        <f>IF(ISNUMBER(Regressions!E75),ROUND(Regressions!E75, 1), NA())</f>
        <v>100</v>
      </c>
      <c r="F65" s="567" t="e">
        <f>IF(ISNUMBER(Regressions!F75),ROUND(Regressions!F75, 1), NA())</f>
        <v>#N/A</v>
      </c>
      <c r="G65" s="568" t="e">
        <f>IF(ISNUMBER(Regressions!G75),ROUND(Regressions!G75, 1), NA())</f>
        <v>#N/A</v>
      </c>
      <c r="H65" s="569" t="e">
        <f>IF(ISNUMBER(Regressions!H75),ROUND(Regressions!H75, 1), NA())</f>
        <v>#N/A</v>
      </c>
      <c r="I65" s="570" t="e">
        <f>IF(ISNUMBER(Regressions!I75),ROUND(Regressions!I75, 1), NA())</f>
        <v>#N/A</v>
      </c>
      <c r="J65" s="571" t="e">
        <f>IF(ISNUMBER(Regressions!K75),ROUND(Regressions!K75, 1), NA())</f>
        <v>#N/A</v>
      </c>
      <c r="K65" s="567" t="e">
        <f>IF(ISNUMBER(Regressions!L75),ROUND(Regressions!L75, 1), NA())</f>
        <v>#N/A</v>
      </c>
      <c r="L65" s="572" t="e">
        <f>IF(ISNUMBER(Regressions!M75),ROUND(Regressions!M75, 1), NA())</f>
        <v>#N/A</v>
      </c>
      <c r="M65" s="569" t="e">
        <f>IF(ISNUMBER(Regressions!N75),ROUND(Regressions!N75, 1), NA())</f>
        <v>#N/A</v>
      </c>
      <c r="N65" s="570" t="e">
        <f>IF(ISNUMBER(Regressions!O75),ROUND(Regressions!O75, 1), NA())</f>
        <v>#N/A</v>
      </c>
      <c r="O65" s="571">
        <f>IF(ISNUMBER(Regressions!Q75),ROUND(Regressions!Q75, 1), NA())</f>
        <v>99.7</v>
      </c>
      <c r="P65" s="567" t="e">
        <f>IF(ISNUMBER(Regressions!R75),ROUND(Regressions!R75, 1), NA())</f>
        <v>#N/A</v>
      </c>
      <c r="Q65" s="573" t="e">
        <f>IF(ISNUMBER(Regressions!S75),ROUND(Regressions!S75, 1), NA())</f>
        <v>#N/A</v>
      </c>
      <c r="R65" s="569" t="e">
        <f>IF(ISNUMBER(Regressions!T75),ROUND(Regressions!T75, 1), NA())</f>
        <v>#N/A</v>
      </c>
      <c r="S65" s="570" t="e">
        <f>IF(ISNUMBER(Regressions!U75),ROUND(Regressions!U75, 1), NA())</f>
        <v>#N/A</v>
      </c>
    </row>
    <row r="66" spans="1:19" x14ac:dyDescent="0.25">
      <c r="A66" s="562" t="str">
        <f>+Introduction!$C$7</f>
        <v>Republic of Moldova</v>
      </c>
      <c r="B66" s="563">
        <f>IF(ISBLANK(Regressions!B76), " ", Regressions!B76)</f>
        <v>2000</v>
      </c>
      <c r="C66" s="562" t="str">
        <f>HLOOKUP(Introduction!$G$4,nametranslations,25,FALSE)</f>
        <v>Rural</v>
      </c>
      <c r="D66" s="565">
        <f>IF(ISBLANK(Regressions!D76), " ", Regressions!D76)</f>
        <v>277665.62570274348</v>
      </c>
      <c r="E66" s="566">
        <f>IF(ISNUMBER(Regressions!E76),ROUND(Regressions!E76, 1), NA())</f>
        <v>100</v>
      </c>
      <c r="F66" s="567" t="e">
        <f>IF(ISNUMBER(Regressions!F76),ROUND(Regressions!F76, 1), NA())</f>
        <v>#N/A</v>
      </c>
      <c r="G66" s="568" t="e">
        <f>IF(ISNUMBER(Regressions!G76),ROUND(Regressions!G76, 1), NA())</f>
        <v>#N/A</v>
      </c>
      <c r="H66" s="569" t="e">
        <f>IF(ISNUMBER(Regressions!H76),ROUND(Regressions!H76, 1), NA())</f>
        <v>#N/A</v>
      </c>
      <c r="I66" s="570" t="e">
        <f>IF(ISNUMBER(Regressions!I76),ROUND(Regressions!I76, 1), NA())</f>
        <v>#N/A</v>
      </c>
      <c r="J66" s="571" t="e">
        <f>IF(ISNUMBER(Regressions!K76),ROUND(Regressions!K76, 1), NA())</f>
        <v>#N/A</v>
      </c>
      <c r="K66" s="567" t="e">
        <f>IF(ISNUMBER(Regressions!L76),ROUND(Regressions!L76, 1), NA())</f>
        <v>#N/A</v>
      </c>
      <c r="L66" s="572" t="e">
        <f>IF(ISNUMBER(Regressions!M76),ROUND(Regressions!M76, 1), NA())</f>
        <v>#N/A</v>
      </c>
      <c r="M66" s="569" t="e">
        <f>IF(ISNUMBER(Regressions!N76),ROUND(Regressions!N76, 1), NA())</f>
        <v>#N/A</v>
      </c>
      <c r="N66" s="570" t="e">
        <f>IF(ISNUMBER(Regressions!O76),ROUND(Regressions!O76, 1), NA())</f>
        <v>#N/A</v>
      </c>
      <c r="O66" s="571" t="e">
        <f>IF(ISNUMBER(Regressions!Q76),ROUND(Regressions!Q76, 1), NA())</f>
        <v>#N/A</v>
      </c>
      <c r="P66" s="567" t="e">
        <f>IF(ISNUMBER(Regressions!R76),ROUND(Regressions!R76, 1), NA())</f>
        <v>#N/A</v>
      </c>
      <c r="Q66" s="573" t="e">
        <f>IF(ISNUMBER(Regressions!S76),ROUND(Regressions!S76, 1), NA())</f>
        <v>#N/A</v>
      </c>
      <c r="R66" s="569" t="e">
        <f>IF(ISNUMBER(Regressions!T76),ROUND(Regressions!T76, 1), NA())</f>
        <v>#N/A</v>
      </c>
      <c r="S66" s="570" t="e">
        <f>IF(ISNUMBER(Regressions!U76),ROUND(Regressions!U76, 1), NA())</f>
        <v>#N/A</v>
      </c>
    </row>
    <row r="67" spans="1:19" x14ac:dyDescent="0.25">
      <c r="A67" s="562" t="str">
        <f>+Introduction!$C$7</f>
        <v>Republic of Moldova</v>
      </c>
      <c r="B67" s="563">
        <f>IF(ISBLANK(Regressions!B77), " ", Regressions!B77)</f>
        <v>2001</v>
      </c>
      <c r="C67" s="562" t="str">
        <f>HLOOKUP(Introduction!$G$4,nametranslations,25,FALSE)</f>
        <v>Rural</v>
      </c>
      <c r="D67" s="565">
        <f>IF(ISBLANK(Regressions!D77), " ", Regressions!D77)</f>
        <v>279670.04134895327</v>
      </c>
      <c r="E67" s="566">
        <f>IF(ISNUMBER(Regressions!E77),ROUND(Regressions!E77, 1), NA())</f>
        <v>100</v>
      </c>
      <c r="F67" s="567" t="e">
        <f>IF(ISNUMBER(Regressions!F77),ROUND(Regressions!F77, 1), NA())</f>
        <v>#N/A</v>
      </c>
      <c r="G67" s="568" t="e">
        <f>IF(ISNUMBER(Regressions!G77),ROUND(Regressions!G77, 1), NA())</f>
        <v>#N/A</v>
      </c>
      <c r="H67" s="569" t="e">
        <f>IF(ISNUMBER(Regressions!H77),ROUND(Regressions!H77, 1), NA())</f>
        <v>#N/A</v>
      </c>
      <c r="I67" s="570" t="e">
        <f>IF(ISNUMBER(Regressions!I77),ROUND(Regressions!I77, 1), NA())</f>
        <v>#N/A</v>
      </c>
      <c r="J67" s="571" t="e">
        <f>IF(ISNUMBER(Regressions!K77),ROUND(Regressions!K77, 1), NA())</f>
        <v>#N/A</v>
      </c>
      <c r="K67" s="567" t="e">
        <f>IF(ISNUMBER(Regressions!L77),ROUND(Regressions!L77, 1), NA())</f>
        <v>#N/A</v>
      </c>
      <c r="L67" s="572" t="e">
        <f>IF(ISNUMBER(Regressions!M77),ROUND(Regressions!M77, 1), NA())</f>
        <v>#N/A</v>
      </c>
      <c r="M67" s="569" t="e">
        <f>IF(ISNUMBER(Regressions!N77),ROUND(Regressions!N77, 1), NA())</f>
        <v>#N/A</v>
      </c>
      <c r="N67" s="570" t="e">
        <f>IF(ISNUMBER(Regressions!O77),ROUND(Regressions!O77, 1), NA())</f>
        <v>#N/A</v>
      </c>
      <c r="O67" s="571" t="e">
        <f>IF(ISNUMBER(Regressions!Q77),ROUND(Regressions!Q77, 1), NA())</f>
        <v>#N/A</v>
      </c>
      <c r="P67" s="567" t="e">
        <f>IF(ISNUMBER(Regressions!R77),ROUND(Regressions!R77, 1), NA())</f>
        <v>#N/A</v>
      </c>
      <c r="Q67" s="573" t="e">
        <f>IF(ISNUMBER(Regressions!S77),ROUND(Regressions!S77, 1), NA())</f>
        <v>#N/A</v>
      </c>
      <c r="R67" s="569" t="e">
        <f>IF(ISNUMBER(Regressions!T77),ROUND(Regressions!T77, 1), NA())</f>
        <v>#N/A</v>
      </c>
      <c r="S67" s="570" t="e">
        <f>IF(ISNUMBER(Regressions!U77),ROUND(Regressions!U77, 1), NA())</f>
        <v>#N/A</v>
      </c>
    </row>
    <row r="68" spans="1:19" x14ac:dyDescent="0.25">
      <c r="A68" s="562" t="str">
        <f>+Introduction!$C$7</f>
        <v>Republic of Moldova</v>
      </c>
      <c r="B68" s="563">
        <f>IF(ISBLANK(Regressions!B78), " ", Regressions!B78)</f>
        <v>2002</v>
      </c>
      <c r="C68" s="562" t="str">
        <f>HLOOKUP(Introduction!$G$4,nametranslations,25,FALSE)</f>
        <v>Rural</v>
      </c>
      <c r="D68" s="565">
        <f>IF(ISBLANK(Regressions!D78), " ", Regressions!D78)</f>
        <v>281674.45699516294</v>
      </c>
      <c r="E68" s="566">
        <f>IF(ISNUMBER(Regressions!E78),ROUND(Regressions!E78, 1), NA())</f>
        <v>100</v>
      </c>
      <c r="F68" s="567" t="e">
        <f>IF(ISNUMBER(Regressions!F78),ROUND(Regressions!F78, 1), NA())</f>
        <v>#N/A</v>
      </c>
      <c r="G68" s="568" t="e">
        <f>IF(ISNUMBER(Regressions!G78),ROUND(Regressions!G78, 1), NA())</f>
        <v>#N/A</v>
      </c>
      <c r="H68" s="569" t="e">
        <f>IF(ISNUMBER(Regressions!H78),ROUND(Regressions!H78, 1), NA())</f>
        <v>#N/A</v>
      </c>
      <c r="I68" s="570" t="e">
        <f>IF(ISNUMBER(Regressions!I78),ROUND(Regressions!I78, 1), NA())</f>
        <v>#N/A</v>
      </c>
      <c r="J68" s="571" t="e">
        <f>IF(ISNUMBER(Regressions!K78),ROUND(Regressions!K78, 1), NA())</f>
        <v>#N/A</v>
      </c>
      <c r="K68" s="567" t="e">
        <f>IF(ISNUMBER(Regressions!L78),ROUND(Regressions!L78, 1), NA())</f>
        <v>#N/A</v>
      </c>
      <c r="L68" s="572" t="e">
        <f>IF(ISNUMBER(Regressions!M78),ROUND(Regressions!M78, 1), NA())</f>
        <v>#N/A</v>
      </c>
      <c r="M68" s="569" t="e">
        <f>IF(ISNUMBER(Regressions!N78),ROUND(Regressions!N78, 1), NA())</f>
        <v>#N/A</v>
      </c>
      <c r="N68" s="570" t="e">
        <f>IF(ISNUMBER(Regressions!O78),ROUND(Regressions!O78, 1), NA())</f>
        <v>#N/A</v>
      </c>
      <c r="O68" s="571" t="e">
        <f>IF(ISNUMBER(Regressions!Q78),ROUND(Regressions!Q78, 1), NA())</f>
        <v>#N/A</v>
      </c>
      <c r="P68" s="567" t="e">
        <f>IF(ISNUMBER(Regressions!R78),ROUND(Regressions!R78, 1), NA())</f>
        <v>#N/A</v>
      </c>
      <c r="Q68" s="573" t="e">
        <f>IF(ISNUMBER(Regressions!S78),ROUND(Regressions!S78, 1), NA())</f>
        <v>#N/A</v>
      </c>
      <c r="R68" s="569" t="e">
        <f>IF(ISNUMBER(Regressions!T78),ROUND(Regressions!T78, 1), NA())</f>
        <v>#N/A</v>
      </c>
      <c r="S68" s="570" t="e">
        <f>IF(ISNUMBER(Regressions!U78),ROUND(Regressions!U78, 1), NA())</f>
        <v>#N/A</v>
      </c>
    </row>
    <row r="69" spans="1:19" x14ac:dyDescent="0.25">
      <c r="A69" s="562" t="str">
        <f>+Introduction!$C$7</f>
        <v>Republic of Moldova</v>
      </c>
      <c r="B69" s="563">
        <f>IF(ISBLANK(Regressions!B79), " ", Regressions!B79)</f>
        <v>2003</v>
      </c>
      <c r="C69" s="562" t="str">
        <f>HLOOKUP(Introduction!$G$4,nametranslations,25,FALSE)</f>
        <v>Rural</v>
      </c>
      <c r="D69" s="565">
        <f>IF(ISBLANK(Regressions!D79), " ", Regressions!D79)</f>
        <v>283678.85352584836</v>
      </c>
      <c r="E69" s="566">
        <f>IF(ISNUMBER(Regressions!E79),ROUND(Regressions!E79, 1), NA())</f>
        <v>100</v>
      </c>
      <c r="F69" s="567" t="e">
        <f>IF(ISNUMBER(Regressions!F79),ROUND(Regressions!F79, 1), NA())</f>
        <v>#N/A</v>
      </c>
      <c r="G69" s="568" t="e">
        <f>IF(ISNUMBER(Regressions!G79),ROUND(Regressions!G79, 1), NA())</f>
        <v>#N/A</v>
      </c>
      <c r="H69" s="569" t="e">
        <f>IF(ISNUMBER(Regressions!H79),ROUND(Regressions!H79, 1), NA())</f>
        <v>#N/A</v>
      </c>
      <c r="I69" s="570" t="e">
        <f>IF(ISNUMBER(Regressions!I79),ROUND(Regressions!I79, 1), NA())</f>
        <v>#N/A</v>
      </c>
      <c r="J69" s="571" t="e">
        <f>IF(ISNUMBER(Regressions!K79),ROUND(Regressions!K79, 1), NA())</f>
        <v>#N/A</v>
      </c>
      <c r="K69" s="567" t="e">
        <f>IF(ISNUMBER(Regressions!L79),ROUND(Regressions!L79, 1), NA())</f>
        <v>#N/A</v>
      </c>
      <c r="L69" s="572" t="e">
        <f>IF(ISNUMBER(Regressions!M79),ROUND(Regressions!M79, 1), NA())</f>
        <v>#N/A</v>
      </c>
      <c r="M69" s="569" t="e">
        <f>IF(ISNUMBER(Regressions!N79),ROUND(Regressions!N79, 1), NA())</f>
        <v>#N/A</v>
      </c>
      <c r="N69" s="570" t="e">
        <f>IF(ISNUMBER(Regressions!O79),ROUND(Regressions!O79, 1), NA())</f>
        <v>#N/A</v>
      </c>
      <c r="O69" s="571" t="e">
        <f>IF(ISNUMBER(Regressions!Q79),ROUND(Regressions!Q79, 1), NA())</f>
        <v>#N/A</v>
      </c>
      <c r="P69" s="567" t="e">
        <f>IF(ISNUMBER(Regressions!R79),ROUND(Regressions!R79, 1), NA())</f>
        <v>#N/A</v>
      </c>
      <c r="Q69" s="573" t="e">
        <f>IF(ISNUMBER(Regressions!S79),ROUND(Regressions!S79, 1), NA())</f>
        <v>#N/A</v>
      </c>
      <c r="R69" s="569" t="e">
        <f>IF(ISNUMBER(Regressions!T79),ROUND(Regressions!T79, 1), NA())</f>
        <v>#N/A</v>
      </c>
      <c r="S69" s="570" t="e">
        <f>IF(ISNUMBER(Regressions!U79),ROUND(Regressions!U79, 1), NA())</f>
        <v>#N/A</v>
      </c>
    </row>
    <row r="70" spans="1:19" x14ac:dyDescent="0.25">
      <c r="A70" s="562" t="str">
        <f>+Introduction!$C$7</f>
        <v>Republic of Moldova</v>
      </c>
      <c r="B70" s="563">
        <f>IF(ISBLANK(Regressions!B80), " ", Regressions!B80)</f>
        <v>2004</v>
      </c>
      <c r="C70" s="562" t="str">
        <f>HLOOKUP(Introduction!$G$4,nametranslations,25,FALSE)</f>
        <v>Rural</v>
      </c>
      <c r="D70" s="565">
        <f>IF(ISBLANK(Regressions!D80), " ", Regressions!D80)</f>
        <v>285678.26090469357</v>
      </c>
      <c r="E70" s="566">
        <f>IF(ISNUMBER(Regressions!E80),ROUND(Regressions!E80, 1), NA())</f>
        <v>100</v>
      </c>
      <c r="F70" s="567" t="e">
        <f>IF(ISNUMBER(Regressions!F80),ROUND(Regressions!F80, 1), NA())</f>
        <v>#N/A</v>
      </c>
      <c r="G70" s="568" t="e">
        <f>IF(ISNUMBER(Regressions!G80),ROUND(Regressions!G80, 1), NA())</f>
        <v>#N/A</v>
      </c>
      <c r="H70" s="569" t="e">
        <f>IF(ISNUMBER(Regressions!H80),ROUND(Regressions!H80, 1), NA())</f>
        <v>#N/A</v>
      </c>
      <c r="I70" s="570" t="e">
        <f>IF(ISNUMBER(Regressions!I80),ROUND(Regressions!I80, 1), NA())</f>
        <v>#N/A</v>
      </c>
      <c r="J70" s="571" t="e">
        <f>IF(ISNUMBER(Regressions!K80),ROUND(Regressions!K80, 1), NA())</f>
        <v>#N/A</v>
      </c>
      <c r="K70" s="567" t="e">
        <f>IF(ISNUMBER(Regressions!L80),ROUND(Regressions!L80, 1), NA())</f>
        <v>#N/A</v>
      </c>
      <c r="L70" s="572" t="e">
        <f>IF(ISNUMBER(Regressions!M80),ROUND(Regressions!M80, 1), NA())</f>
        <v>#N/A</v>
      </c>
      <c r="M70" s="569" t="e">
        <f>IF(ISNUMBER(Regressions!N80),ROUND(Regressions!N80, 1), NA())</f>
        <v>#N/A</v>
      </c>
      <c r="N70" s="570" t="e">
        <f>IF(ISNUMBER(Regressions!O80),ROUND(Regressions!O80, 1), NA())</f>
        <v>#N/A</v>
      </c>
      <c r="O70" s="571" t="e">
        <f>IF(ISNUMBER(Regressions!Q80),ROUND(Regressions!Q80, 1), NA())</f>
        <v>#N/A</v>
      </c>
      <c r="P70" s="567" t="e">
        <f>IF(ISNUMBER(Regressions!R80),ROUND(Regressions!R80, 1), NA())</f>
        <v>#N/A</v>
      </c>
      <c r="Q70" s="573" t="e">
        <f>IF(ISNUMBER(Regressions!S80),ROUND(Regressions!S80, 1), NA())</f>
        <v>#N/A</v>
      </c>
      <c r="R70" s="569" t="e">
        <f>IF(ISNUMBER(Regressions!T80),ROUND(Regressions!T80, 1), NA())</f>
        <v>#N/A</v>
      </c>
      <c r="S70" s="570" t="e">
        <f>IF(ISNUMBER(Regressions!U80),ROUND(Regressions!U80, 1), NA())</f>
        <v>#N/A</v>
      </c>
    </row>
    <row r="71" spans="1:19" x14ac:dyDescent="0.25">
      <c r="A71" s="562" t="str">
        <f>+Introduction!$C$7</f>
        <v>Republic of Moldova</v>
      </c>
      <c r="B71" s="563">
        <f>IF(ISBLANK(Regressions!B81), " ", Regressions!B81)</f>
        <v>2005</v>
      </c>
      <c r="C71" s="562" t="str">
        <f>HLOOKUP(Introduction!$G$4,nametranslations,25,FALSE)</f>
        <v>Rural</v>
      </c>
      <c r="D71" s="565">
        <f>IF(ISBLANK(Regressions!D81), " ", Regressions!D81)</f>
        <v>286755.6309693146</v>
      </c>
      <c r="E71" s="566">
        <f>IF(ISNUMBER(Regressions!E81),ROUND(Regressions!E81, 1), NA())</f>
        <v>100</v>
      </c>
      <c r="F71" s="567" t="e">
        <f>IF(ISNUMBER(Regressions!F81),ROUND(Regressions!F81, 1), NA())</f>
        <v>#N/A</v>
      </c>
      <c r="G71" s="568" t="e">
        <f>IF(ISNUMBER(Regressions!G81),ROUND(Regressions!G81, 1), NA())</f>
        <v>#N/A</v>
      </c>
      <c r="H71" s="569" t="e">
        <f>IF(ISNUMBER(Regressions!H81),ROUND(Regressions!H81, 1), NA())</f>
        <v>#N/A</v>
      </c>
      <c r="I71" s="570" t="e">
        <f>IF(ISNUMBER(Regressions!I81),ROUND(Regressions!I81, 1), NA())</f>
        <v>#N/A</v>
      </c>
      <c r="J71" s="571" t="e">
        <f>IF(ISNUMBER(Regressions!K81),ROUND(Regressions!K81, 1), NA())</f>
        <v>#N/A</v>
      </c>
      <c r="K71" s="567" t="e">
        <f>IF(ISNUMBER(Regressions!L81),ROUND(Regressions!L81, 1), NA())</f>
        <v>#N/A</v>
      </c>
      <c r="L71" s="572" t="e">
        <f>IF(ISNUMBER(Regressions!M81),ROUND(Regressions!M81, 1), NA())</f>
        <v>#N/A</v>
      </c>
      <c r="M71" s="569" t="e">
        <f>IF(ISNUMBER(Regressions!N81),ROUND(Regressions!N81, 1), NA())</f>
        <v>#N/A</v>
      </c>
      <c r="N71" s="570" t="e">
        <f>IF(ISNUMBER(Regressions!O81),ROUND(Regressions!O81, 1), NA())</f>
        <v>#N/A</v>
      </c>
      <c r="O71" s="571" t="e">
        <f>IF(ISNUMBER(Regressions!Q81),ROUND(Regressions!Q81, 1), NA())</f>
        <v>#N/A</v>
      </c>
      <c r="P71" s="567" t="e">
        <f>IF(ISNUMBER(Regressions!R81),ROUND(Regressions!R81, 1), NA())</f>
        <v>#N/A</v>
      </c>
      <c r="Q71" s="573" t="e">
        <f>IF(ISNUMBER(Regressions!S81),ROUND(Regressions!S81, 1), NA())</f>
        <v>#N/A</v>
      </c>
      <c r="R71" s="569" t="e">
        <f>IF(ISNUMBER(Regressions!T81),ROUND(Regressions!T81, 1), NA())</f>
        <v>#N/A</v>
      </c>
      <c r="S71" s="570" t="e">
        <f>IF(ISNUMBER(Regressions!U81),ROUND(Regressions!U81, 1), NA())</f>
        <v>#N/A</v>
      </c>
    </row>
    <row r="72" spans="1:19" x14ac:dyDescent="0.25">
      <c r="A72" s="562" t="str">
        <f>+Introduction!$C$7</f>
        <v>Republic of Moldova</v>
      </c>
      <c r="B72" s="563">
        <f>IF(ISBLANK(Regressions!B82), " ", Regressions!B82)</f>
        <v>2006</v>
      </c>
      <c r="C72" s="562" t="str">
        <f>HLOOKUP(Introduction!$G$4,nametranslations,25,FALSE)</f>
        <v>Rural</v>
      </c>
      <c r="D72" s="565">
        <f>IF(ISBLANK(Regressions!D82), " ", Regressions!D82)</f>
        <v>286910.96371971135</v>
      </c>
      <c r="E72" s="566">
        <f>IF(ISNUMBER(Regressions!E82),ROUND(Regressions!E82, 1), NA())</f>
        <v>100</v>
      </c>
      <c r="F72" s="567">
        <f>IF(ISNUMBER(Regressions!F82),ROUND(Regressions!F82, 1), NA())</f>
        <v>82.8</v>
      </c>
      <c r="G72" s="568" t="e">
        <f>IF(ISNUMBER(Regressions!G82),ROUND(Regressions!G82, 1), NA())</f>
        <v>#N/A</v>
      </c>
      <c r="H72" s="569" t="e">
        <f>IF(ISNUMBER(Regressions!H82),ROUND(Regressions!H82, 1), NA())</f>
        <v>#N/A</v>
      </c>
      <c r="I72" s="570">
        <f>IF(ISNUMBER(Regressions!I82),ROUND(Regressions!I82, 1), NA())</f>
        <v>17.2</v>
      </c>
      <c r="J72" s="571" t="e">
        <f>IF(ISNUMBER(Regressions!K82),ROUND(Regressions!K82, 1), NA())</f>
        <v>#N/A</v>
      </c>
      <c r="K72" s="567" t="e">
        <f>IF(ISNUMBER(Regressions!L82),ROUND(Regressions!L82, 1), NA())</f>
        <v>#N/A</v>
      </c>
      <c r="L72" s="572">
        <f>IF(ISNUMBER(Regressions!M82),ROUND(Regressions!M82, 1), NA())</f>
        <v>73.3</v>
      </c>
      <c r="M72" s="569" t="e">
        <f>IF(ISNUMBER(Regressions!N82),ROUND(Regressions!N82, 1), NA())</f>
        <v>#N/A</v>
      </c>
      <c r="N72" s="570" t="e">
        <f>IF(ISNUMBER(Regressions!O82),ROUND(Regressions!O82, 1), NA())</f>
        <v>#N/A</v>
      </c>
      <c r="O72" s="571">
        <f>IF(ISNUMBER(Regressions!Q82),ROUND(Regressions!Q82, 1), NA())</f>
        <v>98</v>
      </c>
      <c r="P72" s="567">
        <f>IF(ISNUMBER(Regressions!R82),ROUND(Regressions!R82, 1), NA())</f>
        <v>80.8</v>
      </c>
      <c r="Q72" s="573">
        <f>IF(ISNUMBER(Regressions!S82),ROUND(Regressions!S82, 1), NA())</f>
        <v>70.8</v>
      </c>
      <c r="R72" s="569">
        <f>IF(ISNUMBER(Regressions!T82),ROUND(Regressions!T82, 1), NA())</f>
        <v>10</v>
      </c>
      <c r="S72" s="570">
        <f>IF(ISNUMBER(Regressions!U82),ROUND(Regressions!U82, 1), NA())</f>
        <v>19.2</v>
      </c>
    </row>
    <row r="73" spans="1:19" x14ac:dyDescent="0.25">
      <c r="A73" s="562" t="str">
        <f>+Introduction!$C$7</f>
        <v>Republic of Moldova</v>
      </c>
      <c r="B73" s="563">
        <f>IF(ISBLANK(Regressions!B83), " ", Regressions!B83)</f>
        <v>2007</v>
      </c>
      <c r="C73" s="562" t="str">
        <f>HLOOKUP(Introduction!$G$4,nametranslations,25,FALSE)</f>
        <v>Rural</v>
      </c>
      <c r="D73" s="565">
        <f>IF(ISBLANK(Regressions!D83), " ", Regressions!D83)</f>
        <v>287066.29647010803</v>
      </c>
      <c r="E73" s="566">
        <f>IF(ISNUMBER(Regressions!E83),ROUND(Regressions!E83, 1), NA())</f>
        <v>100</v>
      </c>
      <c r="F73" s="567">
        <f>IF(ISNUMBER(Regressions!F83),ROUND(Regressions!F83, 1), NA())</f>
        <v>82.8</v>
      </c>
      <c r="G73" s="568" t="e">
        <f>IF(ISNUMBER(Regressions!G83),ROUND(Regressions!G83, 1), NA())</f>
        <v>#N/A</v>
      </c>
      <c r="H73" s="569" t="e">
        <f>IF(ISNUMBER(Regressions!H83),ROUND(Regressions!H83, 1), NA())</f>
        <v>#N/A</v>
      </c>
      <c r="I73" s="570">
        <f>IF(ISNUMBER(Regressions!I83),ROUND(Regressions!I83, 1), NA())</f>
        <v>17.2</v>
      </c>
      <c r="J73" s="571" t="e">
        <f>IF(ISNUMBER(Regressions!K83),ROUND(Regressions!K83, 1), NA())</f>
        <v>#N/A</v>
      </c>
      <c r="K73" s="567" t="e">
        <f>IF(ISNUMBER(Regressions!L83),ROUND(Regressions!L83, 1), NA())</f>
        <v>#N/A</v>
      </c>
      <c r="L73" s="572">
        <f>IF(ISNUMBER(Regressions!M83),ROUND(Regressions!M83, 1), NA())</f>
        <v>73.3</v>
      </c>
      <c r="M73" s="569" t="e">
        <f>IF(ISNUMBER(Regressions!N83),ROUND(Regressions!N83, 1), NA())</f>
        <v>#N/A</v>
      </c>
      <c r="N73" s="570" t="e">
        <f>IF(ISNUMBER(Regressions!O83),ROUND(Regressions!O83, 1), NA())</f>
        <v>#N/A</v>
      </c>
      <c r="O73" s="571">
        <f>IF(ISNUMBER(Regressions!Q83),ROUND(Regressions!Q83, 1), NA())</f>
        <v>98</v>
      </c>
      <c r="P73" s="567">
        <f>IF(ISNUMBER(Regressions!R83),ROUND(Regressions!R83, 1), NA())</f>
        <v>80.8</v>
      </c>
      <c r="Q73" s="573">
        <f>IF(ISNUMBER(Regressions!S83),ROUND(Regressions!S83, 1), NA())</f>
        <v>70.8</v>
      </c>
      <c r="R73" s="569">
        <f>IF(ISNUMBER(Regressions!T83),ROUND(Regressions!T83, 1), NA())</f>
        <v>10</v>
      </c>
      <c r="S73" s="570">
        <f>IF(ISNUMBER(Regressions!U83),ROUND(Regressions!U83, 1), NA())</f>
        <v>19.2</v>
      </c>
    </row>
    <row r="74" spans="1:19" x14ac:dyDescent="0.25">
      <c r="A74" s="562" t="str">
        <f>+Introduction!$C$7</f>
        <v>Republic of Moldova</v>
      </c>
      <c r="B74" s="563">
        <f>IF(ISBLANK(Regressions!B84), " ", Regressions!B84)</f>
        <v>2008</v>
      </c>
      <c r="C74" s="562" t="str">
        <f>HLOOKUP(Introduction!$G$4,nametranslations,25,FALSE)</f>
        <v>Rural</v>
      </c>
      <c r="D74" s="565">
        <f>IF(ISBLANK(Regressions!D84), " ", Regressions!D84)</f>
        <v>287221.64833602909</v>
      </c>
      <c r="E74" s="566">
        <f>IF(ISNUMBER(Regressions!E84),ROUND(Regressions!E84, 1), NA())</f>
        <v>100</v>
      </c>
      <c r="F74" s="567">
        <f>IF(ISNUMBER(Regressions!F84),ROUND(Regressions!F84, 1), NA())</f>
        <v>82.8</v>
      </c>
      <c r="G74" s="568" t="e">
        <f>IF(ISNUMBER(Regressions!G84),ROUND(Regressions!G84, 1), NA())</f>
        <v>#N/A</v>
      </c>
      <c r="H74" s="569" t="e">
        <f>IF(ISNUMBER(Regressions!H84),ROUND(Regressions!H84, 1), NA())</f>
        <v>#N/A</v>
      </c>
      <c r="I74" s="570">
        <f>IF(ISNUMBER(Regressions!I84),ROUND(Regressions!I84, 1), NA())</f>
        <v>17.2</v>
      </c>
      <c r="J74" s="571" t="e">
        <f>IF(ISNUMBER(Regressions!K84),ROUND(Regressions!K84, 1), NA())</f>
        <v>#N/A</v>
      </c>
      <c r="K74" s="567" t="e">
        <f>IF(ISNUMBER(Regressions!L84),ROUND(Regressions!L84, 1), NA())</f>
        <v>#N/A</v>
      </c>
      <c r="L74" s="572">
        <f>IF(ISNUMBER(Regressions!M84),ROUND(Regressions!M84, 1), NA())</f>
        <v>73.3</v>
      </c>
      <c r="M74" s="569" t="e">
        <f>IF(ISNUMBER(Regressions!N84),ROUND(Regressions!N84, 1), NA())</f>
        <v>#N/A</v>
      </c>
      <c r="N74" s="570" t="e">
        <f>IF(ISNUMBER(Regressions!O84),ROUND(Regressions!O84, 1), NA())</f>
        <v>#N/A</v>
      </c>
      <c r="O74" s="571">
        <f>IF(ISNUMBER(Regressions!Q84),ROUND(Regressions!Q84, 1), NA())</f>
        <v>98</v>
      </c>
      <c r="P74" s="567">
        <f>IF(ISNUMBER(Regressions!R84),ROUND(Regressions!R84, 1), NA())</f>
        <v>80.8</v>
      </c>
      <c r="Q74" s="573">
        <f>IF(ISNUMBER(Regressions!S84),ROUND(Regressions!S84, 1), NA())</f>
        <v>70.8</v>
      </c>
      <c r="R74" s="569">
        <f>IF(ISNUMBER(Regressions!T84),ROUND(Regressions!T84, 1), NA())</f>
        <v>10</v>
      </c>
      <c r="S74" s="570">
        <f>IF(ISNUMBER(Regressions!U84),ROUND(Regressions!U84, 1), NA())</f>
        <v>19.2</v>
      </c>
    </row>
    <row r="75" spans="1:19" x14ac:dyDescent="0.25">
      <c r="A75" s="562" t="str">
        <f>+Introduction!$C$7</f>
        <v>Republic of Moldova</v>
      </c>
      <c r="B75" s="563">
        <f>IF(ISBLANK(Regressions!B85), " ", Regressions!B85)</f>
        <v>2009</v>
      </c>
      <c r="C75" s="562" t="str">
        <f>HLOOKUP(Introduction!$G$4,nametranslations,25,FALSE)</f>
        <v>Rural</v>
      </c>
      <c r="D75" s="565">
        <f>IF(ISBLANK(Regressions!D85), " ", Regressions!D85)</f>
        <v>287376.98108642577</v>
      </c>
      <c r="E75" s="566">
        <f>IF(ISNUMBER(Regressions!E85),ROUND(Regressions!E85, 1), NA())</f>
        <v>100</v>
      </c>
      <c r="F75" s="567">
        <f>IF(ISNUMBER(Regressions!F85),ROUND(Regressions!F85, 1), NA())</f>
        <v>82.8</v>
      </c>
      <c r="G75" s="568" t="e">
        <f>IF(ISNUMBER(Regressions!G85),ROUND(Regressions!G85, 1), NA())</f>
        <v>#N/A</v>
      </c>
      <c r="H75" s="569" t="e">
        <f>IF(ISNUMBER(Regressions!H85),ROUND(Regressions!H85, 1), NA())</f>
        <v>#N/A</v>
      </c>
      <c r="I75" s="570">
        <f>IF(ISNUMBER(Regressions!I85),ROUND(Regressions!I85, 1), NA())</f>
        <v>17.2</v>
      </c>
      <c r="J75" s="571" t="e">
        <f>IF(ISNUMBER(Regressions!K85),ROUND(Regressions!K85, 1), NA())</f>
        <v>#N/A</v>
      </c>
      <c r="K75" s="567" t="e">
        <f>IF(ISNUMBER(Regressions!L85),ROUND(Regressions!L85, 1), NA())</f>
        <v>#N/A</v>
      </c>
      <c r="L75" s="572">
        <f>IF(ISNUMBER(Regressions!M85),ROUND(Regressions!M85, 1), NA())</f>
        <v>73.3</v>
      </c>
      <c r="M75" s="569" t="e">
        <f>IF(ISNUMBER(Regressions!N85),ROUND(Regressions!N85, 1), NA())</f>
        <v>#N/A</v>
      </c>
      <c r="N75" s="570" t="e">
        <f>IF(ISNUMBER(Regressions!O85),ROUND(Regressions!O85, 1), NA())</f>
        <v>#N/A</v>
      </c>
      <c r="O75" s="571">
        <f>IF(ISNUMBER(Regressions!Q85),ROUND(Regressions!Q85, 1), NA())</f>
        <v>98</v>
      </c>
      <c r="P75" s="567">
        <f>IF(ISNUMBER(Regressions!R85),ROUND(Regressions!R85, 1), NA())</f>
        <v>80.8</v>
      </c>
      <c r="Q75" s="573">
        <f>IF(ISNUMBER(Regressions!S85),ROUND(Regressions!S85, 1), NA())</f>
        <v>70.8</v>
      </c>
      <c r="R75" s="569">
        <f>IF(ISNUMBER(Regressions!T85),ROUND(Regressions!T85, 1), NA())</f>
        <v>10</v>
      </c>
      <c r="S75" s="570">
        <f>IF(ISNUMBER(Regressions!U85),ROUND(Regressions!U85, 1), NA())</f>
        <v>19.2</v>
      </c>
    </row>
    <row r="76" spans="1:19" x14ac:dyDescent="0.25">
      <c r="A76" s="562" t="str">
        <f>+Introduction!$C$7</f>
        <v>Republic of Moldova</v>
      </c>
      <c r="B76" s="563">
        <f>IF(ISBLANK(Regressions!B86), " ", Regressions!B86)</f>
        <v>2010</v>
      </c>
      <c r="C76" s="562" t="str">
        <f>HLOOKUP(Introduction!$G$4,nametranslations,25,FALSE)</f>
        <v>Rural</v>
      </c>
      <c r="D76" s="565">
        <f>IF(ISBLANK(Regressions!D86), " ", Regressions!D86)</f>
        <v>287532.33295234683</v>
      </c>
      <c r="E76" s="566">
        <f>IF(ISNUMBER(Regressions!E86),ROUND(Regressions!E86, 1), NA())</f>
        <v>100</v>
      </c>
      <c r="F76" s="567">
        <f>IF(ISNUMBER(Regressions!F86),ROUND(Regressions!F86, 1), NA())</f>
        <v>82.8</v>
      </c>
      <c r="G76" s="568" t="e">
        <f>IF(ISNUMBER(Regressions!G86),ROUND(Regressions!G86, 1), NA())</f>
        <v>#N/A</v>
      </c>
      <c r="H76" s="569" t="e">
        <f>IF(ISNUMBER(Regressions!H86),ROUND(Regressions!H86, 1), NA())</f>
        <v>#N/A</v>
      </c>
      <c r="I76" s="570">
        <f>IF(ISNUMBER(Regressions!I86),ROUND(Regressions!I86, 1), NA())</f>
        <v>17.2</v>
      </c>
      <c r="J76" s="571" t="e">
        <f>IF(ISNUMBER(Regressions!K86),ROUND(Regressions!K86, 1), NA())</f>
        <v>#N/A</v>
      </c>
      <c r="K76" s="567" t="e">
        <f>IF(ISNUMBER(Regressions!L86),ROUND(Regressions!L86, 1), NA())</f>
        <v>#N/A</v>
      </c>
      <c r="L76" s="572">
        <f>IF(ISNUMBER(Regressions!M86),ROUND(Regressions!M86, 1), NA())</f>
        <v>73.3</v>
      </c>
      <c r="M76" s="569" t="e">
        <f>IF(ISNUMBER(Regressions!N86),ROUND(Regressions!N86, 1), NA())</f>
        <v>#N/A</v>
      </c>
      <c r="N76" s="570" t="e">
        <f>IF(ISNUMBER(Regressions!O86),ROUND(Regressions!O86, 1), NA())</f>
        <v>#N/A</v>
      </c>
      <c r="O76" s="571">
        <f>IF(ISNUMBER(Regressions!Q86),ROUND(Regressions!Q86, 1), NA())</f>
        <v>98</v>
      </c>
      <c r="P76" s="567">
        <f>IF(ISNUMBER(Regressions!R86),ROUND(Regressions!R86, 1), NA())</f>
        <v>80.8</v>
      </c>
      <c r="Q76" s="573">
        <f>IF(ISNUMBER(Regressions!S86),ROUND(Regressions!S86, 1), NA())</f>
        <v>70.8</v>
      </c>
      <c r="R76" s="569">
        <f>IF(ISNUMBER(Regressions!T86),ROUND(Regressions!T86, 1), NA())</f>
        <v>10</v>
      </c>
      <c r="S76" s="570">
        <f>IF(ISNUMBER(Regressions!U86),ROUND(Regressions!U86, 1), NA())</f>
        <v>19.2</v>
      </c>
    </row>
    <row r="77" spans="1:19" x14ac:dyDescent="0.25">
      <c r="A77" s="562" t="str">
        <f>+Introduction!$C$7</f>
        <v>Republic of Moldova</v>
      </c>
      <c r="B77" s="563">
        <f>IF(ISBLANK(Regressions!B87), " ", Regressions!B87)</f>
        <v>2011</v>
      </c>
      <c r="C77" s="562" t="str">
        <f>HLOOKUP(Introduction!$G$4,nametranslations,25,FALSE)</f>
        <v>Rural</v>
      </c>
      <c r="D77" s="565">
        <f>IF(ISBLANK(Regressions!D87), " ", Regressions!D87)</f>
        <v>287687.66570274351</v>
      </c>
      <c r="E77" s="566">
        <f>IF(ISNUMBER(Regressions!E87),ROUND(Regressions!E87, 1), NA())</f>
        <v>100</v>
      </c>
      <c r="F77" s="567">
        <f>IF(ISNUMBER(Regressions!F87),ROUND(Regressions!F87, 1), NA())</f>
        <v>82.8</v>
      </c>
      <c r="G77" s="568" t="e">
        <f>IF(ISNUMBER(Regressions!G87),ROUND(Regressions!G87, 1), NA())</f>
        <v>#N/A</v>
      </c>
      <c r="H77" s="569" t="e">
        <f>IF(ISNUMBER(Regressions!H87),ROUND(Regressions!H87, 1), NA())</f>
        <v>#N/A</v>
      </c>
      <c r="I77" s="570">
        <f>IF(ISNUMBER(Regressions!I87),ROUND(Regressions!I87, 1), NA())</f>
        <v>17.2</v>
      </c>
      <c r="J77" s="571" t="e">
        <f>IF(ISNUMBER(Regressions!K87),ROUND(Regressions!K87, 1), NA())</f>
        <v>#N/A</v>
      </c>
      <c r="K77" s="567" t="e">
        <f>IF(ISNUMBER(Regressions!L87),ROUND(Regressions!L87, 1), NA())</f>
        <v>#N/A</v>
      </c>
      <c r="L77" s="572">
        <f>IF(ISNUMBER(Regressions!M87),ROUND(Regressions!M87, 1), NA())</f>
        <v>73.3</v>
      </c>
      <c r="M77" s="569" t="e">
        <f>IF(ISNUMBER(Regressions!N87),ROUND(Regressions!N87, 1), NA())</f>
        <v>#N/A</v>
      </c>
      <c r="N77" s="570" t="e">
        <f>IF(ISNUMBER(Regressions!O87),ROUND(Regressions!O87, 1), NA())</f>
        <v>#N/A</v>
      </c>
      <c r="O77" s="571">
        <f>IF(ISNUMBER(Regressions!Q87),ROUND(Regressions!Q87, 1), NA())</f>
        <v>98</v>
      </c>
      <c r="P77" s="567">
        <f>IF(ISNUMBER(Regressions!R87),ROUND(Regressions!R87, 1), NA())</f>
        <v>80.8</v>
      </c>
      <c r="Q77" s="573">
        <f>IF(ISNUMBER(Regressions!S87),ROUND(Regressions!S87, 1), NA())</f>
        <v>70.8</v>
      </c>
      <c r="R77" s="569">
        <f>IF(ISNUMBER(Regressions!T87),ROUND(Regressions!T87, 1), NA())</f>
        <v>10</v>
      </c>
      <c r="S77" s="570">
        <f>IF(ISNUMBER(Regressions!U87),ROUND(Regressions!U87, 1), NA())</f>
        <v>19.2</v>
      </c>
    </row>
    <row r="78" spans="1:19" x14ac:dyDescent="0.25">
      <c r="A78" s="562" t="str">
        <f>+Introduction!$C$7</f>
        <v>Republic of Moldova</v>
      </c>
      <c r="B78" s="563">
        <f>IF(ISBLANK(Regressions!B88), " ", Regressions!B88)</f>
        <v>2012</v>
      </c>
      <c r="C78" s="562" t="str">
        <f>HLOOKUP(Introduction!$G$4,nametranslations,25,FALSE)</f>
        <v>Rural</v>
      </c>
      <c r="D78" s="565">
        <f>IF(ISBLANK(Regressions!D88), " ", Regressions!D88)</f>
        <v>287843.01756866457</v>
      </c>
      <c r="E78" s="566">
        <f>IF(ISNUMBER(Regressions!E88),ROUND(Regressions!E88, 1), NA())</f>
        <v>100</v>
      </c>
      <c r="F78" s="567">
        <f>IF(ISNUMBER(Regressions!F88),ROUND(Regressions!F88, 1), NA())</f>
        <v>82.8</v>
      </c>
      <c r="G78" s="568" t="e">
        <f>IF(ISNUMBER(Regressions!G88),ROUND(Regressions!G88, 1), NA())</f>
        <v>#N/A</v>
      </c>
      <c r="H78" s="569" t="e">
        <f>IF(ISNUMBER(Regressions!H88),ROUND(Regressions!H88, 1), NA())</f>
        <v>#N/A</v>
      </c>
      <c r="I78" s="570">
        <f>IF(ISNUMBER(Regressions!I88),ROUND(Regressions!I88, 1), NA())</f>
        <v>17.2</v>
      </c>
      <c r="J78" s="571" t="e">
        <f>IF(ISNUMBER(Regressions!K88),ROUND(Regressions!K88, 1), NA())</f>
        <v>#N/A</v>
      </c>
      <c r="K78" s="567" t="e">
        <f>IF(ISNUMBER(Regressions!L88),ROUND(Regressions!L88, 1), NA())</f>
        <v>#N/A</v>
      </c>
      <c r="L78" s="572">
        <f>IF(ISNUMBER(Regressions!M88),ROUND(Regressions!M88, 1), NA())</f>
        <v>73.3</v>
      </c>
      <c r="M78" s="569" t="e">
        <f>IF(ISNUMBER(Regressions!N88),ROUND(Regressions!N88, 1), NA())</f>
        <v>#N/A</v>
      </c>
      <c r="N78" s="570" t="e">
        <f>IF(ISNUMBER(Regressions!O88),ROUND(Regressions!O88, 1), NA())</f>
        <v>#N/A</v>
      </c>
      <c r="O78" s="571">
        <f>IF(ISNUMBER(Regressions!Q88),ROUND(Regressions!Q88, 1), NA())</f>
        <v>98</v>
      </c>
      <c r="P78" s="567">
        <f>IF(ISNUMBER(Regressions!R88),ROUND(Regressions!R88, 1), NA())</f>
        <v>80.8</v>
      </c>
      <c r="Q78" s="573">
        <f>IF(ISNUMBER(Regressions!S88),ROUND(Regressions!S88, 1), NA())</f>
        <v>70.8</v>
      </c>
      <c r="R78" s="569">
        <f>IF(ISNUMBER(Regressions!T88),ROUND(Regressions!T88, 1), NA())</f>
        <v>10</v>
      </c>
      <c r="S78" s="570">
        <f>IF(ISNUMBER(Regressions!U88),ROUND(Regressions!U88, 1), NA())</f>
        <v>19.2</v>
      </c>
    </row>
    <row r="79" spans="1:19" x14ac:dyDescent="0.25">
      <c r="A79" s="562" t="str">
        <f>+Introduction!$C$7</f>
        <v>Republic of Moldova</v>
      </c>
      <c r="B79" s="563">
        <f>IF(ISBLANK(Regressions!B89), " ", Regressions!B89)</f>
        <v>2013</v>
      </c>
      <c r="C79" s="562" t="str">
        <f>HLOOKUP(Introduction!$G$4,nametranslations,25,FALSE)</f>
        <v>Rural</v>
      </c>
      <c r="D79" s="565">
        <f>IF(ISBLANK(Regressions!D89), " ", Regressions!D89)</f>
        <v>288534.57340507506</v>
      </c>
      <c r="E79" s="566">
        <f>IF(ISNUMBER(Regressions!E89),ROUND(Regressions!E89, 1), NA())</f>
        <v>100</v>
      </c>
      <c r="F79" s="567">
        <f>IF(ISNUMBER(Regressions!F89),ROUND(Regressions!F89, 1), NA())</f>
        <v>82.8</v>
      </c>
      <c r="G79" s="568" t="e">
        <f>IF(ISNUMBER(Regressions!G89),ROUND(Regressions!G89, 1), NA())</f>
        <v>#N/A</v>
      </c>
      <c r="H79" s="569" t="e">
        <f>IF(ISNUMBER(Regressions!H89),ROUND(Regressions!H89, 1), NA())</f>
        <v>#N/A</v>
      </c>
      <c r="I79" s="570">
        <f>IF(ISNUMBER(Regressions!I89),ROUND(Regressions!I89, 1), NA())</f>
        <v>17.2</v>
      </c>
      <c r="J79" s="571" t="e">
        <f>IF(ISNUMBER(Regressions!K89),ROUND(Regressions!K89, 1), NA())</f>
        <v>#N/A</v>
      </c>
      <c r="K79" s="567" t="e">
        <f>IF(ISNUMBER(Regressions!L89),ROUND(Regressions!L89, 1), NA())</f>
        <v>#N/A</v>
      </c>
      <c r="L79" s="572">
        <f>IF(ISNUMBER(Regressions!M89),ROUND(Regressions!M89, 1), NA())</f>
        <v>73.3</v>
      </c>
      <c r="M79" s="569" t="e">
        <f>IF(ISNUMBER(Regressions!N89),ROUND(Regressions!N89, 1), NA())</f>
        <v>#N/A</v>
      </c>
      <c r="N79" s="570" t="e">
        <f>IF(ISNUMBER(Regressions!O89),ROUND(Regressions!O89, 1), NA())</f>
        <v>#N/A</v>
      </c>
      <c r="O79" s="571">
        <f>IF(ISNUMBER(Regressions!Q89),ROUND(Regressions!Q89, 1), NA())</f>
        <v>98</v>
      </c>
      <c r="P79" s="567">
        <f>IF(ISNUMBER(Regressions!R89),ROUND(Regressions!R89, 1), NA())</f>
        <v>80.8</v>
      </c>
      <c r="Q79" s="573">
        <f>IF(ISNUMBER(Regressions!S89),ROUND(Regressions!S89, 1), NA())</f>
        <v>70.8</v>
      </c>
      <c r="R79" s="569">
        <f>IF(ISNUMBER(Regressions!T89),ROUND(Regressions!T89, 1), NA())</f>
        <v>10</v>
      </c>
      <c r="S79" s="570">
        <f>IF(ISNUMBER(Regressions!U89),ROUND(Regressions!U89, 1), NA())</f>
        <v>19.2</v>
      </c>
    </row>
    <row r="80" spans="1:19" x14ac:dyDescent="0.25">
      <c r="A80" s="562" t="str">
        <f>+Introduction!$C$7</f>
        <v>Republic of Moldova</v>
      </c>
      <c r="B80" s="563">
        <f>IF(ISBLANK(Regressions!B90), " ", Regressions!B90)</f>
        <v>2014</v>
      </c>
      <c r="C80" s="562" t="str">
        <f>HLOOKUP(Introduction!$G$4,nametranslations,25,FALSE)</f>
        <v>Rural</v>
      </c>
      <c r="D80" s="565">
        <f>IF(ISBLANK(Regressions!D90), " ", Regressions!D90)</f>
        <v>293804.62042392732</v>
      </c>
      <c r="E80" s="566">
        <f>IF(ISNUMBER(Regressions!E90),ROUND(Regressions!E90, 1), NA())</f>
        <v>100</v>
      </c>
      <c r="F80" s="567">
        <f>IF(ISNUMBER(Regressions!F90),ROUND(Regressions!F90, 1), NA())</f>
        <v>82.8</v>
      </c>
      <c r="G80" s="568" t="e">
        <f>IF(ISNUMBER(Regressions!G90),ROUND(Regressions!G90, 1), NA())</f>
        <v>#N/A</v>
      </c>
      <c r="H80" s="569" t="e">
        <f>IF(ISNUMBER(Regressions!H90),ROUND(Regressions!H90, 1), NA())</f>
        <v>#N/A</v>
      </c>
      <c r="I80" s="570">
        <f>IF(ISNUMBER(Regressions!I90),ROUND(Regressions!I90, 1), NA())</f>
        <v>17.2</v>
      </c>
      <c r="J80" s="571" t="e">
        <f>IF(ISNUMBER(Regressions!K90),ROUND(Regressions!K90, 1), NA())</f>
        <v>#N/A</v>
      </c>
      <c r="K80" s="567" t="e">
        <f>IF(ISNUMBER(Regressions!L90),ROUND(Regressions!L90, 1), NA())</f>
        <v>#N/A</v>
      </c>
      <c r="L80" s="572">
        <f>IF(ISNUMBER(Regressions!M90),ROUND(Regressions!M90, 1), NA())</f>
        <v>73.3</v>
      </c>
      <c r="M80" s="569" t="e">
        <f>IF(ISNUMBER(Regressions!N90),ROUND(Regressions!N90, 1), NA())</f>
        <v>#N/A</v>
      </c>
      <c r="N80" s="570" t="e">
        <f>IF(ISNUMBER(Regressions!O90),ROUND(Regressions!O90, 1), NA())</f>
        <v>#N/A</v>
      </c>
      <c r="O80" s="571">
        <f>IF(ISNUMBER(Regressions!Q90),ROUND(Regressions!Q90, 1), NA())</f>
        <v>98</v>
      </c>
      <c r="P80" s="567">
        <f>IF(ISNUMBER(Regressions!R90),ROUND(Regressions!R90, 1), NA())</f>
        <v>80.8</v>
      </c>
      <c r="Q80" s="573">
        <f>IF(ISNUMBER(Regressions!S90),ROUND(Regressions!S90, 1), NA())</f>
        <v>70.8</v>
      </c>
      <c r="R80" s="569">
        <f>IF(ISNUMBER(Regressions!T90),ROUND(Regressions!T90, 1), NA())</f>
        <v>10</v>
      </c>
      <c r="S80" s="570">
        <f>IF(ISNUMBER(Regressions!U90),ROUND(Regressions!U90, 1), NA())</f>
        <v>19.2</v>
      </c>
    </row>
    <row r="81" spans="1:19" x14ac:dyDescent="0.25">
      <c r="A81" s="562" t="str">
        <f>+Introduction!$C$7</f>
        <v>Republic of Moldova</v>
      </c>
      <c r="B81" s="563">
        <f>IF(ISBLANK(Regressions!B91), " ", Regressions!B91)</f>
        <v>2015</v>
      </c>
      <c r="C81" s="562" t="str">
        <f>HLOOKUP(Introduction!$G$4,nametranslations,25,FALSE)</f>
        <v>Rural</v>
      </c>
      <c r="D81" s="565">
        <f>IF(ISBLANK(Regressions!D91), " ", Regressions!D91)</f>
        <v>286178.3971302032</v>
      </c>
      <c r="E81" s="566">
        <f>IF(ISNUMBER(Regressions!E91),ROUND(Regressions!E91, 1), NA())</f>
        <v>100</v>
      </c>
      <c r="F81" s="567" t="e">
        <f>IF(ISNUMBER(Regressions!F91),ROUND(Regressions!F91, 1), NA())</f>
        <v>#N/A</v>
      </c>
      <c r="G81" s="568" t="e">
        <f>IF(ISNUMBER(Regressions!G91),ROUND(Regressions!G91, 1), NA())</f>
        <v>#N/A</v>
      </c>
      <c r="H81" s="569" t="e">
        <f>IF(ISNUMBER(Regressions!H91),ROUND(Regressions!H91, 1), NA())</f>
        <v>#N/A</v>
      </c>
      <c r="I81" s="570" t="e">
        <f>IF(ISNUMBER(Regressions!I91),ROUND(Regressions!I91, 1), NA())</f>
        <v>#N/A</v>
      </c>
      <c r="J81" s="571" t="e">
        <f>IF(ISNUMBER(Regressions!K91),ROUND(Regressions!K91, 1), NA())</f>
        <v>#N/A</v>
      </c>
      <c r="K81" s="567" t="e">
        <f>IF(ISNUMBER(Regressions!L91),ROUND(Regressions!L91, 1), NA())</f>
        <v>#N/A</v>
      </c>
      <c r="L81" s="572" t="e">
        <f>IF(ISNUMBER(Regressions!M91),ROUND(Regressions!M91, 1), NA())</f>
        <v>#N/A</v>
      </c>
      <c r="M81" s="569" t="e">
        <f>IF(ISNUMBER(Regressions!N91),ROUND(Regressions!N91, 1), NA())</f>
        <v>#N/A</v>
      </c>
      <c r="N81" s="570" t="e">
        <f>IF(ISNUMBER(Regressions!O91),ROUND(Regressions!O91, 1), NA())</f>
        <v>#N/A</v>
      </c>
      <c r="O81" s="571" t="e">
        <f>IF(ISNUMBER(Regressions!Q91),ROUND(Regressions!Q91, 1), NA())</f>
        <v>#N/A</v>
      </c>
      <c r="P81" s="567" t="e">
        <f>IF(ISNUMBER(Regressions!R91),ROUND(Regressions!R91, 1), NA())</f>
        <v>#N/A</v>
      </c>
      <c r="Q81" s="573" t="e">
        <f>IF(ISNUMBER(Regressions!S91),ROUND(Regressions!S91, 1), NA())</f>
        <v>#N/A</v>
      </c>
      <c r="R81" s="569" t="e">
        <f>IF(ISNUMBER(Regressions!T91),ROUND(Regressions!T91, 1), NA())</f>
        <v>#N/A</v>
      </c>
      <c r="S81" s="570" t="e">
        <f>IF(ISNUMBER(Regressions!U91),ROUND(Regressions!U91, 1), NA())</f>
        <v>#N/A</v>
      </c>
    </row>
    <row r="82" spans="1:19" x14ac:dyDescent="0.25">
      <c r="A82" s="562" t="str">
        <f>+Introduction!$C$7</f>
        <v>Republic of Moldova</v>
      </c>
      <c r="B82" s="563">
        <f>IF(ISBLANK(Regressions!B92), " ", Regressions!B92)</f>
        <v>2016</v>
      </c>
      <c r="C82" s="562" t="str">
        <f>HLOOKUP(Introduction!$G$4,nametranslations,25,FALSE)</f>
        <v>Rural</v>
      </c>
      <c r="D82" s="565">
        <f>IF(ISBLANK(Regressions!D92), " ", Regressions!D92)</f>
        <v>281401.74855224608</v>
      </c>
      <c r="E82" s="566">
        <f>IF(ISNUMBER(Regressions!E92),ROUND(Regressions!E92, 1), NA())</f>
        <v>100</v>
      </c>
      <c r="F82" s="567" t="e">
        <f>IF(ISNUMBER(Regressions!F92),ROUND(Regressions!F92, 1), NA())</f>
        <v>#N/A</v>
      </c>
      <c r="G82" s="568" t="e">
        <f>IF(ISNUMBER(Regressions!G92),ROUND(Regressions!G92, 1), NA())</f>
        <v>#N/A</v>
      </c>
      <c r="H82" s="569" t="e">
        <f>IF(ISNUMBER(Regressions!H92),ROUND(Regressions!H92, 1), NA())</f>
        <v>#N/A</v>
      </c>
      <c r="I82" s="570" t="e">
        <f>IF(ISNUMBER(Regressions!I92),ROUND(Regressions!I92, 1), NA())</f>
        <v>#N/A</v>
      </c>
      <c r="J82" s="571" t="e">
        <f>IF(ISNUMBER(Regressions!K92),ROUND(Regressions!K92, 1), NA())</f>
        <v>#N/A</v>
      </c>
      <c r="K82" s="567" t="e">
        <f>IF(ISNUMBER(Regressions!L92),ROUND(Regressions!L92, 1), NA())</f>
        <v>#N/A</v>
      </c>
      <c r="L82" s="572" t="e">
        <f>IF(ISNUMBER(Regressions!M92),ROUND(Regressions!M92, 1), NA())</f>
        <v>#N/A</v>
      </c>
      <c r="M82" s="569" t="e">
        <f>IF(ISNUMBER(Regressions!N92),ROUND(Regressions!N92, 1), NA())</f>
        <v>#N/A</v>
      </c>
      <c r="N82" s="570" t="e">
        <f>IF(ISNUMBER(Regressions!O92),ROUND(Regressions!O92, 1), NA())</f>
        <v>#N/A</v>
      </c>
      <c r="O82" s="571" t="e">
        <f>IF(ISNUMBER(Regressions!Q92),ROUND(Regressions!Q92, 1), NA())</f>
        <v>#N/A</v>
      </c>
      <c r="P82" s="567" t="e">
        <f>IF(ISNUMBER(Regressions!R92),ROUND(Regressions!R92, 1), NA())</f>
        <v>#N/A</v>
      </c>
      <c r="Q82" s="573" t="e">
        <f>IF(ISNUMBER(Regressions!S92),ROUND(Regressions!S92, 1), NA())</f>
        <v>#N/A</v>
      </c>
      <c r="R82" s="569" t="e">
        <f>IF(ISNUMBER(Regressions!T92),ROUND(Regressions!T92, 1), NA())</f>
        <v>#N/A</v>
      </c>
      <c r="S82" s="570" t="e">
        <f>IF(ISNUMBER(Regressions!U92),ROUND(Regressions!U92, 1), NA())</f>
        <v>#N/A</v>
      </c>
    </row>
    <row r="83" spans="1:19" x14ac:dyDescent="0.25">
      <c r="A83" s="562" t="str">
        <f>+Introduction!$C$7</f>
        <v>Republic of Moldova</v>
      </c>
      <c r="B83" s="563">
        <f>IF(ISBLANK(Regressions!B93), " ", Regressions!B93)</f>
        <v>2017</v>
      </c>
      <c r="C83" s="562" t="str">
        <f>HLOOKUP(Introduction!$G$4,nametranslations,25,FALSE)</f>
        <v>Rural</v>
      </c>
      <c r="D83" s="565">
        <f>IF(ISBLANK(Regressions!D93), " ", Regressions!D93)</f>
        <v>296487.45315536502</v>
      </c>
      <c r="E83" s="566">
        <f>IF(ISNUMBER(Regressions!E93),ROUND(Regressions!E93, 1), NA())</f>
        <v>100</v>
      </c>
      <c r="F83" s="567" t="e">
        <f>IF(ISNUMBER(Regressions!F93),ROUND(Regressions!F93, 1), NA())</f>
        <v>#N/A</v>
      </c>
      <c r="G83" s="568" t="e">
        <f>IF(ISNUMBER(Regressions!G93),ROUND(Regressions!G93, 1), NA())</f>
        <v>#N/A</v>
      </c>
      <c r="H83" s="569" t="e">
        <f>IF(ISNUMBER(Regressions!H93),ROUND(Regressions!H93, 1), NA())</f>
        <v>#N/A</v>
      </c>
      <c r="I83" s="570" t="e">
        <f>IF(ISNUMBER(Regressions!I93),ROUND(Regressions!I93, 1), NA())</f>
        <v>#N/A</v>
      </c>
      <c r="J83" s="571" t="e">
        <f>IF(ISNUMBER(Regressions!K93),ROUND(Regressions!K93, 1), NA())</f>
        <v>#N/A</v>
      </c>
      <c r="K83" s="567" t="e">
        <f>IF(ISNUMBER(Regressions!L93),ROUND(Regressions!L93, 1), NA())</f>
        <v>#N/A</v>
      </c>
      <c r="L83" s="572" t="e">
        <f>IF(ISNUMBER(Regressions!M93),ROUND(Regressions!M93, 1), NA())</f>
        <v>#N/A</v>
      </c>
      <c r="M83" s="569" t="e">
        <f>IF(ISNUMBER(Regressions!N93),ROUND(Regressions!N93, 1), NA())</f>
        <v>#N/A</v>
      </c>
      <c r="N83" s="570" t="e">
        <f>IF(ISNUMBER(Regressions!O93),ROUND(Regressions!O93, 1), NA())</f>
        <v>#N/A</v>
      </c>
      <c r="O83" s="571" t="e">
        <f>IF(ISNUMBER(Regressions!Q93),ROUND(Regressions!Q93, 1), NA())</f>
        <v>#N/A</v>
      </c>
      <c r="P83" s="567" t="e">
        <f>IF(ISNUMBER(Regressions!R93),ROUND(Regressions!R93, 1), NA())</f>
        <v>#N/A</v>
      </c>
      <c r="Q83" s="573" t="e">
        <f>IF(ISNUMBER(Regressions!S93),ROUND(Regressions!S93, 1), NA())</f>
        <v>#N/A</v>
      </c>
      <c r="R83" s="569" t="e">
        <f>IF(ISNUMBER(Regressions!T93),ROUND(Regressions!T93, 1), NA())</f>
        <v>#N/A</v>
      </c>
      <c r="S83" s="570" t="e">
        <f>IF(ISNUMBER(Regressions!U93),ROUND(Regressions!U93, 1), NA())</f>
        <v>#N/A</v>
      </c>
    </row>
    <row r="84" spans="1:19" x14ac:dyDescent="0.25">
      <c r="A84" s="562" t="str">
        <f>+Introduction!$C$7</f>
        <v>Republic of Moldova</v>
      </c>
      <c r="B84" s="563">
        <f>IF(ISBLANK(Regressions!B94), " ", Regressions!B94)</f>
        <v>2018</v>
      </c>
      <c r="C84" s="562" t="str">
        <f>HLOOKUP(Introduction!$G$4,nametranslations,25,FALSE)</f>
        <v>Rural</v>
      </c>
      <c r="D84" s="565">
        <f>IF(ISBLANK(Regressions!D94), " ", Regressions!D94)</f>
        <v>294177.82614639285</v>
      </c>
      <c r="E84" s="566">
        <f>IF(ISNUMBER(Regressions!E94),ROUND(Regressions!E94, 1), NA())</f>
        <v>100</v>
      </c>
      <c r="F84" s="567" t="e">
        <f>IF(ISNUMBER(Regressions!F94),ROUND(Regressions!F94, 1), NA())</f>
        <v>#N/A</v>
      </c>
      <c r="G84" s="568" t="e">
        <f>IF(ISNUMBER(Regressions!G94),ROUND(Regressions!G94, 1), NA())</f>
        <v>#N/A</v>
      </c>
      <c r="H84" s="569" t="e">
        <f>IF(ISNUMBER(Regressions!H94),ROUND(Regressions!H94, 1), NA())</f>
        <v>#N/A</v>
      </c>
      <c r="I84" s="570" t="e">
        <f>IF(ISNUMBER(Regressions!I94),ROUND(Regressions!I94, 1), NA())</f>
        <v>#N/A</v>
      </c>
      <c r="J84" s="571" t="e">
        <f>IF(ISNUMBER(Regressions!K94),ROUND(Regressions!K94, 1), NA())</f>
        <v>#N/A</v>
      </c>
      <c r="K84" s="567" t="e">
        <f>IF(ISNUMBER(Regressions!L94),ROUND(Regressions!L94, 1), NA())</f>
        <v>#N/A</v>
      </c>
      <c r="L84" s="572" t="e">
        <f>IF(ISNUMBER(Regressions!M94),ROUND(Regressions!M94, 1), NA())</f>
        <v>#N/A</v>
      </c>
      <c r="M84" s="569" t="e">
        <f>IF(ISNUMBER(Regressions!N94),ROUND(Regressions!N94, 1), NA())</f>
        <v>#N/A</v>
      </c>
      <c r="N84" s="570" t="e">
        <f>IF(ISNUMBER(Regressions!O94),ROUND(Regressions!O94, 1), NA())</f>
        <v>#N/A</v>
      </c>
      <c r="O84" s="571" t="e">
        <f>IF(ISNUMBER(Regressions!Q94),ROUND(Regressions!Q94, 1), NA())</f>
        <v>#N/A</v>
      </c>
      <c r="P84" s="567" t="e">
        <f>IF(ISNUMBER(Regressions!R94),ROUND(Regressions!R94, 1), NA())</f>
        <v>#N/A</v>
      </c>
      <c r="Q84" s="573" t="e">
        <f>IF(ISNUMBER(Regressions!S94),ROUND(Regressions!S94, 1), NA())</f>
        <v>#N/A</v>
      </c>
      <c r="R84" s="569" t="e">
        <f>IF(ISNUMBER(Regressions!T94),ROUND(Regressions!T94, 1), NA())</f>
        <v>#N/A</v>
      </c>
      <c r="S84" s="570" t="e">
        <f>IF(ISNUMBER(Regressions!U94),ROUND(Regressions!U94, 1), NA())</f>
        <v>#N/A</v>
      </c>
    </row>
    <row r="85" spans="1:19" x14ac:dyDescent="0.25">
      <c r="A85" s="562" t="str">
        <f>+Introduction!$C$7</f>
        <v>Republic of Moldova</v>
      </c>
      <c r="B85" s="563">
        <f>IF(ISBLANK(Regressions!B95), " ", Regressions!B95)</f>
        <v>2019</v>
      </c>
      <c r="C85" s="562" t="str">
        <f>HLOOKUP(Introduction!$G$4,nametranslations,25,FALSE)</f>
        <v>Rural</v>
      </c>
      <c r="D85" s="565">
        <f>IF(ISBLANK(Regressions!D95), " ", Regressions!D95)</f>
        <v>291760.04727878573</v>
      </c>
      <c r="E85" s="566">
        <f>IF(ISNUMBER(Regressions!E95),ROUND(Regressions!E95, 1), NA())</f>
        <v>100</v>
      </c>
      <c r="F85" s="567" t="e">
        <f>IF(ISNUMBER(Regressions!F95),ROUND(Regressions!F95, 1), NA())</f>
        <v>#N/A</v>
      </c>
      <c r="G85" s="568" t="e">
        <f>IF(ISNUMBER(Regressions!G95),ROUND(Regressions!G95, 1), NA())</f>
        <v>#N/A</v>
      </c>
      <c r="H85" s="569" t="e">
        <f>IF(ISNUMBER(Regressions!H95),ROUND(Regressions!H95, 1), NA())</f>
        <v>#N/A</v>
      </c>
      <c r="I85" s="570" t="e">
        <f>IF(ISNUMBER(Regressions!I95),ROUND(Regressions!I95, 1), NA())</f>
        <v>#N/A</v>
      </c>
      <c r="J85" s="571" t="e">
        <f>IF(ISNUMBER(Regressions!K95),ROUND(Regressions!K95, 1), NA())</f>
        <v>#N/A</v>
      </c>
      <c r="K85" s="567" t="e">
        <f>IF(ISNUMBER(Regressions!L95),ROUND(Regressions!L95, 1), NA())</f>
        <v>#N/A</v>
      </c>
      <c r="L85" s="572" t="e">
        <f>IF(ISNUMBER(Regressions!M95),ROUND(Regressions!M95, 1), NA())</f>
        <v>#N/A</v>
      </c>
      <c r="M85" s="569" t="e">
        <f>IF(ISNUMBER(Regressions!N95),ROUND(Regressions!N95, 1), NA())</f>
        <v>#N/A</v>
      </c>
      <c r="N85" s="570" t="e">
        <f>IF(ISNUMBER(Regressions!O95),ROUND(Regressions!O95, 1), NA())</f>
        <v>#N/A</v>
      </c>
      <c r="O85" s="571" t="e">
        <f>IF(ISNUMBER(Regressions!Q95),ROUND(Regressions!Q95, 1), NA())</f>
        <v>#N/A</v>
      </c>
      <c r="P85" s="567" t="e">
        <f>IF(ISNUMBER(Regressions!R95),ROUND(Regressions!R95, 1), NA())</f>
        <v>#N/A</v>
      </c>
      <c r="Q85" s="573" t="e">
        <f>IF(ISNUMBER(Regressions!S95),ROUND(Regressions!S95, 1), NA())</f>
        <v>#N/A</v>
      </c>
      <c r="R85" s="569" t="e">
        <f>IF(ISNUMBER(Regressions!T95),ROUND(Regressions!T95, 1), NA())</f>
        <v>#N/A</v>
      </c>
      <c r="S85" s="570" t="e">
        <f>IF(ISNUMBER(Regressions!U95),ROUND(Regressions!U95, 1), NA())</f>
        <v>#N/A</v>
      </c>
    </row>
    <row r="86" spans="1:19" x14ac:dyDescent="0.25">
      <c r="A86" s="562" t="str">
        <f>+Introduction!$C$7</f>
        <v>Republic of Moldova</v>
      </c>
      <c r="B86" s="563">
        <f>IF(ISBLANK(Regressions!B96), " ", Regressions!B96)</f>
        <v>2020</v>
      </c>
      <c r="C86" s="562" t="str">
        <f>HLOOKUP(Introduction!$G$4,nametranslations,25,FALSE)</f>
        <v>Rural</v>
      </c>
      <c r="D86" s="565">
        <f>IF(ISBLANK(Regressions!D96), " ", Regressions!D96)</f>
        <v>288047.8838154602</v>
      </c>
      <c r="E86" s="566">
        <f>IF(ISNUMBER(Regressions!E96),ROUND(Regressions!E96, 1), NA())</f>
        <v>100</v>
      </c>
      <c r="F86" s="567" t="e">
        <f>IF(ISNUMBER(Regressions!F96),ROUND(Regressions!F96, 1), NA())</f>
        <v>#N/A</v>
      </c>
      <c r="G86" s="568" t="e">
        <f>IF(ISNUMBER(Regressions!G96),ROUND(Regressions!G96, 1), NA())</f>
        <v>#N/A</v>
      </c>
      <c r="H86" s="569" t="e">
        <f>IF(ISNUMBER(Regressions!H96),ROUND(Regressions!H96, 1), NA())</f>
        <v>#N/A</v>
      </c>
      <c r="I86" s="570" t="e">
        <f>IF(ISNUMBER(Regressions!I96),ROUND(Regressions!I96, 1), NA())</f>
        <v>#N/A</v>
      </c>
      <c r="J86" s="571" t="e">
        <f>IF(ISNUMBER(Regressions!K96),ROUND(Regressions!K96, 1), NA())</f>
        <v>#N/A</v>
      </c>
      <c r="K86" s="567" t="e">
        <f>IF(ISNUMBER(Regressions!L96),ROUND(Regressions!L96, 1), NA())</f>
        <v>#N/A</v>
      </c>
      <c r="L86" s="572" t="e">
        <f>IF(ISNUMBER(Regressions!M96),ROUND(Regressions!M96, 1), NA())</f>
        <v>#N/A</v>
      </c>
      <c r="M86" s="569" t="e">
        <f>IF(ISNUMBER(Regressions!N96),ROUND(Regressions!N96, 1), NA())</f>
        <v>#N/A</v>
      </c>
      <c r="N86" s="570" t="e">
        <f>IF(ISNUMBER(Regressions!O96),ROUND(Regressions!O96, 1), NA())</f>
        <v>#N/A</v>
      </c>
      <c r="O86" s="571" t="e">
        <f>IF(ISNUMBER(Regressions!Q96),ROUND(Regressions!Q96, 1), NA())</f>
        <v>#N/A</v>
      </c>
      <c r="P86" s="567" t="e">
        <f>IF(ISNUMBER(Regressions!R96),ROUND(Regressions!R96, 1), NA())</f>
        <v>#N/A</v>
      </c>
      <c r="Q86" s="573" t="e">
        <f>IF(ISNUMBER(Regressions!S96),ROUND(Regressions!S96, 1), NA())</f>
        <v>#N/A</v>
      </c>
      <c r="R86" s="569" t="e">
        <f>IF(ISNUMBER(Regressions!T96),ROUND(Regressions!T96, 1), NA())</f>
        <v>#N/A</v>
      </c>
      <c r="S86" s="570" t="e">
        <f>IF(ISNUMBER(Regressions!U96),ROUND(Regressions!U96, 1), NA())</f>
        <v>#N/A</v>
      </c>
    </row>
    <row r="87" spans="1:19" x14ac:dyDescent="0.25">
      <c r="A87" s="562" t="str">
        <f>+Introduction!$C$7</f>
        <v>Republic of Moldova</v>
      </c>
      <c r="B87" s="563">
        <f>IF(ISBLANK(Regressions!B97), " ", Regressions!B97)</f>
        <v>2021</v>
      </c>
      <c r="C87" s="562" t="str">
        <f>HLOOKUP(Introduction!$G$4,nametranslations,25,FALSE)</f>
        <v>Rural</v>
      </c>
      <c r="D87" s="565">
        <f>IF(ISBLANK(Regressions!D97), " ", Regressions!D97)</f>
        <v>290423.47434249881</v>
      </c>
      <c r="E87" s="571">
        <f>IF(ISNUMBER(Regressions!E97),ROUND(Regressions!E97, 1), NA())</f>
        <v>100</v>
      </c>
      <c r="F87" s="574" t="e">
        <f>IF(ISNUMBER(Regressions!F97),ROUND(Regressions!F97, 1), NA())</f>
        <v>#N/A</v>
      </c>
      <c r="G87" s="575" t="e">
        <f>IF(ISNUMBER(Regressions!G97),ROUND(Regressions!G97, 1), NA())</f>
        <v>#N/A</v>
      </c>
      <c r="H87" s="569" t="e">
        <f>IF(ISNUMBER(Regressions!H97),ROUND(Regressions!H97, 1), NA())</f>
        <v>#N/A</v>
      </c>
      <c r="I87" s="570" t="e">
        <f>IF(ISNUMBER(Regressions!I97),ROUND(Regressions!I97, 1), NA())</f>
        <v>#N/A</v>
      </c>
      <c r="J87" s="571" t="e">
        <f>IF(ISNUMBER(Regressions!K97),ROUND(Regressions!K97, 1), NA())</f>
        <v>#N/A</v>
      </c>
      <c r="K87" s="574" t="e">
        <f>IF(ISNUMBER(Regressions!L97),ROUND(Regressions!L97, 1), NA())</f>
        <v>#N/A</v>
      </c>
      <c r="L87" s="576" t="e">
        <f>IF(ISNUMBER(Regressions!M97),ROUND(Regressions!M97, 1), NA())</f>
        <v>#N/A</v>
      </c>
      <c r="M87" s="569" t="e">
        <f>IF(ISNUMBER(Regressions!N97),ROUND(Regressions!N97, 1), NA())</f>
        <v>#N/A</v>
      </c>
      <c r="N87" s="570" t="e">
        <f>IF(ISNUMBER(Regressions!O97),ROUND(Regressions!O97, 1), NA())</f>
        <v>#N/A</v>
      </c>
      <c r="O87" s="571" t="e">
        <f>IF(ISNUMBER(Regressions!Q97),ROUND(Regressions!Q97, 1), NA())</f>
        <v>#N/A</v>
      </c>
      <c r="P87" s="574" t="e">
        <f>IF(ISNUMBER(Regressions!R97),ROUND(Regressions!R97, 1), NA())</f>
        <v>#N/A</v>
      </c>
      <c r="Q87" s="577" t="e">
        <f>IF(ISNUMBER(Regressions!S97),ROUND(Regressions!S97, 1), NA())</f>
        <v>#N/A</v>
      </c>
      <c r="R87" s="569" t="e">
        <f>IF(ISNUMBER(Regressions!T97),ROUND(Regressions!T97, 1), NA())</f>
        <v>#N/A</v>
      </c>
      <c r="S87" s="570" t="e">
        <f>IF(ISNUMBER(Regressions!U97),ROUND(Regressions!U97, 1), NA())</f>
        <v>#N/A</v>
      </c>
    </row>
    <row r="88" spans="1:19" x14ac:dyDescent="0.25">
      <c r="A88" s="562" t="str">
        <f>+Introduction!$C$7</f>
        <v>Republic of Moldova</v>
      </c>
      <c r="B88" s="563">
        <f>IF(ISBLANK(Regressions!B98), " ", Regressions!B98)</f>
        <v>2022</v>
      </c>
      <c r="C88" s="562" t="str">
        <f>HLOOKUP(Introduction!$G$4,nametranslations,25,FALSE)</f>
        <v>Rural</v>
      </c>
      <c r="D88" s="565">
        <f>IF(ISBLANK(Regressions!D98), " ", Regressions!D98)</f>
        <v>290062.05438652041</v>
      </c>
      <c r="E88" s="566">
        <f>IF(ISNUMBER(Regressions!E98),ROUND(Regressions!E98, 1), NA())</f>
        <v>100</v>
      </c>
      <c r="F88" s="567" t="e">
        <f>IF(ISNUMBER(Regressions!F98),ROUND(Regressions!F98, 1), NA())</f>
        <v>#N/A</v>
      </c>
      <c r="G88" s="568" t="e">
        <f>IF(ISNUMBER(Regressions!G98),ROUND(Regressions!G98, 1), NA())</f>
        <v>#N/A</v>
      </c>
      <c r="H88" s="569" t="e">
        <f>IF(ISNUMBER(Regressions!H98),ROUND(Regressions!H98, 1), NA())</f>
        <v>#N/A</v>
      </c>
      <c r="I88" s="570" t="e">
        <f>IF(ISNUMBER(Regressions!I98),ROUND(Regressions!I98, 1), NA())</f>
        <v>#N/A</v>
      </c>
      <c r="J88" s="571" t="e">
        <f>IF(ISNUMBER(Regressions!K98),ROUND(Regressions!K98, 1), NA())</f>
        <v>#N/A</v>
      </c>
      <c r="K88" s="567" t="e">
        <f>IF(ISNUMBER(Regressions!L98),ROUND(Regressions!L98, 1), NA())</f>
        <v>#N/A</v>
      </c>
      <c r="L88" s="572" t="e">
        <f>IF(ISNUMBER(Regressions!M98),ROUND(Regressions!M98, 1), NA())</f>
        <v>#N/A</v>
      </c>
      <c r="M88" s="569" t="e">
        <f>IF(ISNUMBER(Regressions!N98),ROUND(Regressions!N98, 1), NA())</f>
        <v>#N/A</v>
      </c>
      <c r="N88" s="570" t="e">
        <f>IF(ISNUMBER(Regressions!O98),ROUND(Regressions!O98, 1), NA())</f>
        <v>#N/A</v>
      </c>
      <c r="O88" s="571" t="e">
        <f>IF(ISNUMBER(Regressions!Q98),ROUND(Regressions!Q98, 1), NA())</f>
        <v>#N/A</v>
      </c>
      <c r="P88" s="567" t="e">
        <f>IF(ISNUMBER(Regressions!R98),ROUND(Regressions!R98, 1), NA())</f>
        <v>#N/A</v>
      </c>
      <c r="Q88" s="573" t="e">
        <f>IF(ISNUMBER(Regressions!S98),ROUND(Regressions!S98, 1), NA())</f>
        <v>#N/A</v>
      </c>
      <c r="R88" s="569" t="e">
        <f>IF(ISNUMBER(Regressions!T98),ROUND(Regressions!T98, 1), NA())</f>
        <v>#N/A</v>
      </c>
      <c r="S88" s="570" t="e">
        <f>IF(ISNUMBER(Regressions!U98),ROUND(Regressions!U98, 1), NA())</f>
        <v>#N/A</v>
      </c>
    </row>
    <row r="89" spans="1:19" x14ac:dyDescent="0.25">
      <c r="A89" s="562" t="str">
        <f>+Introduction!$C$7</f>
        <v>Republic of Moldova</v>
      </c>
      <c r="B89" s="563">
        <f>IF(ISBLANK(Regressions!B99), " ", Regressions!B99)</f>
        <v>2023</v>
      </c>
      <c r="C89" s="562" t="str">
        <f>HLOOKUP(Introduction!$G$4,nametranslations,25,FALSE)</f>
        <v>Rural</v>
      </c>
      <c r="D89" s="565">
        <f>IF(ISBLANK(Regressions!D99), " ", Regressions!D99)</f>
        <v>289041.19049224851</v>
      </c>
      <c r="E89" s="566">
        <f>IF(ISNUMBER(Regressions!E99),ROUND(Regressions!E99, 1), NA())</f>
        <v>100</v>
      </c>
      <c r="F89" s="567" t="e">
        <f>IF(ISNUMBER(Regressions!F99),ROUND(Regressions!F99, 1), NA())</f>
        <v>#N/A</v>
      </c>
      <c r="G89" s="568" t="e">
        <f>IF(ISNUMBER(Regressions!G99),ROUND(Regressions!G99, 1), NA())</f>
        <v>#N/A</v>
      </c>
      <c r="H89" s="569" t="e">
        <f>IF(ISNUMBER(Regressions!H99),ROUND(Regressions!H99, 1), NA())</f>
        <v>#N/A</v>
      </c>
      <c r="I89" s="570" t="e">
        <f>IF(ISNUMBER(Regressions!I99),ROUND(Regressions!I99, 1), NA())</f>
        <v>#N/A</v>
      </c>
      <c r="J89" s="571" t="e">
        <f>IF(ISNUMBER(Regressions!K99),ROUND(Regressions!K99, 1), NA())</f>
        <v>#N/A</v>
      </c>
      <c r="K89" s="567" t="e">
        <f>IF(ISNUMBER(Regressions!L99),ROUND(Regressions!L99, 1), NA())</f>
        <v>#N/A</v>
      </c>
      <c r="L89" s="572" t="e">
        <f>IF(ISNUMBER(Regressions!M99),ROUND(Regressions!M99, 1), NA())</f>
        <v>#N/A</v>
      </c>
      <c r="M89" s="569" t="e">
        <f>IF(ISNUMBER(Regressions!N99),ROUND(Regressions!N99, 1), NA())</f>
        <v>#N/A</v>
      </c>
      <c r="N89" s="570" t="e">
        <f>IF(ISNUMBER(Regressions!O99),ROUND(Regressions!O99, 1), NA())</f>
        <v>#N/A</v>
      </c>
      <c r="O89" s="571" t="e">
        <f>IF(ISNUMBER(Regressions!Q99),ROUND(Regressions!Q99, 1), NA())</f>
        <v>#N/A</v>
      </c>
      <c r="P89" s="567" t="e">
        <f>IF(ISNUMBER(Regressions!R99),ROUND(Regressions!R99, 1), NA())</f>
        <v>#N/A</v>
      </c>
      <c r="Q89" s="573" t="e">
        <f>IF(ISNUMBER(Regressions!S99),ROUND(Regressions!S99, 1), NA())</f>
        <v>#N/A</v>
      </c>
      <c r="R89" s="569" t="e">
        <f>IF(ISNUMBER(Regressions!T99),ROUND(Regressions!T99, 1), NA())</f>
        <v>#N/A</v>
      </c>
      <c r="S89" s="570" t="e">
        <f>IF(ISNUMBER(Regressions!U99),ROUND(Regressions!U99, 1), NA())</f>
        <v>#N/A</v>
      </c>
    </row>
    <row r="90" spans="1:19" x14ac:dyDescent="0.25">
      <c r="A90" s="562" t="str">
        <f>+Introduction!$C$7</f>
        <v>Republic of Moldova</v>
      </c>
      <c r="B90" s="563">
        <f>IF(ISBLANK(Regressions!B100), " ", Regressions!B100)</f>
        <v>2024</v>
      </c>
      <c r="C90" s="562" t="str">
        <f>HLOOKUP(Introduction!$G$4,nametranslations,25,FALSE)</f>
        <v>Rural</v>
      </c>
      <c r="D90" s="565">
        <f>IF(ISBLANK(Regressions!D100), " ", Regressions!D100)</f>
        <v>287887.62928466796</v>
      </c>
      <c r="E90" s="566">
        <f>IF(ISNUMBER(Regressions!E100),ROUND(Regressions!E100, 1), NA())</f>
        <v>100</v>
      </c>
      <c r="F90" s="567" t="e">
        <f>IF(ISNUMBER(Regressions!F100),ROUND(Regressions!F100, 1), NA())</f>
        <v>#N/A</v>
      </c>
      <c r="G90" s="568" t="e">
        <f>IF(ISNUMBER(Regressions!G100),ROUND(Regressions!G100, 1), NA())</f>
        <v>#N/A</v>
      </c>
      <c r="H90" s="569" t="e">
        <f>IF(ISNUMBER(Regressions!H100),ROUND(Regressions!H100, 1), NA())</f>
        <v>#N/A</v>
      </c>
      <c r="I90" s="570" t="e">
        <f>IF(ISNUMBER(Regressions!I100),ROUND(Regressions!I100, 1), NA())</f>
        <v>#N/A</v>
      </c>
      <c r="J90" s="571" t="e">
        <f>IF(ISNUMBER(Regressions!K100),ROUND(Regressions!K100, 1), NA())</f>
        <v>#N/A</v>
      </c>
      <c r="K90" s="567" t="e">
        <f>IF(ISNUMBER(Regressions!L100),ROUND(Regressions!L100, 1), NA())</f>
        <v>#N/A</v>
      </c>
      <c r="L90" s="572" t="e">
        <f>IF(ISNUMBER(Regressions!M100),ROUND(Regressions!M100, 1), NA())</f>
        <v>#N/A</v>
      </c>
      <c r="M90" s="569" t="e">
        <f>IF(ISNUMBER(Regressions!N100),ROUND(Regressions!N100, 1), NA())</f>
        <v>#N/A</v>
      </c>
      <c r="N90" s="570" t="e">
        <f>IF(ISNUMBER(Regressions!O100),ROUND(Regressions!O100, 1), NA())</f>
        <v>#N/A</v>
      </c>
      <c r="O90" s="571" t="e">
        <f>IF(ISNUMBER(Regressions!Q100),ROUND(Regressions!Q100, 1), NA())</f>
        <v>#N/A</v>
      </c>
      <c r="P90" s="567" t="e">
        <f>IF(ISNUMBER(Regressions!R100),ROUND(Regressions!R100, 1), NA())</f>
        <v>#N/A</v>
      </c>
      <c r="Q90" s="573" t="e">
        <f>IF(ISNUMBER(Regressions!S100),ROUND(Regressions!S100, 1), NA())</f>
        <v>#N/A</v>
      </c>
      <c r="R90" s="569" t="e">
        <f>IF(ISNUMBER(Regressions!T100),ROUND(Regressions!T100, 1), NA())</f>
        <v>#N/A</v>
      </c>
      <c r="S90" s="570" t="e">
        <f>IF(ISNUMBER(Regressions!U100),ROUND(Regressions!U100, 1), NA())</f>
        <v>#N/A</v>
      </c>
    </row>
    <row r="91" spans="1:19" x14ac:dyDescent="0.25">
      <c r="A91" s="578" t="str">
        <f>+Introduction!$C$7</f>
        <v>Republic of Moldova</v>
      </c>
      <c r="B91" s="579">
        <f>IF(ISBLANK(Regressions!B101), " ", Regressions!B101)</f>
        <v>2025</v>
      </c>
      <c r="C91" s="578" t="str">
        <f>HLOOKUP(Introduction!$G$4,nametranslations,25,FALSE)</f>
        <v>Rural</v>
      </c>
      <c r="D91" s="580">
        <f>IF(ISBLANK(Regressions!D101), " ", Regressions!D101)</f>
        <v>286596.23032493587</v>
      </c>
      <c r="E91" s="581">
        <f>IF(ISNUMBER(Regressions!E101),ROUND(Regressions!E101, 1), NA())</f>
        <v>100</v>
      </c>
      <c r="F91" s="582" t="e">
        <f>IF(ISNUMBER(Regressions!F101),ROUND(Regressions!F101, 1), NA())</f>
        <v>#N/A</v>
      </c>
      <c r="G91" s="583" t="e">
        <f>IF(ISNUMBER(Regressions!G101),ROUND(Regressions!G101, 1), NA())</f>
        <v>#N/A</v>
      </c>
      <c r="H91" s="584" t="e">
        <f>IF(ISNUMBER(Regressions!H101),ROUND(Regressions!H101, 1), NA())</f>
        <v>#N/A</v>
      </c>
      <c r="I91" s="585" t="e">
        <f>IF(ISNUMBER(Regressions!I101),ROUND(Regressions!I101, 1), NA())</f>
        <v>#N/A</v>
      </c>
      <c r="J91" s="586" t="e">
        <f>IF(ISNUMBER(Regressions!K101),ROUND(Regressions!K101, 1), NA())</f>
        <v>#N/A</v>
      </c>
      <c r="K91" s="582" t="e">
        <f>IF(ISNUMBER(Regressions!L101),ROUND(Regressions!L101, 1), NA())</f>
        <v>#N/A</v>
      </c>
      <c r="L91" s="587" t="e">
        <f>IF(ISNUMBER(Regressions!M101),ROUND(Regressions!M101, 1), NA())</f>
        <v>#N/A</v>
      </c>
      <c r="M91" s="584" t="e">
        <f>IF(ISNUMBER(Regressions!N101),ROUND(Regressions!N101, 1), NA())</f>
        <v>#N/A</v>
      </c>
      <c r="N91" s="585" t="e">
        <f>IF(ISNUMBER(Regressions!O101),ROUND(Regressions!O101, 1), NA())</f>
        <v>#N/A</v>
      </c>
      <c r="O91" s="586" t="e">
        <f>IF(ISNUMBER(Regressions!Q101),ROUND(Regressions!Q101, 1), NA())</f>
        <v>#N/A</v>
      </c>
      <c r="P91" s="582" t="e">
        <f>IF(ISNUMBER(Regressions!R101),ROUND(Regressions!R101, 1), NA())</f>
        <v>#N/A</v>
      </c>
      <c r="Q91" s="588" t="e">
        <f>IF(ISNUMBER(Regressions!S101),ROUND(Regressions!S101, 1), NA())</f>
        <v>#N/A</v>
      </c>
      <c r="R91" s="584" t="e">
        <f>IF(ISNUMBER(Regressions!T101),ROUND(Regressions!T101, 1), NA())</f>
        <v>#N/A</v>
      </c>
      <c r="S91" s="585" t="e">
        <f>IF(ISNUMBER(Regressions!U101),ROUND(Regressions!U101, 1), NA())</f>
        <v>#N/A</v>
      </c>
    </row>
    <row r="92" spans="1:19" hidden="1" x14ac:dyDescent="0.25">
      <c r="A92" s="562" t="str">
        <f>+Introduction!$C$7</f>
        <v>Republic of Moldova</v>
      </c>
      <c r="B92" s="563">
        <f>IF(ISBLANK(Regressions!B102), " ", Regressions!B102)</f>
        <v>2026</v>
      </c>
      <c r="C92" s="562" t="str">
        <f>HLOOKUP(Introduction!$G$4,nametranslations,25,FALSE)</f>
        <v>Rural</v>
      </c>
      <c r="D92" s="565" t="str">
        <f>IF(ISBLANK(Regressions!D102), " ", Regressions!D102)</f>
        <v xml:space="preserve"> </v>
      </c>
      <c r="E92" s="566">
        <f>IF(ISNUMBER(Regressions!E102),ROUND(Regressions!E102, 1), NA())</f>
        <v>100</v>
      </c>
      <c r="F92" s="567" t="e">
        <f>IF(ISNUMBER(Regressions!F102),ROUND(Regressions!F102, 1), NA())</f>
        <v>#N/A</v>
      </c>
      <c r="G92" s="568" t="e">
        <f>IF(ISNUMBER(Regressions!G102),ROUND(Regressions!G102, 1), NA())</f>
        <v>#N/A</v>
      </c>
      <c r="H92" s="569" t="e">
        <f>IF(ISNUMBER(Regressions!H102),ROUND(Regressions!H102, 1), NA())</f>
        <v>#N/A</v>
      </c>
      <c r="I92" s="570" t="e">
        <f>IF(ISNUMBER(Regressions!I102),ROUND(Regressions!I102, 1), NA())</f>
        <v>#N/A</v>
      </c>
      <c r="J92" s="571" t="e">
        <f>IF(ISNUMBER(Regressions!K102),ROUND(Regressions!K102, 1), NA())</f>
        <v>#N/A</v>
      </c>
      <c r="K92" s="567" t="e">
        <f>IF(ISNUMBER(Regressions!L102),ROUND(Regressions!L102, 1), NA())</f>
        <v>#N/A</v>
      </c>
      <c r="L92" s="572" t="e">
        <f>IF(ISNUMBER(Regressions!M102),ROUND(Regressions!M102, 1), NA())</f>
        <v>#N/A</v>
      </c>
      <c r="M92" s="569" t="e">
        <f>IF(ISNUMBER(Regressions!N102),ROUND(Regressions!N102, 1), NA())</f>
        <v>#N/A</v>
      </c>
      <c r="N92" s="570" t="e">
        <f>IF(ISNUMBER(Regressions!O102),ROUND(Regressions!O102, 1), NA())</f>
        <v>#N/A</v>
      </c>
      <c r="O92" s="571" t="e">
        <f>IF(ISNUMBER(Regressions!Q102),ROUND(Regressions!Q102, 1), NA())</f>
        <v>#N/A</v>
      </c>
      <c r="P92" s="567" t="e">
        <f>IF(ISNUMBER(Regressions!R102),ROUND(Regressions!R102, 1), NA())</f>
        <v>#N/A</v>
      </c>
      <c r="Q92" s="573" t="e">
        <f>IF(ISNUMBER(Regressions!S102),ROUND(Regressions!S102, 1), NA())</f>
        <v>#N/A</v>
      </c>
      <c r="R92" s="569" t="e">
        <f>IF(ISNUMBER(Regressions!T102),ROUND(Regressions!T102, 1), NA())</f>
        <v>#N/A</v>
      </c>
      <c r="S92" s="570" t="e">
        <f>IF(ISNUMBER(Regressions!U102),ROUND(Regressions!U102, 1), NA())</f>
        <v>#N/A</v>
      </c>
    </row>
    <row r="93" spans="1:19" hidden="1" x14ac:dyDescent="0.25">
      <c r="A93" s="562" t="str">
        <f>+Introduction!$C$7</f>
        <v>Republic of Moldova</v>
      </c>
      <c r="B93" s="563">
        <f>IF(ISBLANK(Regressions!B103), " ", Regressions!B103)</f>
        <v>2027</v>
      </c>
      <c r="C93" s="562" t="str">
        <f>HLOOKUP(Introduction!$G$4,nametranslations,25,FALSE)</f>
        <v>Rural</v>
      </c>
      <c r="D93" s="565" t="str">
        <f>IF(ISBLANK(Regressions!D103), " ", Regressions!D103)</f>
        <v xml:space="preserve"> </v>
      </c>
      <c r="E93" s="566">
        <f>IF(ISNUMBER(Regressions!E103),ROUND(Regressions!E103, 1), NA())</f>
        <v>100</v>
      </c>
      <c r="F93" s="567" t="e">
        <f>IF(ISNUMBER(Regressions!F103),ROUND(Regressions!F103, 1), NA())</f>
        <v>#N/A</v>
      </c>
      <c r="G93" s="568" t="e">
        <f>IF(ISNUMBER(Regressions!G103),ROUND(Regressions!G103, 1), NA())</f>
        <v>#N/A</v>
      </c>
      <c r="H93" s="569" t="e">
        <f>IF(ISNUMBER(Regressions!H103),ROUND(Regressions!H103, 1), NA())</f>
        <v>#N/A</v>
      </c>
      <c r="I93" s="570" t="e">
        <f>IF(ISNUMBER(Regressions!I103),ROUND(Regressions!I103, 1), NA())</f>
        <v>#N/A</v>
      </c>
      <c r="J93" s="571" t="e">
        <f>IF(ISNUMBER(Regressions!K103),ROUND(Regressions!K103, 1), NA())</f>
        <v>#N/A</v>
      </c>
      <c r="K93" s="567" t="e">
        <f>IF(ISNUMBER(Regressions!L103),ROUND(Regressions!L103, 1), NA())</f>
        <v>#N/A</v>
      </c>
      <c r="L93" s="572" t="e">
        <f>IF(ISNUMBER(Regressions!M103),ROUND(Regressions!M103, 1), NA())</f>
        <v>#N/A</v>
      </c>
      <c r="M93" s="569" t="e">
        <f>IF(ISNUMBER(Regressions!N103),ROUND(Regressions!N103, 1), NA())</f>
        <v>#N/A</v>
      </c>
      <c r="N93" s="570" t="e">
        <f>IF(ISNUMBER(Regressions!O103),ROUND(Regressions!O103, 1), NA())</f>
        <v>#N/A</v>
      </c>
      <c r="O93" s="571" t="e">
        <f>IF(ISNUMBER(Regressions!Q103),ROUND(Regressions!Q103, 1), NA())</f>
        <v>#N/A</v>
      </c>
      <c r="P93" s="567" t="e">
        <f>IF(ISNUMBER(Regressions!R103),ROUND(Regressions!R103, 1), NA())</f>
        <v>#N/A</v>
      </c>
      <c r="Q93" s="573" t="e">
        <f>IF(ISNUMBER(Regressions!S103),ROUND(Regressions!S103, 1), NA())</f>
        <v>#N/A</v>
      </c>
      <c r="R93" s="569" t="e">
        <f>IF(ISNUMBER(Regressions!T103),ROUND(Regressions!T103, 1), NA())</f>
        <v>#N/A</v>
      </c>
      <c r="S93" s="570" t="e">
        <f>IF(ISNUMBER(Regressions!U103),ROUND(Regressions!U103, 1), NA())</f>
        <v>#N/A</v>
      </c>
    </row>
    <row r="94" spans="1:19" hidden="1" x14ac:dyDescent="0.25">
      <c r="A94" s="562" t="str">
        <f>+Introduction!$C$7</f>
        <v>Republic of Moldova</v>
      </c>
      <c r="B94" s="563">
        <f>IF(ISBLANK(Regressions!B104), " ", Regressions!B104)</f>
        <v>2028</v>
      </c>
      <c r="C94" s="562" t="str">
        <f>HLOOKUP(Introduction!$G$4,nametranslations,25,FALSE)</f>
        <v>Rural</v>
      </c>
      <c r="D94" s="565" t="str">
        <f>IF(ISBLANK(Regressions!D104), " ", Regressions!D104)</f>
        <v xml:space="preserve"> </v>
      </c>
      <c r="E94" s="566">
        <f>IF(ISNUMBER(Regressions!E104),ROUND(Regressions!E104, 1), NA())</f>
        <v>100</v>
      </c>
      <c r="F94" s="567" t="e">
        <f>IF(ISNUMBER(Regressions!F104),ROUND(Regressions!F104, 1), NA())</f>
        <v>#N/A</v>
      </c>
      <c r="G94" s="568" t="e">
        <f>IF(ISNUMBER(Regressions!G104),ROUND(Regressions!G104, 1), NA())</f>
        <v>#N/A</v>
      </c>
      <c r="H94" s="569" t="e">
        <f>IF(ISNUMBER(Regressions!H104),ROUND(Regressions!H104, 1), NA())</f>
        <v>#N/A</v>
      </c>
      <c r="I94" s="570" t="e">
        <f>IF(ISNUMBER(Regressions!I104),ROUND(Regressions!I104, 1), NA())</f>
        <v>#N/A</v>
      </c>
      <c r="J94" s="571" t="e">
        <f>IF(ISNUMBER(Regressions!K104),ROUND(Regressions!K104, 1), NA())</f>
        <v>#N/A</v>
      </c>
      <c r="K94" s="567" t="e">
        <f>IF(ISNUMBER(Regressions!L104),ROUND(Regressions!L104, 1), NA())</f>
        <v>#N/A</v>
      </c>
      <c r="L94" s="572" t="e">
        <f>IF(ISNUMBER(Regressions!M104),ROUND(Regressions!M104, 1), NA())</f>
        <v>#N/A</v>
      </c>
      <c r="M94" s="569" t="e">
        <f>IF(ISNUMBER(Regressions!N104),ROUND(Regressions!N104, 1), NA())</f>
        <v>#N/A</v>
      </c>
      <c r="N94" s="570" t="e">
        <f>IF(ISNUMBER(Regressions!O104),ROUND(Regressions!O104, 1), NA())</f>
        <v>#N/A</v>
      </c>
      <c r="O94" s="571" t="e">
        <f>IF(ISNUMBER(Regressions!Q104),ROUND(Regressions!Q104, 1), NA())</f>
        <v>#N/A</v>
      </c>
      <c r="P94" s="567" t="e">
        <f>IF(ISNUMBER(Regressions!R104),ROUND(Regressions!R104, 1), NA())</f>
        <v>#N/A</v>
      </c>
      <c r="Q94" s="573" t="e">
        <f>IF(ISNUMBER(Regressions!S104),ROUND(Regressions!S104, 1), NA())</f>
        <v>#N/A</v>
      </c>
      <c r="R94" s="569" t="e">
        <f>IF(ISNUMBER(Regressions!T104),ROUND(Regressions!T104, 1), NA())</f>
        <v>#N/A</v>
      </c>
      <c r="S94" s="570" t="e">
        <f>IF(ISNUMBER(Regressions!U104),ROUND(Regressions!U104, 1), NA())</f>
        <v>#N/A</v>
      </c>
    </row>
    <row r="95" spans="1:19" hidden="1" x14ac:dyDescent="0.25">
      <c r="A95" s="562" t="str">
        <f>+Introduction!$C$7</f>
        <v>Republic of Moldova</v>
      </c>
      <c r="B95" s="563">
        <f>IF(ISBLANK(Regressions!B105), " ", Regressions!B105)</f>
        <v>2029</v>
      </c>
      <c r="C95" s="562" t="str">
        <f>HLOOKUP(Introduction!$G$4,nametranslations,25,FALSE)</f>
        <v>Rural</v>
      </c>
      <c r="D95" s="565" t="str">
        <f>IF(ISBLANK(Regressions!D105), " ", Regressions!D105)</f>
        <v xml:space="preserve"> </v>
      </c>
      <c r="E95" s="566">
        <f>IF(ISNUMBER(Regressions!E105),ROUND(Regressions!E105, 1), NA())</f>
        <v>100</v>
      </c>
      <c r="F95" s="567" t="e">
        <f>IF(ISNUMBER(Regressions!F105),ROUND(Regressions!F105, 1), NA())</f>
        <v>#N/A</v>
      </c>
      <c r="G95" s="568" t="e">
        <f>IF(ISNUMBER(Regressions!G105),ROUND(Regressions!G105, 1), NA())</f>
        <v>#N/A</v>
      </c>
      <c r="H95" s="569" t="e">
        <f>IF(ISNUMBER(Regressions!H105),ROUND(Regressions!H105, 1), NA())</f>
        <v>#N/A</v>
      </c>
      <c r="I95" s="570" t="e">
        <f>IF(ISNUMBER(Regressions!I105),ROUND(Regressions!I105, 1), NA())</f>
        <v>#N/A</v>
      </c>
      <c r="J95" s="571" t="e">
        <f>IF(ISNUMBER(Regressions!K105),ROUND(Regressions!K105, 1), NA())</f>
        <v>#N/A</v>
      </c>
      <c r="K95" s="567" t="e">
        <f>IF(ISNUMBER(Regressions!L105),ROUND(Regressions!L105, 1), NA())</f>
        <v>#N/A</v>
      </c>
      <c r="L95" s="572" t="e">
        <f>IF(ISNUMBER(Regressions!M105),ROUND(Regressions!M105, 1), NA())</f>
        <v>#N/A</v>
      </c>
      <c r="M95" s="569" t="e">
        <f>IF(ISNUMBER(Regressions!N105),ROUND(Regressions!N105, 1), NA())</f>
        <v>#N/A</v>
      </c>
      <c r="N95" s="570" t="e">
        <f>IF(ISNUMBER(Regressions!O105),ROUND(Regressions!O105, 1), NA())</f>
        <v>#N/A</v>
      </c>
      <c r="O95" s="571" t="e">
        <f>IF(ISNUMBER(Regressions!Q105),ROUND(Regressions!Q105, 1), NA())</f>
        <v>#N/A</v>
      </c>
      <c r="P95" s="567" t="e">
        <f>IF(ISNUMBER(Regressions!R105),ROUND(Regressions!R105, 1), NA())</f>
        <v>#N/A</v>
      </c>
      <c r="Q95" s="573" t="e">
        <f>IF(ISNUMBER(Regressions!S105),ROUND(Regressions!S105, 1), NA())</f>
        <v>#N/A</v>
      </c>
      <c r="R95" s="569" t="e">
        <f>IF(ISNUMBER(Regressions!T105),ROUND(Regressions!T105, 1), NA())</f>
        <v>#N/A</v>
      </c>
      <c r="S95" s="570" t="e">
        <f>IF(ISNUMBER(Regressions!U105),ROUND(Regressions!U105, 1), NA())</f>
        <v>#N/A</v>
      </c>
    </row>
    <row r="96" spans="1:19" hidden="1" x14ac:dyDescent="0.25">
      <c r="A96" s="562" t="str">
        <f>+Introduction!$C$7</f>
        <v>Republic of Moldova</v>
      </c>
      <c r="B96" s="563">
        <f>IF(ISBLANK(Regressions!B106), " ", Regressions!B106)</f>
        <v>2030</v>
      </c>
      <c r="C96" s="562" t="str">
        <f>HLOOKUP(Introduction!$G$4,nametranslations,25,FALSE)</f>
        <v>Rural</v>
      </c>
      <c r="D96" s="565" t="str">
        <f>IF(ISBLANK(Regressions!D106), " ", Regressions!D106)</f>
        <v xml:space="preserve"> </v>
      </c>
      <c r="E96" s="566">
        <f>IF(ISNUMBER(Regressions!E106),ROUND(Regressions!E106, 1), NA())</f>
        <v>100</v>
      </c>
      <c r="F96" s="567" t="e">
        <f>IF(ISNUMBER(Regressions!F106),ROUND(Regressions!F106, 1), NA())</f>
        <v>#N/A</v>
      </c>
      <c r="G96" s="568" t="e">
        <f>IF(ISNUMBER(Regressions!G106),ROUND(Regressions!G106, 1), NA())</f>
        <v>#N/A</v>
      </c>
      <c r="H96" s="569" t="e">
        <f>IF(ISNUMBER(Regressions!H106),ROUND(Regressions!H106, 1), NA())</f>
        <v>#N/A</v>
      </c>
      <c r="I96" s="570" t="e">
        <f>IF(ISNUMBER(Regressions!I106),ROUND(Regressions!I106, 1), NA())</f>
        <v>#N/A</v>
      </c>
      <c r="J96" s="571" t="e">
        <f>IF(ISNUMBER(Regressions!K106),ROUND(Regressions!K106, 1), NA())</f>
        <v>#N/A</v>
      </c>
      <c r="K96" s="567" t="e">
        <f>IF(ISNUMBER(Regressions!L106),ROUND(Regressions!L106, 1), NA())</f>
        <v>#N/A</v>
      </c>
      <c r="L96" s="572" t="e">
        <f>IF(ISNUMBER(Regressions!M106),ROUND(Regressions!M106, 1), NA())</f>
        <v>#N/A</v>
      </c>
      <c r="M96" s="569" t="e">
        <f>IF(ISNUMBER(Regressions!N106),ROUND(Regressions!N106, 1), NA())</f>
        <v>#N/A</v>
      </c>
      <c r="N96" s="570" t="e">
        <f>IF(ISNUMBER(Regressions!O106),ROUND(Regressions!O106, 1), NA())</f>
        <v>#N/A</v>
      </c>
      <c r="O96" s="571" t="e">
        <f>IF(ISNUMBER(Regressions!Q106),ROUND(Regressions!Q106, 1), NA())</f>
        <v>#N/A</v>
      </c>
      <c r="P96" s="567" t="e">
        <f>IF(ISNUMBER(Regressions!R106),ROUND(Regressions!R106, 1), NA())</f>
        <v>#N/A</v>
      </c>
      <c r="Q96" s="573" t="e">
        <f>IF(ISNUMBER(Regressions!S106),ROUND(Regressions!S106, 1), NA())</f>
        <v>#N/A</v>
      </c>
      <c r="R96" s="569" t="e">
        <f>IF(ISNUMBER(Regressions!T106),ROUND(Regressions!T106, 1), NA())</f>
        <v>#N/A</v>
      </c>
      <c r="S96" s="570" t="e">
        <f>IF(ISNUMBER(Regressions!U106),ROUND(Regressions!U106, 1), NA())</f>
        <v>#N/A</v>
      </c>
    </row>
    <row r="97" spans="1:19" x14ac:dyDescent="0.25">
      <c r="A97" s="562" t="str">
        <f>+Introduction!$C$7</f>
        <v>Republic of Moldova</v>
      </c>
      <c r="B97" s="563">
        <f>IF(ISBLANK(Regressions!B107), " ", Regressions!B107)</f>
        <v>2000</v>
      </c>
      <c r="C97" s="562" t="str">
        <f>HLOOKUP(Introduction!$G$4,nametranslations,27,FALSE)</f>
        <v>Pre-primary</v>
      </c>
      <c r="D97" s="565">
        <f>IF(ISBLANK(Regressions!D107), " ", Regressions!D107)</f>
        <v>147024</v>
      </c>
      <c r="E97" s="566" t="e">
        <f>IF(ISNUMBER(Regressions!E107),ROUND(Regressions!E107, 1), NA())</f>
        <v>#N/A</v>
      </c>
      <c r="F97" s="567" t="e">
        <f>IF(ISNUMBER(Regressions!F107),ROUND(Regressions!F107, 1), NA())</f>
        <v>#N/A</v>
      </c>
      <c r="G97" s="568" t="e">
        <f>IF(ISNUMBER(Regressions!G107),ROUND(Regressions!G107, 1), NA())</f>
        <v>#N/A</v>
      </c>
      <c r="H97" s="569" t="e">
        <f>IF(ISNUMBER(Regressions!H107),ROUND(Regressions!H107, 1), NA())</f>
        <v>#N/A</v>
      </c>
      <c r="I97" s="570" t="e">
        <f>IF(ISNUMBER(Regressions!I107),ROUND(Regressions!I107, 1), NA())</f>
        <v>#N/A</v>
      </c>
      <c r="J97" s="571" t="e">
        <f>IF(ISNUMBER(Regressions!K107),ROUND(Regressions!K107, 1), NA())</f>
        <v>#N/A</v>
      </c>
      <c r="K97" s="567" t="e">
        <f>IF(ISNUMBER(Regressions!L107),ROUND(Regressions!L107, 1), NA())</f>
        <v>#N/A</v>
      </c>
      <c r="L97" s="572" t="e">
        <f>IF(ISNUMBER(Regressions!M107),ROUND(Regressions!M107, 1), NA())</f>
        <v>#N/A</v>
      </c>
      <c r="M97" s="569" t="e">
        <f>IF(ISNUMBER(Regressions!N107),ROUND(Regressions!N107, 1), NA())</f>
        <v>#N/A</v>
      </c>
      <c r="N97" s="570" t="e">
        <f>IF(ISNUMBER(Regressions!O107),ROUND(Regressions!O107, 1), NA())</f>
        <v>#N/A</v>
      </c>
      <c r="O97" s="571" t="e">
        <f>IF(ISNUMBER(Regressions!Q107),ROUND(Regressions!Q107, 1), NA())</f>
        <v>#N/A</v>
      </c>
      <c r="P97" s="567" t="e">
        <f>IF(ISNUMBER(Regressions!R107),ROUND(Regressions!R107, 1), NA())</f>
        <v>#N/A</v>
      </c>
      <c r="Q97" s="573" t="e">
        <f>IF(ISNUMBER(Regressions!S107),ROUND(Regressions!S107, 1), NA())</f>
        <v>#N/A</v>
      </c>
      <c r="R97" s="569" t="e">
        <f>IF(ISNUMBER(Regressions!T107),ROUND(Regressions!T107, 1), NA())</f>
        <v>#N/A</v>
      </c>
      <c r="S97" s="570" t="e">
        <f>IF(ISNUMBER(Regressions!U107),ROUND(Regressions!U107, 1), NA())</f>
        <v>#N/A</v>
      </c>
    </row>
    <row r="98" spans="1:19" x14ac:dyDescent="0.25">
      <c r="A98" s="562" t="str">
        <f>+Introduction!$C$7</f>
        <v>Republic of Moldova</v>
      </c>
      <c r="B98" s="563">
        <f>IF(ISBLANK(Regressions!B108), " ", Regressions!B108)</f>
        <v>2001</v>
      </c>
      <c r="C98" s="562" t="str">
        <f>HLOOKUP(Introduction!$G$4,nametranslations,27,FALSE)</f>
        <v>Pre-primary</v>
      </c>
      <c r="D98" s="565">
        <f>IF(ISBLANK(Regressions!D108), " ", Regressions!D108)</f>
        <v>147024</v>
      </c>
      <c r="E98" s="566" t="e">
        <f>IF(ISNUMBER(Regressions!E108),ROUND(Regressions!E108, 1), NA())</f>
        <v>#N/A</v>
      </c>
      <c r="F98" s="567" t="e">
        <f>IF(ISNUMBER(Regressions!F108),ROUND(Regressions!F108, 1), NA())</f>
        <v>#N/A</v>
      </c>
      <c r="G98" s="568" t="e">
        <f>IF(ISNUMBER(Regressions!G108),ROUND(Regressions!G108, 1), NA())</f>
        <v>#N/A</v>
      </c>
      <c r="H98" s="569" t="e">
        <f>IF(ISNUMBER(Regressions!H108),ROUND(Regressions!H108, 1), NA())</f>
        <v>#N/A</v>
      </c>
      <c r="I98" s="570" t="e">
        <f>IF(ISNUMBER(Regressions!I108),ROUND(Regressions!I108, 1), NA())</f>
        <v>#N/A</v>
      </c>
      <c r="J98" s="571" t="e">
        <f>IF(ISNUMBER(Regressions!K108),ROUND(Regressions!K108, 1), NA())</f>
        <v>#N/A</v>
      </c>
      <c r="K98" s="567" t="e">
        <f>IF(ISNUMBER(Regressions!L108),ROUND(Regressions!L108, 1), NA())</f>
        <v>#N/A</v>
      </c>
      <c r="L98" s="572" t="e">
        <f>IF(ISNUMBER(Regressions!M108),ROUND(Regressions!M108, 1), NA())</f>
        <v>#N/A</v>
      </c>
      <c r="M98" s="569" t="e">
        <f>IF(ISNUMBER(Regressions!N108),ROUND(Regressions!N108, 1), NA())</f>
        <v>#N/A</v>
      </c>
      <c r="N98" s="570" t="e">
        <f>IF(ISNUMBER(Regressions!O108),ROUND(Regressions!O108, 1), NA())</f>
        <v>#N/A</v>
      </c>
      <c r="O98" s="571" t="e">
        <f>IF(ISNUMBER(Regressions!Q108),ROUND(Regressions!Q108, 1), NA())</f>
        <v>#N/A</v>
      </c>
      <c r="P98" s="567" t="e">
        <f>IF(ISNUMBER(Regressions!R108),ROUND(Regressions!R108, 1), NA())</f>
        <v>#N/A</v>
      </c>
      <c r="Q98" s="573" t="e">
        <f>IF(ISNUMBER(Regressions!S108),ROUND(Regressions!S108, 1), NA())</f>
        <v>#N/A</v>
      </c>
      <c r="R98" s="569" t="e">
        <f>IF(ISNUMBER(Regressions!T108),ROUND(Regressions!T108, 1), NA())</f>
        <v>#N/A</v>
      </c>
      <c r="S98" s="570" t="e">
        <f>IF(ISNUMBER(Regressions!U108),ROUND(Regressions!U108, 1), NA())</f>
        <v>#N/A</v>
      </c>
    </row>
    <row r="99" spans="1:19" x14ac:dyDescent="0.25">
      <c r="A99" s="562" t="str">
        <f>+Introduction!$C$7</f>
        <v>Republic of Moldova</v>
      </c>
      <c r="B99" s="563">
        <f>IF(ISBLANK(Regressions!B109), " ", Regressions!B109)</f>
        <v>2002</v>
      </c>
      <c r="C99" s="562" t="str">
        <f>HLOOKUP(Introduction!$G$4,nametranslations,27,FALSE)</f>
        <v>Pre-primary</v>
      </c>
      <c r="D99" s="565">
        <f>IF(ISBLANK(Regressions!D109), " ", Regressions!D109)</f>
        <v>147024</v>
      </c>
      <c r="E99" s="566" t="e">
        <f>IF(ISNUMBER(Regressions!E109),ROUND(Regressions!E109, 1), NA())</f>
        <v>#N/A</v>
      </c>
      <c r="F99" s="567" t="e">
        <f>IF(ISNUMBER(Regressions!F109),ROUND(Regressions!F109, 1), NA())</f>
        <v>#N/A</v>
      </c>
      <c r="G99" s="568" t="e">
        <f>IF(ISNUMBER(Regressions!G109),ROUND(Regressions!G109, 1), NA())</f>
        <v>#N/A</v>
      </c>
      <c r="H99" s="569" t="e">
        <f>IF(ISNUMBER(Regressions!H109),ROUND(Regressions!H109, 1), NA())</f>
        <v>#N/A</v>
      </c>
      <c r="I99" s="570" t="e">
        <f>IF(ISNUMBER(Regressions!I109),ROUND(Regressions!I109, 1), NA())</f>
        <v>#N/A</v>
      </c>
      <c r="J99" s="571" t="e">
        <f>IF(ISNUMBER(Regressions!K109),ROUND(Regressions!K109, 1), NA())</f>
        <v>#N/A</v>
      </c>
      <c r="K99" s="567" t="e">
        <f>IF(ISNUMBER(Regressions!L109),ROUND(Regressions!L109, 1), NA())</f>
        <v>#N/A</v>
      </c>
      <c r="L99" s="572" t="e">
        <f>IF(ISNUMBER(Regressions!M109),ROUND(Regressions!M109, 1), NA())</f>
        <v>#N/A</v>
      </c>
      <c r="M99" s="569" t="e">
        <f>IF(ISNUMBER(Regressions!N109),ROUND(Regressions!N109, 1), NA())</f>
        <v>#N/A</v>
      </c>
      <c r="N99" s="570" t="e">
        <f>IF(ISNUMBER(Regressions!O109),ROUND(Regressions!O109, 1), NA())</f>
        <v>#N/A</v>
      </c>
      <c r="O99" s="571" t="e">
        <f>IF(ISNUMBER(Regressions!Q109),ROUND(Regressions!Q109, 1), NA())</f>
        <v>#N/A</v>
      </c>
      <c r="P99" s="567" t="e">
        <f>IF(ISNUMBER(Regressions!R109),ROUND(Regressions!R109, 1), NA())</f>
        <v>#N/A</v>
      </c>
      <c r="Q99" s="573" t="e">
        <f>IF(ISNUMBER(Regressions!S109),ROUND(Regressions!S109, 1), NA())</f>
        <v>#N/A</v>
      </c>
      <c r="R99" s="569" t="e">
        <f>IF(ISNUMBER(Regressions!T109),ROUND(Regressions!T109, 1), NA())</f>
        <v>#N/A</v>
      </c>
      <c r="S99" s="570" t="e">
        <f>IF(ISNUMBER(Regressions!U109),ROUND(Regressions!U109, 1), NA())</f>
        <v>#N/A</v>
      </c>
    </row>
    <row r="100" spans="1:19" x14ac:dyDescent="0.25">
      <c r="A100" s="562" t="str">
        <f>+Introduction!$C$7</f>
        <v>Republic of Moldova</v>
      </c>
      <c r="B100" s="563">
        <f>IF(ISBLANK(Regressions!B110), " ", Regressions!B110)</f>
        <v>2003</v>
      </c>
      <c r="C100" s="562" t="str">
        <f>HLOOKUP(Introduction!$G$4,nametranslations,27,FALSE)</f>
        <v>Pre-primary</v>
      </c>
      <c r="D100" s="565">
        <f>IF(ISBLANK(Regressions!D110), " ", Regressions!D110)</f>
        <v>147024</v>
      </c>
      <c r="E100" s="566" t="e">
        <f>IF(ISNUMBER(Regressions!E110),ROUND(Regressions!E110, 1), NA())</f>
        <v>#N/A</v>
      </c>
      <c r="F100" s="567" t="e">
        <f>IF(ISNUMBER(Regressions!F110),ROUND(Regressions!F110, 1), NA())</f>
        <v>#N/A</v>
      </c>
      <c r="G100" s="568" t="e">
        <f>IF(ISNUMBER(Regressions!G110),ROUND(Regressions!G110, 1), NA())</f>
        <v>#N/A</v>
      </c>
      <c r="H100" s="569" t="e">
        <f>IF(ISNUMBER(Regressions!H110),ROUND(Regressions!H110, 1), NA())</f>
        <v>#N/A</v>
      </c>
      <c r="I100" s="570" t="e">
        <f>IF(ISNUMBER(Regressions!I110),ROUND(Regressions!I110, 1), NA())</f>
        <v>#N/A</v>
      </c>
      <c r="J100" s="571" t="e">
        <f>IF(ISNUMBER(Regressions!K110),ROUND(Regressions!K110, 1), NA())</f>
        <v>#N/A</v>
      </c>
      <c r="K100" s="567" t="e">
        <f>IF(ISNUMBER(Regressions!L110),ROUND(Regressions!L110, 1), NA())</f>
        <v>#N/A</v>
      </c>
      <c r="L100" s="572" t="e">
        <f>IF(ISNUMBER(Regressions!M110),ROUND(Regressions!M110, 1), NA())</f>
        <v>#N/A</v>
      </c>
      <c r="M100" s="569" t="e">
        <f>IF(ISNUMBER(Regressions!N110),ROUND(Regressions!N110, 1), NA())</f>
        <v>#N/A</v>
      </c>
      <c r="N100" s="570" t="e">
        <f>IF(ISNUMBER(Regressions!O110),ROUND(Regressions!O110, 1), NA())</f>
        <v>#N/A</v>
      </c>
      <c r="O100" s="571" t="e">
        <f>IF(ISNUMBER(Regressions!Q110),ROUND(Regressions!Q110, 1), NA())</f>
        <v>#N/A</v>
      </c>
      <c r="P100" s="567" t="e">
        <f>IF(ISNUMBER(Regressions!R110),ROUND(Regressions!R110, 1), NA())</f>
        <v>#N/A</v>
      </c>
      <c r="Q100" s="573" t="e">
        <f>IF(ISNUMBER(Regressions!S110),ROUND(Regressions!S110, 1), NA())</f>
        <v>#N/A</v>
      </c>
      <c r="R100" s="569" t="e">
        <f>IF(ISNUMBER(Regressions!T110),ROUND(Regressions!T110, 1), NA())</f>
        <v>#N/A</v>
      </c>
      <c r="S100" s="570" t="e">
        <f>IF(ISNUMBER(Regressions!U110),ROUND(Regressions!U110, 1), NA())</f>
        <v>#N/A</v>
      </c>
    </row>
    <row r="101" spans="1:19" x14ac:dyDescent="0.25">
      <c r="A101" s="562" t="str">
        <f>+Introduction!$C$7</f>
        <v>Republic of Moldova</v>
      </c>
      <c r="B101" s="563">
        <f>IF(ISBLANK(Regressions!B111), " ", Regressions!B111)</f>
        <v>2004</v>
      </c>
      <c r="C101" s="562" t="str">
        <f>HLOOKUP(Introduction!$G$4,nametranslations,27,FALSE)</f>
        <v>Pre-primary</v>
      </c>
      <c r="D101" s="565">
        <f>IF(ISBLANK(Regressions!D111), " ", Regressions!D111)</f>
        <v>147024</v>
      </c>
      <c r="E101" s="566" t="e">
        <f>IF(ISNUMBER(Regressions!E111),ROUND(Regressions!E111, 1), NA())</f>
        <v>#N/A</v>
      </c>
      <c r="F101" s="567" t="e">
        <f>IF(ISNUMBER(Regressions!F111),ROUND(Regressions!F111, 1), NA())</f>
        <v>#N/A</v>
      </c>
      <c r="G101" s="568" t="e">
        <f>IF(ISNUMBER(Regressions!G111),ROUND(Regressions!G111, 1), NA())</f>
        <v>#N/A</v>
      </c>
      <c r="H101" s="569" t="e">
        <f>IF(ISNUMBER(Regressions!H111),ROUND(Regressions!H111, 1), NA())</f>
        <v>#N/A</v>
      </c>
      <c r="I101" s="570" t="e">
        <f>IF(ISNUMBER(Regressions!I111),ROUND(Regressions!I111, 1), NA())</f>
        <v>#N/A</v>
      </c>
      <c r="J101" s="571" t="e">
        <f>IF(ISNUMBER(Regressions!K111),ROUND(Regressions!K111, 1), NA())</f>
        <v>#N/A</v>
      </c>
      <c r="K101" s="567" t="e">
        <f>IF(ISNUMBER(Regressions!L111),ROUND(Regressions!L111, 1), NA())</f>
        <v>#N/A</v>
      </c>
      <c r="L101" s="572" t="e">
        <f>IF(ISNUMBER(Regressions!M111),ROUND(Regressions!M111, 1), NA())</f>
        <v>#N/A</v>
      </c>
      <c r="M101" s="569" t="e">
        <f>IF(ISNUMBER(Regressions!N111),ROUND(Regressions!N111, 1), NA())</f>
        <v>#N/A</v>
      </c>
      <c r="N101" s="570" t="e">
        <f>IF(ISNUMBER(Regressions!O111),ROUND(Regressions!O111, 1), NA())</f>
        <v>#N/A</v>
      </c>
      <c r="O101" s="571" t="e">
        <f>IF(ISNUMBER(Regressions!Q111),ROUND(Regressions!Q111, 1), NA())</f>
        <v>#N/A</v>
      </c>
      <c r="P101" s="567" t="e">
        <f>IF(ISNUMBER(Regressions!R111),ROUND(Regressions!R111, 1), NA())</f>
        <v>#N/A</v>
      </c>
      <c r="Q101" s="573" t="e">
        <f>IF(ISNUMBER(Regressions!S111),ROUND(Regressions!S111, 1), NA())</f>
        <v>#N/A</v>
      </c>
      <c r="R101" s="569" t="e">
        <f>IF(ISNUMBER(Regressions!T111),ROUND(Regressions!T111, 1), NA())</f>
        <v>#N/A</v>
      </c>
      <c r="S101" s="570" t="e">
        <f>IF(ISNUMBER(Regressions!U111),ROUND(Regressions!U111, 1), NA())</f>
        <v>#N/A</v>
      </c>
    </row>
    <row r="102" spans="1:19" x14ac:dyDescent="0.25">
      <c r="A102" s="562" t="str">
        <f>+Introduction!$C$7</f>
        <v>Republic of Moldova</v>
      </c>
      <c r="B102" s="563">
        <f>IF(ISBLANK(Regressions!B112), " ", Regressions!B112)</f>
        <v>2005</v>
      </c>
      <c r="C102" s="562" t="str">
        <f>HLOOKUP(Introduction!$G$4,nametranslations,27,FALSE)</f>
        <v>Pre-primary</v>
      </c>
      <c r="D102" s="565">
        <f>IF(ISBLANK(Regressions!D112), " ", Regressions!D112)</f>
        <v>147024</v>
      </c>
      <c r="E102" s="566" t="e">
        <f>IF(ISNUMBER(Regressions!E112),ROUND(Regressions!E112, 1), NA())</f>
        <v>#N/A</v>
      </c>
      <c r="F102" s="567" t="e">
        <f>IF(ISNUMBER(Regressions!F112),ROUND(Regressions!F112, 1), NA())</f>
        <v>#N/A</v>
      </c>
      <c r="G102" s="568" t="e">
        <f>IF(ISNUMBER(Regressions!G112),ROUND(Regressions!G112, 1), NA())</f>
        <v>#N/A</v>
      </c>
      <c r="H102" s="569" t="e">
        <f>IF(ISNUMBER(Regressions!H112),ROUND(Regressions!H112, 1), NA())</f>
        <v>#N/A</v>
      </c>
      <c r="I102" s="570" t="e">
        <f>IF(ISNUMBER(Regressions!I112),ROUND(Regressions!I112, 1), NA())</f>
        <v>#N/A</v>
      </c>
      <c r="J102" s="571" t="e">
        <f>IF(ISNUMBER(Regressions!K112),ROUND(Regressions!K112, 1), NA())</f>
        <v>#N/A</v>
      </c>
      <c r="K102" s="567" t="e">
        <f>IF(ISNUMBER(Regressions!L112),ROUND(Regressions!L112, 1), NA())</f>
        <v>#N/A</v>
      </c>
      <c r="L102" s="572" t="e">
        <f>IF(ISNUMBER(Regressions!M112),ROUND(Regressions!M112, 1), NA())</f>
        <v>#N/A</v>
      </c>
      <c r="M102" s="569" t="e">
        <f>IF(ISNUMBER(Regressions!N112),ROUND(Regressions!N112, 1), NA())</f>
        <v>#N/A</v>
      </c>
      <c r="N102" s="570" t="e">
        <f>IF(ISNUMBER(Regressions!O112),ROUND(Regressions!O112, 1), NA())</f>
        <v>#N/A</v>
      </c>
      <c r="O102" s="571" t="e">
        <f>IF(ISNUMBER(Regressions!Q112),ROUND(Regressions!Q112, 1), NA())</f>
        <v>#N/A</v>
      </c>
      <c r="P102" s="567" t="e">
        <f>IF(ISNUMBER(Regressions!R112),ROUND(Regressions!R112, 1), NA())</f>
        <v>#N/A</v>
      </c>
      <c r="Q102" s="573" t="e">
        <f>IF(ISNUMBER(Regressions!S112),ROUND(Regressions!S112, 1), NA())</f>
        <v>#N/A</v>
      </c>
      <c r="R102" s="569" t="e">
        <f>IF(ISNUMBER(Regressions!T112),ROUND(Regressions!T112, 1), NA())</f>
        <v>#N/A</v>
      </c>
      <c r="S102" s="570" t="e">
        <f>IF(ISNUMBER(Regressions!U112),ROUND(Regressions!U112, 1), NA())</f>
        <v>#N/A</v>
      </c>
    </row>
    <row r="103" spans="1:19" x14ac:dyDescent="0.25">
      <c r="A103" s="562" t="str">
        <f>+Introduction!$C$7</f>
        <v>Republic of Moldova</v>
      </c>
      <c r="B103" s="563">
        <f>IF(ISBLANK(Regressions!B113), " ", Regressions!B113)</f>
        <v>2006</v>
      </c>
      <c r="C103" s="562" t="str">
        <f>HLOOKUP(Introduction!$G$4,nametranslations,27,FALSE)</f>
        <v>Pre-primary</v>
      </c>
      <c r="D103" s="565">
        <f>IF(ISBLANK(Regressions!D113), " ", Regressions!D113)</f>
        <v>147024</v>
      </c>
      <c r="E103" s="566" t="e">
        <f>IF(ISNUMBER(Regressions!E113),ROUND(Regressions!E113, 1), NA())</f>
        <v>#N/A</v>
      </c>
      <c r="F103" s="567" t="e">
        <f>IF(ISNUMBER(Regressions!F113),ROUND(Regressions!F113, 1), NA())</f>
        <v>#N/A</v>
      </c>
      <c r="G103" s="568" t="e">
        <f>IF(ISNUMBER(Regressions!G113),ROUND(Regressions!G113, 1), NA())</f>
        <v>#N/A</v>
      </c>
      <c r="H103" s="569" t="e">
        <f>IF(ISNUMBER(Regressions!H113),ROUND(Regressions!H113, 1), NA())</f>
        <v>#N/A</v>
      </c>
      <c r="I103" s="570" t="e">
        <f>IF(ISNUMBER(Regressions!I113),ROUND(Regressions!I113, 1), NA())</f>
        <v>#N/A</v>
      </c>
      <c r="J103" s="571" t="e">
        <f>IF(ISNUMBER(Regressions!K113),ROUND(Regressions!K113, 1), NA())</f>
        <v>#N/A</v>
      </c>
      <c r="K103" s="567" t="e">
        <f>IF(ISNUMBER(Regressions!L113),ROUND(Regressions!L113, 1), NA())</f>
        <v>#N/A</v>
      </c>
      <c r="L103" s="572" t="e">
        <f>IF(ISNUMBER(Regressions!M113),ROUND(Regressions!M113, 1), NA())</f>
        <v>#N/A</v>
      </c>
      <c r="M103" s="569" t="e">
        <f>IF(ISNUMBER(Regressions!N113),ROUND(Regressions!N113, 1), NA())</f>
        <v>#N/A</v>
      </c>
      <c r="N103" s="570" t="e">
        <f>IF(ISNUMBER(Regressions!O113),ROUND(Regressions!O113, 1), NA())</f>
        <v>#N/A</v>
      </c>
      <c r="O103" s="571" t="e">
        <f>IF(ISNUMBER(Regressions!Q113),ROUND(Regressions!Q113, 1), NA())</f>
        <v>#N/A</v>
      </c>
      <c r="P103" s="567" t="e">
        <f>IF(ISNUMBER(Regressions!R113),ROUND(Regressions!R113, 1), NA())</f>
        <v>#N/A</v>
      </c>
      <c r="Q103" s="573" t="e">
        <f>IF(ISNUMBER(Regressions!S113),ROUND(Regressions!S113, 1), NA())</f>
        <v>#N/A</v>
      </c>
      <c r="R103" s="569" t="e">
        <f>IF(ISNUMBER(Regressions!T113),ROUND(Regressions!T113, 1), NA())</f>
        <v>#N/A</v>
      </c>
      <c r="S103" s="570" t="e">
        <f>IF(ISNUMBER(Regressions!U113),ROUND(Regressions!U113, 1), NA())</f>
        <v>#N/A</v>
      </c>
    </row>
    <row r="104" spans="1:19" x14ac:dyDescent="0.25">
      <c r="A104" s="562" t="str">
        <f>+Introduction!$C$7</f>
        <v>Republic of Moldova</v>
      </c>
      <c r="B104" s="563">
        <f>IF(ISBLANK(Regressions!B114), " ", Regressions!B114)</f>
        <v>2007</v>
      </c>
      <c r="C104" s="562" t="str">
        <f>HLOOKUP(Introduction!$G$4,nametranslations,27,FALSE)</f>
        <v>Pre-primary</v>
      </c>
      <c r="D104" s="565">
        <f>IF(ISBLANK(Regressions!D114), " ", Regressions!D114)</f>
        <v>147024</v>
      </c>
      <c r="E104" s="566" t="e">
        <f>IF(ISNUMBER(Regressions!E114),ROUND(Regressions!E114, 1), NA())</f>
        <v>#N/A</v>
      </c>
      <c r="F104" s="567" t="e">
        <f>IF(ISNUMBER(Regressions!F114),ROUND(Regressions!F114, 1), NA())</f>
        <v>#N/A</v>
      </c>
      <c r="G104" s="568" t="e">
        <f>IF(ISNUMBER(Regressions!G114),ROUND(Regressions!G114, 1), NA())</f>
        <v>#N/A</v>
      </c>
      <c r="H104" s="569" t="e">
        <f>IF(ISNUMBER(Regressions!H114),ROUND(Regressions!H114, 1), NA())</f>
        <v>#N/A</v>
      </c>
      <c r="I104" s="570" t="e">
        <f>IF(ISNUMBER(Regressions!I114),ROUND(Regressions!I114, 1), NA())</f>
        <v>#N/A</v>
      </c>
      <c r="J104" s="571" t="e">
        <f>IF(ISNUMBER(Regressions!K114),ROUND(Regressions!K114, 1), NA())</f>
        <v>#N/A</v>
      </c>
      <c r="K104" s="567" t="e">
        <f>IF(ISNUMBER(Regressions!L114),ROUND(Regressions!L114, 1), NA())</f>
        <v>#N/A</v>
      </c>
      <c r="L104" s="572" t="e">
        <f>IF(ISNUMBER(Regressions!M114),ROUND(Regressions!M114, 1), NA())</f>
        <v>#N/A</v>
      </c>
      <c r="M104" s="569" t="e">
        <f>IF(ISNUMBER(Regressions!N114),ROUND(Regressions!N114, 1), NA())</f>
        <v>#N/A</v>
      </c>
      <c r="N104" s="570" t="e">
        <f>IF(ISNUMBER(Regressions!O114),ROUND(Regressions!O114, 1), NA())</f>
        <v>#N/A</v>
      </c>
      <c r="O104" s="571" t="e">
        <f>IF(ISNUMBER(Regressions!Q114),ROUND(Regressions!Q114, 1), NA())</f>
        <v>#N/A</v>
      </c>
      <c r="P104" s="567" t="e">
        <f>IF(ISNUMBER(Regressions!R114),ROUND(Regressions!R114, 1), NA())</f>
        <v>#N/A</v>
      </c>
      <c r="Q104" s="573" t="e">
        <f>IF(ISNUMBER(Regressions!S114),ROUND(Regressions!S114, 1), NA())</f>
        <v>#N/A</v>
      </c>
      <c r="R104" s="569" t="e">
        <f>IF(ISNUMBER(Regressions!T114),ROUND(Regressions!T114, 1), NA())</f>
        <v>#N/A</v>
      </c>
      <c r="S104" s="570" t="e">
        <f>IF(ISNUMBER(Regressions!U114),ROUND(Regressions!U114, 1), NA())</f>
        <v>#N/A</v>
      </c>
    </row>
    <row r="105" spans="1:19" x14ac:dyDescent="0.25">
      <c r="A105" s="562" t="str">
        <f>+Introduction!$C$7</f>
        <v>Republic of Moldova</v>
      </c>
      <c r="B105" s="563">
        <f>IF(ISBLANK(Regressions!B115), " ", Regressions!B115)</f>
        <v>2008</v>
      </c>
      <c r="C105" s="562" t="str">
        <f>HLOOKUP(Introduction!$G$4,nametranslations,27,FALSE)</f>
        <v>Pre-primary</v>
      </c>
      <c r="D105" s="565">
        <f>IF(ISBLANK(Regressions!D115), " ", Regressions!D115)</f>
        <v>147024</v>
      </c>
      <c r="E105" s="566" t="e">
        <f>IF(ISNUMBER(Regressions!E115),ROUND(Regressions!E115, 1), NA())</f>
        <v>#N/A</v>
      </c>
      <c r="F105" s="567" t="e">
        <f>IF(ISNUMBER(Regressions!F115),ROUND(Regressions!F115, 1), NA())</f>
        <v>#N/A</v>
      </c>
      <c r="G105" s="568" t="e">
        <f>IF(ISNUMBER(Regressions!G115),ROUND(Regressions!G115, 1), NA())</f>
        <v>#N/A</v>
      </c>
      <c r="H105" s="569" t="e">
        <f>IF(ISNUMBER(Regressions!H115),ROUND(Regressions!H115, 1), NA())</f>
        <v>#N/A</v>
      </c>
      <c r="I105" s="570" t="e">
        <f>IF(ISNUMBER(Regressions!I115),ROUND(Regressions!I115, 1), NA())</f>
        <v>#N/A</v>
      </c>
      <c r="J105" s="571" t="e">
        <f>IF(ISNUMBER(Regressions!K115),ROUND(Regressions!K115, 1), NA())</f>
        <v>#N/A</v>
      </c>
      <c r="K105" s="567" t="e">
        <f>IF(ISNUMBER(Regressions!L115),ROUND(Regressions!L115, 1), NA())</f>
        <v>#N/A</v>
      </c>
      <c r="L105" s="572" t="e">
        <f>IF(ISNUMBER(Regressions!M115),ROUND(Regressions!M115, 1), NA())</f>
        <v>#N/A</v>
      </c>
      <c r="M105" s="569" t="e">
        <f>IF(ISNUMBER(Regressions!N115),ROUND(Regressions!N115, 1), NA())</f>
        <v>#N/A</v>
      </c>
      <c r="N105" s="570" t="e">
        <f>IF(ISNUMBER(Regressions!O115),ROUND(Regressions!O115, 1), NA())</f>
        <v>#N/A</v>
      </c>
      <c r="O105" s="571" t="e">
        <f>IF(ISNUMBER(Regressions!Q115),ROUND(Regressions!Q115, 1), NA())</f>
        <v>#N/A</v>
      </c>
      <c r="P105" s="567" t="e">
        <f>IF(ISNUMBER(Regressions!R115),ROUND(Regressions!R115, 1), NA())</f>
        <v>#N/A</v>
      </c>
      <c r="Q105" s="573" t="e">
        <f>IF(ISNUMBER(Regressions!S115),ROUND(Regressions!S115, 1), NA())</f>
        <v>#N/A</v>
      </c>
      <c r="R105" s="569" t="e">
        <f>IF(ISNUMBER(Regressions!T115),ROUND(Regressions!T115, 1), NA())</f>
        <v>#N/A</v>
      </c>
      <c r="S105" s="570" t="e">
        <f>IF(ISNUMBER(Regressions!U115),ROUND(Regressions!U115, 1), NA())</f>
        <v>#N/A</v>
      </c>
    </row>
    <row r="106" spans="1:19" x14ac:dyDescent="0.25">
      <c r="A106" s="562" t="str">
        <f>+Introduction!$C$7</f>
        <v>Republic of Moldova</v>
      </c>
      <c r="B106" s="563">
        <f>IF(ISBLANK(Regressions!B116), " ", Regressions!B116)</f>
        <v>2009</v>
      </c>
      <c r="C106" s="562" t="str">
        <f>HLOOKUP(Introduction!$G$4,nametranslations,27,FALSE)</f>
        <v>Pre-primary</v>
      </c>
      <c r="D106" s="565">
        <f>IF(ISBLANK(Regressions!D116), " ", Regressions!D116)</f>
        <v>147024</v>
      </c>
      <c r="E106" s="566" t="e">
        <f>IF(ISNUMBER(Regressions!E116),ROUND(Regressions!E116, 1), NA())</f>
        <v>#N/A</v>
      </c>
      <c r="F106" s="567" t="e">
        <f>IF(ISNUMBER(Regressions!F116),ROUND(Regressions!F116, 1), NA())</f>
        <v>#N/A</v>
      </c>
      <c r="G106" s="568" t="e">
        <f>IF(ISNUMBER(Regressions!G116),ROUND(Regressions!G116, 1), NA())</f>
        <v>#N/A</v>
      </c>
      <c r="H106" s="569" t="e">
        <f>IF(ISNUMBER(Regressions!H116),ROUND(Regressions!H116, 1), NA())</f>
        <v>#N/A</v>
      </c>
      <c r="I106" s="570" t="e">
        <f>IF(ISNUMBER(Regressions!I116),ROUND(Regressions!I116, 1), NA())</f>
        <v>#N/A</v>
      </c>
      <c r="J106" s="571" t="e">
        <f>IF(ISNUMBER(Regressions!K116),ROUND(Regressions!K116, 1), NA())</f>
        <v>#N/A</v>
      </c>
      <c r="K106" s="567" t="e">
        <f>IF(ISNUMBER(Regressions!L116),ROUND(Regressions!L116, 1), NA())</f>
        <v>#N/A</v>
      </c>
      <c r="L106" s="572" t="e">
        <f>IF(ISNUMBER(Regressions!M116),ROUND(Regressions!M116, 1), NA())</f>
        <v>#N/A</v>
      </c>
      <c r="M106" s="569" t="e">
        <f>IF(ISNUMBER(Regressions!N116),ROUND(Regressions!N116, 1), NA())</f>
        <v>#N/A</v>
      </c>
      <c r="N106" s="570" t="e">
        <f>IF(ISNUMBER(Regressions!O116),ROUND(Regressions!O116, 1), NA())</f>
        <v>#N/A</v>
      </c>
      <c r="O106" s="571" t="e">
        <f>IF(ISNUMBER(Regressions!Q116),ROUND(Regressions!Q116, 1), NA())</f>
        <v>#N/A</v>
      </c>
      <c r="P106" s="567" t="e">
        <f>IF(ISNUMBER(Regressions!R116),ROUND(Regressions!R116, 1), NA())</f>
        <v>#N/A</v>
      </c>
      <c r="Q106" s="573" t="e">
        <f>IF(ISNUMBER(Regressions!S116),ROUND(Regressions!S116, 1), NA())</f>
        <v>#N/A</v>
      </c>
      <c r="R106" s="569" t="e">
        <f>IF(ISNUMBER(Regressions!T116),ROUND(Regressions!T116, 1), NA())</f>
        <v>#N/A</v>
      </c>
      <c r="S106" s="570" t="e">
        <f>IF(ISNUMBER(Regressions!U116),ROUND(Regressions!U116, 1), NA())</f>
        <v>#N/A</v>
      </c>
    </row>
    <row r="107" spans="1:19" x14ac:dyDescent="0.25">
      <c r="A107" s="562" t="str">
        <f>+Introduction!$C$7</f>
        <v>Republic of Moldova</v>
      </c>
      <c r="B107" s="563">
        <f>IF(ISBLANK(Regressions!B117), " ", Regressions!B117)</f>
        <v>2010</v>
      </c>
      <c r="C107" s="562" t="str">
        <f>HLOOKUP(Introduction!$G$4,nametranslations,27,FALSE)</f>
        <v>Pre-primary</v>
      </c>
      <c r="D107" s="565">
        <f>IF(ISBLANK(Regressions!D117), " ", Regressions!D117)</f>
        <v>147024</v>
      </c>
      <c r="E107" s="566" t="e">
        <f>IF(ISNUMBER(Regressions!E117),ROUND(Regressions!E117, 1), NA())</f>
        <v>#N/A</v>
      </c>
      <c r="F107" s="567" t="e">
        <f>IF(ISNUMBER(Regressions!F117),ROUND(Regressions!F117, 1), NA())</f>
        <v>#N/A</v>
      </c>
      <c r="G107" s="568" t="e">
        <f>IF(ISNUMBER(Regressions!G117),ROUND(Regressions!G117, 1), NA())</f>
        <v>#N/A</v>
      </c>
      <c r="H107" s="569" t="e">
        <f>IF(ISNUMBER(Regressions!H117),ROUND(Regressions!H117, 1), NA())</f>
        <v>#N/A</v>
      </c>
      <c r="I107" s="570" t="e">
        <f>IF(ISNUMBER(Regressions!I117),ROUND(Regressions!I117, 1), NA())</f>
        <v>#N/A</v>
      </c>
      <c r="J107" s="571" t="e">
        <f>IF(ISNUMBER(Regressions!K117),ROUND(Regressions!K117, 1), NA())</f>
        <v>#N/A</v>
      </c>
      <c r="K107" s="567" t="e">
        <f>IF(ISNUMBER(Regressions!L117),ROUND(Regressions!L117, 1), NA())</f>
        <v>#N/A</v>
      </c>
      <c r="L107" s="572" t="e">
        <f>IF(ISNUMBER(Regressions!M117),ROUND(Regressions!M117, 1), NA())</f>
        <v>#N/A</v>
      </c>
      <c r="M107" s="569" t="e">
        <f>IF(ISNUMBER(Regressions!N117),ROUND(Regressions!N117, 1), NA())</f>
        <v>#N/A</v>
      </c>
      <c r="N107" s="570" t="e">
        <f>IF(ISNUMBER(Regressions!O117),ROUND(Regressions!O117, 1), NA())</f>
        <v>#N/A</v>
      </c>
      <c r="O107" s="571" t="e">
        <f>IF(ISNUMBER(Regressions!Q117),ROUND(Regressions!Q117, 1), NA())</f>
        <v>#N/A</v>
      </c>
      <c r="P107" s="567" t="e">
        <f>IF(ISNUMBER(Regressions!R117),ROUND(Regressions!R117, 1), NA())</f>
        <v>#N/A</v>
      </c>
      <c r="Q107" s="573" t="e">
        <f>IF(ISNUMBER(Regressions!S117),ROUND(Regressions!S117, 1), NA())</f>
        <v>#N/A</v>
      </c>
      <c r="R107" s="569" t="e">
        <f>IF(ISNUMBER(Regressions!T117),ROUND(Regressions!T117, 1), NA())</f>
        <v>#N/A</v>
      </c>
      <c r="S107" s="570" t="e">
        <f>IF(ISNUMBER(Regressions!U117),ROUND(Regressions!U117, 1), NA())</f>
        <v>#N/A</v>
      </c>
    </row>
    <row r="108" spans="1:19" x14ac:dyDescent="0.25">
      <c r="A108" s="562" t="str">
        <f>+Introduction!$C$7</f>
        <v>Republic of Moldova</v>
      </c>
      <c r="B108" s="563">
        <f>IF(ISBLANK(Regressions!B118), " ", Regressions!B118)</f>
        <v>2011</v>
      </c>
      <c r="C108" s="562" t="str">
        <f>HLOOKUP(Introduction!$G$4,nametranslations,27,FALSE)</f>
        <v>Pre-primary</v>
      </c>
      <c r="D108" s="565">
        <f>IF(ISBLANK(Regressions!D118), " ", Regressions!D118)</f>
        <v>147024</v>
      </c>
      <c r="E108" s="566" t="e">
        <f>IF(ISNUMBER(Regressions!E118),ROUND(Regressions!E118, 1), NA())</f>
        <v>#N/A</v>
      </c>
      <c r="F108" s="567" t="e">
        <f>IF(ISNUMBER(Regressions!F118),ROUND(Regressions!F118, 1), NA())</f>
        <v>#N/A</v>
      </c>
      <c r="G108" s="568" t="e">
        <f>IF(ISNUMBER(Regressions!G118),ROUND(Regressions!G118, 1), NA())</f>
        <v>#N/A</v>
      </c>
      <c r="H108" s="569" t="e">
        <f>IF(ISNUMBER(Regressions!H118),ROUND(Regressions!H118, 1), NA())</f>
        <v>#N/A</v>
      </c>
      <c r="I108" s="570" t="e">
        <f>IF(ISNUMBER(Regressions!I118),ROUND(Regressions!I118, 1), NA())</f>
        <v>#N/A</v>
      </c>
      <c r="J108" s="571" t="e">
        <f>IF(ISNUMBER(Regressions!K118),ROUND(Regressions!K118, 1), NA())</f>
        <v>#N/A</v>
      </c>
      <c r="K108" s="567" t="e">
        <f>IF(ISNUMBER(Regressions!L118),ROUND(Regressions!L118, 1), NA())</f>
        <v>#N/A</v>
      </c>
      <c r="L108" s="572" t="e">
        <f>IF(ISNUMBER(Regressions!M118),ROUND(Regressions!M118, 1), NA())</f>
        <v>#N/A</v>
      </c>
      <c r="M108" s="569" t="e">
        <f>IF(ISNUMBER(Regressions!N118),ROUND(Regressions!N118, 1), NA())</f>
        <v>#N/A</v>
      </c>
      <c r="N108" s="570" t="e">
        <f>IF(ISNUMBER(Regressions!O118),ROUND(Regressions!O118, 1), NA())</f>
        <v>#N/A</v>
      </c>
      <c r="O108" s="571" t="e">
        <f>IF(ISNUMBER(Regressions!Q118),ROUND(Regressions!Q118, 1), NA())</f>
        <v>#N/A</v>
      </c>
      <c r="P108" s="567" t="e">
        <f>IF(ISNUMBER(Regressions!R118),ROUND(Regressions!R118, 1), NA())</f>
        <v>#N/A</v>
      </c>
      <c r="Q108" s="573" t="e">
        <f>IF(ISNUMBER(Regressions!S118),ROUND(Regressions!S118, 1), NA())</f>
        <v>#N/A</v>
      </c>
      <c r="R108" s="569" t="e">
        <f>IF(ISNUMBER(Regressions!T118),ROUND(Regressions!T118, 1), NA())</f>
        <v>#N/A</v>
      </c>
      <c r="S108" s="570" t="e">
        <f>IF(ISNUMBER(Regressions!U118),ROUND(Regressions!U118, 1), NA())</f>
        <v>#N/A</v>
      </c>
    </row>
    <row r="109" spans="1:19" x14ac:dyDescent="0.25">
      <c r="A109" s="562" t="str">
        <f>+Introduction!$C$7</f>
        <v>Republic of Moldova</v>
      </c>
      <c r="B109" s="563">
        <f>IF(ISBLANK(Regressions!B119), " ", Regressions!B119)</f>
        <v>2012</v>
      </c>
      <c r="C109" s="562" t="str">
        <f>HLOOKUP(Introduction!$G$4,nametranslations,27,FALSE)</f>
        <v>Pre-primary</v>
      </c>
      <c r="D109" s="565">
        <f>IF(ISBLANK(Regressions!D119), " ", Regressions!D119)</f>
        <v>147024</v>
      </c>
      <c r="E109" s="566" t="e">
        <f>IF(ISNUMBER(Regressions!E119),ROUND(Regressions!E119, 1), NA())</f>
        <v>#N/A</v>
      </c>
      <c r="F109" s="567" t="e">
        <f>IF(ISNUMBER(Regressions!F119),ROUND(Regressions!F119, 1), NA())</f>
        <v>#N/A</v>
      </c>
      <c r="G109" s="568" t="e">
        <f>IF(ISNUMBER(Regressions!G119),ROUND(Regressions!G119, 1), NA())</f>
        <v>#N/A</v>
      </c>
      <c r="H109" s="569" t="e">
        <f>IF(ISNUMBER(Regressions!H119),ROUND(Regressions!H119, 1), NA())</f>
        <v>#N/A</v>
      </c>
      <c r="I109" s="570" t="e">
        <f>IF(ISNUMBER(Regressions!I119),ROUND(Regressions!I119, 1), NA())</f>
        <v>#N/A</v>
      </c>
      <c r="J109" s="571" t="e">
        <f>IF(ISNUMBER(Regressions!K119),ROUND(Regressions!K119, 1), NA())</f>
        <v>#N/A</v>
      </c>
      <c r="K109" s="567" t="e">
        <f>IF(ISNUMBER(Regressions!L119),ROUND(Regressions!L119, 1), NA())</f>
        <v>#N/A</v>
      </c>
      <c r="L109" s="572" t="e">
        <f>IF(ISNUMBER(Regressions!M119),ROUND(Regressions!M119, 1), NA())</f>
        <v>#N/A</v>
      </c>
      <c r="M109" s="569" t="e">
        <f>IF(ISNUMBER(Regressions!N119),ROUND(Regressions!N119, 1), NA())</f>
        <v>#N/A</v>
      </c>
      <c r="N109" s="570" t="e">
        <f>IF(ISNUMBER(Regressions!O119),ROUND(Regressions!O119, 1), NA())</f>
        <v>#N/A</v>
      </c>
      <c r="O109" s="571" t="e">
        <f>IF(ISNUMBER(Regressions!Q119),ROUND(Regressions!Q119, 1), NA())</f>
        <v>#N/A</v>
      </c>
      <c r="P109" s="567" t="e">
        <f>IF(ISNUMBER(Regressions!R119),ROUND(Regressions!R119, 1), NA())</f>
        <v>#N/A</v>
      </c>
      <c r="Q109" s="573" t="e">
        <f>IF(ISNUMBER(Regressions!S119),ROUND(Regressions!S119, 1), NA())</f>
        <v>#N/A</v>
      </c>
      <c r="R109" s="569" t="e">
        <f>IF(ISNUMBER(Regressions!T119),ROUND(Regressions!T119, 1), NA())</f>
        <v>#N/A</v>
      </c>
      <c r="S109" s="570" t="e">
        <f>IF(ISNUMBER(Regressions!U119),ROUND(Regressions!U119, 1), NA())</f>
        <v>#N/A</v>
      </c>
    </row>
    <row r="110" spans="1:19" x14ac:dyDescent="0.25">
      <c r="A110" s="562" t="str">
        <f>+Introduction!$C$7</f>
        <v>Republic of Moldova</v>
      </c>
      <c r="B110" s="563">
        <f>IF(ISBLANK(Regressions!B120), " ", Regressions!B120)</f>
        <v>2013</v>
      </c>
      <c r="C110" s="562" t="str">
        <f>HLOOKUP(Introduction!$G$4,nametranslations,27,FALSE)</f>
        <v>Pre-primary</v>
      </c>
      <c r="D110" s="565">
        <f>IF(ISBLANK(Regressions!D120), " ", Regressions!D120)</f>
        <v>146201</v>
      </c>
      <c r="E110" s="566" t="e">
        <f>IF(ISNUMBER(Regressions!E120),ROUND(Regressions!E120, 1), NA())</f>
        <v>#N/A</v>
      </c>
      <c r="F110" s="567" t="e">
        <f>IF(ISNUMBER(Regressions!F120),ROUND(Regressions!F120, 1), NA())</f>
        <v>#N/A</v>
      </c>
      <c r="G110" s="568" t="e">
        <f>IF(ISNUMBER(Regressions!G120),ROUND(Regressions!G120, 1), NA())</f>
        <v>#N/A</v>
      </c>
      <c r="H110" s="569" t="e">
        <f>IF(ISNUMBER(Regressions!H120),ROUND(Regressions!H120, 1), NA())</f>
        <v>#N/A</v>
      </c>
      <c r="I110" s="570" t="e">
        <f>IF(ISNUMBER(Regressions!I120),ROUND(Regressions!I120, 1), NA())</f>
        <v>#N/A</v>
      </c>
      <c r="J110" s="571" t="e">
        <f>IF(ISNUMBER(Regressions!K120),ROUND(Regressions!K120, 1), NA())</f>
        <v>#N/A</v>
      </c>
      <c r="K110" s="567" t="e">
        <f>IF(ISNUMBER(Regressions!L120),ROUND(Regressions!L120, 1), NA())</f>
        <v>#N/A</v>
      </c>
      <c r="L110" s="572" t="e">
        <f>IF(ISNUMBER(Regressions!M120),ROUND(Regressions!M120, 1), NA())</f>
        <v>#N/A</v>
      </c>
      <c r="M110" s="569" t="e">
        <f>IF(ISNUMBER(Regressions!N120),ROUND(Regressions!N120, 1), NA())</f>
        <v>#N/A</v>
      </c>
      <c r="N110" s="570" t="e">
        <f>IF(ISNUMBER(Regressions!O120),ROUND(Regressions!O120, 1), NA())</f>
        <v>#N/A</v>
      </c>
      <c r="O110" s="571" t="e">
        <f>IF(ISNUMBER(Regressions!Q120),ROUND(Regressions!Q120, 1), NA())</f>
        <v>#N/A</v>
      </c>
      <c r="P110" s="567" t="e">
        <f>IF(ISNUMBER(Regressions!R120),ROUND(Regressions!R120, 1), NA())</f>
        <v>#N/A</v>
      </c>
      <c r="Q110" s="573" t="e">
        <f>IF(ISNUMBER(Regressions!S120),ROUND(Regressions!S120, 1), NA())</f>
        <v>#N/A</v>
      </c>
      <c r="R110" s="569" t="e">
        <f>IF(ISNUMBER(Regressions!T120),ROUND(Regressions!T120, 1), NA())</f>
        <v>#N/A</v>
      </c>
      <c r="S110" s="570" t="e">
        <f>IF(ISNUMBER(Regressions!U120),ROUND(Regressions!U120, 1), NA())</f>
        <v>#N/A</v>
      </c>
    </row>
    <row r="111" spans="1:19" x14ac:dyDescent="0.25">
      <c r="A111" s="562" t="str">
        <f>+Introduction!$C$7</f>
        <v>Republic of Moldova</v>
      </c>
      <c r="B111" s="563">
        <f>IF(ISBLANK(Regressions!B121), " ", Regressions!B121)</f>
        <v>2014</v>
      </c>
      <c r="C111" s="562" t="str">
        <f>HLOOKUP(Introduction!$G$4,nametranslations,27,FALSE)</f>
        <v>Pre-primary</v>
      </c>
      <c r="D111" s="565">
        <f>IF(ISBLANK(Regressions!D121), " ", Regressions!D121)</f>
        <v>146630</v>
      </c>
      <c r="E111" s="566" t="e">
        <f>IF(ISNUMBER(Regressions!E121),ROUND(Regressions!E121, 1), NA())</f>
        <v>#N/A</v>
      </c>
      <c r="F111" s="567" t="e">
        <f>IF(ISNUMBER(Regressions!F121),ROUND(Regressions!F121, 1), NA())</f>
        <v>#N/A</v>
      </c>
      <c r="G111" s="568" t="e">
        <f>IF(ISNUMBER(Regressions!G121),ROUND(Regressions!G121, 1), NA())</f>
        <v>#N/A</v>
      </c>
      <c r="H111" s="569" t="e">
        <f>IF(ISNUMBER(Regressions!H121),ROUND(Regressions!H121, 1), NA())</f>
        <v>#N/A</v>
      </c>
      <c r="I111" s="570" t="e">
        <f>IF(ISNUMBER(Regressions!I121),ROUND(Regressions!I121, 1), NA())</f>
        <v>#N/A</v>
      </c>
      <c r="J111" s="571" t="e">
        <f>IF(ISNUMBER(Regressions!K121),ROUND(Regressions!K121, 1), NA())</f>
        <v>#N/A</v>
      </c>
      <c r="K111" s="567" t="e">
        <f>IF(ISNUMBER(Regressions!L121),ROUND(Regressions!L121, 1), NA())</f>
        <v>#N/A</v>
      </c>
      <c r="L111" s="572" t="e">
        <f>IF(ISNUMBER(Regressions!M121),ROUND(Regressions!M121, 1), NA())</f>
        <v>#N/A</v>
      </c>
      <c r="M111" s="569" t="e">
        <f>IF(ISNUMBER(Regressions!N121),ROUND(Regressions!N121, 1), NA())</f>
        <v>#N/A</v>
      </c>
      <c r="N111" s="570" t="e">
        <f>IF(ISNUMBER(Regressions!O121),ROUND(Regressions!O121, 1), NA())</f>
        <v>#N/A</v>
      </c>
      <c r="O111" s="571" t="e">
        <f>IF(ISNUMBER(Regressions!Q121),ROUND(Regressions!Q121, 1), NA())</f>
        <v>#N/A</v>
      </c>
      <c r="P111" s="567" t="e">
        <f>IF(ISNUMBER(Regressions!R121),ROUND(Regressions!R121, 1), NA())</f>
        <v>#N/A</v>
      </c>
      <c r="Q111" s="573" t="e">
        <f>IF(ISNUMBER(Regressions!S121),ROUND(Regressions!S121, 1), NA())</f>
        <v>#N/A</v>
      </c>
      <c r="R111" s="569" t="e">
        <f>IF(ISNUMBER(Regressions!T121),ROUND(Regressions!T121, 1), NA())</f>
        <v>#N/A</v>
      </c>
      <c r="S111" s="570" t="e">
        <f>IF(ISNUMBER(Regressions!U121),ROUND(Regressions!U121, 1), NA())</f>
        <v>#N/A</v>
      </c>
    </row>
    <row r="112" spans="1:19" x14ac:dyDescent="0.25">
      <c r="A112" s="562" t="str">
        <f>+Introduction!$C$7</f>
        <v>Republic of Moldova</v>
      </c>
      <c r="B112" s="563">
        <f>IF(ISBLANK(Regressions!B122), " ", Regressions!B122)</f>
        <v>2015</v>
      </c>
      <c r="C112" s="562" t="str">
        <f>HLOOKUP(Introduction!$G$4,nametranslations,27,FALSE)</f>
        <v>Pre-primary</v>
      </c>
      <c r="D112" s="565">
        <f>IF(ISBLANK(Regressions!D122), " ", Regressions!D122)</f>
        <v>144579</v>
      </c>
      <c r="E112" s="566" t="e">
        <f>IF(ISNUMBER(Regressions!E122),ROUND(Regressions!E122, 1), NA())</f>
        <v>#N/A</v>
      </c>
      <c r="F112" s="567" t="e">
        <f>IF(ISNUMBER(Regressions!F122),ROUND(Regressions!F122, 1), NA())</f>
        <v>#N/A</v>
      </c>
      <c r="G112" s="568" t="e">
        <f>IF(ISNUMBER(Regressions!G122),ROUND(Regressions!G122, 1), NA())</f>
        <v>#N/A</v>
      </c>
      <c r="H112" s="569" t="e">
        <f>IF(ISNUMBER(Regressions!H122),ROUND(Regressions!H122, 1), NA())</f>
        <v>#N/A</v>
      </c>
      <c r="I112" s="570" t="e">
        <f>IF(ISNUMBER(Regressions!I122),ROUND(Regressions!I122, 1), NA())</f>
        <v>#N/A</v>
      </c>
      <c r="J112" s="571" t="e">
        <f>IF(ISNUMBER(Regressions!K122),ROUND(Regressions!K122, 1), NA())</f>
        <v>#N/A</v>
      </c>
      <c r="K112" s="567" t="e">
        <f>IF(ISNUMBER(Regressions!L122),ROUND(Regressions!L122, 1), NA())</f>
        <v>#N/A</v>
      </c>
      <c r="L112" s="572" t="e">
        <f>IF(ISNUMBER(Regressions!M122),ROUND(Regressions!M122, 1), NA())</f>
        <v>#N/A</v>
      </c>
      <c r="M112" s="569" t="e">
        <f>IF(ISNUMBER(Regressions!N122),ROUND(Regressions!N122, 1), NA())</f>
        <v>#N/A</v>
      </c>
      <c r="N112" s="570" t="e">
        <f>IF(ISNUMBER(Regressions!O122),ROUND(Regressions!O122, 1), NA())</f>
        <v>#N/A</v>
      </c>
      <c r="O112" s="571" t="e">
        <f>IF(ISNUMBER(Regressions!Q122),ROUND(Regressions!Q122, 1), NA())</f>
        <v>#N/A</v>
      </c>
      <c r="P112" s="567" t="e">
        <f>IF(ISNUMBER(Regressions!R122),ROUND(Regressions!R122, 1), NA())</f>
        <v>#N/A</v>
      </c>
      <c r="Q112" s="573" t="e">
        <f>IF(ISNUMBER(Regressions!S122),ROUND(Regressions!S122, 1), NA())</f>
        <v>#N/A</v>
      </c>
      <c r="R112" s="569" t="e">
        <f>IF(ISNUMBER(Regressions!T122),ROUND(Regressions!T122, 1), NA())</f>
        <v>#N/A</v>
      </c>
      <c r="S112" s="570" t="e">
        <f>IF(ISNUMBER(Regressions!U122),ROUND(Regressions!U122, 1), NA())</f>
        <v>#N/A</v>
      </c>
    </row>
    <row r="113" spans="1:19" x14ac:dyDescent="0.25">
      <c r="A113" s="562" t="str">
        <f>+Introduction!$C$7</f>
        <v>Republic of Moldova</v>
      </c>
      <c r="B113" s="563">
        <f>IF(ISBLANK(Regressions!B123), " ", Regressions!B123)</f>
        <v>2016</v>
      </c>
      <c r="C113" s="562" t="str">
        <f>HLOOKUP(Introduction!$G$4,nametranslations,27,FALSE)</f>
        <v>Pre-primary</v>
      </c>
      <c r="D113" s="565">
        <f>IF(ISBLANK(Regressions!D123), " ", Regressions!D123)</f>
        <v>143523</v>
      </c>
      <c r="E113" s="566" t="e">
        <f>IF(ISNUMBER(Regressions!E123),ROUND(Regressions!E123, 1), NA())</f>
        <v>#N/A</v>
      </c>
      <c r="F113" s="567" t="e">
        <f>IF(ISNUMBER(Regressions!F123),ROUND(Regressions!F123, 1), NA())</f>
        <v>#N/A</v>
      </c>
      <c r="G113" s="568" t="e">
        <f>IF(ISNUMBER(Regressions!G123),ROUND(Regressions!G123, 1), NA())</f>
        <v>#N/A</v>
      </c>
      <c r="H113" s="569" t="e">
        <f>IF(ISNUMBER(Regressions!H123),ROUND(Regressions!H123, 1), NA())</f>
        <v>#N/A</v>
      </c>
      <c r="I113" s="570" t="e">
        <f>IF(ISNUMBER(Regressions!I123),ROUND(Regressions!I123, 1), NA())</f>
        <v>#N/A</v>
      </c>
      <c r="J113" s="571" t="e">
        <f>IF(ISNUMBER(Regressions!K123),ROUND(Regressions!K123, 1), NA())</f>
        <v>#N/A</v>
      </c>
      <c r="K113" s="567" t="e">
        <f>IF(ISNUMBER(Regressions!L123),ROUND(Regressions!L123, 1), NA())</f>
        <v>#N/A</v>
      </c>
      <c r="L113" s="572" t="e">
        <f>IF(ISNUMBER(Regressions!M123),ROUND(Regressions!M123, 1), NA())</f>
        <v>#N/A</v>
      </c>
      <c r="M113" s="569" t="e">
        <f>IF(ISNUMBER(Regressions!N123),ROUND(Regressions!N123, 1), NA())</f>
        <v>#N/A</v>
      </c>
      <c r="N113" s="570" t="e">
        <f>IF(ISNUMBER(Regressions!O123),ROUND(Regressions!O123, 1), NA())</f>
        <v>#N/A</v>
      </c>
      <c r="O113" s="571" t="e">
        <f>IF(ISNUMBER(Regressions!Q123),ROUND(Regressions!Q123, 1), NA())</f>
        <v>#N/A</v>
      </c>
      <c r="P113" s="567" t="e">
        <f>IF(ISNUMBER(Regressions!R123),ROUND(Regressions!R123, 1), NA())</f>
        <v>#N/A</v>
      </c>
      <c r="Q113" s="573" t="e">
        <f>IF(ISNUMBER(Regressions!S123),ROUND(Regressions!S123, 1), NA())</f>
        <v>#N/A</v>
      </c>
      <c r="R113" s="569" t="e">
        <f>IF(ISNUMBER(Regressions!T123),ROUND(Regressions!T123, 1), NA())</f>
        <v>#N/A</v>
      </c>
      <c r="S113" s="570" t="e">
        <f>IF(ISNUMBER(Regressions!U123),ROUND(Regressions!U123, 1), NA())</f>
        <v>#N/A</v>
      </c>
    </row>
    <row r="114" spans="1:19" x14ac:dyDescent="0.25">
      <c r="A114" s="562" t="str">
        <f>+Introduction!$C$7</f>
        <v>Republic of Moldova</v>
      </c>
      <c r="B114" s="563">
        <f>IF(ISBLANK(Regressions!B124), " ", Regressions!B124)</f>
        <v>2017</v>
      </c>
      <c r="C114" s="562" t="str">
        <f>HLOOKUP(Introduction!$G$4,nametranslations,27,FALSE)</f>
        <v>Pre-primary</v>
      </c>
      <c r="D114" s="565">
        <f>IF(ISBLANK(Regressions!D124), " ", Regressions!D124)</f>
        <v>140897</v>
      </c>
      <c r="E114" s="566" t="e">
        <f>IF(ISNUMBER(Regressions!E124),ROUND(Regressions!E124, 1), NA())</f>
        <v>#N/A</v>
      </c>
      <c r="F114" s="567" t="e">
        <f>IF(ISNUMBER(Regressions!F124),ROUND(Regressions!F124, 1), NA())</f>
        <v>#N/A</v>
      </c>
      <c r="G114" s="568" t="e">
        <f>IF(ISNUMBER(Regressions!G124),ROUND(Regressions!G124, 1), NA())</f>
        <v>#N/A</v>
      </c>
      <c r="H114" s="569" t="e">
        <f>IF(ISNUMBER(Regressions!H124),ROUND(Regressions!H124, 1), NA())</f>
        <v>#N/A</v>
      </c>
      <c r="I114" s="570" t="e">
        <f>IF(ISNUMBER(Regressions!I124),ROUND(Regressions!I124, 1), NA())</f>
        <v>#N/A</v>
      </c>
      <c r="J114" s="571" t="e">
        <f>IF(ISNUMBER(Regressions!K124),ROUND(Regressions!K124, 1), NA())</f>
        <v>#N/A</v>
      </c>
      <c r="K114" s="567" t="e">
        <f>IF(ISNUMBER(Regressions!L124),ROUND(Regressions!L124, 1), NA())</f>
        <v>#N/A</v>
      </c>
      <c r="L114" s="572" t="e">
        <f>IF(ISNUMBER(Regressions!M124),ROUND(Regressions!M124, 1), NA())</f>
        <v>#N/A</v>
      </c>
      <c r="M114" s="569" t="e">
        <f>IF(ISNUMBER(Regressions!N124),ROUND(Regressions!N124, 1), NA())</f>
        <v>#N/A</v>
      </c>
      <c r="N114" s="570" t="e">
        <f>IF(ISNUMBER(Regressions!O124),ROUND(Regressions!O124, 1), NA())</f>
        <v>#N/A</v>
      </c>
      <c r="O114" s="571" t="e">
        <f>IF(ISNUMBER(Regressions!Q124),ROUND(Regressions!Q124, 1), NA())</f>
        <v>#N/A</v>
      </c>
      <c r="P114" s="567" t="e">
        <f>IF(ISNUMBER(Regressions!R124),ROUND(Regressions!R124, 1), NA())</f>
        <v>#N/A</v>
      </c>
      <c r="Q114" s="573" t="e">
        <f>IF(ISNUMBER(Regressions!S124),ROUND(Regressions!S124, 1), NA())</f>
        <v>#N/A</v>
      </c>
      <c r="R114" s="569" t="e">
        <f>IF(ISNUMBER(Regressions!T124),ROUND(Regressions!T124, 1), NA())</f>
        <v>#N/A</v>
      </c>
      <c r="S114" s="570" t="e">
        <f>IF(ISNUMBER(Regressions!U124),ROUND(Regressions!U124, 1), NA())</f>
        <v>#N/A</v>
      </c>
    </row>
    <row r="115" spans="1:19" x14ac:dyDescent="0.25">
      <c r="A115" s="562" t="str">
        <f>+Introduction!$C$7</f>
        <v>Republic of Moldova</v>
      </c>
      <c r="B115" s="563">
        <f>IF(ISBLANK(Regressions!B125), " ", Regressions!B125)</f>
        <v>2018</v>
      </c>
      <c r="C115" s="562" t="str">
        <f>HLOOKUP(Introduction!$G$4,nametranslations,27,FALSE)</f>
        <v>Pre-primary</v>
      </c>
      <c r="D115" s="565">
        <f>IF(ISBLANK(Regressions!D125), " ", Regressions!D125)</f>
        <v>141233</v>
      </c>
      <c r="E115" s="566" t="e">
        <f>IF(ISNUMBER(Regressions!E125),ROUND(Regressions!E125, 1), NA())</f>
        <v>#N/A</v>
      </c>
      <c r="F115" s="567" t="e">
        <f>IF(ISNUMBER(Regressions!F125),ROUND(Regressions!F125, 1), NA())</f>
        <v>#N/A</v>
      </c>
      <c r="G115" s="568" t="e">
        <f>IF(ISNUMBER(Regressions!G125),ROUND(Regressions!G125, 1), NA())</f>
        <v>#N/A</v>
      </c>
      <c r="H115" s="569" t="e">
        <f>IF(ISNUMBER(Regressions!H125),ROUND(Regressions!H125, 1), NA())</f>
        <v>#N/A</v>
      </c>
      <c r="I115" s="570" t="e">
        <f>IF(ISNUMBER(Regressions!I125),ROUND(Regressions!I125, 1), NA())</f>
        <v>#N/A</v>
      </c>
      <c r="J115" s="571" t="e">
        <f>IF(ISNUMBER(Regressions!K125),ROUND(Regressions!K125, 1), NA())</f>
        <v>#N/A</v>
      </c>
      <c r="K115" s="567" t="e">
        <f>IF(ISNUMBER(Regressions!L125),ROUND(Regressions!L125, 1), NA())</f>
        <v>#N/A</v>
      </c>
      <c r="L115" s="572" t="e">
        <f>IF(ISNUMBER(Regressions!M125),ROUND(Regressions!M125, 1), NA())</f>
        <v>#N/A</v>
      </c>
      <c r="M115" s="569" t="e">
        <f>IF(ISNUMBER(Regressions!N125),ROUND(Regressions!N125, 1), NA())</f>
        <v>#N/A</v>
      </c>
      <c r="N115" s="570" t="e">
        <f>IF(ISNUMBER(Regressions!O125),ROUND(Regressions!O125, 1), NA())</f>
        <v>#N/A</v>
      </c>
      <c r="O115" s="571" t="e">
        <f>IF(ISNUMBER(Regressions!Q125),ROUND(Regressions!Q125, 1), NA())</f>
        <v>#N/A</v>
      </c>
      <c r="P115" s="567" t="e">
        <f>IF(ISNUMBER(Regressions!R125),ROUND(Regressions!R125, 1), NA())</f>
        <v>#N/A</v>
      </c>
      <c r="Q115" s="573" t="e">
        <f>IF(ISNUMBER(Regressions!S125),ROUND(Regressions!S125, 1), NA())</f>
        <v>#N/A</v>
      </c>
      <c r="R115" s="569" t="e">
        <f>IF(ISNUMBER(Regressions!T125),ROUND(Regressions!T125, 1), NA())</f>
        <v>#N/A</v>
      </c>
      <c r="S115" s="570" t="e">
        <f>IF(ISNUMBER(Regressions!U125),ROUND(Regressions!U125, 1), NA())</f>
        <v>#N/A</v>
      </c>
    </row>
    <row r="116" spans="1:19" x14ac:dyDescent="0.25">
      <c r="A116" s="562" t="str">
        <f>+Introduction!$C$7</f>
        <v>Republic of Moldova</v>
      </c>
      <c r="B116" s="563">
        <f>IF(ISBLANK(Regressions!B126), " ", Regressions!B126)</f>
        <v>2019</v>
      </c>
      <c r="C116" s="562" t="str">
        <f>HLOOKUP(Introduction!$G$4,nametranslations,27,FALSE)</f>
        <v>Pre-primary</v>
      </c>
      <c r="D116" s="565">
        <f>IF(ISBLANK(Regressions!D126), " ", Regressions!D126)</f>
        <v>142202</v>
      </c>
      <c r="E116" s="566" t="e">
        <f>IF(ISNUMBER(Regressions!E126),ROUND(Regressions!E126, 1), NA())</f>
        <v>#N/A</v>
      </c>
      <c r="F116" s="567" t="e">
        <f>IF(ISNUMBER(Regressions!F126),ROUND(Regressions!F126, 1), NA())</f>
        <v>#N/A</v>
      </c>
      <c r="G116" s="568" t="e">
        <f>IF(ISNUMBER(Regressions!G126),ROUND(Regressions!G126, 1), NA())</f>
        <v>#N/A</v>
      </c>
      <c r="H116" s="569" t="e">
        <f>IF(ISNUMBER(Regressions!H126),ROUND(Regressions!H126, 1), NA())</f>
        <v>#N/A</v>
      </c>
      <c r="I116" s="570" t="e">
        <f>IF(ISNUMBER(Regressions!I126),ROUND(Regressions!I126, 1), NA())</f>
        <v>#N/A</v>
      </c>
      <c r="J116" s="571" t="e">
        <f>IF(ISNUMBER(Regressions!K126),ROUND(Regressions!K126, 1), NA())</f>
        <v>#N/A</v>
      </c>
      <c r="K116" s="567" t="e">
        <f>IF(ISNUMBER(Regressions!L126),ROUND(Regressions!L126, 1), NA())</f>
        <v>#N/A</v>
      </c>
      <c r="L116" s="572" t="e">
        <f>IF(ISNUMBER(Regressions!M126),ROUND(Regressions!M126, 1), NA())</f>
        <v>#N/A</v>
      </c>
      <c r="M116" s="569" t="e">
        <f>IF(ISNUMBER(Regressions!N126),ROUND(Regressions!N126, 1), NA())</f>
        <v>#N/A</v>
      </c>
      <c r="N116" s="570" t="e">
        <f>IF(ISNUMBER(Regressions!O126),ROUND(Regressions!O126, 1), NA())</f>
        <v>#N/A</v>
      </c>
      <c r="O116" s="571" t="e">
        <f>IF(ISNUMBER(Regressions!Q126),ROUND(Regressions!Q126, 1), NA())</f>
        <v>#N/A</v>
      </c>
      <c r="P116" s="567" t="e">
        <f>IF(ISNUMBER(Regressions!R126),ROUND(Regressions!R126, 1), NA())</f>
        <v>#N/A</v>
      </c>
      <c r="Q116" s="573" t="e">
        <f>IF(ISNUMBER(Regressions!S126),ROUND(Regressions!S126, 1), NA())</f>
        <v>#N/A</v>
      </c>
      <c r="R116" s="569" t="e">
        <f>IF(ISNUMBER(Regressions!T126),ROUND(Regressions!T126, 1), NA())</f>
        <v>#N/A</v>
      </c>
      <c r="S116" s="570" t="e">
        <f>IF(ISNUMBER(Regressions!U126),ROUND(Regressions!U126, 1), NA())</f>
        <v>#N/A</v>
      </c>
    </row>
    <row r="117" spans="1:19" x14ac:dyDescent="0.25">
      <c r="A117" s="562" t="str">
        <f>+Introduction!$C$7</f>
        <v>Republic of Moldova</v>
      </c>
      <c r="B117" s="563">
        <f>IF(ISBLANK(Regressions!B127), " ", Regressions!B127)</f>
        <v>2020</v>
      </c>
      <c r="C117" s="562" t="str">
        <f>HLOOKUP(Introduction!$G$4,nametranslations,27,FALSE)</f>
        <v>Pre-primary</v>
      </c>
      <c r="D117" s="565">
        <f>IF(ISBLANK(Regressions!D127), " ", Regressions!D127)</f>
        <v>141296</v>
      </c>
      <c r="E117" s="566" t="e">
        <f>IF(ISNUMBER(Regressions!E127),ROUND(Regressions!E127, 1), NA())</f>
        <v>#N/A</v>
      </c>
      <c r="F117" s="567" t="e">
        <f>IF(ISNUMBER(Regressions!F127),ROUND(Regressions!F127, 1), NA())</f>
        <v>#N/A</v>
      </c>
      <c r="G117" s="568" t="e">
        <f>IF(ISNUMBER(Regressions!G127),ROUND(Regressions!G127, 1), NA())</f>
        <v>#N/A</v>
      </c>
      <c r="H117" s="569" t="e">
        <f>IF(ISNUMBER(Regressions!H127),ROUND(Regressions!H127, 1), NA())</f>
        <v>#N/A</v>
      </c>
      <c r="I117" s="570" t="e">
        <f>IF(ISNUMBER(Regressions!I127),ROUND(Regressions!I127, 1), NA())</f>
        <v>#N/A</v>
      </c>
      <c r="J117" s="571" t="e">
        <f>IF(ISNUMBER(Regressions!K127),ROUND(Regressions!K127, 1), NA())</f>
        <v>#N/A</v>
      </c>
      <c r="K117" s="567" t="e">
        <f>IF(ISNUMBER(Regressions!L127),ROUND(Regressions!L127, 1), NA())</f>
        <v>#N/A</v>
      </c>
      <c r="L117" s="572" t="e">
        <f>IF(ISNUMBER(Regressions!M127),ROUND(Regressions!M127, 1), NA())</f>
        <v>#N/A</v>
      </c>
      <c r="M117" s="569" t="e">
        <f>IF(ISNUMBER(Regressions!N127),ROUND(Regressions!N127, 1), NA())</f>
        <v>#N/A</v>
      </c>
      <c r="N117" s="570" t="e">
        <f>IF(ISNUMBER(Regressions!O127),ROUND(Regressions!O127, 1), NA())</f>
        <v>#N/A</v>
      </c>
      <c r="O117" s="571" t="e">
        <f>IF(ISNUMBER(Regressions!Q127),ROUND(Regressions!Q127, 1), NA())</f>
        <v>#N/A</v>
      </c>
      <c r="P117" s="567" t="e">
        <f>IF(ISNUMBER(Regressions!R127),ROUND(Regressions!R127, 1), NA())</f>
        <v>#N/A</v>
      </c>
      <c r="Q117" s="573" t="e">
        <f>IF(ISNUMBER(Regressions!S127),ROUND(Regressions!S127, 1), NA())</f>
        <v>#N/A</v>
      </c>
      <c r="R117" s="569" t="e">
        <f>IF(ISNUMBER(Regressions!T127),ROUND(Regressions!T127, 1), NA())</f>
        <v>#N/A</v>
      </c>
      <c r="S117" s="570" t="e">
        <f>IF(ISNUMBER(Regressions!U127),ROUND(Regressions!U127, 1), NA())</f>
        <v>#N/A</v>
      </c>
    </row>
    <row r="118" spans="1:19" x14ac:dyDescent="0.25">
      <c r="A118" s="562" t="str">
        <f>+Introduction!$C$7</f>
        <v>Republic of Moldova</v>
      </c>
      <c r="B118" s="563">
        <f>IF(ISBLANK(Regressions!B128), " ", Regressions!B128)</f>
        <v>2021</v>
      </c>
      <c r="C118" s="562" t="str">
        <f>HLOOKUP(Introduction!$G$4,nametranslations,27,FALSE)</f>
        <v>Pre-primary</v>
      </c>
      <c r="D118" s="565">
        <f>IF(ISBLANK(Regressions!D128), " ", Regressions!D128)</f>
        <v>139616</v>
      </c>
      <c r="E118" s="571" t="e">
        <f>IF(ISNUMBER(Regressions!E128),ROUND(Regressions!E128, 1), NA())</f>
        <v>#N/A</v>
      </c>
      <c r="F118" s="574" t="e">
        <f>IF(ISNUMBER(Regressions!F128),ROUND(Regressions!F128, 1), NA())</f>
        <v>#N/A</v>
      </c>
      <c r="G118" s="575" t="e">
        <f>IF(ISNUMBER(Regressions!G128),ROUND(Regressions!G128, 1), NA())</f>
        <v>#N/A</v>
      </c>
      <c r="H118" s="569" t="e">
        <f>IF(ISNUMBER(Regressions!H128),ROUND(Regressions!H128, 1), NA())</f>
        <v>#N/A</v>
      </c>
      <c r="I118" s="570" t="e">
        <f>IF(ISNUMBER(Regressions!I128),ROUND(Regressions!I128, 1), NA())</f>
        <v>#N/A</v>
      </c>
      <c r="J118" s="571" t="e">
        <f>IF(ISNUMBER(Regressions!K128),ROUND(Regressions!K128, 1), NA())</f>
        <v>#N/A</v>
      </c>
      <c r="K118" s="574" t="e">
        <f>IF(ISNUMBER(Regressions!L128),ROUND(Regressions!L128, 1), NA())</f>
        <v>#N/A</v>
      </c>
      <c r="L118" s="576" t="e">
        <f>IF(ISNUMBER(Regressions!M128),ROUND(Regressions!M128, 1), NA())</f>
        <v>#N/A</v>
      </c>
      <c r="M118" s="569" t="e">
        <f>IF(ISNUMBER(Regressions!N128),ROUND(Regressions!N128, 1), NA())</f>
        <v>#N/A</v>
      </c>
      <c r="N118" s="570" t="e">
        <f>IF(ISNUMBER(Regressions!O128),ROUND(Regressions!O128, 1), NA())</f>
        <v>#N/A</v>
      </c>
      <c r="O118" s="571" t="e">
        <f>IF(ISNUMBER(Regressions!Q128),ROUND(Regressions!Q128, 1), NA())</f>
        <v>#N/A</v>
      </c>
      <c r="P118" s="574" t="e">
        <f>IF(ISNUMBER(Regressions!R128),ROUND(Regressions!R128, 1), NA())</f>
        <v>#N/A</v>
      </c>
      <c r="Q118" s="577" t="e">
        <f>IF(ISNUMBER(Regressions!S128),ROUND(Regressions!S128, 1), NA())</f>
        <v>#N/A</v>
      </c>
      <c r="R118" s="569" t="e">
        <f>IF(ISNUMBER(Regressions!T128),ROUND(Regressions!T128, 1), NA())</f>
        <v>#N/A</v>
      </c>
      <c r="S118" s="570" t="e">
        <f>IF(ISNUMBER(Regressions!U128),ROUND(Regressions!U128, 1), NA())</f>
        <v>#N/A</v>
      </c>
    </row>
    <row r="119" spans="1:19" x14ac:dyDescent="0.25">
      <c r="A119" s="562" t="str">
        <f>+Introduction!$C$7</f>
        <v>Republic of Moldova</v>
      </c>
      <c r="B119" s="563">
        <f>IF(ISBLANK(Regressions!B129), " ", Regressions!B129)</f>
        <v>2022</v>
      </c>
      <c r="C119" s="562" t="str">
        <f>HLOOKUP(Introduction!$G$4,nametranslations,27,FALSE)</f>
        <v>Pre-primary</v>
      </c>
      <c r="D119" s="565">
        <f>IF(ISBLANK(Regressions!D129), " ", Regressions!D129)</f>
        <v>138793</v>
      </c>
      <c r="E119" s="566" t="e">
        <f>IF(ISNUMBER(Regressions!E129),ROUND(Regressions!E129, 1), NA())</f>
        <v>#N/A</v>
      </c>
      <c r="F119" s="567" t="e">
        <f>IF(ISNUMBER(Regressions!F129),ROUND(Regressions!F129, 1), NA())</f>
        <v>#N/A</v>
      </c>
      <c r="G119" s="568" t="e">
        <f>IF(ISNUMBER(Regressions!G129),ROUND(Regressions!G129, 1), NA())</f>
        <v>#N/A</v>
      </c>
      <c r="H119" s="569" t="e">
        <f>IF(ISNUMBER(Regressions!H129),ROUND(Regressions!H129, 1), NA())</f>
        <v>#N/A</v>
      </c>
      <c r="I119" s="570" t="e">
        <f>IF(ISNUMBER(Regressions!I129),ROUND(Regressions!I129, 1), NA())</f>
        <v>#N/A</v>
      </c>
      <c r="J119" s="571" t="e">
        <f>IF(ISNUMBER(Regressions!K129),ROUND(Regressions!K129, 1), NA())</f>
        <v>#N/A</v>
      </c>
      <c r="K119" s="567" t="e">
        <f>IF(ISNUMBER(Regressions!L129),ROUND(Regressions!L129, 1), NA())</f>
        <v>#N/A</v>
      </c>
      <c r="L119" s="572" t="e">
        <f>IF(ISNUMBER(Regressions!M129),ROUND(Regressions!M129, 1), NA())</f>
        <v>#N/A</v>
      </c>
      <c r="M119" s="569" t="e">
        <f>IF(ISNUMBER(Regressions!N129),ROUND(Regressions!N129, 1), NA())</f>
        <v>#N/A</v>
      </c>
      <c r="N119" s="570" t="e">
        <f>IF(ISNUMBER(Regressions!O129),ROUND(Regressions!O129, 1), NA())</f>
        <v>#N/A</v>
      </c>
      <c r="O119" s="571" t="e">
        <f>IF(ISNUMBER(Regressions!Q129),ROUND(Regressions!Q129, 1), NA())</f>
        <v>#N/A</v>
      </c>
      <c r="P119" s="567" t="e">
        <f>IF(ISNUMBER(Regressions!R129),ROUND(Regressions!R129, 1), NA())</f>
        <v>#N/A</v>
      </c>
      <c r="Q119" s="573" t="e">
        <f>IF(ISNUMBER(Regressions!S129),ROUND(Regressions!S129, 1), NA())</f>
        <v>#N/A</v>
      </c>
      <c r="R119" s="569" t="e">
        <f>IF(ISNUMBER(Regressions!T129),ROUND(Regressions!T129, 1), NA())</f>
        <v>#N/A</v>
      </c>
      <c r="S119" s="570" t="e">
        <f>IF(ISNUMBER(Regressions!U129),ROUND(Regressions!U129, 1), NA())</f>
        <v>#N/A</v>
      </c>
    </row>
    <row r="120" spans="1:19" x14ac:dyDescent="0.25">
      <c r="A120" s="562" t="str">
        <f>+Introduction!$C$7</f>
        <v>Republic of Moldova</v>
      </c>
      <c r="B120" s="563">
        <f>IF(ISBLANK(Regressions!B130), " ", Regressions!B130)</f>
        <v>2023</v>
      </c>
      <c r="C120" s="562" t="str">
        <f>HLOOKUP(Introduction!$G$4,nametranslations,27,FALSE)</f>
        <v>Pre-primary</v>
      </c>
      <c r="D120" s="565">
        <f>IF(ISBLANK(Regressions!D130), " ", Regressions!D130)</f>
        <v>138793</v>
      </c>
      <c r="E120" s="566" t="e">
        <f>IF(ISNUMBER(Regressions!E130),ROUND(Regressions!E130, 1), NA())</f>
        <v>#N/A</v>
      </c>
      <c r="F120" s="567" t="e">
        <f>IF(ISNUMBER(Regressions!F130),ROUND(Regressions!F130, 1), NA())</f>
        <v>#N/A</v>
      </c>
      <c r="G120" s="568" t="e">
        <f>IF(ISNUMBER(Regressions!G130),ROUND(Regressions!G130, 1), NA())</f>
        <v>#N/A</v>
      </c>
      <c r="H120" s="569" t="e">
        <f>IF(ISNUMBER(Regressions!H130),ROUND(Regressions!H130, 1), NA())</f>
        <v>#N/A</v>
      </c>
      <c r="I120" s="570" t="e">
        <f>IF(ISNUMBER(Regressions!I130),ROUND(Regressions!I130, 1), NA())</f>
        <v>#N/A</v>
      </c>
      <c r="J120" s="571" t="e">
        <f>IF(ISNUMBER(Regressions!K130),ROUND(Regressions!K130, 1), NA())</f>
        <v>#N/A</v>
      </c>
      <c r="K120" s="567" t="e">
        <f>IF(ISNUMBER(Regressions!L130),ROUND(Regressions!L130, 1), NA())</f>
        <v>#N/A</v>
      </c>
      <c r="L120" s="572" t="e">
        <f>IF(ISNUMBER(Regressions!M130),ROUND(Regressions!M130, 1), NA())</f>
        <v>#N/A</v>
      </c>
      <c r="M120" s="569" t="e">
        <f>IF(ISNUMBER(Regressions!N130),ROUND(Regressions!N130, 1), NA())</f>
        <v>#N/A</v>
      </c>
      <c r="N120" s="570" t="e">
        <f>IF(ISNUMBER(Regressions!O130),ROUND(Regressions!O130, 1), NA())</f>
        <v>#N/A</v>
      </c>
      <c r="O120" s="571" t="e">
        <f>IF(ISNUMBER(Regressions!Q130),ROUND(Regressions!Q130, 1), NA())</f>
        <v>#N/A</v>
      </c>
      <c r="P120" s="567" t="e">
        <f>IF(ISNUMBER(Regressions!R130),ROUND(Regressions!R130, 1), NA())</f>
        <v>#N/A</v>
      </c>
      <c r="Q120" s="573" t="e">
        <f>IF(ISNUMBER(Regressions!S130),ROUND(Regressions!S130, 1), NA())</f>
        <v>#N/A</v>
      </c>
      <c r="R120" s="569" t="e">
        <f>IF(ISNUMBER(Regressions!T130),ROUND(Regressions!T130, 1), NA())</f>
        <v>#N/A</v>
      </c>
      <c r="S120" s="570" t="e">
        <f>IF(ISNUMBER(Regressions!U130),ROUND(Regressions!U130, 1), NA())</f>
        <v>#N/A</v>
      </c>
    </row>
    <row r="121" spans="1:19" x14ac:dyDescent="0.25">
      <c r="A121" s="562" t="str">
        <f>+Introduction!$C$7</f>
        <v>Republic of Moldova</v>
      </c>
      <c r="B121" s="563">
        <f>IF(ISBLANK(Regressions!B131), " ", Regressions!B131)</f>
        <v>2024</v>
      </c>
      <c r="C121" s="562" t="str">
        <f>HLOOKUP(Introduction!$G$4,nametranslations,27,FALSE)</f>
        <v>Pre-primary</v>
      </c>
      <c r="D121" s="565">
        <f>IF(ISBLANK(Regressions!D131), " ", Regressions!D131)</f>
        <v>138793</v>
      </c>
      <c r="E121" s="566" t="e">
        <f>IF(ISNUMBER(Regressions!E131),ROUND(Regressions!E131, 1), NA())</f>
        <v>#N/A</v>
      </c>
      <c r="F121" s="567" t="e">
        <f>IF(ISNUMBER(Regressions!F131),ROUND(Regressions!F131, 1), NA())</f>
        <v>#N/A</v>
      </c>
      <c r="G121" s="568" t="e">
        <f>IF(ISNUMBER(Regressions!G131),ROUND(Regressions!G131, 1), NA())</f>
        <v>#N/A</v>
      </c>
      <c r="H121" s="569" t="e">
        <f>IF(ISNUMBER(Regressions!H131),ROUND(Regressions!H131, 1), NA())</f>
        <v>#N/A</v>
      </c>
      <c r="I121" s="570" t="e">
        <f>IF(ISNUMBER(Regressions!I131),ROUND(Regressions!I131, 1), NA())</f>
        <v>#N/A</v>
      </c>
      <c r="J121" s="571" t="e">
        <f>IF(ISNUMBER(Regressions!K131),ROUND(Regressions!K131, 1), NA())</f>
        <v>#N/A</v>
      </c>
      <c r="K121" s="567" t="e">
        <f>IF(ISNUMBER(Regressions!L131),ROUND(Regressions!L131, 1), NA())</f>
        <v>#N/A</v>
      </c>
      <c r="L121" s="572" t="e">
        <f>IF(ISNUMBER(Regressions!M131),ROUND(Regressions!M131, 1), NA())</f>
        <v>#N/A</v>
      </c>
      <c r="M121" s="569" t="e">
        <f>IF(ISNUMBER(Regressions!N131),ROUND(Regressions!N131, 1), NA())</f>
        <v>#N/A</v>
      </c>
      <c r="N121" s="570" t="e">
        <f>IF(ISNUMBER(Regressions!O131),ROUND(Regressions!O131, 1), NA())</f>
        <v>#N/A</v>
      </c>
      <c r="O121" s="571" t="e">
        <f>IF(ISNUMBER(Regressions!Q131),ROUND(Regressions!Q131, 1), NA())</f>
        <v>#N/A</v>
      </c>
      <c r="P121" s="567" t="e">
        <f>IF(ISNUMBER(Regressions!R131),ROUND(Regressions!R131, 1), NA())</f>
        <v>#N/A</v>
      </c>
      <c r="Q121" s="573" t="e">
        <f>IF(ISNUMBER(Regressions!S131),ROUND(Regressions!S131, 1), NA())</f>
        <v>#N/A</v>
      </c>
      <c r="R121" s="569" t="e">
        <f>IF(ISNUMBER(Regressions!T131),ROUND(Regressions!T131, 1), NA())</f>
        <v>#N/A</v>
      </c>
      <c r="S121" s="570" t="e">
        <f>IF(ISNUMBER(Regressions!U131),ROUND(Regressions!U131, 1), NA())</f>
        <v>#N/A</v>
      </c>
    </row>
    <row r="122" spans="1:19" x14ac:dyDescent="0.25">
      <c r="A122" s="578" t="str">
        <f>+Introduction!$C$7</f>
        <v>Republic of Moldova</v>
      </c>
      <c r="B122" s="579">
        <f>IF(ISBLANK(Regressions!B132), " ", Regressions!B132)</f>
        <v>2025</v>
      </c>
      <c r="C122" s="578" t="str">
        <f>HLOOKUP(Introduction!$G$4,nametranslations,27,FALSE)</f>
        <v>Pre-primary</v>
      </c>
      <c r="D122" s="580">
        <f>IF(ISBLANK(Regressions!D132), " ", Regressions!D132)</f>
        <v>138793</v>
      </c>
      <c r="E122" s="581" t="e">
        <f>IF(ISNUMBER(Regressions!E132),ROUND(Regressions!E132, 1), NA())</f>
        <v>#N/A</v>
      </c>
      <c r="F122" s="582" t="e">
        <f>IF(ISNUMBER(Regressions!F132),ROUND(Regressions!F132, 1), NA())</f>
        <v>#N/A</v>
      </c>
      <c r="G122" s="583" t="e">
        <f>IF(ISNUMBER(Regressions!G132),ROUND(Regressions!G132, 1), NA())</f>
        <v>#N/A</v>
      </c>
      <c r="H122" s="584" t="e">
        <f>IF(ISNUMBER(Regressions!H132),ROUND(Regressions!H132, 1), NA())</f>
        <v>#N/A</v>
      </c>
      <c r="I122" s="585" t="e">
        <f>IF(ISNUMBER(Regressions!I132),ROUND(Regressions!I132, 1), NA())</f>
        <v>#N/A</v>
      </c>
      <c r="J122" s="586" t="e">
        <f>IF(ISNUMBER(Regressions!K132),ROUND(Regressions!K132, 1), NA())</f>
        <v>#N/A</v>
      </c>
      <c r="K122" s="582" t="e">
        <f>IF(ISNUMBER(Regressions!L132),ROUND(Regressions!L132, 1), NA())</f>
        <v>#N/A</v>
      </c>
      <c r="L122" s="587" t="e">
        <f>IF(ISNUMBER(Regressions!M132),ROUND(Regressions!M132, 1), NA())</f>
        <v>#N/A</v>
      </c>
      <c r="M122" s="584" t="e">
        <f>IF(ISNUMBER(Regressions!N132),ROUND(Regressions!N132, 1), NA())</f>
        <v>#N/A</v>
      </c>
      <c r="N122" s="585" t="e">
        <f>IF(ISNUMBER(Regressions!O132),ROUND(Regressions!O132, 1), NA())</f>
        <v>#N/A</v>
      </c>
      <c r="O122" s="586" t="e">
        <f>IF(ISNUMBER(Regressions!Q132),ROUND(Regressions!Q132, 1), NA())</f>
        <v>#N/A</v>
      </c>
      <c r="P122" s="582" t="e">
        <f>IF(ISNUMBER(Regressions!R132),ROUND(Regressions!R132, 1), NA())</f>
        <v>#N/A</v>
      </c>
      <c r="Q122" s="588" t="e">
        <f>IF(ISNUMBER(Regressions!S132),ROUND(Regressions!S132, 1), NA())</f>
        <v>#N/A</v>
      </c>
      <c r="R122" s="584" t="e">
        <f>IF(ISNUMBER(Regressions!T132),ROUND(Regressions!T132, 1), NA())</f>
        <v>#N/A</v>
      </c>
      <c r="S122" s="585" t="e">
        <f>IF(ISNUMBER(Regressions!U132),ROUND(Regressions!U132, 1), NA())</f>
        <v>#N/A</v>
      </c>
    </row>
    <row r="123" spans="1:19" hidden="1" x14ac:dyDescent="0.25">
      <c r="A123" s="562" t="str">
        <f>+Introduction!$C$7</f>
        <v>Republic of Moldova</v>
      </c>
      <c r="B123" s="563">
        <f>IF(ISBLANK(Regressions!B133), " ", Regressions!B133)</f>
        <v>2026</v>
      </c>
      <c r="C123" s="562" t="str">
        <f>HLOOKUP(Introduction!$G$4,nametranslations,27,FALSE)</f>
        <v>Pre-primary</v>
      </c>
      <c r="D123" s="565" t="str">
        <f>IF(ISBLANK(Regressions!D133), " ", Regressions!D133)</f>
        <v xml:space="preserve"> </v>
      </c>
      <c r="E123" s="566" t="e">
        <f>IF(ISNUMBER(Regressions!E133),ROUND(Regressions!E133, 1), NA())</f>
        <v>#N/A</v>
      </c>
      <c r="F123" s="567" t="e">
        <f>IF(ISNUMBER(Regressions!F133),ROUND(Regressions!F133, 1), NA())</f>
        <v>#N/A</v>
      </c>
      <c r="G123" s="568" t="e">
        <f>IF(ISNUMBER(Regressions!G133),ROUND(Regressions!G133, 1), NA())</f>
        <v>#N/A</v>
      </c>
      <c r="H123" s="569" t="e">
        <f>IF(ISNUMBER(Regressions!H133),ROUND(Regressions!H133, 1), NA())</f>
        <v>#N/A</v>
      </c>
      <c r="I123" s="570" t="e">
        <f>IF(ISNUMBER(Regressions!I133),ROUND(Regressions!I133, 1), NA())</f>
        <v>#N/A</v>
      </c>
      <c r="J123" s="571" t="e">
        <f>IF(ISNUMBER(Regressions!K133),ROUND(Regressions!K133, 1), NA())</f>
        <v>#N/A</v>
      </c>
      <c r="K123" s="567" t="e">
        <f>IF(ISNUMBER(Regressions!L133),ROUND(Regressions!L133, 1), NA())</f>
        <v>#N/A</v>
      </c>
      <c r="L123" s="572" t="e">
        <f>IF(ISNUMBER(Regressions!M133),ROUND(Regressions!M133, 1), NA())</f>
        <v>#N/A</v>
      </c>
      <c r="M123" s="569" t="e">
        <f>IF(ISNUMBER(Regressions!N133),ROUND(Regressions!N133, 1), NA())</f>
        <v>#N/A</v>
      </c>
      <c r="N123" s="570" t="e">
        <f>IF(ISNUMBER(Regressions!O133),ROUND(Regressions!O133, 1), NA())</f>
        <v>#N/A</v>
      </c>
      <c r="O123" s="571" t="e">
        <f>IF(ISNUMBER(Regressions!Q133),ROUND(Regressions!Q133, 1), NA())</f>
        <v>#N/A</v>
      </c>
      <c r="P123" s="567" t="e">
        <f>IF(ISNUMBER(Regressions!R133),ROUND(Regressions!R133, 1), NA())</f>
        <v>#N/A</v>
      </c>
      <c r="Q123" s="573" t="e">
        <f>IF(ISNUMBER(Regressions!S133),ROUND(Regressions!S133, 1), NA())</f>
        <v>#N/A</v>
      </c>
      <c r="R123" s="569" t="e">
        <f>IF(ISNUMBER(Regressions!T133),ROUND(Regressions!T133, 1), NA())</f>
        <v>#N/A</v>
      </c>
      <c r="S123" s="570" t="e">
        <f>IF(ISNUMBER(Regressions!U133),ROUND(Regressions!U133, 1), NA())</f>
        <v>#N/A</v>
      </c>
    </row>
    <row r="124" spans="1:19" hidden="1" x14ac:dyDescent="0.25">
      <c r="A124" s="562" t="str">
        <f>+Introduction!$C$7</f>
        <v>Republic of Moldova</v>
      </c>
      <c r="B124" s="563">
        <f>IF(ISBLANK(Regressions!B134), " ", Regressions!B134)</f>
        <v>2027</v>
      </c>
      <c r="C124" s="562" t="str">
        <f>HLOOKUP(Introduction!$G$4,nametranslations,27,FALSE)</f>
        <v>Pre-primary</v>
      </c>
      <c r="D124" s="565" t="str">
        <f>IF(ISBLANK(Regressions!D134), " ", Regressions!D134)</f>
        <v xml:space="preserve"> </v>
      </c>
      <c r="E124" s="566" t="e">
        <f>IF(ISNUMBER(Regressions!E134),ROUND(Regressions!E134, 1), NA())</f>
        <v>#N/A</v>
      </c>
      <c r="F124" s="567" t="e">
        <f>IF(ISNUMBER(Regressions!F134),ROUND(Regressions!F134, 1), NA())</f>
        <v>#N/A</v>
      </c>
      <c r="G124" s="568" t="e">
        <f>IF(ISNUMBER(Regressions!G134),ROUND(Regressions!G134, 1), NA())</f>
        <v>#N/A</v>
      </c>
      <c r="H124" s="569" t="e">
        <f>IF(ISNUMBER(Regressions!H134),ROUND(Regressions!H134, 1), NA())</f>
        <v>#N/A</v>
      </c>
      <c r="I124" s="570" t="e">
        <f>IF(ISNUMBER(Regressions!I134),ROUND(Regressions!I134, 1), NA())</f>
        <v>#N/A</v>
      </c>
      <c r="J124" s="571" t="e">
        <f>IF(ISNUMBER(Regressions!K134),ROUND(Regressions!K134, 1), NA())</f>
        <v>#N/A</v>
      </c>
      <c r="K124" s="567" t="e">
        <f>IF(ISNUMBER(Regressions!L134),ROUND(Regressions!L134, 1), NA())</f>
        <v>#N/A</v>
      </c>
      <c r="L124" s="572" t="e">
        <f>IF(ISNUMBER(Regressions!M134),ROUND(Regressions!M134, 1), NA())</f>
        <v>#N/A</v>
      </c>
      <c r="M124" s="569" t="e">
        <f>IF(ISNUMBER(Regressions!N134),ROUND(Regressions!N134, 1), NA())</f>
        <v>#N/A</v>
      </c>
      <c r="N124" s="570" t="e">
        <f>IF(ISNUMBER(Regressions!O134),ROUND(Regressions!O134, 1), NA())</f>
        <v>#N/A</v>
      </c>
      <c r="O124" s="571" t="e">
        <f>IF(ISNUMBER(Regressions!Q134),ROUND(Regressions!Q134, 1), NA())</f>
        <v>#N/A</v>
      </c>
      <c r="P124" s="567" t="e">
        <f>IF(ISNUMBER(Regressions!R134),ROUND(Regressions!R134, 1), NA())</f>
        <v>#N/A</v>
      </c>
      <c r="Q124" s="573" t="e">
        <f>IF(ISNUMBER(Regressions!S134),ROUND(Regressions!S134, 1), NA())</f>
        <v>#N/A</v>
      </c>
      <c r="R124" s="569" t="e">
        <f>IF(ISNUMBER(Regressions!T134),ROUND(Regressions!T134, 1), NA())</f>
        <v>#N/A</v>
      </c>
      <c r="S124" s="570" t="e">
        <f>IF(ISNUMBER(Regressions!U134),ROUND(Regressions!U134, 1), NA())</f>
        <v>#N/A</v>
      </c>
    </row>
    <row r="125" spans="1:19" hidden="1" x14ac:dyDescent="0.25">
      <c r="A125" s="562" t="str">
        <f>+Introduction!$C$7</f>
        <v>Republic of Moldova</v>
      </c>
      <c r="B125" s="563">
        <f>IF(ISBLANK(Regressions!B135), " ", Regressions!B135)</f>
        <v>2028</v>
      </c>
      <c r="C125" s="562" t="str">
        <f>HLOOKUP(Introduction!$G$4,nametranslations,27,FALSE)</f>
        <v>Pre-primary</v>
      </c>
      <c r="D125" s="565" t="str">
        <f>IF(ISBLANK(Regressions!D135), " ", Regressions!D135)</f>
        <v xml:space="preserve"> </v>
      </c>
      <c r="E125" s="566" t="e">
        <f>IF(ISNUMBER(Regressions!E135),ROUND(Regressions!E135, 1), NA())</f>
        <v>#N/A</v>
      </c>
      <c r="F125" s="567" t="e">
        <f>IF(ISNUMBER(Regressions!F135),ROUND(Regressions!F135, 1), NA())</f>
        <v>#N/A</v>
      </c>
      <c r="G125" s="568" t="e">
        <f>IF(ISNUMBER(Regressions!G135),ROUND(Regressions!G135, 1), NA())</f>
        <v>#N/A</v>
      </c>
      <c r="H125" s="569" t="e">
        <f>IF(ISNUMBER(Regressions!H135),ROUND(Regressions!H135, 1), NA())</f>
        <v>#N/A</v>
      </c>
      <c r="I125" s="570" t="e">
        <f>IF(ISNUMBER(Regressions!I135),ROUND(Regressions!I135, 1), NA())</f>
        <v>#N/A</v>
      </c>
      <c r="J125" s="571" t="e">
        <f>IF(ISNUMBER(Regressions!K135),ROUND(Regressions!K135, 1), NA())</f>
        <v>#N/A</v>
      </c>
      <c r="K125" s="567" t="e">
        <f>IF(ISNUMBER(Regressions!L135),ROUND(Regressions!L135, 1), NA())</f>
        <v>#N/A</v>
      </c>
      <c r="L125" s="572" t="e">
        <f>IF(ISNUMBER(Regressions!M135),ROUND(Regressions!M135, 1), NA())</f>
        <v>#N/A</v>
      </c>
      <c r="M125" s="569" t="e">
        <f>IF(ISNUMBER(Regressions!N135),ROUND(Regressions!N135, 1), NA())</f>
        <v>#N/A</v>
      </c>
      <c r="N125" s="570" t="e">
        <f>IF(ISNUMBER(Regressions!O135),ROUND(Regressions!O135, 1), NA())</f>
        <v>#N/A</v>
      </c>
      <c r="O125" s="571" t="e">
        <f>IF(ISNUMBER(Regressions!Q135),ROUND(Regressions!Q135, 1), NA())</f>
        <v>#N/A</v>
      </c>
      <c r="P125" s="567" t="e">
        <f>IF(ISNUMBER(Regressions!R135),ROUND(Regressions!R135, 1), NA())</f>
        <v>#N/A</v>
      </c>
      <c r="Q125" s="573" t="e">
        <f>IF(ISNUMBER(Regressions!S135),ROUND(Regressions!S135, 1), NA())</f>
        <v>#N/A</v>
      </c>
      <c r="R125" s="569" t="e">
        <f>IF(ISNUMBER(Regressions!T135),ROUND(Regressions!T135, 1), NA())</f>
        <v>#N/A</v>
      </c>
      <c r="S125" s="570" t="e">
        <f>IF(ISNUMBER(Regressions!U135),ROUND(Regressions!U135, 1), NA())</f>
        <v>#N/A</v>
      </c>
    </row>
    <row r="126" spans="1:19" hidden="1" x14ac:dyDescent="0.25">
      <c r="A126" s="562" t="str">
        <f>+Introduction!$C$7</f>
        <v>Republic of Moldova</v>
      </c>
      <c r="B126" s="563">
        <f>IF(ISBLANK(Regressions!B136), " ", Regressions!B136)</f>
        <v>2029</v>
      </c>
      <c r="C126" s="562" t="str">
        <f>HLOOKUP(Introduction!$G$4,nametranslations,27,FALSE)</f>
        <v>Pre-primary</v>
      </c>
      <c r="D126" s="565" t="str">
        <f>IF(ISBLANK(Regressions!D136), " ", Regressions!D136)</f>
        <v xml:space="preserve"> </v>
      </c>
      <c r="E126" s="566" t="e">
        <f>IF(ISNUMBER(Regressions!E136),ROUND(Regressions!E136, 1), NA())</f>
        <v>#N/A</v>
      </c>
      <c r="F126" s="567" t="e">
        <f>IF(ISNUMBER(Regressions!F136),ROUND(Regressions!F136, 1), NA())</f>
        <v>#N/A</v>
      </c>
      <c r="G126" s="568" t="e">
        <f>IF(ISNUMBER(Regressions!G136),ROUND(Regressions!G136, 1), NA())</f>
        <v>#N/A</v>
      </c>
      <c r="H126" s="569" t="e">
        <f>IF(ISNUMBER(Regressions!H136),ROUND(Regressions!H136, 1), NA())</f>
        <v>#N/A</v>
      </c>
      <c r="I126" s="570" t="e">
        <f>IF(ISNUMBER(Regressions!I136),ROUND(Regressions!I136, 1), NA())</f>
        <v>#N/A</v>
      </c>
      <c r="J126" s="571" t="e">
        <f>IF(ISNUMBER(Regressions!K136),ROUND(Regressions!K136, 1), NA())</f>
        <v>#N/A</v>
      </c>
      <c r="K126" s="567" t="e">
        <f>IF(ISNUMBER(Regressions!L136),ROUND(Regressions!L136, 1), NA())</f>
        <v>#N/A</v>
      </c>
      <c r="L126" s="572" t="e">
        <f>IF(ISNUMBER(Regressions!M136),ROUND(Regressions!M136, 1), NA())</f>
        <v>#N/A</v>
      </c>
      <c r="M126" s="569" t="e">
        <f>IF(ISNUMBER(Regressions!N136),ROUND(Regressions!N136, 1), NA())</f>
        <v>#N/A</v>
      </c>
      <c r="N126" s="570" t="e">
        <f>IF(ISNUMBER(Regressions!O136),ROUND(Regressions!O136, 1), NA())</f>
        <v>#N/A</v>
      </c>
      <c r="O126" s="571" t="e">
        <f>IF(ISNUMBER(Regressions!Q136),ROUND(Regressions!Q136, 1), NA())</f>
        <v>#N/A</v>
      </c>
      <c r="P126" s="567" t="e">
        <f>IF(ISNUMBER(Regressions!R136),ROUND(Regressions!R136, 1), NA())</f>
        <v>#N/A</v>
      </c>
      <c r="Q126" s="573" t="e">
        <f>IF(ISNUMBER(Regressions!S136),ROUND(Regressions!S136, 1), NA())</f>
        <v>#N/A</v>
      </c>
      <c r="R126" s="569" t="e">
        <f>IF(ISNUMBER(Regressions!T136),ROUND(Regressions!T136, 1), NA())</f>
        <v>#N/A</v>
      </c>
      <c r="S126" s="570" t="e">
        <f>IF(ISNUMBER(Regressions!U136),ROUND(Regressions!U136, 1), NA())</f>
        <v>#N/A</v>
      </c>
    </row>
    <row r="127" spans="1:19" hidden="1" x14ac:dyDescent="0.25">
      <c r="A127" s="562" t="str">
        <f>+Introduction!$C$7</f>
        <v>Republic of Moldova</v>
      </c>
      <c r="B127" s="563">
        <f>IF(ISBLANK(Regressions!B137), " ", Regressions!B137)</f>
        <v>2030</v>
      </c>
      <c r="C127" s="562" t="str">
        <f>HLOOKUP(Introduction!$G$4,nametranslations,27,FALSE)</f>
        <v>Pre-primary</v>
      </c>
      <c r="D127" s="565" t="str">
        <f>IF(ISBLANK(Regressions!D137), " ", Regressions!D137)</f>
        <v xml:space="preserve"> </v>
      </c>
      <c r="E127" s="566" t="e">
        <f>IF(ISNUMBER(Regressions!E137),ROUND(Regressions!E137, 1), NA())</f>
        <v>#N/A</v>
      </c>
      <c r="F127" s="567" t="e">
        <f>IF(ISNUMBER(Regressions!F137),ROUND(Regressions!F137, 1), NA())</f>
        <v>#N/A</v>
      </c>
      <c r="G127" s="568" t="e">
        <f>IF(ISNUMBER(Regressions!G137),ROUND(Regressions!G137, 1), NA())</f>
        <v>#N/A</v>
      </c>
      <c r="H127" s="569" t="e">
        <f>IF(ISNUMBER(Regressions!H137),ROUND(Regressions!H137, 1), NA())</f>
        <v>#N/A</v>
      </c>
      <c r="I127" s="570" t="e">
        <f>IF(ISNUMBER(Regressions!I137),ROUND(Regressions!I137, 1), NA())</f>
        <v>#N/A</v>
      </c>
      <c r="J127" s="571" t="e">
        <f>IF(ISNUMBER(Regressions!K137),ROUND(Regressions!K137, 1), NA())</f>
        <v>#N/A</v>
      </c>
      <c r="K127" s="567" t="e">
        <f>IF(ISNUMBER(Regressions!L137),ROUND(Regressions!L137, 1), NA())</f>
        <v>#N/A</v>
      </c>
      <c r="L127" s="572" t="e">
        <f>IF(ISNUMBER(Regressions!M137),ROUND(Regressions!M137, 1), NA())</f>
        <v>#N/A</v>
      </c>
      <c r="M127" s="569" t="e">
        <f>IF(ISNUMBER(Regressions!N137),ROUND(Regressions!N137, 1), NA())</f>
        <v>#N/A</v>
      </c>
      <c r="N127" s="570" t="e">
        <f>IF(ISNUMBER(Regressions!O137),ROUND(Regressions!O137, 1), NA())</f>
        <v>#N/A</v>
      </c>
      <c r="O127" s="571" t="e">
        <f>IF(ISNUMBER(Regressions!Q137),ROUND(Regressions!Q137, 1), NA())</f>
        <v>#N/A</v>
      </c>
      <c r="P127" s="567" t="e">
        <f>IF(ISNUMBER(Regressions!R137),ROUND(Regressions!R137, 1), NA())</f>
        <v>#N/A</v>
      </c>
      <c r="Q127" s="573" t="e">
        <f>IF(ISNUMBER(Regressions!S137),ROUND(Regressions!S137, 1), NA())</f>
        <v>#N/A</v>
      </c>
      <c r="R127" s="569" t="e">
        <f>IF(ISNUMBER(Regressions!T137),ROUND(Regressions!T137, 1), NA())</f>
        <v>#N/A</v>
      </c>
      <c r="S127" s="570" t="e">
        <f>IF(ISNUMBER(Regressions!U137),ROUND(Regressions!U137, 1), NA())</f>
        <v>#N/A</v>
      </c>
    </row>
    <row r="128" spans="1:19" x14ac:dyDescent="0.25">
      <c r="A128" s="562" t="str">
        <f>+Introduction!$C$7</f>
        <v>Republic of Moldova</v>
      </c>
      <c r="B128" s="563">
        <f>IF(ISBLANK(Regressions!B138), " ", Regressions!B138)</f>
        <v>2000</v>
      </c>
      <c r="C128" s="562" t="str">
        <f>HLOOKUP(Introduction!$G$4,nametranslations,28,FALSE)</f>
        <v>Primary</v>
      </c>
      <c r="D128" s="565">
        <f>IF(ISBLANK(Regressions!D138), " ", Regressions!D138)</f>
        <v>129909</v>
      </c>
      <c r="E128" s="566">
        <f>IF(ISNUMBER(Regressions!E138),ROUND(Regressions!E138, 1), NA())</f>
        <v>100</v>
      </c>
      <c r="F128" s="567" t="e">
        <f>IF(ISNUMBER(Regressions!F138),ROUND(Regressions!F138, 1), NA())</f>
        <v>#N/A</v>
      </c>
      <c r="G128" s="568" t="e">
        <f>IF(ISNUMBER(Regressions!G138),ROUND(Regressions!G138, 1), NA())</f>
        <v>#N/A</v>
      </c>
      <c r="H128" s="569" t="e">
        <f>IF(ISNUMBER(Regressions!H138),ROUND(Regressions!H138, 1), NA())</f>
        <v>#N/A</v>
      </c>
      <c r="I128" s="570">
        <f>IF(ISNUMBER(Regressions!I138),ROUND(Regressions!I138, 1), NA())</f>
        <v>0</v>
      </c>
      <c r="J128" s="571">
        <f>IF(ISNUMBER(Regressions!K138),ROUND(Regressions!K138, 1), NA())</f>
        <v>100</v>
      </c>
      <c r="K128" s="567" t="e">
        <f>IF(ISNUMBER(Regressions!L138),ROUND(Regressions!L138, 1), NA())</f>
        <v>#N/A</v>
      </c>
      <c r="L128" s="572" t="e">
        <f>IF(ISNUMBER(Regressions!M138),ROUND(Regressions!M138, 1), NA())</f>
        <v>#N/A</v>
      </c>
      <c r="M128" s="569" t="e">
        <f>IF(ISNUMBER(Regressions!N138),ROUND(Regressions!N138, 1), NA())</f>
        <v>#N/A</v>
      </c>
      <c r="N128" s="570">
        <f>IF(ISNUMBER(Regressions!O138),ROUND(Regressions!O138, 1), NA())</f>
        <v>0</v>
      </c>
      <c r="O128" s="571">
        <f>IF(ISNUMBER(Regressions!Q138),ROUND(Regressions!Q138, 1), NA())</f>
        <v>100</v>
      </c>
      <c r="P128" s="567">
        <f>IF(ISNUMBER(Regressions!R138),ROUND(Regressions!R138, 1), NA())</f>
        <v>100</v>
      </c>
      <c r="Q128" s="573">
        <f>IF(ISNUMBER(Regressions!S138),ROUND(Regressions!S138, 1), NA())</f>
        <v>100</v>
      </c>
      <c r="R128" s="569">
        <f>IF(ISNUMBER(Regressions!T138),ROUND(Regressions!T138, 1), NA())</f>
        <v>0</v>
      </c>
      <c r="S128" s="570">
        <f>IF(ISNUMBER(Regressions!U138),ROUND(Regressions!U138, 1), NA())</f>
        <v>0</v>
      </c>
    </row>
    <row r="129" spans="1:19" x14ac:dyDescent="0.25">
      <c r="A129" s="562" t="str">
        <f>+Introduction!$C$7</f>
        <v>Republic of Moldova</v>
      </c>
      <c r="B129" s="563">
        <f>IF(ISBLANK(Regressions!B139), " ", Regressions!B139)</f>
        <v>2001</v>
      </c>
      <c r="C129" s="562" t="str">
        <f>HLOOKUP(Introduction!$G$4,nametranslations,28,FALSE)</f>
        <v>Primary</v>
      </c>
      <c r="D129" s="565">
        <f>IF(ISBLANK(Regressions!D139), " ", Regressions!D139)</f>
        <v>129909</v>
      </c>
      <c r="E129" s="566">
        <f>IF(ISNUMBER(Regressions!E139),ROUND(Regressions!E139, 1), NA())</f>
        <v>100</v>
      </c>
      <c r="F129" s="567" t="e">
        <f>IF(ISNUMBER(Regressions!F139),ROUND(Regressions!F139, 1), NA())</f>
        <v>#N/A</v>
      </c>
      <c r="G129" s="568" t="e">
        <f>IF(ISNUMBER(Regressions!G139),ROUND(Regressions!G139, 1), NA())</f>
        <v>#N/A</v>
      </c>
      <c r="H129" s="569" t="e">
        <f>IF(ISNUMBER(Regressions!H139),ROUND(Regressions!H139, 1), NA())</f>
        <v>#N/A</v>
      </c>
      <c r="I129" s="570">
        <f>IF(ISNUMBER(Regressions!I139),ROUND(Regressions!I139, 1), NA())</f>
        <v>0</v>
      </c>
      <c r="J129" s="571">
        <f>IF(ISNUMBER(Regressions!K139),ROUND(Regressions!K139, 1), NA())</f>
        <v>100</v>
      </c>
      <c r="K129" s="567" t="e">
        <f>IF(ISNUMBER(Regressions!L139),ROUND(Regressions!L139, 1), NA())</f>
        <v>#N/A</v>
      </c>
      <c r="L129" s="572" t="e">
        <f>IF(ISNUMBER(Regressions!M139),ROUND(Regressions!M139, 1), NA())</f>
        <v>#N/A</v>
      </c>
      <c r="M129" s="569" t="e">
        <f>IF(ISNUMBER(Regressions!N139),ROUND(Regressions!N139, 1), NA())</f>
        <v>#N/A</v>
      </c>
      <c r="N129" s="570">
        <f>IF(ISNUMBER(Regressions!O139),ROUND(Regressions!O139, 1), NA())</f>
        <v>0</v>
      </c>
      <c r="O129" s="571">
        <f>IF(ISNUMBER(Regressions!Q139),ROUND(Regressions!Q139, 1), NA())</f>
        <v>100</v>
      </c>
      <c r="P129" s="567">
        <f>IF(ISNUMBER(Regressions!R139),ROUND(Regressions!R139, 1), NA())</f>
        <v>100</v>
      </c>
      <c r="Q129" s="573">
        <f>IF(ISNUMBER(Regressions!S139),ROUND(Regressions!S139, 1), NA())</f>
        <v>100</v>
      </c>
      <c r="R129" s="569">
        <f>IF(ISNUMBER(Regressions!T139),ROUND(Regressions!T139, 1), NA())</f>
        <v>0</v>
      </c>
      <c r="S129" s="570">
        <f>IF(ISNUMBER(Regressions!U139),ROUND(Regressions!U139, 1), NA())</f>
        <v>0</v>
      </c>
    </row>
    <row r="130" spans="1:19" x14ac:dyDescent="0.25">
      <c r="A130" s="562" t="str">
        <f>+Introduction!$C$7</f>
        <v>Republic of Moldova</v>
      </c>
      <c r="B130" s="563">
        <f>IF(ISBLANK(Regressions!B140), " ", Regressions!B140)</f>
        <v>2002</v>
      </c>
      <c r="C130" s="562" t="str">
        <f>HLOOKUP(Introduction!$G$4,nametranslations,28,FALSE)</f>
        <v>Primary</v>
      </c>
      <c r="D130" s="565">
        <f>IF(ISBLANK(Regressions!D140), " ", Regressions!D140)</f>
        <v>129909</v>
      </c>
      <c r="E130" s="566">
        <f>IF(ISNUMBER(Regressions!E140),ROUND(Regressions!E140, 1), NA())</f>
        <v>100</v>
      </c>
      <c r="F130" s="567" t="e">
        <f>IF(ISNUMBER(Regressions!F140),ROUND(Regressions!F140, 1), NA())</f>
        <v>#N/A</v>
      </c>
      <c r="G130" s="568" t="e">
        <f>IF(ISNUMBER(Regressions!G140),ROUND(Regressions!G140, 1), NA())</f>
        <v>#N/A</v>
      </c>
      <c r="H130" s="569" t="e">
        <f>IF(ISNUMBER(Regressions!H140),ROUND(Regressions!H140, 1), NA())</f>
        <v>#N/A</v>
      </c>
      <c r="I130" s="570">
        <f>IF(ISNUMBER(Regressions!I140),ROUND(Regressions!I140, 1), NA())</f>
        <v>0</v>
      </c>
      <c r="J130" s="571">
        <f>IF(ISNUMBER(Regressions!K140),ROUND(Regressions!K140, 1), NA())</f>
        <v>100</v>
      </c>
      <c r="K130" s="567" t="e">
        <f>IF(ISNUMBER(Regressions!L140),ROUND(Regressions!L140, 1), NA())</f>
        <v>#N/A</v>
      </c>
      <c r="L130" s="572" t="e">
        <f>IF(ISNUMBER(Regressions!M140),ROUND(Regressions!M140, 1), NA())</f>
        <v>#N/A</v>
      </c>
      <c r="M130" s="569" t="e">
        <f>IF(ISNUMBER(Regressions!N140),ROUND(Regressions!N140, 1), NA())</f>
        <v>#N/A</v>
      </c>
      <c r="N130" s="570">
        <f>IF(ISNUMBER(Regressions!O140),ROUND(Regressions!O140, 1), NA())</f>
        <v>0</v>
      </c>
      <c r="O130" s="571">
        <f>IF(ISNUMBER(Regressions!Q140),ROUND(Regressions!Q140, 1), NA())</f>
        <v>100</v>
      </c>
      <c r="P130" s="567">
        <f>IF(ISNUMBER(Regressions!R140),ROUND(Regressions!R140, 1), NA())</f>
        <v>100</v>
      </c>
      <c r="Q130" s="573">
        <f>IF(ISNUMBER(Regressions!S140),ROUND(Regressions!S140, 1), NA())</f>
        <v>100</v>
      </c>
      <c r="R130" s="569">
        <f>IF(ISNUMBER(Regressions!T140),ROUND(Regressions!T140, 1), NA())</f>
        <v>0</v>
      </c>
      <c r="S130" s="570">
        <f>IF(ISNUMBER(Regressions!U140),ROUND(Regressions!U140, 1), NA())</f>
        <v>0</v>
      </c>
    </row>
    <row r="131" spans="1:19" x14ac:dyDescent="0.25">
      <c r="A131" s="562" t="str">
        <f>+Introduction!$C$7</f>
        <v>Republic of Moldova</v>
      </c>
      <c r="B131" s="563">
        <f>IF(ISBLANK(Regressions!B141), " ", Regressions!B141)</f>
        <v>2003</v>
      </c>
      <c r="C131" s="562" t="str">
        <f>HLOOKUP(Introduction!$G$4,nametranslations,28,FALSE)</f>
        <v>Primary</v>
      </c>
      <c r="D131" s="565">
        <f>IF(ISBLANK(Regressions!D141), " ", Regressions!D141)</f>
        <v>129909</v>
      </c>
      <c r="E131" s="566">
        <f>IF(ISNUMBER(Regressions!E141),ROUND(Regressions!E141, 1), NA())</f>
        <v>100</v>
      </c>
      <c r="F131" s="567" t="e">
        <f>IF(ISNUMBER(Regressions!F141),ROUND(Regressions!F141, 1), NA())</f>
        <v>#N/A</v>
      </c>
      <c r="G131" s="568" t="e">
        <f>IF(ISNUMBER(Regressions!G141),ROUND(Regressions!G141, 1), NA())</f>
        <v>#N/A</v>
      </c>
      <c r="H131" s="569" t="e">
        <f>IF(ISNUMBER(Regressions!H141),ROUND(Regressions!H141, 1), NA())</f>
        <v>#N/A</v>
      </c>
      <c r="I131" s="570">
        <f>IF(ISNUMBER(Regressions!I141),ROUND(Regressions!I141, 1), NA())</f>
        <v>0</v>
      </c>
      <c r="J131" s="571">
        <f>IF(ISNUMBER(Regressions!K141),ROUND(Regressions!K141, 1), NA())</f>
        <v>100</v>
      </c>
      <c r="K131" s="567" t="e">
        <f>IF(ISNUMBER(Regressions!L141),ROUND(Regressions!L141, 1), NA())</f>
        <v>#N/A</v>
      </c>
      <c r="L131" s="572" t="e">
        <f>IF(ISNUMBER(Regressions!M141),ROUND(Regressions!M141, 1), NA())</f>
        <v>#N/A</v>
      </c>
      <c r="M131" s="569" t="e">
        <f>IF(ISNUMBER(Regressions!N141),ROUND(Regressions!N141, 1), NA())</f>
        <v>#N/A</v>
      </c>
      <c r="N131" s="570">
        <f>IF(ISNUMBER(Regressions!O141),ROUND(Regressions!O141, 1), NA())</f>
        <v>0</v>
      </c>
      <c r="O131" s="571">
        <f>IF(ISNUMBER(Regressions!Q141),ROUND(Regressions!Q141, 1), NA())</f>
        <v>100</v>
      </c>
      <c r="P131" s="567">
        <f>IF(ISNUMBER(Regressions!R141),ROUND(Regressions!R141, 1), NA())</f>
        <v>100</v>
      </c>
      <c r="Q131" s="573">
        <f>IF(ISNUMBER(Regressions!S141),ROUND(Regressions!S141, 1), NA())</f>
        <v>100</v>
      </c>
      <c r="R131" s="569">
        <f>IF(ISNUMBER(Regressions!T141),ROUND(Regressions!T141, 1), NA())</f>
        <v>0</v>
      </c>
      <c r="S131" s="570">
        <f>IF(ISNUMBER(Regressions!U141),ROUND(Regressions!U141, 1), NA())</f>
        <v>0</v>
      </c>
    </row>
    <row r="132" spans="1:19" x14ac:dyDescent="0.25">
      <c r="A132" s="562" t="str">
        <f>+Introduction!$C$7</f>
        <v>Republic of Moldova</v>
      </c>
      <c r="B132" s="563">
        <f>IF(ISBLANK(Regressions!B142), " ", Regressions!B142)</f>
        <v>2004</v>
      </c>
      <c r="C132" s="562" t="str">
        <f>HLOOKUP(Introduction!$G$4,nametranslations,28,FALSE)</f>
        <v>Primary</v>
      </c>
      <c r="D132" s="565">
        <f>IF(ISBLANK(Regressions!D142), " ", Regressions!D142)</f>
        <v>129909</v>
      </c>
      <c r="E132" s="566">
        <f>IF(ISNUMBER(Regressions!E142),ROUND(Regressions!E142, 1), NA())</f>
        <v>100</v>
      </c>
      <c r="F132" s="567" t="e">
        <f>IF(ISNUMBER(Regressions!F142),ROUND(Regressions!F142, 1), NA())</f>
        <v>#N/A</v>
      </c>
      <c r="G132" s="568" t="e">
        <f>IF(ISNUMBER(Regressions!G142),ROUND(Regressions!G142, 1), NA())</f>
        <v>#N/A</v>
      </c>
      <c r="H132" s="569" t="e">
        <f>IF(ISNUMBER(Regressions!H142),ROUND(Regressions!H142, 1), NA())</f>
        <v>#N/A</v>
      </c>
      <c r="I132" s="570">
        <f>IF(ISNUMBER(Regressions!I142),ROUND(Regressions!I142, 1), NA())</f>
        <v>0</v>
      </c>
      <c r="J132" s="571">
        <f>IF(ISNUMBER(Regressions!K142),ROUND(Regressions!K142, 1), NA())</f>
        <v>100</v>
      </c>
      <c r="K132" s="567" t="e">
        <f>IF(ISNUMBER(Regressions!L142),ROUND(Regressions!L142, 1), NA())</f>
        <v>#N/A</v>
      </c>
      <c r="L132" s="572" t="e">
        <f>IF(ISNUMBER(Regressions!M142),ROUND(Regressions!M142, 1), NA())</f>
        <v>#N/A</v>
      </c>
      <c r="M132" s="569" t="e">
        <f>IF(ISNUMBER(Regressions!N142),ROUND(Regressions!N142, 1), NA())</f>
        <v>#N/A</v>
      </c>
      <c r="N132" s="570">
        <f>IF(ISNUMBER(Regressions!O142),ROUND(Regressions!O142, 1), NA())</f>
        <v>0</v>
      </c>
      <c r="O132" s="571">
        <f>IF(ISNUMBER(Regressions!Q142),ROUND(Regressions!Q142, 1), NA())</f>
        <v>100</v>
      </c>
      <c r="P132" s="567">
        <f>IF(ISNUMBER(Regressions!R142),ROUND(Regressions!R142, 1), NA())</f>
        <v>100</v>
      </c>
      <c r="Q132" s="573">
        <f>IF(ISNUMBER(Regressions!S142),ROUND(Regressions!S142, 1), NA())</f>
        <v>100</v>
      </c>
      <c r="R132" s="569">
        <f>IF(ISNUMBER(Regressions!T142),ROUND(Regressions!T142, 1), NA())</f>
        <v>0</v>
      </c>
      <c r="S132" s="570">
        <f>IF(ISNUMBER(Regressions!U142),ROUND(Regressions!U142, 1), NA())</f>
        <v>0</v>
      </c>
    </row>
    <row r="133" spans="1:19" x14ac:dyDescent="0.25">
      <c r="A133" s="562" t="str">
        <f>+Introduction!$C$7</f>
        <v>Republic of Moldova</v>
      </c>
      <c r="B133" s="563">
        <f>IF(ISBLANK(Regressions!B143), " ", Regressions!B143)</f>
        <v>2005</v>
      </c>
      <c r="C133" s="562" t="str">
        <f>HLOOKUP(Introduction!$G$4,nametranslations,28,FALSE)</f>
        <v>Primary</v>
      </c>
      <c r="D133" s="565">
        <f>IF(ISBLANK(Regressions!D143), " ", Regressions!D143)</f>
        <v>129909</v>
      </c>
      <c r="E133" s="566">
        <f>IF(ISNUMBER(Regressions!E143),ROUND(Regressions!E143, 1), NA())</f>
        <v>100</v>
      </c>
      <c r="F133" s="567" t="e">
        <f>IF(ISNUMBER(Regressions!F143),ROUND(Regressions!F143, 1), NA())</f>
        <v>#N/A</v>
      </c>
      <c r="G133" s="568" t="e">
        <f>IF(ISNUMBER(Regressions!G143),ROUND(Regressions!G143, 1), NA())</f>
        <v>#N/A</v>
      </c>
      <c r="H133" s="569" t="e">
        <f>IF(ISNUMBER(Regressions!H143),ROUND(Regressions!H143, 1), NA())</f>
        <v>#N/A</v>
      </c>
      <c r="I133" s="570">
        <f>IF(ISNUMBER(Regressions!I143),ROUND(Regressions!I143, 1), NA())</f>
        <v>0</v>
      </c>
      <c r="J133" s="571">
        <f>IF(ISNUMBER(Regressions!K143),ROUND(Regressions!K143, 1), NA())</f>
        <v>100</v>
      </c>
      <c r="K133" s="567" t="e">
        <f>IF(ISNUMBER(Regressions!L143),ROUND(Regressions!L143, 1), NA())</f>
        <v>#N/A</v>
      </c>
      <c r="L133" s="572" t="e">
        <f>IF(ISNUMBER(Regressions!M143),ROUND(Regressions!M143, 1), NA())</f>
        <v>#N/A</v>
      </c>
      <c r="M133" s="569" t="e">
        <f>IF(ISNUMBER(Regressions!N143),ROUND(Regressions!N143, 1), NA())</f>
        <v>#N/A</v>
      </c>
      <c r="N133" s="570">
        <f>IF(ISNUMBER(Regressions!O143),ROUND(Regressions!O143, 1), NA())</f>
        <v>0</v>
      </c>
      <c r="O133" s="571">
        <f>IF(ISNUMBER(Regressions!Q143),ROUND(Regressions!Q143, 1), NA())</f>
        <v>100</v>
      </c>
      <c r="P133" s="567">
        <f>IF(ISNUMBER(Regressions!R143),ROUND(Regressions!R143, 1), NA())</f>
        <v>100</v>
      </c>
      <c r="Q133" s="573">
        <f>IF(ISNUMBER(Regressions!S143),ROUND(Regressions!S143, 1), NA())</f>
        <v>100</v>
      </c>
      <c r="R133" s="569">
        <f>IF(ISNUMBER(Regressions!T143),ROUND(Regressions!T143, 1), NA())</f>
        <v>0</v>
      </c>
      <c r="S133" s="570">
        <f>IF(ISNUMBER(Regressions!U143),ROUND(Regressions!U143, 1), NA())</f>
        <v>0</v>
      </c>
    </row>
    <row r="134" spans="1:19" x14ac:dyDescent="0.25">
      <c r="A134" s="562" t="str">
        <f>+Introduction!$C$7</f>
        <v>Republic of Moldova</v>
      </c>
      <c r="B134" s="563">
        <f>IF(ISBLANK(Regressions!B144), " ", Regressions!B144)</f>
        <v>2006</v>
      </c>
      <c r="C134" s="562" t="str">
        <f>HLOOKUP(Introduction!$G$4,nametranslations,28,FALSE)</f>
        <v>Primary</v>
      </c>
      <c r="D134" s="565">
        <f>IF(ISBLANK(Regressions!D144), " ", Regressions!D144)</f>
        <v>129909</v>
      </c>
      <c r="E134" s="566">
        <f>IF(ISNUMBER(Regressions!E144),ROUND(Regressions!E144, 1), NA())</f>
        <v>100</v>
      </c>
      <c r="F134" s="567" t="e">
        <f>IF(ISNUMBER(Regressions!F144),ROUND(Regressions!F144, 1), NA())</f>
        <v>#N/A</v>
      </c>
      <c r="G134" s="568" t="e">
        <f>IF(ISNUMBER(Regressions!G144),ROUND(Regressions!G144, 1), NA())</f>
        <v>#N/A</v>
      </c>
      <c r="H134" s="569" t="e">
        <f>IF(ISNUMBER(Regressions!H144),ROUND(Regressions!H144, 1), NA())</f>
        <v>#N/A</v>
      </c>
      <c r="I134" s="570">
        <f>IF(ISNUMBER(Regressions!I144),ROUND(Regressions!I144, 1), NA())</f>
        <v>0</v>
      </c>
      <c r="J134" s="571">
        <f>IF(ISNUMBER(Regressions!K144),ROUND(Regressions!K144, 1), NA())</f>
        <v>100</v>
      </c>
      <c r="K134" s="567" t="e">
        <f>IF(ISNUMBER(Regressions!L144),ROUND(Regressions!L144, 1), NA())</f>
        <v>#N/A</v>
      </c>
      <c r="L134" s="572" t="e">
        <f>IF(ISNUMBER(Regressions!M144),ROUND(Regressions!M144, 1), NA())</f>
        <v>#N/A</v>
      </c>
      <c r="M134" s="569" t="e">
        <f>IF(ISNUMBER(Regressions!N144),ROUND(Regressions!N144, 1), NA())</f>
        <v>#N/A</v>
      </c>
      <c r="N134" s="570">
        <f>IF(ISNUMBER(Regressions!O144),ROUND(Regressions!O144, 1), NA())</f>
        <v>0</v>
      </c>
      <c r="O134" s="571">
        <f>IF(ISNUMBER(Regressions!Q144),ROUND(Regressions!Q144, 1), NA())</f>
        <v>100</v>
      </c>
      <c r="P134" s="567">
        <f>IF(ISNUMBER(Regressions!R144),ROUND(Regressions!R144, 1), NA())</f>
        <v>100</v>
      </c>
      <c r="Q134" s="573">
        <f>IF(ISNUMBER(Regressions!S144),ROUND(Regressions!S144, 1), NA())</f>
        <v>100</v>
      </c>
      <c r="R134" s="569">
        <f>IF(ISNUMBER(Regressions!T144),ROUND(Regressions!T144, 1), NA())</f>
        <v>0</v>
      </c>
      <c r="S134" s="570">
        <f>IF(ISNUMBER(Regressions!U144),ROUND(Regressions!U144, 1), NA())</f>
        <v>0</v>
      </c>
    </row>
    <row r="135" spans="1:19" x14ac:dyDescent="0.25">
      <c r="A135" s="562" t="str">
        <f>+Introduction!$C$7</f>
        <v>Republic of Moldova</v>
      </c>
      <c r="B135" s="563">
        <f>IF(ISBLANK(Regressions!B145), " ", Regressions!B145)</f>
        <v>2007</v>
      </c>
      <c r="C135" s="562" t="str">
        <f>HLOOKUP(Introduction!$G$4,nametranslations,28,FALSE)</f>
        <v>Primary</v>
      </c>
      <c r="D135" s="565">
        <f>IF(ISBLANK(Regressions!D145), " ", Regressions!D145)</f>
        <v>129909</v>
      </c>
      <c r="E135" s="566">
        <f>IF(ISNUMBER(Regressions!E145),ROUND(Regressions!E145, 1), NA())</f>
        <v>100</v>
      </c>
      <c r="F135" s="567" t="e">
        <f>IF(ISNUMBER(Regressions!F145),ROUND(Regressions!F145, 1), NA())</f>
        <v>#N/A</v>
      </c>
      <c r="G135" s="568" t="e">
        <f>IF(ISNUMBER(Regressions!G145),ROUND(Regressions!G145, 1), NA())</f>
        <v>#N/A</v>
      </c>
      <c r="H135" s="569" t="e">
        <f>IF(ISNUMBER(Regressions!H145),ROUND(Regressions!H145, 1), NA())</f>
        <v>#N/A</v>
      </c>
      <c r="I135" s="570">
        <f>IF(ISNUMBER(Regressions!I145),ROUND(Regressions!I145, 1), NA())</f>
        <v>0</v>
      </c>
      <c r="J135" s="571">
        <f>IF(ISNUMBER(Regressions!K145),ROUND(Regressions!K145, 1), NA())</f>
        <v>100</v>
      </c>
      <c r="K135" s="567" t="e">
        <f>IF(ISNUMBER(Regressions!L145),ROUND(Regressions!L145, 1), NA())</f>
        <v>#N/A</v>
      </c>
      <c r="L135" s="572" t="e">
        <f>IF(ISNUMBER(Regressions!M145),ROUND(Regressions!M145, 1), NA())</f>
        <v>#N/A</v>
      </c>
      <c r="M135" s="569" t="e">
        <f>IF(ISNUMBER(Regressions!N145),ROUND(Regressions!N145, 1), NA())</f>
        <v>#N/A</v>
      </c>
      <c r="N135" s="570">
        <f>IF(ISNUMBER(Regressions!O145),ROUND(Regressions!O145, 1), NA())</f>
        <v>0</v>
      </c>
      <c r="O135" s="571">
        <f>IF(ISNUMBER(Regressions!Q145),ROUND(Regressions!Q145, 1), NA())</f>
        <v>100</v>
      </c>
      <c r="P135" s="567">
        <f>IF(ISNUMBER(Regressions!R145),ROUND(Regressions!R145, 1), NA())</f>
        <v>100</v>
      </c>
      <c r="Q135" s="573">
        <f>IF(ISNUMBER(Regressions!S145),ROUND(Regressions!S145, 1), NA())</f>
        <v>100</v>
      </c>
      <c r="R135" s="569">
        <f>IF(ISNUMBER(Regressions!T145),ROUND(Regressions!T145, 1), NA())</f>
        <v>0</v>
      </c>
      <c r="S135" s="570">
        <f>IF(ISNUMBER(Regressions!U145),ROUND(Regressions!U145, 1), NA())</f>
        <v>0</v>
      </c>
    </row>
    <row r="136" spans="1:19" x14ac:dyDescent="0.25">
      <c r="A136" s="562" t="str">
        <f>+Introduction!$C$7</f>
        <v>Republic of Moldova</v>
      </c>
      <c r="B136" s="563">
        <f>IF(ISBLANK(Regressions!B146), " ", Regressions!B146)</f>
        <v>2008</v>
      </c>
      <c r="C136" s="562" t="str">
        <f>HLOOKUP(Introduction!$G$4,nametranslations,28,FALSE)</f>
        <v>Primary</v>
      </c>
      <c r="D136" s="565">
        <f>IF(ISBLANK(Regressions!D146), " ", Regressions!D146)</f>
        <v>129909</v>
      </c>
      <c r="E136" s="566">
        <f>IF(ISNUMBER(Regressions!E146),ROUND(Regressions!E146, 1), NA())</f>
        <v>100</v>
      </c>
      <c r="F136" s="567" t="e">
        <f>IF(ISNUMBER(Regressions!F146),ROUND(Regressions!F146, 1), NA())</f>
        <v>#N/A</v>
      </c>
      <c r="G136" s="568" t="e">
        <f>IF(ISNUMBER(Regressions!G146),ROUND(Regressions!G146, 1), NA())</f>
        <v>#N/A</v>
      </c>
      <c r="H136" s="569" t="e">
        <f>IF(ISNUMBER(Regressions!H146),ROUND(Regressions!H146, 1), NA())</f>
        <v>#N/A</v>
      </c>
      <c r="I136" s="570">
        <f>IF(ISNUMBER(Regressions!I146),ROUND(Regressions!I146, 1), NA())</f>
        <v>0</v>
      </c>
      <c r="J136" s="571">
        <f>IF(ISNUMBER(Regressions!K146),ROUND(Regressions!K146, 1), NA())</f>
        <v>100</v>
      </c>
      <c r="K136" s="567" t="e">
        <f>IF(ISNUMBER(Regressions!L146),ROUND(Regressions!L146, 1), NA())</f>
        <v>#N/A</v>
      </c>
      <c r="L136" s="572" t="e">
        <f>IF(ISNUMBER(Regressions!M146),ROUND(Regressions!M146, 1), NA())</f>
        <v>#N/A</v>
      </c>
      <c r="M136" s="569" t="e">
        <f>IF(ISNUMBER(Regressions!N146),ROUND(Regressions!N146, 1), NA())</f>
        <v>#N/A</v>
      </c>
      <c r="N136" s="570">
        <f>IF(ISNUMBER(Regressions!O146),ROUND(Regressions!O146, 1), NA())</f>
        <v>0</v>
      </c>
      <c r="O136" s="571">
        <f>IF(ISNUMBER(Regressions!Q146),ROUND(Regressions!Q146, 1), NA())</f>
        <v>100</v>
      </c>
      <c r="P136" s="567">
        <f>IF(ISNUMBER(Regressions!R146),ROUND(Regressions!R146, 1), NA())</f>
        <v>100</v>
      </c>
      <c r="Q136" s="573">
        <f>IF(ISNUMBER(Regressions!S146),ROUND(Regressions!S146, 1), NA())</f>
        <v>100</v>
      </c>
      <c r="R136" s="569">
        <f>IF(ISNUMBER(Regressions!T146),ROUND(Regressions!T146, 1), NA())</f>
        <v>0</v>
      </c>
      <c r="S136" s="570">
        <f>IF(ISNUMBER(Regressions!U146),ROUND(Regressions!U146, 1), NA())</f>
        <v>0</v>
      </c>
    </row>
    <row r="137" spans="1:19" x14ac:dyDescent="0.25">
      <c r="A137" s="562" t="str">
        <f>+Introduction!$C$7</f>
        <v>Republic of Moldova</v>
      </c>
      <c r="B137" s="563">
        <f>IF(ISBLANK(Regressions!B147), " ", Regressions!B147)</f>
        <v>2009</v>
      </c>
      <c r="C137" s="562" t="str">
        <f>HLOOKUP(Introduction!$G$4,nametranslations,28,FALSE)</f>
        <v>Primary</v>
      </c>
      <c r="D137" s="565">
        <f>IF(ISBLANK(Regressions!D147), " ", Regressions!D147)</f>
        <v>129909</v>
      </c>
      <c r="E137" s="566">
        <f>IF(ISNUMBER(Regressions!E147),ROUND(Regressions!E147, 1), NA())</f>
        <v>100</v>
      </c>
      <c r="F137" s="567" t="e">
        <f>IF(ISNUMBER(Regressions!F147),ROUND(Regressions!F147, 1), NA())</f>
        <v>#N/A</v>
      </c>
      <c r="G137" s="568" t="e">
        <f>IF(ISNUMBER(Regressions!G147),ROUND(Regressions!G147, 1), NA())</f>
        <v>#N/A</v>
      </c>
      <c r="H137" s="569" t="e">
        <f>IF(ISNUMBER(Regressions!H147),ROUND(Regressions!H147, 1), NA())</f>
        <v>#N/A</v>
      </c>
      <c r="I137" s="570">
        <f>IF(ISNUMBER(Regressions!I147),ROUND(Regressions!I147, 1), NA())</f>
        <v>0</v>
      </c>
      <c r="J137" s="571">
        <f>IF(ISNUMBER(Regressions!K147),ROUND(Regressions!K147, 1), NA())</f>
        <v>100</v>
      </c>
      <c r="K137" s="567" t="e">
        <f>IF(ISNUMBER(Regressions!L147),ROUND(Regressions!L147, 1), NA())</f>
        <v>#N/A</v>
      </c>
      <c r="L137" s="572" t="e">
        <f>IF(ISNUMBER(Regressions!M147),ROUND(Regressions!M147, 1), NA())</f>
        <v>#N/A</v>
      </c>
      <c r="M137" s="569" t="e">
        <f>IF(ISNUMBER(Regressions!N147),ROUND(Regressions!N147, 1), NA())</f>
        <v>#N/A</v>
      </c>
      <c r="N137" s="570">
        <f>IF(ISNUMBER(Regressions!O147),ROUND(Regressions!O147, 1), NA())</f>
        <v>0</v>
      </c>
      <c r="O137" s="571">
        <f>IF(ISNUMBER(Regressions!Q147),ROUND(Regressions!Q147, 1), NA())</f>
        <v>100</v>
      </c>
      <c r="P137" s="567">
        <f>IF(ISNUMBER(Regressions!R147),ROUND(Regressions!R147, 1), NA())</f>
        <v>100</v>
      </c>
      <c r="Q137" s="573">
        <f>IF(ISNUMBER(Regressions!S147),ROUND(Regressions!S147, 1), NA())</f>
        <v>100</v>
      </c>
      <c r="R137" s="569">
        <f>IF(ISNUMBER(Regressions!T147),ROUND(Regressions!T147, 1), NA())</f>
        <v>0</v>
      </c>
      <c r="S137" s="570">
        <f>IF(ISNUMBER(Regressions!U147),ROUND(Regressions!U147, 1), NA())</f>
        <v>0</v>
      </c>
    </row>
    <row r="138" spans="1:19" x14ac:dyDescent="0.25">
      <c r="A138" s="562" t="str">
        <f>+Introduction!$C$7</f>
        <v>Republic of Moldova</v>
      </c>
      <c r="B138" s="563">
        <f>IF(ISBLANK(Regressions!B148), " ", Regressions!B148)</f>
        <v>2010</v>
      </c>
      <c r="C138" s="562" t="str">
        <f>HLOOKUP(Introduction!$G$4,nametranslations,28,FALSE)</f>
        <v>Primary</v>
      </c>
      <c r="D138" s="565">
        <f>IF(ISBLANK(Regressions!D148), " ", Regressions!D148)</f>
        <v>129909</v>
      </c>
      <c r="E138" s="566">
        <f>IF(ISNUMBER(Regressions!E148),ROUND(Regressions!E148, 1), NA())</f>
        <v>100</v>
      </c>
      <c r="F138" s="567" t="e">
        <f>IF(ISNUMBER(Regressions!F148),ROUND(Regressions!F148, 1), NA())</f>
        <v>#N/A</v>
      </c>
      <c r="G138" s="568" t="e">
        <f>IF(ISNUMBER(Regressions!G148),ROUND(Regressions!G148, 1), NA())</f>
        <v>#N/A</v>
      </c>
      <c r="H138" s="569" t="e">
        <f>IF(ISNUMBER(Regressions!H148),ROUND(Regressions!H148, 1), NA())</f>
        <v>#N/A</v>
      </c>
      <c r="I138" s="570">
        <f>IF(ISNUMBER(Regressions!I148),ROUND(Regressions!I148, 1), NA())</f>
        <v>0</v>
      </c>
      <c r="J138" s="571">
        <f>IF(ISNUMBER(Regressions!K148),ROUND(Regressions!K148, 1), NA())</f>
        <v>100</v>
      </c>
      <c r="K138" s="567" t="e">
        <f>IF(ISNUMBER(Regressions!L148),ROUND(Regressions!L148, 1), NA())</f>
        <v>#N/A</v>
      </c>
      <c r="L138" s="572" t="e">
        <f>IF(ISNUMBER(Regressions!M148),ROUND(Regressions!M148, 1), NA())</f>
        <v>#N/A</v>
      </c>
      <c r="M138" s="569" t="e">
        <f>IF(ISNUMBER(Regressions!N148),ROUND(Regressions!N148, 1), NA())</f>
        <v>#N/A</v>
      </c>
      <c r="N138" s="570">
        <f>IF(ISNUMBER(Regressions!O148),ROUND(Regressions!O148, 1), NA())</f>
        <v>0</v>
      </c>
      <c r="O138" s="571">
        <f>IF(ISNUMBER(Regressions!Q148),ROUND(Regressions!Q148, 1), NA())</f>
        <v>100</v>
      </c>
      <c r="P138" s="567">
        <f>IF(ISNUMBER(Regressions!R148),ROUND(Regressions!R148, 1), NA())</f>
        <v>100</v>
      </c>
      <c r="Q138" s="573">
        <f>IF(ISNUMBER(Regressions!S148),ROUND(Regressions!S148, 1), NA())</f>
        <v>100</v>
      </c>
      <c r="R138" s="569">
        <f>IF(ISNUMBER(Regressions!T148),ROUND(Regressions!T148, 1), NA())</f>
        <v>0</v>
      </c>
      <c r="S138" s="570">
        <f>IF(ISNUMBER(Regressions!U148),ROUND(Regressions!U148, 1), NA())</f>
        <v>0</v>
      </c>
    </row>
    <row r="139" spans="1:19" x14ac:dyDescent="0.25">
      <c r="A139" s="562" t="str">
        <f>+Introduction!$C$7</f>
        <v>Republic of Moldova</v>
      </c>
      <c r="B139" s="563">
        <f>IF(ISBLANK(Regressions!B149), " ", Regressions!B149)</f>
        <v>2011</v>
      </c>
      <c r="C139" s="562" t="str">
        <f>HLOOKUP(Introduction!$G$4,nametranslations,28,FALSE)</f>
        <v>Primary</v>
      </c>
      <c r="D139" s="565">
        <f>IF(ISBLANK(Regressions!D149), " ", Regressions!D149)</f>
        <v>129909</v>
      </c>
      <c r="E139" s="566">
        <f>IF(ISNUMBER(Regressions!E149),ROUND(Regressions!E149, 1), NA())</f>
        <v>100</v>
      </c>
      <c r="F139" s="567" t="e">
        <f>IF(ISNUMBER(Regressions!F149),ROUND(Regressions!F149, 1), NA())</f>
        <v>#N/A</v>
      </c>
      <c r="G139" s="568" t="e">
        <f>IF(ISNUMBER(Regressions!G149),ROUND(Regressions!G149, 1), NA())</f>
        <v>#N/A</v>
      </c>
      <c r="H139" s="569" t="e">
        <f>IF(ISNUMBER(Regressions!H149),ROUND(Regressions!H149, 1), NA())</f>
        <v>#N/A</v>
      </c>
      <c r="I139" s="570">
        <f>IF(ISNUMBER(Regressions!I149),ROUND(Regressions!I149, 1), NA())</f>
        <v>0</v>
      </c>
      <c r="J139" s="571">
        <f>IF(ISNUMBER(Regressions!K149),ROUND(Regressions!K149, 1), NA())</f>
        <v>100</v>
      </c>
      <c r="K139" s="567" t="e">
        <f>IF(ISNUMBER(Regressions!L149),ROUND(Regressions!L149, 1), NA())</f>
        <v>#N/A</v>
      </c>
      <c r="L139" s="572" t="e">
        <f>IF(ISNUMBER(Regressions!M149),ROUND(Regressions!M149, 1), NA())</f>
        <v>#N/A</v>
      </c>
      <c r="M139" s="569" t="e">
        <f>IF(ISNUMBER(Regressions!N149),ROUND(Regressions!N149, 1), NA())</f>
        <v>#N/A</v>
      </c>
      <c r="N139" s="570">
        <f>IF(ISNUMBER(Regressions!O149),ROUND(Regressions!O149, 1), NA())</f>
        <v>0</v>
      </c>
      <c r="O139" s="571">
        <f>IF(ISNUMBER(Regressions!Q149),ROUND(Regressions!Q149, 1), NA())</f>
        <v>100</v>
      </c>
      <c r="P139" s="567">
        <f>IF(ISNUMBER(Regressions!R149),ROUND(Regressions!R149, 1), NA())</f>
        <v>100</v>
      </c>
      <c r="Q139" s="573">
        <f>IF(ISNUMBER(Regressions!S149),ROUND(Regressions!S149, 1), NA())</f>
        <v>100</v>
      </c>
      <c r="R139" s="569">
        <f>IF(ISNUMBER(Regressions!T149),ROUND(Regressions!T149, 1), NA())</f>
        <v>0</v>
      </c>
      <c r="S139" s="570">
        <f>IF(ISNUMBER(Regressions!U149),ROUND(Regressions!U149, 1), NA())</f>
        <v>0</v>
      </c>
    </row>
    <row r="140" spans="1:19" x14ac:dyDescent="0.25">
      <c r="A140" s="562" t="str">
        <f>+Introduction!$C$7</f>
        <v>Republic of Moldova</v>
      </c>
      <c r="B140" s="563">
        <f>IF(ISBLANK(Regressions!B150), " ", Regressions!B150)</f>
        <v>2012</v>
      </c>
      <c r="C140" s="562" t="str">
        <f>HLOOKUP(Introduction!$G$4,nametranslations,28,FALSE)</f>
        <v>Primary</v>
      </c>
      <c r="D140" s="565">
        <f>IF(ISBLANK(Regressions!D150), " ", Regressions!D150)</f>
        <v>129909</v>
      </c>
      <c r="E140" s="566">
        <f>IF(ISNUMBER(Regressions!E150),ROUND(Regressions!E150, 1), NA())</f>
        <v>100</v>
      </c>
      <c r="F140" s="567" t="e">
        <f>IF(ISNUMBER(Regressions!F150),ROUND(Regressions!F150, 1), NA())</f>
        <v>#N/A</v>
      </c>
      <c r="G140" s="568" t="e">
        <f>IF(ISNUMBER(Regressions!G150),ROUND(Regressions!G150, 1), NA())</f>
        <v>#N/A</v>
      </c>
      <c r="H140" s="569" t="e">
        <f>IF(ISNUMBER(Regressions!H150),ROUND(Regressions!H150, 1), NA())</f>
        <v>#N/A</v>
      </c>
      <c r="I140" s="570">
        <f>IF(ISNUMBER(Regressions!I150),ROUND(Regressions!I150, 1), NA())</f>
        <v>0</v>
      </c>
      <c r="J140" s="571">
        <f>IF(ISNUMBER(Regressions!K150),ROUND(Regressions!K150, 1), NA())</f>
        <v>100</v>
      </c>
      <c r="K140" s="567" t="e">
        <f>IF(ISNUMBER(Regressions!L150),ROUND(Regressions!L150, 1), NA())</f>
        <v>#N/A</v>
      </c>
      <c r="L140" s="572" t="e">
        <f>IF(ISNUMBER(Regressions!M150),ROUND(Regressions!M150, 1), NA())</f>
        <v>#N/A</v>
      </c>
      <c r="M140" s="569" t="e">
        <f>IF(ISNUMBER(Regressions!N150),ROUND(Regressions!N150, 1), NA())</f>
        <v>#N/A</v>
      </c>
      <c r="N140" s="570">
        <f>IF(ISNUMBER(Regressions!O150),ROUND(Regressions!O150, 1), NA())</f>
        <v>0</v>
      </c>
      <c r="O140" s="571">
        <f>IF(ISNUMBER(Regressions!Q150),ROUND(Regressions!Q150, 1), NA())</f>
        <v>100</v>
      </c>
      <c r="P140" s="567">
        <f>IF(ISNUMBER(Regressions!R150),ROUND(Regressions!R150, 1), NA())</f>
        <v>100</v>
      </c>
      <c r="Q140" s="573">
        <f>IF(ISNUMBER(Regressions!S150),ROUND(Regressions!S150, 1), NA())</f>
        <v>100</v>
      </c>
      <c r="R140" s="569">
        <f>IF(ISNUMBER(Regressions!T150),ROUND(Regressions!T150, 1), NA())</f>
        <v>0</v>
      </c>
      <c r="S140" s="570">
        <f>IF(ISNUMBER(Regressions!U150),ROUND(Regressions!U150, 1), NA())</f>
        <v>0</v>
      </c>
    </row>
    <row r="141" spans="1:19" x14ac:dyDescent="0.25">
      <c r="A141" s="562" t="str">
        <f>+Introduction!$C$7</f>
        <v>Republic of Moldova</v>
      </c>
      <c r="B141" s="563">
        <f>IF(ISBLANK(Regressions!B151), " ", Regressions!B151)</f>
        <v>2013</v>
      </c>
      <c r="C141" s="562" t="str">
        <f>HLOOKUP(Introduction!$G$4,nametranslations,28,FALSE)</f>
        <v>Primary</v>
      </c>
      <c r="D141" s="565">
        <f>IF(ISBLANK(Regressions!D151), " ", Regressions!D151)</f>
        <v>130366</v>
      </c>
      <c r="E141" s="566">
        <f>IF(ISNUMBER(Regressions!E151),ROUND(Regressions!E151, 1), NA())</f>
        <v>100</v>
      </c>
      <c r="F141" s="567" t="e">
        <f>IF(ISNUMBER(Regressions!F151),ROUND(Regressions!F151, 1), NA())</f>
        <v>#N/A</v>
      </c>
      <c r="G141" s="568" t="e">
        <f>IF(ISNUMBER(Regressions!G151),ROUND(Regressions!G151, 1), NA())</f>
        <v>#N/A</v>
      </c>
      <c r="H141" s="569" t="e">
        <f>IF(ISNUMBER(Regressions!H151),ROUND(Regressions!H151, 1), NA())</f>
        <v>#N/A</v>
      </c>
      <c r="I141" s="570">
        <f>IF(ISNUMBER(Regressions!I151),ROUND(Regressions!I151, 1), NA())</f>
        <v>0</v>
      </c>
      <c r="J141" s="571">
        <f>IF(ISNUMBER(Regressions!K151),ROUND(Regressions!K151, 1), NA())</f>
        <v>100</v>
      </c>
      <c r="K141" s="567" t="e">
        <f>IF(ISNUMBER(Regressions!L151),ROUND(Regressions!L151, 1), NA())</f>
        <v>#N/A</v>
      </c>
      <c r="L141" s="572" t="e">
        <f>IF(ISNUMBER(Regressions!M151),ROUND(Regressions!M151, 1), NA())</f>
        <v>#N/A</v>
      </c>
      <c r="M141" s="569" t="e">
        <f>IF(ISNUMBER(Regressions!N151),ROUND(Regressions!N151, 1), NA())</f>
        <v>#N/A</v>
      </c>
      <c r="N141" s="570">
        <f>IF(ISNUMBER(Regressions!O151),ROUND(Regressions!O151, 1), NA())</f>
        <v>0</v>
      </c>
      <c r="O141" s="571">
        <f>IF(ISNUMBER(Regressions!Q151),ROUND(Regressions!Q151, 1), NA())</f>
        <v>100</v>
      </c>
      <c r="P141" s="567">
        <f>IF(ISNUMBER(Regressions!R151),ROUND(Regressions!R151, 1), NA())</f>
        <v>100</v>
      </c>
      <c r="Q141" s="573">
        <f>IF(ISNUMBER(Regressions!S151),ROUND(Regressions!S151, 1), NA())</f>
        <v>100</v>
      </c>
      <c r="R141" s="569">
        <f>IF(ISNUMBER(Regressions!T151),ROUND(Regressions!T151, 1), NA())</f>
        <v>0</v>
      </c>
      <c r="S141" s="570">
        <f>IF(ISNUMBER(Regressions!U151),ROUND(Regressions!U151, 1), NA())</f>
        <v>0</v>
      </c>
    </row>
    <row r="142" spans="1:19" x14ac:dyDescent="0.25">
      <c r="A142" s="562" t="str">
        <f>+Introduction!$C$7</f>
        <v>Republic of Moldova</v>
      </c>
      <c r="B142" s="563">
        <f>IF(ISBLANK(Regressions!B152), " ", Regressions!B152)</f>
        <v>2014</v>
      </c>
      <c r="C142" s="562" t="str">
        <f>HLOOKUP(Introduction!$G$4,nametranslations,28,FALSE)</f>
        <v>Primary</v>
      </c>
      <c r="D142" s="565">
        <f>IF(ISBLANK(Regressions!D152), " ", Regressions!D152)</f>
        <v>128845</v>
      </c>
      <c r="E142" s="566">
        <f>IF(ISNUMBER(Regressions!E152),ROUND(Regressions!E152, 1), NA())</f>
        <v>100</v>
      </c>
      <c r="F142" s="567" t="e">
        <f>IF(ISNUMBER(Regressions!F152),ROUND(Regressions!F152, 1), NA())</f>
        <v>#N/A</v>
      </c>
      <c r="G142" s="568" t="e">
        <f>IF(ISNUMBER(Regressions!G152),ROUND(Regressions!G152, 1), NA())</f>
        <v>#N/A</v>
      </c>
      <c r="H142" s="569" t="e">
        <f>IF(ISNUMBER(Regressions!H152),ROUND(Regressions!H152, 1), NA())</f>
        <v>#N/A</v>
      </c>
      <c r="I142" s="570">
        <f>IF(ISNUMBER(Regressions!I152),ROUND(Regressions!I152, 1), NA())</f>
        <v>0</v>
      </c>
      <c r="J142" s="571">
        <f>IF(ISNUMBER(Regressions!K152),ROUND(Regressions!K152, 1), NA())</f>
        <v>100</v>
      </c>
      <c r="K142" s="567" t="e">
        <f>IF(ISNUMBER(Regressions!L152),ROUND(Regressions!L152, 1), NA())</f>
        <v>#N/A</v>
      </c>
      <c r="L142" s="572" t="e">
        <f>IF(ISNUMBER(Regressions!M152),ROUND(Regressions!M152, 1), NA())</f>
        <v>#N/A</v>
      </c>
      <c r="M142" s="569" t="e">
        <f>IF(ISNUMBER(Regressions!N152),ROUND(Regressions!N152, 1), NA())</f>
        <v>#N/A</v>
      </c>
      <c r="N142" s="570">
        <f>IF(ISNUMBER(Regressions!O152),ROUND(Regressions!O152, 1), NA())</f>
        <v>0</v>
      </c>
      <c r="O142" s="571">
        <f>IF(ISNUMBER(Regressions!Q152),ROUND(Regressions!Q152, 1), NA())</f>
        <v>100</v>
      </c>
      <c r="P142" s="567">
        <f>IF(ISNUMBER(Regressions!R152),ROUND(Regressions!R152, 1), NA())</f>
        <v>100</v>
      </c>
      <c r="Q142" s="573">
        <f>IF(ISNUMBER(Regressions!S152),ROUND(Regressions!S152, 1), NA())</f>
        <v>100</v>
      </c>
      <c r="R142" s="569">
        <f>IF(ISNUMBER(Regressions!T152),ROUND(Regressions!T152, 1), NA())</f>
        <v>0</v>
      </c>
      <c r="S142" s="570">
        <f>IF(ISNUMBER(Regressions!U152),ROUND(Regressions!U152, 1), NA())</f>
        <v>0</v>
      </c>
    </row>
    <row r="143" spans="1:19" x14ac:dyDescent="0.25">
      <c r="A143" s="562" t="str">
        <f>+Introduction!$C$7</f>
        <v>Republic of Moldova</v>
      </c>
      <c r="B143" s="563">
        <f>IF(ISBLANK(Regressions!B153), " ", Regressions!B153)</f>
        <v>2015</v>
      </c>
      <c r="C143" s="562" t="str">
        <f>HLOOKUP(Introduction!$G$4,nametranslations,28,FALSE)</f>
        <v>Primary</v>
      </c>
      <c r="D143" s="565">
        <f>IF(ISBLANK(Regressions!D153), " ", Regressions!D153)</f>
        <v>131031</v>
      </c>
      <c r="E143" s="566">
        <f>IF(ISNUMBER(Regressions!E153),ROUND(Regressions!E153, 1), NA())</f>
        <v>100</v>
      </c>
      <c r="F143" s="567" t="e">
        <f>IF(ISNUMBER(Regressions!F153),ROUND(Regressions!F153, 1), NA())</f>
        <v>#N/A</v>
      </c>
      <c r="G143" s="568" t="e">
        <f>IF(ISNUMBER(Regressions!G153),ROUND(Regressions!G153, 1), NA())</f>
        <v>#N/A</v>
      </c>
      <c r="H143" s="569" t="e">
        <f>IF(ISNUMBER(Regressions!H153),ROUND(Regressions!H153, 1), NA())</f>
        <v>#N/A</v>
      </c>
      <c r="I143" s="570">
        <f>IF(ISNUMBER(Regressions!I153),ROUND(Regressions!I153, 1), NA())</f>
        <v>0</v>
      </c>
      <c r="J143" s="571">
        <f>IF(ISNUMBER(Regressions!K153),ROUND(Regressions!K153, 1), NA())</f>
        <v>100</v>
      </c>
      <c r="K143" s="567" t="e">
        <f>IF(ISNUMBER(Regressions!L153),ROUND(Regressions!L153, 1), NA())</f>
        <v>#N/A</v>
      </c>
      <c r="L143" s="572" t="e">
        <f>IF(ISNUMBER(Regressions!M153),ROUND(Regressions!M153, 1), NA())</f>
        <v>#N/A</v>
      </c>
      <c r="M143" s="569" t="e">
        <f>IF(ISNUMBER(Regressions!N153),ROUND(Regressions!N153, 1), NA())</f>
        <v>#N/A</v>
      </c>
      <c r="N143" s="570">
        <f>IF(ISNUMBER(Regressions!O153),ROUND(Regressions!O153, 1), NA())</f>
        <v>0</v>
      </c>
      <c r="O143" s="571">
        <f>IF(ISNUMBER(Regressions!Q153),ROUND(Regressions!Q153, 1), NA())</f>
        <v>100</v>
      </c>
      <c r="P143" s="567">
        <f>IF(ISNUMBER(Regressions!R153),ROUND(Regressions!R153, 1), NA())</f>
        <v>100</v>
      </c>
      <c r="Q143" s="573">
        <f>IF(ISNUMBER(Regressions!S153),ROUND(Regressions!S153, 1), NA())</f>
        <v>100</v>
      </c>
      <c r="R143" s="569">
        <f>IF(ISNUMBER(Regressions!T153),ROUND(Regressions!T153, 1), NA())</f>
        <v>0</v>
      </c>
      <c r="S143" s="570">
        <f>IF(ISNUMBER(Regressions!U153),ROUND(Regressions!U153, 1), NA())</f>
        <v>0</v>
      </c>
    </row>
    <row r="144" spans="1:19" x14ac:dyDescent="0.25">
      <c r="A144" s="562" t="str">
        <f>+Introduction!$C$7</f>
        <v>Republic of Moldova</v>
      </c>
      <c r="B144" s="563">
        <f>IF(ISBLANK(Regressions!B154), " ", Regressions!B154)</f>
        <v>2016</v>
      </c>
      <c r="C144" s="562" t="str">
        <f>HLOOKUP(Introduction!$G$4,nametranslations,28,FALSE)</f>
        <v>Primary</v>
      </c>
      <c r="D144" s="565">
        <f>IF(ISBLANK(Regressions!D154), " ", Regressions!D154)</f>
        <v>131947</v>
      </c>
      <c r="E144" s="566">
        <f>IF(ISNUMBER(Regressions!E154),ROUND(Regressions!E154, 1), NA())</f>
        <v>100</v>
      </c>
      <c r="F144" s="567" t="e">
        <f>IF(ISNUMBER(Regressions!F154),ROUND(Regressions!F154, 1), NA())</f>
        <v>#N/A</v>
      </c>
      <c r="G144" s="568" t="e">
        <f>IF(ISNUMBER(Regressions!G154),ROUND(Regressions!G154, 1), NA())</f>
        <v>#N/A</v>
      </c>
      <c r="H144" s="569" t="e">
        <f>IF(ISNUMBER(Regressions!H154),ROUND(Regressions!H154, 1), NA())</f>
        <v>#N/A</v>
      </c>
      <c r="I144" s="570">
        <f>IF(ISNUMBER(Regressions!I154),ROUND(Regressions!I154, 1), NA())</f>
        <v>0</v>
      </c>
      <c r="J144" s="571">
        <f>IF(ISNUMBER(Regressions!K154),ROUND(Regressions!K154, 1), NA())</f>
        <v>100</v>
      </c>
      <c r="K144" s="567" t="e">
        <f>IF(ISNUMBER(Regressions!L154),ROUND(Regressions!L154, 1), NA())</f>
        <v>#N/A</v>
      </c>
      <c r="L144" s="572" t="e">
        <f>IF(ISNUMBER(Regressions!M154),ROUND(Regressions!M154, 1), NA())</f>
        <v>#N/A</v>
      </c>
      <c r="M144" s="569" t="e">
        <f>IF(ISNUMBER(Regressions!N154),ROUND(Regressions!N154, 1), NA())</f>
        <v>#N/A</v>
      </c>
      <c r="N144" s="570">
        <f>IF(ISNUMBER(Regressions!O154),ROUND(Regressions!O154, 1), NA())</f>
        <v>0</v>
      </c>
      <c r="O144" s="571">
        <f>IF(ISNUMBER(Regressions!Q154),ROUND(Regressions!Q154, 1), NA())</f>
        <v>100</v>
      </c>
      <c r="P144" s="567">
        <f>IF(ISNUMBER(Regressions!R154),ROUND(Regressions!R154, 1), NA())</f>
        <v>100</v>
      </c>
      <c r="Q144" s="573">
        <f>IF(ISNUMBER(Regressions!S154),ROUND(Regressions!S154, 1), NA())</f>
        <v>100</v>
      </c>
      <c r="R144" s="569">
        <f>IF(ISNUMBER(Regressions!T154),ROUND(Regressions!T154, 1), NA())</f>
        <v>0</v>
      </c>
      <c r="S144" s="570">
        <f>IF(ISNUMBER(Regressions!U154),ROUND(Regressions!U154, 1), NA())</f>
        <v>0</v>
      </c>
    </row>
    <row r="145" spans="1:19" x14ac:dyDescent="0.25">
      <c r="A145" s="562" t="str">
        <f>+Introduction!$C$7</f>
        <v>Republic of Moldova</v>
      </c>
      <c r="B145" s="563">
        <f>IF(ISBLANK(Regressions!B155), " ", Regressions!B155)</f>
        <v>2017</v>
      </c>
      <c r="C145" s="562" t="str">
        <f>HLOOKUP(Introduction!$G$4,nametranslations,28,FALSE)</f>
        <v>Primary</v>
      </c>
      <c r="D145" s="565">
        <f>IF(ISBLANK(Regressions!D155), " ", Regressions!D155)</f>
        <v>134382</v>
      </c>
      <c r="E145" s="566">
        <f>IF(ISNUMBER(Regressions!E155),ROUND(Regressions!E155, 1), NA())</f>
        <v>100</v>
      </c>
      <c r="F145" s="567" t="e">
        <f>IF(ISNUMBER(Regressions!F155),ROUND(Regressions!F155, 1), NA())</f>
        <v>#N/A</v>
      </c>
      <c r="G145" s="568" t="e">
        <f>IF(ISNUMBER(Regressions!G155),ROUND(Regressions!G155, 1), NA())</f>
        <v>#N/A</v>
      </c>
      <c r="H145" s="569" t="e">
        <f>IF(ISNUMBER(Regressions!H155),ROUND(Regressions!H155, 1), NA())</f>
        <v>#N/A</v>
      </c>
      <c r="I145" s="570">
        <f>IF(ISNUMBER(Regressions!I155),ROUND(Regressions!I155, 1), NA())</f>
        <v>0</v>
      </c>
      <c r="J145" s="571">
        <f>IF(ISNUMBER(Regressions!K155),ROUND(Regressions!K155, 1), NA())</f>
        <v>100</v>
      </c>
      <c r="K145" s="567" t="e">
        <f>IF(ISNUMBER(Regressions!L155),ROUND(Regressions!L155, 1), NA())</f>
        <v>#N/A</v>
      </c>
      <c r="L145" s="572" t="e">
        <f>IF(ISNUMBER(Regressions!M155),ROUND(Regressions!M155, 1), NA())</f>
        <v>#N/A</v>
      </c>
      <c r="M145" s="569" t="e">
        <f>IF(ISNUMBER(Regressions!N155),ROUND(Regressions!N155, 1), NA())</f>
        <v>#N/A</v>
      </c>
      <c r="N145" s="570">
        <f>IF(ISNUMBER(Regressions!O155),ROUND(Regressions!O155, 1), NA())</f>
        <v>0</v>
      </c>
      <c r="O145" s="571">
        <f>IF(ISNUMBER(Regressions!Q155),ROUND(Regressions!Q155, 1), NA())</f>
        <v>100</v>
      </c>
      <c r="P145" s="567">
        <f>IF(ISNUMBER(Regressions!R155),ROUND(Regressions!R155, 1), NA())</f>
        <v>100</v>
      </c>
      <c r="Q145" s="573">
        <f>IF(ISNUMBER(Regressions!S155),ROUND(Regressions!S155, 1), NA())</f>
        <v>100</v>
      </c>
      <c r="R145" s="569">
        <f>IF(ISNUMBER(Regressions!T155),ROUND(Regressions!T155, 1), NA())</f>
        <v>0</v>
      </c>
      <c r="S145" s="570">
        <f>IF(ISNUMBER(Regressions!U155),ROUND(Regressions!U155, 1), NA())</f>
        <v>0</v>
      </c>
    </row>
    <row r="146" spans="1:19" x14ac:dyDescent="0.25">
      <c r="A146" s="562" t="str">
        <f>+Introduction!$C$7</f>
        <v>Republic of Moldova</v>
      </c>
      <c r="B146" s="563">
        <f>IF(ISBLANK(Regressions!B156), " ", Regressions!B156)</f>
        <v>2018</v>
      </c>
      <c r="C146" s="562" t="str">
        <f>HLOOKUP(Introduction!$G$4,nametranslations,28,FALSE)</f>
        <v>Primary</v>
      </c>
      <c r="D146" s="565">
        <f>IF(ISBLANK(Regressions!D156), " ", Regressions!D156)</f>
        <v>135615</v>
      </c>
      <c r="E146" s="566">
        <f>IF(ISNUMBER(Regressions!E156),ROUND(Regressions!E156, 1), NA())</f>
        <v>100</v>
      </c>
      <c r="F146" s="567" t="e">
        <f>IF(ISNUMBER(Regressions!F156),ROUND(Regressions!F156, 1), NA())</f>
        <v>#N/A</v>
      </c>
      <c r="G146" s="568" t="e">
        <f>IF(ISNUMBER(Regressions!G156),ROUND(Regressions!G156, 1), NA())</f>
        <v>#N/A</v>
      </c>
      <c r="H146" s="569" t="e">
        <f>IF(ISNUMBER(Regressions!H156),ROUND(Regressions!H156, 1), NA())</f>
        <v>#N/A</v>
      </c>
      <c r="I146" s="570">
        <f>IF(ISNUMBER(Regressions!I156),ROUND(Regressions!I156, 1), NA())</f>
        <v>0</v>
      </c>
      <c r="J146" s="571">
        <f>IF(ISNUMBER(Regressions!K156),ROUND(Regressions!K156, 1), NA())</f>
        <v>100</v>
      </c>
      <c r="K146" s="567" t="e">
        <f>IF(ISNUMBER(Regressions!L156),ROUND(Regressions!L156, 1), NA())</f>
        <v>#N/A</v>
      </c>
      <c r="L146" s="572" t="e">
        <f>IF(ISNUMBER(Regressions!M156),ROUND(Regressions!M156, 1), NA())</f>
        <v>#N/A</v>
      </c>
      <c r="M146" s="569" t="e">
        <f>IF(ISNUMBER(Regressions!N156),ROUND(Regressions!N156, 1), NA())</f>
        <v>#N/A</v>
      </c>
      <c r="N146" s="570">
        <f>IF(ISNUMBER(Regressions!O156),ROUND(Regressions!O156, 1), NA())</f>
        <v>0</v>
      </c>
      <c r="O146" s="571">
        <f>IF(ISNUMBER(Regressions!Q156),ROUND(Regressions!Q156, 1), NA())</f>
        <v>100</v>
      </c>
      <c r="P146" s="567">
        <f>IF(ISNUMBER(Regressions!R156),ROUND(Regressions!R156, 1), NA())</f>
        <v>100</v>
      </c>
      <c r="Q146" s="573">
        <f>IF(ISNUMBER(Regressions!S156),ROUND(Regressions!S156, 1), NA())</f>
        <v>99.7</v>
      </c>
      <c r="R146" s="569">
        <f>IF(ISNUMBER(Regressions!T156),ROUND(Regressions!T156, 1), NA())</f>
        <v>0.3</v>
      </c>
      <c r="S146" s="570">
        <f>IF(ISNUMBER(Regressions!U156),ROUND(Regressions!U156, 1), NA())</f>
        <v>0</v>
      </c>
    </row>
    <row r="147" spans="1:19" x14ac:dyDescent="0.25">
      <c r="A147" s="562" t="str">
        <f>+Introduction!$C$7</f>
        <v>Republic of Moldova</v>
      </c>
      <c r="B147" s="563">
        <f>IF(ISBLANK(Regressions!B157), " ", Regressions!B157)</f>
        <v>2019</v>
      </c>
      <c r="C147" s="562" t="str">
        <f>HLOOKUP(Introduction!$G$4,nametranslations,28,FALSE)</f>
        <v>Primary</v>
      </c>
      <c r="D147" s="565">
        <f>IF(ISBLANK(Regressions!D157), " ", Regressions!D157)</f>
        <v>132869</v>
      </c>
      <c r="E147" s="566">
        <f>IF(ISNUMBER(Regressions!E157),ROUND(Regressions!E157, 1), NA())</f>
        <v>100</v>
      </c>
      <c r="F147" s="567" t="e">
        <f>IF(ISNUMBER(Regressions!F157),ROUND(Regressions!F157, 1), NA())</f>
        <v>#N/A</v>
      </c>
      <c r="G147" s="568" t="e">
        <f>IF(ISNUMBER(Regressions!G157),ROUND(Regressions!G157, 1), NA())</f>
        <v>#N/A</v>
      </c>
      <c r="H147" s="569" t="e">
        <f>IF(ISNUMBER(Regressions!H157),ROUND(Regressions!H157, 1), NA())</f>
        <v>#N/A</v>
      </c>
      <c r="I147" s="570">
        <f>IF(ISNUMBER(Regressions!I157),ROUND(Regressions!I157, 1), NA())</f>
        <v>0</v>
      </c>
      <c r="J147" s="571">
        <f>IF(ISNUMBER(Regressions!K157),ROUND(Regressions!K157, 1), NA())</f>
        <v>100</v>
      </c>
      <c r="K147" s="567" t="e">
        <f>IF(ISNUMBER(Regressions!L157),ROUND(Regressions!L157, 1), NA())</f>
        <v>#N/A</v>
      </c>
      <c r="L147" s="572" t="e">
        <f>IF(ISNUMBER(Regressions!M157),ROUND(Regressions!M157, 1), NA())</f>
        <v>#N/A</v>
      </c>
      <c r="M147" s="569" t="e">
        <f>IF(ISNUMBER(Regressions!N157),ROUND(Regressions!N157, 1), NA())</f>
        <v>#N/A</v>
      </c>
      <c r="N147" s="570">
        <f>IF(ISNUMBER(Regressions!O157),ROUND(Regressions!O157, 1), NA())</f>
        <v>0</v>
      </c>
      <c r="O147" s="571">
        <f>IF(ISNUMBER(Regressions!Q157),ROUND(Regressions!Q157, 1), NA())</f>
        <v>100</v>
      </c>
      <c r="P147" s="567">
        <f>IF(ISNUMBER(Regressions!R157),ROUND(Regressions!R157, 1), NA())</f>
        <v>100</v>
      </c>
      <c r="Q147" s="573">
        <f>IF(ISNUMBER(Regressions!S157),ROUND(Regressions!S157, 1), NA())</f>
        <v>99.2</v>
      </c>
      <c r="R147" s="569">
        <f>IF(ISNUMBER(Regressions!T157),ROUND(Regressions!T157, 1), NA())</f>
        <v>0.8</v>
      </c>
      <c r="S147" s="570">
        <f>IF(ISNUMBER(Regressions!U157),ROUND(Regressions!U157, 1), NA())</f>
        <v>0</v>
      </c>
    </row>
    <row r="148" spans="1:19" x14ac:dyDescent="0.25">
      <c r="A148" s="562" t="str">
        <f>+Introduction!$C$7</f>
        <v>Republic of Moldova</v>
      </c>
      <c r="B148" s="563">
        <f>IF(ISBLANK(Regressions!B158), " ", Regressions!B158)</f>
        <v>2020</v>
      </c>
      <c r="C148" s="562" t="str">
        <f>HLOOKUP(Introduction!$G$4,nametranslations,28,FALSE)</f>
        <v>Primary</v>
      </c>
      <c r="D148" s="565">
        <f>IF(ISBLANK(Regressions!D158), " ", Regressions!D158)</f>
        <v>130660</v>
      </c>
      <c r="E148" s="566">
        <f>IF(ISNUMBER(Regressions!E158),ROUND(Regressions!E158, 1), NA())</f>
        <v>100</v>
      </c>
      <c r="F148" s="567" t="e">
        <f>IF(ISNUMBER(Regressions!F158),ROUND(Regressions!F158, 1), NA())</f>
        <v>#N/A</v>
      </c>
      <c r="G148" s="568" t="e">
        <f>IF(ISNUMBER(Regressions!G158),ROUND(Regressions!G158, 1), NA())</f>
        <v>#N/A</v>
      </c>
      <c r="H148" s="569" t="e">
        <f>IF(ISNUMBER(Regressions!H158),ROUND(Regressions!H158, 1), NA())</f>
        <v>#N/A</v>
      </c>
      <c r="I148" s="570">
        <f>IF(ISNUMBER(Regressions!I158),ROUND(Regressions!I158, 1), NA())</f>
        <v>0</v>
      </c>
      <c r="J148" s="571">
        <f>IF(ISNUMBER(Regressions!K158),ROUND(Regressions!K158, 1), NA())</f>
        <v>100</v>
      </c>
      <c r="K148" s="567" t="e">
        <f>IF(ISNUMBER(Regressions!L158),ROUND(Regressions!L158, 1), NA())</f>
        <v>#N/A</v>
      </c>
      <c r="L148" s="572" t="e">
        <f>IF(ISNUMBER(Regressions!M158),ROUND(Regressions!M158, 1), NA())</f>
        <v>#N/A</v>
      </c>
      <c r="M148" s="569" t="e">
        <f>IF(ISNUMBER(Regressions!N158),ROUND(Regressions!N158, 1), NA())</f>
        <v>#N/A</v>
      </c>
      <c r="N148" s="570">
        <f>IF(ISNUMBER(Regressions!O158),ROUND(Regressions!O158, 1), NA())</f>
        <v>0</v>
      </c>
      <c r="O148" s="571">
        <f>IF(ISNUMBER(Regressions!Q158),ROUND(Regressions!Q158, 1), NA())</f>
        <v>100</v>
      </c>
      <c r="P148" s="567">
        <f>IF(ISNUMBER(Regressions!R158),ROUND(Regressions!R158, 1), NA())</f>
        <v>100</v>
      </c>
      <c r="Q148" s="573">
        <f>IF(ISNUMBER(Regressions!S158),ROUND(Regressions!S158, 1), NA())</f>
        <v>98.8</v>
      </c>
      <c r="R148" s="569">
        <f>IF(ISNUMBER(Regressions!T158),ROUND(Regressions!T158, 1), NA())</f>
        <v>1.2</v>
      </c>
      <c r="S148" s="570">
        <f>IF(ISNUMBER(Regressions!U158),ROUND(Regressions!U158, 1), NA())</f>
        <v>0</v>
      </c>
    </row>
    <row r="149" spans="1:19" x14ac:dyDescent="0.25">
      <c r="A149" s="562" t="str">
        <f>+Introduction!$C$7</f>
        <v>Republic of Moldova</v>
      </c>
      <c r="B149" s="563">
        <f>IF(ISBLANK(Regressions!B159), " ", Regressions!B159)</f>
        <v>2021</v>
      </c>
      <c r="C149" s="562" t="str">
        <f>HLOOKUP(Introduction!$G$4,nametranslations,28,FALSE)</f>
        <v>Primary</v>
      </c>
      <c r="D149" s="565">
        <f>IF(ISBLANK(Regressions!D159), " ", Regressions!D159)</f>
        <v>134020</v>
      </c>
      <c r="E149" s="571">
        <f>IF(ISNUMBER(Regressions!E159),ROUND(Regressions!E159, 1), NA())</f>
        <v>100</v>
      </c>
      <c r="F149" s="574" t="e">
        <f>IF(ISNUMBER(Regressions!F159),ROUND(Regressions!F159, 1), NA())</f>
        <v>#N/A</v>
      </c>
      <c r="G149" s="575" t="e">
        <f>IF(ISNUMBER(Regressions!G159),ROUND(Regressions!G159, 1), NA())</f>
        <v>#N/A</v>
      </c>
      <c r="H149" s="569" t="e">
        <f>IF(ISNUMBER(Regressions!H159),ROUND(Regressions!H159, 1), NA())</f>
        <v>#N/A</v>
      </c>
      <c r="I149" s="570">
        <f>IF(ISNUMBER(Regressions!I159),ROUND(Regressions!I159, 1), NA())</f>
        <v>0</v>
      </c>
      <c r="J149" s="571">
        <f>IF(ISNUMBER(Regressions!K159),ROUND(Regressions!K159, 1), NA())</f>
        <v>100</v>
      </c>
      <c r="K149" s="574" t="e">
        <f>IF(ISNUMBER(Regressions!L159),ROUND(Regressions!L159, 1), NA())</f>
        <v>#N/A</v>
      </c>
      <c r="L149" s="576" t="e">
        <f>IF(ISNUMBER(Regressions!M159),ROUND(Regressions!M159, 1), NA())</f>
        <v>#N/A</v>
      </c>
      <c r="M149" s="569" t="e">
        <f>IF(ISNUMBER(Regressions!N159),ROUND(Regressions!N159, 1), NA())</f>
        <v>#N/A</v>
      </c>
      <c r="N149" s="570">
        <f>IF(ISNUMBER(Regressions!O159),ROUND(Regressions!O159, 1), NA())</f>
        <v>0</v>
      </c>
      <c r="O149" s="571">
        <f>IF(ISNUMBER(Regressions!Q159),ROUND(Regressions!Q159, 1), NA())</f>
        <v>100</v>
      </c>
      <c r="P149" s="574">
        <f>IF(ISNUMBER(Regressions!R159),ROUND(Regressions!R159, 1), NA())</f>
        <v>100</v>
      </c>
      <c r="Q149" s="577">
        <f>IF(ISNUMBER(Regressions!S159),ROUND(Regressions!S159, 1), NA())</f>
        <v>98.3</v>
      </c>
      <c r="R149" s="569">
        <f>IF(ISNUMBER(Regressions!T159),ROUND(Regressions!T159, 1), NA())</f>
        <v>1.7</v>
      </c>
      <c r="S149" s="570">
        <f>IF(ISNUMBER(Regressions!U159),ROUND(Regressions!U159, 1), NA())</f>
        <v>0</v>
      </c>
    </row>
    <row r="150" spans="1:19" x14ac:dyDescent="0.25">
      <c r="A150" s="562" t="str">
        <f>+Introduction!$C$7</f>
        <v>Republic of Moldova</v>
      </c>
      <c r="B150" s="563">
        <f>IF(ISBLANK(Regressions!B160), " ", Regressions!B160)</f>
        <v>2022</v>
      </c>
      <c r="C150" s="562" t="str">
        <f>HLOOKUP(Introduction!$G$4,nametranslations,28,FALSE)</f>
        <v>Primary</v>
      </c>
      <c r="D150" s="565">
        <f>IF(ISBLANK(Regressions!D160), " ", Regressions!D160)</f>
        <v>134476</v>
      </c>
      <c r="E150" s="566">
        <f>IF(ISNUMBER(Regressions!E160),ROUND(Regressions!E160, 1), NA())</f>
        <v>100</v>
      </c>
      <c r="F150" s="567" t="e">
        <f>IF(ISNUMBER(Regressions!F160),ROUND(Regressions!F160, 1), NA())</f>
        <v>#N/A</v>
      </c>
      <c r="G150" s="568" t="e">
        <f>IF(ISNUMBER(Regressions!G160),ROUND(Regressions!G160, 1), NA())</f>
        <v>#N/A</v>
      </c>
      <c r="H150" s="569" t="e">
        <f>IF(ISNUMBER(Regressions!H160),ROUND(Regressions!H160, 1), NA())</f>
        <v>#N/A</v>
      </c>
      <c r="I150" s="570">
        <f>IF(ISNUMBER(Regressions!I160),ROUND(Regressions!I160, 1), NA())</f>
        <v>0</v>
      </c>
      <c r="J150" s="571">
        <f>IF(ISNUMBER(Regressions!K160),ROUND(Regressions!K160, 1), NA())</f>
        <v>100</v>
      </c>
      <c r="K150" s="567" t="e">
        <f>IF(ISNUMBER(Regressions!L160),ROUND(Regressions!L160, 1), NA())</f>
        <v>#N/A</v>
      </c>
      <c r="L150" s="572" t="e">
        <f>IF(ISNUMBER(Regressions!M160),ROUND(Regressions!M160, 1), NA())</f>
        <v>#N/A</v>
      </c>
      <c r="M150" s="569" t="e">
        <f>IF(ISNUMBER(Regressions!N160),ROUND(Regressions!N160, 1), NA())</f>
        <v>#N/A</v>
      </c>
      <c r="N150" s="570">
        <f>IF(ISNUMBER(Regressions!O160),ROUND(Regressions!O160, 1), NA())</f>
        <v>0</v>
      </c>
      <c r="O150" s="571">
        <f>IF(ISNUMBER(Regressions!Q160),ROUND(Regressions!Q160, 1), NA())</f>
        <v>100</v>
      </c>
      <c r="P150" s="567">
        <f>IF(ISNUMBER(Regressions!R160),ROUND(Regressions!R160, 1), NA())</f>
        <v>100</v>
      </c>
      <c r="Q150" s="573">
        <f>IF(ISNUMBER(Regressions!S160),ROUND(Regressions!S160, 1), NA())</f>
        <v>97.9</v>
      </c>
      <c r="R150" s="569">
        <f>IF(ISNUMBER(Regressions!T160),ROUND(Regressions!T160, 1), NA())</f>
        <v>2.1</v>
      </c>
      <c r="S150" s="570">
        <f>IF(ISNUMBER(Regressions!U160),ROUND(Regressions!U160, 1), NA())</f>
        <v>0</v>
      </c>
    </row>
    <row r="151" spans="1:19" x14ac:dyDescent="0.25">
      <c r="A151" s="562" t="str">
        <f>+Introduction!$C$7</f>
        <v>Republic of Moldova</v>
      </c>
      <c r="B151" s="563">
        <f>IF(ISBLANK(Regressions!B161), " ", Regressions!B161)</f>
        <v>2023</v>
      </c>
      <c r="C151" s="562" t="str">
        <f>HLOOKUP(Introduction!$G$4,nametranslations,28,FALSE)</f>
        <v>Primary</v>
      </c>
      <c r="D151" s="565">
        <f>IF(ISBLANK(Regressions!D161), " ", Regressions!D161)</f>
        <v>134476</v>
      </c>
      <c r="E151" s="566">
        <f>IF(ISNUMBER(Regressions!E161),ROUND(Regressions!E161, 1), NA())</f>
        <v>100</v>
      </c>
      <c r="F151" s="567" t="e">
        <f>IF(ISNUMBER(Regressions!F161),ROUND(Regressions!F161, 1), NA())</f>
        <v>#N/A</v>
      </c>
      <c r="G151" s="568" t="e">
        <f>IF(ISNUMBER(Regressions!G161),ROUND(Regressions!G161, 1), NA())</f>
        <v>#N/A</v>
      </c>
      <c r="H151" s="569" t="e">
        <f>IF(ISNUMBER(Regressions!H161),ROUND(Regressions!H161, 1), NA())</f>
        <v>#N/A</v>
      </c>
      <c r="I151" s="570">
        <f>IF(ISNUMBER(Regressions!I161),ROUND(Regressions!I161, 1), NA())</f>
        <v>0</v>
      </c>
      <c r="J151" s="571">
        <f>IF(ISNUMBER(Regressions!K161),ROUND(Regressions!K161, 1), NA())</f>
        <v>100</v>
      </c>
      <c r="K151" s="567" t="e">
        <f>IF(ISNUMBER(Regressions!L161),ROUND(Regressions!L161, 1), NA())</f>
        <v>#N/A</v>
      </c>
      <c r="L151" s="572" t="e">
        <f>IF(ISNUMBER(Regressions!M161),ROUND(Regressions!M161, 1), NA())</f>
        <v>#N/A</v>
      </c>
      <c r="M151" s="569" t="e">
        <f>IF(ISNUMBER(Regressions!N161),ROUND(Regressions!N161, 1), NA())</f>
        <v>#N/A</v>
      </c>
      <c r="N151" s="570">
        <f>IF(ISNUMBER(Regressions!O161),ROUND(Regressions!O161, 1), NA())</f>
        <v>0</v>
      </c>
      <c r="O151" s="571">
        <f>IF(ISNUMBER(Regressions!Q161),ROUND(Regressions!Q161, 1), NA())</f>
        <v>100</v>
      </c>
      <c r="P151" s="567">
        <f>IF(ISNUMBER(Regressions!R161),ROUND(Regressions!R161, 1), NA())</f>
        <v>100</v>
      </c>
      <c r="Q151" s="573">
        <f>IF(ISNUMBER(Regressions!S161),ROUND(Regressions!S161, 1), NA())</f>
        <v>97.4</v>
      </c>
      <c r="R151" s="569">
        <f>IF(ISNUMBER(Regressions!T161),ROUND(Regressions!T161, 1), NA())</f>
        <v>2.6</v>
      </c>
      <c r="S151" s="570">
        <f>IF(ISNUMBER(Regressions!U161),ROUND(Regressions!U161, 1), NA())</f>
        <v>0</v>
      </c>
    </row>
    <row r="152" spans="1:19" x14ac:dyDescent="0.25">
      <c r="A152" s="562" t="str">
        <f>+Introduction!$C$7</f>
        <v>Republic of Moldova</v>
      </c>
      <c r="B152" s="563">
        <f>IF(ISBLANK(Regressions!B162), " ", Regressions!B162)</f>
        <v>2024</v>
      </c>
      <c r="C152" s="562" t="str">
        <f>HLOOKUP(Introduction!$G$4,nametranslations,28,FALSE)</f>
        <v>Primary</v>
      </c>
      <c r="D152" s="565">
        <f>IF(ISBLANK(Regressions!D162), " ", Regressions!D162)</f>
        <v>134476</v>
      </c>
      <c r="E152" s="566">
        <f>IF(ISNUMBER(Regressions!E162),ROUND(Regressions!E162, 1), NA())</f>
        <v>100</v>
      </c>
      <c r="F152" s="567" t="e">
        <f>IF(ISNUMBER(Regressions!F162),ROUND(Regressions!F162, 1), NA())</f>
        <v>#N/A</v>
      </c>
      <c r="G152" s="568" t="e">
        <f>IF(ISNUMBER(Regressions!G162),ROUND(Regressions!G162, 1), NA())</f>
        <v>#N/A</v>
      </c>
      <c r="H152" s="569" t="e">
        <f>IF(ISNUMBER(Regressions!H162),ROUND(Regressions!H162, 1), NA())</f>
        <v>#N/A</v>
      </c>
      <c r="I152" s="570">
        <f>IF(ISNUMBER(Regressions!I162),ROUND(Regressions!I162, 1), NA())</f>
        <v>0</v>
      </c>
      <c r="J152" s="571">
        <f>IF(ISNUMBER(Regressions!K162),ROUND(Regressions!K162, 1), NA())</f>
        <v>100</v>
      </c>
      <c r="K152" s="567" t="e">
        <f>IF(ISNUMBER(Regressions!L162),ROUND(Regressions!L162, 1), NA())</f>
        <v>#N/A</v>
      </c>
      <c r="L152" s="572" t="e">
        <f>IF(ISNUMBER(Regressions!M162),ROUND(Regressions!M162, 1), NA())</f>
        <v>#N/A</v>
      </c>
      <c r="M152" s="569" t="e">
        <f>IF(ISNUMBER(Regressions!N162),ROUND(Regressions!N162, 1), NA())</f>
        <v>#N/A</v>
      </c>
      <c r="N152" s="570">
        <f>IF(ISNUMBER(Regressions!O162),ROUND(Regressions!O162, 1), NA())</f>
        <v>0</v>
      </c>
      <c r="O152" s="571">
        <f>IF(ISNUMBER(Regressions!Q162),ROUND(Regressions!Q162, 1), NA())</f>
        <v>100</v>
      </c>
      <c r="P152" s="567">
        <f>IF(ISNUMBER(Regressions!R162),ROUND(Regressions!R162, 1), NA())</f>
        <v>100</v>
      </c>
      <c r="Q152" s="573">
        <f>IF(ISNUMBER(Regressions!S162),ROUND(Regressions!S162, 1), NA())</f>
        <v>97</v>
      </c>
      <c r="R152" s="569">
        <f>IF(ISNUMBER(Regressions!T162),ROUND(Regressions!T162, 1), NA())</f>
        <v>3</v>
      </c>
      <c r="S152" s="570">
        <f>IF(ISNUMBER(Regressions!U162),ROUND(Regressions!U162, 1), NA())</f>
        <v>0</v>
      </c>
    </row>
    <row r="153" spans="1:19" x14ac:dyDescent="0.25">
      <c r="A153" s="578" t="str">
        <f>+Introduction!$C$7</f>
        <v>Republic of Moldova</v>
      </c>
      <c r="B153" s="579">
        <f>IF(ISBLANK(Regressions!B163), " ", Regressions!B163)</f>
        <v>2025</v>
      </c>
      <c r="C153" s="578" t="str">
        <f>HLOOKUP(Introduction!$G$4,nametranslations,28,FALSE)</f>
        <v>Primary</v>
      </c>
      <c r="D153" s="580">
        <f>IF(ISBLANK(Regressions!D163), " ", Regressions!D163)</f>
        <v>134476</v>
      </c>
      <c r="E153" s="581">
        <f>IF(ISNUMBER(Regressions!E163),ROUND(Regressions!E163, 1), NA())</f>
        <v>100</v>
      </c>
      <c r="F153" s="582" t="e">
        <f>IF(ISNUMBER(Regressions!F163),ROUND(Regressions!F163, 1), NA())</f>
        <v>#N/A</v>
      </c>
      <c r="G153" s="583" t="e">
        <f>IF(ISNUMBER(Regressions!G163),ROUND(Regressions!G163, 1), NA())</f>
        <v>#N/A</v>
      </c>
      <c r="H153" s="584" t="e">
        <f>IF(ISNUMBER(Regressions!H163),ROUND(Regressions!H163, 1), NA())</f>
        <v>#N/A</v>
      </c>
      <c r="I153" s="585">
        <f>IF(ISNUMBER(Regressions!I163),ROUND(Regressions!I163, 1), NA())</f>
        <v>0</v>
      </c>
      <c r="J153" s="586">
        <f>IF(ISNUMBER(Regressions!K163),ROUND(Regressions!K163, 1), NA())</f>
        <v>100</v>
      </c>
      <c r="K153" s="582" t="e">
        <f>IF(ISNUMBER(Regressions!L163),ROUND(Regressions!L163, 1), NA())</f>
        <v>#N/A</v>
      </c>
      <c r="L153" s="587" t="e">
        <f>IF(ISNUMBER(Regressions!M163),ROUND(Regressions!M163, 1), NA())</f>
        <v>#N/A</v>
      </c>
      <c r="M153" s="584" t="e">
        <f>IF(ISNUMBER(Regressions!N163),ROUND(Regressions!N163, 1), NA())</f>
        <v>#N/A</v>
      </c>
      <c r="N153" s="585">
        <f>IF(ISNUMBER(Regressions!O163),ROUND(Regressions!O163, 1), NA())</f>
        <v>0</v>
      </c>
      <c r="O153" s="586">
        <f>IF(ISNUMBER(Regressions!Q163),ROUND(Regressions!Q163, 1), NA())</f>
        <v>100</v>
      </c>
      <c r="P153" s="582">
        <f>IF(ISNUMBER(Regressions!R163),ROUND(Regressions!R163, 1), NA())</f>
        <v>100</v>
      </c>
      <c r="Q153" s="588">
        <f>IF(ISNUMBER(Regressions!S163),ROUND(Regressions!S163, 1), NA())</f>
        <v>96.5</v>
      </c>
      <c r="R153" s="584">
        <f>IF(ISNUMBER(Regressions!T163),ROUND(Regressions!T163, 1), NA())</f>
        <v>3.5</v>
      </c>
      <c r="S153" s="585">
        <f>IF(ISNUMBER(Regressions!U163),ROUND(Regressions!U163, 1), NA())</f>
        <v>0</v>
      </c>
    </row>
    <row r="154" spans="1:19" hidden="1" x14ac:dyDescent="0.25">
      <c r="A154" s="562" t="str">
        <f>+Introduction!$C$7</f>
        <v>Republic of Moldova</v>
      </c>
      <c r="B154" s="563">
        <f>IF(ISBLANK(Regressions!B164), " ", Regressions!B164)</f>
        <v>2026</v>
      </c>
      <c r="C154" s="562" t="str">
        <f>HLOOKUP(Introduction!$G$4,nametranslations,28,FALSE)</f>
        <v>Primary</v>
      </c>
      <c r="D154" s="565" t="str">
        <f>IF(ISBLANK(Regressions!D164), " ", Regressions!D164)</f>
        <v xml:space="preserve"> </v>
      </c>
      <c r="E154" s="566">
        <f>IF(ISNUMBER(Regressions!E164),ROUND(Regressions!E164, 1), NA())</f>
        <v>100</v>
      </c>
      <c r="F154" s="567" t="e">
        <f>IF(ISNUMBER(Regressions!F164),ROUND(Regressions!F164, 1), NA())</f>
        <v>#N/A</v>
      </c>
      <c r="G154" s="568" t="e">
        <f>IF(ISNUMBER(Regressions!G164),ROUND(Regressions!G164, 1), NA())</f>
        <v>#N/A</v>
      </c>
      <c r="H154" s="569" t="e">
        <f>IF(ISNUMBER(Regressions!H164),ROUND(Regressions!H164, 1), NA())</f>
        <v>#N/A</v>
      </c>
      <c r="I154" s="570">
        <f>IF(ISNUMBER(Regressions!I164),ROUND(Regressions!I164, 1), NA())</f>
        <v>0</v>
      </c>
      <c r="J154" s="571">
        <f>IF(ISNUMBER(Regressions!K164),ROUND(Regressions!K164, 1), NA())</f>
        <v>100</v>
      </c>
      <c r="K154" s="567" t="e">
        <f>IF(ISNUMBER(Regressions!L164),ROUND(Regressions!L164, 1), NA())</f>
        <v>#N/A</v>
      </c>
      <c r="L154" s="572" t="e">
        <f>IF(ISNUMBER(Regressions!M164),ROUND(Regressions!M164, 1), NA())</f>
        <v>#N/A</v>
      </c>
      <c r="M154" s="569" t="e">
        <f>IF(ISNUMBER(Regressions!N164),ROUND(Regressions!N164, 1), NA())</f>
        <v>#N/A</v>
      </c>
      <c r="N154" s="570">
        <f>IF(ISNUMBER(Regressions!O164),ROUND(Regressions!O164, 1), NA())</f>
        <v>0</v>
      </c>
      <c r="O154" s="571">
        <f>IF(ISNUMBER(Regressions!Q164),ROUND(Regressions!Q164, 1), NA())</f>
        <v>100</v>
      </c>
      <c r="P154" s="567">
        <f>IF(ISNUMBER(Regressions!R164),ROUND(Regressions!R164, 1), NA())</f>
        <v>100</v>
      </c>
      <c r="Q154" s="573">
        <f>IF(ISNUMBER(Regressions!S164),ROUND(Regressions!S164, 1), NA())</f>
        <v>96.1</v>
      </c>
      <c r="R154" s="569">
        <f>IF(ISNUMBER(Regressions!T164),ROUND(Regressions!T164, 1), NA())</f>
        <v>3.9</v>
      </c>
      <c r="S154" s="570">
        <f>IF(ISNUMBER(Regressions!U164),ROUND(Regressions!U164, 1), NA())</f>
        <v>0</v>
      </c>
    </row>
    <row r="155" spans="1:19" hidden="1" x14ac:dyDescent="0.25">
      <c r="A155" s="562" t="str">
        <f>+Introduction!$C$7</f>
        <v>Republic of Moldova</v>
      </c>
      <c r="B155" s="563">
        <f>IF(ISBLANK(Regressions!B165), " ", Regressions!B165)</f>
        <v>2027</v>
      </c>
      <c r="C155" s="562" t="str">
        <f>HLOOKUP(Introduction!$G$4,nametranslations,28,FALSE)</f>
        <v>Primary</v>
      </c>
      <c r="D155" s="565" t="str">
        <f>IF(ISBLANK(Regressions!D165), " ", Regressions!D165)</f>
        <v xml:space="preserve"> </v>
      </c>
      <c r="E155" s="566">
        <f>IF(ISNUMBER(Regressions!E165),ROUND(Regressions!E165, 1), NA())</f>
        <v>100</v>
      </c>
      <c r="F155" s="567" t="e">
        <f>IF(ISNUMBER(Regressions!F165),ROUND(Regressions!F165, 1), NA())</f>
        <v>#N/A</v>
      </c>
      <c r="G155" s="568" t="e">
        <f>IF(ISNUMBER(Regressions!G165),ROUND(Regressions!G165, 1), NA())</f>
        <v>#N/A</v>
      </c>
      <c r="H155" s="569" t="e">
        <f>IF(ISNUMBER(Regressions!H165),ROUND(Regressions!H165, 1), NA())</f>
        <v>#N/A</v>
      </c>
      <c r="I155" s="570">
        <f>IF(ISNUMBER(Regressions!I165),ROUND(Regressions!I165, 1), NA())</f>
        <v>0</v>
      </c>
      <c r="J155" s="571">
        <f>IF(ISNUMBER(Regressions!K165),ROUND(Regressions!K165, 1), NA())</f>
        <v>100</v>
      </c>
      <c r="K155" s="567" t="e">
        <f>IF(ISNUMBER(Regressions!L165),ROUND(Regressions!L165, 1), NA())</f>
        <v>#N/A</v>
      </c>
      <c r="L155" s="572" t="e">
        <f>IF(ISNUMBER(Regressions!M165),ROUND(Regressions!M165, 1), NA())</f>
        <v>#N/A</v>
      </c>
      <c r="M155" s="569" t="e">
        <f>IF(ISNUMBER(Regressions!N165),ROUND(Regressions!N165, 1), NA())</f>
        <v>#N/A</v>
      </c>
      <c r="N155" s="570">
        <f>IF(ISNUMBER(Regressions!O165),ROUND(Regressions!O165, 1), NA())</f>
        <v>0</v>
      </c>
      <c r="O155" s="571">
        <f>IF(ISNUMBER(Regressions!Q165),ROUND(Regressions!Q165, 1), NA())</f>
        <v>100</v>
      </c>
      <c r="P155" s="567">
        <f>IF(ISNUMBER(Regressions!R165),ROUND(Regressions!R165, 1), NA())</f>
        <v>100</v>
      </c>
      <c r="Q155" s="573">
        <f>IF(ISNUMBER(Regressions!S165),ROUND(Regressions!S165, 1), NA())</f>
        <v>95.6</v>
      </c>
      <c r="R155" s="569">
        <f>IF(ISNUMBER(Regressions!T165),ROUND(Regressions!T165, 1), NA())</f>
        <v>4.4000000000000004</v>
      </c>
      <c r="S155" s="570">
        <f>IF(ISNUMBER(Regressions!U165),ROUND(Regressions!U165, 1), NA())</f>
        <v>0</v>
      </c>
    </row>
    <row r="156" spans="1:19" hidden="1" x14ac:dyDescent="0.25">
      <c r="A156" s="562" t="str">
        <f>+Introduction!$C$7</f>
        <v>Republic of Moldova</v>
      </c>
      <c r="B156" s="563">
        <f>IF(ISBLANK(Regressions!B166), " ", Regressions!B166)</f>
        <v>2028</v>
      </c>
      <c r="C156" s="562" t="str">
        <f>HLOOKUP(Introduction!$G$4,nametranslations,28,FALSE)</f>
        <v>Primary</v>
      </c>
      <c r="D156" s="565" t="str">
        <f>IF(ISBLANK(Regressions!D166), " ", Regressions!D166)</f>
        <v xml:space="preserve"> </v>
      </c>
      <c r="E156" s="566">
        <f>IF(ISNUMBER(Regressions!E166),ROUND(Regressions!E166, 1), NA())</f>
        <v>100</v>
      </c>
      <c r="F156" s="567" t="e">
        <f>IF(ISNUMBER(Regressions!F166),ROUND(Regressions!F166, 1), NA())</f>
        <v>#N/A</v>
      </c>
      <c r="G156" s="568" t="e">
        <f>IF(ISNUMBER(Regressions!G166),ROUND(Regressions!G166, 1), NA())</f>
        <v>#N/A</v>
      </c>
      <c r="H156" s="569" t="e">
        <f>IF(ISNUMBER(Regressions!H166),ROUND(Regressions!H166, 1), NA())</f>
        <v>#N/A</v>
      </c>
      <c r="I156" s="570">
        <f>IF(ISNUMBER(Regressions!I166),ROUND(Regressions!I166, 1), NA())</f>
        <v>0</v>
      </c>
      <c r="J156" s="571">
        <f>IF(ISNUMBER(Regressions!K166),ROUND(Regressions!K166, 1), NA())</f>
        <v>100</v>
      </c>
      <c r="K156" s="567" t="e">
        <f>IF(ISNUMBER(Regressions!L166),ROUND(Regressions!L166, 1), NA())</f>
        <v>#N/A</v>
      </c>
      <c r="L156" s="572" t="e">
        <f>IF(ISNUMBER(Regressions!M166),ROUND(Regressions!M166, 1), NA())</f>
        <v>#N/A</v>
      </c>
      <c r="M156" s="569" t="e">
        <f>IF(ISNUMBER(Regressions!N166),ROUND(Regressions!N166, 1), NA())</f>
        <v>#N/A</v>
      </c>
      <c r="N156" s="570">
        <f>IF(ISNUMBER(Regressions!O166),ROUND(Regressions!O166, 1), NA())</f>
        <v>0</v>
      </c>
      <c r="O156" s="571">
        <f>IF(ISNUMBER(Regressions!Q166),ROUND(Regressions!Q166, 1), NA())</f>
        <v>100</v>
      </c>
      <c r="P156" s="567">
        <f>IF(ISNUMBER(Regressions!R166),ROUND(Regressions!R166, 1), NA())</f>
        <v>100</v>
      </c>
      <c r="Q156" s="573">
        <f>IF(ISNUMBER(Regressions!S166),ROUND(Regressions!S166, 1), NA())</f>
        <v>95.6</v>
      </c>
      <c r="R156" s="569">
        <f>IF(ISNUMBER(Regressions!T166),ROUND(Regressions!T166, 1), NA())</f>
        <v>4.4000000000000004</v>
      </c>
      <c r="S156" s="570">
        <f>IF(ISNUMBER(Regressions!U166),ROUND(Regressions!U166, 1), NA())</f>
        <v>0</v>
      </c>
    </row>
    <row r="157" spans="1:19" hidden="1" x14ac:dyDescent="0.25">
      <c r="A157" s="562" t="str">
        <f>+Introduction!$C$7</f>
        <v>Republic of Moldova</v>
      </c>
      <c r="B157" s="563">
        <f>IF(ISBLANK(Regressions!B167), " ", Regressions!B167)</f>
        <v>2029</v>
      </c>
      <c r="C157" s="562" t="str">
        <f>HLOOKUP(Introduction!$G$4,nametranslations,28,FALSE)</f>
        <v>Primary</v>
      </c>
      <c r="D157" s="565" t="str">
        <f>IF(ISBLANK(Regressions!D167), " ", Regressions!D167)</f>
        <v xml:space="preserve"> </v>
      </c>
      <c r="E157" s="566">
        <f>IF(ISNUMBER(Regressions!E167),ROUND(Regressions!E167, 1), NA())</f>
        <v>100</v>
      </c>
      <c r="F157" s="567" t="e">
        <f>IF(ISNUMBER(Regressions!F167),ROUND(Regressions!F167, 1), NA())</f>
        <v>#N/A</v>
      </c>
      <c r="G157" s="568" t="e">
        <f>IF(ISNUMBER(Regressions!G167),ROUND(Regressions!G167, 1), NA())</f>
        <v>#N/A</v>
      </c>
      <c r="H157" s="569" t="e">
        <f>IF(ISNUMBER(Regressions!H167),ROUND(Regressions!H167, 1), NA())</f>
        <v>#N/A</v>
      </c>
      <c r="I157" s="570">
        <f>IF(ISNUMBER(Regressions!I167),ROUND(Regressions!I167, 1), NA())</f>
        <v>0</v>
      </c>
      <c r="J157" s="571">
        <f>IF(ISNUMBER(Regressions!K167),ROUND(Regressions!K167, 1), NA())</f>
        <v>100</v>
      </c>
      <c r="K157" s="567" t="e">
        <f>IF(ISNUMBER(Regressions!L167),ROUND(Regressions!L167, 1), NA())</f>
        <v>#N/A</v>
      </c>
      <c r="L157" s="572" t="e">
        <f>IF(ISNUMBER(Regressions!M167),ROUND(Regressions!M167, 1), NA())</f>
        <v>#N/A</v>
      </c>
      <c r="M157" s="569" t="e">
        <f>IF(ISNUMBER(Regressions!N167),ROUND(Regressions!N167, 1), NA())</f>
        <v>#N/A</v>
      </c>
      <c r="N157" s="570">
        <f>IF(ISNUMBER(Regressions!O167),ROUND(Regressions!O167, 1), NA())</f>
        <v>0</v>
      </c>
      <c r="O157" s="571">
        <f>IF(ISNUMBER(Regressions!Q167),ROUND(Regressions!Q167, 1), NA())</f>
        <v>100</v>
      </c>
      <c r="P157" s="567">
        <f>IF(ISNUMBER(Regressions!R167),ROUND(Regressions!R167, 1), NA())</f>
        <v>100</v>
      </c>
      <c r="Q157" s="573">
        <f>IF(ISNUMBER(Regressions!S167),ROUND(Regressions!S167, 1), NA())</f>
        <v>95.6</v>
      </c>
      <c r="R157" s="569">
        <f>IF(ISNUMBER(Regressions!T167),ROUND(Regressions!T167, 1), NA())</f>
        <v>4.4000000000000004</v>
      </c>
      <c r="S157" s="570">
        <f>IF(ISNUMBER(Regressions!U167),ROUND(Regressions!U167, 1), NA())</f>
        <v>0</v>
      </c>
    </row>
    <row r="158" spans="1:19" hidden="1" x14ac:dyDescent="0.25">
      <c r="A158" s="562" t="str">
        <f>+Introduction!$C$7</f>
        <v>Republic of Moldova</v>
      </c>
      <c r="B158" s="563">
        <f>IF(ISBLANK(Regressions!B168), " ", Regressions!B168)</f>
        <v>2030</v>
      </c>
      <c r="C158" s="562" t="str">
        <f>HLOOKUP(Introduction!$G$4,nametranslations,28,FALSE)</f>
        <v>Primary</v>
      </c>
      <c r="D158" s="565" t="str">
        <f>IF(ISBLANK(Regressions!D168), " ", Regressions!D168)</f>
        <v xml:space="preserve"> </v>
      </c>
      <c r="E158" s="566">
        <f>IF(ISNUMBER(Regressions!E168),ROUND(Regressions!E168, 1), NA())</f>
        <v>100</v>
      </c>
      <c r="F158" s="567" t="e">
        <f>IF(ISNUMBER(Regressions!F168),ROUND(Regressions!F168, 1), NA())</f>
        <v>#N/A</v>
      </c>
      <c r="G158" s="568" t="e">
        <f>IF(ISNUMBER(Regressions!G168),ROUND(Regressions!G168, 1), NA())</f>
        <v>#N/A</v>
      </c>
      <c r="H158" s="569" t="e">
        <f>IF(ISNUMBER(Regressions!H168),ROUND(Regressions!H168, 1), NA())</f>
        <v>#N/A</v>
      </c>
      <c r="I158" s="570">
        <f>IF(ISNUMBER(Regressions!I168),ROUND(Regressions!I168, 1), NA())</f>
        <v>0</v>
      </c>
      <c r="J158" s="571">
        <f>IF(ISNUMBER(Regressions!K168),ROUND(Regressions!K168, 1), NA())</f>
        <v>100</v>
      </c>
      <c r="K158" s="567" t="e">
        <f>IF(ISNUMBER(Regressions!L168),ROUND(Regressions!L168, 1), NA())</f>
        <v>#N/A</v>
      </c>
      <c r="L158" s="572" t="e">
        <f>IF(ISNUMBER(Regressions!M168),ROUND(Regressions!M168, 1), NA())</f>
        <v>#N/A</v>
      </c>
      <c r="M158" s="569" t="e">
        <f>IF(ISNUMBER(Regressions!N168),ROUND(Regressions!N168, 1), NA())</f>
        <v>#N/A</v>
      </c>
      <c r="N158" s="570">
        <f>IF(ISNUMBER(Regressions!O168),ROUND(Regressions!O168, 1), NA())</f>
        <v>0</v>
      </c>
      <c r="O158" s="571">
        <f>IF(ISNUMBER(Regressions!Q168),ROUND(Regressions!Q168, 1), NA())</f>
        <v>100</v>
      </c>
      <c r="P158" s="567">
        <f>IF(ISNUMBER(Regressions!R168),ROUND(Regressions!R168, 1), NA())</f>
        <v>100</v>
      </c>
      <c r="Q158" s="573">
        <f>IF(ISNUMBER(Regressions!S168),ROUND(Regressions!S168, 1), NA())</f>
        <v>95.6</v>
      </c>
      <c r="R158" s="569">
        <f>IF(ISNUMBER(Regressions!T168),ROUND(Regressions!T168, 1), NA())</f>
        <v>4.4000000000000004</v>
      </c>
      <c r="S158" s="570">
        <f>IF(ISNUMBER(Regressions!U168),ROUND(Regressions!U168, 1), NA())</f>
        <v>0</v>
      </c>
    </row>
    <row r="159" spans="1:19" x14ac:dyDescent="0.25">
      <c r="A159" s="562" t="str">
        <f>+Introduction!$C$7</f>
        <v>Republic of Moldova</v>
      </c>
      <c r="B159" s="563">
        <f>IF(ISBLANK(Regressions!B169), " ", Regressions!B169)</f>
        <v>2000</v>
      </c>
      <c r="C159" s="562" t="str">
        <f>HLOOKUP(Introduction!$G$4,nametranslations,29,FALSE)</f>
        <v>Secondary</v>
      </c>
      <c r="D159" s="565">
        <f>IF(ISBLANK(Regressions!D169), " ", Regressions!D169)</f>
        <v>224169</v>
      </c>
      <c r="E159" s="566">
        <f>IF(ISNUMBER(Regressions!E169),ROUND(Regressions!E169, 1), NA())</f>
        <v>100</v>
      </c>
      <c r="F159" s="567" t="e">
        <f>IF(ISNUMBER(Regressions!F169),ROUND(Regressions!F169, 1), NA())</f>
        <v>#N/A</v>
      </c>
      <c r="G159" s="568" t="e">
        <f>IF(ISNUMBER(Regressions!G169),ROUND(Regressions!G169, 1), NA())</f>
        <v>#N/A</v>
      </c>
      <c r="H159" s="569" t="e">
        <f>IF(ISNUMBER(Regressions!H169),ROUND(Regressions!H169, 1), NA())</f>
        <v>#N/A</v>
      </c>
      <c r="I159" s="570">
        <f>IF(ISNUMBER(Regressions!I169),ROUND(Regressions!I169, 1), NA())</f>
        <v>0</v>
      </c>
      <c r="J159" s="571">
        <f>IF(ISNUMBER(Regressions!K169),ROUND(Regressions!K169, 1), NA())</f>
        <v>100</v>
      </c>
      <c r="K159" s="567" t="e">
        <f>IF(ISNUMBER(Regressions!L169),ROUND(Regressions!L169, 1), NA())</f>
        <v>#N/A</v>
      </c>
      <c r="L159" s="572" t="e">
        <f>IF(ISNUMBER(Regressions!M169),ROUND(Regressions!M169, 1), NA())</f>
        <v>#N/A</v>
      </c>
      <c r="M159" s="569" t="e">
        <f>IF(ISNUMBER(Regressions!N169),ROUND(Regressions!N169, 1), NA())</f>
        <v>#N/A</v>
      </c>
      <c r="N159" s="570">
        <f>IF(ISNUMBER(Regressions!O169),ROUND(Regressions!O169, 1), NA())</f>
        <v>0</v>
      </c>
      <c r="O159" s="571">
        <f>IF(ISNUMBER(Regressions!Q169),ROUND(Regressions!Q169, 1), NA())</f>
        <v>100</v>
      </c>
      <c r="P159" s="567">
        <f>IF(ISNUMBER(Regressions!R169),ROUND(Regressions!R169, 1), NA())</f>
        <v>100</v>
      </c>
      <c r="Q159" s="573">
        <f>IF(ISNUMBER(Regressions!S169),ROUND(Regressions!S169, 1), NA())</f>
        <v>100</v>
      </c>
      <c r="R159" s="569">
        <f>IF(ISNUMBER(Regressions!T169),ROUND(Regressions!T169, 1), NA())</f>
        <v>0</v>
      </c>
      <c r="S159" s="570">
        <f>IF(ISNUMBER(Regressions!U169),ROUND(Regressions!U169, 1), NA())</f>
        <v>0</v>
      </c>
    </row>
    <row r="160" spans="1:19" x14ac:dyDescent="0.25">
      <c r="A160" s="562" t="str">
        <f>+Introduction!$C$7</f>
        <v>Republic of Moldova</v>
      </c>
      <c r="B160" s="563">
        <f>IF(ISBLANK(Regressions!B170), " ", Regressions!B170)</f>
        <v>2001</v>
      </c>
      <c r="C160" s="562" t="str">
        <f>HLOOKUP(Introduction!$G$4,nametranslations,29,FALSE)</f>
        <v>Secondary</v>
      </c>
      <c r="D160" s="565">
        <f>IF(ISBLANK(Regressions!D170), " ", Regressions!D170)</f>
        <v>224169</v>
      </c>
      <c r="E160" s="566">
        <f>IF(ISNUMBER(Regressions!E170),ROUND(Regressions!E170, 1), NA())</f>
        <v>100</v>
      </c>
      <c r="F160" s="567" t="e">
        <f>IF(ISNUMBER(Regressions!F170),ROUND(Regressions!F170, 1), NA())</f>
        <v>#N/A</v>
      </c>
      <c r="G160" s="568" t="e">
        <f>IF(ISNUMBER(Regressions!G170),ROUND(Regressions!G170, 1), NA())</f>
        <v>#N/A</v>
      </c>
      <c r="H160" s="569" t="e">
        <f>IF(ISNUMBER(Regressions!H170),ROUND(Regressions!H170, 1), NA())</f>
        <v>#N/A</v>
      </c>
      <c r="I160" s="570">
        <f>IF(ISNUMBER(Regressions!I170),ROUND(Regressions!I170, 1), NA())</f>
        <v>0</v>
      </c>
      <c r="J160" s="571">
        <f>IF(ISNUMBER(Regressions!K170),ROUND(Regressions!K170, 1), NA())</f>
        <v>100</v>
      </c>
      <c r="K160" s="567" t="e">
        <f>IF(ISNUMBER(Regressions!L170),ROUND(Regressions!L170, 1), NA())</f>
        <v>#N/A</v>
      </c>
      <c r="L160" s="572" t="e">
        <f>IF(ISNUMBER(Regressions!M170),ROUND(Regressions!M170, 1), NA())</f>
        <v>#N/A</v>
      </c>
      <c r="M160" s="569" t="e">
        <f>IF(ISNUMBER(Regressions!N170),ROUND(Regressions!N170, 1), NA())</f>
        <v>#N/A</v>
      </c>
      <c r="N160" s="570">
        <f>IF(ISNUMBER(Regressions!O170),ROUND(Regressions!O170, 1), NA())</f>
        <v>0</v>
      </c>
      <c r="O160" s="571">
        <f>IF(ISNUMBER(Regressions!Q170),ROUND(Regressions!Q170, 1), NA())</f>
        <v>100</v>
      </c>
      <c r="P160" s="567">
        <f>IF(ISNUMBER(Regressions!R170),ROUND(Regressions!R170, 1), NA())</f>
        <v>100</v>
      </c>
      <c r="Q160" s="573">
        <f>IF(ISNUMBER(Regressions!S170),ROUND(Regressions!S170, 1), NA())</f>
        <v>100</v>
      </c>
      <c r="R160" s="569">
        <f>IF(ISNUMBER(Regressions!T170),ROUND(Regressions!T170, 1), NA())</f>
        <v>0</v>
      </c>
      <c r="S160" s="570">
        <f>IF(ISNUMBER(Regressions!U170),ROUND(Regressions!U170, 1), NA())</f>
        <v>0</v>
      </c>
    </row>
    <row r="161" spans="1:19" x14ac:dyDescent="0.25">
      <c r="A161" s="562" t="str">
        <f>+Introduction!$C$7</f>
        <v>Republic of Moldova</v>
      </c>
      <c r="B161" s="563">
        <f>IF(ISBLANK(Regressions!B171), " ", Regressions!B171)</f>
        <v>2002</v>
      </c>
      <c r="C161" s="562" t="str">
        <f>HLOOKUP(Introduction!$G$4,nametranslations,29,FALSE)</f>
        <v>Secondary</v>
      </c>
      <c r="D161" s="565">
        <f>IF(ISBLANK(Regressions!D171), " ", Regressions!D171)</f>
        <v>224169</v>
      </c>
      <c r="E161" s="566">
        <f>IF(ISNUMBER(Regressions!E171),ROUND(Regressions!E171, 1), NA())</f>
        <v>100</v>
      </c>
      <c r="F161" s="567" t="e">
        <f>IF(ISNUMBER(Regressions!F171),ROUND(Regressions!F171, 1), NA())</f>
        <v>#N/A</v>
      </c>
      <c r="G161" s="568" t="e">
        <f>IF(ISNUMBER(Regressions!G171),ROUND(Regressions!G171, 1), NA())</f>
        <v>#N/A</v>
      </c>
      <c r="H161" s="569" t="e">
        <f>IF(ISNUMBER(Regressions!H171),ROUND(Regressions!H171, 1), NA())</f>
        <v>#N/A</v>
      </c>
      <c r="I161" s="570">
        <f>IF(ISNUMBER(Regressions!I171),ROUND(Regressions!I171, 1), NA())</f>
        <v>0</v>
      </c>
      <c r="J161" s="571">
        <f>IF(ISNUMBER(Regressions!K171),ROUND(Regressions!K171, 1), NA())</f>
        <v>100</v>
      </c>
      <c r="K161" s="567" t="e">
        <f>IF(ISNUMBER(Regressions!L171),ROUND(Regressions!L171, 1), NA())</f>
        <v>#N/A</v>
      </c>
      <c r="L161" s="572" t="e">
        <f>IF(ISNUMBER(Regressions!M171),ROUND(Regressions!M171, 1), NA())</f>
        <v>#N/A</v>
      </c>
      <c r="M161" s="569" t="e">
        <f>IF(ISNUMBER(Regressions!N171),ROUND(Regressions!N171, 1), NA())</f>
        <v>#N/A</v>
      </c>
      <c r="N161" s="570">
        <f>IF(ISNUMBER(Regressions!O171),ROUND(Regressions!O171, 1), NA())</f>
        <v>0</v>
      </c>
      <c r="O161" s="571">
        <f>IF(ISNUMBER(Regressions!Q171),ROUND(Regressions!Q171, 1), NA())</f>
        <v>100</v>
      </c>
      <c r="P161" s="567">
        <f>IF(ISNUMBER(Regressions!R171),ROUND(Regressions!R171, 1), NA())</f>
        <v>100</v>
      </c>
      <c r="Q161" s="573">
        <f>IF(ISNUMBER(Regressions!S171),ROUND(Regressions!S171, 1), NA())</f>
        <v>100</v>
      </c>
      <c r="R161" s="569">
        <f>IF(ISNUMBER(Regressions!T171),ROUND(Regressions!T171, 1), NA())</f>
        <v>0</v>
      </c>
      <c r="S161" s="570">
        <f>IF(ISNUMBER(Regressions!U171),ROUND(Regressions!U171, 1), NA())</f>
        <v>0</v>
      </c>
    </row>
    <row r="162" spans="1:19" x14ac:dyDescent="0.25">
      <c r="A162" s="562" t="str">
        <f>+Introduction!$C$7</f>
        <v>Republic of Moldova</v>
      </c>
      <c r="B162" s="563">
        <f>IF(ISBLANK(Regressions!B172), " ", Regressions!B172)</f>
        <v>2003</v>
      </c>
      <c r="C162" s="562" t="str">
        <f>HLOOKUP(Introduction!$G$4,nametranslations,29,FALSE)</f>
        <v>Secondary</v>
      </c>
      <c r="D162" s="565">
        <f>IF(ISBLANK(Regressions!D172), " ", Regressions!D172)</f>
        <v>224169</v>
      </c>
      <c r="E162" s="566">
        <f>IF(ISNUMBER(Regressions!E172),ROUND(Regressions!E172, 1), NA())</f>
        <v>100</v>
      </c>
      <c r="F162" s="567" t="e">
        <f>IF(ISNUMBER(Regressions!F172),ROUND(Regressions!F172, 1), NA())</f>
        <v>#N/A</v>
      </c>
      <c r="G162" s="568" t="e">
        <f>IF(ISNUMBER(Regressions!G172),ROUND(Regressions!G172, 1), NA())</f>
        <v>#N/A</v>
      </c>
      <c r="H162" s="569" t="e">
        <f>IF(ISNUMBER(Regressions!H172),ROUND(Regressions!H172, 1), NA())</f>
        <v>#N/A</v>
      </c>
      <c r="I162" s="570">
        <f>IF(ISNUMBER(Regressions!I172),ROUND(Regressions!I172, 1), NA())</f>
        <v>0</v>
      </c>
      <c r="J162" s="571">
        <f>IF(ISNUMBER(Regressions!K172),ROUND(Regressions!K172, 1), NA())</f>
        <v>100</v>
      </c>
      <c r="K162" s="567" t="e">
        <f>IF(ISNUMBER(Regressions!L172),ROUND(Regressions!L172, 1), NA())</f>
        <v>#N/A</v>
      </c>
      <c r="L162" s="572" t="e">
        <f>IF(ISNUMBER(Regressions!M172),ROUND(Regressions!M172, 1), NA())</f>
        <v>#N/A</v>
      </c>
      <c r="M162" s="569" t="e">
        <f>IF(ISNUMBER(Regressions!N172),ROUND(Regressions!N172, 1), NA())</f>
        <v>#N/A</v>
      </c>
      <c r="N162" s="570">
        <f>IF(ISNUMBER(Regressions!O172),ROUND(Regressions!O172, 1), NA())</f>
        <v>0</v>
      </c>
      <c r="O162" s="571">
        <f>IF(ISNUMBER(Regressions!Q172),ROUND(Regressions!Q172, 1), NA())</f>
        <v>100</v>
      </c>
      <c r="P162" s="567">
        <f>IF(ISNUMBER(Regressions!R172),ROUND(Regressions!R172, 1), NA())</f>
        <v>100</v>
      </c>
      <c r="Q162" s="573">
        <f>IF(ISNUMBER(Regressions!S172),ROUND(Regressions!S172, 1), NA())</f>
        <v>100</v>
      </c>
      <c r="R162" s="569">
        <f>IF(ISNUMBER(Regressions!T172),ROUND(Regressions!T172, 1), NA())</f>
        <v>0</v>
      </c>
      <c r="S162" s="570">
        <f>IF(ISNUMBER(Regressions!U172),ROUND(Regressions!U172, 1), NA())</f>
        <v>0</v>
      </c>
    </row>
    <row r="163" spans="1:19" x14ac:dyDescent="0.25">
      <c r="A163" s="562" t="str">
        <f>+Introduction!$C$7</f>
        <v>Republic of Moldova</v>
      </c>
      <c r="B163" s="563">
        <f>IF(ISBLANK(Regressions!B173), " ", Regressions!B173)</f>
        <v>2004</v>
      </c>
      <c r="C163" s="562" t="str">
        <f>HLOOKUP(Introduction!$G$4,nametranslations,29,FALSE)</f>
        <v>Secondary</v>
      </c>
      <c r="D163" s="565">
        <f>IF(ISBLANK(Regressions!D173), " ", Regressions!D173)</f>
        <v>224169</v>
      </c>
      <c r="E163" s="566">
        <f>IF(ISNUMBER(Regressions!E173),ROUND(Regressions!E173, 1), NA())</f>
        <v>100</v>
      </c>
      <c r="F163" s="567" t="e">
        <f>IF(ISNUMBER(Regressions!F173),ROUND(Regressions!F173, 1), NA())</f>
        <v>#N/A</v>
      </c>
      <c r="G163" s="568" t="e">
        <f>IF(ISNUMBER(Regressions!G173),ROUND(Regressions!G173, 1), NA())</f>
        <v>#N/A</v>
      </c>
      <c r="H163" s="569" t="e">
        <f>IF(ISNUMBER(Regressions!H173),ROUND(Regressions!H173, 1), NA())</f>
        <v>#N/A</v>
      </c>
      <c r="I163" s="570">
        <f>IF(ISNUMBER(Regressions!I173),ROUND(Regressions!I173, 1), NA())</f>
        <v>0</v>
      </c>
      <c r="J163" s="571">
        <f>IF(ISNUMBER(Regressions!K173),ROUND(Regressions!K173, 1), NA())</f>
        <v>100</v>
      </c>
      <c r="K163" s="567" t="e">
        <f>IF(ISNUMBER(Regressions!L173),ROUND(Regressions!L173, 1), NA())</f>
        <v>#N/A</v>
      </c>
      <c r="L163" s="572" t="e">
        <f>IF(ISNUMBER(Regressions!M173),ROUND(Regressions!M173, 1), NA())</f>
        <v>#N/A</v>
      </c>
      <c r="M163" s="569" t="e">
        <f>IF(ISNUMBER(Regressions!N173),ROUND(Regressions!N173, 1), NA())</f>
        <v>#N/A</v>
      </c>
      <c r="N163" s="570">
        <f>IF(ISNUMBER(Regressions!O173),ROUND(Regressions!O173, 1), NA())</f>
        <v>0</v>
      </c>
      <c r="O163" s="571">
        <f>IF(ISNUMBER(Regressions!Q173),ROUND(Regressions!Q173, 1), NA())</f>
        <v>100</v>
      </c>
      <c r="P163" s="567">
        <f>IF(ISNUMBER(Regressions!R173),ROUND(Regressions!R173, 1), NA())</f>
        <v>100</v>
      </c>
      <c r="Q163" s="573">
        <f>IF(ISNUMBER(Regressions!S173),ROUND(Regressions!S173, 1), NA())</f>
        <v>100</v>
      </c>
      <c r="R163" s="569">
        <f>IF(ISNUMBER(Regressions!T173),ROUND(Regressions!T173, 1), NA())</f>
        <v>0</v>
      </c>
      <c r="S163" s="570">
        <f>IF(ISNUMBER(Regressions!U173),ROUND(Regressions!U173, 1), NA())</f>
        <v>0</v>
      </c>
    </row>
    <row r="164" spans="1:19" x14ac:dyDescent="0.25">
      <c r="A164" s="562" t="str">
        <f>+Introduction!$C$7</f>
        <v>Republic of Moldova</v>
      </c>
      <c r="B164" s="563">
        <f>IF(ISBLANK(Regressions!B174), " ", Regressions!B174)</f>
        <v>2005</v>
      </c>
      <c r="C164" s="562" t="str">
        <f>HLOOKUP(Introduction!$G$4,nametranslations,29,FALSE)</f>
        <v>Secondary</v>
      </c>
      <c r="D164" s="565">
        <f>IF(ISBLANK(Regressions!D174), " ", Regressions!D174)</f>
        <v>224169</v>
      </c>
      <c r="E164" s="566">
        <f>IF(ISNUMBER(Regressions!E174),ROUND(Regressions!E174, 1), NA())</f>
        <v>100</v>
      </c>
      <c r="F164" s="567" t="e">
        <f>IF(ISNUMBER(Regressions!F174),ROUND(Regressions!F174, 1), NA())</f>
        <v>#N/A</v>
      </c>
      <c r="G164" s="568" t="e">
        <f>IF(ISNUMBER(Regressions!G174),ROUND(Regressions!G174, 1), NA())</f>
        <v>#N/A</v>
      </c>
      <c r="H164" s="569" t="e">
        <f>IF(ISNUMBER(Regressions!H174),ROUND(Regressions!H174, 1), NA())</f>
        <v>#N/A</v>
      </c>
      <c r="I164" s="570">
        <f>IF(ISNUMBER(Regressions!I174),ROUND(Regressions!I174, 1), NA())</f>
        <v>0</v>
      </c>
      <c r="J164" s="571">
        <f>IF(ISNUMBER(Regressions!K174),ROUND(Regressions!K174, 1), NA())</f>
        <v>100</v>
      </c>
      <c r="K164" s="567" t="e">
        <f>IF(ISNUMBER(Regressions!L174),ROUND(Regressions!L174, 1), NA())</f>
        <v>#N/A</v>
      </c>
      <c r="L164" s="572" t="e">
        <f>IF(ISNUMBER(Regressions!M174),ROUND(Regressions!M174, 1), NA())</f>
        <v>#N/A</v>
      </c>
      <c r="M164" s="569" t="e">
        <f>IF(ISNUMBER(Regressions!N174),ROUND(Regressions!N174, 1), NA())</f>
        <v>#N/A</v>
      </c>
      <c r="N164" s="570">
        <f>IF(ISNUMBER(Regressions!O174),ROUND(Regressions!O174, 1), NA())</f>
        <v>0</v>
      </c>
      <c r="O164" s="571">
        <f>IF(ISNUMBER(Regressions!Q174),ROUND(Regressions!Q174, 1), NA())</f>
        <v>100</v>
      </c>
      <c r="P164" s="567">
        <f>IF(ISNUMBER(Regressions!R174),ROUND(Regressions!R174, 1), NA())</f>
        <v>100</v>
      </c>
      <c r="Q164" s="573">
        <f>IF(ISNUMBER(Regressions!S174),ROUND(Regressions!S174, 1), NA())</f>
        <v>100</v>
      </c>
      <c r="R164" s="569">
        <f>IF(ISNUMBER(Regressions!T174),ROUND(Regressions!T174, 1), NA())</f>
        <v>0</v>
      </c>
      <c r="S164" s="570">
        <f>IF(ISNUMBER(Regressions!U174),ROUND(Regressions!U174, 1), NA())</f>
        <v>0</v>
      </c>
    </row>
    <row r="165" spans="1:19" x14ac:dyDescent="0.25">
      <c r="A165" s="562" t="str">
        <f>+Introduction!$C$7</f>
        <v>Republic of Moldova</v>
      </c>
      <c r="B165" s="563">
        <f>IF(ISBLANK(Regressions!B175), " ", Regressions!B175)</f>
        <v>2006</v>
      </c>
      <c r="C165" s="562" t="str">
        <f>HLOOKUP(Introduction!$G$4,nametranslations,29,FALSE)</f>
        <v>Secondary</v>
      </c>
      <c r="D165" s="565">
        <f>IF(ISBLANK(Regressions!D175), " ", Regressions!D175)</f>
        <v>224169</v>
      </c>
      <c r="E165" s="566">
        <f>IF(ISNUMBER(Regressions!E175),ROUND(Regressions!E175, 1), NA())</f>
        <v>100</v>
      </c>
      <c r="F165" s="567" t="e">
        <f>IF(ISNUMBER(Regressions!F175),ROUND(Regressions!F175, 1), NA())</f>
        <v>#N/A</v>
      </c>
      <c r="G165" s="568" t="e">
        <f>IF(ISNUMBER(Regressions!G175),ROUND(Regressions!G175, 1), NA())</f>
        <v>#N/A</v>
      </c>
      <c r="H165" s="569" t="e">
        <f>IF(ISNUMBER(Regressions!H175),ROUND(Regressions!H175, 1), NA())</f>
        <v>#N/A</v>
      </c>
      <c r="I165" s="570">
        <f>IF(ISNUMBER(Regressions!I175),ROUND(Regressions!I175, 1), NA())</f>
        <v>0</v>
      </c>
      <c r="J165" s="571">
        <f>IF(ISNUMBER(Regressions!K175),ROUND(Regressions!K175, 1), NA())</f>
        <v>100</v>
      </c>
      <c r="K165" s="567" t="e">
        <f>IF(ISNUMBER(Regressions!L175),ROUND(Regressions!L175, 1), NA())</f>
        <v>#N/A</v>
      </c>
      <c r="L165" s="572" t="e">
        <f>IF(ISNUMBER(Regressions!M175),ROUND(Regressions!M175, 1), NA())</f>
        <v>#N/A</v>
      </c>
      <c r="M165" s="569" t="e">
        <f>IF(ISNUMBER(Regressions!N175),ROUND(Regressions!N175, 1), NA())</f>
        <v>#N/A</v>
      </c>
      <c r="N165" s="570">
        <f>IF(ISNUMBER(Regressions!O175),ROUND(Regressions!O175, 1), NA())</f>
        <v>0</v>
      </c>
      <c r="O165" s="571">
        <f>IF(ISNUMBER(Regressions!Q175),ROUND(Regressions!Q175, 1), NA())</f>
        <v>100</v>
      </c>
      <c r="P165" s="567">
        <f>IF(ISNUMBER(Regressions!R175),ROUND(Regressions!R175, 1), NA())</f>
        <v>100</v>
      </c>
      <c r="Q165" s="573">
        <f>IF(ISNUMBER(Regressions!S175),ROUND(Regressions!S175, 1), NA())</f>
        <v>100</v>
      </c>
      <c r="R165" s="569">
        <f>IF(ISNUMBER(Regressions!T175),ROUND(Regressions!T175, 1), NA())</f>
        <v>0</v>
      </c>
      <c r="S165" s="570">
        <f>IF(ISNUMBER(Regressions!U175),ROUND(Regressions!U175, 1), NA())</f>
        <v>0</v>
      </c>
    </row>
    <row r="166" spans="1:19" x14ac:dyDescent="0.25">
      <c r="A166" s="562" t="str">
        <f>+Introduction!$C$7</f>
        <v>Republic of Moldova</v>
      </c>
      <c r="B166" s="563">
        <f>IF(ISBLANK(Regressions!B176), " ", Regressions!B176)</f>
        <v>2007</v>
      </c>
      <c r="C166" s="562" t="str">
        <f>HLOOKUP(Introduction!$G$4,nametranslations,29,FALSE)</f>
        <v>Secondary</v>
      </c>
      <c r="D166" s="565">
        <f>IF(ISBLANK(Regressions!D176), " ", Regressions!D176)</f>
        <v>224169</v>
      </c>
      <c r="E166" s="566">
        <f>IF(ISNUMBER(Regressions!E176),ROUND(Regressions!E176, 1), NA())</f>
        <v>100</v>
      </c>
      <c r="F166" s="567" t="e">
        <f>IF(ISNUMBER(Regressions!F176),ROUND(Regressions!F176, 1), NA())</f>
        <v>#N/A</v>
      </c>
      <c r="G166" s="568" t="e">
        <f>IF(ISNUMBER(Regressions!G176),ROUND(Regressions!G176, 1), NA())</f>
        <v>#N/A</v>
      </c>
      <c r="H166" s="569" t="e">
        <f>IF(ISNUMBER(Regressions!H176),ROUND(Regressions!H176, 1), NA())</f>
        <v>#N/A</v>
      </c>
      <c r="I166" s="570">
        <f>IF(ISNUMBER(Regressions!I176),ROUND(Regressions!I176, 1), NA())</f>
        <v>0</v>
      </c>
      <c r="J166" s="571">
        <f>IF(ISNUMBER(Regressions!K176),ROUND(Regressions!K176, 1), NA())</f>
        <v>100</v>
      </c>
      <c r="K166" s="567" t="e">
        <f>IF(ISNUMBER(Regressions!L176),ROUND(Regressions!L176, 1), NA())</f>
        <v>#N/A</v>
      </c>
      <c r="L166" s="572" t="e">
        <f>IF(ISNUMBER(Regressions!M176),ROUND(Regressions!M176, 1), NA())</f>
        <v>#N/A</v>
      </c>
      <c r="M166" s="569" t="e">
        <f>IF(ISNUMBER(Regressions!N176),ROUND(Regressions!N176, 1), NA())</f>
        <v>#N/A</v>
      </c>
      <c r="N166" s="570">
        <f>IF(ISNUMBER(Regressions!O176),ROUND(Regressions!O176, 1), NA())</f>
        <v>0</v>
      </c>
      <c r="O166" s="571">
        <f>IF(ISNUMBER(Regressions!Q176),ROUND(Regressions!Q176, 1), NA())</f>
        <v>100</v>
      </c>
      <c r="P166" s="567">
        <f>IF(ISNUMBER(Regressions!R176),ROUND(Regressions!R176, 1), NA())</f>
        <v>100</v>
      </c>
      <c r="Q166" s="573">
        <f>IF(ISNUMBER(Regressions!S176),ROUND(Regressions!S176, 1), NA())</f>
        <v>100</v>
      </c>
      <c r="R166" s="569">
        <f>IF(ISNUMBER(Regressions!T176),ROUND(Regressions!T176, 1), NA())</f>
        <v>0</v>
      </c>
      <c r="S166" s="570">
        <f>IF(ISNUMBER(Regressions!U176),ROUND(Regressions!U176, 1), NA())</f>
        <v>0</v>
      </c>
    </row>
    <row r="167" spans="1:19" x14ac:dyDescent="0.25">
      <c r="A167" s="562" t="str">
        <f>+Introduction!$C$7</f>
        <v>Republic of Moldova</v>
      </c>
      <c r="B167" s="563">
        <f>IF(ISBLANK(Regressions!B177), " ", Regressions!B177)</f>
        <v>2008</v>
      </c>
      <c r="C167" s="562" t="str">
        <f>HLOOKUP(Introduction!$G$4,nametranslations,29,FALSE)</f>
        <v>Secondary</v>
      </c>
      <c r="D167" s="565">
        <f>IF(ISBLANK(Regressions!D177), " ", Regressions!D177)</f>
        <v>224169</v>
      </c>
      <c r="E167" s="566">
        <f>IF(ISNUMBER(Regressions!E177),ROUND(Regressions!E177, 1), NA())</f>
        <v>100</v>
      </c>
      <c r="F167" s="567" t="e">
        <f>IF(ISNUMBER(Regressions!F177),ROUND(Regressions!F177, 1), NA())</f>
        <v>#N/A</v>
      </c>
      <c r="G167" s="568" t="e">
        <f>IF(ISNUMBER(Regressions!G177),ROUND(Regressions!G177, 1), NA())</f>
        <v>#N/A</v>
      </c>
      <c r="H167" s="569" t="e">
        <f>IF(ISNUMBER(Regressions!H177),ROUND(Regressions!H177, 1), NA())</f>
        <v>#N/A</v>
      </c>
      <c r="I167" s="570">
        <f>IF(ISNUMBER(Regressions!I177),ROUND(Regressions!I177, 1), NA())</f>
        <v>0</v>
      </c>
      <c r="J167" s="571">
        <f>IF(ISNUMBER(Regressions!K177),ROUND(Regressions!K177, 1), NA())</f>
        <v>100</v>
      </c>
      <c r="K167" s="567" t="e">
        <f>IF(ISNUMBER(Regressions!L177),ROUND(Regressions!L177, 1), NA())</f>
        <v>#N/A</v>
      </c>
      <c r="L167" s="572" t="e">
        <f>IF(ISNUMBER(Regressions!M177),ROUND(Regressions!M177, 1), NA())</f>
        <v>#N/A</v>
      </c>
      <c r="M167" s="569" t="e">
        <f>IF(ISNUMBER(Regressions!N177),ROUND(Regressions!N177, 1), NA())</f>
        <v>#N/A</v>
      </c>
      <c r="N167" s="570">
        <f>IF(ISNUMBER(Regressions!O177),ROUND(Regressions!O177, 1), NA())</f>
        <v>0</v>
      </c>
      <c r="O167" s="571">
        <f>IF(ISNUMBER(Regressions!Q177),ROUND(Regressions!Q177, 1), NA())</f>
        <v>100</v>
      </c>
      <c r="P167" s="567">
        <f>IF(ISNUMBER(Regressions!R177),ROUND(Regressions!R177, 1), NA())</f>
        <v>100</v>
      </c>
      <c r="Q167" s="573">
        <f>IF(ISNUMBER(Regressions!S177),ROUND(Regressions!S177, 1), NA())</f>
        <v>100</v>
      </c>
      <c r="R167" s="569">
        <f>IF(ISNUMBER(Regressions!T177),ROUND(Regressions!T177, 1), NA())</f>
        <v>0</v>
      </c>
      <c r="S167" s="570">
        <f>IF(ISNUMBER(Regressions!U177),ROUND(Regressions!U177, 1), NA())</f>
        <v>0</v>
      </c>
    </row>
    <row r="168" spans="1:19" x14ac:dyDescent="0.25">
      <c r="A168" s="562" t="str">
        <f>+Introduction!$C$7</f>
        <v>Republic of Moldova</v>
      </c>
      <c r="B168" s="563">
        <f>IF(ISBLANK(Regressions!B178), " ", Regressions!B178)</f>
        <v>2009</v>
      </c>
      <c r="C168" s="562" t="str">
        <f>HLOOKUP(Introduction!$G$4,nametranslations,29,FALSE)</f>
        <v>Secondary</v>
      </c>
      <c r="D168" s="565">
        <f>IF(ISBLANK(Regressions!D178), " ", Regressions!D178)</f>
        <v>224169</v>
      </c>
      <c r="E168" s="566">
        <f>IF(ISNUMBER(Regressions!E178),ROUND(Regressions!E178, 1), NA())</f>
        <v>100</v>
      </c>
      <c r="F168" s="567" t="e">
        <f>IF(ISNUMBER(Regressions!F178),ROUND(Regressions!F178, 1), NA())</f>
        <v>#N/A</v>
      </c>
      <c r="G168" s="568" t="e">
        <f>IF(ISNUMBER(Regressions!G178),ROUND(Regressions!G178, 1), NA())</f>
        <v>#N/A</v>
      </c>
      <c r="H168" s="569" t="e">
        <f>IF(ISNUMBER(Regressions!H178),ROUND(Regressions!H178, 1), NA())</f>
        <v>#N/A</v>
      </c>
      <c r="I168" s="570">
        <f>IF(ISNUMBER(Regressions!I178),ROUND(Regressions!I178, 1), NA())</f>
        <v>0</v>
      </c>
      <c r="J168" s="571">
        <f>IF(ISNUMBER(Regressions!K178),ROUND(Regressions!K178, 1), NA())</f>
        <v>100</v>
      </c>
      <c r="K168" s="567" t="e">
        <f>IF(ISNUMBER(Regressions!L178),ROUND(Regressions!L178, 1), NA())</f>
        <v>#N/A</v>
      </c>
      <c r="L168" s="572" t="e">
        <f>IF(ISNUMBER(Regressions!M178),ROUND(Regressions!M178, 1), NA())</f>
        <v>#N/A</v>
      </c>
      <c r="M168" s="569" t="e">
        <f>IF(ISNUMBER(Regressions!N178),ROUND(Regressions!N178, 1), NA())</f>
        <v>#N/A</v>
      </c>
      <c r="N168" s="570">
        <f>IF(ISNUMBER(Regressions!O178),ROUND(Regressions!O178, 1), NA())</f>
        <v>0</v>
      </c>
      <c r="O168" s="571">
        <f>IF(ISNUMBER(Regressions!Q178),ROUND(Regressions!Q178, 1), NA())</f>
        <v>100</v>
      </c>
      <c r="P168" s="567">
        <f>IF(ISNUMBER(Regressions!R178),ROUND(Regressions!R178, 1), NA())</f>
        <v>100</v>
      </c>
      <c r="Q168" s="573">
        <f>IF(ISNUMBER(Regressions!S178),ROUND(Regressions!S178, 1), NA())</f>
        <v>100</v>
      </c>
      <c r="R168" s="569">
        <f>IF(ISNUMBER(Regressions!T178),ROUND(Regressions!T178, 1), NA())</f>
        <v>0</v>
      </c>
      <c r="S168" s="570">
        <f>IF(ISNUMBER(Regressions!U178),ROUND(Regressions!U178, 1), NA())</f>
        <v>0</v>
      </c>
    </row>
    <row r="169" spans="1:19" x14ac:dyDescent="0.25">
      <c r="A169" s="562" t="str">
        <f>+Introduction!$C$7</f>
        <v>Republic of Moldova</v>
      </c>
      <c r="B169" s="563">
        <f>IF(ISBLANK(Regressions!B179), " ", Regressions!B179)</f>
        <v>2010</v>
      </c>
      <c r="C169" s="562" t="str">
        <f>HLOOKUP(Introduction!$G$4,nametranslations,29,FALSE)</f>
        <v>Secondary</v>
      </c>
      <c r="D169" s="565">
        <f>IF(ISBLANK(Regressions!D179), " ", Regressions!D179)</f>
        <v>224169</v>
      </c>
      <c r="E169" s="566">
        <f>IF(ISNUMBER(Regressions!E179),ROUND(Regressions!E179, 1), NA())</f>
        <v>100</v>
      </c>
      <c r="F169" s="567" t="e">
        <f>IF(ISNUMBER(Regressions!F179),ROUND(Regressions!F179, 1), NA())</f>
        <v>#N/A</v>
      </c>
      <c r="G169" s="568" t="e">
        <f>IF(ISNUMBER(Regressions!G179),ROUND(Regressions!G179, 1), NA())</f>
        <v>#N/A</v>
      </c>
      <c r="H169" s="569" t="e">
        <f>IF(ISNUMBER(Regressions!H179),ROUND(Regressions!H179, 1), NA())</f>
        <v>#N/A</v>
      </c>
      <c r="I169" s="570">
        <f>IF(ISNUMBER(Regressions!I179),ROUND(Regressions!I179, 1), NA())</f>
        <v>0</v>
      </c>
      <c r="J169" s="571">
        <f>IF(ISNUMBER(Regressions!K179),ROUND(Regressions!K179, 1), NA())</f>
        <v>100</v>
      </c>
      <c r="K169" s="567" t="e">
        <f>IF(ISNUMBER(Regressions!L179),ROUND(Regressions!L179, 1), NA())</f>
        <v>#N/A</v>
      </c>
      <c r="L169" s="572" t="e">
        <f>IF(ISNUMBER(Regressions!M179),ROUND(Regressions!M179, 1), NA())</f>
        <v>#N/A</v>
      </c>
      <c r="M169" s="569" t="e">
        <f>IF(ISNUMBER(Regressions!N179),ROUND(Regressions!N179, 1), NA())</f>
        <v>#N/A</v>
      </c>
      <c r="N169" s="570">
        <f>IF(ISNUMBER(Regressions!O179),ROUND(Regressions!O179, 1), NA())</f>
        <v>0</v>
      </c>
      <c r="O169" s="571">
        <f>IF(ISNUMBER(Regressions!Q179),ROUND(Regressions!Q179, 1), NA())</f>
        <v>100</v>
      </c>
      <c r="P169" s="567">
        <f>IF(ISNUMBER(Regressions!R179),ROUND(Regressions!R179, 1), NA())</f>
        <v>100</v>
      </c>
      <c r="Q169" s="573">
        <f>IF(ISNUMBER(Regressions!S179),ROUND(Regressions!S179, 1), NA())</f>
        <v>100</v>
      </c>
      <c r="R169" s="569">
        <f>IF(ISNUMBER(Regressions!T179),ROUND(Regressions!T179, 1), NA())</f>
        <v>0</v>
      </c>
      <c r="S169" s="570">
        <f>IF(ISNUMBER(Regressions!U179),ROUND(Regressions!U179, 1), NA())</f>
        <v>0</v>
      </c>
    </row>
    <row r="170" spans="1:19" x14ac:dyDescent="0.25">
      <c r="A170" s="562" t="str">
        <f>+Introduction!$C$7</f>
        <v>Republic of Moldova</v>
      </c>
      <c r="B170" s="563">
        <f>IF(ISBLANK(Regressions!B180), " ", Regressions!B180)</f>
        <v>2011</v>
      </c>
      <c r="C170" s="562" t="str">
        <f>HLOOKUP(Introduction!$G$4,nametranslations,29,FALSE)</f>
        <v>Secondary</v>
      </c>
      <c r="D170" s="565">
        <f>IF(ISBLANK(Regressions!D180), " ", Regressions!D180)</f>
        <v>224169</v>
      </c>
      <c r="E170" s="566">
        <f>IF(ISNUMBER(Regressions!E180),ROUND(Regressions!E180, 1), NA())</f>
        <v>100</v>
      </c>
      <c r="F170" s="567" t="e">
        <f>IF(ISNUMBER(Regressions!F180),ROUND(Regressions!F180, 1), NA())</f>
        <v>#N/A</v>
      </c>
      <c r="G170" s="568" t="e">
        <f>IF(ISNUMBER(Regressions!G180),ROUND(Regressions!G180, 1), NA())</f>
        <v>#N/A</v>
      </c>
      <c r="H170" s="569" t="e">
        <f>IF(ISNUMBER(Regressions!H180),ROUND(Regressions!H180, 1), NA())</f>
        <v>#N/A</v>
      </c>
      <c r="I170" s="570">
        <f>IF(ISNUMBER(Regressions!I180),ROUND(Regressions!I180, 1), NA())</f>
        <v>0</v>
      </c>
      <c r="J170" s="571">
        <f>IF(ISNUMBER(Regressions!K180),ROUND(Regressions!K180, 1), NA())</f>
        <v>100</v>
      </c>
      <c r="K170" s="567" t="e">
        <f>IF(ISNUMBER(Regressions!L180),ROUND(Regressions!L180, 1), NA())</f>
        <v>#N/A</v>
      </c>
      <c r="L170" s="572" t="e">
        <f>IF(ISNUMBER(Regressions!M180),ROUND(Regressions!M180, 1), NA())</f>
        <v>#N/A</v>
      </c>
      <c r="M170" s="569" t="e">
        <f>IF(ISNUMBER(Regressions!N180),ROUND(Regressions!N180, 1), NA())</f>
        <v>#N/A</v>
      </c>
      <c r="N170" s="570">
        <f>IF(ISNUMBER(Regressions!O180),ROUND(Regressions!O180, 1), NA())</f>
        <v>0</v>
      </c>
      <c r="O170" s="571">
        <f>IF(ISNUMBER(Regressions!Q180),ROUND(Regressions!Q180, 1), NA())</f>
        <v>100</v>
      </c>
      <c r="P170" s="567">
        <f>IF(ISNUMBER(Regressions!R180),ROUND(Regressions!R180, 1), NA())</f>
        <v>100</v>
      </c>
      <c r="Q170" s="573">
        <f>IF(ISNUMBER(Regressions!S180),ROUND(Regressions!S180, 1), NA())</f>
        <v>100</v>
      </c>
      <c r="R170" s="569">
        <f>IF(ISNUMBER(Regressions!T180),ROUND(Regressions!T180, 1), NA())</f>
        <v>0</v>
      </c>
      <c r="S170" s="570">
        <f>IF(ISNUMBER(Regressions!U180),ROUND(Regressions!U180, 1), NA())</f>
        <v>0</v>
      </c>
    </row>
    <row r="171" spans="1:19" x14ac:dyDescent="0.25">
      <c r="A171" s="562" t="str">
        <f>+Introduction!$C$7</f>
        <v>Republic of Moldova</v>
      </c>
      <c r="B171" s="563">
        <f>IF(ISBLANK(Regressions!B181), " ", Regressions!B181)</f>
        <v>2012</v>
      </c>
      <c r="C171" s="562" t="str">
        <f>HLOOKUP(Introduction!$G$4,nametranslations,29,FALSE)</f>
        <v>Secondary</v>
      </c>
      <c r="D171" s="565">
        <f>IF(ISBLANK(Regressions!D181), " ", Regressions!D181)</f>
        <v>224169</v>
      </c>
      <c r="E171" s="566">
        <f>IF(ISNUMBER(Regressions!E181),ROUND(Regressions!E181, 1), NA())</f>
        <v>100</v>
      </c>
      <c r="F171" s="567" t="e">
        <f>IF(ISNUMBER(Regressions!F181),ROUND(Regressions!F181, 1), NA())</f>
        <v>#N/A</v>
      </c>
      <c r="G171" s="568" t="e">
        <f>IF(ISNUMBER(Regressions!G181),ROUND(Regressions!G181, 1), NA())</f>
        <v>#N/A</v>
      </c>
      <c r="H171" s="569" t="e">
        <f>IF(ISNUMBER(Regressions!H181),ROUND(Regressions!H181, 1), NA())</f>
        <v>#N/A</v>
      </c>
      <c r="I171" s="570">
        <f>IF(ISNUMBER(Regressions!I181),ROUND(Regressions!I181, 1), NA())</f>
        <v>0</v>
      </c>
      <c r="J171" s="571">
        <f>IF(ISNUMBER(Regressions!K181),ROUND(Regressions!K181, 1), NA())</f>
        <v>100</v>
      </c>
      <c r="K171" s="567" t="e">
        <f>IF(ISNUMBER(Regressions!L181),ROUND(Regressions!L181, 1), NA())</f>
        <v>#N/A</v>
      </c>
      <c r="L171" s="572" t="e">
        <f>IF(ISNUMBER(Regressions!M181),ROUND(Regressions!M181, 1), NA())</f>
        <v>#N/A</v>
      </c>
      <c r="M171" s="569" t="e">
        <f>IF(ISNUMBER(Regressions!N181),ROUND(Regressions!N181, 1), NA())</f>
        <v>#N/A</v>
      </c>
      <c r="N171" s="570">
        <f>IF(ISNUMBER(Regressions!O181),ROUND(Regressions!O181, 1), NA())</f>
        <v>0</v>
      </c>
      <c r="O171" s="571">
        <f>IF(ISNUMBER(Regressions!Q181),ROUND(Regressions!Q181, 1), NA())</f>
        <v>100</v>
      </c>
      <c r="P171" s="567">
        <f>IF(ISNUMBER(Regressions!R181),ROUND(Regressions!R181, 1), NA())</f>
        <v>100</v>
      </c>
      <c r="Q171" s="573">
        <f>IF(ISNUMBER(Regressions!S181),ROUND(Regressions!S181, 1), NA())</f>
        <v>100</v>
      </c>
      <c r="R171" s="569">
        <f>IF(ISNUMBER(Regressions!T181),ROUND(Regressions!T181, 1), NA())</f>
        <v>0</v>
      </c>
      <c r="S171" s="570">
        <f>IF(ISNUMBER(Regressions!U181),ROUND(Regressions!U181, 1), NA())</f>
        <v>0</v>
      </c>
    </row>
    <row r="172" spans="1:19" x14ac:dyDescent="0.25">
      <c r="A172" s="562" t="str">
        <f>+Introduction!$C$7</f>
        <v>Republic of Moldova</v>
      </c>
      <c r="B172" s="563">
        <f>IF(ISBLANK(Regressions!B182), " ", Regressions!B182)</f>
        <v>2013</v>
      </c>
      <c r="C172" s="562" t="str">
        <f>HLOOKUP(Introduction!$G$4,nametranslations,29,FALSE)</f>
        <v>Secondary</v>
      </c>
      <c r="D172" s="565">
        <f>IF(ISBLANK(Regressions!D182), " ", Regressions!D182)</f>
        <v>225468</v>
      </c>
      <c r="E172" s="566">
        <f>IF(ISNUMBER(Regressions!E182),ROUND(Regressions!E182, 1), NA())</f>
        <v>100</v>
      </c>
      <c r="F172" s="567" t="e">
        <f>IF(ISNUMBER(Regressions!F182),ROUND(Regressions!F182, 1), NA())</f>
        <v>#N/A</v>
      </c>
      <c r="G172" s="568" t="e">
        <f>IF(ISNUMBER(Regressions!G182),ROUND(Regressions!G182, 1), NA())</f>
        <v>#N/A</v>
      </c>
      <c r="H172" s="569" t="e">
        <f>IF(ISNUMBER(Regressions!H182),ROUND(Regressions!H182, 1), NA())</f>
        <v>#N/A</v>
      </c>
      <c r="I172" s="570">
        <f>IF(ISNUMBER(Regressions!I182),ROUND(Regressions!I182, 1), NA())</f>
        <v>0</v>
      </c>
      <c r="J172" s="571">
        <f>IF(ISNUMBER(Regressions!K182),ROUND(Regressions!K182, 1), NA())</f>
        <v>100</v>
      </c>
      <c r="K172" s="567" t="e">
        <f>IF(ISNUMBER(Regressions!L182),ROUND(Regressions!L182, 1), NA())</f>
        <v>#N/A</v>
      </c>
      <c r="L172" s="572" t="e">
        <f>IF(ISNUMBER(Regressions!M182),ROUND(Regressions!M182, 1), NA())</f>
        <v>#N/A</v>
      </c>
      <c r="M172" s="569" t="e">
        <f>IF(ISNUMBER(Regressions!N182),ROUND(Regressions!N182, 1), NA())</f>
        <v>#N/A</v>
      </c>
      <c r="N172" s="570">
        <f>IF(ISNUMBER(Regressions!O182),ROUND(Regressions!O182, 1), NA())</f>
        <v>0</v>
      </c>
      <c r="O172" s="571">
        <f>IF(ISNUMBER(Regressions!Q182),ROUND(Regressions!Q182, 1), NA())</f>
        <v>100</v>
      </c>
      <c r="P172" s="567">
        <f>IF(ISNUMBER(Regressions!R182),ROUND(Regressions!R182, 1), NA())</f>
        <v>100</v>
      </c>
      <c r="Q172" s="573">
        <f>IF(ISNUMBER(Regressions!S182),ROUND(Regressions!S182, 1), NA())</f>
        <v>100</v>
      </c>
      <c r="R172" s="569">
        <f>IF(ISNUMBER(Regressions!T182),ROUND(Regressions!T182, 1), NA())</f>
        <v>0</v>
      </c>
      <c r="S172" s="570">
        <f>IF(ISNUMBER(Regressions!U182),ROUND(Regressions!U182, 1), NA())</f>
        <v>0</v>
      </c>
    </row>
    <row r="173" spans="1:19" x14ac:dyDescent="0.25">
      <c r="A173" s="562" t="str">
        <f>+Introduction!$C$7</f>
        <v>Republic of Moldova</v>
      </c>
      <c r="B173" s="563">
        <f>IF(ISBLANK(Regressions!B183), " ", Regressions!B183)</f>
        <v>2014</v>
      </c>
      <c r="C173" s="562" t="str">
        <f>HLOOKUP(Introduction!$G$4,nametranslations,29,FALSE)</f>
        <v>Secondary</v>
      </c>
      <c r="D173" s="565">
        <f>IF(ISBLANK(Regressions!D183), " ", Regressions!D183)</f>
        <v>235454</v>
      </c>
      <c r="E173" s="566">
        <f>IF(ISNUMBER(Regressions!E183),ROUND(Regressions!E183, 1), NA())</f>
        <v>100</v>
      </c>
      <c r="F173" s="567" t="e">
        <f>IF(ISNUMBER(Regressions!F183),ROUND(Regressions!F183, 1), NA())</f>
        <v>#N/A</v>
      </c>
      <c r="G173" s="568" t="e">
        <f>IF(ISNUMBER(Regressions!G183),ROUND(Regressions!G183, 1), NA())</f>
        <v>#N/A</v>
      </c>
      <c r="H173" s="569" t="e">
        <f>IF(ISNUMBER(Regressions!H183),ROUND(Regressions!H183, 1), NA())</f>
        <v>#N/A</v>
      </c>
      <c r="I173" s="570">
        <f>IF(ISNUMBER(Regressions!I183),ROUND(Regressions!I183, 1), NA())</f>
        <v>0</v>
      </c>
      <c r="J173" s="571">
        <f>IF(ISNUMBER(Regressions!K183),ROUND(Regressions!K183, 1), NA())</f>
        <v>100</v>
      </c>
      <c r="K173" s="567" t="e">
        <f>IF(ISNUMBER(Regressions!L183),ROUND(Regressions!L183, 1), NA())</f>
        <v>#N/A</v>
      </c>
      <c r="L173" s="572" t="e">
        <f>IF(ISNUMBER(Regressions!M183),ROUND(Regressions!M183, 1), NA())</f>
        <v>#N/A</v>
      </c>
      <c r="M173" s="569" t="e">
        <f>IF(ISNUMBER(Regressions!N183),ROUND(Regressions!N183, 1), NA())</f>
        <v>#N/A</v>
      </c>
      <c r="N173" s="570">
        <f>IF(ISNUMBER(Regressions!O183),ROUND(Regressions!O183, 1), NA())</f>
        <v>0</v>
      </c>
      <c r="O173" s="571">
        <f>IF(ISNUMBER(Regressions!Q183),ROUND(Regressions!Q183, 1), NA())</f>
        <v>100</v>
      </c>
      <c r="P173" s="567">
        <f>IF(ISNUMBER(Regressions!R183),ROUND(Regressions!R183, 1), NA())</f>
        <v>100</v>
      </c>
      <c r="Q173" s="573">
        <f>IF(ISNUMBER(Regressions!S183),ROUND(Regressions!S183, 1), NA())</f>
        <v>100</v>
      </c>
      <c r="R173" s="569">
        <f>IF(ISNUMBER(Regressions!T183),ROUND(Regressions!T183, 1), NA())</f>
        <v>0</v>
      </c>
      <c r="S173" s="570">
        <f>IF(ISNUMBER(Regressions!U183),ROUND(Regressions!U183, 1), NA())</f>
        <v>0</v>
      </c>
    </row>
    <row r="174" spans="1:19" x14ac:dyDescent="0.25">
      <c r="A174" s="562" t="str">
        <f>+Introduction!$C$7</f>
        <v>Republic of Moldova</v>
      </c>
      <c r="B174" s="563">
        <f>IF(ISBLANK(Regressions!B184), " ", Regressions!B184)</f>
        <v>2015</v>
      </c>
      <c r="C174" s="562" t="str">
        <f>HLOOKUP(Introduction!$G$4,nametranslations,29,FALSE)</f>
        <v>Secondary</v>
      </c>
      <c r="D174" s="565">
        <f>IF(ISBLANK(Regressions!D184), " ", Regressions!D184)</f>
        <v>222005</v>
      </c>
      <c r="E174" s="566">
        <f>IF(ISNUMBER(Regressions!E184),ROUND(Regressions!E184, 1), NA())</f>
        <v>100</v>
      </c>
      <c r="F174" s="567" t="e">
        <f>IF(ISNUMBER(Regressions!F184),ROUND(Regressions!F184, 1), NA())</f>
        <v>#N/A</v>
      </c>
      <c r="G174" s="568" t="e">
        <f>IF(ISNUMBER(Regressions!G184),ROUND(Regressions!G184, 1), NA())</f>
        <v>#N/A</v>
      </c>
      <c r="H174" s="569" t="e">
        <f>IF(ISNUMBER(Regressions!H184),ROUND(Regressions!H184, 1), NA())</f>
        <v>#N/A</v>
      </c>
      <c r="I174" s="570">
        <f>IF(ISNUMBER(Regressions!I184),ROUND(Regressions!I184, 1), NA())</f>
        <v>0</v>
      </c>
      <c r="J174" s="571">
        <f>IF(ISNUMBER(Regressions!K184),ROUND(Regressions!K184, 1), NA())</f>
        <v>100</v>
      </c>
      <c r="K174" s="567" t="e">
        <f>IF(ISNUMBER(Regressions!L184),ROUND(Regressions!L184, 1), NA())</f>
        <v>#N/A</v>
      </c>
      <c r="L174" s="572" t="e">
        <f>IF(ISNUMBER(Regressions!M184),ROUND(Regressions!M184, 1), NA())</f>
        <v>#N/A</v>
      </c>
      <c r="M174" s="569" t="e">
        <f>IF(ISNUMBER(Regressions!N184),ROUND(Regressions!N184, 1), NA())</f>
        <v>#N/A</v>
      </c>
      <c r="N174" s="570">
        <f>IF(ISNUMBER(Regressions!O184),ROUND(Regressions!O184, 1), NA())</f>
        <v>0</v>
      </c>
      <c r="O174" s="571">
        <f>IF(ISNUMBER(Regressions!Q184),ROUND(Regressions!Q184, 1), NA())</f>
        <v>100</v>
      </c>
      <c r="P174" s="567">
        <f>IF(ISNUMBER(Regressions!R184),ROUND(Regressions!R184, 1), NA())</f>
        <v>100</v>
      </c>
      <c r="Q174" s="573">
        <f>IF(ISNUMBER(Regressions!S184),ROUND(Regressions!S184, 1), NA())</f>
        <v>100</v>
      </c>
      <c r="R174" s="569">
        <f>IF(ISNUMBER(Regressions!T184),ROUND(Regressions!T184, 1), NA())</f>
        <v>0</v>
      </c>
      <c r="S174" s="570">
        <f>IF(ISNUMBER(Regressions!U184),ROUND(Regressions!U184, 1), NA())</f>
        <v>0</v>
      </c>
    </row>
    <row r="175" spans="1:19" x14ac:dyDescent="0.25">
      <c r="A175" s="562" t="str">
        <f>+Introduction!$C$7</f>
        <v>Republic of Moldova</v>
      </c>
      <c r="B175" s="563">
        <f>IF(ISBLANK(Regressions!B185), " ", Regressions!B185)</f>
        <v>2016</v>
      </c>
      <c r="C175" s="562" t="str">
        <f>HLOOKUP(Introduction!$G$4,nametranslations,29,FALSE)</f>
        <v>Secondary</v>
      </c>
      <c r="D175" s="565">
        <f>IF(ISBLANK(Regressions!D185), " ", Regressions!D185)</f>
        <v>214018</v>
      </c>
      <c r="E175" s="566">
        <f>IF(ISNUMBER(Regressions!E185),ROUND(Regressions!E185, 1), NA())</f>
        <v>100</v>
      </c>
      <c r="F175" s="567" t="e">
        <f>IF(ISNUMBER(Regressions!F185),ROUND(Regressions!F185, 1), NA())</f>
        <v>#N/A</v>
      </c>
      <c r="G175" s="568" t="e">
        <f>IF(ISNUMBER(Regressions!G185),ROUND(Regressions!G185, 1), NA())</f>
        <v>#N/A</v>
      </c>
      <c r="H175" s="569" t="e">
        <f>IF(ISNUMBER(Regressions!H185),ROUND(Regressions!H185, 1), NA())</f>
        <v>#N/A</v>
      </c>
      <c r="I175" s="570">
        <f>IF(ISNUMBER(Regressions!I185),ROUND(Regressions!I185, 1), NA())</f>
        <v>0</v>
      </c>
      <c r="J175" s="571">
        <f>IF(ISNUMBER(Regressions!K185),ROUND(Regressions!K185, 1), NA())</f>
        <v>100</v>
      </c>
      <c r="K175" s="567" t="e">
        <f>IF(ISNUMBER(Regressions!L185),ROUND(Regressions!L185, 1), NA())</f>
        <v>#N/A</v>
      </c>
      <c r="L175" s="572" t="e">
        <f>IF(ISNUMBER(Regressions!M185),ROUND(Regressions!M185, 1), NA())</f>
        <v>#N/A</v>
      </c>
      <c r="M175" s="569" t="e">
        <f>IF(ISNUMBER(Regressions!N185),ROUND(Regressions!N185, 1), NA())</f>
        <v>#N/A</v>
      </c>
      <c r="N175" s="570">
        <f>IF(ISNUMBER(Regressions!O185),ROUND(Regressions!O185, 1), NA())</f>
        <v>0</v>
      </c>
      <c r="O175" s="571">
        <f>IF(ISNUMBER(Regressions!Q185),ROUND(Regressions!Q185, 1), NA())</f>
        <v>100</v>
      </c>
      <c r="P175" s="567">
        <f>IF(ISNUMBER(Regressions!R185),ROUND(Regressions!R185, 1), NA())</f>
        <v>100</v>
      </c>
      <c r="Q175" s="573">
        <f>IF(ISNUMBER(Regressions!S185),ROUND(Regressions!S185, 1), NA())</f>
        <v>100</v>
      </c>
      <c r="R175" s="569">
        <f>IF(ISNUMBER(Regressions!T185),ROUND(Regressions!T185, 1), NA())</f>
        <v>0</v>
      </c>
      <c r="S175" s="570">
        <f>IF(ISNUMBER(Regressions!U185),ROUND(Regressions!U185, 1), NA())</f>
        <v>0</v>
      </c>
    </row>
    <row r="176" spans="1:19" x14ac:dyDescent="0.25">
      <c r="A176" s="562" t="str">
        <f>+Introduction!$C$7</f>
        <v>Republic of Moldova</v>
      </c>
      <c r="B176" s="563">
        <f>IF(ISBLANK(Regressions!B186), " ", Regressions!B186)</f>
        <v>2017</v>
      </c>
      <c r="C176" s="562" t="str">
        <f>HLOOKUP(Introduction!$G$4,nametranslations,29,FALSE)</f>
        <v>Secondary</v>
      </c>
      <c r="D176" s="565">
        <f>IF(ISBLANK(Regressions!D186), " ", Regressions!D186)</f>
        <v>240863</v>
      </c>
      <c r="E176" s="566">
        <f>IF(ISNUMBER(Regressions!E186),ROUND(Regressions!E186, 1), NA())</f>
        <v>100</v>
      </c>
      <c r="F176" s="567" t="e">
        <f>IF(ISNUMBER(Regressions!F186),ROUND(Regressions!F186, 1), NA())</f>
        <v>#N/A</v>
      </c>
      <c r="G176" s="568" t="e">
        <f>IF(ISNUMBER(Regressions!G186),ROUND(Regressions!G186, 1), NA())</f>
        <v>#N/A</v>
      </c>
      <c r="H176" s="569" t="e">
        <f>IF(ISNUMBER(Regressions!H186),ROUND(Regressions!H186, 1), NA())</f>
        <v>#N/A</v>
      </c>
      <c r="I176" s="570">
        <f>IF(ISNUMBER(Regressions!I186),ROUND(Regressions!I186, 1), NA())</f>
        <v>0</v>
      </c>
      <c r="J176" s="571">
        <f>IF(ISNUMBER(Regressions!K186),ROUND(Regressions!K186, 1), NA())</f>
        <v>100</v>
      </c>
      <c r="K176" s="567" t="e">
        <f>IF(ISNUMBER(Regressions!L186),ROUND(Regressions!L186, 1), NA())</f>
        <v>#N/A</v>
      </c>
      <c r="L176" s="572" t="e">
        <f>IF(ISNUMBER(Regressions!M186),ROUND(Regressions!M186, 1), NA())</f>
        <v>#N/A</v>
      </c>
      <c r="M176" s="569" t="e">
        <f>IF(ISNUMBER(Regressions!N186),ROUND(Regressions!N186, 1), NA())</f>
        <v>#N/A</v>
      </c>
      <c r="N176" s="570">
        <f>IF(ISNUMBER(Regressions!O186),ROUND(Regressions!O186, 1), NA())</f>
        <v>0</v>
      </c>
      <c r="O176" s="571">
        <f>IF(ISNUMBER(Regressions!Q186),ROUND(Regressions!Q186, 1), NA())</f>
        <v>100</v>
      </c>
      <c r="P176" s="567">
        <f>IF(ISNUMBER(Regressions!R186),ROUND(Regressions!R186, 1), NA())</f>
        <v>100</v>
      </c>
      <c r="Q176" s="573">
        <f>IF(ISNUMBER(Regressions!S186),ROUND(Regressions!S186, 1), NA())</f>
        <v>100</v>
      </c>
      <c r="R176" s="569">
        <f>IF(ISNUMBER(Regressions!T186),ROUND(Regressions!T186, 1), NA())</f>
        <v>0</v>
      </c>
      <c r="S176" s="570">
        <f>IF(ISNUMBER(Regressions!U186),ROUND(Regressions!U186, 1), NA())</f>
        <v>0</v>
      </c>
    </row>
    <row r="177" spans="1:19" x14ac:dyDescent="0.25">
      <c r="A177" s="562" t="str">
        <f>+Introduction!$C$7</f>
        <v>Republic of Moldova</v>
      </c>
      <c r="B177" s="563">
        <f>IF(ISBLANK(Regressions!B187), " ", Regressions!B187)</f>
        <v>2018</v>
      </c>
      <c r="C177" s="562" t="str">
        <f>HLOOKUP(Introduction!$G$4,nametranslations,29,FALSE)</f>
        <v>Secondary</v>
      </c>
      <c r="D177" s="565">
        <f>IF(ISBLANK(Regressions!D187), " ", Regressions!D187)</f>
        <v>235916</v>
      </c>
      <c r="E177" s="566">
        <f>IF(ISNUMBER(Regressions!E187),ROUND(Regressions!E187, 1), NA())</f>
        <v>100</v>
      </c>
      <c r="F177" s="567" t="e">
        <f>IF(ISNUMBER(Regressions!F187),ROUND(Regressions!F187, 1), NA())</f>
        <v>#N/A</v>
      </c>
      <c r="G177" s="568" t="e">
        <f>IF(ISNUMBER(Regressions!G187),ROUND(Regressions!G187, 1), NA())</f>
        <v>#N/A</v>
      </c>
      <c r="H177" s="569" t="e">
        <f>IF(ISNUMBER(Regressions!H187),ROUND(Regressions!H187, 1), NA())</f>
        <v>#N/A</v>
      </c>
      <c r="I177" s="570">
        <f>IF(ISNUMBER(Regressions!I187),ROUND(Regressions!I187, 1), NA())</f>
        <v>0</v>
      </c>
      <c r="J177" s="571">
        <f>IF(ISNUMBER(Regressions!K187),ROUND(Regressions!K187, 1), NA())</f>
        <v>100</v>
      </c>
      <c r="K177" s="567" t="e">
        <f>IF(ISNUMBER(Regressions!L187),ROUND(Regressions!L187, 1), NA())</f>
        <v>#N/A</v>
      </c>
      <c r="L177" s="572" t="e">
        <f>IF(ISNUMBER(Regressions!M187),ROUND(Regressions!M187, 1), NA())</f>
        <v>#N/A</v>
      </c>
      <c r="M177" s="569" t="e">
        <f>IF(ISNUMBER(Regressions!N187),ROUND(Regressions!N187, 1), NA())</f>
        <v>#N/A</v>
      </c>
      <c r="N177" s="570">
        <f>IF(ISNUMBER(Regressions!O187),ROUND(Regressions!O187, 1), NA())</f>
        <v>0</v>
      </c>
      <c r="O177" s="571">
        <f>IF(ISNUMBER(Regressions!Q187),ROUND(Regressions!Q187, 1), NA())</f>
        <v>100</v>
      </c>
      <c r="P177" s="567">
        <f>IF(ISNUMBER(Regressions!R187),ROUND(Regressions!R187, 1), NA())</f>
        <v>100</v>
      </c>
      <c r="Q177" s="573">
        <f>IF(ISNUMBER(Regressions!S187),ROUND(Regressions!S187, 1), NA())</f>
        <v>99.3</v>
      </c>
      <c r="R177" s="569">
        <f>IF(ISNUMBER(Regressions!T187),ROUND(Regressions!T187, 1), NA())</f>
        <v>0.7</v>
      </c>
      <c r="S177" s="570">
        <f>IF(ISNUMBER(Regressions!U187),ROUND(Regressions!U187, 1), NA())</f>
        <v>0</v>
      </c>
    </row>
    <row r="178" spans="1:19" x14ac:dyDescent="0.25">
      <c r="A178" s="562" t="str">
        <f>+Introduction!$C$7</f>
        <v>Republic of Moldova</v>
      </c>
      <c r="B178" s="563">
        <f>IF(ISBLANK(Regressions!B188), " ", Regressions!B188)</f>
        <v>2019</v>
      </c>
      <c r="C178" s="562" t="str">
        <f>HLOOKUP(Introduction!$G$4,nametranslations,29,FALSE)</f>
        <v>Secondary</v>
      </c>
      <c r="D178" s="565">
        <f>IF(ISBLANK(Regressions!D188), " ", Regressions!D188)</f>
        <v>234340</v>
      </c>
      <c r="E178" s="566">
        <f>IF(ISNUMBER(Regressions!E188),ROUND(Regressions!E188, 1), NA())</f>
        <v>100</v>
      </c>
      <c r="F178" s="567" t="e">
        <f>IF(ISNUMBER(Regressions!F188),ROUND(Regressions!F188, 1), NA())</f>
        <v>#N/A</v>
      </c>
      <c r="G178" s="568" t="e">
        <f>IF(ISNUMBER(Regressions!G188),ROUND(Regressions!G188, 1), NA())</f>
        <v>#N/A</v>
      </c>
      <c r="H178" s="569" t="e">
        <f>IF(ISNUMBER(Regressions!H188),ROUND(Regressions!H188, 1), NA())</f>
        <v>#N/A</v>
      </c>
      <c r="I178" s="570">
        <f>IF(ISNUMBER(Regressions!I188),ROUND(Regressions!I188, 1), NA())</f>
        <v>0</v>
      </c>
      <c r="J178" s="571">
        <f>IF(ISNUMBER(Regressions!K188),ROUND(Regressions!K188, 1), NA())</f>
        <v>100</v>
      </c>
      <c r="K178" s="567" t="e">
        <f>IF(ISNUMBER(Regressions!L188),ROUND(Regressions!L188, 1), NA())</f>
        <v>#N/A</v>
      </c>
      <c r="L178" s="572" t="e">
        <f>IF(ISNUMBER(Regressions!M188),ROUND(Regressions!M188, 1), NA())</f>
        <v>#N/A</v>
      </c>
      <c r="M178" s="569" t="e">
        <f>IF(ISNUMBER(Regressions!N188),ROUND(Regressions!N188, 1), NA())</f>
        <v>#N/A</v>
      </c>
      <c r="N178" s="570">
        <f>IF(ISNUMBER(Regressions!O188),ROUND(Regressions!O188, 1), NA())</f>
        <v>0</v>
      </c>
      <c r="O178" s="571">
        <f>IF(ISNUMBER(Regressions!Q188),ROUND(Regressions!Q188, 1), NA())</f>
        <v>100</v>
      </c>
      <c r="P178" s="567">
        <f>IF(ISNUMBER(Regressions!R188),ROUND(Regressions!R188, 1), NA())</f>
        <v>100</v>
      </c>
      <c r="Q178" s="573">
        <f>IF(ISNUMBER(Regressions!S188),ROUND(Regressions!S188, 1), NA())</f>
        <v>98.1</v>
      </c>
      <c r="R178" s="569">
        <f>IF(ISNUMBER(Regressions!T188),ROUND(Regressions!T188, 1), NA())</f>
        <v>1.9</v>
      </c>
      <c r="S178" s="570">
        <f>IF(ISNUMBER(Regressions!U188),ROUND(Regressions!U188, 1), NA())</f>
        <v>0</v>
      </c>
    </row>
    <row r="179" spans="1:19" x14ac:dyDescent="0.25">
      <c r="A179" s="562" t="str">
        <f>+Introduction!$C$7</f>
        <v>Republic of Moldova</v>
      </c>
      <c r="B179" s="563">
        <f>IF(ISBLANK(Regressions!B189), " ", Regressions!B189)</f>
        <v>2020</v>
      </c>
      <c r="C179" s="562" t="str">
        <f>HLOOKUP(Introduction!$G$4,nametranslations,29,FALSE)</f>
        <v>Secondary</v>
      </c>
      <c r="D179" s="565">
        <f>IF(ISBLANK(Regressions!D189), " ", Regressions!D189)</f>
        <v>232056</v>
      </c>
      <c r="E179" s="566">
        <f>IF(ISNUMBER(Regressions!E189),ROUND(Regressions!E189, 1), NA())</f>
        <v>100</v>
      </c>
      <c r="F179" s="567" t="e">
        <f>IF(ISNUMBER(Regressions!F189),ROUND(Regressions!F189, 1), NA())</f>
        <v>#N/A</v>
      </c>
      <c r="G179" s="568" t="e">
        <f>IF(ISNUMBER(Regressions!G189),ROUND(Regressions!G189, 1), NA())</f>
        <v>#N/A</v>
      </c>
      <c r="H179" s="569" t="e">
        <f>IF(ISNUMBER(Regressions!H189),ROUND(Regressions!H189, 1), NA())</f>
        <v>#N/A</v>
      </c>
      <c r="I179" s="570">
        <f>IF(ISNUMBER(Regressions!I189),ROUND(Regressions!I189, 1), NA())</f>
        <v>0</v>
      </c>
      <c r="J179" s="571">
        <f>IF(ISNUMBER(Regressions!K189),ROUND(Regressions!K189, 1), NA())</f>
        <v>100</v>
      </c>
      <c r="K179" s="567" t="e">
        <f>IF(ISNUMBER(Regressions!L189),ROUND(Regressions!L189, 1), NA())</f>
        <v>#N/A</v>
      </c>
      <c r="L179" s="572" t="e">
        <f>IF(ISNUMBER(Regressions!M189),ROUND(Regressions!M189, 1), NA())</f>
        <v>#N/A</v>
      </c>
      <c r="M179" s="569" t="e">
        <f>IF(ISNUMBER(Regressions!N189),ROUND(Regressions!N189, 1), NA())</f>
        <v>#N/A</v>
      </c>
      <c r="N179" s="570">
        <f>IF(ISNUMBER(Regressions!O189),ROUND(Regressions!O189, 1), NA())</f>
        <v>0</v>
      </c>
      <c r="O179" s="571">
        <f>IF(ISNUMBER(Regressions!Q189),ROUND(Regressions!Q189, 1), NA())</f>
        <v>100</v>
      </c>
      <c r="P179" s="567">
        <f>IF(ISNUMBER(Regressions!R189),ROUND(Regressions!R189, 1), NA())</f>
        <v>100</v>
      </c>
      <c r="Q179" s="573">
        <f>IF(ISNUMBER(Regressions!S189),ROUND(Regressions!S189, 1), NA())</f>
        <v>97</v>
      </c>
      <c r="R179" s="569">
        <f>IF(ISNUMBER(Regressions!T189),ROUND(Regressions!T189, 1), NA())</f>
        <v>3</v>
      </c>
      <c r="S179" s="570">
        <f>IF(ISNUMBER(Regressions!U189),ROUND(Regressions!U189, 1), NA())</f>
        <v>0</v>
      </c>
    </row>
    <row r="180" spans="1:19" x14ac:dyDescent="0.25">
      <c r="A180" s="562" t="str">
        <f>+Introduction!$C$7</f>
        <v>Republic of Moldova</v>
      </c>
      <c r="B180" s="563">
        <f>IF(ISBLANK(Regressions!B190), " ", Regressions!B190)</f>
        <v>2021</v>
      </c>
      <c r="C180" s="562" t="str">
        <f>HLOOKUP(Introduction!$G$4,nametranslations,29,FALSE)</f>
        <v>Secondary</v>
      </c>
      <c r="D180" s="565">
        <f>IF(ISBLANK(Regressions!D190), " ", Regressions!D190)</f>
        <v>235861</v>
      </c>
      <c r="E180" s="571">
        <f>IF(ISNUMBER(Regressions!E190),ROUND(Regressions!E190, 1), NA())</f>
        <v>100</v>
      </c>
      <c r="F180" s="574" t="e">
        <f>IF(ISNUMBER(Regressions!F190),ROUND(Regressions!F190, 1), NA())</f>
        <v>#N/A</v>
      </c>
      <c r="G180" s="575" t="e">
        <f>IF(ISNUMBER(Regressions!G190),ROUND(Regressions!G190, 1), NA())</f>
        <v>#N/A</v>
      </c>
      <c r="H180" s="569" t="e">
        <f>IF(ISNUMBER(Regressions!H190),ROUND(Regressions!H190, 1), NA())</f>
        <v>#N/A</v>
      </c>
      <c r="I180" s="570">
        <f>IF(ISNUMBER(Regressions!I190),ROUND(Regressions!I190, 1), NA())</f>
        <v>0</v>
      </c>
      <c r="J180" s="571">
        <f>IF(ISNUMBER(Regressions!K190),ROUND(Regressions!K190, 1), NA())</f>
        <v>100</v>
      </c>
      <c r="K180" s="574" t="e">
        <f>IF(ISNUMBER(Regressions!L190),ROUND(Regressions!L190, 1), NA())</f>
        <v>#N/A</v>
      </c>
      <c r="L180" s="576" t="e">
        <f>IF(ISNUMBER(Regressions!M190),ROUND(Regressions!M190, 1), NA())</f>
        <v>#N/A</v>
      </c>
      <c r="M180" s="569" t="e">
        <f>IF(ISNUMBER(Regressions!N190),ROUND(Regressions!N190, 1), NA())</f>
        <v>#N/A</v>
      </c>
      <c r="N180" s="570">
        <f>IF(ISNUMBER(Regressions!O190),ROUND(Regressions!O190, 1), NA())</f>
        <v>0</v>
      </c>
      <c r="O180" s="571">
        <f>IF(ISNUMBER(Regressions!Q190),ROUND(Regressions!Q190, 1), NA())</f>
        <v>100</v>
      </c>
      <c r="P180" s="574">
        <f>IF(ISNUMBER(Regressions!R190),ROUND(Regressions!R190, 1), NA())</f>
        <v>100</v>
      </c>
      <c r="Q180" s="577">
        <f>IF(ISNUMBER(Regressions!S190),ROUND(Regressions!S190, 1), NA())</f>
        <v>95.9</v>
      </c>
      <c r="R180" s="569">
        <f>IF(ISNUMBER(Regressions!T190),ROUND(Regressions!T190, 1), NA())</f>
        <v>4.0999999999999996</v>
      </c>
      <c r="S180" s="570">
        <f>IF(ISNUMBER(Regressions!U190),ROUND(Regressions!U190, 1), NA())</f>
        <v>0</v>
      </c>
    </row>
    <row r="181" spans="1:19" x14ac:dyDescent="0.25">
      <c r="A181" s="562" t="str">
        <f>+Introduction!$C$7</f>
        <v>Republic of Moldova</v>
      </c>
      <c r="B181" s="563">
        <f>IF(ISBLANK(Regressions!B191), " ", Regressions!B191)</f>
        <v>2022</v>
      </c>
      <c r="C181" s="562" t="str">
        <f>HLOOKUP(Introduction!$G$4,nametranslations,29,FALSE)</f>
        <v>Secondary</v>
      </c>
      <c r="D181" s="565">
        <f>IF(ISBLANK(Regressions!D191), " ", Regressions!D191)</f>
        <v>237160</v>
      </c>
      <c r="E181" s="566">
        <f>IF(ISNUMBER(Regressions!E191),ROUND(Regressions!E191, 1), NA())</f>
        <v>100</v>
      </c>
      <c r="F181" s="567" t="e">
        <f>IF(ISNUMBER(Regressions!F191),ROUND(Regressions!F191, 1), NA())</f>
        <v>#N/A</v>
      </c>
      <c r="G181" s="568" t="e">
        <f>IF(ISNUMBER(Regressions!G191),ROUND(Regressions!G191, 1), NA())</f>
        <v>#N/A</v>
      </c>
      <c r="H181" s="569" t="e">
        <f>IF(ISNUMBER(Regressions!H191),ROUND(Regressions!H191, 1), NA())</f>
        <v>#N/A</v>
      </c>
      <c r="I181" s="570">
        <f>IF(ISNUMBER(Regressions!I191),ROUND(Regressions!I191, 1), NA())</f>
        <v>0</v>
      </c>
      <c r="J181" s="571">
        <f>IF(ISNUMBER(Regressions!K191),ROUND(Regressions!K191, 1), NA())</f>
        <v>100</v>
      </c>
      <c r="K181" s="567" t="e">
        <f>IF(ISNUMBER(Regressions!L191),ROUND(Regressions!L191, 1), NA())</f>
        <v>#N/A</v>
      </c>
      <c r="L181" s="572" t="e">
        <f>IF(ISNUMBER(Regressions!M191),ROUND(Regressions!M191, 1), NA())</f>
        <v>#N/A</v>
      </c>
      <c r="M181" s="569" t="e">
        <f>IF(ISNUMBER(Regressions!N191),ROUND(Regressions!N191, 1), NA())</f>
        <v>#N/A</v>
      </c>
      <c r="N181" s="570">
        <f>IF(ISNUMBER(Regressions!O191),ROUND(Regressions!O191, 1), NA())</f>
        <v>0</v>
      </c>
      <c r="O181" s="571">
        <f>IF(ISNUMBER(Regressions!Q191),ROUND(Regressions!Q191, 1), NA())</f>
        <v>100</v>
      </c>
      <c r="P181" s="567">
        <f>IF(ISNUMBER(Regressions!R191),ROUND(Regressions!R191, 1), NA())</f>
        <v>100</v>
      </c>
      <c r="Q181" s="573">
        <f>IF(ISNUMBER(Regressions!S191),ROUND(Regressions!S191, 1), NA())</f>
        <v>94.8</v>
      </c>
      <c r="R181" s="569">
        <f>IF(ISNUMBER(Regressions!T191),ROUND(Regressions!T191, 1), NA())</f>
        <v>5.2</v>
      </c>
      <c r="S181" s="570">
        <f>IF(ISNUMBER(Regressions!U191),ROUND(Regressions!U191, 1), NA())</f>
        <v>0</v>
      </c>
    </row>
    <row r="182" spans="1:19" x14ac:dyDescent="0.25">
      <c r="A182" s="562" t="str">
        <f>+Introduction!$C$7</f>
        <v>Republic of Moldova</v>
      </c>
      <c r="B182" s="563">
        <f>IF(ISBLANK(Regressions!B192), " ", Regressions!B192)</f>
        <v>2023</v>
      </c>
      <c r="C182" s="562" t="str">
        <f>HLOOKUP(Introduction!$G$4,nametranslations,29,FALSE)</f>
        <v>Secondary</v>
      </c>
      <c r="D182" s="565">
        <f>IF(ISBLANK(Regressions!D192), " ", Regressions!D192)</f>
        <v>237160</v>
      </c>
      <c r="E182" s="566">
        <f>IF(ISNUMBER(Regressions!E192),ROUND(Regressions!E192, 1), NA())</f>
        <v>100</v>
      </c>
      <c r="F182" s="567" t="e">
        <f>IF(ISNUMBER(Regressions!F192),ROUND(Regressions!F192, 1), NA())</f>
        <v>#N/A</v>
      </c>
      <c r="G182" s="568" t="e">
        <f>IF(ISNUMBER(Regressions!G192),ROUND(Regressions!G192, 1), NA())</f>
        <v>#N/A</v>
      </c>
      <c r="H182" s="569" t="e">
        <f>IF(ISNUMBER(Regressions!H192),ROUND(Regressions!H192, 1), NA())</f>
        <v>#N/A</v>
      </c>
      <c r="I182" s="570">
        <f>IF(ISNUMBER(Regressions!I192),ROUND(Regressions!I192, 1), NA())</f>
        <v>0</v>
      </c>
      <c r="J182" s="571">
        <f>IF(ISNUMBER(Regressions!K192),ROUND(Regressions!K192, 1), NA())</f>
        <v>100</v>
      </c>
      <c r="K182" s="567" t="e">
        <f>IF(ISNUMBER(Regressions!L192),ROUND(Regressions!L192, 1), NA())</f>
        <v>#N/A</v>
      </c>
      <c r="L182" s="572" t="e">
        <f>IF(ISNUMBER(Regressions!M192),ROUND(Regressions!M192, 1), NA())</f>
        <v>#N/A</v>
      </c>
      <c r="M182" s="569" t="e">
        <f>IF(ISNUMBER(Regressions!N192),ROUND(Regressions!N192, 1), NA())</f>
        <v>#N/A</v>
      </c>
      <c r="N182" s="570">
        <f>IF(ISNUMBER(Regressions!O192),ROUND(Regressions!O192, 1), NA())</f>
        <v>0</v>
      </c>
      <c r="O182" s="571">
        <f>IF(ISNUMBER(Regressions!Q192),ROUND(Regressions!Q192, 1), NA())</f>
        <v>100</v>
      </c>
      <c r="P182" s="567">
        <f>IF(ISNUMBER(Regressions!R192),ROUND(Regressions!R192, 1), NA())</f>
        <v>100</v>
      </c>
      <c r="Q182" s="573">
        <f>IF(ISNUMBER(Regressions!S192),ROUND(Regressions!S192, 1), NA())</f>
        <v>93.7</v>
      </c>
      <c r="R182" s="569">
        <f>IF(ISNUMBER(Regressions!T192),ROUND(Regressions!T192, 1), NA())</f>
        <v>6.3</v>
      </c>
      <c r="S182" s="570">
        <f>IF(ISNUMBER(Regressions!U192),ROUND(Regressions!U192, 1), NA())</f>
        <v>0</v>
      </c>
    </row>
    <row r="183" spans="1:19" x14ac:dyDescent="0.25">
      <c r="A183" s="562" t="str">
        <f>+Introduction!$C$7</f>
        <v>Republic of Moldova</v>
      </c>
      <c r="B183" s="563">
        <f>IF(ISBLANK(Regressions!B193), " ", Regressions!B193)</f>
        <v>2024</v>
      </c>
      <c r="C183" s="562" t="str">
        <f>HLOOKUP(Introduction!$G$4,nametranslations,29,FALSE)</f>
        <v>Secondary</v>
      </c>
      <c r="D183" s="565">
        <f>IF(ISBLANK(Regressions!D193), " ", Regressions!D193)</f>
        <v>237160</v>
      </c>
      <c r="E183" s="566">
        <f>IF(ISNUMBER(Regressions!E193),ROUND(Regressions!E193, 1), NA())</f>
        <v>100</v>
      </c>
      <c r="F183" s="567" t="e">
        <f>IF(ISNUMBER(Regressions!F193),ROUND(Regressions!F193, 1), NA())</f>
        <v>#N/A</v>
      </c>
      <c r="G183" s="568" t="e">
        <f>IF(ISNUMBER(Regressions!G193),ROUND(Regressions!G193, 1), NA())</f>
        <v>#N/A</v>
      </c>
      <c r="H183" s="569" t="e">
        <f>IF(ISNUMBER(Regressions!H193),ROUND(Regressions!H193, 1), NA())</f>
        <v>#N/A</v>
      </c>
      <c r="I183" s="570">
        <f>IF(ISNUMBER(Regressions!I193),ROUND(Regressions!I193, 1), NA())</f>
        <v>0</v>
      </c>
      <c r="J183" s="571">
        <f>IF(ISNUMBER(Regressions!K193),ROUND(Regressions!K193, 1), NA())</f>
        <v>100</v>
      </c>
      <c r="K183" s="567" t="e">
        <f>IF(ISNUMBER(Regressions!L193),ROUND(Regressions!L193, 1), NA())</f>
        <v>#N/A</v>
      </c>
      <c r="L183" s="572" t="e">
        <f>IF(ISNUMBER(Regressions!M193),ROUND(Regressions!M193, 1), NA())</f>
        <v>#N/A</v>
      </c>
      <c r="M183" s="569" t="e">
        <f>IF(ISNUMBER(Regressions!N193),ROUND(Regressions!N193, 1), NA())</f>
        <v>#N/A</v>
      </c>
      <c r="N183" s="570">
        <f>IF(ISNUMBER(Regressions!O193),ROUND(Regressions!O193, 1), NA())</f>
        <v>0</v>
      </c>
      <c r="O183" s="571">
        <f>IF(ISNUMBER(Regressions!Q193),ROUND(Regressions!Q193, 1), NA())</f>
        <v>100</v>
      </c>
      <c r="P183" s="567">
        <f>IF(ISNUMBER(Regressions!R193),ROUND(Regressions!R193, 1), NA())</f>
        <v>100</v>
      </c>
      <c r="Q183" s="573">
        <f>IF(ISNUMBER(Regressions!S193),ROUND(Regressions!S193, 1), NA())</f>
        <v>92.6</v>
      </c>
      <c r="R183" s="569">
        <f>IF(ISNUMBER(Regressions!T193),ROUND(Regressions!T193, 1), NA())</f>
        <v>7.4</v>
      </c>
      <c r="S183" s="570">
        <f>IF(ISNUMBER(Regressions!U193),ROUND(Regressions!U193, 1), NA())</f>
        <v>0</v>
      </c>
    </row>
    <row r="184" spans="1:19" x14ac:dyDescent="0.25">
      <c r="A184" s="578" t="str">
        <f>+Introduction!$C$7</f>
        <v>Republic of Moldova</v>
      </c>
      <c r="B184" s="579">
        <f>IF(ISBLANK(Regressions!B194), " ", Regressions!B194)</f>
        <v>2025</v>
      </c>
      <c r="C184" s="578" t="str">
        <f>HLOOKUP(Introduction!$G$4,nametranslations,29,FALSE)</f>
        <v>Secondary</v>
      </c>
      <c r="D184" s="580">
        <f>IF(ISBLANK(Regressions!D194), " ", Regressions!D194)</f>
        <v>237160</v>
      </c>
      <c r="E184" s="581">
        <f>IF(ISNUMBER(Regressions!E194),ROUND(Regressions!E194, 1), NA())</f>
        <v>100</v>
      </c>
      <c r="F184" s="582" t="e">
        <f>IF(ISNUMBER(Regressions!F194),ROUND(Regressions!F194, 1), NA())</f>
        <v>#N/A</v>
      </c>
      <c r="G184" s="583" t="e">
        <f>IF(ISNUMBER(Regressions!G194),ROUND(Regressions!G194, 1), NA())</f>
        <v>#N/A</v>
      </c>
      <c r="H184" s="584" t="e">
        <f>IF(ISNUMBER(Regressions!H194),ROUND(Regressions!H194, 1), NA())</f>
        <v>#N/A</v>
      </c>
      <c r="I184" s="585">
        <f>IF(ISNUMBER(Regressions!I194),ROUND(Regressions!I194, 1), NA())</f>
        <v>0</v>
      </c>
      <c r="J184" s="586">
        <f>IF(ISNUMBER(Regressions!K194),ROUND(Regressions!K194, 1), NA())</f>
        <v>100</v>
      </c>
      <c r="K184" s="582" t="e">
        <f>IF(ISNUMBER(Regressions!L194),ROUND(Regressions!L194, 1), NA())</f>
        <v>#N/A</v>
      </c>
      <c r="L184" s="587" t="e">
        <f>IF(ISNUMBER(Regressions!M194),ROUND(Regressions!M194, 1), NA())</f>
        <v>#N/A</v>
      </c>
      <c r="M184" s="584" t="e">
        <f>IF(ISNUMBER(Regressions!N194),ROUND(Regressions!N194, 1), NA())</f>
        <v>#N/A</v>
      </c>
      <c r="N184" s="585">
        <f>IF(ISNUMBER(Regressions!O194),ROUND(Regressions!O194, 1), NA())</f>
        <v>0</v>
      </c>
      <c r="O184" s="586">
        <f>IF(ISNUMBER(Regressions!Q194),ROUND(Regressions!Q194, 1), NA())</f>
        <v>100</v>
      </c>
      <c r="P184" s="582">
        <f>IF(ISNUMBER(Regressions!R194),ROUND(Regressions!R194, 1), NA())</f>
        <v>100</v>
      </c>
      <c r="Q184" s="588">
        <f>IF(ISNUMBER(Regressions!S194),ROUND(Regressions!S194, 1), NA())</f>
        <v>91.4</v>
      </c>
      <c r="R184" s="584">
        <f>IF(ISNUMBER(Regressions!T194),ROUND(Regressions!T194, 1), NA())</f>
        <v>8.6</v>
      </c>
      <c r="S184" s="585">
        <f>IF(ISNUMBER(Regressions!U194),ROUND(Regressions!U194, 1), NA())</f>
        <v>0</v>
      </c>
    </row>
    <row r="185" spans="1:19" hidden="1" x14ac:dyDescent="0.25">
      <c r="A185" s="562" t="str">
        <f>+Introduction!$C$7</f>
        <v>Republic of Moldova</v>
      </c>
      <c r="B185" s="563">
        <f>IF(ISBLANK(Regressions!B195), " ", Regressions!B195)</f>
        <v>2026</v>
      </c>
      <c r="C185" s="562" t="str">
        <f>HLOOKUP(Introduction!$G$4,nametranslations,29,FALSE)</f>
        <v>Secondary</v>
      </c>
      <c r="D185" s="565" t="str">
        <f>IF(ISBLANK(Regressions!D195), " ", Regressions!D195)</f>
        <v xml:space="preserve"> </v>
      </c>
      <c r="E185" s="566">
        <f>IF(ISNUMBER(Regressions!E195),ROUND(Regressions!E195, 1), NA())</f>
        <v>100</v>
      </c>
      <c r="F185" s="567" t="e">
        <f>IF(ISNUMBER(Regressions!F195),ROUND(Regressions!F195, 1), NA())</f>
        <v>#N/A</v>
      </c>
      <c r="G185" s="568" t="e">
        <f>IF(ISNUMBER(Regressions!G195),ROUND(Regressions!G195, 1), NA())</f>
        <v>#N/A</v>
      </c>
      <c r="H185" s="569" t="e">
        <f>IF(ISNUMBER(Regressions!H195),ROUND(Regressions!H195, 1), NA())</f>
        <v>#N/A</v>
      </c>
      <c r="I185" s="570">
        <f>IF(ISNUMBER(Regressions!I195),ROUND(Regressions!I195, 1), NA())</f>
        <v>0</v>
      </c>
      <c r="J185" s="571">
        <f>IF(ISNUMBER(Regressions!K195),ROUND(Regressions!K195, 1), NA())</f>
        <v>100</v>
      </c>
      <c r="K185" s="567" t="e">
        <f>IF(ISNUMBER(Regressions!L195),ROUND(Regressions!L195, 1), NA())</f>
        <v>#N/A</v>
      </c>
      <c r="L185" s="572" t="e">
        <f>IF(ISNUMBER(Regressions!M195),ROUND(Regressions!M195, 1), NA())</f>
        <v>#N/A</v>
      </c>
      <c r="M185" s="569" t="e">
        <f>IF(ISNUMBER(Regressions!N195),ROUND(Regressions!N195, 1), NA())</f>
        <v>#N/A</v>
      </c>
      <c r="N185" s="570">
        <f>IF(ISNUMBER(Regressions!O195),ROUND(Regressions!O195, 1), NA())</f>
        <v>0</v>
      </c>
      <c r="O185" s="571">
        <f>IF(ISNUMBER(Regressions!Q195),ROUND(Regressions!Q195, 1), NA())</f>
        <v>100</v>
      </c>
      <c r="P185" s="567">
        <f>IF(ISNUMBER(Regressions!R195),ROUND(Regressions!R195, 1), NA())</f>
        <v>100</v>
      </c>
      <c r="Q185" s="573">
        <f>IF(ISNUMBER(Regressions!S195),ROUND(Regressions!S195, 1), NA())</f>
        <v>90.3</v>
      </c>
      <c r="R185" s="569">
        <f>IF(ISNUMBER(Regressions!T195),ROUND(Regressions!T195, 1), NA())</f>
        <v>9.6999999999999993</v>
      </c>
      <c r="S185" s="570">
        <f>IF(ISNUMBER(Regressions!U195),ROUND(Regressions!U195, 1), NA())</f>
        <v>0</v>
      </c>
    </row>
    <row r="186" spans="1:19" hidden="1" x14ac:dyDescent="0.25">
      <c r="A186" s="562" t="str">
        <f>+Introduction!$C$7</f>
        <v>Republic of Moldova</v>
      </c>
      <c r="B186" s="563">
        <f>IF(ISBLANK(Regressions!B196), " ", Regressions!B196)</f>
        <v>2027</v>
      </c>
      <c r="C186" s="562" t="str">
        <f>HLOOKUP(Introduction!$G$4,nametranslations,29,FALSE)</f>
        <v>Secondary</v>
      </c>
      <c r="D186" s="565" t="str">
        <f>IF(ISBLANK(Regressions!D196), " ", Regressions!D196)</f>
        <v xml:space="preserve"> </v>
      </c>
      <c r="E186" s="566">
        <f>IF(ISNUMBER(Regressions!E196),ROUND(Regressions!E196, 1), NA())</f>
        <v>100</v>
      </c>
      <c r="F186" s="567" t="e">
        <f>IF(ISNUMBER(Regressions!F196),ROUND(Regressions!F196, 1), NA())</f>
        <v>#N/A</v>
      </c>
      <c r="G186" s="568" t="e">
        <f>IF(ISNUMBER(Regressions!G196),ROUND(Regressions!G196, 1), NA())</f>
        <v>#N/A</v>
      </c>
      <c r="H186" s="569" t="e">
        <f>IF(ISNUMBER(Regressions!H196),ROUND(Regressions!H196, 1), NA())</f>
        <v>#N/A</v>
      </c>
      <c r="I186" s="570">
        <f>IF(ISNUMBER(Regressions!I196),ROUND(Regressions!I196, 1), NA())</f>
        <v>0</v>
      </c>
      <c r="J186" s="571">
        <f>IF(ISNUMBER(Regressions!K196),ROUND(Regressions!K196, 1), NA())</f>
        <v>100</v>
      </c>
      <c r="K186" s="567" t="e">
        <f>IF(ISNUMBER(Regressions!L196),ROUND(Regressions!L196, 1), NA())</f>
        <v>#N/A</v>
      </c>
      <c r="L186" s="572" t="e">
        <f>IF(ISNUMBER(Regressions!M196),ROUND(Regressions!M196, 1), NA())</f>
        <v>#N/A</v>
      </c>
      <c r="M186" s="569" t="e">
        <f>IF(ISNUMBER(Regressions!N196),ROUND(Regressions!N196, 1), NA())</f>
        <v>#N/A</v>
      </c>
      <c r="N186" s="570">
        <f>IF(ISNUMBER(Regressions!O196),ROUND(Regressions!O196, 1), NA())</f>
        <v>0</v>
      </c>
      <c r="O186" s="571">
        <f>IF(ISNUMBER(Regressions!Q196),ROUND(Regressions!Q196, 1), NA())</f>
        <v>100</v>
      </c>
      <c r="P186" s="567">
        <f>IF(ISNUMBER(Regressions!R196),ROUND(Regressions!R196, 1), NA())</f>
        <v>100</v>
      </c>
      <c r="Q186" s="573">
        <f>IF(ISNUMBER(Regressions!S196),ROUND(Regressions!S196, 1), NA())</f>
        <v>89.2</v>
      </c>
      <c r="R186" s="569">
        <f>IF(ISNUMBER(Regressions!T196),ROUND(Regressions!T196, 1), NA())</f>
        <v>10.8</v>
      </c>
      <c r="S186" s="570">
        <f>IF(ISNUMBER(Regressions!U196),ROUND(Regressions!U196, 1), NA())</f>
        <v>0</v>
      </c>
    </row>
    <row r="187" spans="1:19" hidden="1" x14ac:dyDescent="0.25">
      <c r="A187" s="562" t="str">
        <f>+Introduction!$C$7</f>
        <v>Republic of Moldova</v>
      </c>
      <c r="B187" s="563">
        <f>IF(ISBLANK(Regressions!B197), " ", Regressions!B197)</f>
        <v>2028</v>
      </c>
      <c r="C187" s="562" t="str">
        <f>HLOOKUP(Introduction!$G$4,nametranslations,29,FALSE)</f>
        <v>Secondary</v>
      </c>
      <c r="D187" s="565" t="str">
        <f>IF(ISBLANK(Regressions!D197), " ", Regressions!D197)</f>
        <v xml:space="preserve"> </v>
      </c>
      <c r="E187" s="566">
        <f>IF(ISNUMBER(Regressions!E197),ROUND(Regressions!E197, 1), NA())</f>
        <v>100</v>
      </c>
      <c r="F187" s="567" t="e">
        <f>IF(ISNUMBER(Regressions!F197),ROUND(Regressions!F197, 1), NA())</f>
        <v>#N/A</v>
      </c>
      <c r="G187" s="568" t="e">
        <f>IF(ISNUMBER(Regressions!G197),ROUND(Regressions!G197, 1), NA())</f>
        <v>#N/A</v>
      </c>
      <c r="H187" s="569" t="e">
        <f>IF(ISNUMBER(Regressions!H197),ROUND(Regressions!H197, 1), NA())</f>
        <v>#N/A</v>
      </c>
      <c r="I187" s="570">
        <f>IF(ISNUMBER(Regressions!I197),ROUND(Regressions!I197, 1), NA())</f>
        <v>0</v>
      </c>
      <c r="J187" s="571">
        <f>IF(ISNUMBER(Regressions!K197),ROUND(Regressions!K197, 1), NA())</f>
        <v>100</v>
      </c>
      <c r="K187" s="567" t="e">
        <f>IF(ISNUMBER(Regressions!L197),ROUND(Regressions!L197, 1), NA())</f>
        <v>#N/A</v>
      </c>
      <c r="L187" s="572" t="e">
        <f>IF(ISNUMBER(Regressions!M197),ROUND(Regressions!M197, 1), NA())</f>
        <v>#N/A</v>
      </c>
      <c r="M187" s="569" t="e">
        <f>IF(ISNUMBER(Regressions!N197),ROUND(Regressions!N197, 1), NA())</f>
        <v>#N/A</v>
      </c>
      <c r="N187" s="570">
        <f>IF(ISNUMBER(Regressions!O197),ROUND(Regressions!O197, 1), NA())</f>
        <v>0</v>
      </c>
      <c r="O187" s="571">
        <f>IF(ISNUMBER(Regressions!Q197),ROUND(Regressions!Q197, 1), NA())</f>
        <v>100</v>
      </c>
      <c r="P187" s="567">
        <f>IF(ISNUMBER(Regressions!R197),ROUND(Regressions!R197, 1), NA())</f>
        <v>100</v>
      </c>
      <c r="Q187" s="573">
        <f>IF(ISNUMBER(Regressions!S197),ROUND(Regressions!S197, 1), NA())</f>
        <v>89.2</v>
      </c>
      <c r="R187" s="569">
        <f>IF(ISNUMBER(Regressions!T197),ROUND(Regressions!T197, 1), NA())</f>
        <v>10.8</v>
      </c>
      <c r="S187" s="570">
        <f>IF(ISNUMBER(Regressions!U197),ROUND(Regressions!U197, 1), NA())</f>
        <v>0</v>
      </c>
    </row>
    <row r="188" spans="1:19" hidden="1" x14ac:dyDescent="0.25">
      <c r="A188" s="562" t="str">
        <f>+Introduction!$C$7</f>
        <v>Republic of Moldova</v>
      </c>
      <c r="B188" s="563">
        <f>IF(ISBLANK(Regressions!B198), " ", Regressions!B198)</f>
        <v>2029</v>
      </c>
      <c r="C188" s="562" t="str">
        <f>HLOOKUP(Introduction!$G$4,nametranslations,29,FALSE)</f>
        <v>Secondary</v>
      </c>
      <c r="D188" s="565" t="str">
        <f>IF(ISBLANK(Regressions!D198), " ", Regressions!D198)</f>
        <v xml:space="preserve"> </v>
      </c>
      <c r="E188" s="566">
        <f>IF(ISNUMBER(Regressions!E198),ROUND(Regressions!E198, 1), NA())</f>
        <v>100</v>
      </c>
      <c r="F188" s="567" t="e">
        <f>IF(ISNUMBER(Regressions!F198),ROUND(Regressions!F198, 1), NA())</f>
        <v>#N/A</v>
      </c>
      <c r="G188" s="568" t="e">
        <f>IF(ISNUMBER(Regressions!G198),ROUND(Regressions!G198, 1), NA())</f>
        <v>#N/A</v>
      </c>
      <c r="H188" s="569" t="e">
        <f>IF(ISNUMBER(Regressions!H198),ROUND(Regressions!H198, 1), NA())</f>
        <v>#N/A</v>
      </c>
      <c r="I188" s="570">
        <f>IF(ISNUMBER(Regressions!I198),ROUND(Regressions!I198, 1), NA())</f>
        <v>0</v>
      </c>
      <c r="J188" s="571">
        <f>IF(ISNUMBER(Regressions!K198),ROUND(Regressions!K198, 1), NA())</f>
        <v>100</v>
      </c>
      <c r="K188" s="567" t="e">
        <f>IF(ISNUMBER(Regressions!L198),ROUND(Regressions!L198, 1), NA())</f>
        <v>#N/A</v>
      </c>
      <c r="L188" s="572" t="e">
        <f>IF(ISNUMBER(Regressions!M198),ROUND(Regressions!M198, 1), NA())</f>
        <v>#N/A</v>
      </c>
      <c r="M188" s="569" t="e">
        <f>IF(ISNUMBER(Regressions!N198),ROUND(Regressions!N198, 1), NA())</f>
        <v>#N/A</v>
      </c>
      <c r="N188" s="570">
        <f>IF(ISNUMBER(Regressions!O198),ROUND(Regressions!O198, 1), NA())</f>
        <v>0</v>
      </c>
      <c r="O188" s="571">
        <f>IF(ISNUMBER(Regressions!Q198),ROUND(Regressions!Q198, 1), NA())</f>
        <v>100</v>
      </c>
      <c r="P188" s="567">
        <f>IF(ISNUMBER(Regressions!R198),ROUND(Regressions!R198, 1), NA())</f>
        <v>100</v>
      </c>
      <c r="Q188" s="573">
        <f>IF(ISNUMBER(Regressions!S198),ROUND(Regressions!S198, 1), NA())</f>
        <v>89.2</v>
      </c>
      <c r="R188" s="569">
        <f>IF(ISNUMBER(Regressions!T198),ROUND(Regressions!T198, 1), NA())</f>
        <v>10.8</v>
      </c>
      <c r="S188" s="570">
        <f>IF(ISNUMBER(Regressions!U198),ROUND(Regressions!U198, 1), NA())</f>
        <v>0</v>
      </c>
    </row>
    <row r="189" spans="1:19" hidden="1" x14ac:dyDescent="0.25">
      <c r="A189" s="562" t="str">
        <f>+Introduction!$C$7</f>
        <v>Republic of Moldova</v>
      </c>
      <c r="B189" s="563">
        <f>IF(ISBLANK(Regressions!B199), " ", Regressions!B199)</f>
        <v>2030</v>
      </c>
      <c r="C189" s="562" t="str">
        <f>HLOOKUP(Introduction!$G$4,nametranslations,29,FALSE)</f>
        <v>Secondary</v>
      </c>
      <c r="D189" s="565" t="str">
        <f>IF(ISBLANK(Regressions!D199), " ", Regressions!D199)</f>
        <v xml:space="preserve"> </v>
      </c>
      <c r="E189" s="566">
        <f>IF(ISNUMBER(Regressions!E199),ROUND(Regressions!E199, 1), NA())</f>
        <v>100</v>
      </c>
      <c r="F189" s="567" t="e">
        <f>IF(ISNUMBER(Regressions!F199),ROUND(Regressions!F199, 1), NA())</f>
        <v>#N/A</v>
      </c>
      <c r="G189" s="568" t="e">
        <f>IF(ISNUMBER(Regressions!G199),ROUND(Regressions!G199, 1), NA())</f>
        <v>#N/A</v>
      </c>
      <c r="H189" s="569" t="e">
        <f>IF(ISNUMBER(Regressions!H199),ROUND(Regressions!H199, 1), NA())</f>
        <v>#N/A</v>
      </c>
      <c r="I189" s="570">
        <f>IF(ISNUMBER(Regressions!I199),ROUND(Regressions!I199, 1), NA())</f>
        <v>0</v>
      </c>
      <c r="J189" s="571">
        <f>IF(ISNUMBER(Regressions!K199),ROUND(Regressions!K199, 1), NA())</f>
        <v>100</v>
      </c>
      <c r="K189" s="567" t="e">
        <f>IF(ISNUMBER(Regressions!L199),ROUND(Regressions!L199, 1), NA())</f>
        <v>#N/A</v>
      </c>
      <c r="L189" s="572" t="e">
        <f>IF(ISNUMBER(Regressions!M199),ROUND(Regressions!M199, 1), NA())</f>
        <v>#N/A</v>
      </c>
      <c r="M189" s="569" t="e">
        <f>IF(ISNUMBER(Regressions!N199),ROUND(Regressions!N199, 1), NA())</f>
        <v>#N/A</v>
      </c>
      <c r="N189" s="570">
        <f>IF(ISNUMBER(Regressions!O199),ROUND(Regressions!O199, 1), NA())</f>
        <v>0</v>
      </c>
      <c r="O189" s="571">
        <f>IF(ISNUMBER(Regressions!Q199),ROUND(Regressions!Q199, 1), NA())</f>
        <v>100</v>
      </c>
      <c r="P189" s="567">
        <f>IF(ISNUMBER(Regressions!R199),ROUND(Regressions!R199, 1), NA())</f>
        <v>100</v>
      </c>
      <c r="Q189" s="573">
        <f>IF(ISNUMBER(Regressions!S199),ROUND(Regressions!S199, 1), NA())</f>
        <v>89.2</v>
      </c>
      <c r="R189" s="569">
        <f>IF(ISNUMBER(Regressions!T199),ROUND(Regressions!T199, 1), NA())</f>
        <v>10.8</v>
      </c>
      <c r="S189" s="570">
        <f>IF(ISNUMBER(Regressions!U199),ROUND(Regressions!U199, 1), NA())</f>
        <v>0</v>
      </c>
    </row>
    <row r="211" spans="5:13" x14ac:dyDescent="0.25">
      <c r="E211" s="592"/>
      <c r="G211" s="539"/>
      <c r="K211" s="593"/>
      <c r="M211" s="593"/>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EEFC4-60C3-4D67-9E3B-CC6F382DE1A3}">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90" customWidth="1"/>
    <col min="2" max="2" width="13.59765625" style="390" customWidth="1"/>
    <col min="3" max="3" width="5" style="390" customWidth="1"/>
    <col min="4" max="21" width="3.8984375" style="390" customWidth="1"/>
    <col min="22" max="25" width="3.8984375" style="496" customWidth="1"/>
    <col min="26" max="26" width="6.5" style="496" customWidth="1"/>
    <col min="27" max="30" width="3.8984375" style="496" customWidth="1"/>
    <col min="31" max="31" width="6.5" style="496" customWidth="1"/>
    <col min="32" max="35" width="3.8984375" style="496" customWidth="1"/>
    <col min="36" max="36" width="6.5" style="496" customWidth="1"/>
    <col min="37" max="40" width="3.8984375" style="496" customWidth="1"/>
    <col min="41" max="41" width="6.5" style="496" customWidth="1"/>
    <col min="42" max="45" width="3.8984375" style="496" customWidth="1"/>
    <col min="46" max="46" width="6.5" style="496" customWidth="1"/>
    <col min="47" max="50" width="3.8984375" style="496" customWidth="1"/>
    <col min="51" max="51" width="6.5" style="496" customWidth="1"/>
    <col min="52" max="52" width="3.8984375" style="497" customWidth="1"/>
    <col min="53" max="53" width="6.5" style="606" customWidth="1"/>
    <col min="54" max="55" width="3.8984375" style="497" customWidth="1"/>
    <col min="56" max="56" width="6.5" style="497" customWidth="1"/>
    <col min="57" max="58" width="3.8984375" style="497" customWidth="1"/>
    <col min="59" max="59" width="6.5" style="497" customWidth="1"/>
    <col min="60" max="60" width="3.8984375" style="497" customWidth="1"/>
    <col min="61" max="61" width="6.09765625" style="497" customWidth="1"/>
    <col min="62" max="62" width="6.5" style="497" customWidth="1"/>
    <col min="63" max="63" width="8.8984375" style="497" customWidth="1"/>
    <col min="64" max="64" width="3.8984375" style="497" customWidth="1"/>
    <col min="65" max="65" width="6.5" style="497" customWidth="1"/>
    <col min="66" max="67" width="3.8984375" style="497" customWidth="1"/>
    <col min="68" max="68" width="6.5" style="497" customWidth="1"/>
    <col min="69" max="69" width="3.8984375" style="497" customWidth="1"/>
    <col min="70" max="70" width="9" style="390" customWidth="1"/>
    <col min="71" max="136" width="3.8984375" style="390" hidden="1" customWidth="1"/>
    <col min="137" max="137" width="9" style="390" customWidth="1"/>
    <col min="138" max="16384" width="9" style="390"/>
  </cols>
  <sheetData>
    <row r="1" spans="1:136" ht="17.399999999999999" x14ac:dyDescent="0.3">
      <c r="A1" s="498" t="str">
        <f>HLOOKUP(Introduction!$G$4,nametranslations,83,FALSE)</f>
        <v>Summary of data from national surveys and censuses</v>
      </c>
      <c r="B1" s="499"/>
      <c r="C1" s="499"/>
      <c r="D1" s="499"/>
      <c r="E1" s="499"/>
      <c r="F1" s="499"/>
      <c r="G1" s="499"/>
      <c r="H1" s="499"/>
      <c r="I1" s="499"/>
      <c r="J1" s="499"/>
      <c r="K1" s="499"/>
      <c r="L1" s="499"/>
      <c r="M1" s="499"/>
      <c r="N1" s="499"/>
      <c r="O1" s="499"/>
      <c r="P1" s="499"/>
      <c r="Q1" s="499"/>
      <c r="R1" s="499"/>
      <c r="S1" s="499"/>
      <c r="T1" s="499"/>
      <c r="U1" s="499"/>
      <c r="V1" s="499"/>
      <c r="W1" s="499"/>
      <c r="X1" s="499"/>
      <c r="Y1" s="499"/>
      <c r="Z1" s="499"/>
      <c r="AA1" s="499"/>
      <c r="AB1" s="499"/>
      <c r="AC1" s="499"/>
      <c r="AD1" s="499"/>
      <c r="AE1" s="499"/>
      <c r="AF1" s="499"/>
      <c r="AG1" s="499"/>
      <c r="AH1" s="499"/>
      <c r="AI1" s="499"/>
      <c r="AJ1" s="499"/>
      <c r="AK1" s="499"/>
      <c r="AL1" s="499"/>
      <c r="AM1" s="499"/>
      <c r="AN1" s="499"/>
      <c r="AO1" s="499"/>
      <c r="AP1" s="499"/>
      <c r="AQ1" s="499"/>
      <c r="AR1" s="499"/>
      <c r="AS1" s="499"/>
      <c r="AT1" s="499"/>
      <c r="AU1" s="499"/>
      <c r="AV1" s="499"/>
      <c r="AW1" s="499"/>
      <c r="AX1" s="499"/>
      <c r="AY1" s="499"/>
      <c r="AZ1" s="499"/>
      <c r="BA1" s="511"/>
      <c r="BB1" s="499"/>
      <c r="BC1" s="499"/>
      <c r="BD1" s="499"/>
      <c r="BE1" s="499"/>
      <c r="BF1" s="499"/>
      <c r="BG1" s="499"/>
      <c r="BH1" s="499"/>
      <c r="BI1" s="499"/>
      <c r="BJ1" s="499"/>
      <c r="BK1" s="499"/>
      <c r="BL1" s="499"/>
      <c r="BM1" s="499"/>
      <c r="BN1" s="499"/>
      <c r="BO1" s="499"/>
      <c r="BP1" s="499"/>
      <c r="BQ1" s="499"/>
      <c r="BR1" s="499"/>
      <c r="BS1" s="499"/>
    </row>
    <row r="2" spans="1:136" ht="15.6" x14ac:dyDescent="0.3">
      <c r="A2" s="500" t="str">
        <f>HLOOKUP(Introduction!$G$4,nametranslations,84,FALSE)</f>
        <v>[values in square brackets not used]</v>
      </c>
      <c r="B2" s="500"/>
      <c r="C2" s="500"/>
      <c r="D2" s="501" t="str">
        <f>HLOOKUP(Introduction!$G$4,nametranslations,85,FALSE)</f>
        <v>Drinking Water</v>
      </c>
      <c r="E2" s="499"/>
      <c r="F2" s="499"/>
      <c r="G2" s="502"/>
      <c r="H2" s="499"/>
      <c r="I2" s="499"/>
      <c r="J2" s="502"/>
      <c r="K2" s="503"/>
      <c r="L2" s="503"/>
      <c r="M2" s="502"/>
      <c r="N2" s="503"/>
      <c r="O2" s="503"/>
      <c r="P2" s="502"/>
      <c r="Q2" s="503"/>
      <c r="R2" s="503"/>
      <c r="S2" s="502"/>
      <c r="T2" s="503"/>
      <c r="U2" s="503"/>
      <c r="V2" s="504" t="str">
        <f>HLOOKUP(Introduction!$G$4,nametranslations,86,FALSE)</f>
        <v>Sanitation</v>
      </c>
      <c r="W2" s="389"/>
      <c r="X2" s="503"/>
      <c r="Y2" s="503"/>
      <c r="Z2" s="503"/>
      <c r="AA2" s="505"/>
      <c r="AB2" s="503"/>
      <c r="AC2" s="503"/>
      <c r="AD2" s="503"/>
      <c r="AE2" s="503"/>
      <c r="AF2" s="505"/>
      <c r="AG2" s="503"/>
      <c r="AH2" s="503"/>
      <c r="AI2" s="503"/>
      <c r="AJ2" s="503"/>
      <c r="AK2" s="505"/>
      <c r="AL2" s="503"/>
      <c r="AM2" s="503"/>
      <c r="AN2" s="503"/>
      <c r="AO2" s="503"/>
      <c r="AP2" s="505"/>
      <c r="AQ2" s="503"/>
      <c r="AR2" s="503"/>
      <c r="AS2" s="503"/>
      <c r="AT2" s="503"/>
      <c r="AU2" s="505"/>
      <c r="AV2" s="503"/>
      <c r="AW2" s="503"/>
      <c r="AX2" s="503"/>
      <c r="AY2" s="503"/>
      <c r="AZ2" s="506" t="str">
        <f>HLOOKUP(Introduction!$G$4,nametranslations,87,FALSE)</f>
        <v>Hygiene</v>
      </c>
      <c r="BA2" s="507"/>
      <c r="BB2" s="508"/>
      <c r="BC2" s="508"/>
      <c r="BD2" s="509"/>
      <c r="BE2" s="509"/>
      <c r="BF2" s="509"/>
      <c r="BG2" s="509"/>
      <c r="BH2" s="509"/>
      <c r="BI2" s="509"/>
      <c r="BJ2" s="509"/>
      <c r="BK2" s="509"/>
      <c r="BL2" s="509"/>
      <c r="BM2" s="509"/>
      <c r="BN2" s="509"/>
      <c r="BO2" s="509"/>
      <c r="BP2" s="509"/>
      <c r="BQ2" s="509"/>
      <c r="BS2" s="501" t="str">
        <f>HLOOKUP(Introduction!$G$4,nametranslations,85,FALSE)</f>
        <v>Drinking Water</v>
      </c>
      <c r="CK2" s="504" t="str">
        <f>HLOOKUP(Introduction!$G$4,nametranslations,86,FALSE)</f>
        <v>Sanitation</v>
      </c>
      <c r="DO2" s="506" t="str">
        <f>HLOOKUP(Introduction!$G$4,nametranslations,87,FALSE)</f>
        <v>Hygiene</v>
      </c>
    </row>
    <row r="3" spans="1:136" ht="13.8" x14ac:dyDescent="0.25">
      <c r="A3" s="510"/>
      <c r="B3" s="499"/>
      <c r="C3" s="499"/>
      <c r="D3" s="499" t="str">
        <f>+Key!$I$26</f>
        <v>Total</v>
      </c>
      <c r="E3" s="499"/>
      <c r="F3" s="499"/>
      <c r="G3" s="499" t="str">
        <f>+Key!$I$28</f>
        <v>Urban</v>
      </c>
      <c r="I3" s="499"/>
      <c r="J3" s="499" t="str">
        <f>+Key!$I$27</f>
        <v>Rural</v>
      </c>
      <c r="L3" s="499"/>
      <c r="M3" s="499" t="str">
        <f>+Key!$I$29</f>
        <v>Pre-primary</v>
      </c>
      <c r="O3" s="499"/>
      <c r="P3" s="499" t="str">
        <f>+Key!$I$30</f>
        <v>Primary</v>
      </c>
      <c r="Q3" s="499"/>
      <c r="R3" s="499"/>
      <c r="S3" s="499" t="str">
        <f>+Key!$I$31</f>
        <v>Secondary</v>
      </c>
      <c r="U3" s="499"/>
      <c r="V3" s="499" t="str">
        <f>+Key!$I$26</f>
        <v>Total</v>
      </c>
      <c r="W3" s="499"/>
      <c r="X3" s="499"/>
      <c r="Y3" s="499"/>
      <c r="Z3" s="390"/>
      <c r="AA3" s="499" t="str">
        <f>+Key!$I$28</f>
        <v>Urban</v>
      </c>
      <c r="AB3" s="499"/>
      <c r="AC3" s="390"/>
      <c r="AD3" s="499"/>
      <c r="AE3" s="499"/>
      <c r="AF3" s="499" t="str">
        <f>+Key!$I$27</f>
        <v>Rural</v>
      </c>
      <c r="AG3" s="499"/>
      <c r="AH3" s="499"/>
      <c r="AI3" s="499"/>
      <c r="AJ3" s="499"/>
      <c r="AK3" s="499" t="str">
        <f>+Key!$I$29</f>
        <v>Pre-primary</v>
      </c>
      <c r="AL3" s="499"/>
      <c r="AM3" s="499"/>
      <c r="AN3" s="499"/>
      <c r="AO3" s="499"/>
      <c r="AP3" s="499" t="str">
        <f>+Key!$I$30</f>
        <v>Primary</v>
      </c>
      <c r="AQ3" s="499"/>
      <c r="AR3" s="499"/>
      <c r="AS3" s="499"/>
      <c r="AT3" s="499"/>
      <c r="AU3" s="499" t="str">
        <f>+Key!$I$31</f>
        <v>Secondary</v>
      </c>
      <c r="AV3" s="499"/>
      <c r="AW3" s="499"/>
      <c r="AX3" s="499"/>
      <c r="AY3" s="499"/>
      <c r="AZ3" s="499" t="str">
        <f>+Key!$I$26</f>
        <v>Total</v>
      </c>
      <c r="BA3" s="511"/>
      <c r="BB3" s="499"/>
      <c r="BC3" s="499" t="str">
        <f>+Key!$I$28</f>
        <v>Urban</v>
      </c>
      <c r="BD3" s="390"/>
      <c r="BE3" s="499"/>
      <c r="BF3" s="499" t="str">
        <f>+Key!$I$27</f>
        <v>Rural</v>
      </c>
      <c r="BG3" s="390"/>
      <c r="BH3" s="499"/>
      <c r="BI3" s="499" t="str">
        <f>+Key!$I$29</f>
        <v>Pre-primary</v>
      </c>
      <c r="BJ3" s="390"/>
      <c r="BK3" s="499"/>
      <c r="BL3" s="499" t="str">
        <f>+Key!$I$30</f>
        <v>Primary</v>
      </c>
      <c r="BM3" s="499"/>
      <c r="BN3" s="499"/>
      <c r="BO3" s="499" t="str">
        <f>+Key!$I$31</f>
        <v>Secondary</v>
      </c>
      <c r="BP3" s="389"/>
      <c r="BQ3" s="499"/>
      <c r="BS3" s="499" t="str">
        <f>+Key!$I$26</f>
        <v>Total</v>
      </c>
      <c r="BT3" s="499"/>
      <c r="BU3" s="499"/>
      <c r="BV3" s="499" t="str">
        <f>+Key!$I$28</f>
        <v>Urban</v>
      </c>
      <c r="BX3" s="499"/>
      <c r="BY3" s="499" t="str">
        <f>+Key!$I$27</f>
        <v>Rural</v>
      </c>
      <c r="CA3" s="499"/>
      <c r="CB3" s="499" t="str">
        <f>+Key!$I$29</f>
        <v>Pre-primary</v>
      </c>
      <c r="CD3" s="499"/>
      <c r="CE3" s="499" t="str">
        <f>+Key!$I$30</f>
        <v>Primary</v>
      </c>
      <c r="CF3" s="499"/>
      <c r="CG3" s="499"/>
      <c r="CH3" s="499" t="str">
        <f>+Key!$I$31</f>
        <v>Secondary</v>
      </c>
      <c r="CJ3" s="499"/>
      <c r="CK3" s="499" t="str">
        <f>+Key!$I$26</f>
        <v>Total</v>
      </c>
      <c r="CL3" s="499"/>
      <c r="CM3" s="499"/>
      <c r="CN3" s="499"/>
      <c r="CP3" s="499" t="str">
        <f>+Key!$I$28</f>
        <v>Urban</v>
      </c>
      <c r="CQ3" s="499"/>
      <c r="CS3" s="499"/>
      <c r="CT3" s="499"/>
      <c r="CU3" s="499" t="str">
        <f>+Key!$I$27</f>
        <v>Rural</v>
      </c>
      <c r="CV3" s="499"/>
      <c r="CW3" s="499"/>
      <c r="CX3" s="499"/>
      <c r="CY3" s="499"/>
      <c r="CZ3" s="499" t="str">
        <f>+Key!$I$29</f>
        <v>Pre-primary</v>
      </c>
      <c r="DA3" s="499"/>
      <c r="DB3" s="499"/>
      <c r="DC3" s="499"/>
      <c r="DD3" s="499"/>
      <c r="DE3" s="499" t="str">
        <f>+Key!$I$30</f>
        <v>Primary</v>
      </c>
      <c r="DF3" s="499"/>
      <c r="DG3" s="499"/>
      <c r="DH3" s="499"/>
      <c r="DI3" s="499"/>
      <c r="DJ3" s="499" t="s">
        <v>18</v>
      </c>
      <c r="DK3" s="499"/>
      <c r="DL3" s="499"/>
      <c r="DM3" s="499"/>
      <c r="DN3" s="499"/>
      <c r="DO3" s="499" t="str">
        <f>+Key!$I$26</f>
        <v>Total</v>
      </c>
      <c r="DP3" s="511"/>
      <c r="DQ3" s="499"/>
      <c r="DR3" s="499" t="str">
        <f>+Key!$I$28</f>
        <v>Urban</v>
      </c>
      <c r="DT3" s="499"/>
      <c r="DU3" s="499" t="str">
        <f>+Key!$I$27</f>
        <v>Rural</v>
      </c>
      <c r="DW3" s="499"/>
      <c r="DX3" s="499" t="str">
        <f>+Key!$I$29</f>
        <v>Pre-primary</v>
      </c>
      <c r="DZ3" s="499"/>
      <c r="EA3" s="499" t="str">
        <f>+Key!$I$30</f>
        <v>Primary</v>
      </c>
      <c r="EB3" s="499"/>
      <c r="EC3" s="499"/>
      <c r="ED3" s="499" t="str">
        <f>+Key!$I$31</f>
        <v>Secondary</v>
      </c>
      <c r="EE3" s="389"/>
      <c r="EF3" s="499"/>
    </row>
    <row r="4" spans="1:136" s="603" customFormat="1" ht="160.5" customHeight="1" x14ac:dyDescent="0.25">
      <c r="A4" s="512" t="str">
        <f>HLOOKUP(Introduction!$G$4,nametranslations,89,FALSE)</f>
        <v>Source</v>
      </c>
      <c r="B4" s="512" t="str">
        <f>HLOOKUP(Introduction!$G$4,nametranslations,88,FALSE)</f>
        <v>Type</v>
      </c>
      <c r="C4" s="512" t="str">
        <f>HLOOKUP(Introduction!$G$4,nametranslations,72,FALSE)</f>
        <v>Year</v>
      </c>
      <c r="D4" s="513" t="str">
        <f>HLOOKUP(Introduction!$G$4,nametranslations,74,FALSE)</f>
        <v>Facility</v>
      </c>
      <c r="E4" s="598" t="str">
        <f>HLOOKUP(Introduction!$G$4,nametranslations,75,FALSE)</f>
        <v>Improved</v>
      </c>
      <c r="F4" s="599" t="str">
        <f>HLOOKUP(Introduction!$G$4,nametranslations,76,FALSE)</f>
        <v>Basic (improved &amp; available)</v>
      </c>
      <c r="G4" s="513" t="str">
        <f>HLOOKUP(Introduction!$G$4,nametranslations,74,FALSE)</f>
        <v>Facility</v>
      </c>
      <c r="H4" s="598" t="str">
        <f>HLOOKUP(Introduction!$G$4,nametranslations,75,FALSE)</f>
        <v>Improved</v>
      </c>
      <c r="I4" s="599" t="str">
        <f>HLOOKUP(Introduction!$G$4,nametranslations,76,FALSE)</f>
        <v>Basic (improved &amp; available)</v>
      </c>
      <c r="J4" s="513" t="str">
        <f>HLOOKUP(Introduction!$G$4,nametranslations,74,FALSE)</f>
        <v>Facility</v>
      </c>
      <c r="K4" s="598" t="str">
        <f>HLOOKUP(Introduction!$G$4,nametranslations,75,FALSE)</f>
        <v>Improved</v>
      </c>
      <c r="L4" s="599" t="str">
        <f>HLOOKUP(Introduction!$G$4,nametranslations,76,FALSE)</f>
        <v>Basic (improved &amp; available)</v>
      </c>
      <c r="M4" s="513" t="str">
        <f>HLOOKUP(Introduction!$G$4,nametranslations,74,FALSE)</f>
        <v>Facility</v>
      </c>
      <c r="N4" s="598" t="str">
        <f>HLOOKUP(Introduction!$G$4,nametranslations,75,FALSE)</f>
        <v>Improved</v>
      </c>
      <c r="O4" s="599" t="str">
        <f>HLOOKUP(Introduction!$G$4,nametranslations,76,FALSE)</f>
        <v>Basic (improved &amp; available)</v>
      </c>
      <c r="P4" s="513" t="str">
        <f>HLOOKUP(Introduction!$G$4,nametranslations,74,FALSE)</f>
        <v>Facility</v>
      </c>
      <c r="Q4" s="598" t="str">
        <f>HLOOKUP(Introduction!$G$4,nametranslations,75,FALSE)</f>
        <v>Improved</v>
      </c>
      <c r="R4" s="599" t="str">
        <f>HLOOKUP(Introduction!$G$4,nametranslations,76,FALSE)</f>
        <v>Basic (improved &amp; available)</v>
      </c>
      <c r="S4" s="513" t="str">
        <f>HLOOKUP(Introduction!$G$4,nametranslations,74,FALSE)</f>
        <v>Facility</v>
      </c>
      <c r="T4" s="598" t="str">
        <f>HLOOKUP(Introduction!$G$4,nametranslations,75,FALSE)</f>
        <v>Improved</v>
      </c>
      <c r="U4" s="599" t="str">
        <f>HLOOKUP(Introduction!$G$4,nametranslations,76,FALSE)</f>
        <v>Basic (improved &amp; available)</v>
      </c>
      <c r="V4" s="517" t="str">
        <f>HLOOKUP(Introduction!$G$4,nametranslations,74,FALSE)</f>
        <v>Facility</v>
      </c>
      <c r="W4" s="518" t="str">
        <f>HLOOKUP(Introduction!$G$4,nametranslations,75,FALSE)</f>
        <v>Improved</v>
      </c>
      <c r="X4" s="600" t="str">
        <f>HLOOKUP(Introduction!$G$4,nametranslations,90,FALSE)</f>
        <v>Improved &amp; usable</v>
      </c>
      <c r="Y4" s="600" t="str">
        <f>HLOOKUP(Introduction!$G$4,nametranslations,91,FALSE)</f>
        <v>Improved &amp; single-sex</v>
      </c>
      <c r="Z4" s="601" t="str">
        <f>HLOOKUP(Introduction!$G$4,nametranslations,79,FALSE)</f>
        <v>Basic
(improved, usable &amp; single-sex)</v>
      </c>
      <c r="AA4" s="517" t="str">
        <f>HLOOKUP(Introduction!$G$4,nametranslations,74,FALSE)</f>
        <v>Facility</v>
      </c>
      <c r="AB4" s="518" t="str">
        <f>HLOOKUP(Introduction!$G$4,nametranslations,75,FALSE)</f>
        <v>Improved</v>
      </c>
      <c r="AC4" s="600" t="str">
        <f>HLOOKUP(Introduction!$G$4,nametranslations,90,FALSE)</f>
        <v>Improved &amp; usable</v>
      </c>
      <c r="AD4" s="600" t="str">
        <f>HLOOKUP(Introduction!$G$4,nametranslations,91,FALSE)</f>
        <v>Improved &amp; single-sex</v>
      </c>
      <c r="AE4" s="601" t="str">
        <f>HLOOKUP(Introduction!$G$4,nametranslations,79,FALSE)</f>
        <v>Basic
(improved, usable &amp; single-sex)</v>
      </c>
      <c r="AF4" s="517" t="str">
        <f>HLOOKUP(Introduction!$G$4,nametranslations,74,FALSE)</f>
        <v>Facility</v>
      </c>
      <c r="AG4" s="518" t="str">
        <f>HLOOKUP(Introduction!$G$4,nametranslations,75,FALSE)</f>
        <v>Improved</v>
      </c>
      <c r="AH4" s="600" t="str">
        <f>HLOOKUP(Introduction!$G$4,nametranslations,90,FALSE)</f>
        <v>Improved &amp; usable</v>
      </c>
      <c r="AI4" s="600" t="str">
        <f>HLOOKUP(Introduction!$G$4,nametranslations,91,FALSE)</f>
        <v>Improved &amp; single-sex</v>
      </c>
      <c r="AJ4" s="601" t="str">
        <f>HLOOKUP(Introduction!$G$4,nametranslations,79,FALSE)</f>
        <v>Basic
(improved, usable &amp; single-sex)</v>
      </c>
      <c r="AK4" s="517" t="str">
        <f>HLOOKUP(Introduction!$G$4,nametranslations,74,FALSE)</f>
        <v>Facility</v>
      </c>
      <c r="AL4" s="518" t="str">
        <f>HLOOKUP(Introduction!$G$4,nametranslations,75,FALSE)</f>
        <v>Improved</v>
      </c>
      <c r="AM4" s="600" t="str">
        <f>HLOOKUP(Introduction!$G$4,nametranslations,90,FALSE)</f>
        <v>Improved &amp; usable</v>
      </c>
      <c r="AN4" s="600" t="str">
        <f>HLOOKUP(Introduction!$G$4,nametranslations,91,FALSE)</f>
        <v>Improved &amp; single-sex</v>
      </c>
      <c r="AO4" s="601" t="str">
        <f>HLOOKUP(Introduction!$G$4,nametranslations,79,FALSE)</f>
        <v>Basic
(improved, usable &amp; single-sex)</v>
      </c>
      <c r="AP4" s="517" t="str">
        <f>HLOOKUP(Introduction!$G$4,nametranslations,74,FALSE)</f>
        <v>Facility</v>
      </c>
      <c r="AQ4" s="518" t="str">
        <f>HLOOKUP(Introduction!$G$4,nametranslations,75,FALSE)</f>
        <v>Improved</v>
      </c>
      <c r="AR4" s="600" t="str">
        <f>HLOOKUP(Introduction!$G$4,nametranslations,90,FALSE)</f>
        <v>Improved &amp; usable</v>
      </c>
      <c r="AS4" s="600" t="str">
        <f>HLOOKUP(Introduction!$G$4,nametranslations,91,FALSE)</f>
        <v>Improved &amp; single-sex</v>
      </c>
      <c r="AT4" s="601" t="str">
        <f>HLOOKUP(Introduction!$G$4,nametranslations,79,FALSE)</f>
        <v>Basic
(improved, usable &amp; single-sex)</v>
      </c>
      <c r="AU4" s="517" t="str">
        <f>HLOOKUP(Introduction!$G$4,nametranslations,74,FALSE)</f>
        <v>Facility</v>
      </c>
      <c r="AV4" s="518" t="str">
        <f>HLOOKUP(Introduction!$G$4,nametranslations,75,FALSE)</f>
        <v>Improved</v>
      </c>
      <c r="AW4" s="600" t="str">
        <f>HLOOKUP(Introduction!$G$4,nametranslations,90,FALSE)</f>
        <v>Improved &amp; usable</v>
      </c>
      <c r="AX4" s="600" t="str">
        <f>HLOOKUP(Introduction!$G$4,nametranslations,91,FALSE)</f>
        <v>Improved &amp; single-sex</v>
      </c>
      <c r="AY4" s="601" t="str">
        <f>HLOOKUP(Introduction!$G$4,nametranslations,79,FALSE)</f>
        <v>Basic
(improved, usable &amp; single-sex)</v>
      </c>
      <c r="AZ4" s="521" t="str">
        <f>HLOOKUP(Introduction!$G$4,nametranslations,92,FALSE)</f>
        <v>Handwashing facility</v>
      </c>
      <c r="BA4" s="602" t="str">
        <f>HLOOKUP(Introduction!$G$4,nametranslations,93,FALSE)</f>
        <v>Handwashing facility with water</v>
      </c>
      <c r="BB4" s="602" t="str">
        <f>HLOOKUP(Introduction!$G$4,nametranslations,81,FALSE)</f>
        <v>Basic  
(facility with water &amp; soap)</v>
      </c>
      <c r="BC4" s="521" t="str">
        <f>HLOOKUP(Introduction!$G$4,nametranslations,92,FALSE)</f>
        <v>Handwashing facility</v>
      </c>
      <c r="BD4" s="602" t="str">
        <f>HLOOKUP(Introduction!$G$4,nametranslations,93,FALSE)</f>
        <v>Handwashing facility with water</v>
      </c>
      <c r="BE4" s="602" t="str">
        <f>HLOOKUP(Introduction!$G$4,nametranslations,81,FALSE)</f>
        <v>Basic  
(facility with water &amp; soap)</v>
      </c>
      <c r="BF4" s="521" t="str">
        <f>HLOOKUP(Introduction!$G$4,nametranslations,92,FALSE)</f>
        <v>Handwashing facility</v>
      </c>
      <c r="BG4" s="602" t="str">
        <f>HLOOKUP(Introduction!$G$4,nametranslations,93,FALSE)</f>
        <v>Handwashing facility with water</v>
      </c>
      <c r="BH4" s="602" t="str">
        <f>HLOOKUP(Introduction!$G$4,nametranslations,81,FALSE)</f>
        <v>Basic  
(facility with water &amp; soap)</v>
      </c>
      <c r="BI4" s="521" t="str">
        <f>HLOOKUP(Introduction!$G$4,nametranslations,92,FALSE)</f>
        <v>Handwashing facility</v>
      </c>
      <c r="BJ4" s="602" t="str">
        <f>HLOOKUP(Introduction!$G$4,nametranslations,93,FALSE)</f>
        <v>Handwashing facility with water</v>
      </c>
      <c r="BK4" s="602" t="str">
        <f>HLOOKUP(Introduction!$G$4,nametranslations,81,FALSE)</f>
        <v>Basic  
(facility with water &amp; soap)</v>
      </c>
      <c r="BL4" s="521" t="str">
        <f>HLOOKUP(Introduction!$G$4,nametranslations,92,FALSE)</f>
        <v>Handwashing facility</v>
      </c>
      <c r="BM4" s="602" t="str">
        <f>HLOOKUP(Introduction!$G$4,nametranslations,93,FALSE)</f>
        <v>Handwashing facility with water</v>
      </c>
      <c r="BN4" s="602" t="str">
        <f>HLOOKUP(Introduction!$G$4,nametranslations,81,FALSE)</f>
        <v>Basic  
(facility with water &amp; soap)</v>
      </c>
      <c r="BO4" s="521" t="str">
        <f>HLOOKUP(Introduction!$G$4,nametranslations,92,FALSE)</f>
        <v>Handwashing facility</v>
      </c>
      <c r="BP4" s="602" t="str">
        <f>HLOOKUP(Introduction!$G$4,nametranslations,93,FALSE)</f>
        <v>Handwashing facility with water</v>
      </c>
      <c r="BQ4" s="602" t="str">
        <f>HLOOKUP(Introduction!$G$4,nametranslations,81,FALSE)</f>
        <v>Basic  
(facility with water &amp; soap)</v>
      </c>
      <c r="BS4" s="513" t="str">
        <f>HLOOKUP(Introduction!$G$4,nametranslations,74,FALSE)</f>
        <v>Facility</v>
      </c>
      <c r="BT4" s="598" t="str">
        <f>HLOOKUP(Introduction!$G$4,nametranslations,75,FALSE)</f>
        <v>Improved</v>
      </c>
      <c r="BU4" s="604" t="str">
        <f>HLOOKUP(Introduction!$G$4,nametranslations,76,FALSE)</f>
        <v>Basic (improved &amp; available)</v>
      </c>
      <c r="BV4" s="513" t="str">
        <f>HLOOKUP(Introduction!$G$4,nametranslations,74,FALSE)</f>
        <v>Facility</v>
      </c>
      <c r="BW4" s="598" t="str">
        <f>HLOOKUP(Introduction!$G$4,nametranslations,75,FALSE)</f>
        <v>Improved</v>
      </c>
      <c r="BX4" s="604" t="str">
        <f>HLOOKUP(Introduction!$G$4,nametranslations,76,FALSE)</f>
        <v>Basic (improved &amp; available)</v>
      </c>
      <c r="BY4" s="513" t="str">
        <f>HLOOKUP(Introduction!$G$4,nametranslations,74,FALSE)</f>
        <v>Facility</v>
      </c>
      <c r="BZ4" s="598" t="str">
        <f>HLOOKUP(Introduction!$G$4,nametranslations,75,FALSE)</f>
        <v>Improved</v>
      </c>
      <c r="CA4" s="604" t="str">
        <f>HLOOKUP(Introduction!$G$4,nametranslations,76,FALSE)</f>
        <v>Basic (improved &amp; available)</v>
      </c>
      <c r="CB4" s="513" t="str">
        <f>HLOOKUP(Introduction!$G$4,nametranslations,74,FALSE)</f>
        <v>Facility</v>
      </c>
      <c r="CC4" s="598" t="str">
        <f>HLOOKUP(Introduction!$G$4,nametranslations,75,FALSE)</f>
        <v>Improved</v>
      </c>
      <c r="CD4" s="604" t="str">
        <f>HLOOKUP(Introduction!$G$4,nametranslations,76,FALSE)</f>
        <v>Basic (improved &amp; available)</v>
      </c>
      <c r="CE4" s="513" t="str">
        <f>HLOOKUP(Introduction!$G$4,nametranslations,74,FALSE)</f>
        <v>Facility</v>
      </c>
      <c r="CF4" s="598" t="str">
        <f>HLOOKUP(Introduction!$G$4,nametranslations,75,FALSE)</f>
        <v>Improved</v>
      </c>
      <c r="CG4" s="604" t="str">
        <f>HLOOKUP(Introduction!$G$4,nametranslations,76,FALSE)</f>
        <v>Basic (improved &amp; available)</v>
      </c>
      <c r="CH4" s="513" t="str">
        <f>HLOOKUP(Introduction!$G$4,nametranslations,74,FALSE)</f>
        <v>Facility</v>
      </c>
      <c r="CI4" s="598" t="str">
        <f>HLOOKUP(Introduction!$G$4,nametranslations,75,FALSE)</f>
        <v>Improved</v>
      </c>
      <c r="CJ4" s="604" t="str">
        <f>HLOOKUP(Introduction!$G$4,nametranslations,76,FALSE)</f>
        <v>Basic (improved &amp; available)</v>
      </c>
      <c r="CK4" s="517" t="str">
        <f>HLOOKUP(Introduction!$G$4,nametranslations,74,FALSE)</f>
        <v>Facility</v>
      </c>
      <c r="CL4" s="518" t="str">
        <f>HLOOKUP(Introduction!$G$4,nametranslations,75,FALSE)</f>
        <v>Improved</v>
      </c>
      <c r="CM4" s="518" t="str">
        <f>HLOOKUP(Introduction!$G$4,nametranslations,90,FALSE)</f>
        <v>Improved &amp; usable</v>
      </c>
      <c r="CN4" s="518" t="str">
        <f>HLOOKUP(Introduction!$G$4,nametranslations,91,FALSE)</f>
        <v>Improved &amp; single-sex</v>
      </c>
      <c r="CO4" s="601" t="str">
        <f>HLOOKUP(Introduction!$G$4,nametranslations,79,FALSE)</f>
        <v>Basic
(improved, usable &amp; single-sex)</v>
      </c>
      <c r="CP4" s="517" t="str">
        <f>HLOOKUP(Introduction!$G$4,nametranslations,74,FALSE)</f>
        <v>Facility</v>
      </c>
      <c r="CQ4" s="518" t="str">
        <f>HLOOKUP(Introduction!$G$4,nametranslations,75,FALSE)</f>
        <v>Improved</v>
      </c>
      <c r="CR4" s="518" t="str">
        <f>HLOOKUP(Introduction!$G$4,nametranslations,90,FALSE)</f>
        <v>Improved &amp; usable</v>
      </c>
      <c r="CS4" s="518" t="str">
        <f>HLOOKUP(Introduction!$G$4,nametranslations,91,FALSE)</f>
        <v>Improved &amp; single-sex</v>
      </c>
      <c r="CT4" s="601" t="str">
        <f>HLOOKUP(Introduction!$G$4,nametranslations,79,FALSE)</f>
        <v>Basic
(improved, usable &amp; single-sex)</v>
      </c>
      <c r="CU4" s="517" t="str">
        <f>HLOOKUP(Introduction!$G$4,nametranslations,74,FALSE)</f>
        <v>Facility</v>
      </c>
      <c r="CV4" s="518" t="str">
        <f>HLOOKUP(Introduction!$G$4,nametranslations,75,FALSE)</f>
        <v>Improved</v>
      </c>
      <c r="CW4" s="518" t="str">
        <f>HLOOKUP(Introduction!$G$4,nametranslations,90,FALSE)</f>
        <v>Improved &amp; usable</v>
      </c>
      <c r="CX4" s="518" t="str">
        <f>HLOOKUP(Introduction!$G$4,nametranslations,91,FALSE)</f>
        <v>Improved &amp; single-sex</v>
      </c>
      <c r="CY4" s="601" t="str">
        <f>HLOOKUP(Introduction!$G$4,nametranslations,79,FALSE)</f>
        <v>Basic
(improved, usable &amp; single-sex)</v>
      </c>
      <c r="CZ4" s="517" t="str">
        <f>HLOOKUP(Introduction!$G$4,nametranslations,74,FALSE)</f>
        <v>Facility</v>
      </c>
      <c r="DA4" s="518" t="str">
        <f>HLOOKUP(Introduction!$G$4,nametranslations,75,FALSE)</f>
        <v>Improved</v>
      </c>
      <c r="DB4" s="518" t="str">
        <f>HLOOKUP(Introduction!$G$4,nametranslations,90,FALSE)</f>
        <v>Improved &amp; usable</v>
      </c>
      <c r="DC4" s="518" t="str">
        <f>HLOOKUP(Introduction!$G$4,nametranslations,91,FALSE)</f>
        <v>Improved &amp; single-sex</v>
      </c>
      <c r="DD4" s="601" t="str">
        <f>HLOOKUP(Introduction!$G$4,nametranslations,79,FALSE)</f>
        <v>Basic
(improved, usable &amp; single-sex)</v>
      </c>
      <c r="DE4" s="517" t="str">
        <f>HLOOKUP(Introduction!$G$4,nametranslations,74,FALSE)</f>
        <v>Facility</v>
      </c>
      <c r="DF4" s="518" t="str">
        <f>HLOOKUP(Introduction!$G$4,nametranslations,75,FALSE)</f>
        <v>Improved</v>
      </c>
      <c r="DG4" s="518" t="str">
        <f>HLOOKUP(Introduction!$G$4,nametranslations,90,FALSE)</f>
        <v>Improved &amp; usable</v>
      </c>
      <c r="DH4" s="518" t="str">
        <f>HLOOKUP(Introduction!$G$4,nametranslations,91,FALSE)</f>
        <v>Improved &amp; single-sex</v>
      </c>
      <c r="DI4" s="601" t="str">
        <f>HLOOKUP(Introduction!$G$4,nametranslations,79,FALSE)</f>
        <v>Basic
(improved, usable &amp; single-sex)</v>
      </c>
      <c r="DJ4" s="517" t="str">
        <f>HLOOKUP(Introduction!$G$4,nametranslations,74,FALSE)</f>
        <v>Facility</v>
      </c>
      <c r="DK4" s="518" t="str">
        <f>HLOOKUP(Introduction!$G$4,nametranslations,75,FALSE)</f>
        <v>Improved</v>
      </c>
      <c r="DL4" s="518" t="str">
        <f>HLOOKUP(Introduction!$G$4,nametranslations,90,FALSE)</f>
        <v>Improved &amp; usable</v>
      </c>
      <c r="DM4" s="518" t="str">
        <f>HLOOKUP(Introduction!$G$4,nametranslations,91,FALSE)</f>
        <v>Improved &amp; single-sex</v>
      </c>
      <c r="DN4" s="601" t="str">
        <f>HLOOKUP(Introduction!$G$4,nametranslations,79,FALSE)</f>
        <v>Basic
(improved, usable &amp; single-sex)</v>
      </c>
      <c r="DO4" s="521" t="str">
        <f>HLOOKUP(Introduction!$G$4,nametranslations,92,FALSE)</f>
        <v>Handwashing facility</v>
      </c>
      <c r="DP4" s="602" t="str">
        <f>HLOOKUP(Introduction!$G$4,nametranslations,93,FALSE)</f>
        <v>Handwashing facility with water</v>
      </c>
      <c r="DQ4" s="602" t="str">
        <f>HLOOKUP(Introduction!$G$4,nametranslations,81,FALSE)</f>
        <v>Basic  
(facility with water &amp; soap)</v>
      </c>
      <c r="DR4" s="521" t="str">
        <f>HLOOKUP(Introduction!$G$4,nametranslations,92,FALSE)</f>
        <v>Handwashing facility</v>
      </c>
      <c r="DS4" s="602" t="str">
        <f>HLOOKUP(Introduction!$G$4,nametranslations,93,FALSE)</f>
        <v>Handwashing facility with water</v>
      </c>
      <c r="DT4" s="602" t="str">
        <f>HLOOKUP(Introduction!$G$4,nametranslations,81,FALSE)</f>
        <v>Basic  
(facility with water &amp; soap)</v>
      </c>
      <c r="DU4" s="521" t="str">
        <f>HLOOKUP(Introduction!$G$4,nametranslations,92,FALSE)</f>
        <v>Handwashing facility</v>
      </c>
      <c r="DV4" s="602" t="str">
        <f>HLOOKUP(Introduction!$G$4,nametranslations,93,FALSE)</f>
        <v>Handwashing facility with water</v>
      </c>
      <c r="DW4" s="602" t="str">
        <f>HLOOKUP(Introduction!$G$4,nametranslations,81,FALSE)</f>
        <v>Basic  
(facility with water &amp; soap)</v>
      </c>
      <c r="DX4" s="521" t="str">
        <f>HLOOKUP(Introduction!$G$4,nametranslations,92,FALSE)</f>
        <v>Handwashing facility</v>
      </c>
      <c r="DY4" s="602" t="str">
        <f>HLOOKUP(Introduction!$G$4,nametranslations,93,FALSE)</f>
        <v>Handwashing facility with water</v>
      </c>
      <c r="DZ4" s="602" t="str">
        <f>HLOOKUP(Introduction!$G$4,nametranslations,81,FALSE)</f>
        <v>Basic  
(facility with water &amp; soap)</v>
      </c>
      <c r="EA4" s="521" t="str">
        <f>HLOOKUP(Introduction!$G$4,nametranslations,92,FALSE)</f>
        <v>Handwashing facility</v>
      </c>
      <c r="EB4" s="602" t="str">
        <f>HLOOKUP(Introduction!$G$4,nametranslations,93,FALSE)</f>
        <v>Handwashing facility with water</v>
      </c>
      <c r="EC4" s="602" t="str">
        <f>HLOOKUP(Introduction!$G$4,nametranslations,81,FALSE)</f>
        <v>Basic  
(facility with water &amp; soap)</v>
      </c>
      <c r="ED4" s="521" t="str">
        <f>HLOOKUP(Introduction!$G$4,nametranslations,92,FALSE)</f>
        <v>Handwashing facility</v>
      </c>
      <c r="EE4" s="602" t="str">
        <f>HLOOKUP(Introduction!$G$4,nametranslations,93,FALSE)</f>
        <v>Handwashing facility with water</v>
      </c>
      <c r="EF4" s="602" t="str">
        <f>HLOOKUP(Introduction!$G$4,nametranslations,81,FALSE)</f>
        <v>Basic  
(facility with water &amp; soap)</v>
      </c>
    </row>
    <row r="5" spans="1:136" ht="43.2" hidden="1" x14ac:dyDescent="0.25">
      <c r="A5" s="512" t="s">
        <v>38</v>
      </c>
      <c r="B5" s="512" t="s">
        <v>39</v>
      </c>
      <c r="C5" s="512" t="s">
        <v>40</v>
      </c>
      <c r="D5" s="513" t="s">
        <v>121</v>
      </c>
      <c r="E5" s="514" t="s">
        <v>41</v>
      </c>
      <c r="F5" s="515" t="s">
        <v>182</v>
      </c>
      <c r="G5" s="513" t="s">
        <v>122</v>
      </c>
      <c r="H5" s="514" t="s">
        <v>42</v>
      </c>
      <c r="I5" s="515" t="s">
        <v>183</v>
      </c>
      <c r="J5" s="513" t="s">
        <v>123</v>
      </c>
      <c r="K5" s="514" t="s">
        <v>43</v>
      </c>
      <c r="L5" s="515" t="s">
        <v>184</v>
      </c>
      <c r="M5" s="513" t="s">
        <v>124</v>
      </c>
      <c r="N5" s="514" t="s">
        <v>79</v>
      </c>
      <c r="O5" s="515" t="s">
        <v>185</v>
      </c>
      <c r="P5" s="513" t="s">
        <v>125</v>
      </c>
      <c r="Q5" s="514" t="s">
        <v>80</v>
      </c>
      <c r="R5" s="515" t="s">
        <v>186</v>
      </c>
      <c r="S5" s="513" t="s">
        <v>126</v>
      </c>
      <c r="T5" s="514" t="s">
        <v>81</v>
      </c>
      <c r="U5" s="516" t="s">
        <v>187</v>
      </c>
      <c r="V5" s="517" t="s">
        <v>115</v>
      </c>
      <c r="W5" s="518" t="s">
        <v>44</v>
      </c>
      <c r="X5" s="524" t="s">
        <v>58</v>
      </c>
      <c r="Y5" s="524" t="s">
        <v>59</v>
      </c>
      <c r="Z5" s="519" t="s">
        <v>188</v>
      </c>
      <c r="AA5" s="517" t="s">
        <v>116</v>
      </c>
      <c r="AB5" s="518" t="s">
        <v>45</v>
      </c>
      <c r="AC5" s="524" t="s">
        <v>60</v>
      </c>
      <c r="AD5" s="524" t="s">
        <v>61</v>
      </c>
      <c r="AE5" s="519" t="s">
        <v>189</v>
      </c>
      <c r="AF5" s="517" t="s">
        <v>117</v>
      </c>
      <c r="AG5" s="518" t="s">
        <v>46</v>
      </c>
      <c r="AH5" s="524" t="s">
        <v>62</v>
      </c>
      <c r="AI5" s="524" t="s">
        <v>63</v>
      </c>
      <c r="AJ5" s="519" t="s">
        <v>190</v>
      </c>
      <c r="AK5" s="517" t="s">
        <v>118</v>
      </c>
      <c r="AL5" s="518" t="s">
        <v>64</v>
      </c>
      <c r="AM5" s="524" t="s">
        <v>65</v>
      </c>
      <c r="AN5" s="524" t="s">
        <v>66</v>
      </c>
      <c r="AO5" s="519" t="s">
        <v>191</v>
      </c>
      <c r="AP5" s="517" t="s">
        <v>119</v>
      </c>
      <c r="AQ5" s="518" t="s">
        <v>67</v>
      </c>
      <c r="AR5" s="524" t="s">
        <v>68</v>
      </c>
      <c r="AS5" s="524" t="s">
        <v>69</v>
      </c>
      <c r="AT5" s="519" t="s">
        <v>192</v>
      </c>
      <c r="AU5" s="517" t="s">
        <v>120</v>
      </c>
      <c r="AV5" s="518" t="s">
        <v>70</v>
      </c>
      <c r="AW5" s="524" t="s">
        <v>71</v>
      </c>
      <c r="AX5" s="524" t="s">
        <v>72</v>
      </c>
      <c r="AY5" s="520" t="s">
        <v>193</v>
      </c>
      <c r="AZ5" s="521" t="s">
        <v>73</v>
      </c>
      <c r="BA5" s="602" t="s">
        <v>100</v>
      </c>
      <c r="BB5" s="523" t="s">
        <v>194</v>
      </c>
      <c r="BC5" s="521" t="s">
        <v>78</v>
      </c>
      <c r="BD5" s="522" t="s">
        <v>101</v>
      </c>
      <c r="BE5" s="523" t="s">
        <v>195</v>
      </c>
      <c r="BF5" s="521" t="s">
        <v>77</v>
      </c>
      <c r="BG5" s="522" t="s">
        <v>102</v>
      </c>
      <c r="BH5" s="523" t="s">
        <v>196</v>
      </c>
      <c r="BI5" s="521" t="s">
        <v>76</v>
      </c>
      <c r="BJ5" s="522" t="s">
        <v>103</v>
      </c>
      <c r="BK5" s="523" t="s">
        <v>197</v>
      </c>
      <c r="BL5" s="521" t="s">
        <v>75</v>
      </c>
      <c r="BM5" s="522" t="s">
        <v>104</v>
      </c>
      <c r="BN5" s="523" t="s">
        <v>198</v>
      </c>
      <c r="BO5" s="521" t="s">
        <v>74</v>
      </c>
      <c r="BP5" s="522" t="s">
        <v>105</v>
      </c>
      <c r="BQ5" s="523" t="s">
        <v>199</v>
      </c>
    </row>
    <row r="6" spans="1:136" x14ac:dyDescent="0.25">
      <c r="A6" s="499" t="str">
        <f>IF('Water Data'!$B$2="","",'Water Data'!$B$2)</f>
        <v>MDA_2010_CEN</v>
      </c>
      <c r="B6" s="499" t="str">
        <f>IF('Water Data'!C2="Census",Key!I111,IF('Water Data'!C2="Survey with microdata",Key!I113,IF('Water Data'!C2="Survey",Key!I110,IF('Water Data'!C2="Admin",Key!I114,IF('Water Data'!C2="EMIS",Key!I109,IF('Water Data'!C2="Other",Key!I112))))))</f>
        <v>Census</v>
      </c>
      <c r="C6" s="526">
        <f>+IF(ISNUMBER(VALUE(MID(A6,5,4))), VALUE(MID(A6, 5,4)),"")</f>
        <v>2010</v>
      </c>
      <c r="D6" s="527">
        <f>+IF(AND(ISTEXT('Water Data'!B2),BS6="Yes"),100-'Water Data'!D4,IF(AND(ISTEXT('Water Data'!B2),BS6="No",ISNUMBER('Water Data'!D4)),CONCATENATE("[",ROUND(100-'Water Data'!D4,0),"]"),NA()))</f>
        <v>100</v>
      </c>
      <c r="E6" s="527">
        <f>+IF(AND(ISTEXT('Water Data'!B2),BT6="Yes"),'Water Data'!D6,IF(AND(ISTEXT('Water Data'!B2),BT6="No",ISNUMBER('Water Data'!D6)),CONCATENATE("[",ROUND('Water Data'!D6,0),"]"),NA()))</f>
        <v>86</v>
      </c>
      <c r="F6" s="527">
        <f>+IF(AND(ISTEXT('Water Data'!B2),BU6="Yes"),'Water Data'!D9,IF(AND(ISTEXT('Water Data'!B2),BU6="No",ISNUMBER('Water Data'!D9)),CONCATENATE("[",ROUND('Water Data'!D9,0),"]"),NA()))</f>
        <v>78.775999999999996</v>
      </c>
      <c r="G6" s="527">
        <f>+IF(AND(ISTEXT('Water Data'!B2),BV6="Yes"),100-'Water Data'!E4,IF(AND(ISTEXT('Water Data'!B2),BV6="No",ISNUMBER('Water Data'!E4)),CONCATENATE("[",ROUND(100-'Water Data'!E4,0),"]"),NA()))</f>
        <v>100</v>
      </c>
      <c r="H6" s="527">
        <f>+IF(AND(ISTEXT('Water Data'!B2),BW6="Yes"),'Water Data'!E6,IF(AND(ISTEXT('Water Data'!B2),BW6="No",ISNUMBER('Water Data'!E6)),CONCATENATE("[",ROUND('Water Data'!E6,0),"]"),NA()))</f>
        <v>98.3</v>
      </c>
      <c r="I6" s="527" t="e">
        <f>+IF(AND(ISTEXT('Water Data'!B2),BX6="Yes"),'Water Data'!E9,IF(AND(ISTEXT('Water Data'!B2),BX6="No",ISNUMBER('Water Data'!E9)),CONCATENATE("[",ROUND('Water Data'!E9,0),"]"),NA()))</f>
        <v>#N/A</v>
      </c>
      <c r="J6" s="527">
        <f>+IF(AND(ISTEXT('Water Data'!B2),BY6="Yes"),100-'Water Data'!F4,IF(AND(ISTEXT('Water Data'!B2),BY6="No",ISNUMBER('Water Data'!F4)),CONCATENATE("[",ROUND(100-'Water Data'!F4,0),"]"),NA()))</f>
        <v>100</v>
      </c>
      <c r="K6" s="527">
        <f>+IF(AND(ISTEXT('Water Data'!B2),BZ6="Yes"),'Water Data'!F6,IF(AND(ISTEXT('Water Data'!B2),BZ6="No",ISNUMBER('Water Data'!F6)),CONCATENATE("[",ROUND('Water Data'!F6,0),"]"),NA()))</f>
        <v>82.800000000000011</v>
      </c>
      <c r="L6" s="527" t="e">
        <f>+IF(AND(ISTEXT('Water Data'!B2),CA6="Yes"),'Water Data'!F9,IF(AND(ISTEXT('Water Data'!B2),CA6="No",ISNUMBER('Water Data'!F9)),CONCATENATE("[",ROUND('Water Data'!F9,0),"]"),NA()))</f>
        <v>#N/A</v>
      </c>
      <c r="M6" s="527" t="e">
        <f>+IF(AND(ISTEXT('Water Data'!B2),CB6="Yes"),100-'Water Data'!G4,IF(AND(ISTEXT('Water Data'!B2),CB6="No",ISNUMBER('Water Data'!G4)),CONCATENATE("[",ROUND(100-'Water Data'!G4,0),"]"),NA()))</f>
        <v>#N/A</v>
      </c>
      <c r="N6" s="527" t="e">
        <f>+IF(AND(ISTEXT('Water Data'!B2),CC6="Yes"),'Water Data'!G6,IF(AND(ISTEXT('Water Data'!B2),CC6="No",ISNUMBER('Water Data'!G6)),CONCATENATE("[",ROUND('Water Data'!G6,0),"]"),NA()))</f>
        <v>#N/A</v>
      </c>
      <c r="O6" s="527" t="e">
        <f>+IF(AND(ISTEXT('Water Data'!B2),CD6="Yes"),'Water Data'!G9,IF(AND(ISTEXT('Water Data'!B2),CD6="No",ISNUMBER('Water Data'!G9)),CONCATENATE("[",ROUND('Water Data'!G9,0),"]"),NA()))</f>
        <v>#N/A</v>
      </c>
      <c r="P6" s="527" t="e">
        <f>+IF(AND(ISTEXT('Water Data'!B2),CE6="Yes"),100-'Water Data'!H4,IF(AND(ISTEXT('Water Data'!B2),CE6="No",ISNUMBER('Water Data'!H4)),CONCATENATE("[",ROUND(100-'Water Data'!H4,0),"]"),NA()))</f>
        <v>#N/A</v>
      </c>
      <c r="Q6" s="527" t="e">
        <f>+IF(AND(ISTEXT('Water Data'!B2),CF6="Yes"),'Water Data'!H6,IF(AND(ISTEXT('Water Data'!B2),CF6="No",ISNUMBER('Water Data'!H6)),CONCATENATE("[",ROUND('Water Data'!H6,0),"]"),NA()))</f>
        <v>#N/A</v>
      </c>
      <c r="R6" s="527" t="e">
        <f>+IF(AND(ISTEXT('Water Data'!B2),CG6="Yes"),'Water Data'!H9,IF(AND(ISTEXT('Water Data'!B2),CG6="No",ISNUMBER('Water Data'!H9)),CONCATENATE("[",ROUND('Water Data'!H9,0),"]"),NA()))</f>
        <v>#N/A</v>
      </c>
      <c r="S6" s="527" t="e">
        <f>+IF(AND(ISTEXT('Water Data'!B2),CH6="Yes"),100-'Water Data'!I4,IF(AND(ISTEXT('Water Data'!B2),CH6="No",ISNUMBER('Water Data'!I4)),CONCATENATE("[",ROUND(100-'Water Data'!I4,0),"]"),NA()))</f>
        <v>#N/A</v>
      </c>
      <c r="T6" s="527" t="e">
        <f>+IF(AND(ISTEXT('Water Data'!B2),CI6="Yes"),'Water Data'!I6,IF(AND(ISTEXT('Water Data'!B2),CI6="No",ISNUMBER('Water Data'!I6)),CONCATENATE("[",ROUND('Water Data'!I6,0),"]"),NA()))</f>
        <v>#N/A</v>
      </c>
      <c r="U6" s="527" t="e">
        <f>+IF(AND(ISTEXT('Water Data'!B2),CJ6="Yes"),'Water Data'!I9,IF(AND(ISTEXT('Water Data'!B2),CJ6="No",ISNUMBER('Water Data'!I9)),CONCATENATE("[",ROUND('Water Data'!I9,0),"]"),NA()))</f>
        <v>#N/A</v>
      </c>
      <c r="V6" s="528" t="e">
        <f>+IF(AND(ISTEXT('Sanitation Data'!B2),CK6="Yes"),100-'Sanitation Data'!D4,IF(AND(ISTEXT('Sanitation Data'!B2),CK6="No",ISNUMBER('Sanitation Data'!D4)),CONCATENATE("[",ROUND(100-'Sanitation Data'!D4,0),"]"),NA()))</f>
        <v>#N/A</v>
      </c>
      <c r="W6" s="528" t="e">
        <f>+IF(AND(ISTEXT('Sanitation Data'!B2),CL6="Yes"),'Sanitation Data'!D6,IF(AND(ISTEXT('Sanitation Data'!B2),CL6="No",ISNUMBER('Sanitation Data'!D6)),CONCATENATE("[",ROUND('Sanitation Data'!D6,0),"]"),NA()))</f>
        <v>#N/A</v>
      </c>
      <c r="X6" s="528" t="e">
        <f>+IF(AND(ISTEXT('Sanitation Data'!B2),CM6="Yes"),'Sanitation Data'!D10,IF(AND(ISTEXT('Sanitation Data'!B2),CM6="No",ISNUMBER('Sanitation Data'!D10)),CONCATENATE("[",ROUND('Sanitation Data'!D10,0),"]"),NA()))</f>
        <v>#N/A</v>
      </c>
      <c r="Y6" s="528" t="e">
        <f>+IF(AND(ISTEXT('Sanitation Data'!B2),CN6="Yes"),'Sanitation Data'!D11,IF(AND(ISTEXT('Sanitation Data'!B2),CN6="No",ISNUMBER('Sanitation Data'!D11)),CONCATENATE("[",ROUND('Sanitation Data'!D11,0),"]"),NA()))</f>
        <v>#N/A</v>
      </c>
      <c r="Z6" s="528">
        <f>+IF(AND(ISTEXT('Sanitation Data'!B2),CO6="Yes"),'Sanitation Data'!D12,IF(AND(ISTEXT('Sanitation Data'!B2),CO6="No",ISNUMBER('Sanitation Data'!D12)),CONCATENATE("[",ROUND('Sanitation Data'!D12,0),"]"),NA()))</f>
        <v>75.7</v>
      </c>
      <c r="AA6" s="528" t="e">
        <f>+IF(AND(ISTEXT('Sanitation Data'!B2),CP6="Yes"),100-'Sanitation Data'!E4,IF(AND(ISTEXT('Sanitation Data'!B2),CP6="No",ISNUMBER('Sanitation Data'!E4)),CONCATENATE("[",ROUND(100-'Sanitation Data'!E4,0),"]"),NA()))</f>
        <v>#N/A</v>
      </c>
      <c r="AB6" s="528" t="e">
        <f>+IF(AND(ISTEXT('Sanitation Data'!B2),CQ6="Yes"),'Sanitation Data'!E6,IF(AND(ISTEXT('Sanitation Data'!B2),CQ6="No",ISNUMBER('Sanitation Data'!E6)),CONCATENATE("[",ROUND('Sanitation Data'!E6,0),"]"),NA()))</f>
        <v>#N/A</v>
      </c>
      <c r="AC6" s="528" t="e">
        <f>+IF(AND(ISTEXT('Sanitation Data'!B2),CR6="Yes"),'Sanitation Data'!E10,IF(AND(ISTEXT('Sanitation Data'!B2),CR6="No",ISNUMBER('Sanitation Data'!E10)),CONCATENATE("[",ROUND('Sanitation Data'!E10,0),"]"),NA()))</f>
        <v>#N/A</v>
      </c>
      <c r="AD6" s="528" t="e">
        <f>+IF(AND(ISTEXT('Sanitation Data'!B2),CS6="Yes"),'Sanitation Data'!E11,IF(AND(ISTEXT('Sanitation Data'!B2),CS6="No",ISNUMBER('Sanitation Data'!E11)),CONCATENATE("[",ROUND('Sanitation Data'!E11,0),"]"),NA()))</f>
        <v>#N/A</v>
      </c>
      <c r="AE6" s="528">
        <f>+IF(AND(ISTEXT('Sanitation Data'!B2),CT6="Yes"),'Sanitation Data'!E12,IF(AND(ISTEXT('Sanitation Data'!B2),CT6="No",ISNUMBER('Sanitation Data'!E12)),CONCATENATE("[",ROUND('Sanitation Data'!E12,0),"]"),NA()))</f>
        <v>81.900000000000006</v>
      </c>
      <c r="AF6" s="528" t="e">
        <f>+IF(AND(ISTEXT('Sanitation Data'!B2),CU6="Yes"),100-'Sanitation Data'!F4,IF(AND(ISTEXT('Sanitation Data'!B2),CU6="No",ISNUMBER('Sanitation Data'!F4)),CONCATENATE("[",ROUND(100-'Sanitation Data'!F4,0),"]"),NA()))</f>
        <v>#N/A</v>
      </c>
      <c r="AG6" s="528" t="e">
        <f>+IF(AND(ISTEXT('Sanitation Data'!B2),CV6="Yes"),'Sanitation Data'!F6,IF(AND(ISTEXT('Sanitation Data'!B2),CV6="No",ISNUMBER('Sanitation Data'!F6)),CONCATENATE("[",ROUND('Sanitation Data'!F6,0),"]"),NA()))</f>
        <v>#N/A</v>
      </c>
      <c r="AH6" s="528" t="e">
        <f>+IF(AND(ISTEXT('Sanitation Data'!B2),CW6="Yes"),'Sanitation Data'!F10,IF(AND(ISTEXT('Sanitation Data'!B2),CW6="No",ISNUMBER('Sanitation Data'!F10)),CONCATENATE("[",ROUND('Sanitation Data'!F10,0),"]"),NA()))</f>
        <v>#N/A</v>
      </c>
      <c r="AI6" s="528" t="e">
        <f>+IF(AND(ISTEXT('Sanitation Data'!B2),CX6="Yes"),'Sanitation Data'!F11,IF(AND(ISTEXT('Sanitation Data'!B2),CX6="No",ISNUMBER('Sanitation Data'!F11)),CONCATENATE("[",ROUND('Sanitation Data'!F11,0),"]"),NA()))</f>
        <v>#N/A</v>
      </c>
      <c r="AJ6" s="528">
        <f>+IF(AND(ISTEXT('Sanitation Data'!B2),CY6="Yes"),'Sanitation Data'!F12,IF(AND(ISTEXT('Sanitation Data'!B2),CY6="No",ISNUMBER('Sanitation Data'!F12)),CONCATENATE("[",ROUND('Sanitation Data'!F12,0),"]"),NA()))</f>
        <v>73.3</v>
      </c>
      <c r="AK6" s="528" t="e">
        <f>+IF(AND(ISTEXT('Sanitation Data'!B2),CZ6="Yes"),100-'Sanitation Data'!G4,IF(AND(ISTEXT('Sanitation Data'!B2),CZ6="No",ISNUMBER('Sanitation Data'!G4)),CONCATENATE("[",ROUND(100-'Sanitation Data'!G4,0),"]"),NA()))</f>
        <v>#N/A</v>
      </c>
      <c r="AL6" s="528" t="e">
        <f>+IF(AND(ISTEXT('Sanitation Data'!B2),DA6="Yes"),'Sanitation Data'!G6,IF(AND(ISTEXT('Sanitation Data'!B2),DA6="No",ISNUMBER('Sanitation Data'!G6)),CONCATENATE("[",ROUND('Sanitation Data'!G6,0),"]"),NA()))</f>
        <v>#N/A</v>
      </c>
      <c r="AM6" s="528" t="e">
        <f>+IF(AND(ISTEXT('Sanitation Data'!B2),DB6="Yes"),'Sanitation Data'!G10,IF(AND(ISTEXT('Sanitation Data'!B2),DB6="No",ISNUMBER('Sanitation Data'!G10)),CONCATENATE("[",ROUND('Sanitation Data'!G10,0),"]"),NA()))</f>
        <v>#N/A</v>
      </c>
      <c r="AN6" s="528" t="e">
        <f>+IF(AND(ISTEXT('Sanitation Data'!B2),DC6="Yes"),'Sanitation Data'!G11,IF(AND(ISTEXT('Sanitation Data'!B2),DC6="No",ISNUMBER('Sanitation Data'!G11)),CONCATENATE("[",ROUND('Sanitation Data'!G11,0),"]"),NA()))</f>
        <v>#N/A</v>
      </c>
      <c r="AO6" s="528" t="e">
        <f>+IF(AND(ISTEXT('Sanitation Data'!B2),DD6="Yes"),'Sanitation Data'!G12,IF(AND(ISTEXT('Sanitation Data'!B2),DD6="No",ISNUMBER('Sanitation Data'!G12)),CONCATENATE("[",ROUND('Sanitation Data'!G12,0),"]"),NA()))</f>
        <v>#N/A</v>
      </c>
      <c r="AP6" s="528" t="e">
        <f>+IF(AND(ISTEXT('Sanitation Data'!B2),DE6="Yes"),100-'Sanitation Data'!H4,IF(AND(ISTEXT('Sanitation Data'!B2),DE6="No",ISNUMBER('Sanitation Data'!H4)),CONCATENATE("[",ROUND(100-'Sanitation Data'!H4,0),"]"),NA()))</f>
        <v>#N/A</v>
      </c>
      <c r="AQ6" s="528" t="e">
        <f>+IF(AND(ISTEXT('Sanitation Data'!B2),DF6="Yes"),'Sanitation Data'!H6,IF(AND(ISTEXT('Sanitation Data'!B2),DF6="No",ISTEXT('Sanitation Data'!H6)),CONCATENATE("[",ROUND('Sanitation Data'!H6,0),"]"),NA()))</f>
        <v>#N/A</v>
      </c>
      <c r="AR6" s="528" t="e">
        <f>+IF(AND(ISTEXT('Sanitation Data'!B2),DG6="Yes"),'Sanitation Data'!H10,IF(AND(ISTEXT('Sanitation Data'!B2),DG6="No",ISNUMBER('Sanitation Data'!H10)),CONCATENATE("[",ROUND('Sanitation Data'!H10,0),"]"),NA()))</f>
        <v>#N/A</v>
      </c>
      <c r="AS6" s="528" t="e">
        <f>+IF(AND(ISTEXT('Sanitation Data'!B2),DH6="Yes"),'Sanitation Data'!H11,IF(AND(ISTEXT('Sanitation Data'!B2),DH6="No",ISNUMBER('Sanitation Data'!H11)),CONCATENATE("[",ROUND('Sanitation Data'!H11,0),"]"),NA()))</f>
        <v>#N/A</v>
      </c>
      <c r="AT6" s="528" t="e">
        <f>+IF(AND(ISTEXT('Sanitation Data'!B2),DI6="Yes"),'Sanitation Data'!H12,IF(AND(ISTEXT('Sanitation Data'!B2),DI6="No",ISNUMBER('Sanitation Data'!H12)),CONCATENATE("[",ROUND('Sanitation Data'!H12,0),"]"),NA()))</f>
        <v>#N/A</v>
      </c>
      <c r="AU6" s="528" t="e">
        <f>+IF(AND(ISTEXT('Sanitation Data'!B2),DJ6="Yes"),100-'Sanitation Data'!I4,IF(AND(ISTEXT('Sanitation Data'!B2),DJ6="No",ISNUMBER('Sanitation Data'!I4)),CONCATENATE("[",ROUND(100-'Sanitation Data'!I4,0),"]"),NA()))</f>
        <v>#N/A</v>
      </c>
      <c r="AV6" s="528" t="e">
        <f>+IF(AND(ISTEXT('Sanitation Data'!B2),DK6="Yes"),'Sanitation Data'!I6,IF(AND(ISTEXT('Sanitation Data'!B2),DK6="No",ISNUMBER('Sanitation Data'!I6)),CONCATENATE("[",ROUND('Sanitation Data'!I6,0),"]"),NA()))</f>
        <v>#N/A</v>
      </c>
      <c r="AW6" s="528" t="e">
        <f>+IF(AND(ISTEXT('Sanitation Data'!B2),DL6="Yes"),'Sanitation Data'!I10,IF(AND(ISTEXT('Sanitation Data'!B2),DL6="No",ISNUMBER('Sanitation Data'!I10)),CONCATENATE("[",ROUND('Sanitation Data'!I10,0),"]"),NA()))</f>
        <v>#N/A</v>
      </c>
      <c r="AX6" s="528" t="e">
        <f>+IF(AND(ISTEXT('Sanitation Data'!B2),DM6="Yes"),'Sanitation Data'!I11,IF(AND(ISTEXT('Sanitation Data'!B2),DM6="No",ISNUMBER('Sanitation Data'!I11)),CONCATENATE("[",ROUND('Sanitation Data'!I11,0),"]"),NA()))</f>
        <v>#N/A</v>
      </c>
      <c r="AY6" s="528" t="e">
        <f>+IF(AND(ISTEXT('Sanitation Data'!B2),DN6="Yes"),'Sanitation Data'!I12,IF(AND(ISTEXT('Sanitation Data'!B2),DN6="No",ISNUMBER('Sanitation Data'!I12)),CONCATENATE("[",ROUND('Sanitation Data'!I12,0),"]"),NA()))</f>
        <v>#N/A</v>
      </c>
      <c r="AZ6" s="529">
        <f>+IF(AND(ISTEXT('Hygiene Data'!B2),DO6="Yes"),'Hygiene Data'!D5,IF(AND(ISTEXT('Hygiene Data'!B2),DO6="No",ISNUMBER('Hygiene Data'!D5)),CONCATENATE("[",ROUND('Hygiene Data'!D5,0),"]"),NA()))</f>
        <v>98.4</v>
      </c>
      <c r="BA6" s="605">
        <f>+IF(AND(ISTEXT('Hygiene Data'!B2),DP6="Yes"),'Hygiene Data'!D7,IF(AND(ISTEXT('Hygiene Data'!B2),DP6="No",ISNUMBER('Hygiene Data'!D7)),CONCATENATE("[",ROUND('Hygiene Data'!D7,0),"]"),NA()))</f>
        <v>84.8</v>
      </c>
      <c r="BB6" s="529">
        <f>+IF(AND(ISTEXT('Hygiene Data'!B2),DQ6="Yes"),'Hygiene Data'!D9,IF(AND(ISTEXT('Hygiene Data'!B2),DQ6="No",ISNUMBER('Hygiene Data'!D9)),CONCATENATE("[",ROUND('Hygiene Data'!D9,0),"]"),NA()))</f>
        <v>75.400000000000006</v>
      </c>
      <c r="BC6" s="529">
        <f>+IF(AND(ISTEXT('Hygiene Data'!B2),DR6="Yes"),'Hygiene Data'!E5,IF(AND(ISTEXT('Hygiene Data'!B2),DR6="No",ISNUMBER('Hygiene Data'!E5)),CONCATENATE("[",ROUND('Hygiene Data'!E5,0),"]"),NA()))</f>
        <v>99.7</v>
      </c>
      <c r="BD6" s="529">
        <f>+IF(AND(ISTEXT('Hygiene Data'!B2),DS6="Yes"),'Hygiene Data'!E7,IF(AND(ISTEXT('Hygiene Data'!B2),DS6="No",ISNUMBER('Hygiene Data'!E7)),CONCATENATE("[",ROUND('Hygiene Data'!E7,0),"]"),NA()))</f>
        <v>96.3</v>
      </c>
      <c r="BE6" s="529">
        <f>+IF(AND(ISTEXT('Hygiene Data'!B2),DT6="Yes"),'Hygiene Data'!E9,IF(AND(ISTEXT('Hygiene Data'!B2),DT6="No",ISNUMBER('Hygiene Data'!E9)),CONCATENATE("[",ROUND('Hygiene Data'!E9,0),"]"),NA()))</f>
        <v>88.2</v>
      </c>
      <c r="BF6" s="529">
        <f>+IF(AND(ISTEXT('Hygiene Data'!B2),DU6="Yes"),'Hygiene Data'!F5,IF(AND(ISTEXT('Hygiene Data'!B2),DU6="No",ISNUMBER('Hygiene Data'!F5)),CONCATENATE("[",ROUND('Hygiene Data'!F5,0),"]"),NA()))</f>
        <v>98</v>
      </c>
      <c r="BG6" s="529">
        <f>+IF(AND(ISTEXT('Hygiene Data'!B2),DV6="Yes"),'Hygiene Data'!F7,IF(AND(ISTEXT('Hygiene Data'!B2),DV6="No",ISNUMBER('Hygiene Data'!F7)),CONCATENATE("[",ROUND('Hygiene Data'!F7,0),"]"),NA()))</f>
        <v>80.8</v>
      </c>
      <c r="BH6" s="529">
        <f>+IF(AND(ISTEXT('Hygiene Data'!B2),DW6="Yes"),'Hygiene Data'!F9,IF(AND(ISTEXT('Hygiene Data'!B2),DW6="No",ISNUMBER('Hygiene Data'!F9)),CONCATENATE("[",ROUND('Hygiene Data'!F9,0),"]"),NA()))</f>
        <v>70.8</v>
      </c>
      <c r="BI6" s="529" t="e">
        <f>+IF(AND(ISTEXT('Hygiene Data'!B2),DX6="Yes"),'Hygiene Data'!G5,IF(AND(ISTEXT('Hygiene Data'!B2),DX6="No",ISNUMBER('Hygiene Data'!G5)),CONCATENATE("[",ROUND('Hygiene Data'!G5,0),"]"),NA()))</f>
        <v>#N/A</v>
      </c>
      <c r="BJ6" s="529" t="e">
        <f>+IF(AND(ISTEXT('Hygiene Data'!B2),DY6="Yes"),'Hygiene Data'!G7,IF(AND(ISTEXT('Hygiene Data'!B2),DY6="No",ISNUMBER('Hygiene Data'!G7)),CONCATENATE("[",ROUND('Hygiene Data'!G7,0),"]"),NA()))</f>
        <v>#N/A</v>
      </c>
      <c r="BK6" s="529" t="e">
        <f>+IF(AND(ISTEXT('Hygiene Data'!B2),DZ6="Yes"),'Hygiene Data'!G9,IF(AND(ISTEXT('Hygiene Data'!B2),DZ6="No",ISNUMBER('Hygiene Data'!G9)),CONCATENATE("[",ROUND('Hygiene Data'!G9,0),"]"),NA()))</f>
        <v>#N/A</v>
      </c>
      <c r="BL6" s="529" t="e">
        <f>+IF(AND(ISTEXT('Hygiene Data'!B2),EA6="Yes"),'Hygiene Data'!H5,IF(AND(ISTEXT('Hygiene Data'!B2),EA6="No",ISNUMBER('Hygiene Data'!H5)),CONCATENATE("[",ROUND('Hygiene Data'!H5,0),"]"),NA()))</f>
        <v>#N/A</v>
      </c>
      <c r="BM6" s="529" t="e">
        <f>+IF(AND(ISTEXT('Hygiene Data'!B2),EB6="Yes"),'Hygiene Data'!H7,IF(AND(ISTEXT('Hygiene Data'!B2),EB6="No",ISNUMBER('Hygiene Data'!H7)),CONCATENATE("[",ROUND('Hygiene Data'!H7,0),"]"),NA()))</f>
        <v>#N/A</v>
      </c>
      <c r="BN6" s="529" t="e">
        <f>+IF(AND(ISTEXT('Hygiene Data'!B2),EC6="Yes"),'Hygiene Data'!H9,IF(AND(ISTEXT('Hygiene Data'!B2),EC6="No",ISNUMBER('Hygiene Data'!H9)),CONCATENATE("[",ROUND('Hygiene Data'!H9,0),"]"),NA()))</f>
        <v>#N/A</v>
      </c>
      <c r="BO6" s="529" t="e">
        <f>+IF(AND(ISTEXT('Hygiene Data'!B2),ED6="Yes"),'Hygiene Data'!I5,IF(AND(ISTEXT('Hygiene Data'!B2),ED6="No",ISNUMBER('Hygiene Data'!I5)),CONCATENATE("[",ROUND('Hygiene Data'!I5,0),"]"),NA()))</f>
        <v>#N/A</v>
      </c>
      <c r="BP6" s="529" t="e">
        <f>+IF(AND(ISTEXT('Hygiene Data'!B2),EE6="Yes"),'Hygiene Data'!I7,IF(AND(ISTEXT('Hygiene Data'!B2),EE6="No",ISNUMBER('Hygiene Data'!I7)),CONCATENATE("[",ROUND('Hygiene Data'!I7,0),"]"),NA()))</f>
        <v>#N/A</v>
      </c>
      <c r="BQ6" s="529" t="e">
        <f>+IF(AND(ISTEXT('Hygiene Data'!B2),EF6="Yes"),'Hygiene Data'!I9,IF(AND(ISTEXT('Hygiene Data'!B2),EF6="No",ISNUMBER('Hygiene Data'!I9)),CONCATENATE("[",ROUND('Hygiene Data'!I9,0),"]"),NA()))</f>
        <v>#N/A</v>
      </c>
      <c r="BS6" s="390" t="str">
        <f>+'Water Data'!D27</f>
        <v>Yes</v>
      </c>
      <c r="BT6" s="390" t="str">
        <f>+'Water Data'!D28</f>
        <v>Yes</v>
      </c>
      <c r="BU6" s="390" t="str">
        <f>+'Water Data'!D29</f>
        <v>Yes</v>
      </c>
      <c r="BV6" s="390" t="str">
        <f>+'Water Data'!E27</f>
        <v>Yes</v>
      </c>
      <c r="BW6" s="390" t="str">
        <f>+'Water Data'!E28</f>
        <v>Yes</v>
      </c>
      <c r="BX6" s="390">
        <f>+'Water Data'!E29</f>
        <v>0</v>
      </c>
      <c r="BY6" s="390" t="str">
        <f>+'Water Data'!F27</f>
        <v>Yes</v>
      </c>
      <c r="BZ6" s="390" t="str">
        <f>+'Water Data'!F28</f>
        <v>Yes</v>
      </c>
      <c r="CA6" s="390">
        <f>+'Water Data'!F29</f>
        <v>0</v>
      </c>
      <c r="CB6" s="390">
        <f>+'Water Data'!G27</f>
        <v>0</v>
      </c>
      <c r="CC6" s="390">
        <f>+'Water Data'!G28</f>
        <v>0</v>
      </c>
      <c r="CD6" s="390">
        <f>+'Water Data'!G29</f>
        <v>0</v>
      </c>
      <c r="CE6" s="390">
        <f>+'Water Data'!H27</f>
        <v>0</v>
      </c>
      <c r="CF6" s="390">
        <f>+'Water Data'!H28</f>
        <v>0</v>
      </c>
      <c r="CG6" s="390">
        <f>+'Water Data'!H29</f>
        <v>0</v>
      </c>
      <c r="CH6" s="390">
        <f>+'Water Data'!I27</f>
        <v>0</v>
      </c>
      <c r="CI6" s="390">
        <f>+'Water Data'!I28</f>
        <v>0</v>
      </c>
      <c r="CJ6" s="390">
        <f>+'Water Data'!I29</f>
        <v>0</v>
      </c>
      <c r="CK6" s="390">
        <f>+'Sanitation Data'!D28</f>
        <v>0</v>
      </c>
      <c r="CL6" s="390">
        <f>+'Sanitation Data'!D29</f>
        <v>0</v>
      </c>
      <c r="CM6" s="390">
        <f>+'Sanitation Data'!D30</f>
        <v>0</v>
      </c>
      <c r="CN6" s="390">
        <f>+'Sanitation Data'!D31</f>
        <v>0</v>
      </c>
      <c r="CO6" s="390" t="str">
        <f>+'Sanitation Data'!D32</f>
        <v>Yes</v>
      </c>
      <c r="CP6" s="390">
        <f>+'Sanitation Data'!E28</f>
        <v>0</v>
      </c>
      <c r="CQ6" s="390">
        <f>+'Sanitation Data'!E29</f>
        <v>0</v>
      </c>
      <c r="CR6" s="390">
        <f>+'Sanitation Data'!E30</f>
        <v>0</v>
      </c>
      <c r="CS6" s="390">
        <f>+'Sanitation Data'!E31</f>
        <v>0</v>
      </c>
      <c r="CT6" s="390" t="str">
        <f>+'Sanitation Data'!E32</f>
        <v>Yes</v>
      </c>
      <c r="CU6" s="390">
        <f>+'Sanitation Data'!F28</f>
        <v>0</v>
      </c>
      <c r="CV6" s="390">
        <f>+'Sanitation Data'!F29</f>
        <v>0</v>
      </c>
      <c r="CW6" s="390">
        <f>+'Sanitation Data'!F30</f>
        <v>0</v>
      </c>
      <c r="CX6" s="390">
        <f>+'Sanitation Data'!F31</f>
        <v>0</v>
      </c>
      <c r="CY6" s="390" t="str">
        <f>+'Sanitation Data'!F32</f>
        <v>Yes</v>
      </c>
      <c r="CZ6" s="390">
        <f>+'Sanitation Data'!G28</f>
        <v>0</v>
      </c>
      <c r="DA6" s="390">
        <f>+'Sanitation Data'!G29</f>
        <v>0</v>
      </c>
      <c r="DB6" s="390">
        <f>+'Sanitation Data'!G30</f>
        <v>0</v>
      </c>
      <c r="DC6" s="390">
        <f>+'Sanitation Data'!G31</f>
        <v>0</v>
      </c>
      <c r="DD6" s="390">
        <f>+'Sanitation Data'!G32</f>
        <v>0</v>
      </c>
      <c r="DE6" s="390">
        <f>+'Sanitation Data'!H28</f>
        <v>0</v>
      </c>
      <c r="DF6" s="390">
        <f>+'Sanitation Data'!H29</f>
        <v>0</v>
      </c>
      <c r="DG6" s="390">
        <f>+'Sanitation Data'!H30</f>
        <v>0</v>
      </c>
      <c r="DH6" s="390">
        <f>+'Sanitation Data'!H31</f>
        <v>0</v>
      </c>
      <c r="DI6" s="390">
        <f>+'Sanitation Data'!H32</f>
        <v>0</v>
      </c>
      <c r="DJ6" s="390">
        <f>+'Sanitation Data'!I28</f>
        <v>0</v>
      </c>
      <c r="DK6" s="390">
        <f>+'Sanitation Data'!I29</f>
        <v>0</v>
      </c>
      <c r="DL6" s="390">
        <f>+'Sanitation Data'!I30</f>
        <v>0</v>
      </c>
      <c r="DM6" s="390">
        <f>+'Sanitation Data'!I31</f>
        <v>0</v>
      </c>
      <c r="DN6" s="390">
        <f>+'Sanitation Data'!I32</f>
        <v>0</v>
      </c>
      <c r="DO6" s="390" t="str">
        <f>+'Hygiene Data'!D11</f>
        <v>Yes</v>
      </c>
      <c r="DP6" s="390" t="str">
        <f>+'Hygiene Data'!D12</f>
        <v>Yes</v>
      </c>
      <c r="DQ6" s="390" t="str">
        <f>+'Hygiene Data'!D13</f>
        <v>Yes</v>
      </c>
      <c r="DR6" s="390" t="str">
        <f>+'Hygiene Data'!E11</f>
        <v>Yes</v>
      </c>
      <c r="DS6" s="390" t="str">
        <f>+'Hygiene Data'!E12</f>
        <v>Yes</v>
      </c>
      <c r="DT6" s="390" t="str">
        <f>+'Hygiene Data'!E13</f>
        <v>Yes</v>
      </c>
      <c r="DU6" s="390" t="str">
        <f>+'Hygiene Data'!F11</f>
        <v>Yes</v>
      </c>
      <c r="DV6" s="390" t="str">
        <f>+'Hygiene Data'!F12</f>
        <v>Yes</v>
      </c>
      <c r="DW6" s="390" t="str">
        <f>+'Hygiene Data'!F13</f>
        <v>Yes</v>
      </c>
      <c r="DX6" s="390">
        <f>+'Hygiene Data'!G11</f>
        <v>0</v>
      </c>
      <c r="DY6" s="390">
        <f>+'Hygiene Data'!G12</f>
        <v>0</v>
      </c>
      <c r="DZ6" s="390">
        <f>+'Hygiene Data'!G13</f>
        <v>0</v>
      </c>
      <c r="EA6" s="390">
        <f>+'Hygiene Data'!H11</f>
        <v>0</v>
      </c>
      <c r="EB6" s="390">
        <f>+'Hygiene Data'!H12</f>
        <v>0</v>
      </c>
      <c r="EC6" s="390">
        <f>+'Hygiene Data'!H13</f>
        <v>0</v>
      </c>
      <c r="ED6" s="390">
        <f>+'Hygiene Data'!I11</f>
        <v>0</v>
      </c>
      <c r="EE6" s="390">
        <f>+'Hygiene Data'!I12</f>
        <v>0</v>
      </c>
      <c r="EF6" s="390">
        <f>+'Hygiene Data'!I13</f>
        <v>0</v>
      </c>
    </row>
    <row r="7" spans="1:136" x14ac:dyDescent="0.25">
      <c r="A7" s="499" t="str">
        <f ca="1">+IF(OFFSET('Water Data'!$B$2,0,10*ROW('Water Data'!E1))="","",OFFSET('Water Data'!$B$2,0,10*ROW('Water Data'!E1)))</f>
        <v>MDA_2014_CEN</v>
      </c>
      <c r="B7" s="499"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Census</v>
      </c>
      <c r="C7" s="526">
        <f t="shared" ref="C7:C70" ca="1" si="0">+IF(ISNUMBER(VALUE(MID(A7,5,4))), VALUE(MID(A7, 5,4)),"")</f>
        <v>2014</v>
      </c>
      <c r="D7" s="527"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27">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96</v>
      </c>
      <c r="F7" s="527"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27"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27"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27"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27"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27"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27"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27"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27"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27"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27"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27"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27"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27"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27"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27"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28"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28"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28"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28"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28">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79</v>
      </c>
      <c r="AA7" s="528"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28"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28"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28"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28"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28"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28"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28"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28"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28"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28"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28"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28"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28"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28"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28"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28"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28"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28"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28"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28"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28"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28"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28"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28"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29"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605"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29"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29"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29"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29"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29"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29"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29"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29"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29"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29"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29"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29"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29"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29"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29"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29"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90" t="str">
        <f ca="1">+IF(OFFSET('Water Data'!$D$27,0,10*ROW('Water Data'!D1))="","",OFFSET('Water Data'!$D$27,0,10*ROW('Water Data'!D1)))</f>
        <v/>
      </c>
      <c r="BT7" s="390" t="str">
        <f ca="1">+IF(OFFSET('Water Data'!$D$28,0,10*ROW('Water Data'!D1))="","",OFFSET('Water Data'!$D$28,0,10*ROW('Water Data'!D1)))</f>
        <v>Yes</v>
      </c>
      <c r="BU7" s="390" t="str">
        <f ca="1">+IF(OFFSET('Water Data'!$D$29,0,10*ROW('Water Data'!D1))="","",OFFSET('Water Data'!$D$29,0,10*ROW('Water Data'!D1)))</f>
        <v/>
      </c>
      <c r="BV7" s="390" t="str">
        <f ca="1">+IF(OFFSET('Water Data'!$E$27,0,10*ROW('Water Data'!E1))="","",OFFSET('Water Data'!$E$27,0,10*ROW('Water Data'!E1)))</f>
        <v/>
      </c>
      <c r="BW7" s="390" t="str">
        <f ca="1">+IF(OFFSET('Water Data'!$E$28,0,10*ROW('Water Data'!E1))="","",OFFSET('Water Data'!$E$28,0,10*ROW('Water Data'!E1)))</f>
        <v/>
      </c>
      <c r="BX7" s="390" t="str">
        <f ca="1">+IF(OFFSET('Water Data'!$E$29,0,10*ROW('Water Data'!E1))="","",OFFSET('Water Data'!$E$29,0,10*ROW('Water Data'!E1)))</f>
        <v/>
      </c>
      <c r="BY7" s="390" t="str">
        <f ca="1">+IF(OFFSET('Water Data'!$F$27,0,10*ROW('Water Data'!F1))="","",OFFSET('Water Data'!$F$27,0,10*ROW('Water Data'!F1)))</f>
        <v/>
      </c>
      <c r="BZ7" s="390" t="str">
        <f ca="1">+IF(OFFSET('Water Data'!$F$28,0,10*ROW('Water Data'!F1))="","",OFFSET('Water Data'!$F$28,0,10*ROW('Water Data'!F1)))</f>
        <v/>
      </c>
      <c r="CA7" s="390" t="str">
        <f ca="1">+IF(OFFSET('Water Data'!$F$29,0,10*ROW('Water Data'!F1))="","",OFFSET('Water Data'!$F$29,0,10*ROW('Water Data'!F1)))</f>
        <v/>
      </c>
      <c r="CB7" s="390" t="str">
        <f ca="1">+IF(OFFSET('Water Data'!$G$27,0,10*ROW('Water Data'!G1))="","",OFFSET('Water Data'!$G$27,0,10*ROW('Water Data'!G1)))</f>
        <v/>
      </c>
      <c r="CC7" s="390" t="str">
        <f ca="1">+IF(OFFSET('Water Data'!$G$28,0,10*ROW('Water Data'!G1))="","",OFFSET('Water Data'!$G$28,0,10*ROW('Water Data'!G1)))</f>
        <v/>
      </c>
      <c r="CD7" s="390" t="str">
        <f ca="1">+IF(OFFSET('Water Data'!$G$29,0,10*ROW('Water Data'!G1))="","",OFFSET('Water Data'!$G$29,0,10*ROW('Water Data'!G1)))</f>
        <v/>
      </c>
      <c r="CE7" s="390" t="str">
        <f ca="1">+IF(OFFSET('Water Data'!$H$27,0,10*ROW('Water Data'!H1))="","",OFFSET('Water Data'!$H$27,0,10*ROW('Water Data'!H1)))</f>
        <v/>
      </c>
      <c r="CF7" s="390" t="str">
        <f ca="1">+IF(OFFSET('Water Data'!$H$28,0,10*ROW('Water Data'!H1))="","",OFFSET('Water Data'!$H$28,0,10*ROW('Water Data'!H1)))</f>
        <v/>
      </c>
      <c r="CG7" s="390" t="str">
        <f ca="1">+IF(OFFSET('Water Data'!$H$29,0,10*ROW('Water Data'!H1))="","",OFFSET('Water Data'!$H$29,0,10*ROW('Water Data'!H1)))</f>
        <v/>
      </c>
      <c r="CH7" s="390" t="str">
        <f ca="1">+IF(OFFSET('Water Data'!$I$27,0,10*ROW('Water Data'!I1))="","",OFFSET('Water Data'!$I$27,0,10*ROW('Water Data'!I1)))</f>
        <v/>
      </c>
      <c r="CI7" s="390" t="str">
        <f ca="1">+IF(OFFSET('Water Data'!$I$28,0,10*ROW('Water Data'!I1))="","",OFFSET('Water Data'!$I$28,0,10*ROW('Water Data'!I1)))</f>
        <v/>
      </c>
      <c r="CJ7" s="390" t="str">
        <f ca="1">+IF(OFFSET('Water Data'!$I$29,0,10*ROW('Water Data'!I1))="","",OFFSET('Water Data'!$I$29,0,10*ROW('Water Data'!I1)))</f>
        <v/>
      </c>
      <c r="CK7" s="390" t="str">
        <f ca="1">+IF(OFFSET('Sanitation Data'!$D$28,0,10*ROW('Sanitation Data'!D1))="","",OFFSET('Sanitation Data'!$D$28,0,10*ROW('Sanitation Data'!D1)))</f>
        <v/>
      </c>
      <c r="CL7" s="390" t="str">
        <f ca="1">+IF(OFFSET('Sanitation Data'!$D$29,0,10*ROW('Sanitation Data'!D1))="","",OFFSET('Sanitation Data'!$D$29,0,10*ROW('Sanitation Data'!D1)))</f>
        <v/>
      </c>
      <c r="CM7" s="390" t="str">
        <f ca="1">+IF(OFFSET('Sanitation Data'!$D$30,0,10*ROW('Sanitation Data'!D1))="","",OFFSET('Sanitation Data'!$D$30,0,10*ROW('Sanitation Data'!D1)))</f>
        <v/>
      </c>
      <c r="CN7" s="390" t="str">
        <f ca="1">+IF(OFFSET('Sanitation Data'!$D$31,0,10*ROW('Sanitation Data'!D1))="","",OFFSET('Sanitation Data'!$D$31,0,10*ROW('Sanitation Data'!D1)))</f>
        <v/>
      </c>
      <c r="CO7" s="390" t="str">
        <f ca="1">+IF(OFFSET('Sanitation Data'!$D$32,0,10*ROW('Sanitation Data'!D1))="","",OFFSET('Sanitation Data'!$D$32,0,10*ROW('Sanitation Data'!D1)))</f>
        <v>Yes</v>
      </c>
      <c r="CP7" s="390" t="str">
        <f ca="1">+IF(OFFSET('Sanitation Data'!$E$28,0,10*ROW('Sanitation Data'!E1))="","",OFFSET('Sanitation Data'!$E$28,0,10*ROW('Sanitation Data'!E1)))</f>
        <v/>
      </c>
      <c r="CQ7" s="390" t="str">
        <f ca="1">+IF(OFFSET('Sanitation Data'!$E$29,0,10*ROW('Sanitation Data'!E1))="","",OFFSET('Sanitation Data'!$E$29,0,10*ROW('Sanitation Data'!E1)))</f>
        <v/>
      </c>
      <c r="CR7" s="390" t="str">
        <f ca="1">+IF(OFFSET('Sanitation Data'!$E$30,0,10*ROW('Sanitation Data'!E1))="","",OFFSET('Sanitation Data'!$E$30,0,10*ROW('Sanitation Data'!E1)))</f>
        <v/>
      </c>
      <c r="CS7" s="390" t="str">
        <f ca="1">+IF(OFFSET('Sanitation Data'!$E$31,0,10*ROW('Sanitation Data'!E1))="","",OFFSET('Sanitation Data'!$E$31,0,10*ROW('Sanitation Data'!E1)))</f>
        <v/>
      </c>
      <c r="CT7" s="390" t="str">
        <f ca="1">+IF(OFFSET('Sanitation Data'!$E$32,0,10*ROW('Sanitation Data'!E1))="","",OFFSET('Sanitation Data'!$E$32,0,10*ROW('Sanitation Data'!E1)))</f>
        <v/>
      </c>
      <c r="CU7" s="390" t="str">
        <f ca="1">+IF(OFFSET('Sanitation Data'!$F$28,0,10*ROW('Sanitation Data'!F1))="","",OFFSET('Sanitation Data'!$F$28,0,10*ROW('Sanitation Data'!F1)))</f>
        <v/>
      </c>
      <c r="CV7" s="390" t="str">
        <f ca="1">+IF(OFFSET('Sanitation Data'!$F$29,0,10*ROW('Sanitation Data'!F1))="","",OFFSET('Sanitation Data'!$F$29,0,10*ROW('Sanitation Data'!F1)))</f>
        <v/>
      </c>
      <c r="CW7" s="390" t="str">
        <f ca="1">+IF(OFFSET('Sanitation Data'!$F$30,0,10*ROW('Sanitation Data'!F1))="","",OFFSET('Sanitation Data'!$F$30,0,10*ROW('Sanitation Data'!F1)))</f>
        <v/>
      </c>
      <c r="CX7" s="390" t="str">
        <f ca="1">+IF(OFFSET('Sanitation Data'!$F$31,0,10*ROW('Sanitation Data'!F1))="","",OFFSET('Sanitation Data'!$F$31,0,10*ROW('Sanitation Data'!F1)))</f>
        <v/>
      </c>
      <c r="CY7" s="390" t="str">
        <f ca="1">+IF(OFFSET('Sanitation Data'!$F$32,0,10*ROW('Sanitation Data'!F1))="","",OFFSET('Sanitation Data'!$F$32,0,10*ROW('Sanitation Data'!F1)))</f>
        <v/>
      </c>
      <c r="CZ7" s="390" t="str">
        <f ca="1">+IF(OFFSET('Sanitation Data'!$G$28,0,10*ROW('Sanitation Data'!G1))="","",OFFSET('Sanitation Data'!$G$28,0,10*ROW('Sanitation Data'!G1)))</f>
        <v/>
      </c>
      <c r="DA7" s="390" t="str">
        <f ca="1">+IF(OFFSET('Sanitation Data'!$G$29,0,10*ROW('Sanitation Data'!G1))="","",OFFSET('Sanitation Data'!$G$29,0,10*ROW('Sanitation Data'!G1)))</f>
        <v/>
      </c>
      <c r="DB7" s="390" t="str">
        <f ca="1">+IF(OFFSET('Sanitation Data'!$G$30,0,10*ROW('Sanitation Data'!G1))="","",OFFSET('Sanitation Data'!$G$30,0,10*ROW('Sanitation Data'!G1)))</f>
        <v/>
      </c>
      <c r="DC7" s="390" t="str">
        <f ca="1">+IF(OFFSET('Sanitation Data'!$G$31,0,10*ROW('Sanitation Data'!G1))="","",OFFSET('Sanitation Data'!$G$31,0,10*ROW('Sanitation Data'!G1)))</f>
        <v/>
      </c>
      <c r="DD7" s="390" t="str">
        <f ca="1">+IF(OFFSET('Sanitation Data'!$G$32,0,10*ROW('Sanitation Data'!G1))="","",OFFSET('Sanitation Data'!$G$32,0,10*ROW('Sanitation Data'!G1)))</f>
        <v/>
      </c>
      <c r="DE7" s="390" t="str">
        <f ca="1">+IF(OFFSET('Sanitation Data'!$H$28,0,10*ROW('Sanitation Data'!H1))="","",OFFSET('Sanitation Data'!$H$28,0,10*ROW('Sanitation Data'!H1)))</f>
        <v/>
      </c>
      <c r="DF7" s="390" t="str">
        <f ca="1">+IF(OFFSET('Sanitation Data'!$H$29,0,10*ROW('Sanitation Data'!H1))="","",OFFSET('Sanitation Data'!$H$29,0,10*ROW('Sanitation Data'!H1)))</f>
        <v/>
      </c>
      <c r="DG7" s="390" t="str">
        <f ca="1">+IF(OFFSET('Sanitation Data'!$H$30,0,10*ROW('Sanitation Data'!H1))="","",OFFSET('Sanitation Data'!$H$30,0,10*ROW('Sanitation Data'!H1)))</f>
        <v/>
      </c>
      <c r="DH7" s="390" t="str">
        <f ca="1">+IF(OFFSET('Sanitation Data'!$H$31,0,10*ROW('Sanitation Data'!H1))="","",OFFSET('Sanitation Data'!$H$31,0,10*ROW('Sanitation Data'!H1)))</f>
        <v/>
      </c>
      <c r="DI7" s="390" t="str">
        <f ca="1">+IF(OFFSET('Sanitation Data'!$H$32,0,10*ROW('Sanitation Data'!H1))="","",OFFSET('Sanitation Data'!$H$32,0,10*ROW('Sanitation Data'!H1)))</f>
        <v/>
      </c>
      <c r="DJ7" s="390" t="str">
        <f ca="1">+IF(OFFSET('Sanitation Data'!$I$28,0,10*ROW('Sanitation Data'!I1))="","",OFFSET('Sanitation Data'!$I$28,0,10*ROW('Sanitation Data'!I1)))</f>
        <v/>
      </c>
      <c r="DK7" s="390" t="str">
        <f ca="1">+IF(OFFSET('Sanitation Data'!$I$29,0,10*ROW('Sanitation Data'!I1))="","",OFFSET('Sanitation Data'!$I$29,0,10*ROW('Sanitation Data'!I1)))</f>
        <v/>
      </c>
      <c r="DL7" s="390" t="str">
        <f ca="1">+IF(OFFSET('Sanitation Data'!$I$30,0,10*ROW('Sanitation Data'!I1))="","",OFFSET('Sanitation Data'!$I$30,0,10*ROW('Sanitation Data'!I1)))</f>
        <v/>
      </c>
      <c r="DM7" s="390" t="str">
        <f ca="1">+IF(OFFSET('Sanitation Data'!$I$31,0,10*ROW('Sanitation Data'!I1))="","",OFFSET('Sanitation Data'!$I$31,0,10*ROW('Sanitation Data'!I1)))</f>
        <v/>
      </c>
      <c r="DN7" s="390" t="str">
        <f ca="1">+IF(OFFSET('Sanitation Data'!$I$32,0,10*ROW('Sanitation Data'!I1))="","",OFFSET('Sanitation Data'!$I$32,0,10*ROW('Sanitation Data'!I1)))</f>
        <v/>
      </c>
      <c r="DO7" s="390" t="str">
        <f ca="1">+IF(OFFSET('Hygiene Data'!$D$11,0,10*ROW('Hygiene Data'!D1))="","",OFFSET('Hygiene Data'!$D$11,0,10*ROW('Hygiene Data'!D1)))</f>
        <v/>
      </c>
      <c r="DP7" s="390" t="str">
        <f ca="1">+IF(OFFSET('Hygiene Data'!$D$12,0,10*ROW('Hygiene Data'!D1))="","",OFFSET('Hygiene Data'!$D$12,0,10*ROW('Hygiene Data'!D1)))</f>
        <v/>
      </c>
      <c r="DQ7" s="390" t="str">
        <f ca="1">+IF(OFFSET('Hygiene Data'!$D$13,0,10*ROW('Hygiene Data'!D1))="","",OFFSET('Hygiene Data'!$D$13,0,10*ROW('Hygiene Data'!D1)))</f>
        <v/>
      </c>
      <c r="DR7" s="390" t="str">
        <f ca="1">+IF(OFFSET('Hygiene Data'!$E$11,0,10*ROW('Hygiene Data'!E1))="","",OFFSET('Hygiene Data'!$E$11,0,10*ROW('Hygiene Data'!E1)))</f>
        <v/>
      </c>
      <c r="DS7" s="390" t="str">
        <f ca="1">+IF(OFFSET('Hygiene Data'!$E$12,0,10*ROW('Hygiene Data'!E1))="","",OFFSET('Hygiene Data'!$E$12,0,10*ROW('Hygiene Data'!E1)))</f>
        <v/>
      </c>
      <c r="DT7" s="390" t="str">
        <f ca="1">+IF(OFFSET('Hygiene Data'!$E$13,0,10*ROW('Hygiene Data'!E1))="","",OFFSET('Hygiene Data'!$E$13,0,10*ROW('Hygiene Data'!E1)))</f>
        <v/>
      </c>
      <c r="DU7" s="390" t="str">
        <f ca="1">+IF(OFFSET('Hygiene Data'!$F$11,0,10*ROW('Hygiene Data'!F1))="","",OFFSET('Hygiene Data'!$F$11,0,10*ROW('Hygiene Data'!F1)))</f>
        <v/>
      </c>
      <c r="DV7" s="390" t="str">
        <f ca="1">+IF(OFFSET('Hygiene Data'!$F$12,0,10*ROW('Hygiene Data'!F1))="","",OFFSET('Hygiene Data'!$F$12,0,10*ROW('Hygiene Data'!F1)))</f>
        <v/>
      </c>
      <c r="DW7" s="390" t="str">
        <f ca="1">+IF(OFFSET('Hygiene Data'!$F$13,0,10*ROW('Hygiene Data'!F1))="","",OFFSET('Hygiene Data'!$F$13,0,10*ROW('Hygiene Data'!F1)))</f>
        <v/>
      </c>
      <c r="DX7" s="390" t="str">
        <f ca="1">+IF(OFFSET('Hygiene Data'!$G$11,0,10*ROW('Hygiene Data'!G1))="","",OFFSET('Hygiene Data'!$G$11,0,10*ROW('Hygiene Data'!G1)))</f>
        <v/>
      </c>
      <c r="DY7" s="390" t="str">
        <f ca="1">+IF(OFFSET('Hygiene Data'!$G$12,0,10*ROW('Hygiene Data'!G1))="","",OFFSET('Hygiene Data'!$G$12,0,10*ROW('Hygiene Data'!G1)))</f>
        <v/>
      </c>
      <c r="DZ7" s="390" t="str">
        <f ca="1">+IF(OFFSET('Hygiene Data'!$G$13,0,10*ROW('Hygiene Data'!G1))="","",OFFSET('Hygiene Data'!$G$13,0,10*ROW('Hygiene Data'!G1)))</f>
        <v/>
      </c>
      <c r="EA7" s="390" t="str">
        <f ca="1">+IF(OFFSET('Hygiene Data'!$H$11,0,10*ROW('Hygiene Data'!H1))="","",OFFSET('Hygiene Data'!$H$11,0,10*ROW('Hygiene Data'!H1)))</f>
        <v/>
      </c>
      <c r="EB7" s="390" t="str">
        <f ca="1">+IF(OFFSET('Hygiene Data'!$H$12,0,10*ROW('Hygiene Data'!H1))="","",OFFSET('Hygiene Data'!$H$12,0,10*ROW('Hygiene Data'!H1)))</f>
        <v/>
      </c>
      <c r="EC7" s="390" t="str">
        <f ca="1">+IF(OFFSET('Hygiene Data'!$H$13,0,10*ROW('Hygiene Data'!H1))="","",OFFSET('Hygiene Data'!$H$13,0,10*ROW('Hygiene Data'!H1)))</f>
        <v/>
      </c>
      <c r="ED7" s="390" t="str">
        <f ca="1">+IF(OFFSET('Hygiene Data'!$I$11,0,10*ROW('Hygiene Data'!I1))="","",OFFSET('Hygiene Data'!$I$11,0,10*ROW('Hygiene Data'!I1)))</f>
        <v/>
      </c>
      <c r="EE7" s="390" t="str">
        <f ca="1">+IF(OFFSET('Hygiene Data'!$I$12,0,10*ROW('Hygiene Data'!I1))="","",OFFSET('Hygiene Data'!$I$12,0,10*ROW('Hygiene Data'!I1)))</f>
        <v/>
      </c>
      <c r="EF7" s="390" t="str">
        <f ca="1">+IF(OFFSET('Hygiene Data'!$I$13,0,10*ROW('Hygiene Data'!I1))="","",OFFSET('Hygiene Data'!$I$13,0,10*ROW('Hygiene Data'!I1)))</f>
        <v/>
      </c>
    </row>
    <row r="8" spans="1:136" x14ac:dyDescent="0.25">
      <c r="A8" s="499" t="str">
        <f ca="1">+IF(OFFSET('Water Data'!$B$2,0,10*ROW('Water Data'!E2))="","",OFFSET('Water Data'!$B$2,0,10*ROW('Water Data'!E2)))</f>
        <v>MDA_2016_UIS</v>
      </c>
      <c r="B8" s="499"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526">
        <f t="shared" ca="1" si="0"/>
        <v>2016</v>
      </c>
      <c r="D8" s="527">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527" t="str">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527" t="str">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527"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27"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27"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27"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27"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27"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27"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27"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27"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27">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527" t="str">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527" t="str">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527">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527" t="str">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527" t="str">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528">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528" t="str">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528"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28"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28" t="str">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528"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28"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28"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28"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28"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28"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28"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28"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28"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28"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28"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28"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28"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28"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28"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28">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528" t="str">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528"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28"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28" t="str">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528">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528" t="str">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528"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28"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28" t="str">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529">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605">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529">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529"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29"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29"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29"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29"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29"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29"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29"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29"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29">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529">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529">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529">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529">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529">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90" t="str">
        <f ca="1">+IF(OFFSET('Water Data'!$D$27,0,10*ROW('Water Data'!D2))="","",OFFSET('Water Data'!$D$27,0,10*ROW('Water Data'!D2)))</f>
        <v>Yes</v>
      </c>
      <c r="BT8" s="390" t="str">
        <f ca="1">+IF(OFFSET('Water Data'!$D$28,0,10*ROW('Water Data'!D2))="","",OFFSET('Water Data'!$D$28,0,10*ROW('Water Data'!D2)))</f>
        <v>No</v>
      </c>
      <c r="BU8" s="390" t="str">
        <f ca="1">+IF(OFFSET('Water Data'!$D$29,0,10*ROW('Water Data'!D2))="","",OFFSET('Water Data'!$D$29,0,10*ROW('Water Data'!D2)))</f>
        <v>No</v>
      </c>
      <c r="BV8" s="390" t="str">
        <f ca="1">+IF(OFFSET('Water Data'!$E$27,0,10*ROW('Water Data'!E2))="","",OFFSET('Water Data'!$E$27,0,10*ROW('Water Data'!E2)))</f>
        <v/>
      </c>
      <c r="BW8" s="390" t="str">
        <f ca="1">+IF(OFFSET('Water Data'!$E$28,0,10*ROW('Water Data'!E2))="","",OFFSET('Water Data'!$E$28,0,10*ROW('Water Data'!E2)))</f>
        <v/>
      </c>
      <c r="BX8" s="390" t="str">
        <f ca="1">+IF(OFFSET('Water Data'!$E$29,0,10*ROW('Water Data'!E2))="","",OFFSET('Water Data'!$E$29,0,10*ROW('Water Data'!E2)))</f>
        <v/>
      </c>
      <c r="BY8" s="390" t="str">
        <f ca="1">+IF(OFFSET('Water Data'!$F$27,0,10*ROW('Water Data'!F2))="","",OFFSET('Water Data'!$F$27,0,10*ROW('Water Data'!F2)))</f>
        <v/>
      </c>
      <c r="BZ8" s="390" t="str">
        <f ca="1">+IF(OFFSET('Water Data'!$F$28,0,10*ROW('Water Data'!F2))="","",OFFSET('Water Data'!$F$28,0,10*ROW('Water Data'!F2)))</f>
        <v/>
      </c>
      <c r="CA8" s="390" t="str">
        <f ca="1">+IF(OFFSET('Water Data'!$F$29,0,10*ROW('Water Data'!F2))="","",OFFSET('Water Data'!$F$29,0,10*ROW('Water Data'!F2)))</f>
        <v/>
      </c>
      <c r="CB8" s="390" t="str">
        <f ca="1">+IF(OFFSET('Water Data'!$G$27,0,10*ROW('Water Data'!G2))="","",OFFSET('Water Data'!$G$27,0,10*ROW('Water Data'!G2)))</f>
        <v/>
      </c>
      <c r="CC8" s="390" t="str">
        <f ca="1">+IF(OFFSET('Water Data'!$G$28,0,10*ROW('Water Data'!G2))="","",OFFSET('Water Data'!$G$28,0,10*ROW('Water Data'!G2)))</f>
        <v/>
      </c>
      <c r="CD8" s="390" t="str">
        <f ca="1">+IF(OFFSET('Water Data'!$G$29,0,10*ROW('Water Data'!G2))="","",OFFSET('Water Data'!$G$29,0,10*ROW('Water Data'!G2)))</f>
        <v/>
      </c>
      <c r="CE8" s="390" t="str">
        <f ca="1">+IF(OFFSET('Water Data'!$H$27,0,10*ROW('Water Data'!H2))="","",OFFSET('Water Data'!$H$27,0,10*ROW('Water Data'!H2)))</f>
        <v>Yes</v>
      </c>
      <c r="CF8" s="390" t="str">
        <f ca="1">+IF(OFFSET('Water Data'!$H$28,0,10*ROW('Water Data'!H2))="","",OFFSET('Water Data'!$H$28,0,10*ROW('Water Data'!H2)))</f>
        <v>No</v>
      </c>
      <c r="CG8" s="390" t="str">
        <f ca="1">+IF(OFFSET('Water Data'!$H$29,0,10*ROW('Water Data'!H2))="","",OFFSET('Water Data'!$H$29,0,10*ROW('Water Data'!H2)))</f>
        <v>No</v>
      </c>
      <c r="CH8" s="390" t="str">
        <f ca="1">+IF(OFFSET('Water Data'!$I$27,0,10*ROW('Water Data'!I2))="","",OFFSET('Water Data'!$I$27,0,10*ROW('Water Data'!I2)))</f>
        <v>Yes</v>
      </c>
      <c r="CI8" s="390" t="str">
        <f ca="1">+IF(OFFSET('Water Data'!$I$28,0,10*ROW('Water Data'!I2))="","",OFFSET('Water Data'!$I$28,0,10*ROW('Water Data'!I2)))</f>
        <v>No</v>
      </c>
      <c r="CJ8" s="390" t="str">
        <f ca="1">+IF(OFFSET('Water Data'!$I$29,0,10*ROW('Water Data'!I2))="","",OFFSET('Water Data'!$I$29,0,10*ROW('Water Data'!I2)))</f>
        <v>No</v>
      </c>
      <c r="CK8" s="390" t="str">
        <f ca="1">+IF(OFFSET('Sanitation Data'!$D$28,0,10*ROW('Sanitation Data'!D2))="","",OFFSET('Sanitation Data'!$D$28,0,10*ROW('Sanitation Data'!D2)))</f>
        <v>Yes</v>
      </c>
      <c r="CL8" s="390" t="str">
        <f ca="1">+IF(OFFSET('Sanitation Data'!$D$29,0,10*ROW('Sanitation Data'!D2))="","",OFFSET('Sanitation Data'!$D$29,0,10*ROW('Sanitation Data'!D2)))</f>
        <v>No</v>
      </c>
      <c r="CM8" s="390" t="str">
        <f ca="1">+IF(OFFSET('Sanitation Data'!$D$30,0,10*ROW('Sanitation Data'!D2))="","",OFFSET('Sanitation Data'!$D$30,0,10*ROW('Sanitation Data'!D2)))</f>
        <v/>
      </c>
      <c r="CN8" s="390" t="str">
        <f ca="1">+IF(OFFSET('Sanitation Data'!$D$31,0,10*ROW('Sanitation Data'!D2))="","",OFFSET('Sanitation Data'!$D$31,0,10*ROW('Sanitation Data'!D2)))</f>
        <v/>
      </c>
      <c r="CO8" s="390" t="str">
        <f ca="1">+IF(OFFSET('Sanitation Data'!$D$32,0,10*ROW('Sanitation Data'!D2))="","",OFFSET('Sanitation Data'!$D$32,0,10*ROW('Sanitation Data'!D2)))</f>
        <v>No</v>
      </c>
      <c r="CP8" s="390" t="str">
        <f ca="1">+IF(OFFSET('Sanitation Data'!$E$28,0,10*ROW('Sanitation Data'!E2))="","",OFFSET('Sanitation Data'!$E$28,0,10*ROW('Sanitation Data'!E2)))</f>
        <v/>
      </c>
      <c r="CQ8" s="390" t="str">
        <f ca="1">+IF(OFFSET('Sanitation Data'!$E$29,0,10*ROW('Sanitation Data'!E2))="","",OFFSET('Sanitation Data'!$E$29,0,10*ROW('Sanitation Data'!E2)))</f>
        <v/>
      </c>
      <c r="CR8" s="390" t="str">
        <f ca="1">+IF(OFFSET('Sanitation Data'!$E$30,0,10*ROW('Sanitation Data'!E2))="","",OFFSET('Sanitation Data'!$E$30,0,10*ROW('Sanitation Data'!E2)))</f>
        <v/>
      </c>
      <c r="CS8" s="390" t="str">
        <f ca="1">+IF(OFFSET('Sanitation Data'!$E$31,0,10*ROW('Sanitation Data'!E2))="","",OFFSET('Sanitation Data'!$E$31,0,10*ROW('Sanitation Data'!E2)))</f>
        <v/>
      </c>
      <c r="CT8" s="390" t="str">
        <f ca="1">+IF(OFFSET('Sanitation Data'!$E$32,0,10*ROW('Sanitation Data'!E2))="","",OFFSET('Sanitation Data'!$E$32,0,10*ROW('Sanitation Data'!E2)))</f>
        <v/>
      </c>
      <c r="CU8" s="390" t="str">
        <f ca="1">+IF(OFFSET('Sanitation Data'!$F$28,0,10*ROW('Sanitation Data'!F2))="","",OFFSET('Sanitation Data'!$F$28,0,10*ROW('Sanitation Data'!F2)))</f>
        <v/>
      </c>
      <c r="CV8" s="390" t="str">
        <f ca="1">+IF(OFFSET('Sanitation Data'!$F$29,0,10*ROW('Sanitation Data'!F2))="","",OFFSET('Sanitation Data'!$F$29,0,10*ROW('Sanitation Data'!F2)))</f>
        <v/>
      </c>
      <c r="CW8" s="390" t="str">
        <f ca="1">+IF(OFFSET('Sanitation Data'!$F$30,0,10*ROW('Sanitation Data'!F2))="","",OFFSET('Sanitation Data'!$F$30,0,10*ROW('Sanitation Data'!F2)))</f>
        <v/>
      </c>
      <c r="CX8" s="390" t="str">
        <f ca="1">+IF(OFFSET('Sanitation Data'!$F$31,0,10*ROW('Sanitation Data'!F2))="","",OFFSET('Sanitation Data'!$F$31,0,10*ROW('Sanitation Data'!F2)))</f>
        <v/>
      </c>
      <c r="CY8" s="390" t="str">
        <f ca="1">+IF(OFFSET('Sanitation Data'!$F$32,0,10*ROW('Sanitation Data'!F2))="","",OFFSET('Sanitation Data'!$F$32,0,10*ROW('Sanitation Data'!F2)))</f>
        <v/>
      </c>
      <c r="CZ8" s="390" t="str">
        <f ca="1">+IF(OFFSET('Sanitation Data'!$G$28,0,10*ROW('Sanitation Data'!G2))="","",OFFSET('Sanitation Data'!$G$28,0,10*ROW('Sanitation Data'!G2)))</f>
        <v/>
      </c>
      <c r="DA8" s="390" t="str">
        <f ca="1">+IF(OFFSET('Sanitation Data'!$G$29,0,10*ROW('Sanitation Data'!G2))="","",OFFSET('Sanitation Data'!$G$29,0,10*ROW('Sanitation Data'!G2)))</f>
        <v/>
      </c>
      <c r="DB8" s="390" t="str">
        <f ca="1">+IF(OFFSET('Sanitation Data'!$G$30,0,10*ROW('Sanitation Data'!G2))="","",OFFSET('Sanitation Data'!$G$30,0,10*ROW('Sanitation Data'!G2)))</f>
        <v/>
      </c>
      <c r="DC8" s="390" t="str">
        <f ca="1">+IF(OFFSET('Sanitation Data'!$G$31,0,10*ROW('Sanitation Data'!G2))="","",OFFSET('Sanitation Data'!$G$31,0,10*ROW('Sanitation Data'!G2)))</f>
        <v/>
      </c>
      <c r="DD8" s="390" t="str">
        <f ca="1">+IF(OFFSET('Sanitation Data'!$G$32,0,10*ROW('Sanitation Data'!G2))="","",OFFSET('Sanitation Data'!$G$32,0,10*ROW('Sanitation Data'!G2)))</f>
        <v/>
      </c>
      <c r="DE8" s="390" t="str">
        <f ca="1">+IF(OFFSET('Sanitation Data'!$H$28,0,10*ROW('Sanitation Data'!H2))="","",OFFSET('Sanitation Data'!$H$28,0,10*ROW('Sanitation Data'!H2)))</f>
        <v>Yes</v>
      </c>
      <c r="DF8" s="390" t="str">
        <f ca="1">+IF(OFFSET('Sanitation Data'!$H$29,0,10*ROW('Sanitation Data'!H2))="","",OFFSET('Sanitation Data'!$H$29,0,10*ROW('Sanitation Data'!H2)))</f>
        <v>No</v>
      </c>
      <c r="DG8" s="390" t="str">
        <f ca="1">+IF(OFFSET('Sanitation Data'!$H$30,0,10*ROW('Sanitation Data'!H2))="","",OFFSET('Sanitation Data'!$H$30,0,10*ROW('Sanitation Data'!H2)))</f>
        <v/>
      </c>
      <c r="DH8" s="390" t="str">
        <f ca="1">+IF(OFFSET('Sanitation Data'!$H$31,0,10*ROW('Sanitation Data'!H2))="","",OFFSET('Sanitation Data'!$H$31,0,10*ROW('Sanitation Data'!H2)))</f>
        <v/>
      </c>
      <c r="DI8" s="390" t="str">
        <f ca="1">+IF(OFFSET('Sanitation Data'!$H$32,0,10*ROW('Sanitation Data'!H2))="","",OFFSET('Sanitation Data'!$H$32,0,10*ROW('Sanitation Data'!H2)))</f>
        <v>No</v>
      </c>
      <c r="DJ8" s="390" t="str">
        <f ca="1">+IF(OFFSET('Sanitation Data'!$I$28,0,10*ROW('Sanitation Data'!I2))="","",OFFSET('Sanitation Data'!$I$28,0,10*ROW('Sanitation Data'!I2)))</f>
        <v>Yes</v>
      </c>
      <c r="DK8" s="390" t="str">
        <f ca="1">+IF(OFFSET('Sanitation Data'!$I$29,0,10*ROW('Sanitation Data'!I2))="","",OFFSET('Sanitation Data'!$I$29,0,10*ROW('Sanitation Data'!I2)))</f>
        <v>No</v>
      </c>
      <c r="DL8" s="390" t="str">
        <f ca="1">+IF(OFFSET('Sanitation Data'!$I$30,0,10*ROW('Sanitation Data'!I2))="","",OFFSET('Sanitation Data'!$I$30,0,10*ROW('Sanitation Data'!I2)))</f>
        <v/>
      </c>
      <c r="DM8" s="390" t="str">
        <f ca="1">+IF(OFFSET('Sanitation Data'!$I$31,0,10*ROW('Sanitation Data'!I2))="","",OFFSET('Sanitation Data'!$I$31,0,10*ROW('Sanitation Data'!I2)))</f>
        <v/>
      </c>
      <c r="DN8" s="390" t="str">
        <f ca="1">+IF(OFFSET('Sanitation Data'!$I$32,0,10*ROW('Sanitation Data'!I2))="","",OFFSET('Sanitation Data'!$I$32,0,10*ROW('Sanitation Data'!I2)))</f>
        <v>No</v>
      </c>
      <c r="DO8" s="390" t="str">
        <f ca="1">+IF(OFFSET('Hygiene Data'!$D$11,0,10*ROW('Hygiene Data'!D2))="","",OFFSET('Hygiene Data'!$D$11,0,10*ROW('Hygiene Data'!D2)))</f>
        <v>Yes</v>
      </c>
      <c r="DP8" s="390" t="str">
        <f ca="1">+IF(OFFSET('Hygiene Data'!$D$12,0,10*ROW('Hygiene Data'!D2))="","",OFFSET('Hygiene Data'!$D$12,0,10*ROW('Hygiene Data'!D2)))</f>
        <v>Yes</v>
      </c>
      <c r="DQ8" s="390" t="str">
        <f ca="1">+IF(OFFSET('Hygiene Data'!$D$13,0,10*ROW('Hygiene Data'!D2))="","",OFFSET('Hygiene Data'!$D$13,0,10*ROW('Hygiene Data'!D2)))</f>
        <v>Yes</v>
      </c>
      <c r="DR8" s="390" t="str">
        <f ca="1">+IF(OFFSET('Hygiene Data'!$E$11,0,10*ROW('Hygiene Data'!E2))="","",OFFSET('Hygiene Data'!$E$11,0,10*ROW('Hygiene Data'!E2)))</f>
        <v/>
      </c>
      <c r="DS8" s="390" t="str">
        <f ca="1">+IF(OFFSET('Hygiene Data'!$E$12,0,10*ROW('Hygiene Data'!E2))="","",OFFSET('Hygiene Data'!$E$12,0,10*ROW('Hygiene Data'!E2)))</f>
        <v/>
      </c>
      <c r="DT8" s="390" t="str">
        <f ca="1">+IF(OFFSET('Hygiene Data'!$E$13,0,10*ROW('Hygiene Data'!E2))="","",OFFSET('Hygiene Data'!$E$13,0,10*ROW('Hygiene Data'!E2)))</f>
        <v/>
      </c>
      <c r="DU8" s="390" t="str">
        <f ca="1">+IF(OFFSET('Hygiene Data'!$F$11,0,10*ROW('Hygiene Data'!F2))="","",OFFSET('Hygiene Data'!$F$11,0,10*ROW('Hygiene Data'!F2)))</f>
        <v/>
      </c>
      <c r="DV8" s="390" t="str">
        <f ca="1">+IF(OFFSET('Hygiene Data'!$F$12,0,10*ROW('Hygiene Data'!F2))="","",OFFSET('Hygiene Data'!$F$12,0,10*ROW('Hygiene Data'!F2)))</f>
        <v/>
      </c>
      <c r="DW8" s="390" t="str">
        <f ca="1">+IF(OFFSET('Hygiene Data'!$F$13,0,10*ROW('Hygiene Data'!F2))="","",OFFSET('Hygiene Data'!$F$13,0,10*ROW('Hygiene Data'!F2)))</f>
        <v/>
      </c>
      <c r="DX8" s="390" t="str">
        <f ca="1">+IF(OFFSET('Hygiene Data'!$G$11,0,10*ROW('Hygiene Data'!G2))="","",OFFSET('Hygiene Data'!$G$11,0,10*ROW('Hygiene Data'!G2)))</f>
        <v/>
      </c>
      <c r="DY8" s="390" t="str">
        <f ca="1">+IF(OFFSET('Hygiene Data'!$G$12,0,10*ROW('Hygiene Data'!G2))="","",OFFSET('Hygiene Data'!$G$12,0,10*ROW('Hygiene Data'!G2)))</f>
        <v/>
      </c>
      <c r="DZ8" s="390" t="str">
        <f ca="1">+IF(OFFSET('Hygiene Data'!$G$13,0,10*ROW('Hygiene Data'!G2))="","",OFFSET('Hygiene Data'!$G$13,0,10*ROW('Hygiene Data'!G2)))</f>
        <v/>
      </c>
      <c r="EA8" s="390" t="str">
        <f ca="1">+IF(OFFSET('Hygiene Data'!$H$11,0,10*ROW('Hygiene Data'!H2))="","",OFFSET('Hygiene Data'!$H$11,0,10*ROW('Hygiene Data'!H2)))</f>
        <v>Yes</v>
      </c>
      <c r="EB8" s="390" t="str">
        <f ca="1">+IF(OFFSET('Hygiene Data'!$H$12,0,10*ROW('Hygiene Data'!H2))="","",OFFSET('Hygiene Data'!$H$12,0,10*ROW('Hygiene Data'!H2)))</f>
        <v>Yes</v>
      </c>
      <c r="EC8" s="390" t="str">
        <f ca="1">+IF(OFFSET('Hygiene Data'!$H$13,0,10*ROW('Hygiene Data'!H2))="","",OFFSET('Hygiene Data'!$H$13,0,10*ROW('Hygiene Data'!H2)))</f>
        <v>Yes</v>
      </c>
      <c r="ED8" s="390" t="str">
        <f ca="1">+IF(OFFSET('Hygiene Data'!$I$11,0,10*ROW('Hygiene Data'!I2))="","",OFFSET('Hygiene Data'!$I$11,0,10*ROW('Hygiene Data'!I2)))</f>
        <v>Yes</v>
      </c>
      <c r="EE8" s="390" t="str">
        <f ca="1">+IF(OFFSET('Hygiene Data'!$I$12,0,10*ROW('Hygiene Data'!I2))="","",OFFSET('Hygiene Data'!$I$12,0,10*ROW('Hygiene Data'!I2)))</f>
        <v>Yes</v>
      </c>
      <c r="EF8" s="390" t="str">
        <f ca="1">+IF(OFFSET('Hygiene Data'!$I$13,0,10*ROW('Hygiene Data'!I2))="","",OFFSET('Hygiene Data'!$I$13,0,10*ROW('Hygiene Data'!I2)))</f>
        <v>Yes</v>
      </c>
    </row>
    <row r="9" spans="1:136" x14ac:dyDescent="0.25">
      <c r="A9" s="499" t="str">
        <f ca="1">+IF(OFFSET('Water Data'!$B$2,0,10*ROW('Water Data'!E3))="","",OFFSET('Water Data'!$B$2,0,10*ROW('Water Data'!E3)))</f>
        <v>MDA_2017_UIS</v>
      </c>
      <c r="B9" s="499"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526">
        <f t="shared" ca="1" si="0"/>
        <v>2017</v>
      </c>
      <c r="D9" s="527">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527" t="str">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527" t="str">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527"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27"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27"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27"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27"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27"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27"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27"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27"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27">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527" t="str">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527" t="str">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527">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527" t="str">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527" t="str">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528">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528" t="str">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528"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28"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28" t="str">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528"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28"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28"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28"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28"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28"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28"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28"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28"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28"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28"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28"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28"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28"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28"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28">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528" t="str">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528"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28"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28" t="str">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528">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528" t="str">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528"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28"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28" t="str">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529">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605">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529">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529"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29"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29"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29"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29"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29"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29"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29"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29"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29">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529">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529">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529">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529">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529">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90" t="str">
        <f ca="1">+IF(OFFSET('Water Data'!$D$27,0,10*ROW('Water Data'!D3))="","",OFFSET('Water Data'!$D$27,0,10*ROW('Water Data'!D3)))</f>
        <v>Yes</v>
      </c>
      <c r="BT9" s="390" t="str">
        <f ca="1">+IF(OFFSET('Water Data'!$D$28,0,10*ROW('Water Data'!D3))="","",OFFSET('Water Data'!$D$28,0,10*ROW('Water Data'!D3)))</f>
        <v>No</v>
      </c>
      <c r="BU9" s="390" t="str">
        <f ca="1">+IF(OFFSET('Water Data'!$D$29,0,10*ROW('Water Data'!D3))="","",OFFSET('Water Data'!$D$29,0,10*ROW('Water Data'!D3)))</f>
        <v>No</v>
      </c>
      <c r="BV9" s="390" t="str">
        <f ca="1">+IF(OFFSET('Water Data'!$E$27,0,10*ROW('Water Data'!E3))="","",OFFSET('Water Data'!$E$27,0,10*ROW('Water Data'!E3)))</f>
        <v/>
      </c>
      <c r="BW9" s="390" t="str">
        <f ca="1">+IF(OFFSET('Water Data'!$E$28,0,10*ROW('Water Data'!E3))="","",OFFSET('Water Data'!$E$28,0,10*ROW('Water Data'!E3)))</f>
        <v/>
      </c>
      <c r="BX9" s="390" t="str">
        <f ca="1">+IF(OFFSET('Water Data'!$E$29,0,10*ROW('Water Data'!E3))="","",OFFSET('Water Data'!$E$29,0,10*ROW('Water Data'!E3)))</f>
        <v/>
      </c>
      <c r="BY9" s="390" t="str">
        <f ca="1">+IF(OFFSET('Water Data'!$F$27,0,10*ROW('Water Data'!F3))="","",OFFSET('Water Data'!$F$27,0,10*ROW('Water Data'!F3)))</f>
        <v/>
      </c>
      <c r="BZ9" s="390" t="str">
        <f ca="1">+IF(OFFSET('Water Data'!$F$28,0,10*ROW('Water Data'!F3))="","",OFFSET('Water Data'!$F$28,0,10*ROW('Water Data'!F3)))</f>
        <v/>
      </c>
      <c r="CA9" s="390" t="str">
        <f ca="1">+IF(OFFSET('Water Data'!$F$29,0,10*ROW('Water Data'!F3))="","",OFFSET('Water Data'!$F$29,0,10*ROW('Water Data'!F3)))</f>
        <v/>
      </c>
      <c r="CB9" s="390" t="str">
        <f ca="1">+IF(OFFSET('Water Data'!$G$27,0,10*ROW('Water Data'!G3))="","",OFFSET('Water Data'!$G$27,0,10*ROW('Water Data'!G3)))</f>
        <v/>
      </c>
      <c r="CC9" s="390" t="str">
        <f ca="1">+IF(OFFSET('Water Data'!$G$28,0,10*ROW('Water Data'!G3))="","",OFFSET('Water Data'!$G$28,0,10*ROW('Water Data'!G3)))</f>
        <v/>
      </c>
      <c r="CD9" s="390" t="str">
        <f ca="1">+IF(OFFSET('Water Data'!$G$29,0,10*ROW('Water Data'!G3))="","",OFFSET('Water Data'!$G$29,0,10*ROW('Water Data'!G3)))</f>
        <v/>
      </c>
      <c r="CE9" s="390" t="str">
        <f ca="1">+IF(OFFSET('Water Data'!$H$27,0,10*ROW('Water Data'!H3))="","",OFFSET('Water Data'!$H$27,0,10*ROW('Water Data'!H3)))</f>
        <v>Yes</v>
      </c>
      <c r="CF9" s="390" t="str">
        <f ca="1">+IF(OFFSET('Water Data'!$H$28,0,10*ROW('Water Data'!H3))="","",OFFSET('Water Data'!$H$28,0,10*ROW('Water Data'!H3)))</f>
        <v>No</v>
      </c>
      <c r="CG9" s="390" t="str">
        <f ca="1">+IF(OFFSET('Water Data'!$H$29,0,10*ROW('Water Data'!H3))="","",OFFSET('Water Data'!$H$29,0,10*ROW('Water Data'!H3)))</f>
        <v>No</v>
      </c>
      <c r="CH9" s="390" t="str">
        <f ca="1">+IF(OFFSET('Water Data'!$I$27,0,10*ROW('Water Data'!I3))="","",OFFSET('Water Data'!$I$27,0,10*ROW('Water Data'!I3)))</f>
        <v>Yes</v>
      </c>
      <c r="CI9" s="390" t="str">
        <f ca="1">+IF(OFFSET('Water Data'!$I$28,0,10*ROW('Water Data'!I3))="","",OFFSET('Water Data'!$I$28,0,10*ROW('Water Data'!I3)))</f>
        <v>No</v>
      </c>
      <c r="CJ9" s="390" t="str">
        <f ca="1">+IF(OFFSET('Water Data'!$I$29,0,10*ROW('Water Data'!I3))="","",OFFSET('Water Data'!$I$29,0,10*ROW('Water Data'!I3)))</f>
        <v>No</v>
      </c>
      <c r="CK9" s="390" t="str">
        <f ca="1">+IF(OFFSET('Sanitation Data'!$D$28,0,10*ROW('Sanitation Data'!D3))="","",OFFSET('Sanitation Data'!$D$28,0,10*ROW('Sanitation Data'!D3)))</f>
        <v>Yes</v>
      </c>
      <c r="CL9" s="390" t="str">
        <f ca="1">+IF(OFFSET('Sanitation Data'!$D$29,0,10*ROW('Sanitation Data'!D3))="","",OFFSET('Sanitation Data'!$D$29,0,10*ROW('Sanitation Data'!D3)))</f>
        <v>No</v>
      </c>
      <c r="CM9" s="390" t="str">
        <f ca="1">+IF(OFFSET('Sanitation Data'!$D$30,0,10*ROW('Sanitation Data'!D3))="","",OFFSET('Sanitation Data'!$D$30,0,10*ROW('Sanitation Data'!D3)))</f>
        <v/>
      </c>
      <c r="CN9" s="390" t="str">
        <f ca="1">+IF(OFFSET('Sanitation Data'!$D$31,0,10*ROW('Sanitation Data'!D3))="","",OFFSET('Sanitation Data'!$D$31,0,10*ROW('Sanitation Data'!D3)))</f>
        <v/>
      </c>
      <c r="CO9" s="390" t="str">
        <f ca="1">+IF(OFFSET('Sanitation Data'!$D$32,0,10*ROW('Sanitation Data'!D3))="","",OFFSET('Sanitation Data'!$D$32,0,10*ROW('Sanitation Data'!D3)))</f>
        <v>No</v>
      </c>
      <c r="CP9" s="390" t="str">
        <f ca="1">+IF(OFFSET('Sanitation Data'!$E$28,0,10*ROW('Sanitation Data'!E3))="","",OFFSET('Sanitation Data'!$E$28,0,10*ROW('Sanitation Data'!E3)))</f>
        <v/>
      </c>
      <c r="CQ9" s="390" t="str">
        <f ca="1">+IF(OFFSET('Sanitation Data'!$E$29,0,10*ROW('Sanitation Data'!E3))="","",OFFSET('Sanitation Data'!$E$29,0,10*ROW('Sanitation Data'!E3)))</f>
        <v/>
      </c>
      <c r="CR9" s="390" t="str">
        <f ca="1">+IF(OFFSET('Sanitation Data'!$E$30,0,10*ROW('Sanitation Data'!E3))="","",OFFSET('Sanitation Data'!$E$30,0,10*ROW('Sanitation Data'!E3)))</f>
        <v/>
      </c>
      <c r="CS9" s="390" t="str">
        <f ca="1">+IF(OFFSET('Sanitation Data'!$E$31,0,10*ROW('Sanitation Data'!E3))="","",OFFSET('Sanitation Data'!$E$31,0,10*ROW('Sanitation Data'!E3)))</f>
        <v/>
      </c>
      <c r="CT9" s="390" t="str">
        <f ca="1">+IF(OFFSET('Sanitation Data'!$E$32,0,10*ROW('Sanitation Data'!E3))="","",OFFSET('Sanitation Data'!$E$32,0,10*ROW('Sanitation Data'!E3)))</f>
        <v/>
      </c>
      <c r="CU9" s="390" t="str">
        <f ca="1">+IF(OFFSET('Sanitation Data'!$F$28,0,10*ROW('Sanitation Data'!F3))="","",OFFSET('Sanitation Data'!$F$28,0,10*ROW('Sanitation Data'!F3)))</f>
        <v/>
      </c>
      <c r="CV9" s="390" t="str">
        <f ca="1">+IF(OFFSET('Sanitation Data'!$F$29,0,10*ROW('Sanitation Data'!F3))="","",OFFSET('Sanitation Data'!$F$29,0,10*ROW('Sanitation Data'!F3)))</f>
        <v/>
      </c>
      <c r="CW9" s="390" t="str">
        <f ca="1">+IF(OFFSET('Sanitation Data'!$F$30,0,10*ROW('Sanitation Data'!F3))="","",OFFSET('Sanitation Data'!$F$30,0,10*ROW('Sanitation Data'!F3)))</f>
        <v/>
      </c>
      <c r="CX9" s="390" t="str">
        <f ca="1">+IF(OFFSET('Sanitation Data'!$F$31,0,10*ROW('Sanitation Data'!F3))="","",OFFSET('Sanitation Data'!$F$31,0,10*ROW('Sanitation Data'!F3)))</f>
        <v/>
      </c>
      <c r="CY9" s="390" t="str">
        <f ca="1">+IF(OFFSET('Sanitation Data'!$F$32,0,10*ROW('Sanitation Data'!F3))="","",OFFSET('Sanitation Data'!$F$32,0,10*ROW('Sanitation Data'!F3)))</f>
        <v/>
      </c>
      <c r="CZ9" s="390" t="str">
        <f ca="1">+IF(OFFSET('Sanitation Data'!$G$28,0,10*ROW('Sanitation Data'!G3))="","",OFFSET('Sanitation Data'!$G$28,0,10*ROW('Sanitation Data'!G3)))</f>
        <v/>
      </c>
      <c r="DA9" s="390" t="str">
        <f ca="1">+IF(OFFSET('Sanitation Data'!$G$29,0,10*ROW('Sanitation Data'!G3))="","",OFFSET('Sanitation Data'!$G$29,0,10*ROW('Sanitation Data'!G3)))</f>
        <v/>
      </c>
      <c r="DB9" s="390" t="str">
        <f ca="1">+IF(OFFSET('Sanitation Data'!$G$30,0,10*ROW('Sanitation Data'!G3))="","",OFFSET('Sanitation Data'!$G$30,0,10*ROW('Sanitation Data'!G3)))</f>
        <v/>
      </c>
      <c r="DC9" s="390" t="str">
        <f ca="1">+IF(OFFSET('Sanitation Data'!$G$31,0,10*ROW('Sanitation Data'!G3))="","",OFFSET('Sanitation Data'!$G$31,0,10*ROW('Sanitation Data'!G3)))</f>
        <v/>
      </c>
      <c r="DD9" s="390" t="str">
        <f ca="1">+IF(OFFSET('Sanitation Data'!$G$32,0,10*ROW('Sanitation Data'!G3))="","",OFFSET('Sanitation Data'!$G$32,0,10*ROW('Sanitation Data'!G3)))</f>
        <v/>
      </c>
      <c r="DE9" s="390" t="str">
        <f ca="1">+IF(OFFSET('Sanitation Data'!$H$28,0,10*ROW('Sanitation Data'!H3))="","",OFFSET('Sanitation Data'!$H$28,0,10*ROW('Sanitation Data'!H3)))</f>
        <v>Yes</v>
      </c>
      <c r="DF9" s="390" t="str">
        <f ca="1">+IF(OFFSET('Sanitation Data'!$H$29,0,10*ROW('Sanitation Data'!H3))="","",OFFSET('Sanitation Data'!$H$29,0,10*ROW('Sanitation Data'!H3)))</f>
        <v>No</v>
      </c>
      <c r="DG9" s="390" t="str">
        <f ca="1">+IF(OFFSET('Sanitation Data'!$H$30,0,10*ROW('Sanitation Data'!H3))="","",OFFSET('Sanitation Data'!$H$30,0,10*ROW('Sanitation Data'!H3)))</f>
        <v/>
      </c>
      <c r="DH9" s="390" t="str">
        <f ca="1">+IF(OFFSET('Sanitation Data'!$H$31,0,10*ROW('Sanitation Data'!H3))="","",OFFSET('Sanitation Data'!$H$31,0,10*ROW('Sanitation Data'!H3)))</f>
        <v/>
      </c>
      <c r="DI9" s="390" t="str">
        <f ca="1">+IF(OFFSET('Sanitation Data'!$H$32,0,10*ROW('Sanitation Data'!H3))="","",OFFSET('Sanitation Data'!$H$32,0,10*ROW('Sanitation Data'!H3)))</f>
        <v>No</v>
      </c>
      <c r="DJ9" s="390" t="str">
        <f ca="1">+IF(OFFSET('Sanitation Data'!$I$28,0,10*ROW('Sanitation Data'!I3))="","",OFFSET('Sanitation Data'!$I$28,0,10*ROW('Sanitation Data'!I3)))</f>
        <v>Yes</v>
      </c>
      <c r="DK9" s="390" t="str">
        <f ca="1">+IF(OFFSET('Sanitation Data'!$I$29,0,10*ROW('Sanitation Data'!I3))="","",OFFSET('Sanitation Data'!$I$29,0,10*ROW('Sanitation Data'!I3)))</f>
        <v>No</v>
      </c>
      <c r="DL9" s="390" t="str">
        <f ca="1">+IF(OFFSET('Sanitation Data'!$I$30,0,10*ROW('Sanitation Data'!I3))="","",OFFSET('Sanitation Data'!$I$30,0,10*ROW('Sanitation Data'!I3)))</f>
        <v/>
      </c>
      <c r="DM9" s="390" t="str">
        <f ca="1">+IF(OFFSET('Sanitation Data'!$I$31,0,10*ROW('Sanitation Data'!I3))="","",OFFSET('Sanitation Data'!$I$31,0,10*ROW('Sanitation Data'!I3)))</f>
        <v/>
      </c>
      <c r="DN9" s="390" t="str">
        <f ca="1">+IF(OFFSET('Sanitation Data'!$I$32,0,10*ROW('Sanitation Data'!I3))="","",OFFSET('Sanitation Data'!$I$32,0,10*ROW('Sanitation Data'!I3)))</f>
        <v>No</v>
      </c>
      <c r="DO9" s="390" t="str">
        <f ca="1">+IF(OFFSET('Hygiene Data'!$D$11,0,10*ROW('Hygiene Data'!D3))="","",OFFSET('Hygiene Data'!$D$11,0,10*ROW('Hygiene Data'!D3)))</f>
        <v>Yes</v>
      </c>
      <c r="DP9" s="390" t="str">
        <f ca="1">+IF(OFFSET('Hygiene Data'!$D$12,0,10*ROW('Hygiene Data'!D3))="","",OFFSET('Hygiene Data'!$D$12,0,10*ROW('Hygiene Data'!D3)))</f>
        <v>Yes</v>
      </c>
      <c r="DQ9" s="390" t="str">
        <f ca="1">+IF(OFFSET('Hygiene Data'!$D$13,0,10*ROW('Hygiene Data'!D3))="","",OFFSET('Hygiene Data'!$D$13,0,10*ROW('Hygiene Data'!D3)))</f>
        <v>Yes</v>
      </c>
      <c r="DR9" s="390" t="str">
        <f ca="1">+IF(OFFSET('Hygiene Data'!$E$11,0,10*ROW('Hygiene Data'!E3))="","",OFFSET('Hygiene Data'!$E$11,0,10*ROW('Hygiene Data'!E3)))</f>
        <v/>
      </c>
      <c r="DS9" s="390" t="str">
        <f ca="1">+IF(OFFSET('Hygiene Data'!$E$12,0,10*ROW('Hygiene Data'!E3))="","",OFFSET('Hygiene Data'!$E$12,0,10*ROW('Hygiene Data'!E3)))</f>
        <v/>
      </c>
      <c r="DT9" s="390" t="str">
        <f ca="1">+IF(OFFSET('Hygiene Data'!$E$13,0,10*ROW('Hygiene Data'!E3))="","",OFFSET('Hygiene Data'!$E$13,0,10*ROW('Hygiene Data'!E3)))</f>
        <v/>
      </c>
      <c r="DU9" s="390" t="str">
        <f ca="1">+IF(OFFSET('Hygiene Data'!$F$11,0,10*ROW('Hygiene Data'!F3))="","",OFFSET('Hygiene Data'!$F$11,0,10*ROW('Hygiene Data'!F3)))</f>
        <v/>
      </c>
      <c r="DV9" s="390" t="str">
        <f ca="1">+IF(OFFSET('Hygiene Data'!$F$12,0,10*ROW('Hygiene Data'!F3))="","",OFFSET('Hygiene Data'!$F$12,0,10*ROW('Hygiene Data'!F3)))</f>
        <v/>
      </c>
      <c r="DW9" s="390" t="str">
        <f ca="1">+IF(OFFSET('Hygiene Data'!$F$13,0,10*ROW('Hygiene Data'!F3))="","",OFFSET('Hygiene Data'!$F$13,0,10*ROW('Hygiene Data'!F3)))</f>
        <v/>
      </c>
      <c r="DX9" s="390" t="str">
        <f ca="1">+IF(OFFSET('Hygiene Data'!$G$11,0,10*ROW('Hygiene Data'!G3))="","",OFFSET('Hygiene Data'!$G$11,0,10*ROW('Hygiene Data'!G3)))</f>
        <v/>
      </c>
      <c r="DY9" s="390" t="str">
        <f ca="1">+IF(OFFSET('Hygiene Data'!$G$12,0,10*ROW('Hygiene Data'!G3))="","",OFFSET('Hygiene Data'!$G$12,0,10*ROW('Hygiene Data'!G3)))</f>
        <v/>
      </c>
      <c r="DZ9" s="390" t="str">
        <f ca="1">+IF(OFFSET('Hygiene Data'!$G$13,0,10*ROW('Hygiene Data'!G3))="","",OFFSET('Hygiene Data'!$G$13,0,10*ROW('Hygiene Data'!G3)))</f>
        <v/>
      </c>
      <c r="EA9" s="390" t="str">
        <f ca="1">+IF(OFFSET('Hygiene Data'!$H$11,0,10*ROW('Hygiene Data'!H3))="","",OFFSET('Hygiene Data'!$H$11,0,10*ROW('Hygiene Data'!H3)))</f>
        <v>Yes</v>
      </c>
      <c r="EB9" s="390" t="str">
        <f ca="1">+IF(OFFSET('Hygiene Data'!$H$12,0,10*ROW('Hygiene Data'!H3))="","",OFFSET('Hygiene Data'!$H$12,0,10*ROW('Hygiene Data'!H3)))</f>
        <v>Yes</v>
      </c>
      <c r="EC9" s="390" t="str">
        <f ca="1">+IF(OFFSET('Hygiene Data'!$H$13,0,10*ROW('Hygiene Data'!H3))="","",OFFSET('Hygiene Data'!$H$13,0,10*ROW('Hygiene Data'!H3)))</f>
        <v>Yes</v>
      </c>
      <c r="ED9" s="390" t="str">
        <f ca="1">+IF(OFFSET('Hygiene Data'!$I$11,0,10*ROW('Hygiene Data'!I3))="","",OFFSET('Hygiene Data'!$I$11,0,10*ROW('Hygiene Data'!I3)))</f>
        <v>Yes</v>
      </c>
      <c r="EE9" s="390" t="str">
        <f ca="1">+IF(OFFSET('Hygiene Data'!$I$12,0,10*ROW('Hygiene Data'!I3))="","",OFFSET('Hygiene Data'!$I$12,0,10*ROW('Hygiene Data'!I3)))</f>
        <v>Yes</v>
      </c>
      <c r="EF9" s="390" t="str">
        <f ca="1">+IF(OFFSET('Hygiene Data'!$I$13,0,10*ROW('Hygiene Data'!I3))="","",OFFSET('Hygiene Data'!$I$13,0,10*ROW('Hygiene Data'!I3)))</f>
        <v>Yes</v>
      </c>
    </row>
    <row r="10" spans="1:136" x14ac:dyDescent="0.25">
      <c r="A10" s="499" t="str">
        <f ca="1">+IF(OFFSET('Water Data'!$B$2,0,10*ROW('Water Data'!E4))="","",OFFSET('Water Data'!$B$2,0,10*ROW('Water Data'!E4)))</f>
        <v>MDA_2017_NPHA</v>
      </c>
      <c r="B10" s="499"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Census</v>
      </c>
      <c r="C10" s="526">
        <f t="shared" ca="1" si="0"/>
        <v>2017</v>
      </c>
      <c r="D10" s="527"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27"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27">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89</v>
      </c>
      <c r="G10" s="527"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27"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27"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27"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27"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27"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27"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27"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27"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27"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27"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27"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27"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27"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27"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28"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28"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28">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83</v>
      </c>
      <c r="Y10" s="528"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28">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83</v>
      </c>
      <c r="AA10" s="528"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28"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28"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28"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28"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28"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28"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28"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28"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28"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28"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28"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28"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28"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28"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28"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28"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28"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28"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28"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28"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28"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28"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28"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28"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29"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605"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29"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29"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29"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29"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29"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29"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29"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29"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29"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29"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29"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29"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29"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29"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29"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29"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90" t="str">
        <f ca="1">+IF(OFFSET('Water Data'!$D$27,0,10*ROW('Water Data'!D4))="","",OFFSET('Water Data'!$D$27,0,10*ROW('Water Data'!D4)))</f>
        <v/>
      </c>
      <c r="BT10" s="390" t="str">
        <f ca="1">+IF(OFFSET('Water Data'!$D$28,0,10*ROW('Water Data'!D4))="","",OFFSET('Water Data'!$D$28,0,10*ROW('Water Data'!D4)))</f>
        <v/>
      </c>
      <c r="BU10" s="390" t="str">
        <f ca="1">+IF(OFFSET('Water Data'!$D$29,0,10*ROW('Water Data'!D4))="","",OFFSET('Water Data'!$D$29,0,10*ROW('Water Data'!D4)))</f>
        <v>Yes</v>
      </c>
      <c r="BV10" s="390" t="str">
        <f ca="1">+IF(OFFSET('Water Data'!$E$27,0,10*ROW('Water Data'!E4))="","",OFFSET('Water Data'!$E$27,0,10*ROW('Water Data'!E4)))</f>
        <v/>
      </c>
      <c r="BW10" s="390" t="str">
        <f ca="1">+IF(OFFSET('Water Data'!$E$28,0,10*ROW('Water Data'!E4))="","",OFFSET('Water Data'!$E$28,0,10*ROW('Water Data'!E4)))</f>
        <v/>
      </c>
      <c r="BX10" s="390" t="str">
        <f ca="1">+IF(OFFSET('Water Data'!$E$29,0,10*ROW('Water Data'!E4))="","",OFFSET('Water Data'!$E$29,0,10*ROW('Water Data'!E4)))</f>
        <v/>
      </c>
      <c r="BY10" s="390" t="str">
        <f ca="1">+IF(OFFSET('Water Data'!$F$27,0,10*ROW('Water Data'!F4))="","",OFFSET('Water Data'!$F$27,0,10*ROW('Water Data'!F4)))</f>
        <v/>
      </c>
      <c r="BZ10" s="390" t="str">
        <f ca="1">+IF(OFFSET('Water Data'!$F$28,0,10*ROW('Water Data'!F4))="","",OFFSET('Water Data'!$F$28,0,10*ROW('Water Data'!F4)))</f>
        <v/>
      </c>
      <c r="CA10" s="390" t="str">
        <f ca="1">+IF(OFFSET('Water Data'!$F$29,0,10*ROW('Water Data'!F4))="","",OFFSET('Water Data'!$F$29,0,10*ROW('Water Data'!F4)))</f>
        <v/>
      </c>
      <c r="CB10" s="390" t="str">
        <f ca="1">+IF(OFFSET('Water Data'!$G$27,0,10*ROW('Water Data'!G4))="","",OFFSET('Water Data'!$G$27,0,10*ROW('Water Data'!G4)))</f>
        <v/>
      </c>
      <c r="CC10" s="390" t="str">
        <f ca="1">+IF(OFFSET('Water Data'!$G$28,0,10*ROW('Water Data'!G4))="","",OFFSET('Water Data'!$G$28,0,10*ROW('Water Data'!G4)))</f>
        <v/>
      </c>
      <c r="CD10" s="390" t="str">
        <f ca="1">+IF(OFFSET('Water Data'!$G$29,0,10*ROW('Water Data'!G4))="","",OFFSET('Water Data'!$G$29,0,10*ROW('Water Data'!G4)))</f>
        <v/>
      </c>
      <c r="CE10" s="390" t="str">
        <f ca="1">+IF(OFFSET('Water Data'!$H$27,0,10*ROW('Water Data'!H4))="","",OFFSET('Water Data'!$H$27,0,10*ROW('Water Data'!H4)))</f>
        <v/>
      </c>
      <c r="CF10" s="390" t="str">
        <f ca="1">+IF(OFFSET('Water Data'!$H$28,0,10*ROW('Water Data'!H4))="","",OFFSET('Water Data'!$H$28,0,10*ROW('Water Data'!H4)))</f>
        <v/>
      </c>
      <c r="CG10" s="390" t="str">
        <f ca="1">+IF(OFFSET('Water Data'!$H$29,0,10*ROW('Water Data'!H4))="","",OFFSET('Water Data'!$H$29,0,10*ROW('Water Data'!H4)))</f>
        <v/>
      </c>
      <c r="CH10" s="390" t="str">
        <f ca="1">+IF(OFFSET('Water Data'!$I$27,0,10*ROW('Water Data'!I4))="","",OFFSET('Water Data'!$I$27,0,10*ROW('Water Data'!I4)))</f>
        <v/>
      </c>
      <c r="CI10" s="390" t="str">
        <f ca="1">+IF(OFFSET('Water Data'!$I$28,0,10*ROW('Water Data'!I4))="","",OFFSET('Water Data'!$I$28,0,10*ROW('Water Data'!I4)))</f>
        <v/>
      </c>
      <c r="CJ10" s="390" t="str">
        <f ca="1">+IF(OFFSET('Water Data'!$I$29,0,10*ROW('Water Data'!I4))="","",OFFSET('Water Data'!$I$29,0,10*ROW('Water Data'!I4)))</f>
        <v/>
      </c>
      <c r="CK10" s="390" t="str">
        <f ca="1">+IF(OFFSET('Sanitation Data'!$D$28,0,10*ROW('Sanitation Data'!D4))="","",OFFSET('Sanitation Data'!$D$28,0,10*ROW('Sanitation Data'!D4)))</f>
        <v/>
      </c>
      <c r="CL10" s="390" t="str">
        <f ca="1">+IF(OFFSET('Sanitation Data'!$D$29,0,10*ROW('Sanitation Data'!D4))="","",OFFSET('Sanitation Data'!$D$29,0,10*ROW('Sanitation Data'!D4)))</f>
        <v/>
      </c>
      <c r="CM10" s="390" t="str">
        <f ca="1">+IF(OFFSET('Sanitation Data'!$D$30,0,10*ROW('Sanitation Data'!D4))="","",OFFSET('Sanitation Data'!$D$30,0,10*ROW('Sanitation Data'!D4)))</f>
        <v>Yes</v>
      </c>
      <c r="CN10" s="390" t="str">
        <f ca="1">+IF(OFFSET('Sanitation Data'!$D$31,0,10*ROW('Sanitation Data'!D4))="","",OFFSET('Sanitation Data'!$D$31,0,10*ROW('Sanitation Data'!D4)))</f>
        <v/>
      </c>
      <c r="CO10" s="390" t="str">
        <f ca="1">+IF(OFFSET('Sanitation Data'!$D$32,0,10*ROW('Sanitation Data'!D4))="","",OFFSET('Sanitation Data'!$D$32,0,10*ROW('Sanitation Data'!D4)))</f>
        <v>Yes</v>
      </c>
      <c r="CP10" s="390" t="str">
        <f ca="1">+IF(OFFSET('Sanitation Data'!$E$28,0,10*ROW('Sanitation Data'!E4))="","",OFFSET('Sanitation Data'!$E$28,0,10*ROW('Sanitation Data'!E4)))</f>
        <v/>
      </c>
      <c r="CQ10" s="390" t="str">
        <f ca="1">+IF(OFFSET('Sanitation Data'!$E$29,0,10*ROW('Sanitation Data'!E4))="","",OFFSET('Sanitation Data'!$E$29,0,10*ROW('Sanitation Data'!E4)))</f>
        <v/>
      </c>
      <c r="CR10" s="390" t="str">
        <f ca="1">+IF(OFFSET('Sanitation Data'!$E$30,0,10*ROW('Sanitation Data'!E4))="","",OFFSET('Sanitation Data'!$E$30,0,10*ROW('Sanitation Data'!E4)))</f>
        <v/>
      </c>
      <c r="CS10" s="390" t="str">
        <f ca="1">+IF(OFFSET('Sanitation Data'!$E$31,0,10*ROW('Sanitation Data'!E4))="","",OFFSET('Sanitation Data'!$E$31,0,10*ROW('Sanitation Data'!E4)))</f>
        <v/>
      </c>
      <c r="CT10" s="390" t="str">
        <f ca="1">+IF(OFFSET('Sanitation Data'!$E$32,0,10*ROW('Sanitation Data'!E4))="","",OFFSET('Sanitation Data'!$E$32,0,10*ROW('Sanitation Data'!E4)))</f>
        <v/>
      </c>
      <c r="CU10" s="390" t="str">
        <f ca="1">+IF(OFFSET('Sanitation Data'!$F$28,0,10*ROW('Sanitation Data'!F4))="","",OFFSET('Sanitation Data'!$F$28,0,10*ROW('Sanitation Data'!F4)))</f>
        <v/>
      </c>
      <c r="CV10" s="390" t="str">
        <f ca="1">+IF(OFFSET('Sanitation Data'!$F$29,0,10*ROW('Sanitation Data'!F4))="","",OFFSET('Sanitation Data'!$F$29,0,10*ROW('Sanitation Data'!F4)))</f>
        <v/>
      </c>
      <c r="CW10" s="390" t="str">
        <f ca="1">+IF(OFFSET('Sanitation Data'!$F$30,0,10*ROW('Sanitation Data'!F4))="","",OFFSET('Sanitation Data'!$F$30,0,10*ROW('Sanitation Data'!F4)))</f>
        <v/>
      </c>
      <c r="CX10" s="390" t="str">
        <f ca="1">+IF(OFFSET('Sanitation Data'!$F$31,0,10*ROW('Sanitation Data'!F4))="","",OFFSET('Sanitation Data'!$F$31,0,10*ROW('Sanitation Data'!F4)))</f>
        <v/>
      </c>
      <c r="CY10" s="390" t="str">
        <f ca="1">+IF(OFFSET('Sanitation Data'!$F$32,0,10*ROW('Sanitation Data'!F4))="","",OFFSET('Sanitation Data'!$F$32,0,10*ROW('Sanitation Data'!F4)))</f>
        <v/>
      </c>
      <c r="CZ10" s="390" t="str">
        <f ca="1">+IF(OFFSET('Sanitation Data'!$G$28,0,10*ROW('Sanitation Data'!G4))="","",OFFSET('Sanitation Data'!$G$28,0,10*ROW('Sanitation Data'!G4)))</f>
        <v/>
      </c>
      <c r="DA10" s="390" t="str">
        <f ca="1">+IF(OFFSET('Sanitation Data'!$G$29,0,10*ROW('Sanitation Data'!G4))="","",OFFSET('Sanitation Data'!$G$29,0,10*ROW('Sanitation Data'!G4)))</f>
        <v/>
      </c>
      <c r="DB10" s="390" t="str">
        <f ca="1">+IF(OFFSET('Sanitation Data'!$G$30,0,10*ROW('Sanitation Data'!G4))="","",OFFSET('Sanitation Data'!$G$30,0,10*ROW('Sanitation Data'!G4)))</f>
        <v/>
      </c>
      <c r="DC10" s="390" t="str">
        <f ca="1">+IF(OFFSET('Sanitation Data'!$G$31,0,10*ROW('Sanitation Data'!G4))="","",OFFSET('Sanitation Data'!$G$31,0,10*ROW('Sanitation Data'!G4)))</f>
        <v/>
      </c>
      <c r="DD10" s="390" t="str">
        <f ca="1">+IF(OFFSET('Sanitation Data'!$G$32,0,10*ROW('Sanitation Data'!G4))="","",OFFSET('Sanitation Data'!$G$32,0,10*ROW('Sanitation Data'!G4)))</f>
        <v/>
      </c>
      <c r="DE10" s="390" t="str">
        <f ca="1">+IF(OFFSET('Sanitation Data'!$H$28,0,10*ROW('Sanitation Data'!H4))="","",OFFSET('Sanitation Data'!$H$28,0,10*ROW('Sanitation Data'!H4)))</f>
        <v/>
      </c>
      <c r="DF10" s="390" t="str">
        <f ca="1">+IF(OFFSET('Sanitation Data'!$H$29,0,10*ROW('Sanitation Data'!H4))="","",OFFSET('Sanitation Data'!$H$29,0,10*ROW('Sanitation Data'!H4)))</f>
        <v/>
      </c>
      <c r="DG10" s="390" t="str">
        <f ca="1">+IF(OFFSET('Sanitation Data'!$H$30,0,10*ROW('Sanitation Data'!H4))="","",OFFSET('Sanitation Data'!$H$30,0,10*ROW('Sanitation Data'!H4)))</f>
        <v/>
      </c>
      <c r="DH10" s="390" t="str">
        <f ca="1">+IF(OFFSET('Sanitation Data'!$H$31,0,10*ROW('Sanitation Data'!H4))="","",OFFSET('Sanitation Data'!$H$31,0,10*ROW('Sanitation Data'!H4)))</f>
        <v/>
      </c>
      <c r="DI10" s="390" t="str">
        <f ca="1">+IF(OFFSET('Sanitation Data'!$H$32,0,10*ROW('Sanitation Data'!H4))="","",OFFSET('Sanitation Data'!$H$32,0,10*ROW('Sanitation Data'!H4)))</f>
        <v/>
      </c>
      <c r="DJ10" s="390" t="str">
        <f ca="1">+IF(OFFSET('Sanitation Data'!$I$28,0,10*ROW('Sanitation Data'!I4))="","",OFFSET('Sanitation Data'!$I$28,0,10*ROW('Sanitation Data'!I4)))</f>
        <v/>
      </c>
      <c r="DK10" s="390" t="str">
        <f ca="1">+IF(OFFSET('Sanitation Data'!$I$29,0,10*ROW('Sanitation Data'!I4))="","",OFFSET('Sanitation Data'!$I$29,0,10*ROW('Sanitation Data'!I4)))</f>
        <v/>
      </c>
      <c r="DL10" s="390" t="str">
        <f ca="1">+IF(OFFSET('Sanitation Data'!$I$30,0,10*ROW('Sanitation Data'!I4))="","",OFFSET('Sanitation Data'!$I$30,0,10*ROW('Sanitation Data'!I4)))</f>
        <v/>
      </c>
      <c r="DM10" s="390" t="str">
        <f ca="1">+IF(OFFSET('Sanitation Data'!$I$31,0,10*ROW('Sanitation Data'!I4))="","",OFFSET('Sanitation Data'!$I$31,0,10*ROW('Sanitation Data'!I4)))</f>
        <v/>
      </c>
      <c r="DN10" s="390" t="str">
        <f ca="1">+IF(OFFSET('Sanitation Data'!$I$32,0,10*ROW('Sanitation Data'!I4))="","",OFFSET('Sanitation Data'!$I$32,0,10*ROW('Sanitation Data'!I4)))</f>
        <v/>
      </c>
      <c r="DO10" s="390" t="str">
        <f ca="1">+IF(OFFSET('Hygiene Data'!$D$11,0,10*ROW('Hygiene Data'!D4))="","",OFFSET('Hygiene Data'!$D$11,0,10*ROW('Hygiene Data'!D4)))</f>
        <v/>
      </c>
      <c r="DP10" s="390" t="str">
        <f ca="1">+IF(OFFSET('Hygiene Data'!$D$12,0,10*ROW('Hygiene Data'!D4))="","",OFFSET('Hygiene Data'!$D$12,0,10*ROW('Hygiene Data'!D4)))</f>
        <v/>
      </c>
      <c r="DQ10" s="390" t="str">
        <f ca="1">+IF(OFFSET('Hygiene Data'!$D$13,0,10*ROW('Hygiene Data'!D4))="","",OFFSET('Hygiene Data'!$D$13,0,10*ROW('Hygiene Data'!D4)))</f>
        <v/>
      </c>
      <c r="DR10" s="390" t="str">
        <f ca="1">+IF(OFFSET('Hygiene Data'!$E$11,0,10*ROW('Hygiene Data'!E4))="","",OFFSET('Hygiene Data'!$E$11,0,10*ROW('Hygiene Data'!E4)))</f>
        <v/>
      </c>
      <c r="DS10" s="390" t="str">
        <f ca="1">+IF(OFFSET('Hygiene Data'!$E$12,0,10*ROW('Hygiene Data'!E4))="","",OFFSET('Hygiene Data'!$E$12,0,10*ROW('Hygiene Data'!E4)))</f>
        <v/>
      </c>
      <c r="DT10" s="390" t="str">
        <f ca="1">+IF(OFFSET('Hygiene Data'!$E$13,0,10*ROW('Hygiene Data'!E4))="","",OFFSET('Hygiene Data'!$E$13,0,10*ROW('Hygiene Data'!E4)))</f>
        <v/>
      </c>
      <c r="DU10" s="390" t="str">
        <f ca="1">+IF(OFFSET('Hygiene Data'!$F$11,0,10*ROW('Hygiene Data'!F4))="","",OFFSET('Hygiene Data'!$F$11,0,10*ROW('Hygiene Data'!F4)))</f>
        <v/>
      </c>
      <c r="DV10" s="390" t="str">
        <f ca="1">+IF(OFFSET('Hygiene Data'!$F$12,0,10*ROW('Hygiene Data'!F4))="","",OFFSET('Hygiene Data'!$F$12,0,10*ROW('Hygiene Data'!F4)))</f>
        <v/>
      </c>
      <c r="DW10" s="390" t="str">
        <f ca="1">+IF(OFFSET('Hygiene Data'!$F$13,0,10*ROW('Hygiene Data'!F4))="","",OFFSET('Hygiene Data'!$F$13,0,10*ROW('Hygiene Data'!F4)))</f>
        <v/>
      </c>
      <c r="DX10" s="390" t="str">
        <f ca="1">+IF(OFFSET('Hygiene Data'!$G$11,0,10*ROW('Hygiene Data'!G4))="","",OFFSET('Hygiene Data'!$G$11,0,10*ROW('Hygiene Data'!G4)))</f>
        <v/>
      </c>
      <c r="DY10" s="390" t="str">
        <f ca="1">+IF(OFFSET('Hygiene Data'!$G$12,0,10*ROW('Hygiene Data'!G4))="","",OFFSET('Hygiene Data'!$G$12,0,10*ROW('Hygiene Data'!G4)))</f>
        <v/>
      </c>
      <c r="DZ10" s="390" t="str">
        <f ca="1">+IF(OFFSET('Hygiene Data'!$G$13,0,10*ROW('Hygiene Data'!G4))="","",OFFSET('Hygiene Data'!$G$13,0,10*ROW('Hygiene Data'!G4)))</f>
        <v/>
      </c>
      <c r="EA10" s="390" t="str">
        <f ca="1">+IF(OFFSET('Hygiene Data'!$H$11,0,10*ROW('Hygiene Data'!H4))="","",OFFSET('Hygiene Data'!$H$11,0,10*ROW('Hygiene Data'!H4)))</f>
        <v/>
      </c>
      <c r="EB10" s="390" t="str">
        <f ca="1">+IF(OFFSET('Hygiene Data'!$H$12,0,10*ROW('Hygiene Data'!H4))="","",OFFSET('Hygiene Data'!$H$12,0,10*ROW('Hygiene Data'!H4)))</f>
        <v/>
      </c>
      <c r="EC10" s="390" t="str">
        <f ca="1">+IF(OFFSET('Hygiene Data'!$H$13,0,10*ROW('Hygiene Data'!H4))="","",OFFSET('Hygiene Data'!$H$13,0,10*ROW('Hygiene Data'!H4)))</f>
        <v/>
      </c>
      <c r="ED10" s="390" t="str">
        <f ca="1">+IF(OFFSET('Hygiene Data'!$I$11,0,10*ROW('Hygiene Data'!I4))="","",OFFSET('Hygiene Data'!$I$11,0,10*ROW('Hygiene Data'!I4)))</f>
        <v/>
      </c>
      <c r="EE10" s="390" t="str">
        <f ca="1">+IF(OFFSET('Hygiene Data'!$I$12,0,10*ROW('Hygiene Data'!I4))="","",OFFSET('Hygiene Data'!$I$12,0,10*ROW('Hygiene Data'!I4)))</f>
        <v/>
      </c>
      <c r="EF10" s="390" t="str">
        <f ca="1">+IF(OFFSET('Hygiene Data'!$I$13,0,10*ROW('Hygiene Data'!I4))="","",OFFSET('Hygiene Data'!$I$13,0,10*ROW('Hygiene Data'!I4)))</f>
        <v/>
      </c>
    </row>
    <row r="11" spans="1:136" x14ac:dyDescent="0.25">
      <c r="A11" s="499" t="str">
        <f ca="1">+IF(OFFSET('Water Data'!$B$2,0,10*ROW('Water Data'!E5))="","",OFFSET('Water Data'!$B$2,0,10*ROW('Water Data'!E5)))</f>
        <v>MDA_2018_UIS</v>
      </c>
      <c r="B11" s="499"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526">
        <f t="shared" ca="1" si="0"/>
        <v>2018</v>
      </c>
      <c r="D11" s="527" t="str">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527" t="str">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527" t="str">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527"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27"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27"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27"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27"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27"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27"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27"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27"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27" t="str">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527" t="str">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527" t="str">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527" t="str">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527" t="str">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527" t="str">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528">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528" t="str">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528"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28"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28" t="str">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528"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28"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28"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28"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28"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28"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28"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28"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28"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28"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28"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28"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28"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28"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28"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28">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528" t="str">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528"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28"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28" t="str">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528">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528" t="str">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528"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28"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28" t="str">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529">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605">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529">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529"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29"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29"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29"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29"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29"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29"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29"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29"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29">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529">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529">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529">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529">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529">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90" t="str">
        <f ca="1">+IF(OFFSET('Water Data'!$D$27,0,10*ROW('Water Data'!D5))="","",OFFSET('Water Data'!$D$27,0,10*ROW('Water Data'!D5)))</f>
        <v>No</v>
      </c>
      <c r="BT11" s="390" t="str">
        <f ca="1">+IF(OFFSET('Water Data'!$D$28,0,10*ROW('Water Data'!D5))="","",OFFSET('Water Data'!$D$28,0,10*ROW('Water Data'!D5)))</f>
        <v>No</v>
      </c>
      <c r="BU11" s="390" t="str">
        <f ca="1">+IF(OFFSET('Water Data'!$D$29,0,10*ROW('Water Data'!D5))="","",OFFSET('Water Data'!$D$29,0,10*ROW('Water Data'!D5)))</f>
        <v>No</v>
      </c>
      <c r="BV11" s="390" t="str">
        <f ca="1">+IF(OFFSET('Water Data'!$E$27,0,10*ROW('Water Data'!E5))="","",OFFSET('Water Data'!$E$27,0,10*ROW('Water Data'!E5)))</f>
        <v/>
      </c>
      <c r="BW11" s="390" t="str">
        <f ca="1">+IF(OFFSET('Water Data'!$E$28,0,10*ROW('Water Data'!E5))="","",OFFSET('Water Data'!$E$28,0,10*ROW('Water Data'!E5)))</f>
        <v/>
      </c>
      <c r="BX11" s="390" t="str">
        <f ca="1">+IF(OFFSET('Water Data'!$E$29,0,10*ROW('Water Data'!E5))="","",OFFSET('Water Data'!$E$29,0,10*ROW('Water Data'!E5)))</f>
        <v/>
      </c>
      <c r="BY11" s="390" t="str">
        <f ca="1">+IF(OFFSET('Water Data'!$F$27,0,10*ROW('Water Data'!F5))="","",OFFSET('Water Data'!$F$27,0,10*ROW('Water Data'!F5)))</f>
        <v/>
      </c>
      <c r="BZ11" s="390" t="str">
        <f ca="1">+IF(OFFSET('Water Data'!$F$28,0,10*ROW('Water Data'!F5))="","",OFFSET('Water Data'!$F$28,0,10*ROW('Water Data'!F5)))</f>
        <v/>
      </c>
      <c r="CA11" s="390" t="str">
        <f ca="1">+IF(OFFSET('Water Data'!$F$29,0,10*ROW('Water Data'!F5))="","",OFFSET('Water Data'!$F$29,0,10*ROW('Water Data'!F5)))</f>
        <v/>
      </c>
      <c r="CB11" s="390" t="str">
        <f ca="1">+IF(OFFSET('Water Data'!$G$27,0,10*ROW('Water Data'!G5))="","",OFFSET('Water Data'!$G$27,0,10*ROW('Water Data'!G5)))</f>
        <v/>
      </c>
      <c r="CC11" s="390" t="str">
        <f ca="1">+IF(OFFSET('Water Data'!$G$28,0,10*ROW('Water Data'!G5))="","",OFFSET('Water Data'!$G$28,0,10*ROW('Water Data'!G5)))</f>
        <v/>
      </c>
      <c r="CD11" s="390" t="str">
        <f ca="1">+IF(OFFSET('Water Data'!$G$29,0,10*ROW('Water Data'!G5))="","",OFFSET('Water Data'!$G$29,0,10*ROW('Water Data'!G5)))</f>
        <v/>
      </c>
      <c r="CE11" s="390" t="str">
        <f ca="1">+IF(OFFSET('Water Data'!$H$27,0,10*ROW('Water Data'!H5))="","",OFFSET('Water Data'!$H$27,0,10*ROW('Water Data'!H5)))</f>
        <v>No</v>
      </c>
      <c r="CF11" s="390" t="str">
        <f ca="1">+IF(OFFSET('Water Data'!$H$28,0,10*ROW('Water Data'!H5))="","",OFFSET('Water Data'!$H$28,0,10*ROW('Water Data'!H5)))</f>
        <v>No</v>
      </c>
      <c r="CG11" s="390" t="str">
        <f ca="1">+IF(OFFSET('Water Data'!$H$29,0,10*ROW('Water Data'!H5))="","",OFFSET('Water Data'!$H$29,0,10*ROW('Water Data'!H5)))</f>
        <v>No</v>
      </c>
      <c r="CH11" s="390" t="str">
        <f ca="1">+IF(OFFSET('Water Data'!$I$27,0,10*ROW('Water Data'!I5))="","",OFFSET('Water Data'!$I$27,0,10*ROW('Water Data'!I5)))</f>
        <v>No</v>
      </c>
      <c r="CI11" s="390" t="str">
        <f ca="1">+IF(OFFSET('Water Data'!$I$28,0,10*ROW('Water Data'!I5))="","",OFFSET('Water Data'!$I$28,0,10*ROW('Water Data'!I5)))</f>
        <v>No</v>
      </c>
      <c r="CJ11" s="390" t="str">
        <f ca="1">+IF(OFFSET('Water Data'!$I$29,0,10*ROW('Water Data'!I5))="","",OFFSET('Water Data'!$I$29,0,10*ROW('Water Data'!I5)))</f>
        <v>No</v>
      </c>
      <c r="CK11" s="390" t="str">
        <f ca="1">+IF(OFFSET('Sanitation Data'!$D$28,0,10*ROW('Sanitation Data'!D5))="","",OFFSET('Sanitation Data'!$D$28,0,10*ROW('Sanitation Data'!D5)))</f>
        <v>Yes</v>
      </c>
      <c r="CL11" s="390" t="str">
        <f ca="1">+IF(OFFSET('Sanitation Data'!$D$29,0,10*ROW('Sanitation Data'!D5))="","",OFFSET('Sanitation Data'!$D$29,0,10*ROW('Sanitation Data'!D5)))</f>
        <v>No</v>
      </c>
      <c r="CM11" s="390" t="str">
        <f ca="1">+IF(OFFSET('Sanitation Data'!$D$30,0,10*ROW('Sanitation Data'!D5))="","",OFFSET('Sanitation Data'!$D$30,0,10*ROW('Sanitation Data'!D5)))</f>
        <v/>
      </c>
      <c r="CN11" s="390" t="str">
        <f ca="1">+IF(OFFSET('Sanitation Data'!$D$31,0,10*ROW('Sanitation Data'!D5))="","",OFFSET('Sanitation Data'!$D$31,0,10*ROW('Sanitation Data'!D5)))</f>
        <v/>
      </c>
      <c r="CO11" s="390" t="str">
        <f ca="1">+IF(OFFSET('Sanitation Data'!$D$32,0,10*ROW('Sanitation Data'!D5))="","",OFFSET('Sanitation Data'!$D$32,0,10*ROW('Sanitation Data'!D5)))</f>
        <v>No</v>
      </c>
      <c r="CP11" s="390" t="str">
        <f ca="1">+IF(OFFSET('Sanitation Data'!$E$28,0,10*ROW('Sanitation Data'!E5))="","",OFFSET('Sanitation Data'!$E$28,0,10*ROW('Sanitation Data'!E5)))</f>
        <v/>
      </c>
      <c r="CQ11" s="390" t="str">
        <f ca="1">+IF(OFFSET('Sanitation Data'!$E$29,0,10*ROW('Sanitation Data'!E5))="","",OFFSET('Sanitation Data'!$E$29,0,10*ROW('Sanitation Data'!E5)))</f>
        <v/>
      </c>
      <c r="CR11" s="390" t="str">
        <f ca="1">+IF(OFFSET('Sanitation Data'!$E$30,0,10*ROW('Sanitation Data'!E5))="","",OFFSET('Sanitation Data'!$E$30,0,10*ROW('Sanitation Data'!E5)))</f>
        <v/>
      </c>
      <c r="CS11" s="390" t="str">
        <f ca="1">+IF(OFFSET('Sanitation Data'!$E$31,0,10*ROW('Sanitation Data'!E5))="","",OFFSET('Sanitation Data'!$E$31,0,10*ROW('Sanitation Data'!E5)))</f>
        <v/>
      </c>
      <c r="CT11" s="390" t="str">
        <f ca="1">+IF(OFFSET('Sanitation Data'!$E$32,0,10*ROW('Sanitation Data'!E5))="","",OFFSET('Sanitation Data'!$E$32,0,10*ROW('Sanitation Data'!E5)))</f>
        <v/>
      </c>
      <c r="CU11" s="390" t="str">
        <f ca="1">+IF(OFFSET('Sanitation Data'!$F$28,0,10*ROW('Sanitation Data'!F5))="","",OFFSET('Sanitation Data'!$F$28,0,10*ROW('Sanitation Data'!F5)))</f>
        <v/>
      </c>
      <c r="CV11" s="390" t="str">
        <f ca="1">+IF(OFFSET('Sanitation Data'!$F$29,0,10*ROW('Sanitation Data'!F5))="","",OFFSET('Sanitation Data'!$F$29,0,10*ROW('Sanitation Data'!F5)))</f>
        <v/>
      </c>
      <c r="CW11" s="390" t="str">
        <f ca="1">+IF(OFFSET('Sanitation Data'!$F$30,0,10*ROW('Sanitation Data'!F5))="","",OFFSET('Sanitation Data'!$F$30,0,10*ROW('Sanitation Data'!F5)))</f>
        <v/>
      </c>
      <c r="CX11" s="390" t="str">
        <f ca="1">+IF(OFFSET('Sanitation Data'!$F$31,0,10*ROW('Sanitation Data'!F5))="","",OFFSET('Sanitation Data'!$F$31,0,10*ROW('Sanitation Data'!F5)))</f>
        <v/>
      </c>
      <c r="CY11" s="390" t="str">
        <f ca="1">+IF(OFFSET('Sanitation Data'!$F$32,0,10*ROW('Sanitation Data'!F5))="","",OFFSET('Sanitation Data'!$F$32,0,10*ROW('Sanitation Data'!F5)))</f>
        <v/>
      </c>
      <c r="CZ11" s="390" t="str">
        <f ca="1">+IF(OFFSET('Sanitation Data'!$G$28,0,10*ROW('Sanitation Data'!G5))="","",OFFSET('Sanitation Data'!$G$28,0,10*ROW('Sanitation Data'!G5)))</f>
        <v/>
      </c>
      <c r="DA11" s="390" t="str">
        <f ca="1">+IF(OFFSET('Sanitation Data'!$G$29,0,10*ROW('Sanitation Data'!G5))="","",OFFSET('Sanitation Data'!$G$29,0,10*ROW('Sanitation Data'!G5)))</f>
        <v/>
      </c>
      <c r="DB11" s="390" t="str">
        <f ca="1">+IF(OFFSET('Sanitation Data'!$G$30,0,10*ROW('Sanitation Data'!G5))="","",OFFSET('Sanitation Data'!$G$30,0,10*ROW('Sanitation Data'!G5)))</f>
        <v/>
      </c>
      <c r="DC11" s="390" t="str">
        <f ca="1">+IF(OFFSET('Sanitation Data'!$G$31,0,10*ROW('Sanitation Data'!G5))="","",OFFSET('Sanitation Data'!$G$31,0,10*ROW('Sanitation Data'!G5)))</f>
        <v/>
      </c>
      <c r="DD11" s="390" t="str">
        <f ca="1">+IF(OFFSET('Sanitation Data'!$G$32,0,10*ROW('Sanitation Data'!G5))="","",OFFSET('Sanitation Data'!$G$32,0,10*ROW('Sanitation Data'!G5)))</f>
        <v/>
      </c>
      <c r="DE11" s="390" t="str">
        <f ca="1">+IF(OFFSET('Sanitation Data'!$H$28,0,10*ROW('Sanitation Data'!H5))="","",OFFSET('Sanitation Data'!$H$28,0,10*ROW('Sanitation Data'!H5)))</f>
        <v>Yes</v>
      </c>
      <c r="DF11" s="390" t="str">
        <f ca="1">+IF(OFFSET('Sanitation Data'!$H$29,0,10*ROW('Sanitation Data'!H5))="","",OFFSET('Sanitation Data'!$H$29,0,10*ROW('Sanitation Data'!H5)))</f>
        <v>No</v>
      </c>
      <c r="DG11" s="390" t="str">
        <f ca="1">+IF(OFFSET('Sanitation Data'!$H$30,0,10*ROW('Sanitation Data'!H5))="","",OFFSET('Sanitation Data'!$H$30,0,10*ROW('Sanitation Data'!H5)))</f>
        <v/>
      </c>
      <c r="DH11" s="390" t="str">
        <f ca="1">+IF(OFFSET('Sanitation Data'!$H$31,0,10*ROW('Sanitation Data'!H5))="","",OFFSET('Sanitation Data'!$H$31,0,10*ROW('Sanitation Data'!H5)))</f>
        <v/>
      </c>
      <c r="DI11" s="390" t="str">
        <f ca="1">+IF(OFFSET('Sanitation Data'!$H$32,0,10*ROW('Sanitation Data'!H5))="","",OFFSET('Sanitation Data'!$H$32,0,10*ROW('Sanitation Data'!H5)))</f>
        <v>No</v>
      </c>
      <c r="DJ11" s="390" t="str">
        <f ca="1">+IF(OFFSET('Sanitation Data'!$I$28,0,10*ROW('Sanitation Data'!I5))="","",OFFSET('Sanitation Data'!$I$28,0,10*ROW('Sanitation Data'!I5)))</f>
        <v>Yes</v>
      </c>
      <c r="DK11" s="390" t="str">
        <f ca="1">+IF(OFFSET('Sanitation Data'!$I$29,0,10*ROW('Sanitation Data'!I5))="","",OFFSET('Sanitation Data'!$I$29,0,10*ROW('Sanitation Data'!I5)))</f>
        <v>No</v>
      </c>
      <c r="DL11" s="390" t="str">
        <f ca="1">+IF(OFFSET('Sanitation Data'!$I$30,0,10*ROW('Sanitation Data'!I5))="","",OFFSET('Sanitation Data'!$I$30,0,10*ROW('Sanitation Data'!I5)))</f>
        <v/>
      </c>
      <c r="DM11" s="390" t="str">
        <f ca="1">+IF(OFFSET('Sanitation Data'!$I$31,0,10*ROW('Sanitation Data'!I5))="","",OFFSET('Sanitation Data'!$I$31,0,10*ROW('Sanitation Data'!I5)))</f>
        <v/>
      </c>
      <c r="DN11" s="390" t="str">
        <f ca="1">+IF(OFFSET('Sanitation Data'!$I$32,0,10*ROW('Sanitation Data'!I5))="","",OFFSET('Sanitation Data'!$I$32,0,10*ROW('Sanitation Data'!I5)))</f>
        <v>No</v>
      </c>
      <c r="DO11" s="390" t="str">
        <f ca="1">+IF(OFFSET('Hygiene Data'!$D$11,0,10*ROW('Hygiene Data'!D5))="","",OFFSET('Hygiene Data'!$D$11,0,10*ROW('Hygiene Data'!D5)))</f>
        <v>Yes</v>
      </c>
      <c r="DP11" s="390" t="str">
        <f ca="1">+IF(OFFSET('Hygiene Data'!$D$12,0,10*ROW('Hygiene Data'!D5))="","",OFFSET('Hygiene Data'!$D$12,0,10*ROW('Hygiene Data'!D5)))</f>
        <v>Yes</v>
      </c>
      <c r="DQ11" s="390" t="str">
        <f ca="1">+IF(OFFSET('Hygiene Data'!$D$13,0,10*ROW('Hygiene Data'!D5))="","",OFFSET('Hygiene Data'!$D$13,0,10*ROW('Hygiene Data'!D5)))</f>
        <v>Yes</v>
      </c>
      <c r="DR11" s="390" t="str">
        <f ca="1">+IF(OFFSET('Hygiene Data'!$E$11,0,10*ROW('Hygiene Data'!E5))="","",OFFSET('Hygiene Data'!$E$11,0,10*ROW('Hygiene Data'!E5)))</f>
        <v/>
      </c>
      <c r="DS11" s="390" t="str">
        <f ca="1">+IF(OFFSET('Hygiene Data'!$E$12,0,10*ROW('Hygiene Data'!E5))="","",OFFSET('Hygiene Data'!$E$12,0,10*ROW('Hygiene Data'!E5)))</f>
        <v/>
      </c>
      <c r="DT11" s="390" t="str">
        <f ca="1">+IF(OFFSET('Hygiene Data'!$E$13,0,10*ROW('Hygiene Data'!E5))="","",OFFSET('Hygiene Data'!$E$13,0,10*ROW('Hygiene Data'!E5)))</f>
        <v/>
      </c>
      <c r="DU11" s="390" t="str">
        <f ca="1">+IF(OFFSET('Hygiene Data'!$F$11,0,10*ROW('Hygiene Data'!F5))="","",OFFSET('Hygiene Data'!$F$11,0,10*ROW('Hygiene Data'!F5)))</f>
        <v/>
      </c>
      <c r="DV11" s="390" t="str">
        <f ca="1">+IF(OFFSET('Hygiene Data'!$F$12,0,10*ROW('Hygiene Data'!F5))="","",OFFSET('Hygiene Data'!$F$12,0,10*ROW('Hygiene Data'!F5)))</f>
        <v/>
      </c>
      <c r="DW11" s="390" t="str">
        <f ca="1">+IF(OFFSET('Hygiene Data'!$F$13,0,10*ROW('Hygiene Data'!F5))="","",OFFSET('Hygiene Data'!$F$13,0,10*ROW('Hygiene Data'!F5)))</f>
        <v/>
      </c>
      <c r="DX11" s="390" t="str">
        <f ca="1">+IF(OFFSET('Hygiene Data'!$G$11,0,10*ROW('Hygiene Data'!G5))="","",OFFSET('Hygiene Data'!$G$11,0,10*ROW('Hygiene Data'!G5)))</f>
        <v/>
      </c>
      <c r="DY11" s="390" t="str">
        <f ca="1">+IF(OFFSET('Hygiene Data'!$G$12,0,10*ROW('Hygiene Data'!G5))="","",OFFSET('Hygiene Data'!$G$12,0,10*ROW('Hygiene Data'!G5)))</f>
        <v/>
      </c>
      <c r="DZ11" s="390" t="str">
        <f ca="1">+IF(OFFSET('Hygiene Data'!$G$13,0,10*ROW('Hygiene Data'!G5))="","",OFFSET('Hygiene Data'!$G$13,0,10*ROW('Hygiene Data'!G5)))</f>
        <v/>
      </c>
      <c r="EA11" s="390" t="str">
        <f ca="1">+IF(OFFSET('Hygiene Data'!$H$11,0,10*ROW('Hygiene Data'!H5))="","",OFFSET('Hygiene Data'!$H$11,0,10*ROW('Hygiene Data'!H5)))</f>
        <v>Yes</v>
      </c>
      <c r="EB11" s="390" t="str">
        <f ca="1">+IF(OFFSET('Hygiene Data'!$H$12,0,10*ROW('Hygiene Data'!H5))="","",OFFSET('Hygiene Data'!$H$12,0,10*ROW('Hygiene Data'!H5)))</f>
        <v>Yes</v>
      </c>
      <c r="EC11" s="390" t="str">
        <f ca="1">+IF(OFFSET('Hygiene Data'!$H$13,0,10*ROW('Hygiene Data'!H5))="","",OFFSET('Hygiene Data'!$H$13,0,10*ROW('Hygiene Data'!H5)))</f>
        <v>Yes</v>
      </c>
      <c r="ED11" s="390" t="str">
        <f ca="1">+IF(OFFSET('Hygiene Data'!$I$11,0,10*ROW('Hygiene Data'!I5))="","",OFFSET('Hygiene Data'!$I$11,0,10*ROW('Hygiene Data'!I5)))</f>
        <v>Yes</v>
      </c>
      <c r="EE11" s="390" t="str">
        <f ca="1">+IF(OFFSET('Hygiene Data'!$I$12,0,10*ROW('Hygiene Data'!I5))="","",OFFSET('Hygiene Data'!$I$12,0,10*ROW('Hygiene Data'!I5)))</f>
        <v>Yes</v>
      </c>
      <c r="EF11" s="390" t="str">
        <f ca="1">+IF(OFFSET('Hygiene Data'!$I$13,0,10*ROW('Hygiene Data'!I5))="","",OFFSET('Hygiene Data'!$I$13,0,10*ROW('Hygiene Data'!I5)))</f>
        <v>Yes</v>
      </c>
    </row>
    <row r="12" spans="1:136" x14ac:dyDescent="0.25">
      <c r="A12" s="499" t="str">
        <f ca="1">+IF(OFFSET('Water Data'!$B$2,0,10*ROW('Water Data'!E6))="","",OFFSET('Water Data'!$B$2,0,10*ROW('Water Data'!E6)))</f>
        <v>MDA_2018_PWH</v>
      </c>
      <c r="B12" s="499"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526">
        <f t="shared" ca="1" si="0"/>
        <v>2018</v>
      </c>
      <c r="D12" s="527">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527" t="str">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527" t="str">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527"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27"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27"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27"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27"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27"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27"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27"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27"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27"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27"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27"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27"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27"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27"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28"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28"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28"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28"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28">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85</v>
      </c>
      <c r="AA12" s="528"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28"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28"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28"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28"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28"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28"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28"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28"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28"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28"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28"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28"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28"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28"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28"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28"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28"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28"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28"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28"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28"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28"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28"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28"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29"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605"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29">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70</v>
      </c>
      <c r="BC12" s="529"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29"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29"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29"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29"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29"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29"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29"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29"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29"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29"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29"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29"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29"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29"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90" t="str">
        <f ca="1">+IF(OFFSET('Water Data'!$D$27,0,10*ROW('Water Data'!D6))="","",OFFSET('Water Data'!$D$27,0,10*ROW('Water Data'!D6)))</f>
        <v>Yes</v>
      </c>
      <c r="BT12" s="390" t="str">
        <f ca="1">+IF(OFFSET('Water Data'!$D$28,0,10*ROW('Water Data'!D6))="","",OFFSET('Water Data'!$D$28,0,10*ROW('Water Data'!D6)))</f>
        <v>No</v>
      </c>
      <c r="BU12" s="390" t="str">
        <f ca="1">+IF(OFFSET('Water Data'!$D$29,0,10*ROW('Water Data'!D6))="","",OFFSET('Water Data'!$D$29,0,10*ROW('Water Data'!D6)))</f>
        <v>No</v>
      </c>
      <c r="BV12" s="390" t="str">
        <f ca="1">+IF(OFFSET('Water Data'!$E$27,0,10*ROW('Water Data'!E6))="","",OFFSET('Water Data'!$E$27,0,10*ROW('Water Data'!E6)))</f>
        <v/>
      </c>
      <c r="BW12" s="390" t="str">
        <f ca="1">+IF(OFFSET('Water Data'!$E$28,0,10*ROW('Water Data'!E6))="","",OFFSET('Water Data'!$E$28,0,10*ROW('Water Data'!E6)))</f>
        <v/>
      </c>
      <c r="BX12" s="390" t="str">
        <f ca="1">+IF(OFFSET('Water Data'!$E$29,0,10*ROW('Water Data'!E6))="","",OFFSET('Water Data'!$E$29,0,10*ROW('Water Data'!E6)))</f>
        <v/>
      </c>
      <c r="BY12" s="390" t="str">
        <f ca="1">+IF(OFFSET('Water Data'!$F$27,0,10*ROW('Water Data'!F6))="","",OFFSET('Water Data'!$F$27,0,10*ROW('Water Data'!F6)))</f>
        <v/>
      </c>
      <c r="BZ12" s="390" t="str">
        <f ca="1">+IF(OFFSET('Water Data'!$F$28,0,10*ROW('Water Data'!F6))="","",OFFSET('Water Data'!$F$28,0,10*ROW('Water Data'!F6)))</f>
        <v/>
      </c>
      <c r="CA12" s="390" t="str">
        <f ca="1">+IF(OFFSET('Water Data'!$F$29,0,10*ROW('Water Data'!F6))="","",OFFSET('Water Data'!$F$29,0,10*ROW('Water Data'!F6)))</f>
        <v/>
      </c>
      <c r="CB12" s="390" t="str">
        <f ca="1">+IF(OFFSET('Water Data'!$G$27,0,10*ROW('Water Data'!G6))="","",OFFSET('Water Data'!$G$27,0,10*ROW('Water Data'!G6)))</f>
        <v/>
      </c>
      <c r="CC12" s="390" t="str">
        <f ca="1">+IF(OFFSET('Water Data'!$G$28,0,10*ROW('Water Data'!G6))="","",OFFSET('Water Data'!$G$28,0,10*ROW('Water Data'!G6)))</f>
        <v/>
      </c>
      <c r="CD12" s="390" t="str">
        <f ca="1">+IF(OFFSET('Water Data'!$G$29,0,10*ROW('Water Data'!G6))="","",OFFSET('Water Data'!$G$29,0,10*ROW('Water Data'!G6)))</f>
        <v/>
      </c>
      <c r="CE12" s="390" t="str">
        <f ca="1">+IF(OFFSET('Water Data'!$H$27,0,10*ROW('Water Data'!H6))="","",OFFSET('Water Data'!$H$27,0,10*ROW('Water Data'!H6)))</f>
        <v/>
      </c>
      <c r="CF12" s="390" t="str">
        <f ca="1">+IF(OFFSET('Water Data'!$H$28,0,10*ROW('Water Data'!H6))="","",OFFSET('Water Data'!$H$28,0,10*ROW('Water Data'!H6)))</f>
        <v/>
      </c>
      <c r="CG12" s="390" t="str">
        <f ca="1">+IF(OFFSET('Water Data'!$H$29,0,10*ROW('Water Data'!H6))="","",OFFSET('Water Data'!$H$29,0,10*ROW('Water Data'!H6)))</f>
        <v/>
      </c>
      <c r="CH12" s="390" t="str">
        <f ca="1">+IF(OFFSET('Water Data'!$I$27,0,10*ROW('Water Data'!I6))="","",OFFSET('Water Data'!$I$27,0,10*ROW('Water Data'!I6)))</f>
        <v/>
      </c>
      <c r="CI12" s="390" t="str">
        <f ca="1">+IF(OFFSET('Water Data'!$I$28,0,10*ROW('Water Data'!I6))="","",OFFSET('Water Data'!$I$28,0,10*ROW('Water Data'!I6)))</f>
        <v/>
      </c>
      <c r="CJ12" s="390" t="str">
        <f ca="1">+IF(OFFSET('Water Data'!$I$29,0,10*ROW('Water Data'!I6))="","",OFFSET('Water Data'!$I$29,0,10*ROW('Water Data'!I6)))</f>
        <v/>
      </c>
      <c r="CK12" s="390" t="str">
        <f ca="1">+IF(OFFSET('Sanitation Data'!$D$28,0,10*ROW('Sanitation Data'!D6))="","",OFFSET('Sanitation Data'!$D$28,0,10*ROW('Sanitation Data'!D6)))</f>
        <v/>
      </c>
      <c r="CL12" s="390" t="str">
        <f ca="1">+IF(OFFSET('Sanitation Data'!$D$29,0,10*ROW('Sanitation Data'!D6))="","",OFFSET('Sanitation Data'!$D$29,0,10*ROW('Sanitation Data'!D6)))</f>
        <v/>
      </c>
      <c r="CM12" s="390" t="str">
        <f ca="1">+IF(OFFSET('Sanitation Data'!$D$30,0,10*ROW('Sanitation Data'!D6))="","",OFFSET('Sanitation Data'!$D$30,0,10*ROW('Sanitation Data'!D6)))</f>
        <v/>
      </c>
      <c r="CN12" s="390" t="str">
        <f ca="1">+IF(OFFSET('Sanitation Data'!$D$31,0,10*ROW('Sanitation Data'!D6))="","",OFFSET('Sanitation Data'!$D$31,0,10*ROW('Sanitation Data'!D6)))</f>
        <v/>
      </c>
      <c r="CO12" s="390" t="str">
        <f ca="1">+IF(OFFSET('Sanitation Data'!$D$32,0,10*ROW('Sanitation Data'!D6))="","",OFFSET('Sanitation Data'!$D$32,0,10*ROW('Sanitation Data'!D6)))</f>
        <v>Yes</v>
      </c>
      <c r="CP12" s="390" t="str">
        <f ca="1">+IF(OFFSET('Sanitation Data'!$E$28,0,10*ROW('Sanitation Data'!E6))="","",OFFSET('Sanitation Data'!$E$28,0,10*ROW('Sanitation Data'!E6)))</f>
        <v/>
      </c>
      <c r="CQ12" s="390" t="str">
        <f ca="1">+IF(OFFSET('Sanitation Data'!$E$29,0,10*ROW('Sanitation Data'!E6))="","",OFFSET('Sanitation Data'!$E$29,0,10*ROW('Sanitation Data'!E6)))</f>
        <v/>
      </c>
      <c r="CR12" s="390" t="str">
        <f ca="1">+IF(OFFSET('Sanitation Data'!$E$30,0,10*ROW('Sanitation Data'!E6))="","",OFFSET('Sanitation Data'!$E$30,0,10*ROW('Sanitation Data'!E6)))</f>
        <v/>
      </c>
      <c r="CS12" s="390" t="str">
        <f ca="1">+IF(OFFSET('Sanitation Data'!$E$31,0,10*ROW('Sanitation Data'!E6))="","",OFFSET('Sanitation Data'!$E$31,0,10*ROW('Sanitation Data'!E6)))</f>
        <v/>
      </c>
      <c r="CT12" s="390" t="str">
        <f ca="1">+IF(OFFSET('Sanitation Data'!$E$32,0,10*ROW('Sanitation Data'!E6))="","",OFFSET('Sanitation Data'!$E$32,0,10*ROW('Sanitation Data'!E6)))</f>
        <v/>
      </c>
      <c r="CU12" s="390" t="str">
        <f ca="1">+IF(OFFSET('Sanitation Data'!$F$28,0,10*ROW('Sanitation Data'!F6))="","",OFFSET('Sanitation Data'!$F$28,0,10*ROW('Sanitation Data'!F6)))</f>
        <v/>
      </c>
      <c r="CV12" s="390" t="str">
        <f ca="1">+IF(OFFSET('Sanitation Data'!$F$29,0,10*ROW('Sanitation Data'!F6))="","",OFFSET('Sanitation Data'!$F$29,0,10*ROW('Sanitation Data'!F6)))</f>
        <v/>
      </c>
      <c r="CW12" s="390" t="str">
        <f ca="1">+IF(OFFSET('Sanitation Data'!$F$30,0,10*ROW('Sanitation Data'!F6))="","",OFFSET('Sanitation Data'!$F$30,0,10*ROW('Sanitation Data'!F6)))</f>
        <v/>
      </c>
      <c r="CX12" s="390" t="str">
        <f ca="1">+IF(OFFSET('Sanitation Data'!$F$31,0,10*ROW('Sanitation Data'!F6))="","",OFFSET('Sanitation Data'!$F$31,0,10*ROW('Sanitation Data'!F6)))</f>
        <v/>
      </c>
      <c r="CY12" s="390" t="str">
        <f ca="1">+IF(OFFSET('Sanitation Data'!$F$32,0,10*ROW('Sanitation Data'!F6))="","",OFFSET('Sanitation Data'!$F$32,0,10*ROW('Sanitation Data'!F6)))</f>
        <v/>
      </c>
      <c r="CZ12" s="390" t="str">
        <f ca="1">+IF(OFFSET('Sanitation Data'!$G$28,0,10*ROW('Sanitation Data'!G6))="","",OFFSET('Sanitation Data'!$G$28,0,10*ROW('Sanitation Data'!G6)))</f>
        <v/>
      </c>
      <c r="DA12" s="390" t="str">
        <f ca="1">+IF(OFFSET('Sanitation Data'!$G$29,0,10*ROW('Sanitation Data'!G6))="","",OFFSET('Sanitation Data'!$G$29,0,10*ROW('Sanitation Data'!G6)))</f>
        <v/>
      </c>
      <c r="DB12" s="390" t="str">
        <f ca="1">+IF(OFFSET('Sanitation Data'!$G$30,0,10*ROW('Sanitation Data'!G6))="","",OFFSET('Sanitation Data'!$G$30,0,10*ROW('Sanitation Data'!G6)))</f>
        <v/>
      </c>
      <c r="DC12" s="390" t="str">
        <f ca="1">+IF(OFFSET('Sanitation Data'!$G$31,0,10*ROW('Sanitation Data'!G6))="","",OFFSET('Sanitation Data'!$G$31,0,10*ROW('Sanitation Data'!G6)))</f>
        <v/>
      </c>
      <c r="DD12" s="390" t="str">
        <f ca="1">+IF(OFFSET('Sanitation Data'!$G$32,0,10*ROW('Sanitation Data'!G6))="","",OFFSET('Sanitation Data'!$G$32,0,10*ROW('Sanitation Data'!G6)))</f>
        <v/>
      </c>
      <c r="DE12" s="390" t="str">
        <f ca="1">+IF(OFFSET('Sanitation Data'!$H$28,0,10*ROW('Sanitation Data'!H6))="","",OFFSET('Sanitation Data'!$H$28,0,10*ROW('Sanitation Data'!H6)))</f>
        <v/>
      </c>
      <c r="DF12" s="390" t="str">
        <f ca="1">+IF(OFFSET('Sanitation Data'!$H$29,0,10*ROW('Sanitation Data'!H6))="","",OFFSET('Sanitation Data'!$H$29,0,10*ROW('Sanitation Data'!H6)))</f>
        <v/>
      </c>
      <c r="DG12" s="390" t="str">
        <f ca="1">+IF(OFFSET('Sanitation Data'!$H$30,0,10*ROW('Sanitation Data'!H6))="","",OFFSET('Sanitation Data'!$H$30,0,10*ROW('Sanitation Data'!H6)))</f>
        <v/>
      </c>
      <c r="DH12" s="390" t="str">
        <f ca="1">+IF(OFFSET('Sanitation Data'!$H$31,0,10*ROW('Sanitation Data'!H6))="","",OFFSET('Sanitation Data'!$H$31,0,10*ROW('Sanitation Data'!H6)))</f>
        <v/>
      </c>
      <c r="DI12" s="390" t="str">
        <f ca="1">+IF(OFFSET('Sanitation Data'!$H$32,0,10*ROW('Sanitation Data'!H6))="","",OFFSET('Sanitation Data'!$H$32,0,10*ROW('Sanitation Data'!H6)))</f>
        <v/>
      </c>
      <c r="DJ12" s="390" t="str">
        <f ca="1">+IF(OFFSET('Sanitation Data'!$I$28,0,10*ROW('Sanitation Data'!I6))="","",OFFSET('Sanitation Data'!$I$28,0,10*ROW('Sanitation Data'!I6)))</f>
        <v/>
      </c>
      <c r="DK12" s="390" t="str">
        <f ca="1">+IF(OFFSET('Sanitation Data'!$I$29,0,10*ROW('Sanitation Data'!I6))="","",OFFSET('Sanitation Data'!$I$29,0,10*ROW('Sanitation Data'!I6)))</f>
        <v/>
      </c>
      <c r="DL12" s="390" t="str">
        <f ca="1">+IF(OFFSET('Sanitation Data'!$I$30,0,10*ROW('Sanitation Data'!I6))="","",OFFSET('Sanitation Data'!$I$30,0,10*ROW('Sanitation Data'!I6)))</f>
        <v/>
      </c>
      <c r="DM12" s="390" t="str">
        <f ca="1">+IF(OFFSET('Sanitation Data'!$I$31,0,10*ROW('Sanitation Data'!I6))="","",OFFSET('Sanitation Data'!$I$31,0,10*ROW('Sanitation Data'!I6)))</f>
        <v/>
      </c>
      <c r="DN12" s="390" t="str">
        <f ca="1">+IF(OFFSET('Sanitation Data'!$I$32,0,10*ROW('Sanitation Data'!I6))="","",OFFSET('Sanitation Data'!$I$32,0,10*ROW('Sanitation Data'!I6)))</f>
        <v/>
      </c>
      <c r="DO12" s="390" t="str">
        <f ca="1">+IF(OFFSET('Hygiene Data'!$D$11,0,10*ROW('Hygiene Data'!D6))="","",OFFSET('Hygiene Data'!$D$11,0,10*ROW('Hygiene Data'!D6)))</f>
        <v/>
      </c>
      <c r="DP12" s="390" t="str">
        <f ca="1">+IF(OFFSET('Hygiene Data'!$D$12,0,10*ROW('Hygiene Data'!D6))="","",OFFSET('Hygiene Data'!$D$12,0,10*ROW('Hygiene Data'!D6)))</f>
        <v/>
      </c>
      <c r="DQ12" s="390" t="str">
        <f ca="1">+IF(OFFSET('Hygiene Data'!$D$13,0,10*ROW('Hygiene Data'!D6))="","",OFFSET('Hygiene Data'!$D$13,0,10*ROW('Hygiene Data'!D6)))</f>
        <v>Yes</v>
      </c>
      <c r="DR12" s="390" t="str">
        <f ca="1">+IF(OFFSET('Hygiene Data'!$E$11,0,10*ROW('Hygiene Data'!E6))="","",OFFSET('Hygiene Data'!$E$11,0,10*ROW('Hygiene Data'!E6)))</f>
        <v/>
      </c>
      <c r="DS12" s="390" t="str">
        <f ca="1">+IF(OFFSET('Hygiene Data'!$E$12,0,10*ROW('Hygiene Data'!E6))="","",OFFSET('Hygiene Data'!$E$12,0,10*ROW('Hygiene Data'!E6)))</f>
        <v/>
      </c>
      <c r="DT12" s="390" t="str">
        <f ca="1">+IF(OFFSET('Hygiene Data'!$E$13,0,10*ROW('Hygiene Data'!E6))="","",OFFSET('Hygiene Data'!$E$13,0,10*ROW('Hygiene Data'!E6)))</f>
        <v/>
      </c>
      <c r="DU12" s="390" t="str">
        <f ca="1">+IF(OFFSET('Hygiene Data'!$F$11,0,10*ROW('Hygiene Data'!F6))="","",OFFSET('Hygiene Data'!$F$11,0,10*ROW('Hygiene Data'!F6)))</f>
        <v/>
      </c>
      <c r="DV12" s="390" t="str">
        <f ca="1">+IF(OFFSET('Hygiene Data'!$F$12,0,10*ROW('Hygiene Data'!F6))="","",OFFSET('Hygiene Data'!$F$12,0,10*ROW('Hygiene Data'!F6)))</f>
        <v/>
      </c>
      <c r="DW12" s="390" t="str">
        <f ca="1">+IF(OFFSET('Hygiene Data'!$F$13,0,10*ROW('Hygiene Data'!F6))="","",OFFSET('Hygiene Data'!$F$13,0,10*ROW('Hygiene Data'!F6)))</f>
        <v/>
      </c>
      <c r="DX12" s="390" t="str">
        <f ca="1">+IF(OFFSET('Hygiene Data'!$G$11,0,10*ROW('Hygiene Data'!G6))="","",OFFSET('Hygiene Data'!$G$11,0,10*ROW('Hygiene Data'!G6)))</f>
        <v/>
      </c>
      <c r="DY12" s="390" t="str">
        <f ca="1">+IF(OFFSET('Hygiene Data'!$G$12,0,10*ROW('Hygiene Data'!G6))="","",OFFSET('Hygiene Data'!$G$12,0,10*ROW('Hygiene Data'!G6)))</f>
        <v/>
      </c>
      <c r="DZ12" s="390" t="str">
        <f ca="1">+IF(OFFSET('Hygiene Data'!$G$13,0,10*ROW('Hygiene Data'!G6))="","",OFFSET('Hygiene Data'!$G$13,0,10*ROW('Hygiene Data'!G6)))</f>
        <v/>
      </c>
      <c r="EA12" s="390" t="str">
        <f ca="1">+IF(OFFSET('Hygiene Data'!$H$11,0,10*ROW('Hygiene Data'!H6))="","",OFFSET('Hygiene Data'!$H$11,0,10*ROW('Hygiene Data'!H6)))</f>
        <v/>
      </c>
      <c r="EB12" s="390" t="str">
        <f ca="1">+IF(OFFSET('Hygiene Data'!$H$12,0,10*ROW('Hygiene Data'!H6))="","",OFFSET('Hygiene Data'!$H$12,0,10*ROW('Hygiene Data'!H6)))</f>
        <v/>
      </c>
      <c r="EC12" s="390" t="str">
        <f ca="1">+IF(OFFSET('Hygiene Data'!$H$13,0,10*ROW('Hygiene Data'!H6))="","",OFFSET('Hygiene Data'!$H$13,0,10*ROW('Hygiene Data'!H6)))</f>
        <v/>
      </c>
      <c r="ED12" s="390" t="str">
        <f ca="1">+IF(OFFSET('Hygiene Data'!$I$11,0,10*ROW('Hygiene Data'!I6))="","",OFFSET('Hygiene Data'!$I$11,0,10*ROW('Hygiene Data'!I6)))</f>
        <v/>
      </c>
      <c r="EE12" s="390" t="str">
        <f ca="1">+IF(OFFSET('Hygiene Data'!$I$12,0,10*ROW('Hygiene Data'!I6))="","",OFFSET('Hygiene Data'!$I$12,0,10*ROW('Hygiene Data'!I6)))</f>
        <v/>
      </c>
      <c r="EF12" s="390" t="str">
        <f ca="1">+IF(OFFSET('Hygiene Data'!$I$13,0,10*ROW('Hygiene Data'!I6))="","",OFFSET('Hygiene Data'!$I$13,0,10*ROW('Hygiene Data'!I6)))</f>
        <v/>
      </c>
    </row>
    <row r="13" spans="1:136" x14ac:dyDescent="0.25">
      <c r="A13" s="499" t="str">
        <f ca="1">+IF(OFFSET('Water Data'!$B$2,0,10*ROW('Water Data'!E7))="","",OFFSET('Water Data'!$B$2,0,10*ROW('Water Data'!E7)))</f>
        <v>MDA_2019_UIS</v>
      </c>
      <c r="B13" s="499"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Other</v>
      </c>
      <c r="C13" s="526">
        <f t="shared" ca="1" si="0"/>
        <v>2019</v>
      </c>
      <c r="D13" s="527" t="str">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527" t="str">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527" t="str">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527"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27"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27"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27"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27"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27"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27"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27"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27"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27" t="str">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[100]</v>
      </c>
      <c r="Q13" s="527" t="str">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[100]</v>
      </c>
      <c r="R13" s="527" t="str">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[100]</v>
      </c>
      <c r="S13" s="527" t="str">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[100]</v>
      </c>
      <c r="T13" s="527" t="str">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[100]</v>
      </c>
      <c r="U13" s="527" t="str">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[100]</v>
      </c>
      <c r="V13" s="528">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100</v>
      </c>
      <c r="W13" s="528" t="str">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[100]</v>
      </c>
      <c r="X13" s="528"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28"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28" t="str">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[100]</v>
      </c>
      <c r="AA13" s="528"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28"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28"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28"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28"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28"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28"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28"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28"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28"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28"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28"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28"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28"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28"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28">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100</v>
      </c>
      <c r="AQ13" s="528" t="str">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[100]</v>
      </c>
      <c r="AR13" s="528"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28"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28" t="str">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[100]</v>
      </c>
      <c r="AU13" s="528">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100</v>
      </c>
      <c r="AV13" s="528" t="str">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[100]</v>
      </c>
      <c r="AW13" s="528"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28"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28" t="str">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[100]</v>
      </c>
      <c r="AZ13" s="529">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100</v>
      </c>
      <c r="BA13" s="605">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100</v>
      </c>
      <c r="BB13" s="529">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100</v>
      </c>
      <c r="BC13" s="529"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29"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29"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29"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29"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29"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29"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29"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29"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29">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100</v>
      </c>
      <c r="BM13" s="529">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100</v>
      </c>
      <c r="BN13" s="529">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100</v>
      </c>
      <c r="BO13" s="529">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100</v>
      </c>
      <c r="BP13" s="529">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100</v>
      </c>
      <c r="BQ13" s="529">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100</v>
      </c>
      <c r="BS13" s="390" t="str">
        <f ca="1">+IF(OFFSET('Water Data'!$D$27,0,10*ROW('Water Data'!D7))="","",OFFSET('Water Data'!$D$27,0,10*ROW('Water Data'!D7)))</f>
        <v>No</v>
      </c>
      <c r="BT13" s="390" t="str">
        <f ca="1">+IF(OFFSET('Water Data'!$D$28,0,10*ROW('Water Data'!D7))="","",OFFSET('Water Data'!$D$28,0,10*ROW('Water Data'!D7)))</f>
        <v>No</v>
      </c>
      <c r="BU13" s="390" t="str">
        <f ca="1">+IF(OFFSET('Water Data'!$D$29,0,10*ROW('Water Data'!D7))="","",OFFSET('Water Data'!$D$29,0,10*ROW('Water Data'!D7)))</f>
        <v>No</v>
      </c>
      <c r="BV13" s="390" t="str">
        <f ca="1">+IF(OFFSET('Water Data'!$E$27,0,10*ROW('Water Data'!E7))="","",OFFSET('Water Data'!$E$27,0,10*ROW('Water Data'!E7)))</f>
        <v/>
      </c>
      <c r="BW13" s="390" t="str">
        <f ca="1">+IF(OFFSET('Water Data'!$E$28,0,10*ROW('Water Data'!E7))="","",OFFSET('Water Data'!$E$28,0,10*ROW('Water Data'!E7)))</f>
        <v/>
      </c>
      <c r="BX13" s="390" t="str">
        <f ca="1">+IF(OFFSET('Water Data'!$E$29,0,10*ROW('Water Data'!E7))="","",OFFSET('Water Data'!$E$29,0,10*ROW('Water Data'!E7)))</f>
        <v/>
      </c>
      <c r="BY13" s="390" t="str">
        <f ca="1">+IF(OFFSET('Water Data'!$F$27,0,10*ROW('Water Data'!F7))="","",OFFSET('Water Data'!$F$27,0,10*ROW('Water Data'!F7)))</f>
        <v/>
      </c>
      <c r="BZ13" s="390" t="str">
        <f ca="1">+IF(OFFSET('Water Data'!$F$28,0,10*ROW('Water Data'!F7))="","",OFFSET('Water Data'!$F$28,0,10*ROW('Water Data'!F7)))</f>
        <v/>
      </c>
      <c r="CA13" s="390" t="str">
        <f ca="1">+IF(OFFSET('Water Data'!$F$29,0,10*ROW('Water Data'!F7))="","",OFFSET('Water Data'!$F$29,0,10*ROW('Water Data'!F7)))</f>
        <v/>
      </c>
      <c r="CB13" s="390" t="str">
        <f ca="1">+IF(OFFSET('Water Data'!$G$27,0,10*ROW('Water Data'!G7))="","",OFFSET('Water Data'!$G$27,0,10*ROW('Water Data'!G7)))</f>
        <v/>
      </c>
      <c r="CC13" s="390" t="str">
        <f ca="1">+IF(OFFSET('Water Data'!$G$28,0,10*ROW('Water Data'!G7))="","",OFFSET('Water Data'!$G$28,0,10*ROW('Water Data'!G7)))</f>
        <v/>
      </c>
      <c r="CD13" s="390" t="str">
        <f ca="1">+IF(OFFSET('Water Data'!$G$29,0,10*ROW('Water Data'!G7))="","",OFFSET('Water Data'!$G$29,0,10*ROW('Water Data'!G7)))</f>
        <v/>
      </c>
      <c r="CE13" s="390" t="str">
        <f ca="1">+IF(OFFSET('Water Data'!$H$27,0,10*ROW('Water Data'!H7))="","",OFFSET('Water Data'!$H$27,0,10*ROW('Water Data'!H7)))</f>
        <v>No</v>
      </c>
      <c r="CF13" s="390" t="str">
        <f ca="1">+IF(OFFSET('Water Data'!$H$28,0,10*ROW('Water Data'!H7))="","",OFFSET('Water Data'!$H$28,0,10*ROW('Water Data'!H7)))</f>
        <v>No</v>
      </c>
      <c r="CG13" s="390" t="str">
        <f ca="1">+IF(OFFSET('Water Data'!$H$29,0,10*ROW('Water Data'!H7))="","",OFFSET('Water Data'!$H$29,0,10*ROW('Water Data'!H7)))</f>
        <v>No</v>
      </c>
      <c r="CH13" s="390" t="str">
        <f ca="1">+IF(OFFSET('Water Data'!$I$27,0,10*ROW('Water Data'!I7))="","",OFFSET('Water Data'!$I$27,0,10*ROW('Water Data'!I7)))</f>
        <v>No</v>
      </c>
      <c r="CI13" s="390" t="str">
        <f ca="1">+IF(OFFSET('Water Data'!$I$28,0,10*ROW('Water Data'!I7))="","",OFFSET('Water Data'!$I$28,0,10*ROW('Water Data'!I7)))</f>
        <v>No</v>
      </c>
      <c r="CJ13" s="390" t="str">
        <f ca="1">+IF(OFFSET('Water Data'!$I$29,0,10*ROW('Water Data'!I7))="","",OFFSET('Water Data'!$I$29,0,10*ROW('Water Data'!I7)))</f>
        <v>No</v>
      </c>
      <c r="CK13" s="390" t="str">
        <f ca="1">+IF(OFFSET('Sanitation Data'!$D$28,0,10*ROW('Sanitation Data'!D7))="","",OFFSET('Sanitation Data'!$D$28,0,10*ROW('Sanitation Data'!D7)))</f>
        <v>Yes</v>
      </c>
      <c r="CL13" s="390" t="str">
        <f ca="1">+IF(OFFSET('Sanitation Data'!$D$29,0,10*ROW('Sanitation Data'!D7))="","",OFFSET('Sanitation Data'!$D$29,0,10*ROW('Sanitation Data'!D7)))</f>
        <v>No</v>
      </c>
      <c r="CM13" s="390" t="str">
        <f ca="1">+IF(OFFSET('Sanitation Data'!$D$30,0,10*ROW('Sanitation Data'!D7))="","",OFFSET('Sanitation Data'!$D$30,0,10*ROW('Sanitation Data'!D7)))</f>
        <v/>
      </c>
      <c r="CN13" s="390" t="str">
        <f ca="1">+IF(OFFSET('Sanitation Data'!$D$31,0,10*ROW('Sanitation Data'!D7))="","",OFFSET('Sanitation Data'!$D$31,0,10*ROW('Sanitation Data'!D7)))</f>
        <v/>
      </c>
      <c r="CO13" s="390" t="str">
        <f ca="1">+IF(OFFSET('Sanitation Data'!$D$32,0,10*ROW('Sanitation Data'!D7))="","",OFFSET('Sanitation Data'!$D$32,0,10*ROW('Sanitation Data'!D7)))</f>
        <v>No</v>
      </c>
      <c r="CP13" s="390" t="str">
        <f ca="1">+IF(OFFSET('Sanitation Data'!$E$28,0,10*ROW('Sanitation Data'!E7))="","",OFFSET('Sanitation Data'!$E$28,0,10*ROW('Sanitation Data'!E7)))</f>
        <v/>
      </c>
      <c r="CQ13" s="390" t="str">
        <f ca="1">+IF(OFFSET('Sanitation Data'!$E$29,0,10*ROW('Sanitation Data'!E7))="","",OFFSET('Sanitation Data'!$E$29,0,10*ROW('Sanitation Data'!E7)))</f>
        <v/>
      </c>
      <c r="CR13" s="390" t="str">
        <f ca="1">+IF(OFFSET('Sanitation Data'!$E$30,0,10*ROW('Sanitation Data'!E7))="","",OFFSET('Sanitation Data'!$E$30,0,10*ROW('Sanitation Data'!E7)))</f>
        <v/>
      </c>
      <c r="CS13" s="390" t="str">
        <f ca="1">+IF(OFFSET('Sanitation Data'!$E$31,0,10*ROW('Sanitation Data'!E7))="","",OFFSET('Sanitation Data'!$E$31,0,10*ROW('Sanitation Data'!E7)))</f>
        <v/>
      </c>
      <c r="CT13" s="390" t="str">
        <f ca="1">+IF(OFFSET('Sanitation Data'!$E$32,0,10*ROW('Sanitation Data'!E7))="","",OFFSET('Sanitation Data'!$E$32,0,10*ROW('Sanitation Data'!E7)))</f>
        <v/>
      </c>
      <c r="CU13" s="390" t="str">
        <f ca="1">+IF(OFFSET('Sanitation Data'!$F$28,0,10*ROW('Sanitation Data'!F7))="","",OFFSET('Sanitation Data'!$F$28,0,10*ROW('Sanitation Data'!F7)))</f>
        <v/>
      </c>
      <c r="CV13" s="390" t="str">
        <f ca="1">+IF(OFFSET('Sanitation Data'!$F$29,0,10*ROW('Sanitation Data'!F7))="","",OFFSET('Sanitation Data'!$F$29,0,10*ROW('Sanitation Data'!F7)))</f>
        <v/>
      </c>
      <c r="CW13" s="390" t="str">
        <f ca="1">+IF(OFFSET('Sanitation Data'!$F$30,0,10*ROW('Sanitation Data'!F7))="","",OFFSET('Sanitation Data'!$F$30,0,10*ROW('Sanitation Data'!F7)))</f>
        <v/>
      </c>
      <c r="CX13" s="390" t="str">
        <f ca="1">+IF(OFFSET('Sanitation Data'!$F$31,0,10*ROW('Sanitation Data'!F7))="","",OFFSET('Sanitation Data'!$F$31,0,10*ROW('Sanitation Data'!F7)))</f>
        <v/>
      </c>
      <c r="CY13" s="390" t="str">
        <f ca="1">+IF(OFFSET('Sanitation Data'!$F$32,0,10*ROW('Sanitation Data'!F7))="","",OFFSET('Sanitation Data'!$F$32,0,10*ROW('Sanitation Data'!F7)))</f>
        <v/>
      </c>
      <c r="CZ13" s="390" t="str">
        <f ca="1">+IF(OFFSET('Sanitation Data'!$G$28,0,10*ROW('Sanitation Data'!G7))="","",OFFSET('Sanitation Data'!$G$28,0,10*ROW('Sanitation Data'!G7)))</f>
        <v/>
      </c>
      <c r="DA13" s="390" t="str">
        <f ca="1">+IF(OFFSET('Sanitation Data'!$G$29,0,10*ROW('Sanitation Data'!G7))="","",OFFSET('Sanitation Data'!$G$29,0,10*ROW('Sanitation Data'!G7)))</f>
        <v/>
      </c>
      <c r="DB13" s="390" t="str">
        <f ca="1">+IF(OFFSET('Sanitation Data'!$G$30,0,10*ROW('Sanitation Data'!G7))="","",OFFSET('Sanitation Data'!$G$30,0,10*ROW('Sanitation Data'!G7)))</f>
        <v/>
      </c>
      <c r="DC13" s="390" t="str">
        <f ca="1">+IF(OFFSET('Sanitation Data'!$G$31,0,10*ROW('Sanitation Data'!G7))="","",OFFSET('Sanitation Data'!$G$31,0,10*ROW('Sanitation Data'!G7)))</f>
        <v/>
      </c>
      <c r="DD13" s="390" t="str">
        <f ca="1">+IF(OFFSET('Sanitation Data'!$G$32,0,10*ROW('Sanitation Data'!G7))="","",OFFSET('Sanitation Data'!$G$32,0,10*ROW('Sanitation Data'!G7)))</f>
        <v/>
      </c>
      <c r="DE13" s="390" t="str">
        <f ca="1">+IF(OFFSET('Sanitation Data'!$H$28,0,10*ROW('Sanitation Data'!H7))="","",OFFSET('Sanitation Data'!$H$28,0,10*ROW('Sanitation Data'!H7)))</f>
        <v>Yes</v>
      </c>
      <c r="DF13" s="390" t="str">
        <f ca="1">+IF(OFFSET('Sanitation Data'!$H$29,0,10*ROW('Sanitation Data'!H7))="","",OFFSET('Sanitation Data'!$H$29,0,10*ROW('Sanitation Data'!H7)))</f>
        <v>No</v>
      </c>
      <c r="DG13" s="390" t="str">
        <f ca="1">+IF(OFFSET('Sanitation Data'!$H$30,0,10*ROW('Sanitation Data'!H7))="","",OFFSET('Sanitation Data'!$H$30,0,10*ROW('Sanitation Data'!H7)))</f>
        <v/>
      </c>
      <c r="DH13" s="390" t="str">
        <f ca="1">+IF(OFFSET('Sanitation Data'!$H$31,0,10*ROW('Sanitation Data'!H7))="","",OFFSET('Sanitation Data'!$H$31,0,10*ROW('Sanitation Data'!H7)))</f>
        <v/>
      </c>
      <c r="DI13" s="390" t="str">
        <f ca="1">+IF(OFFSET('Sanitation Data'!$H$32,0,10*ROW('Sanitation Data'!H7))="","",OFFSET('Sanitation Data'!$H$32,0,10*ROW('Sanitation Data'!H7)))</f>
        <v>No</v>
      </c>
      <c r="DJ13" s="390" t="str">
        <f ca="1">+IF(OFFSET('Sanitation Data'!$I$28,0,10*ROW('Sanitation Data'!I7))="","",OFFSET('Sanitation Data'!$I$28,0,10*ROW('Sanitation Data'!I7)))</f>
        <v>Yes</v>
      </c>
      <c r="DK13" s="390" t="str">
        <f ca="1">+IF(OFFSET('Sanitation Data'!$I$29,0,10*ROW('Sanitation Data'!I7))="","",OFFSET('Sanitation Data'!$I$29,0,10*ROW('Sanitation Data'!I7)))</f>
        <v>No</v>
      </c>
      <c r="DL13" s="390" t="str">
        <f ca="1">+IF(OFFSET('Sanitation Data'!$I$30,0,10*ROW('Sanitation Data'!I7))="","",OFFSET('Sanitation Data'!$I$30,0,10*ROW('Sanitation Data'!I7)))</f>
        <v/>
      </c>
      <c r="DM13" s="390" t="str">
        <f ca="1">+IF(OFFSET('Sanitation Data'!$I$31,0,10*ROW('Sanitation Data'!I7))="","",OFFSET('Sanitation Data'!$I$31,0,10*ROW('Sanitation Data'!I7)))</f>
        <v/>
      </c>
      <c r="DN13" s="390" t="str">
        <f ca="1">+IF(OFFSET('Sanitation Data'!$I$32,0,10*ROW('Sanitation Data'!I7))="","",OFFSET('Sanitation Data'!$I$32,0,10*ROW('Sanitation Data'!I7)))</f>
        <v>No</v>
      </c>
      <c r="DO13" s="390" t="str">
        <f ca="1">+IF(OFFSET('Hygiene Data'!$D$11,0,10*ROW('Hygiene Data'!D7))="","",OFFSET('Hygiene Data'!$D$11,0,10*ROW('Hygiene Data'!D7)))</f>
        <v>Yes</v>
      </c>
      <c r="DP13" s="390" t="str">
        <f ca="1">+IF(OFFSET('Hygiene Data'!$D$12,0,10*ROW('Hygiene Data'!D7))="","",OFFSET('Hygiene Data'!$D$12,0,10*ROW('Hygiene Data'!D7)))</f>
        <v>Yes</v>
      </c>
      <c r="DQ13" s="390" t="str">
        <f ca="1">+IF(OFFSET('Hygiene Data'!$D$13,0,10*ROW('Hygiene Data'!D7))="","",OFFSET('Hygiene Data'!$D$13,0,10*ROW('Hygiene Data'!D7)))</f>
        <v>Yes</v>
      </c>
      <c r="DR13" s="390" t="str">
        <f ca="1">+IF(OFFSET('Hygiene Data'!$E$11,0,10*ROW('Hygiene Data'!E7))="","",OFFSET('Hygiene Data'!$E$11,0,10*ROW('Hygiene Data'!E7)))</f>
        <v/>
      </c>
      <c r="DS13" s="390" t="str">
        <f ca="1">+IF(OFFSET('Hygiene Data'!$E$12,0,10*ROW('Hygiene Data'!E7))="","",OFFSET('Hygiene Data'!$E$12,0,10*ROW('Hygiene Data'!E7)))</f>
        <v/>
      </c>
      <c r="DT13" s="390" t="str">
        <f ca="1">+IF(OFFSET('Hygiene Data'!$E$13,0,10*ROW('Hygiene Data'!E7))="","",OFFSET('Hygiene Data'!$E$13,0,10*ROW('Hygiene Data'!E7)))</f>
        <v/>
      </c>
      <c r="DU13" s="390" t="str">
        <f ca="1">+IF(OFFSET('Hygiene Data'!$F$11,0,10*ROW('Hygiene Data'!F7))="","",OFFSET('Hygiene Data'!$F$11,0,10*ROW('Hygiene Data'!F7)))</f>
        <v/>
      </c>
      <c r="DV13" s="390" t="str">
        <f ca="1">+IF(OFFSET('Hygiene Data'!$F$12,0,10*ROW('Hygiene Data'!F7))="","",OFFSET('Hygiene Data'!$F$12,0,10*ROW('Hygiene Data'!F7)))</f>
        <v/>
      </c>
      <c r="DW13" s="390" t="str">
        <f ca="1">+IF(OFFSET('Hygiene Data'!$F$13,0,10*ROW('Hygiene Data'!F7))="","",OFFSET('Hygiene Data'!$F$13,0,10*ROW('Hygiene Data'!F7)))</f>
        <v/>
      </c>
      <c r="DX13" s="390" t="str">
        <f ca="1">+IF(OFFSET('Hygiene Data'!$G$11,0,10*ROW('Hygiene Data'!G7))="","",OFFSET('Hygiene Data'!$G$11,0,10*ROW('Hygiene Data'!G7)))</f>
        <v/>
      </c>
      <c r="DY13" s="390" t="str">
        <f ca="1">+IF(OFFSET('Hygiene Data'!$G$12,0,10*ROW('Hygiene Data'!G7))="","",OFFSET('Hygiene Data'!$G$12,0,10*ROW('Hygiene Data'!G7)))</f>
        <v/>
      </c>
      <c r="DZ13" s="390" t="str">
        <f ca="1">+IF(OFFSET('Hygiene Data'!$G$13,0,10*ROW('Hygiene Data'!G7))="","",OFFSET('Hygiene Data'!$G$13,0,10*ROW('Hygiene Data'!G7)))</f>
        <v/>
      </c>
      <c r="EA13" s="390" t="str">
        <f ca="1">+IF(OFFSET('Hygiene Data'!$H$11,0,10*ROW('Hygiene Data'!H7))="","",OFFSET('Hygiene Data'!$H$11,0,10*ROW('Hygiene Data'!H7)))</f>
        <v>Yes</v>
      </c>
      <c r="EB13" s="390" t="str">
        <f ca="1">+IF(OFFSET('Hygiene Data'!$H$12,0,10*ROW('Hygiene Data'!H7))="","",OFFSET('Hygiene Data'!$H$12,0,10*ROW('Hygiene Data'!H7)))</f>
        <v>Yes</v>
      </c>
      <c r="EC13" s="390" t="str">
        <f ca="1">+IF(OFFSET('Hygiene Data'!$H$13,0,10*ROW('Hygiene Data'!H7))="","",OFFSET('Hygiene Data'!$H$13,0,10*ROW('Hygiene Data'!H7)))</f>
        <v>Yes</v>
      </c>
      <c r="ED13" s="390" t="str">
        <f ca="1">+IF(OFFSET('Hygiene Data'!$I$11,0,10*ROW('Hygiene Data'!I7))="","",OFFSET('Hygiene Data'!$I$11,0,10*ROW('Hygiene Data'!I7)))</f>
        <v>Yes</v>
      </c>
      <c r="EE13" s="390" t="str">
        <f ca="1">+IF(OFFSET('Hygiene Data'!$I$12,0,10*ROW('Hygiene Data'!I7))="","",OFFSET('Hygiene Data'!$I$12,0,10*ROW('Hygiene Data'!I7)))</f>
        <v>Yes</v>
      </c>
      <c r="EF13" s="390" t="str">
        <f ca="1">+IF(OFFSET('Hygiene Data'!$I$13,0,10*ROW('Hygiene Data'!I7))="","",OFFSET('Hygiene Data'!$I$13,0,10*ROW('Hygiene Data'!I7)))</f>
        <v>Yes</v>
      </c>
    </row>
    <row r="14" spans="1:136" x14ac:dyDescent="0.25">
      <c r="A14" s="499" t="str">
        <f ca="1">+IF(OFFSET('Water Data'!$B$2,0,10*ROW('Water Data'!E8))="","",OFFSET('Water Data'!$B$2,0,10*ROW('Water Data'!E8)))</f>
        <v>MDA_2021_PWH</v>
      </c>
      <c r="B14" s="499"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Other</v>
      </c>
      <c r="C14" s="526">
        <f t="shared" ca="1" si="0"/>
        <v>2021</v>
      </c>
      <c r="D14" s="527">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100</v>
      </c>
      <c r="E14" s="527" t="str">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[100]</v>
      </c>
      <c r="F14" s="527" t="str">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[100]</v>
      </c>
      <c r="G14" s="527"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27"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27"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27"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27"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27"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27"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27"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27"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27"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27"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27"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27"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27"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27"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28"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28"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28"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28"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28">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88</v>
      </c>
      <c r="AA14" s="528"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28"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28"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28"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28"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28"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28"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28"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28"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28"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28"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28"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28"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28"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28"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28"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28"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28"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28"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28"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28"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28"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28"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28"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28"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29"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605"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29">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90</v>
      </c>
      <c r="BC14" s="529"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29"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29"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29"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29"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29"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29"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29"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29"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29"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29"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29"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29"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29"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29"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90" t="str">
        <f ca="1">+IF(OFFSET('Water Data'!$D$27,0,10*ROW('Water Data'!D8))="","",OFFSET('Water Data'!$D$27,0,10*ROW('Water Data'!D8)))</f>
        <v>Yes</v>
      </c>
      <c r="BT14" s="390" t="str">
        <f ca="1">+IF(OFFSET('Water Data'!$D$28,0,10*ROW('Water Data'!D8))="","",OFFSET('Water Data'!$D$28,0,10*ROW('Water Data'!D8)))</f>
        <v>No</v>
      </c>
      <c r="BU14" s="390" t="str">
        <f ca="1">+IF(OFFSET('Water Data'!$D$29,0,10*ROW('Water Data'!D8))="","",OFFSET('Water Data'!$D$29,0,10*ROW('Water Data'!D8)))</f>
        <v>No</v>
      </c>
      <c r="BV14" s="390" t="str">
        <f ca="1">+IF(OFFSET('Water Data'!$E$27,0,10*ROW('Water Data'!E8))="","",OFFSET('Water Data'!$E$27,0,10*ROW('Water Data'!E8)))</f>
        <v/>
      </c>
      <c r="BW14" s="390" t="str">
        <f ca="1">+IF(OFFSET('Water Data'!$E$28,0,10*ROW('Water Data'!E8))="","",OFFSET('Water Data'!$E$28,0,10*ROW('Water Data'!E8)))</f>
        <v/>
      </c>
      <c r="BX14" s="390" t="str">
        <f ca="1">+IF(OFFSET('Water Data'!$E$29,0,10*ROW('Water Data'!E8))="","",OFFSET('Water Data'!$E$29,0,10*ROW('Water Data'!E8)))</f>
        <v/>
      </c>
      <c r="BY14" s="390" t="str">
        <f ca="1">+IF(OFFSET('Water Data'!$F$27,0,10*ROW('Water Data'!F8))="","",OFFSET('Water Data'!$F$27,0,10*ROW('Water Data'!F8)))</f>
        <v/>
      </c>
      <c r="BZ14" s="390" t="str">
        <f ca="1">+IF(OFFSET('Water Data'!$F$28,0,10*ROW('Water Data'!F8))="","",OFFSET('Water Data'!$F$28,0,10*ROW('Water Data'!F8)))</f>
        <v/>
      </c>
      <c r="CA14" s="390" t="str">
        <f ca="1">+IF(OFFSET('Water Data'!$F$29,0,10*ROW('Water Data'!F8))="","",OFFSET('Water Data'!$F$29,0,10*ROW('Water Data'!F8)))</f>
        <v/>
      </c>
      <c r="CB14" s="390" t="str">
        <f ca="1">+IF(OFFSET('Water Data'!$G$27,0,10*ROW('Water Data'!G8))="","",OFFSET('Water Data'!$G$27,0,10*ROW('Water Data'!G8)))</f>
        <v/>
      </c>
      <c r="CC14" s="390" t="str">
        <f ca="1">+IF(OFFSET('Water Data'!$G$28,0,10*ROW('Water Data'!G8))="","",OFFSET('Water Data'!$G$28,0,10*ROW('Water Data'!G8)))</f>
        <v/>
      </c>
      <c r="CD14" s="390" t="str">
        <f ca="1">+IF(OFFSET('Water Data'!$G$29,0,10*ROW('Water Data'!G8))="","",OFFSET('Water Data'!$G$29,0,10*ROW('Water Data'!G8)))</f>
        <v/>
      </c>
      <c r="CE14" s="390" t="str">
        <f ca="1">+IF(OFFSET('Water Data'!$H$27,0,10*ROW('Water Data'!H8))="","",OFFSET('Water Data'!$H$27,0,10*ROW('Water Data'!H8)))</f>
        <v/>
      </c>
      <c r="CF14" s="390" t="str">
        <f ca="1">+IF(OFFSET('Water Data'!$H$28,0,10*ROW('Water Data'!H8))="","",OFFSET('Water Data'!$H$28,0,10*ROW('Water Data'!H8)))</f>
        <v/>
      </c>
      <c r="CG14" s="390" t="str">
        <f ca="1">+IF(OFFSET('Water Data'!$H$29,0,10*ROW('Water Data'!H8))="","",OFFSET('Water Data'!$H$29,0,10*ROW('Water Data'!H8)))</f>
        <v/>
      </c>
      <c r="CH14" s="390" t="str">
        <f ca="1">+IF(OFFSET('Water Data'!$I$27,0,10*ROW('Water Data'!I8))="","",OFFSET('Water Data'!$I$27,0,10*ROW('Water Data'!I8)))</f>
        <v/>
      </c>
      <c r="CI14" s="390" t="str">
        <f ca="1">+IF(OFFSET('Water Data'!$I$28,0,10*ROW('Water Data'!I8))="","",OFFSET('Water Data'!$I$28,0,10*ROW('Water Data'!I8)))</f>
        <v/>
      </c>
      <c r="CJ14" s="390" t="str">
        <f ca="1">+IF(OFFSET('Water Data'!$I$29,0,10*ROW('Water Data'!I8))="","",OFFSET('Water Data'!$I$29,0,10*ROW('Water Data'!I8)))</f>
        <v/>
      </c>
      <c r="CK14" s="390" t="str">
        <f ca="1">+IF(OFFSET('Sanitation Data'!$D$28,0,10*ROW('Sanitation Data'!D8))="","",OFFSET('Sanitation Data'!$D$28,0,10*ROW('Sanitation Data'!D8)))</f>
        <v/>
      </c>
      <c r="CL14" s="390" t="str">
        <f ca="1">+IF(OFFSET('Sanitation Data'!$D$29,0,10*ROW('Sanitation Data'!D8))="","",OFFSET('Sanitation Data'!$D$29,0,10*ROW('Sanitation Data'!D8)))</f>
        <v/>
      </c>
      <c r="CM14" s="390" t="str">
        <f ca="1">+IF(OFFSET('Sanitation Data'!$D$30,0,10*ROW('Sanitation Data'!D8))="","",OFFSET('Sanitation Data'!$D$30,0,10*ROW('Sanitation Data'!D8)))</f>
        <v/>
      </c>
      <c r="CN14" s="390" t="str">
        <f ca="1">+IF(OFFSET('Sanitation Data'!$D$31,0,10*ROW('Sanitation Data'!D8))="","",OFFSET('Sanitation Data'!$D$31,0,10*ROW('Sanitation Data'!D8)))</f>
        <v/>
      </c>
      <c r="CO14" s="390" t="str">
        <f ca="1">+IF(OFFSET('Sanitation Data'!$D$32,0,10*ROW('Sanitation Data'!D8))="","",OFFSET('Sanitation Data'!$D$32,0,10*ROW('Sanitation Data'!D8)))</f>
        <v>Yes</v>
      </c>
      <c r="CP14" s="390" t="str">
        <f ca="1">+IF(OFFSET('Sanitation Data'!$E$28,0,10*ROW('Sanitation Data'!E8))="","",OFFSET('Sanitation Data'!$E$28,0,10*ROW('Sanitation Data'!E8)))</f>
        <v/>
      </c>
      <c r="CQ14" s="390" t="str">
        <f ca="1">+IF(OFFSET('Sanitation Data'!$E$29,0,10*ROW('Sanitation Data'!E8))="","",OFFSET('Sanitation Data'!$E$29,0,10*ROW('Sanitation Data'!E8)))</f>
        <v/>
      </c>
      <c r="CR14" s="390" t="str">
        <f ca="1">+IF(OFFSET('Sanitation Data'!$E$30,0,10*ROW('Sanitation Data'!E8))="","",OFFSET('Sanitation Data'!$E$30,0,10*ROW('Sanitation Data'!E8)))</f>
        <v/>
      </c>
      <c r="CS14" s="390" t="str">
        <f ca="1">+IF(OFFSET('Sanitation Data'!$E$31,0,10*ROW('Sanitation Data'!E8))="","",OFFSET('Sanitation Data'!$E$31,0,10*ROW('Sanitation Data'!E8)))</f>
        <v/>
      </c>
      <c r="CT14" s="390" t="str">
        <f ca="1">+IF(OFFSET('Sanitation Data'!$E$32,0,10*ROW('Sanitation Data'!E8))="","",OFFSET('Sanitation Data'!$E$32,0,10*ROW('Sanitation Data'!E8)))</f>
        <v/>
      </c>
      <c r="CU14" s="390" t="str">
        <f ca="1">+IF(OFFSET('Sanitation Data'!$F$28,0,10*ROW('Sanitation Data'!F8))="","",OFFSET('Sanitation Data'!$F$28,0,10*ROW('Sanitation Data'!F8)))</f>
        <v/>
      </c>
      <c r="CV14" s="390" t="str">
        <f ca="1">+IF(OFFSET('Sanitation Data'!$F$29,0,10*ROW('Sanitation Data'!F8))="","",OFFSET('Sanitation Data'!$F$29,0,10*ROW('Sanitation Data'!F8)))</f>
        <v/>
      </c>
      <c r="CW14" s="390" t="str">
        <f ca="1">+IF(OFFSET('Sanitation Data'!$F$30,0,10*ROW('Sanitation Data'!F8))="","",OFFSET('Sanitation Data'!$F$30,0,10*ROW('Sanitation Data'!F8)))</f>
        <v/>
      </c>
      <c r="CX14" s="390" t="str">
        <f ca="1">+IF(OFFSET('Sanitation Data'!$F$31,0,10*ROW('Sanitation Data'!F8))="","",OFFSET('Sanitation Data'!$F$31,0,10*ROW('Sanitation Data'!F8)))</f>
        <v/>
      </c>
      <c r="CY14" s="390" t="str">
        <f ca="1">+IF(OFFSET('Sanitation Data'!$F$32,0,10*ROW('Sanitation Data'!F8))="","",OFFSET('Sanitation Data'!$F$32,0,10*ROW('Sanitation Data'!F8)))</f>
        <v/>
      </c>
      <c r="CZ14" s="390" t="str">
        <f ca="1">+IF(OFFSET('Sanitation Data'!$G$28,0,10*ROW('Sanitation Data'!G8))="","",OFFSET('Sanitation Data'!$G$28,0,10*ROW('Sanitation Data'!G8)))</f>
        <v/>
      </c>
      <c r="DA14" s="390" t="str">
        <f ca="1">+IF(OFFSET('Sanitation Data'!$G$29,0,10*ROW('Sanitation Data'!G8))="","",OFFSET('Sanitation Data'!$G$29,0,10*ROW('Sanitation Data'!G8)))</f>
        <v/>
      </c>
      <c r="DB14" s="390" t="str">
        <f ca="1">+IF(OFFSET('Sanitation Data'!$G$30,0,10*ROW('Sanitation Data'!G8))="","",OFFSET('Sanitation Data'!$G$30,0,10*ROW('Sanitation Data'!G8)))</f>
        <v/>
      </c>
      <c r="DC14" s="390" t="str">
        <f ca="1">+IF(OFFSET('Sanitation Data'!$G$31,0,10*ROW('Sanitation Data'!G8))="","",OFFSET('Sanitation Data'!$G$31,0,10*ROW('Sanitation Data'!G8)))</f>
        <v/>
      </c>
      <c r="DD14" s="390" t="str">
        <f ca="1">+IF(OFFSET('Sanitation Data'!$G$32,0,10*ROW('Sanitation Data'!G8))="","",OFFSET('Sanitation Data'!$G$32,0,10*ROW('Sanitation Data'!G8)))</f>
        <v/>
      </c>
      <c r="DE14" s="390" t="str">
        <f ca="1">+IF(OFFSET('Sanitation Data'!$H$28,0,10*ROW('Sanitation Data'!H8))="","",OFFSET('Sanitation Data'!$H$28,0,10*ROW('Sanitation Data'!H8)))</f>
        <v/>
      </c>
      <c r="DF14" s="390" t="str">
        <f ca="1">+IF(OFFSET('Sanitation Data'!$H$29,0,10*ROW('Sanitation Data'!H8))="","",OFFSET('Sanitation Data'!$H$29,0,10*ROW('Sanitation Data'!H8)))</f>
        <v/>
      </c>
      <c r="DG14" s="390" t="str">
        <f ca="1">+IF(OFFSET('Sanitation Data'!$H$30,0,10*ROW('Sanitation Data'!H8))="","",OFFSET('Sanitation Data'!$H$30,0,10*ROW('Sanitation Data'!H8)))</f>
        <v/>
      </c>
      <c r="DH14" s="390" t="str">
        <f ca="1">+IF(OFFSET('Sanitation Data'!$H$31,0,10*ROW('Sanitation Data'!H8))="","",OFFSET('Sanitation Data'!$H$31,0,10*ROW('Sanitation Data'!H8)))</f>
        <v/>
      </c>
      <c r="DI14" s="390" t="str">
        <f ca="1">+IF(OFFSET('Sanitation Data'!$H$32,0,10*ROW('Sanitation Data'!H8))="","",OFFSET('Sanitation Data'!$H$32,0,10*ROW('Sanitation Data'!H8)))</f>
        <v/>
      </c>
      <c r="DJ14" s="390" t="str">
        <f ca="1">+IF(OFFSET('Sanitation Data'!$I$28,0,10*ROW('Sanitation Data'!I8))="","",OFFSET('Sanitation Data'!$I$28,0,10*ROW('Sanitation Data'!I8)))</f>
        <v/>
      </c>
      <c r="DK14" s="390" t="str">
        <f ca="1">+IF(OFFSET('Sanitation Data'!$I$29,0,10*ROW('Sanitation Data'!I8))="","",OFFSET('Sanitation Data'!$I$29,0,10*ROW('Sanitation Data'!I8)))</f>
        <v/>
      </c>
      <c r="DL14" s="390" t="str">
        <f ca="1">+IF(OFFSET('Sanitation Data'!$I$30,0,10*ROW('Sanitation Data'!I8))="","",OFFSET('Sanitation Data'!$I$30,0,10*ROW('Sanitation Data'!I8)))</f>
        <v/>
      </c>
      <c r="DM14" s="390" t="str">
        <f ca="1">+IF(OFFSET('Sanitation Data'!$I$31,0,10*ROW('Sanitation Data'!I8))="","",OFFSET('Sanitation Data'!$I$31,0,10*ROW('Sanitation Data'!I8)))</f>
        <v/>
      </c>
      <c r="DN14" s="390" t="str">
        <f ca="1">+IF(OFFSET('Sanitation Data'!$I$32,0,10*ROW('Sanitation Data'!I8))="","",OFFSET('Sanitation Data'!$I$32,0,10*ROW('Sanitation Data'!I8)))</f>
        <v/>
      </c>
      <c r="DO14" s="390" t="str">
        <f ca="1">+IF(OFFSET('Hygiene Data'!$D$11,0,10*ROW('Hygiene Data'!D8))="","",OFFSET('Hygiene Data'!$D$11,0,10*ROW('Hygiene Data'!D8)))</f>
        <v/>
      </c>
      <c r="DP14" s="390" t="str">
        <f ca="1">+IF(OFFSET('Hygiene Data'!$D$12,0,10*ROW('Hygiene Data'!D8))="","",OFFSET('Hygiene Data'!$D$12,0,10*ROW('Hygiene Data'!D8)))</f>
        <v/>
      </c>
      <c r="DQ14" s="390" t="str">
        <f ca="1">+IF(OFFSET('Hygiene Data'!$D$13,0,10*ROW('Hygiene Data'!D8))="","",OFFSET('Hygiene Data'!$D$13,0,10*ROW('Hygiene Data'!D8)))</f>
        <v>Yes</v>
      </c>
      <c r="DR14" s="390" t="str">
        <f ca="1">+IF(OFFSET('Hygiene Data'!$E$11,0,10*ROW('Hygiene Data'!E8))="","",OFFSET('Hygiene Data'!$E$11,0,10*ROW('Hygiene Data'!E8)))</f>
        <v/>
      </c>
      <c r="DS14" s="390" t="str">
        <f ca="1">+IF(OFFSET('Hygiene Data'!$E$12,0,10*ROW('Hygiene Data'!E8))="","",OFFSET('Hygiene Data'!$E$12,0,10*ROW('Hygiene Data'!E8)))</f>
        <v/>
      </c>
      <c r="DT14" s="390" t="str">
        <f ca="1">+IF(OFFSET('Hygiene Data'!$E$13,0,10*ROW('Hygiene Data'!E8))="","",OFFSET('Hygiene Data'!$E$13,0,10*ROW('Hygiene Data'!E8)))</f>
        <v/>
      </c>
      <c r="DU14" s="390" t="str">
        <f ca="1">+IF(OFFSET('Hygiene Data'!$F$11,0,10*ROW('Hygiene Data'!F8))="","",OFFSET('Hygiene Data'!$F$11,0,10*ROW('Hygiene Data'!F8)))</f>
        <v/>
      </c>
      <c r="DV14" s="390" t="str">
        <f ca="1">+IF(OFFSET('Hygiene Data'!$F$12,0,10*ROW('Hygiene Data'!F8))="","",OFFSET('Hygiene Data'!$F$12,0,10*ROW('Hygiene Data'!F8)))</f>
        <v/>
      </c>
      <c r="DW14" s="390" t="str">
        <f ca="1">+IF(OFFSET('Hygiene Data'!$F$13,0,10*ROW('Hygiene Data'!F8))="","",OFFSET('Hygiene Data'!$F$13,0,10*ROW('Hygiene Data'!F8)))</f>
        <v/>
      </c>
      <c r="DX14" s="390" t="str">
        <f ca="1">+IF(OFFSET('Hygiene Data'!$G$11,0,10*ROW('Hygiene Data'!G8))="","",OFFSET('Hygiene Data'!$G$11,0,10*ROW('Hygiene Data'!G8)))</f>
        <v/>
      </c>
      <c r="DY14" s="390" t="str">
        <f ca="1">+IF(OFFSET('Hygiene Data'!$G$12,0,10*ROW('Hygiene Data'!G8))="","",OFFSET('Hygiene Data'!$G$12,0,10*ROW('Hygiene Data'!G8)))</f>
        <v/>
      </c>
      <c r="DZ14" s="390" t="str">
        <f ca="1">+IF(OFFSET('Hygiene Data'!$G$13,0,10*ROW('Hygiene Data'!G8))="","",OFFSET('Hygiene Data'!$G$13,0,10*ROW('Hygiene Data'!G8)))</f>
        <v/>
      </c>
      <c r="EA14" s="390" t="str">
        <f ca="1">+IF(OFFSET('Hygiene Data'!$H$11,0,10*ROW('Hygiene Data'!H8))="","",OFFSET('Hygiene Data'!$H$11,0,10*ROW('Hygiene Data'!H8)))</f>
        <v/>
      </c>
      <c r="EB14" s="390" t="str">
        <f ca="1">+IF(OFFSET('Hygiene Data'!$H$12,0,10*ROW('Hygiene Data'!H8))="","",OFFSET('Hygiene Data'!$H$12,0,10*ROW('Hygiene Data'!H8)))</f>
        <v/>
      </c>
      <c r="EC14" s="390" t="str">
        <f ca="1">+IF(OFFSET('Hygiene Data'!$H$13,0,10*ROW('Hygiene Data'!H8))="","",OFFSET('Hygiene Data'!$H$13,0,10*ROW('Hygiene Data'!H8)))</f>
        <v/>
      </c>
      <c r="ED14" s="390" t="str">
        <f ca="1">+IF(OFFSET('Hygiene Data'!$I$11,0,10*ROW('Hygiene Data'!I8))="","",OFFSET('Hygiene Data'!$I$11,0,10*ROW('Hygiene Data'!I8)))</f>
        <v/>
      </c>
      <c r="EE14" s="390" t="str">
        <f ca="1">+IF(OFFSET('Hygiene Data'!$I$12,0,10*ROW('Hygiene Data'!I8))="","",OFFSET('Hygiene Data'!$I$12,0,10*ROW('Hygiene Data'!I8)))</f>
        <v/>
      </c>
      <c r="EF14" s="390" t="str">
        <f ca="1">+IF(OFFSET('Hygiene Data'!$I$13,0,10*ROW('Hygiene Data'!I8))="","",OFFSET('Hygiene Data'!$I$13,0,10*ROW('Hygiene Data'!I8)))</f>
        <v/>
      </c>
    </row>
    <row r="15" spans="1:136" x14ac:dyDescent="0.25">
      <c r="A15" s="499" t="str">
        <f ca="1">+IF(OFFSET('Water Data'!$B$2,0,10*ROW('Water Data'!E9))="","",OFFSET('Water Data'!$B$2,0,10*ROW('Water Data'!E9)))</f>
        <v>MDA_2023_SUR</v>
      </c>
      <c r="B15" s="499"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Survey</v>
      </c>
      <c r="C15" s="526">
        <f t="shared" ca="1" si="0"/>
        <v>2023</v>
      </c>
      <c r="D15" s="527" t="str">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[100]</v>
      </c>
      <c r="E15" s="527" t="str">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[99]</v>
      </c>
      <c r="F15" s="527" t="str">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[93]</v>
      </c>
      <c r="G15" s="527"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27"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27"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27"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27"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27"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27"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27"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27"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27"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27"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27"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27"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27"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27"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28" t="str">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[100]</v>
      </c>
      <c r="W15" s="528" t="str">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[95]</v>
      </c>
      <c r="X15" s="528" t="str">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[64]</v>
      </c>
      <c r="Y15" s="528"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28"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28"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28"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28"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28"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28"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28"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28"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28"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28"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28"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28"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28"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28"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28"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28"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28"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28"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28"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28"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28"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28"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28"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28"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28"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28"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29" t="str">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[100]</v>
      </c>
      <c r="BA15" s="605" t="str">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[100]</v>
      </c>
      <c r="BB15" s="529" t="str">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[99]</v>
      </c>
      <c r="BC15" s="529"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29"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29"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29"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29"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29"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29"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29"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29"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29"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29"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29"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29"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29"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29"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90" t="str">
        <f ca="1">+IF(OFFSET('Water Data'!$D$27,0,10*ROW('Water Data'!D9))="","",OFFSET('Water Data'!$D$27,0,10*ROW('Water Data'!D9)))</f>
        <v>No</v>
      </c>
      <c r="BT15" s="390" t="str">
        <f ca="1">+IF(OFFSET('Water Data'!$D$28,0,10*ROW('Water Data'!D9))="","",OFFSET('Water Data'!$D$28,0,10*ROW('Water Data'!D9)))</f>
        <v>No</v>
      </c>
      <c r="BU15" s="390" t="str">
        <f ca="1">+IF(OFFSET('Water Data'!$D$29,0,10*ROW('Water Data'!D9))="","",OFFSET('Water Data'!$D$29,0,10*ROW('Water Data'!D9)))</f>
        <v>No</v>
      </c>
      <c r="BV15" s="390" t="str">
        <f ca="1">+IF(OFFSET('Water Data'!$E$27,0,10*ROW('Water Data'!E9))="","",OFFSET('Water Data'!$E$27,0,10*ROW('Water Data'!E9)))</f>
        <v/>
      </c>
      <c r="BW15" s="390" t="str">
        <f ca="1">+IF(OFFSET('Water Data'!$E$28,0,10*ROW('Water Data'!E9))="","",OFFSET('Water Data'!$E$28,0,10*ROW('Water Data'!E9)))</f>
        <v/>
      </c>
      <c r="BX15" s="390" t="str">
        <f ca="1">+IF(OFFSET('Water Data'!$E$29,0,10*ROW('Water Data'!E9))="","",OFFSET('Water Data'!$E$29,0,10*ROW('Water Data'!E9)))</f>
        <v/>
      </c>
      <c r="BY15" s="390" t="str">
        <f ca="1">+IF(OFFSET('Water Data'!$F$27,0,10*ROW('Water Data'!F9))="","",OFFSET('Water Data'!$F$27,0,10*ROW('Water Data'!F9)))</f>
        <v/>
      </c>
      <c r="BZ15" s="390" t="str">
        <f ca="1">+IF(OFFSET('Water Data'!$F$28,0,10*ROW('Water Data'!F9))="","",OFFSET('Water Data'!$F$28,0,10*ROW('Water Data'!F9)))</f>
        <v/>
      </c>
      <c r="CA15" s="390" t="str">
        <f ca="1">+IF(OFFSET('Water Data'!$F$29,0,10*ROW('Water Data'!F9))="","",OFFSET('Water Data'!$F$29,0,10*ROW('Water Data'!F9)))</f>
        <v/>
      </c>
      <c r="CB15" s="390" t="str">
        <f ca="1">+IF(OFFSET('Water Data'!$G$27,0,10*ROW('Water Data'!G9))="","",OFFSET('Water Data'!$G$27,0,10*ROW('Water Data'!G9)))</f>
        <v/>
      </c>
      <c r="CC15" s="390" t="str">
        <f ca="1">+IF(OFFSET('Water Data'!$G$28,0,10*ROW('Water Data'!G9))="","",OFFSET('Water Data'!$G$28,0,10*ROW('Water Data'!G9)))</f>
        <v/>
      </c>
      <c r="CD15" s="390" t="str">
        <f ca="1">+IF(OFFSET('Water Data'!$G$29,0,10*ROW('Water Data'!G9))="","",OFFSET('Water Data'!$G$29,0,10*ROW('Water Data'!G9)))</f>
        <v/>
      </c>
      <c r="CE15" s="390" t="str">
        <f ca="1">+IF(OFFSET('Water Data'!$H$27,0,10*ROW('Water Data'!H9))="","",OFFSET('Water Data'!$H$27,0,10*ROW('Water Data'!H9)))</f>
        <v/>
      </c>
      <c r="CF15" s="390" t="str">
        <f ca="1">+IF(OFFSET('Water Data'!$H$28,0,10*ROW('Water Data'!H9))="","",OFFSET('Water Data'!$H$28,0,10*ROW('Water Data'!H9)))</f>
        <v/>
      </c>
      <c r="CG15" s="390" t="str">
        <f ca="1">+IF(OFFSET('Water Data'!$H$29,0,10*ROW('Water Data'!H9))="","",OFFSET('Water Data'!$H$29,0,10*ROW('Water Data'!H9)))</f>
        <v/>
      </c>
      <c r="CH15" s="390" t="str">
        <f ca="1">+IF(OFFSET('Water Data'!$I$27,0,10*ROW('Water Data'!I9))="","",OFFSET('Water Data'!$I$27,0,10*ROW('Water Data'!I9)))</f>
        <v/>
      </c>
      <c r="CI15" s="390" t="str">
        <f ca="1">+IF(OFFSET('Water Data'!$I$28,0,10*ROW('Water Data'!I9))="","",OFFSET('Water Data'!$I$28,0,10*ROW('Water Data'!I9)))</f>
        <v/>
      </c>
      <c r="CJ15" s="390" t="str">
        <f ca="1">+IF(OFFSET('Water Data'!$I$29,0,10*ROW('Water Data'!I9))="","",OFFSET('Water Data'!$I$29,0,10*ROW('Water Data'!I9)))</f>
        <v/>
      </c>
      <c r="CK15" s="390" t="str">
        <f ca="1">+IF(OFFSET('Sanitation Data'!$D$28,0,10*ROW('Sanitation Data'!D9))="","",OFFSET('Sanitation Data'!$D$28,0,10*ROW('Sanitation Data'!D9)))</f>
        <v>No</v>
      </c>
      <c r="CL15" s="390" t="str">
        <f ca="1">+IF(OFFSET('Sanitation Data'!$D$29,0,10*ROW('Sanitation Data'!D9))="","",OFFSET('Sanitation Data'!$D$29,0,10*ROW('Sanitation Data'!D9)))</f>
        <v>No</v>
      </c>
      <c r="CM15" s="390" t="str">
        <f ca="1">+IF(OFFSET('Sanitation Data'!$D$30,0,10*ROW('Sanitation Data'!D9))="","",OFFSET('Sanitation Data'!$D$30,0,10*ROW('Sanitation Data'!D9)))</f>
        <v>No</v>
      </c>
      <c r="CN15" s="390" t="str">
        <f ca="1">+IF(OFFSET('Sanitation Data'!$D$31,0,10*ROW('Sanitation Data'!D9))="","",OFFSET('Sanitation Data'!$D$31,0,10*ROW('Sanitation Data'!D9)))</f>
        <v/>
      </c>
      <c r="CO15" s="390" t="str">
        <f ca="1">+IF(OFFSET('Sanitation Data'!$D$32,0,10*ROW('Sanitation Data'!D9))="","",OFFSET('Sanitation Data'!$D$32,0,10*ROW('Sanitation Data'!D9)))</f>
        <v/>
      </c>
      <c r="CP15" s="390" t="str">
        <f ca="1">+IF(OFFSET('Sanitation Data'!$E$28,0,10*ROW('Sanitation Data'!E9))="","",OFFSET('Sanitation Data'!$E$28,0,10*ROW('Sanitation Data'!E9)))</f>
        <v/>
      </c>
      <c r="CQ15" s="390" t="str">
        <f ca="1">+IF(OFFSET('Sanitation Data'!$E$29,0,10*ROW('Sanitation Data'!E9))="","",OFFSET('Sanitation Data'!$E$29,0,10*ROW('Sanitation Data'!E9)))</f>
        <v/>
      </c>
      <c r="CR15" s="390" t="str">
        <f ca="1">+IF(OFFSET('Sanitation Data'!$E$30,0,10*ROW('Sanitation Data'!E9))="","",OFFSET('Sanitation Data'!$E$30,0,10*ROW('Sanitation Data'!E9)))</f>
        <v/>
      </c>
      <c r="CS15" s="390" t="str">
        <f ca="1">+IF(OFFSET('Sanitation Data'!$E$31,0,10*ROW('Sanitation Data'!E9))="","",OFFSET('Sanitation Data'!$E$31,0,10*ROW('Sanitation Data'!E9)))</f>
        <v/>
      </c>
      <c r="CT15" s="390" t="str">
        <f ca="1">+IF(OFFSET('Sanitation Data'!$E$32,0,10*ROW('Sanitation Data'!E9))="","",OFFSET('Sanitation Data'!$E$32,0,10*ROW('Sanitation Data'!E9)))</f>
        <v/>
      </c>
      <c r="CU15" s="390" t="str">
        <f ca="1">+IF(OFFSET('Sanitation Data'!$F$28,0,10*ROW('Sanitation Data'!F9))="","",OFFSET('Sanitation Data'!$F$28,0,10*ROW('Sanitation Data'!F9)))</f>
        <v/>
      </c>
      <c r="CV15" s="390" t="str">
        <f ca="1">+IF(OFFSET('Sanitation Data'!$F$29,0,10*ROW('Sanitation Data'!F9))="","",OFFSET('Sanitation Data'!$F$29,0,10*ROW('Sanitation Data'!F9)))</f>
        <v/>
      </c>
      <c r="CW15" s="390" t="str">
        <f ca="1">+IF(OFFSET('Sanitation Data'!$F$30,0,10*ROW('Sanitation Data'!F9))="","",OFFSET('Sanitation Data'!$F$30,0,10*ROW('Sanitation Data'!F9)))</f>
        <v/>
      </c>
      <c r="CX15" s="390" t="str">
        <f ca="1">+IF(OFFSET('Sanitation Data'!$F$31,0,10*ROW('Sanitation Data'!F9))="","",OFFSET('Sanitation Data'!$F$31,0,10*ROW('Sanitation Data'!F9)))</f>
        <v/>
      </c>
      <c r="CY15" s="390" t="str">
        <f ca="1">+IF(OFFSET('Sanitation Data'!$F$32,0,10*ROW('Sanitation Data'!F9))="","",OFFSET('Sanitation Data'!$F$32,0,10*ROW('Sanitation Data'!F9)))</f>
        <v/>
      </c>
      <c r="CZ15" s="390" t="str">
        <f ca="1">+IF(OFFSET('Sanitation Data'!$G$28,0,10*ROW('Sanitation Data'!G9))="","",OFFSET('Sanitation Data'!$G$28,0,10*ROW('Sanitation Data'!G9)))</f>
        <v/>
      </c>
      <c r="DA15" s="390" t="str">
        <f ca="1">+IF(OFFSET('Sanitation Data'!$G$29,0,10*ROW('Sanitation Data'!G9))="","",OFFSET('Sanitation Data'!$G$29,0,10*ROW('Sanitation Data'!G9)))</f>
        <v/>
      </c>
      <c r="DB15" s="390" t="str">
        <f ca="1">+IF(OFFSET('Sanitation Data'!$G$30,0,10*ROW('Sanitation Data'!G9))="","",OFFSET('Sanitation Data'!$G$30,0,10*ROW('Sanitation Data'!G9)))</f>
        <v/>
      </c>
      <c r="DC15" s="390" t="str">
        <f ca="1">+IF(OFFSET('Sanitation Data'!$G$31,0,10*ROW('Sanitation Data'!G9))="","",OFFSET('Sanitation Data'!$G$31,0,10*ROW('Sanitation Data'!G9)))</f>
        <v/>
      </c>
      <c r="DD15" s="390" t="str">
        <f ca="1">+IF(OFFSET('Sanitation Data'!$G$32,0,10*ROW('Sanitation Data'!G9))="","",OFFSET('Sanitation Data'!$G$32,0,10*ROW('Sanitation Data'!G9)))</f>
        <v/>
      </c>
      <c r="DE15" s="390" t="str">
        <f ca="1">+IF(OFFSET('Sanitation Data'!$H$28,0,10*ROW('Sanitation Data'!H9))="","",OFFSET('Sanitation Data'!$H$28,0,10*ROW('Sanitation Data'!H9)))</f>
        <v/>
      </c>
      <c r="DF15" s="390" t="str">
        <f ca="1">+IF(OFFSET('Sanitation Data'!$H$29,0,10*ROW('Sanitation Data'!H9))="","",OFFSET('Sanitation Data'!$H$29,0,10*ROW('Sanitation Data'!H9)))</f>
        <v/>
      </c>
      <c r="DG15" s="390" t="str">
        <f ca="1">+IF(OFFSET('Sanitation Data'!$H$30,0,10*ROW('Sanitation Data'!H9))="","",OFFSET('Sanitation Data'!$H$30,0,10*ROW('Sanitation Data'!H9)))</f>
        <v/>
      </c>
      <c r="DH15" s="390" t="str">
        <f ca="1">+IF(OFFSET('Sanitation Data'!$H$31,0,10*ROW('Sanitation Data'!H9))="","",OFFSET('Sanitation Data'!$H$31,0,10*ROW('Sanitation Data'!H9)))</f>
        <v/>
      </c>
      <c r="DI15" s="390" t="str">
        <f ca="1">+IF(OFFSET('Sanitation Data'!$H$32,0,10*ROW('Sanitation Data'!H9))="","",OFFSET('Sanitation Data'!$H$32,0,10*ROW('Sanitation Data'!H9)))</f>
        <v/>
      </c>
      <c r="DJ15" s="390" t="str">
        <f ca="1">+IF(OFFSET('Sanitation Data'!$I$28,0,10*ROW('Sanitation Data'!I9))="","",OFFSET('Sanitation Data'!$I$28,0,10*ROW('Sanitation Data'!I9)))</f>
        <v/>
      </c>
      <c r="DK15" s="390" t="str">
        <f ca="1">+IF(OFFSET('Sanitation Data'!$I$29,0,10*ROW('Sanitation Data'!I9))="","",OFFSET('Sanitation Data'!$I$29,0,10*ROW('Sanitation Data'!I9)))</f>
        <v/>
      </c>
      <c r="DL15" s="390" t="str">
        <f ca="1">+IF(OFFSET('Sanitation Data'!$I$30,0,10*ROW('Sanitation Data'!I9))="","",OFFSET('Sanitation Data'!$I$30,0,10*ROW('Sanitation Data'!I9)))</f>
        <v/>
      </c>
      <c r="DM15" s="390" t="str">
        <f ca="1">+IF(OFFSET('Sanitation Data'!$I$31,0,10*ROW('Sanitation Data'!I9))="","",OFFSET('Sanitation Data'!$I$31,0,10*ROW('Sanitation Data'!I9)))</f>
        <v/>
      </c>
      <c r="DN15" s="390" t="str">
        <f ca="1">+IF(OFFSET('Sanitation Data'!$I$32,0,10*ROW('Sanitation Data'!I9))="","",OFFSET('Sanitation Data'!$I$32,0,10*ROW('Sanitation Data'!I9)))</f>
        <v/>
      </c>
      <c r="DO15" s="390" t="str">
        <f ca="1">+IF(OFFSET('Hygiene Data'!$D$11,0,10*ROW('Hygiene Data'!D9))="","",OFFSET('Hygiene Data'!$D$11,0,10*ROW('Hygiene Data'!D9)))</f>
        <v>No</v>
      </c>
      <c r="DP15" s="390" t="str">
        <f ca="1">+IF(OFFSET('Hygiene Data'!$D$12,0,10*ROW('Hygiene Data'!D9))="","",OFFSET('Hygiene Data'!$D$12,0,10*ROW('Hygiene Data'!D9)))</f>
        <v>No</v>
      </c>
      <c r="DQ15" s="390" t="str">
        <f ca="1">+IF(OFFSET('Hygiene Data'!$D$13,0,10*ROW('Hygiene Data'!D9))="","",OFFSET('Hygiene Data'!$D$13,0,10*ROW('Hygiene Data'!D9)))</f>
        <v>No</v>
      </c>
      <c r="DR15" s="390" t="str">
        <f ca="1">+IF(OFFSET('Hygiene Data'!$E$11,0,10*ROW('Hygiene Data'!E9))="","",OFFSET('Hygiene Data'!$E$11,0,10*ROW('Hygiene Data'!E9)))</f>
        <v/>
      </c>
      <c r="DS15" s="390" t="str">
        <f ca="1">+IF(OFFSET('Hygiene Data'!$E$12,0,10*ROW('Hygiene Data'!E9))="","",OFFSET('Hygiene Data'!$E$12,0,10*ROW('Hygiene Data'!E9)))</f>
        <v/>
      </c>
      <c r="DT15" s="390" t="str">
        <f ca="1">+IF(OFFSET('Hygiene Data'!$E$13,0,10*ROW('Hygiene Data'!E9))="","",OFFSET('Hygiene Data'!$E$13,0,10*ROW('Hygiene Data'!E9)))</f>
        <v/>
      </c>
      <c r="DU15" s="390" t="str">
        <f ca="1">+IF(OFFSET('Hygiene Data'!$F$11,0,10*ROW('Hygiene Data'!F9))="","",OFFSET('Hygiene Data'!$F$11,0,10*ROW('Hygiene Data'!F9)))</f>
        <v/>
      </c>
      <c r="DV15" s="390" t="str">
        <f ca="1">+IF(OFFSET('Hygiene Data'!$F$12,0,10*ROW('Hygiene Data'!F9))="","",OFFSET('Hygiene Data'!$F$12,0,10*ROW('Hygiene Data'!F9)))</f>
        <v/>
      </c>
      <c r="DW15" s="390" t="str">
        <f ca="1">+IF(OFFSET('Hygiene Data'!$F$13,0,10*ROW('Hygiene Data'!F9))="","",OFFSET('Hygiene Data'!$F$13,0,10*ROW('Hygiene Data'!F9)))</f>
        <v/>
      </c>
      <c r="DX15" s="390" t="str">
        <f ca="1">+IF(OFFSET('Hygiene Data'!$G$11,0,10*ROW('Hygiene Data'!G9))="","",OFFSET('Hygiene Data'!$G$11,0,10*ROW('Hygiene Data'!G9)))</f>
        <v/>
      </c>
      <c r="DY15" s="390" t="str">
        <f ca="1">+IF(OFFSET('Hygiene Data'!$G$12,0,10*ROW('Hygiene Data'!G9))="","",OFFSET('Hygiene Data'!$G$12,0,10*ROW('Hygiene Data'!G9)))</f>
        <v/>
      </c>
      <c r="DZ15" s="390" t="str">
        <f ca="1">+IF(OFFSET('Hygiene Data'!$G$13,0,10*ROW('Hygiene Data'!G9))="","",OFFSET('Hygiene Data'!$G$13,0,10*ROW('Hygiene Data'!G9)))</f>
        <v/>
      </c>
      <c r="EA15" s="390" t="str">
        <f ca="1">+IF(OFFSET('Hygiene Data'!$H$11,0,10*ROW('Hygiene Data'!H9))="","",OFFSET('Hygiene Data'!$H$11,0,10*ROW('Hygiene Data'!H9)))</f>
        <v/>
      </c>
      <c r="EB15" s="390" t="str">
        <f ca="1">+IF(OFFSET('Hygiene Data'!$H$12,0,10*ROW('Hygiene Data'!H9))="","",OFFSET('Hygiene Data'!$H$12,0,10*ROW('Hygiene Data'!H9)))</f>
        <v/>
      </c>
      <c r="EC15" s="390" t="str">
        <f ca="1">+IF(OFFSET('Hygiene Data'!$H$13,0,10*ROW('Hygiene Data'!H9))="","",OFFSET('Hygiene Data'!$H$13,0,10*ROW('Hygiene Data'!H9)))</f>
        <v/>
      </c>
      <c r="ED15" s="390" t="str">
        <f ca="1">+IF(OFFSET('Hygiene Data'!$I$11,0,10*ROW('Hygiene Data'!I9))="","",OFFSET('Hygiene Data'!$I$11,0,10*ROW('Hygiene Data'!I9)))</f>
        <v/>
      </c>
      <c r="EE15" s="390" t="str">
        <f ca="1">+IF(OFFSET('Hygiene Data'!$I$12,0,10*ROW('Hygiene Data'!I9))="","",OFFSET('Hygiene Data'!$I$12,0,10*ROW('Hygiene Data'!I9)))</f>
        <v/>
      </c>
      <c r="EF15" s="390" t="str">
        <f ca="1">+IF(OFFSET('Hygiene Data'!$I$13,0,10*ROW('Hygiene Data'!I9))="","",OFFSET('Hygiene Data'!$I$13,0,10*ROW('Hygiene Data'!I9)))</f>
        <v/>
      </c>
    </row>
    <row r="16" spans="1:136" x14ac:dyDescent="0.25">
      <c r="A16" s="499" t="str">
        <f ca="1">+IF(OFFSET('Water Data'!$B$2,0,10*ROW('Water Data'!E10))="","",OFFSET('Water Data'!$B$2,0,10*ROW('Water Data'!E10)))</f>
        <v>MDA_2024_SUR</v>
      </c>
      <c r="B16" s="499"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Survey</v>
      </c>
      <c r="C16" s="526">
        <f t="shared" ca="1" si="0"/>
        <v>2024</v>
      </c>
      <c r="D16" s="527">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99.793388429752056</v>
      </c>
      <c r="E16" s="527">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86.466942148760324</v>
      </c>
      <c r="F16" s="527">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80.839444880814142</v>
      </c>
      <c r="G16" s="527"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27"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27"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27"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27"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27"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27"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27"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27"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27"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27"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27"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27"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27"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27"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28">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100</v>
      </c>
      <c r="W16" s="528" t="str">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[77]</v>
      </c>
      <c r="X16" s="528"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28"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28"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28"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28"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28"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28"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28"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28"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28"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28"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28"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28"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28"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28"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28"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28"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28"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28"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28"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28"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28"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28"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28"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28"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28"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28"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28"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29">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100</v>
      </c>
      <c r="BA16" s="605"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29">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85.743801652892557</v>
      </c>
      <c r="BC16" s="529"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29"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29"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29"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29"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29"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29"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29"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29"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29"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29"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29"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29"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29"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29"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90" t="str">
        <f ca="1">+IF(OFFSET('Water Data'!$D$27,0,10*ROW('Water Data'!D10))="","",OFFSET('Water Data'!$D$27,0,10*ROW('Water Data'!D10)))</f>
        <v>Yes</v>
      </c>
      <c r="BT16" s="390" t="str">
        <f ca="1">+IF(OFFSET('Water Data'!$D$28,0,10*ROW('Water Data'!D10))="","",OFFSET('Water Data'!$D$28,0,10*ROW('Water Data'!D10)))</f>
        <v>Yes</v>
      </c>
      <c r="BU16" s="390" t="str">
        <f ca="1">+IF(OFFSET('Water Data'!$D$29,0,10*ROW('Water Data'!D10))="","",OFFSET('Water Data'!$D$29,0,10*ROW('Water Data'!D10)))</f>
        <v>Yes</v>
      </c>
      <c r="BV16" s="390" t="str">
        <f ca="1">+IF(OFFSET('Water Data'!$E$27,0,10*ROW('Water Data'!E10))="","",OFFSET('Water Data'!$E$27,0,10*ROW('Water Data'!E10)))</f>
        <v/>
      </c>
      <c r="BW16" s="390" t="str">
        <f ca="1">+IF(OFFSET('Water Data'!$E$28,0,10*ROW('Water Data'!E10))="","",OFFSET('Water Data'!$E$28,0,10*ROW('Water Data'!E10)))</f>
        <v/>
      </c>
      <c r="BX16" s="390" t="str">
        <f ca="1">+IF(OFFSET('Water Data'!$E$29,0,10*ROW('Water Data'!E10))="","",OFFSET('Water Data'!$E$29,0,10*ROW('Water Data'!E10)))</f>
        <v/>
      </c>
      <c r="BY16" s="390" t="str">
        <f ca="1">+IF(OFFSET('Water Data'!$F$27,0,10*ROW('Water Data'!F10))="","",OFFSET('Water Data'!$F$27,0,10*ROW('Water Data'!F10)))</f>
        <v/>
      </c>
      <c r="BZ16" s="390" t="str">
        <f ca="1">+IF(OFFSET('Water Data'!$F$28,0,10*ROW('Water Data'!F10))="","",OFFSET('Water Data'!$F$28,0,10*ROW('Water Data'!F10)))</f>
        <v/>
      </c>
      <c r="CA16" s="390" t="str">
        <f ca="1">+IF(OFFSET('Water Data'!$F$29,0,10*ROW('Water Data'!F10))="","",OFFSET('Water Data'!$F$29,0,10*ROW('Water Data'!F10)))</f>
        <v/>
      </c>
      <c r="CB16" s="390" t="str">
        <f ca="1">+IF(OFFSET('Water Data'!$G$27,0,10*ROW('Water Data'!G10))="","",OFFSET('Water Data'!$G$27,0,10*ROW('Water Data'!G10)))</f>
        <v/>
      </c>
      <c r="CC16" s="390" t="str">
        <f ca="1">+IF(OFFSET('Water Data'!$G$28,0,10*ROW('Water Data'!G10))="","",OFFSET('Water Data'!$G$28,0,10*ROW('Water Data'!G10)))</f>
        <v/>
      </c>
      <c r="CD16" s="390" t="str">
        <f ca="1">+IF(OFFSET('Water Data'!$G$29,0,10*ROW('Water Data'!G10))="","",OFFSET('Water Data'!$G$29,0,10*ROW('Water Data'!G10)))</f>
        <v/>
      </c>
      <c r="CE16" s="390" t="str">
        <f ca="1">+IF(OFFSET('Water Data'!$H$27,0,10*ROW('Water Data'!H10))="","",OFFSET('Water Data'!$H$27,0,10*ROW('Water Data'!H10)))</f>
        <v/>
      </c>
      <c r="CF16" s="390" t="str">
        <f ca="1">+IF(OFFSET('Water Data'!$H$28,0,10*ROW('Water Data'!H10))="","",OFFSET('Water Data'!$H$28,0,10*ROW('Water Data'!H10)))</f>
        <v/>
      </c>
      <c r="CG16" s="390" t="str">
        <f ca="1">+IF(OFFSET('Water Data'!$H$29,0,10*ROW('Water Data'!H10))="","",OFFSET('Water Data'!$H$29,0,10*ROW('Water Data'!H10)))</f>
        <v/>
      </c>
      <c r="CH16" s="390" t="str">
        <f ca="1">+IF(OFFSET('Water Data'!$I$27,0,10*ROW('Water Data'!I10))="","",OFFSET('Water Data'!$I$27,0,10*ROW('Water Data'!I10)))</f>
        <v/>
      </c>
      <c r="CI16" s="390" t="str">
        <f ca="1">+IF(OFFSET('Water Data'!$I$28,0,10*ROW('Water Data'!I10))="","",OFFSET('Water Data'!$I$28,0,10*ROW('Water Data'!I10)))</f>
        <v/>
      </c>
      <c r="CJ16" s="390" t="str">
        <f ca="1">+IF(OFFSET('Water Data'!$I$29,0,10*ROW('Water Data'!I10))="","",OFFSET('Water Data'!$I$29,0,10*ROW('Water Data'!I10)))</f>
        <v/>
      </c>
      <c r="CK16" s="390" t="str">
        <f ca="1">+IF(OFFSET('Sanitation Data'!$D$28,0,10*ROW('Sanitation Data'!D10))="","",OFFSET('Sanitation Data'!$D$28,0,10*ROW('Sanitation Data'!D10)))</f>
        <v>Yes</v>
      </c>
      <c r="CL16" s="390" t="str">
        <f ca="1">+IF(OFFSET('Sanitation Data'!$D$29,0,10*ROW('Sanitation Data'!D10))="","",OFFSET('Sanitation Data'!$D$29,0,10*ROW('Sanitation Data'!D10)))</f>
        <v>No</v>
      </c>
      <c r="CM16" s="390" t="str">
        <f ca="1">+IF(OFFSET('Sanitation Data'!$D$30,0,10*ROW('Sanitation Data'!D10))="","",OFFSET('Sanitation Data'!$D$30,0,10*ROW('Sanitation Data'!D10)))</f>
        <v/>
      </c>
      <c r="CN16" s="390" t="str">
        <f ca="1">+IF(OFFSET('Sanitation Data'!$D$31,0,10*ROW('Sanitation Data'!D10))="","",OFFSET('Sanitation Data'!$D$31,0,10*ROW('Sanitation Data'!D10)))</f>
        <v/>
      </c>
      <c r="CO16" s="390" t="str">
        <f ca="1">+IF(OFFSET('Sanitation Data'!$D$32,0,10*ROW('Sanitation Data'!D10))="","",OFFSET('Sanitation Data'!$D$32,0,10*ROW('Sanitation Data'!D10)))</f>
        <v/>
      </c>
      <c r="CP16" s="390" t="str">
        <f ca="1">+IF(OFFSET('Sanitation Data'!$E$28,0,10*ROW('Sanitation Data'!E10))="","",OFFSET('Sanitation Data'!$E$28,0,10*ROW('Sanitation Data'!E10)))</f>
        <v/>
      </c>
      <c r="CQ16" s="390" t="str">
        <f ca="1">+IF(OFFSET('Sanitation Data'!$E$29,0,10*ROW('Sanitation Data'!E10))="","",OFFSET('Sanitation Data'!$E$29,0,10*ROW('Sanitation Data'!E10)))</f>
        <v/>
      </c>
      <c r="CR16" s="390" t="str">
        <f ca="1">+IF(OFFSET('Sanitation Data'!$E$30,0,10*ROW('Sanitation Data'!E10))="","",OFFSET('Sanitation Data'!$E$30,0,10*ROW('Sanitation Data'!E10)))</f>
        <v/>
      </c>
      <c r="CS16" s="390" t="str">
        <f ca="1">+IF(OFFSET('Sanitation Data'!$E$31,0,10*ROW('Sanitation Data'!E10))="","",OFFSET('Sanitation Data'!$E$31,0,10*ROW('Sanitation Data'!E10)))</f>
        <v/>
      </c>
      <c r="CT16" s="390" t="str">
        <f ca="1">+IF(OFFSET('Sanitation Data'!$E$32,0,10*ROW('Sanitation Data'!E10))="","",OFFSET('Sanitation Data'!$E$32,0,10*ROW('Sanitation Data'!E10)))</f>
        <v/>
      </c>
      <c r="CU16" s="390" t="str">
        <f ca="1">+IF(OFFSET('Sanitation Data'!$F$28,0,10*ROW('Sanitation Data'!F10))="","",OFFSET('Sanitation Data'!$F$28,0,10*ROW('Sanitation Data'!F10)))</f>
        <v/>
      </c>
      <c r="CV16" s="390" t="str">
        <f ca="1">+IF(OFFSET('Sanitation Data'!$F$29,0,10*ROW('Sanitation Data'!F10))="","",OFFSET('Sanitation Data'!$F$29,0,10*ROW('Sanitation Data'!F10)))</f>
        <v/>
      </c>
      <c r="CW16" s="390" t="str">
        <f ca="1">+IF(OFFSET('Sanitation Data'!$F$30,0,10*ROW('Sanitation Data'!F10))="","",OFFSET('Sanitation Data'!$F$30,0,10*ROW('Sanitation Data'!F10)))</f>
        <v/>
      </c>
      <c r="CX16" s="390" t="str">
        <f ca="1">+IF(OFFSET('Sanitation Data'!$F$31,0,10*ROW('Sanitation Data'!F10))="","",OFFSET('Sanitation Data'!$F$31,0,10*ROW('Sanitation Data'!F10)))</f>
        <v/>
      </c>
      <c r="CY16" s="390" t="str">
        <f ca="1">+IF(OFFSET('Sanitation Data'!$F$32,0,10*ROW('Sanitation Data'!F10))="","",OFFSET('Sanitation Data'!$F$32,0,10*ROW('Sanitation Data'!F10)))</f>
        <v/>
      </c>
      <c r="CZ16" s="390" t="str">
        <f ca="1">+IF(OFFSET('Sanitation Data'!$G$28,0,10*ROW('Sanitation Data'!G10))="","",OFFSET('Sanitation Data'!$G$28,0,10*ROW('Sanitation Data'!G10)))</f>
        <v/>
      </c>
      <c r="DA16" s="390" t="str">
        <f ca="1">+IF(OFFSET('Sanitation Data'!$G$29,0,10*ROW('Sanitation Data'!G10))="","",OFFSET('Sanitation Data'!$G$29,0,10*ROW('Sanitation Data'!G10)))</f>
        <v/>
      </c>
      <c r="DB16" s="390" t="str">
        <f ca="1">+IF(OFFSET('Sanitation Data'!$G$30,0,10*ROW('Sanitation Data'!G10))="","",OFFSET('Sanitation Data'!$G$30,0,10*ROW('Sanitation Data'!G10)))</f>
        <v/>
      </c>
      <c r="DC16" s="390" t="str">
        <f ca="1">+IF(OFFSET('Sanitation Data'!$G$31,0,10*ROW('Sanitation Data'!G10))="","",OFFSET('Sanitation Data'!$G$31,0,10*ROW('Sanitation Data'!G10)))</f>
        <v/>
      </c>
      <c r="DD16" s="390" t="str">
        <f ca="1">+IF(OFFSET('Sanitation Data'!$G$32,0,10*ROW('Sanitation Data'!G10))="","",OFFSET('Sanitation Data'!$G$32,0,10*ROW('Sanitation Data'!G10)))</f>
        <v/>
      </c>
      <c r="DE16" s="390" t="str">
        <f ca="1">+IF(OFFSET('Sanitation Data'!$H$28,0,10*ROW('Sanitation Data'!H10))="","",OFFSET('Sanitation Data'!$H$28,0,10*ROW('Sanitation Data'!H10)))</f>
        <v/>
      </c>
      <c r="DF16" s="390" t="str">
        <f ca="1">+IF(OFFSET('Sanitation Data'!$H$29,0,10*ROW('Sanitation Data'!H10))="","",OFFSET('Sanitation Data'!$H$29,0,10*ROW('Sanitation Data'!H10)))</f>
        <v/>
      </c>
      <c r="DG16" s="390" t="str">
        <f ca="1">+IF(OFFSET('Sanitation Data'!$H$30,0,10*ROW('Sanitation Data'!H10))="","",OFFSET('Sanitation Data'!$H$30,0,10*ROW('Sanitation Data'!H10)))</f>
        <v/>
      </c>
      <c r="DH16" s="390" t="str">
        <f ca="1">+IF(OFFSET('Sanitation Data'!$H$31,0,10*ROW('Sanitation Data'!H10))="","",OFFSET('Sanitation Data'!$H$31,0,10*ROW('Sanitation Data'!H10)))</f>
        <v/>
      </c>
      <c r="DI16" s="390" t="str">
        <f ca="1">+IF(OFFSET('Sanitation Data'!$H$32,0,10*ROW('Sanitation Data'!H10))="","",OFFSET('Sanitation Data'!$H$32,0,10*ROW('Sanitation Data'!H10)))</f>
        <v/>
      </c>
      <c r="DJ16" s="390" t="str">
        <f ca="1">+IF(OFFSET('Sanitation Data'!$I$28,0,10*ROW('Sanitation Data'!I10))="","",OFFSET('Sanitation Data'!$I$28,0,10*ROW('Sanitation Data'!I10)))</f>
        <v/>
      </c>
      <c r="DK16" s="390" t="str">
        <f ca="1">+IF(OFFSET('Sanitation Data'!$I$29,0,10*ROW('Sanitation Data'!I10))="","",OFFSET('Sanitation Data'!$I$29,0,10*ROW('Sanitation Data'!I10)))</f>
        <v/>
      </c>
      <c r="DL16" s="390" t="str">
        <f ca="1">+IF(OFFSET('Sanitation Data'!$I$30,0,10*ROW('Sanitation Data'!I10))="","",OFFSET('Sanitation Data'!$I$30,0,10*ROW('Sanitation Data'!I10)))</f>
        <v/>
      </c>
      <c r="DM16" s="390" t="str">
        <f ca="1">+IF(OFFSET('Sanitation Data'!$I$31,0,10*ROW('Sanitation Data'!I10))="","",OFFSET('Sanitation Data'!$I$31,0,10*ROW('Sanitation Data'!I10)))</f>
        <v/>
      </c>
      <c r="DN16" s="390" t="str">
        <f ca="1">+IF(OFFSET('Sanitation Data'!$I$32,0,10*ROW('Sanitation Data'!I10))="","",OFFSET('Sanitation Data'!$I$32,0,10*ROW('Sanitation Data'!I10)))</f>
        <v/>
      </c>
      <c r="DO16" s="390" t="str">
        <f ca="1">+IF(OFFSET('Hygiene Data'!$D$11,0,10*ROW('Hygiene Data'!D10))="","",OFFSET('Hygiene Data'!$D$11,0,10*ROW('Hygiene Data'!D10)))</f>
        <v>Yes</v>
      </c>
      <c r="DP16" s="390" t="str">
        <f ca="1">+IF(OFFSET('Hygiene Data'!$D$12,0,10*ROW('Hygiene Data'!D10))="","",OFFSET('Hygiene Data'!$D$12,0,10*ROW('Hygiene Data'!D10)))</f>
        <v/>
      </c>
      <c r="DQ16" s="390" t="str">
        <f ca="1">+IF(OFFSET('Hygiene Data'!$D$13,0,10*ROW('Hygiene Data'!D10))="","",OFFSET('Hygiene Data'!$D$13,0,10*ROW('Hygiene Data'!D10)))</f>
        <v>Yes</v>
      </c>
      <c r="DR16" s="390" t="str">
        <f ca="1">+IF(OFFSET('Hygiene Data'!$E$11,0,10*ROW('Hygiene Data'!E10))="","",OFFSET('Hygiene Data'!$E$11,0,10*ROW('Hygiene Data'!E10)))</f>
        <v/>
      </c>
      <c r="DS16" s="390" t="str">
        <f ca="1">+IF(OFFSET('Hygiene Data'!$E$12,0,10*ROW('Hygiene Data'!E10))="","",OFFSET('Hygiene Data'!$E$12,0,10*ROW('Hygiene Data'!E10)))</f>
        <v/>
      </c>
      <c r="DT16" s="390" t="str">
        <f ca="1">+IF(OFFSET('Hygiene Data'!$E$13,0,10*ROW('Hygiene Data'!E10))="","",OFFSET('Hygiene Data'!$E$13,0,10*ROW('Hygiene Data'!E10)))</f>
        <v/>
      </c>
      <c r="DU16" s="390" t="str">
        <f ca="1">+IF(OFFSET('Hygiene Data'!$F$11,0,10*ROW('Hygiene Data'!F10))="","",OFFSET('Hygiene Data'!$F$11,0,10*ROW('Hygiene Data'!F10)))</f>
        <v/>
      </c>
      <c r="DV16" s="390" t="str">
        <f ca="1">+IF(OFFSET('Hygiene Data'!$F$12,0,10*ROW('Hygiene Data'!F10))="","",OFFSET('Hygiene Data'!$F$12,0,10*ROW('Hygiene Data'!F10)))</f>
        <v/>
      </c>
      <c r="DW16" s="390" t="str">
        <f ca="1">+IF(OFFSET('Hygiene Data'!$F$13,0,10*ROW('Hygiene Data'!F10))="","",OFFSET('Hygiene Data'!$F$13,0,10*ROW('Hygiene Data'!F10)))</f>
        <v/>
      </c>
      <c r="DX16" s="390" t="str">
        <f ca="1">+IF(OFFSET('Hygiene Data'!$G$11,0,10*ROW('Hygiene Data'!G10))="","",OFFSET('Hygiene Data'!$G$11,0,10*ROW('Hygiene Data'!G10)))</f>
        <v/>
      </c>
      <c r="DY16" s="390" t="str">
        <f ca="1">+IF(OFFSET('Hygiene Data'!$G$12,0,10*ROW('Hygiene Data'!G10))="","",OFFSET('Hygiene Data'!$G$12,0,10*ROW('Hygiene Data'!G10)))</f>
        <v/>
      </c>
      <c r="DZ16" s="390" t="str">
        <f ca="1">+IF(OFFSET('Hygiene Data'!$G$13,0,10*ROW('Hygiene Data'!G10))="","",OFFSET('Hygiene Data'!$G$13,0,10*ROW('Hygiene Data'!G10)))</f>
        <v/>
      </c>
      <c r="EA16" s="390" t="str">
        <f ca="1">+IF(OFFSET('Hygiene Data'!$H$11,0,10*ROW('Hygiene Data'!H10))="","",OFFSET('Hygiene Data'!$H$11,0,10*ROW('Hygiene Data'!H10)))</f>
        <v/>
      </c>
      <c r="EB16" s="390" t="str">
        <f ca="1">+IF(OFFSET('Hygiene Data'!$H$12,0,10*ROW('Hygiene Data'!H10))="","",OFFSET('Hygiene Data'!$H$12,0,10*ROW('Hygiene Data'!H10)))</f>
        <v/>
      </c>
      <c r="EC16" s="390" t="str">
        <f ca="1">+IF(OFFSET('Hygiene Data'!$H$13,0,10*ROW('Hygiene Data'!H10))="","",OFFSET('Hygiene Data'!$H$13,0,10*ROW('Hygiene Data'!H10)))</f>
        <v/>
      </c>
      <c r="ED16" s="390" t="str">
        <f ca="1">+IF(OFFSET('Hygiene Data'!$I$11,0,10*ROW('Hygiene Data'!I10))="","",OFFSET('Hygiene Data'!$I$11,0,10*ROW('Hygiene Data'!I10)))</f>
        <v/>
      </c>
      <c r="EE16" s="390" t="str">
        <f ca="1">+IF(OFFSET('Hygiene Data'!$I$12,0,10*ROW('Hygiene Data'!I10))="","",OFFSET('Hygiene Data'!$I$12,0,10*ROW('Hygiene Data'!I10)))</f>
        <v/>
      </c>
      <c r="EF16" s="390" t="str">
        <f ca="1">+IF(OFFSET('Hygiene Data'!$I$13,0,10*ROW('Hygiene Data'!I10))="","",OFFSET('Hygiene Data'!$I$13,0,10*ROW('Hygiene Data'!I10)))</f>
        <v/>
      </c>
    </row>
    <row r="17" spans="1:136" x14ac:dyDescent="0.25">
      <c r="A17" s="499" t="str">
        <f ca="1">+IF(OFFSET('Water Data'!$B$2,0,10*ROW('Water Data'!E11))="","",OFFSET('Water Data'!$B$2,0,10*ROW('Water Data'!E11)))</f>
        <v>MDA_2024_PWH</v>
      </c>
      <c r="B17" s="499"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Other</v>
      </c>
      <c r="C17" s="526">
        <f t="shared" ca="1" si="0"/>
        <v>2024</v>
      </c>
      <c r="D17" s="527"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27"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27">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97.4</v>
      </c>
      <c r="G17" s="527"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27"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27"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27"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27"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27"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27"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27"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27"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27"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27"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27"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27"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27"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27"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28"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28"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28"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28"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28">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97.4</v>
      </c>
      <c r="AA17" s="528"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28"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28"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28"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28"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28"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28"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28"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28"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28"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28"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28"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28"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28"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28"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28"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28"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28"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28"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28"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28"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28"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28"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28"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28"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29"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605"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29">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83.4</v>
      </c>
      <c r="BC17" s="529"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29"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29"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29"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29"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29"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29"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29"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29"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29"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29"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29"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29"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29"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29"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90" t="str">
        <f ca="1">+IF(OFFSET('Water Data'!$D$27,0,10*ROW('Water Data'!D11))="","",OFFSET('Water Data'!$D$27,0,10*ROW('Water Data'!D11)))</f>
        <v/>
      </c>
      <c r="BT17" s="390" t="str">
        <f ca="1">+IF(OFFSET('Water Data'!$D$28,0,10*ROW('Water Data'!D11))="","",OFFSET('Water Data'!$D$28,0,10*ROW('Water Data'!D11)))</f>
        <v/>
      </c>
      <c r="BU17" s="390" t="str">
        <f ca="1">+IF(OFFSET('Water Data'!$D$29,0,10*ROW('Water Data'!D11))="","",OFFSET('Water Data'!$D$29,0,10*ROW('Water Data'!D11)))</f>
        <v>Yes</v>
      </c>
      <c r="BV17" s="390" t="str">
        <f ca="1">+IF(OFFSET('Water Data'!$E$27,0,10*ROW('Water Data'!E11))="","",OFFSET('Water Data'!$E$27,0,10*ROW('Water Data'!E11)))</f>
        <v/>
      </c>
      <c r="BW17" s="390" t="str">
        <f ca="1">+IF(OFFSET('Water Data'!$E$28,0,10*ROW('Water Data'!E11))="","",OFFSET('Water Data'!$E$28,0,10*ROW('Water Data'!E11)))</f>
        <v/>
      </c>
      <c r="BX17" s="390" t="str">
        <f ca="1">+IF(OFFSET('Water Data'!$E$29,0,10*ROW('Water Data'!E11))="","",OFFSET('Water Data'!$E$29,0,10*ROW('Water Data'!E11)))</f>
        <v/>
      </c>
      <c r="BY17" s="390" t="str">
        <f ca="1">+IF(OFFSET('Water Data'!$F$27,0,10*ROW('Water Data'!F11))="","",OFFSET('Water Data'!$F$27,0,10*ROW('Water Data'!F11)))</f>
        <v/>
      </c>
      <c r="BZ17" s="390" t="str">
        <f ca="1">+IF(OFFSET('Water Data'!$F$28,0,10*ROW('Water Data'!F11))="","",OFFSET('Water Data'!$F$28,0,10*ROW('Water Data'!F11)))</f>
        <v/>
      </c>
      <c r="CA17" s="390" t="str">
        <f ca="1">+IF(OFFSET('Water Data'!$F$29,0,10*ROW('Water Data'!F11))="","",OFFSET('Water Data'!$F$29,0,10*ROW('Water Data'!F11)))</f>
        <v/>
      </c>
      <c r="CB17" s="390" t="str">
        <f ca="1">+IF(OFFSET('Water Data'!$G$27,0,10*ROW('Water Data'!G11))="","",OFFSET('Water Data'!$G$27,0,10*ROW('Water Data'!G11)))</f>
        <v/>
      </c>
      <c r="CC17" s="390" t="str">
        <f ca="1">+IF(OFFSET('Water Data'!$G$28,0,10*ROW('Water Data'!G11))="","",OFFSET('Water Data'!$G$28,0,10*ROW('Water Data'!G11)))</f>
        <v/>
      </c>
      <c r="CD17" s="390" t="str">
        <f ca="1">+IF(OFFSET('Water Data'!$G$29,0,10*ROW('Water Data'!G11))="","",OFFSET('Water Data'!$G$29,0,10*ROW('Water Data'!G11)))</f>
        <v/>
      </c>
      <c r="CE17" s="390" t="str">
        <f ca="1">+IF(OFFSET('Water Data'!$H$27,0,10*ROW('Water Data'!H11))="","",OFFSET('Water Data'!$H$27,0,10*ROW('Water Data'!H11)))</f>
        <v/>
      </c>
      <c r="CF17" s="390" t="str">
        <f ca="1">+IF(OFFSET('Water Data'!$H$28,0,10*ROW('Water Data'!H11))="","",OFFSET('Water Data'!$H$28,0,10*ROW('Water Data'!H11)))</f>
        <v/>
      </c>
      <c r="CG17" s="390" t="str">
        <f ca="1">+IF(OFFSET('Water Data'!$H$29,0,10*ROW('Water Data'!H11))="","",OFFSET('Water Data'!$H$29,0,10*ROW('Water Data'!H11)))</f>
        <v/>
      </c>
      <c r="CH17" s="390" t="str">
        <f ca="1">+IF(OFFSET('Water Data'!$I$27,0,10*ROW('Water Data'!I11))="","",OFFSET('Water Data'!$I$27,0,10*ROW('Water Data'!I11)))</f>
        <v/>
      </c>
      <c r="CI17" s="390" t="str">
        <f ca="1">+IF(OFFSET('Water Data'!$I$28,0,10*ROW('Water Data'!I11))="","",OFFSET('Water Data'!$I$28,0,10*ROW('Water Data'!I11)))</f>
        <v/>
      </c>
      <c r="CJ17" s="390" t="str">
        <f ca="1">+IF(OFFSET('Water Data'!$I$29,0,10*ROW('Water Data'!I11))="","",OFFSET('Water Data'!$I$29,0,10*ROW('Water Data'!I11)))</f>
        <v/>
      </c>
      <c r="CK17" s="390" t="str">
        <f ca="1">+IF(OFFSET('Sanitation Data'!$D$28,0,10*ROW('Sanitation Data'!D11))="","",OFFSET('Sanitation Data'!$D$28,0,10*ROW('Sanitation Data'!D11)))</f>
        <v/>
      </c>
      <c r="CL17" s="390" t="str">
        <f ca="1">+IF(OFFSET('Sanitation Data'!$D$29,0,10*ROW('Sanitation Data'!D11))="","",OFFSET('Sanitation Data'!$D$29,0,10*ROW('Sanitation Data'!D11)))</f>
        <v/>
      </c>
      <c r="CM17" s="390" t="str">
        <f ca="1">+IF(OFFSET('Sanitation Data'!$D$30,0,10*ROW('Sanitation Data'!D11))="","",OFFSET('Sanitation Data'!$D$30,0,10*ROW('Sanitation Data'!D11)))</f>
        <v/>
      </c>
      <c r="CN17" s="390" t="str">
        <f ca="1">+IF(OFFSET('Sanitation Data'!$D$31,0,10*ROW('Sanitation Data'!D11))="","",OFFSET('Sanitation Data'!$D$31,0,10*ROW('Sanitation Data'!D11)))</f>
        <v/>
      </c>
      <c r="CO17" s="390" t="str">
        <f ca="1">+IF(OFFSET('Sanitation Data'!$D$32,0,10*ROW('Sanitation Data'!D11))="","",OFFSET('Sanitation Data'!$D$32,0,10*ROW('Sanitation Data'!D11)))</f>
        <v>Yes</v>
      </c>
      <c r="CP17" s="390" t="str">
        <f ca="1">+IF(OFFSET('Sanitation Data'!$E$28,0,10*ROW('Sanitation Data'!E11))="","",OFFSET('Sanitation Data'!$E$28,0,10*ROW('Sanitation Data'!E11)))</f>
        <v/>
      </c>
      <c r="CQ17" s="390" t="str">
        <f ca="1">+IF(OFFSET('Sanitation Data'!$E$29,0,10*ROW('Sanitation Data'!E11))="","",OFFSET('Sanitation Data'!$E$29,0,10*ROW('Sanitation Data'!E11)))</f>
        <v/>
      </c>
      <c r="CR17" s="390" t="str">
        <f ca="1">+IF(OFFSET('Sanitation Data'!$E$30,0,10*ROW('Sanitation Data'!E11))="","",OFFSET('Sanitation Data'!$E$30,0,10*ROW('Sanitation Data'!E11)))</f>
        <v/>
      </c>
      <c r="CS17" s="390" t="str">
        <f ca="1">+IF(OFFSET('Sanitation Data'!$E$31,0,10*ROW('Sanitation Data'!E11))="","",OFFSET('Sanitation Data'!$E$31,0,10*ROW('Sanitation Data'!E11)))</f>
        <v/>
      </c>
      <c r="CT17" s="390" t="str">
        <f ca="1">+IF(OFFSET('Sanitation Data'!$E$32,0,10*ROW('Sanitation Data'!E11))="","",OFFSET('Sanitation Data'!$E$32,0,10*ROW('Sanitation Data'!E11)))</f>
        <v/>
      </c>
      <c r="CU17" s="390" t="str">
        <f ca="1">+IF(OFFSET('Sanitation Data'!$F$28,0,10*ROW('Sanitation Data'!F11))="","",OFFSET('Sanitation Data'!$F$28,0,10*ROW('Sanitation Data'!F11)))</f>
        <v/>
      </c>
      <c r="CV17" s="390" t="str">
        <f ca="1">+IF(OFFSET('Sanitation Data'!$F$29,0,10*ROW('Sanitation Data'!F11))="","",OFFSET('Sanitation Data'!$F$29,0,10*ROW('Sanitation Data'!F11)))</f>
        <v/>
      </c>
      <c r="CW17" s="390" t="str">
        <f ca="1">+IF(OFFSET('Sanitation Data'!$F$30,0,10*ROW('Sanitation Data'!F11))="","",OFFSET('Sanitation Data'!$F$30,0,10*ROW('Sanitation Data'!F11)))</f>
        <v/>
      </c>
      <c r="CX17" s="390" t="str">
        <f ca="1">+IF(OFFSET('Sanitation Data'!$F$31,0,10*ROW('Sanitation Data'!F11))="","",OFFSET('Sanitation Data'!$F$31,0,10*ROW('Sanitation Data'!F11)))</f>
        <v/>
      </c>
      <c r="CY17" s="390" t="str">
        <f ca="1">+IF(OFFSET('Sanitation Data'!$F$32,0,10*ROW('Sanitation Data'!F11))="","",OFFSET('Sanitation Data'!$F$32,0,10*ROW('Sanitation Data'!F11)))</f>
        <v/>
      </c>
      <c r="CZ17" s="390" t="str">
        <f ca="1">+IF(OFFSET('Sanitation Data'!$G$28,0,10*ROW('Sanitation Data'!G11))="","",OFFSET('Sanitation Data'!$G$28,0,10*ROW('Sanitation Data'!G11)))</f>
        <v/>
      </c>
      <c r="DA17" s="390" t="str">
        <f ca="1">+IF(OFFSET('Sanitation Data'!$G$29,0,10*ROW('Sanitation Data'!G11))="","",OFFSET('Sanitation Data'!$G$29,0,10*ROW('Sanitation Data'!G11)))</f>
        <v/>
      </c>
      <c r="DB17" s="390" t="str">
        <f ca="1">+IF(OFFSET('Sanitation Data'!$G$30,0,10*ROW('Sanitation Data'!G11))="","",OFFSET('Sanitation Data'!$G$30,0,10*ROW('Sanitation Data'!G11)))</f>
        <v/>
      </c>
      <c r="DC17" s="390" t="str">
        <f ca="1">+IF(OFFSET('Sanitation Data'!$G$31,0,10*ROW('Sanitation Data'!G11))="","",OFFSET('Sanitation Data'!$G$31,0,10*ROW('Sanitation Data'!G11)))</f>
        <v/>
      </c>
      <c r="DD17" s="390" t="str">
        <f ca="1">+IF(OFFSET('Sanitation Data'!$G$32,0,10*ROW('Sanitation Data'!G11))="","",OFFSET('Sanitation Data'!$G$32,0,10*ROW('Sanitation Data'!G11)))</f>
        <v/>
      </c>
      <c r="DE17" s="390" t="str">
        <f ca="1">+IF(OFFSET('Sanitation Data'!$H$28,0,10*ROW('Sanitation Data'!H11))="","",OFFSET('Sanitation Data'!$H$28,0,10*ROW('Sanitation Data'!H11)))</f>
        <v/>
      </c>
      <c r="DF17" s="390" t="str">
        <f ca="1">+IF(OFFSET('Sanitation Data'!$H$29,0,10*ROW('Sanitation Data'!H11))="","",OFFSET('Sanitation Data'!$H$29,0,10*ROW('Sanitation Data'!H11)))</f>
        <v/>
      </c>
      <c r="DG17" s="390" t="str">
        <f ca="1">+IF(OFFSET('Sanitation Data'!$H$30,0,10*ROW('Sanitation Data'!H11))="","",OFFSET('Sanitation Data'!$H$30,0,10*ROW('Sanitation Data'!H11)))</f>
        <v/>
      </c>
      <c r="DH17" s="390" t="str">
        <f ca="1">+IF(OFFSET('Sanitation Data'!$H$31,0,10*ROW('Sanitation Data'!H11))="","",OFFSET('Sanitation Data'!$H$31,0,10*ROW('Sanitation Data'!H11)))</f>
        <v/>
      </c>
      <c r="DI17" s="390" t="str">
        <f ca="1">+IF(OFFSET('Sanitation Data'!$H$32,0,10*ROW('Sanitation Data'!H11))="","",OFFSET('Sanitation Data'!$H$32,0,10*ROW('Sanitation Data'!H11)))</f>
        <v/>
      </c>
      <c r="DJ17" s="390" t="str">
        <f ca="1">+IF(OFFSET('Sanitation Data'!$I$28,0,10*ROW('Sanitation Data'!I11))="","",OFFSET('Sanitation Data'!$I$28,0,10*ROW('Sanitation Data'!I11)))</f>
        <v/>
      </c>
      <c r="DK17" s="390" t="str">
        <f ca="1">+IF(OFFSET('Sanitation Data'!$I$29,0,10*ROW('Sanitation Data'!I11))="","",OFFSET('Sanitation Data'!$I$29,0,10*ROW('Sanitation Data'!I11)))</f>
        <v/>
      </c>
      <c r="DL17" s="390" t="str">
        <f ca="1">+IF(OFFSET('Sanitation Data'!$I$30,0,10*ROW('Sanitation Data'!I11))="","",OFFSET('Sanitation Data'!$I$30,0,10*ROW('Sanitation Data'!I11)))</f>
        <v/>
      </c>
      <c r="DM17" s="390" t="str">
        <f ca="1">+IF(OFFSET('Sanitation Data'!$I$31,0,10*ROW('Sanitation Data'!I11))="","",OFFSET('Sanitation Data'!$I$31,0,10*ROW('Sanitation Data'!I11)))</f>
        <v/>
      </c>
      <c r="DN17" s="390" t="str">
        <f ca="1">+IF(OFFSET('Sanitation Data'!$I$32,0,10*ROW('Sanitation Data'!I11))="","",OFFSET('Sanitation Data'!$I$32,0,10*ROW('Sanitation Data'!I11)))</f>
        <v/>
      </c>
      <c r="DO17" s="390" t="str">
        <f ca="1">+IF(OFFSET('Hygiene Data'!$D$11,0,10*ROW('Hygiene Data'!D11))="","",OFFSET('Hygiene Data'!$D$11,0,10*ROW('Hygiene Data'!D11)))</f>
        <v/>
      </c>
      <c r="DP17" s="390" t="str">
        <f ca="1">+IF(OFFSET('Hygiene Data'!$D$12,0,10*ROW('Hygiene Data'!D11))="","",OFFSET('Hygiene Data'!$D$12,0,10*ROW('Hygiene Data'!D11)))</f>
        <v/>
      </c>
      <c r="DQ17" s="390" t="str">
        <f ca="1">+IF(OFFSET('Hygiene Data'!$D$13,0,10*ROW('Hygiene Data'!D11))="","",OFFSET('Hygiene Data'!$D$13,0,10*ROW('Hygiene Data'!D11)))</f>
        <v>Yes</v>
      </c>
      <c r="DR17" s="390" t="str">
        <f ca="1">+IF(OFFSET('Hygiene Data'!$E$11,0,10*ROW('Hygiene Data'!E11))="","",OFFSET('Hygiene Data'!$E$11,0,10*ROW('Hygiene Data'!E11)))</f>
        <v/>
      </c>
      <c r="DS17" s="390" t="str">
        <f ca="1">+IF(OFFSET('Hygiene Data'!$E$12,0,10*ROW('Hygiene Data'!E11))="","",OFFSET('Hygiene Data'!$E$12,0,10*ROW('Hygiene Data'!E11)))</f>
        <v/>
      </c>
      <c r="DT17" s="390" t="str">
        <f ca="1">+IF(OFFSET('Hygiene Data'!$E$13,0,10*ROW('Hygiene Data'!E11))="","",OFFSET('Hygiene Data'!$E$13,0,10*ROW('Hygiene Data'!E11)))</f>
        <v/>
      </c>
      <c r="DU17" s="390" t="str">
        <f ca="1">+IF(OFFSET('Hygiene Data'!$F$11,0,10*ROW('Hygiene Data'!F11))="","",OFFSET('Hygiene Data'!$F$11,0,10*ROW('Hygiene Data'!F11)))</f>
        <v/>
      </c>
      <c r="DV17" s="390" t="str">
        <f ca="1">+IF(OFFSET('Hygiene Data'!$F$12,0,10*ROW('Hygiene Data'!F11))="","",OFFSET('Hygiene Data'!$F$12,0,10*ROW('Hygiene Data'!F11)))</f>
        <v/>
      </c>
      <c r="DW17" s="390" t="str">
        <f ca="1">+IF(OFFSET('Hygiene Data'!$F$13,0,10*ROW('Hygiene Data'!F11))="","",OFFSET('Hygiene Data'!$F$13,0,10*ROW('Hygiene Data'!F11)))</f>
        <v/>
      </c>
      <c r="DX17" s="390" t="str">
        <f ca="1">+IF(OFFSET('Hygiene Data'!$G$11,0,10*ROW('Hygiene Data'!G11))="","",OFFSET('Hygiene Data'!$G$11,0,10*ROW('Hygiene Data'!G11)))</f>
        <v/>
      </c>
      <c r="DY17" s="390" t="str">
        <f ca="1">+IF(OFFSET('Hygiene Data'!$G$12,0,10*ROW('Hygiene Data'!G11))="","",OFFSET('Hygiene Data'!$G$12,0,10*ROW('Hygiene Data'!G11)))</f>
        <v/>
      </c>
      <c r="DZ17" s="390" t="str">
        <f ca="1">+IF(OFFSET('Hygiene Data'!$G$13,0,10*ROW('Hygiene Data'!G11))="","",OFFSET('Hygiene Data'!$G$13,0,10*ROW('Hygiene Data'!G11)))</f>
        <v/>
      </c>
      <c r="EA17" s="390" t="str">
        <f ca="1">+IF(OFFSET('Hygiene Data'!$H$11,0,10*ROW('Hygiene Data'!H11))="","",OFFSET('Hygiene Data'!$H$11,0,10*ROW('Hygiene Data'!H11)))</f>
        <v/>
      </c>
      <c r="EB17" s="390" t="str">
        <f ca="1">+IF(OFFSET('Hygiene Data'!$H$12,0,10*ROW('Hygiene Data'!H11))="","",OFFSET('Hygiene Data'!$H$12,0,10*ROW('Hygiene Data'!H11)))</f>
        <v/>
      </c>
      <c r="EC17" s="390" t="str">
        <f ca="1">+IF(OFFSET('Hygiene Data'!$H$13,0,10*ROW('Hygiene Data'!H11))="","",OFFSET('Hygiene Data'!$H$13,0,10*ROW('Hygiene Data'!H11)))</f>
        <v/>
      </c>
      <c r="ED17" s="390" t="str">
        <f ca="1">+IF(OFFSET('Hygiene Data'!$I$11,0,10*ROW('Hygiene Data'!I11))="","",OFFSET('Hygiene Data'!$I$11,0,10*ROW('Hygiene Data'!I11)))</f>
        <v/>
      </c>
      <c r="EE17" s="390" t="str">
        <f ca="1">+IF(OFFSET('Hygiene Data'!$I$12,0,10*ROW('Hygiene Data'!I11))="","",OFFSET('Hygiene Data'!$I$12,0,10*ROW('Hygiene Data'!I11)))</f>
        <v/>
      </c>
      <c r="EF17" s="390" t="str">
        <f ca="1">+IF(OFFSET('Hygiene Data'!$I$13,0,10*ROW('Hygiene Data'!I11))="","",OFFSET('Hygiene Data'!$I$13,0,10*ROW('Hygiene Data'!I11)))</f>
        <v/>
      </c>
    </row>
    <row r="18" spans="1:136" x14ac:dyDescent="0.25">
      <c r="A18" s="499" t="str">
        <f ca="1">+IF(OFFSET('Water Data'!$B$2,0,10*ROW('Water Data'!E12))="","",OFFSET('Water Data'!$B$2,0,10*ROW('Water Data'!E12)))</f>
        <v>MDA_2025_SMOSS</v>
      </c>
      <c r="B18" s="499"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Survey</v>
      </c>
      <c r="C18" s="526">
        <f t="shared" ca="1" si="0"/>
        <v>2025</v>
      </c>
      <c r="D18" s="527"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27"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27"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27"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27"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27"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27"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27"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27"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27"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27"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27"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27"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27"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27"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27"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27"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27"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28"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28"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28"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28"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28"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28"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28"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28"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28"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28"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28"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28"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28"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28"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28"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28" t="str">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[100]</v>
      </c>
      <c r="AL18" s="528" t="str">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[93]</v>
      </c>
      <c r="AM18" s="528"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28"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28" t="str">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[77]</v>
      </c>
      <c r="AP18" s="528"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28"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28"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28"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28"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28"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28"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28"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28"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28"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29"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605"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29"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29"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29"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29"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29"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29"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29"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29"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29"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29" t="str">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[100]</v>
      </c>
      <c r="BL18" s="529"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29"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29"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29"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29"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29"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90" t="str">
        <f ca="1">+IF(OFFSET('Water Data'!$D$27,0,10*ROW('Water Data'!D12))="","",OFFSET('Water Data'!$D$27,0,10*ROW('Water Data'!D12)))</f>
        <v/>
      </c>
      <c r="BT18" s="390" t="str">
        <f ca="1">+IF(OFFSET('Water Data'!$D$28,0,10*ROW('Water Data'!D12))="","",OFFSET('Water Data'!$D$28,0,10*ROW('Water Data'!D12)))</f>
        <v/>
      </c>
      <c r="BU18" s="390" t="str">
        <f ca="1">+IF(OFFSET('Water Data'!$D$29,0,10*ROW('Water Data'!D12))="","",OFFSET('Water Data'!$D$29,0,10*ROW('Water Data'!D12)))</f>
        <v/>
      </c>
      <c r="BV18" s="390" t="str">
        <f ca="1">+IF(OFFSET('Water Data'!$E$27,0,10*ROW('Water Data'!E12))="","",OFFSET('Water Data'!$E$27,0,10*ROW('Water Data'!E12)))</f>
        <v/>
      </c>
      <c r="BW18" s="390" t="str">
        <f ca="1">+IF(OFFSET('Water Data'!$E$28,0,10*ROW('Water Data'!E12))="","",OFFSET('Water Data'!$E$28,0,10*ROW('Water Data'!E12)))</f>
        <v/>
      </c>
      <c r="BX18" s="390" t="str">
        <f ca="1">+IF(OFFSET('Water Data'!$E$29,0,10*ROW('Water Data'!E12))="","",OFFSET('Water Data'!$E$29,0,10*ROW('Water Data'!E12)))</f>
        <v/>
      </c>
      <c r="BY18" s="390" t="str">
        <f ca="1">+IF(OFFSET('Water Data'!$F$27,0,10*ROW('Water Data'!F12))="","",OFFSET('Water Data'!$F$27,0,10*ROW('Water Data'!F12)))</f>
        <v/>
      </c>
      <c r="BZ18" s="390" t="str">
        <f ca="1">+IF(OFFSET('Water Data'!$F$28,0,10*ROW('Water Data'!F12))="","",OFFSET('Water Data'!$F$28,0,10*ROW('Water Data'!F12)))</f>
        <v/>
      </c>
      <c r="CA18" s="390" t="str">
        <f ca="1">+IF(OFFSET('Water Data'!$F$29,0,10*ROW('Water Data'!F12))="","",OFFSET('Water Data'!$F$29,0,10*ROW('Water Data'!F12)))</f>
        <v/>
      </c>
      <c r="CB18" s="390" t="str">
        <f ca="1">+IF(OFFSET('Water Data'!$G$27,0,10*ROW('Water Data'!G12))="","",OFFSET('Water Data'!$G$27,0,10*ROW('Water Data'!G12)))</f>
        <v/>
      </c>
      <c r="CC18" s="390" t="str">
        <f ca="1">+IF(OFFSET('Water Data'!$G$28,0,10*ROW('Water Data'!G12))="","",OFFSET('Water Data'!$G$28,0,10*ROW('Water Data'!G12)))</f>
        <v/>
      </c>
      <c r="CD18" s="390" t="str">
        <f ca="1">+IF(OFFSET('Water Data'!$G$29,0,10*ROW('Water Data'!G12))="","",OFFSET('Water Data'!$G$29,0,10*ROW('Water Data'!G12)))</f>
        <v/>
      </c>
      <c r="CE18" s="390" t="str">
        <f ca="1">+IF(OFFSET('Water Data'!$H$27,0,10*ROW('Water Data'!H12))="","",OFFSET('Water Data'!$H$27,0,10*ROW('Water Data'!H12)))</f>
        <v/>
      </c>
      <c r="CF18" s="390" t="str">
        <f ca="1">+IF(OFFSET('Water Data'!$H$28,0,10*ROW('Water Data'!H12))="","",OFFSET('Water Data'!$H$28,0,10*ROW('Water Data'!H12)))</f>
        <v/>
      </c>
      <c r="CG18" s="390" t="str">
        <f ca="1">+IF(OFFSET('Water Data'!$H$29,0,10*ROW('Water Data'!H12))="","",OFFSET('Water Data'!$H$29,0,10*ROW('Water Data'!H12)))</f>
        <v/>
      </c>
      <c r="CH18" s="390" t="str">
        <f ca="1">+IF(OFFSET('Water Data'!$I$27,0,10*ROW('Water Data'!I12))="","",OFFSET('Water Data'!$I$27,0,10*ROW('Water Data'!I12)))</f>
        <v/>
      </c>
      <c r="CI18" s="390" t="str">
        <f ca="1">+IF(OFFSET('Water Data'!$I$28,0,10*ROW('Water Data'!I12))="","",OFFSET('Water Data'!$I$28,0,10*ROW('Water Data'!I12)))</f>
        <v/>
      </c>
      <c r="CJ18" s="390" t="str">
        <f ca="1">+IF(OFFSET('Water Data'!$I$29,0,10*ROW('Water Data'!I12))="","",OFFSET('Water Data'!$I$29,0,10*ROW('Water Data'!I12)))</f>
        <v/>
      </c>
      <c r="CK18" s="390" t="str">
        <f ca="1">+IF(OFFSET('Sanitation Data'!$D$28,0,10*ROW('Sanitation Data'!D12))="","",OFFSET('Sanitation Data'!$D$28,0,10*ROW('Sanitation Data'!D12)))</f>
        <v/>
      </c>
      <c r="CL18" s="390" t="str">
        <f ca="1">+IF(OFFSET('Sanitation Data'!$D$29,0,10*ROW('Sanitation Data'!D12))="","",OFFSET('Sanitation Data'!$D$29,0,10*ROW('Sanitation Data'!D12)))</f>
        <v/>
      </c>
      <c r="CM18" s="390" t="str">
        <f ca="1">+IF(OFFSET('Sanitation Data'!$D$30,0,10*ROW('Sanitation Data'!D12))="","",OFFSET('Sanitation Data'!$D$30,0,10*ROW('Sanitation Data'!D12)))</f>
        <v/>
      </c>
      <c r="CN18" s="390" t="str">
        <f ca="1">+IF(OFFSET('Sanitation Data'!$D$31,0,10*ROW('Sanitation Data'!D12))="","",OFFSET('Sanitation Data'!$D$31,0,10*ROW('Sanitation Data'!D12)))</f>
        <v/>
      </c>
      <c r="CO18" s="390" t="str">
        <f ca="1">+IF(OFFSET('Sanitation Data'!$D$32,0,10*ROW('Sanitation Data'!D12))="","",OFFSET('Sanitation Data'!$D$32,0,10*ROW('Sanitation Data'!D12)))</f>
        <v/>
      </c>
      <c r="CP18" s="390" t="str">
        <f ca="1">+IF(OFFSET('Sanitation Data'!$E$28,0,10*ROW('Sanitation Data'!E12))="","",OFFSET('Sanitation Data'!$E$28,0,10*ROW('Sanitation Data'!E12)))</f>
        <v/>
      </c>
      <c r="CQ18" s="390" t="str">
        <f ca="1">+IF(OFFSET('Sanitation Data'!$E$29,0,10*ROW('Sanitation Data'!E12))="","",OFFSET('Sanitation Data'!$E$29,0,10*ROW('Sanitation Data'!E12)))</f>
        <v/>
      </c>
      <c r="CR18" s="390" t="str">
        <f ca="1">+IF(OFFSET('Sanitation Data'!$E$30,0,10*ROW('Sanitation Data'!E12))="","",OFFSET('Sanitation Data'!$E$30,0,10*ROW('Sanitation Data'!E12)))</f>
        <v/>
      </c>
      <c r="CS18" s="390" t="str">
        <f ca="1">+IF(OFFSET('Sanitation Data'!$E$31,0,10*ROW('Sanitation Data'!E12))="","",OFFSET('Sanitation Data'!$E$31,0,10*ROW('Sanitation Data'!E12)))</f>
        <v/>
      </c>
      <c r="CT18" s="390" t="str">
        <f ca="1">+IF(OFFSET('Sanitation Data'!$E$32,0,10*ROW('Sanitation Data'!E12))="","",OFFSET('Sanitation Data'!$E$32,0,10*ROW('Sanitation Data'!E12)))</f>
        <v/>
      </c>
      <c r="CU18" s="390" t="str">
        <f ca="1">+IF(OFFSET('Sanitation Data'!$F$28,0,10*ROW('Sanitation Data'!F12))="","",OFFSET('Sanitation Data'!$F$28,0,10*ROW('Sanitation Data'!F12)))</f>
        <v/>
      </c>
      <c r="CV18" s="390" t="str">
        <f ca="1">+IF(OFFSET('Sanitation Data'!$F$29,0,10*ROW('Sanitation Data'!F12))="","",OFFSET('Sanitation Data'!$F$29,0,10*ROW('Sanitation Data'!F12)))</f>
        <v/>
      </c>
      <c r="CW18" s="390" t="str">
        <f ca="1">+IF(OFFSET('Sanitation Data'!$F$30,0,10*ROW('Sanitation Data'!F12))="","",OFFSET('Sanitation Data'!$F$30,0,10*ROW('Sanitation Data'!F12)))</f>
        <v/>
      </c>
      <c r="CX18" s="390" t="str">
        <f ca="1">+IF(OFFSET('Sanitation Data'!$F$31,0,10*ROW('Sanitation Data'!F12))="","",OFFSET('Sanitation Data'!$F$31,0,10*ROW('Sanitation Data'!F12)))</f>
        <v/>
      </c>
      <c r="CY18" s="390" t="str">
        <f ca="1">+IF(OFFSET('Sanitation Data'!$F$32,0,10*ROW('Sanitation Data'!F12))="","",OFFSET('Sanitation Data'!$F$32,0,10*ROW('Sanitation Data'!F12)))</f>
        <v/>
      </c>
      <c r="CZ18" s="390" t="str">
        <f ca="1">+IF(OFFSET('Sanitation Data'!$G$28,0,10*ROW('Sanitation Data'!G12))="","",OFFSET('Sanitation Data'!$G$28,0,10*ROW('Sanitation Data'!G12)))</f>
        <v>No</v>
      </c>
      <c r="DA18" s="390" t="str">
        <f ca="1">+IF(OFFSET('Sanitation Data'!$G$29,0,10*ROW('Sanitation Data'!G12))="","",OFFSET('Sanitation Data'!$G$29,0,10*ROW('Sanitation Data'!G12)))</f>
        <v>No</v>
      </c>
      <c r="DB18" s="390" t="str">
        <f ca="1">+IF(OFFSET('Sanitation Data'!$G$30,0,10*ROW('Sanitation Data'!G12))="","",OFFSET('Sanitation Data'!$G$30,0,10*ROW('Sanitation Data'!G12)))</f>
        <v/>
      </c>
      <c r="DC18" s="390" t="str">
        <f ca="1">+IF(OFFSET('Sanitation Data'!$G$31,0,10*ROW('Sanitation Data'!G12))="","",OFFSET('Sanitation Data'!$G$31,0,10*ROW('Sanitation Data'!G12)))</f>
        <v/>
      </c>
      <c r="DD18" s="390" t="str">
        <f ca="1">+IF(OFFSET('Sanitation Data'!$G$32,0,10*ROW('Sanitation Data'!G12))="","",OFFSET('Sanitation Data'!$G$32,0,10*ROW('Sanitation Data'!G12)))</f>
        <v>No</v>
      </c>
      <c r="DE18" s="390" t="str">
        <f ca="1">+IF(OFFSET('Sanitation Data'!$H$28,0,10*ROW('Sanitation Data'!H12))="","",OFFSET('Sanitation Data'!$H$28,0,10*ROW('Sanitation Data'!H12)))</f>
        <v/>
      </c>
      <c r="DF18" s="390" t="str">
        <f ca="1">+IF(OFFSET('Sanitation Data'!$H$29,0,10*ROW('Sanitation Data'!H12))="","",OFFSET('Sanitation Data'!$H$29,0,10*ROW('Sanitation Data'!H12)))</f>
        <v/>
      </c>
      <c r="DG18" s="390" t="str">
        <f ca="1">+IF(OFFSET('Sanitation Data'!$H$30,0,10*ROW('Sanitation Data'!H12))="","",OFFSET('Sanitation Data'!$H$30,0,10*ROW('Sanitation Data'!H12)))</f>
        <v/>
      </c>
      <c r="DH18" s="390" t="str">
        <f ca="1">+IF(OFFSET('Sanitation Data'!$H$31,0,10*ROW('Sanitation Data'!H12))="","",OFFSET('Sanitation Data'!$H$31,0,10*ROW('Sanitation Data'!H12)))</f>
        <v/>
      </c>
      <c r="DI18" s="390" t="str">
        <f ca="1">+IF(OFFSET('Sanitation Data'!$H$32,0,10*ROW('Sanitation Data'!H12))="","",OFFSET('Sanitation Data'!$H$32,0,10*ROW('Sanitation Data'!H12)))</f>
        <v/>
      </c>
      <c r="DJ18" s="390" t="str">
        <f ca="1">+IF(OFFSET('Sanitation Data'!$I$28,0,10*ROW('Sanitation Data'!I12))="","",OFFSET('Sanitation Data'!$I$28,0,10*ROW('Sanitation Data'!I12)))</f>
        <v/>
      </c>
      <c r="DK18" s="390" t="str">
        <f ca="1">+IF(OFFSET('Sanitation Data'!$I$29,0,10*ROW('Sanitation Data'!I12))="","",OFFSET('Sanitation Data'!$I$29,0,10*ROW('Sanitation Data'!I12)))</f>
        <v/>
      </c>
      <c r="DL18" s="390" t="str">
        <f ca="1">+IF(OFFSET('Sanitation Data'!$I$30,0,10*ROW('Sanitation Data'!I12))="","",OFFSET('Sanitation Data'!$I$30,0,10*ROW('Sanitation Data'!I12)))</f>
        <v/>
      </c>
      <c r="DM18" s="390" t="str">
        <f ca="1">+IF(OFFSET('Sanitation Data'!$I$31,0,10*ROW('Sanitation Data'!I12))="","",OFFSET('Sanitation Data'!$I$31,0,10*ROW('Sanitation Data'!I12)))</f>
        <v/>
      </c>
      <c r="DN18" s="390" t="str">
        <f ca="1">+IF(OFFSET('Sanitation Data'!$I$32,0,10*ROW('Sanitation Data'!I12))="","",OFFSET('Sanitation Data'!$I$32,0,10*ROW('Sanitation Data'!I12)))</f>
        <v/>
      </c>
      <c r="DO18" s="390" t="str">
        <f ca="1">+IF(OFFSET('Hygiene Data'!$D$11,0,10*ROW('Hygiene Data'!D12))="","",OFFSET('Hygiene Data'!$D$11,0,10*ROW('Hygiene Data'!D12)))</f>
        <v/>
      </c>
      <c r="DP18" s="390" t="str">
        <f ca="1">+IF(OFFSET('Hygiene Data'!$D$12,0,10*ROW('Hygiene Data'!D12))="","",OFFSET('Hygiene Data'!$D$12,0,10*ROW('Hygiene Data'!D12)))</f>
        <v/>
      </c>
      <c r="DQ18" s="390" t="str">
        <f ca="1">+IF(OFFSET('Hygiene Data'!$D$13,0,10*ROW('Hygiene Data'!D12))="","",OFFSET('Hygiene Data'!$D$13,0,10*ROW('Hygiene Data'!D12)))</f>
        <v/>
      </c>
      <c r="DR18" s="390" t="str">
        <f ca="1">+IF(OFFSET('Hygiene Data'!$E$11,0,10*ROW('Hygiene Data'!E12))="","",OFFSET('Hygiene Data'!$E$11,0,10*ROW('Hygiene Data'!E12)))</f>
        <v/>
      </c>
      <c r="DS18" s="390" t="str">
        <f ca="1">+IF(OFFSET('Hygiene Data'!$E$12,0,10*ROW('Hygiene Data'!E12))="","",OFFSET('Hygiene Data'!$E$12,0,10*ROW('Hygiene Data'!E12)))</f>
        <v/>
      </c>
      <c r="DT18" s="390" t="str">
        <f ca="1">+IF(OFFSET('Hygiene Data'!$E$13,0,10*ROW('Hygiene Data'!E12))="","",OFFSET('Hygiene Data'!$E$13,0,10*ROW('Hygiene Data'!E12)))</f>
        <v/>
      </c>
      <c r="DU18" s="390" t="str">
        <f ca="1">+IF(OFFSET('Hygiene Data'!$F$11,0,10*ROW('Hygiene Data'!F12))="","",OFFSET('Hygiene Data'!$F$11,0,10*ROW('Hygiene Data'!F12)))</f>
        <v/>
      </c>
      <c r="DV18" s="390" t="str">
        <f ca="1">+IF(OFFSET('Hygiene Data'!$F$12,0,10*ROW('Hygiene Data'!F12))="","",OFFSET('Hygiene Data'!$F$12,0,10*ROW('Hygiene Data'!F12)))</f>
        <v/>
      </c>
      <c r="DW18" s="390" t="str">
        <f ca="1">+IF(OFFSET('Hygiene Data'!$F$13,0,10*ROW('Hygiene Data'!F12))="","",OFFSET('Hygiene Data'!$F$13,0,10*ROW('Hygiene Data'!F12)))</f>
        <v/>
      </c>
      <c r="DX18" s="390" t="str">
        <f ca="1">+IF(OFFSET('Hygiene Data'!$G$11,0,10*ROW('Hygiene Data'!G12))="","",OFFSET('Hygiene Data'!$G$11,0,10*ROW('Hygiene Data'!G12)))</f>
        <v/>
      </c>
      <c r="DY18" s="390" t="str">
        <f ca="1">+IF(OFFSET('Hygiene Data'!$G$12,0,10*ROW('Hygiene Data'!G12))="","",OFFSET('Hygiene Data'!$G$12,0,10*ROW('Hygiene Data'!G12)))</f>
        <v/>
      </c>
      <c r="DZ18" s="390" t="str">
        <f ca="1">+IF(OFFSET('Hygiene Data'!$G$13,0,10*ROW('Hygiene Data'!G12))="","",OFFSET('Hygiene Data'!$G$13,0,10*ROW('Hygiene Data'!G12)))</f>
        <v>No</v>
      </c>
      <c r="EA18" s="390" t="str">
        <f ca="1">+IF(OFFSET('Hygiene Data'!$H$11,0,10*ROW('Hygiene Data'!H12))="","",OFFSET('Hygiene Data'!$H$11,0,10*ROW('Hygiene Data'!H12)))</f>
        <v/>
      </c>
      <c r="EB18" s="390" t="str">
        <f ca="1">+IF(OFFSET('Hygiene Data'!$H$12,0,10*ROW('Hygiene Data'!H12))="","",OFFSET('Hygiene Data'!$H$12,0,10*ROW('Hygiene Data'!H12)))</f>
        <v/>
      </c>
      <c r="EC18" s="390" t="str">
        <f ca="1">+IF(OFFSET('Hygiene Data'!$H$13,0,10*ROW('Hygiene Data'!H12))="","",OFFSET('Hygiene Data'!$H$13,0,10*ROW('Hygiene Data'!H12)))</f>
        <v/>
      </c>
      <c r="ED18" s="390" t="str">
        <f ca="1">+IF(OFFSET('Hygiene Data'!$I$11,0,10*ROW('Hygiene Data'!I12))="","",OFFSET('Hygiene Data'!$I$11,0,10*ROW('Hygiene Data'!I12)))</f>
        <v/>
      </c>
      <c r="EE18" s="390" t="str">
        <f ca="1">+IF(OFFSET('Hygiene Data'!$I$12,0,10*ROW('Hygiene Data'!I12))="","",OFFSET('Hygiene Data'!$I$12,0,10*ROW('Hygiene Data'!I12)))</f>
        <v/>
      </c>
      <c r="EF18" s="390" t="str">
        <f ca="1">+IF(OFFSET('Hygiene Data'!$I$13,0,10*ROW('Hygiene Data'!I12))="","",OFFSET('Hygiene Data'!$I$13,0,10*ROW('Hygiene Data'!I12)))</f>
        <v/>
      </c>
    </row>
    <row r="19" spans="1:136" x14ac:dyDescent="0.25">
      <c r="A19" s="499" t="str">
        <f ca="1">+IF(OFFSET('Water Data'!$B$2,0,10*ROW('Water Data'!E13))="","",OFFSET('Water Data'!$B$2,0,10*ROW('Water Data'!E13)))</f>
        <v>MDA_2025_UIS</v>
      </c>
      <c r="B19" s="499"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Other</v>
      </c>
      <c r="C19" s="526">
        <f t="shared" ca="1" si="0"/>
        <v>2025</v>
      </c>
      <c r="D19" s="527"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27"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27"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27"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27"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27"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27"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27"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27"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27"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27"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27"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27"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27"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27"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27"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27"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27"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28"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28"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28"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28"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28"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28"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28"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28"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28"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28"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28"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28"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28"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28"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28"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28"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28"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28"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28"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28"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28"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28"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28"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28"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28"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28"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28"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28"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28"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28"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29"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605"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29">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96.21530698065601</v>
      </c>
      <c r="BC19" s="529"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29"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29"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29"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29"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29"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29"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29"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29"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29"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29"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29">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96.21530698065601</v>
      </c>
      <c r="BO19" s="529"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29"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29">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90.703848480617978</v>
      </c>
      <c r="BS19" s="390" t="str">
        <f ca="1">+IF(OFFSET('Water Data'!$D$27,0,10*ROW('Water Data'!D13))="","",OFFSET('Water Data'!$D$27,0,10*ROW('Water Data'!D13)))</f>
        <v/>
      </c>
      <c r="BT19" s="390" t="str">
        <f ca="1">+IF(OFFSET('Water Data'!$D$28,0,10*ROW('Water Data'!D13))="","",OFFSET('Water Data'!$D$28,0,10*ROW('Water Data'!D13)))</f>
        <v/>
      </c>
      <c r="BU19" s="390" t="str">
        <f ca="1">+IF(OFFSET('Water Data'!$D$29,0,10*ROW('Water Data'!D13))="","",OFFSET('Water Data'!$D$29,0,10*ROW('Water Data'!D13)))</f>
        <v/>
      </c>
      <c r="BV19" s="390" t="str">
        <f ca="1">+IF(OFFSET('Water Data'!$E$27,0,10*ROW('Water Data'!E13))="","",OFFSET('Water Data'!$E$27,0,10*ROW('Water Data'!E13)))</f>
        <v/>
      </c>
      <c r="BW19" s="390" t="str">
        <f ca="1">+IF(OFFSET('Water Data'!$E$28,0,10*ROW('Water Data'!E13))="","",OFFSET('Water Data'!$E$28,0,10*ROW('Water Data'!E13)))</f>
        <v/>
      </c>
      <c r="BX19" s="390" t="str">
        <f ca="1">+IF(OFFSET('Water Data'!$E$29,0,10*ROW('Water Data'!E13))="","",OFFSET('Water Data'!$E$29,0,10*ROW('Water Data'!E13)))</f>
        <v/>
      </c>
      <c r="BY19" s="390" t="str">
        <f ca="1">+IF(OFFSET('Water Data'!$F$27,0,10*ROW('Water Data'!F13))="","",OFFSET('Water Data'!$F$27,0,10*ROW('Water Data'!F13)))</f>
        <v/>
      </c>
      <c r="BZ19" s="390" t="str">
        <f ca="1">+IF(OFFSET('Water Data'!$F$28,0,10*ROW('Water Data'!F13))="","",OFFSET('Water Data'!$F$28,0,10*ROW('Water Data'!F13)))</f>
        <v/>
      </c>
      <c r="CA19" s="390" t="str">
        <f ca="1">+IF(OFFSET('Water Data'!$F$29,0,10*ROW('Water Data'!F13))="","",OFFSET('Water Data'!$F$29,0,10*ROW('Water Data'!F13)))</f>
        <v/>
      </c>
      <c r="CB19" s="390" t="str">
        <f ca="1">+IF(OFFSET('Water Data'!$G$27,0,10*ROW('Water Data'!G13))="","",OFFSET('Water Data'!$G$27,0,10*ROW('Water Data'!G13)))</f>
        <v/>
      </c>
      <c r="CC19" s="390" t="str">
        <f ca="1">+IF(OFFSET('Water Data'!$G$28,0,10*ROW('Water Data'!G13))="","",OFFSET('Water Data'!$G$28,0,10*ROW('Water Data'!G13)))</f>
        <v/>
      </c>
      <c r="CD19" s="390" t="str">
        <f ca="1">+IF(OFFSET('Water Data'!$G$29,0,10*ROW('Water Data'!G13))="","",OFFSET('Water Data'!$G$29,0,10*ROW('Water Data'!G13)))</f>
        <v/>
      </c>
      <c r="CE19" s="390" t="str">
        <f ca="1">+IF(OFFSET('Water Data'!$H$27,0,10*ROW('Water Data'!H13))="","",OFFSET('Water Data'!$H$27,0,10*ROW('Water Data'!H13)))</f>
        <v/>
      </c>
      <c r="CF19" s="390" t="str">
        <f ca="1">+IF(OFFSET('Water Data'!$H$28,0,10*ROW('Water Data'!H13))="","",OFFSET('Water Data'!$H$28,0,10*ROW('Water Data'!H13)))</f>
        <v/>
      </c>
      <c r="CG19" s="390" t="str">
        <f ca="1">+IF(OFFSET('Water Data'!$H$29,0,10*ROW('Water Data'!H13))="","",OFFSET('Water Data'!$H$29,0,10*ROW('Water Data'!H13)))</f>
        <v/>
      </c>
      <c r="CH19" s="390" t="str">
        <f ca="1">+IF(OFFSET('Water Data'!$I$27,0,10*ROW('Water Data'!I13))="","",OFFSET('Water Data'!$I$27,0,10*ROW('Water Data'!I13)))</f>
        <v/>
      </c>
      <c r="CI19" s="390" t="str">
        <f ca="1">+IF(OFFSET('Water Data'!$I$28,0,10*ROW('Water Data'!I13))="","",OFFSET('Water Data'!$I$28,0,10*ROW('Water Data'!I13)))</f>
        <v/>
      </c>
      <c r="CJ19" s="390" t="str">
        <f ca="1">+IF(OFFSET('Water Data'!$I$29,0,10*ROW('Water Data'!I13))="","",OFFSET('Water Data'!$I$29,0,10*ROW('Water Data'!I13)))</f>
        <v/>
      </c>
      <c r="CK19" s="390" t="str">
        <f ca="1">+IF(OFFSET('Sanitation Data'!$D$28,0,10*ROW('Sanitation Data'!D13))="","",OFFSET('Sanitation Data'!$D$28,0,10*ROW('Sanitation Data'!D13)))</f>
        <v/>
      </c>
      <c r="CL19" s="390" t="str">
        <f ca="1">+IF(OFFSET('Sanitation Data'!$D$29,0,10*ROW('Sanitation Data'!D13))="","",OFFSET('Sanitation Data'!$D$29,0,10*ROW('Sanitation Data'!D13)))</f>
        <v/>
      </c>
      <c r="CM19" s="390" t="str">
        <f ca="1">+IF(OFFSET('Sanitation Data'!$D$30,0,10*ROW('Sanitation Data'!D13))="","",OFFSET('Sanitation Data'!$D$30,0,10*ROW('Sanitation Data'!D13)))</f>
        <v/>
      </c>
      <c r="CN19" s="390" t="str">
        <f ca="1">+IF(OFFSET('Sanitation Data'!$D$31,0,10*ROW('Sanitation Data'!D13))="","",OFFSET('Sanitation Data'!$D$31,0,10*ROW('Sanitation Data'!D13)))</f>
        <v/>
      </c>
      <c r="CO19" s="390" t="str">
        <f ca="1">+IF(OFFSET('Sanitation Data'!$D$32,0,10*ROW('Sanitation Data'!D13))="","",OFFSET('Sanitation Data'!$D$32,0,10*ROW('Sanitation Data'!D13)))</f>
        <v/>
      </c>
      <c r="CP19" s="390" t="str">
        <f ca="1">+IF(OFFSET('Sanitation Data'!$E$28,0,10*ROW('Sanitation Data'!E13))="","",OFFSET('Sanitation Data'!$E$28,0,10*ROW('Sanitation Data'!E13)))</f>
        <v/>
      </c>
      <c r="CQ19" s="390" t="str">
        <f ca="1">+IF(OFFSET('Sanitation Data'!$E$29,0,10*ROW('Sanitation Data'!E13))="","",OFFSET('Sanitation Data'!$E$29,0,10*ROW('Sanitation Data'!E13)))</f>
        <v/>
      </c>
      <c r="CR19" s="390" t="str">
        <f ca="1">+IF(OFFSET('Sanitation Data'!$E$30,0,10*ROW('Sanitation Data'!E13))="","",OFFSET('Sanitation Data'!$E$30,0,10*ROW('Sanitation Data'!E13)))</f>
        <v/>
      </c>
      <c r="CS19" s="390" t="str">
        <f ca="1">+IF(OFFSET('Sanitation Data'!$E$31,0,10*ROW('Sanitation Data'!E13))="","",OFFSET('Sanitation Data'!$E$31,0,10*ROW('Sanitation Data'!E13)))</f>
        <v/>
      </c>
      <c r="CT19" s="390" t="str">
        <f ca="1">+IF(OFFSET('Sanitation Data'!$E$32,0,10*ROW('Sanitation Data'!E13))="","",OFFSET('Sanitation Data'!$E$32,0,10*ROW('Sanitation Data'!E13)))</f>
        <v/>
      </c>
      <c r="CU19" s="390" t="str">
        <f ca="1">+IF(OFFSET('Sanitation Data'!$F$28,0,10*ROW('Sanitation Data'!F13))="","",OFFSET('Sanitation Data'!$F$28,0,10*ROW('Sanitation Data'!F13)))</f>
        <v/>
      </c>
      <c r="CV19" s="390" t="str">
        <f ca="1">+IF(OFFSET('Sanitation Data'!$F$29,0,10*ROW('Sanitation Data'!F13))="","",OFFSET('Sanitation Data'!$F$29,0,10*ROW('Sanitation Data'!F13)))</f>
        <v/>
      </c>
      <c r="CW19" s="390" t="str">
        <f ca="1">+IF(OFFSET('Sanitation Data'!$F$30,0,10*ROW('Sanitation Data'!F13))="","",OFFSET('Sanitation Data'!$F$30,0,10*ROW('Sanitation Data'!F13)))</f>
        <v/>
      </c>
      <c r="CX19" s="390" t="str">
        <f ca="1">+IF(OFFSET('Sanitation Data'!$F$31,0,10*ROW('Sanitation Data'!F13))="","",OFFSET('Sanitation Data'!$F$31,0,10*ROW('Sanitation Data'!F13)))</f>
        <v/>
      </c>
      <c r="CY19" s="390" t="str">
        <f ca="1">+IF(OFFSET('Sanitation Data'!$F$32,0,10*ROW('Sanitation Data'!F13))="","",OFFSET('Sanitation Data'!$F$32,0,10*ROW('Sanitation Data'!F13)))</f>
        <v/>
      </c>
      <c r="CZ19" s="390" t="str">
        <f ca="1">+IF(OFFSET('Sanitation Data'!$G$28,0,10*ROW('Sanitation Data'!G13))="","",OFFSET('Sanitation Data'!$G$28,0,10*ROW('Sanitation Data'!G13)))</f>
        <v/>
      </c>
      <c r="DA19" s="390" t="str">
        <f ca="1">+IF(OFFSET('Sanitation Data'!$G$29,0,10*ROW('Sanitation Data'!G13))="","",OFFSET('Sanitation Data'!$G$29,0,10*ROW('Sanitation Data'!G13)))</f>
        <v/>
      </c>
      <c r="DB19" s="390" t="str">
        <f ca="1">+IF(OFFSET('Sanitation Data'!$G$30,0,10*ROW('Sanitation Data'!G13))="","",OFFSET('Sanitation Data'!$G$30,0,10*ROW('Sanitation Data'!G13)))</f>
        <v/>
      </c>
      <c r="DC19" s="390" t="str">
        <f ca="1">+IF(OFFSET('Sanitation Data'!$G$31,0,10*ROW('Sanitation Data'!G13))="","",OFFSET('Sanitation Data'!$G$31,0,10*ROW('Sanitation Data'!G13)))</f>
        <v/>
      </c>
      <c r="DD19" s="390" t="str">
        <f ca="1">+IF(OFFSET('Sanitation Data'!$G$32,0,10*ROW('Sanitation Data'!G13))="","",OFFSET('Sanitation Data'!$G$32,0,10*ROW('Sanitation Data'!G13)))</f>
        <v/>
      </c>
      <c r="DE19" s="390" t="str">
        <f ca="1">+IF(OFFSET('Sanitation Data'!$H$28,0,10*ROW('Sanitation Data'!H13))="","",OFFSET('Sanitation Data'!$H$28,0,10*ROW('Sanitation Data'!H13)))</f>
        <v/>
      </c>
      <c r="DF19" s="390" t="str">
        <f ca="1">+IF(OFFSET('Sanitation Data'!$H$29,0,10*ROW('Sanitation Data'!H13))="","",OFFSET('Sanitation Data'!$H$29,0,10*ROW('Sanitation Data'!H13)))</f>
        <v/>
      </c>
      <c r="DG19" s="390" t="str">
        <f ca="1">+IF(OFFSET('Sanitation Data'!$H$30,0,10*ROW('Sanitation Data'!H13))="","",OFFSET('Sanitation Data'!$H$30,0,10*ROW('Sanitation Data'!H13)))</f>
        <v/>
      </c>
      <c r="DH19" s="390" t="str">
        <f ca="1">+IF(OFFSET('Sanitation Data'!$H$31,0,10*ROW('Sanitation Data'!H13))="","",OFFSET('Sanitation Data'!$H$31,0,10*ROW('Sanitation Data'!H13)))</f>
        <v/>
      </c>
      <c r="DI19" s="390" t="str">
        <f ca="1">+IF(OFFSET('Sanitation Data'!$H$32,0,10*ROW('Sanitation Data'!H13))="","",OFFSET('Sanitation Data'!$H$32,0,10*ROW('Sanitation Data'!H13)))</f>
        <v/>
      </c>
      <c r="DJ19" s="390" t="str">
        <f ca="1">+IF(OFFSET('Sanitation Data'!$I$28,0,10*ROW('Sanitation Data'!I13))="","",OFFSET('Sanitation Data'!$I$28,0,10*ROW('Sanitation Data'!I13)))</f>
        <v/>
      </c>
      <c r="DK19" s="390" t="str">
        <f ca="1">+IF(OFFSET('Sanitation Data'!$I$29,0,10*ROW('Sanitation Data'!I13))="","",OFFSET('Sanitation Data'!$I$29,0,10*ROW('Sanitation Data'!I13)))</f>
        <v/>
      </c>
      <c r="DL19" s="390" t="str">
        <f ca="1">+IF(OFFSET('Sanitation Data'!$I$30,0,10*ROW('Sanitation Data'!I13))="","",OFFSET('Sanitation Data'!$I$30,0,10*ROW('Sanitation Data'!I13)))</f>
        <v/>
      </c>
      <c r="DM19" s="390" t="str">
        <f ca="1">+IF(OFFSET('Sanitation Data'!$I$31,0,10*ROW('Sanitation Data'!I13))="","",OFFSET('Sanitation Data'!$I$31,0,10*ROW('Sanitation Data'!I13)))</f>
        <v/>
      </c>
      <c r="DN19" s="390" t="str">
        <f ca="1">+IF(OFFSET('Sanitation Data'!$I$32,0,10*ROW('Sanitation Data'!I13))="","",OFFSET('Sanitation Data'!$I$32,0,10*ROW('Sanitation Data'!I13)))</f>
        <v/>
      </c>
      <c r="DO19" s="390" t="str">
        <f ca="1">+IF(OFFSET('Hygiene Data'!$D$11,0,10*ROW('Hygiene Data'!D13))="","",OFFSET('Hygiene Data'!$D$11,0,10*ROW('Hygiene Data'!D13)))</f>
        <v/>
      </c>
      <c r="DP19" s="390" t="str">
        <f ca="1">+IF(OFFSET('Hygiene Data'!$D$12,0,10*ROW('Hygiene Data'!D13))="","",OFFSET('Hygiene Data'!$D$12,0,10*ROW('Hygiene Data'!D13)))</f>
        <v/>
      </c>
      <c r="DQ19" s="390" t="str">
        <f ca="1">+IF(OFFSET('Hygiene Data'!$D$13,0,10*ROW('Hygiene Data'!D13))="","",OFFSET('Hygiene Data'!$D$13,0,10*ROW('Hygiene Data'!D13)))</f>
        <v>Yes</v>
      </c>
      <c r="DR19" s="390" t="str">
        <f ca="1">+IF(OFFSET('Hygiene Data'!$E$11,0,10*ROW('Hygiene Data'!E13))="","",OFFSET('Hygiene Data'!$E$11,0,10*ROW('Hygiene Data'!E13)))</f>
        <v/>
      </c>
      <c r="DS19" s="390" t="str">
        <f ca="1">+IF(OFFSET('Hygiene Data'!$E$12,0,10*ROW('Hygiene Data'!E13))="","",OFFSET('Hygiene Data'!$E$12,0,10*ROW('Hygiene Data'!E13)))</f>
        <v/>
      </c>
      <c r="DT19" s="390" t="str">
        <f ca="1">+IF(OFFSET('Hygiene Data'!$E$13,0,10*ROW('Hygiene Data'!E13))="","",OFFSET('Hygiene Data'!$E$13,0,10*ROW('Hygiene Data'!E13)))</f>
        <v/>
      </c>
      <c r="DU19" s="390" t="str">
        <f ca="1">+IF(OFFSET('Hygiene Data'!$F$11,0,10*ROW('Hygiene Data'!F13))="","",OFFSET('Hygiene Data'!$F$11,0,10*ROW('Hygiene Data'!F13)))</f>
        <v/>
      </c>
      <c r="DV19" s="390" t="str">
        <f ca="1">+IF(OFFSET('Hygiene Data'!$F$12,0,10*ROW('Hygiene Data'!F13))="","",OFFSET('Hygiene Data'!$F$12,0,10*ROW('Hygiene Data'!F13)))</f>
        <v/>
      </c>
      <c r="DW19" s="390" t="str">
        <f ca="1">+IF(OFFSET('Hygiene Data'!$F$13,0,10*ROW('Hygiene Data'!F13))="","",OFFSET('Hygiene Data'!$F$13,0,10*ROW('Hygiene Data'!F13)))</f>
        <v/>
      </c>
      <c r="DX19" s="390" t="str">
        <f ca="1">+IF(OFFSET('Hygiene Data'!$G$11,0,10*ROW('Hygiene Data'!G13))="","",OFFSET('Hygiene Data'!$G$11,0,10*ROW('Hygiene Data'!G13)))</f>
        <v/>
      </c>
      <c r="DY19" s="390" t="str">
        <f ca="1">+IF(OFFSET('Hygiene Data'!$G$12,0,10*ROW('Hygiene Data'!G13))="","",OFFSET('Hygiene Data'!$G$12,0,10*ROW('Hygiene Data'!G13)))</f>
        <v/>
      </c>
      <c r="DZ19" s="390" t="str">
        <f ca="1">+IF(OFFSET('Hygiene Data'!$G$13,0,10*ROW('Hygiene Data'!G13))="","",OFFSET('Hygiene Data'!$G$13,0,10*ROW('Hygiene Data'!G13)))</f>
        <v/>
      </c>
      <c r="EA19" s="390" t="str">
        <f ca="1">+IF(OFFSET('Hygiene Data'!$H$11,0,10*ROW('Hygiene Data'!H13))="","",OFFSET('Hygiene Data'!$H$11,0,10*ROW('Hygiene Data'!H13)))</f>
        <v/>
      </c>
      <c r="EB19" s="390" t="str">
        <f ca="1">+IF(OFFSET('Hygiene Data'!$H$12,0,10*ROW('Hygiene Data'!H13))="","",OFFSET('Hygiene Data'!$H$12,0,10*ROW('Hygiene Data'!H13)))</f>
        <v/>
      </c>
      <c r="EC19" s="390" t="str">
        <f ca="1">+IF(OFFSET('Hygiene Data'!$H$13,0,10*ROW('Hygiene Data'!H13))="","",OFFSET('Hygiene Data'!$H$13,0,10*ROW('Hygiene Data'!H13)))</f>
        <v>Yes</v>
      </c>
      <c r="ED19" s="390" t="str">
        <f ca="1">+IF(OFFSET('Hygiene Data'!$I$11,0,10*ROW('Hygiene Data'!I13))="","",OFFSET('Hygiene Data'!$I$11,0,10*ROW('Hygiene Data'!I13)))</f>
        <v/>
      </c>
      <c r="EE19" s="390" t="str">
        <f ca="1">+IF(OFFSET('Hygiene Data'!$I$12,0,10*ROW('Hygiene Data'!I13))="","",OFFSET('Hygiene Data'!$I$12,0,10*ROW('Hygiene Data'!I13)))</f>
        <v/>
      </c>
      <c r="EF19" s="390" t="str">
        <f ca="1">+IF(OFFSET('Hygiene Data'!$I$13,0,10*ROW('Hygiene Data'!I13))="","",OFFSET('Hygiene Data'!$I$13,0,10*ROW('Hygiene Data'!I13)))</f>
        <v>Yes</v>
      </c>
    </row>
    <row r="20" spans="1:136" x14ac:dyDescent="0.25">
      <c r="A20" s="499" t="str">
        <f ca="1">+IF(OFFSET('Water Data'!$B$2,0,10*ROW('Water Data'!E14))="","",OFFSET('Water Data'!$B$2,0,10*ROW('Water Data'!E14)))</f>
        <v/>
      </c>
      <c r="B20" s="499"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26" t="str">
        <f t="shared" ca="1" si="0"/>
        <v/>
      </c>
      <c r="D20" s="527"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27"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27"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27"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27"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27"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27"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27"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27"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27"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27"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27"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27"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27"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27"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27"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27"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27"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28"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28"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28"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28"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28"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28"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28"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28"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28"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28"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28"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28"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28"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28"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28"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28"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28"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28"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28"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28"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28"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28"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28"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28"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28"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28"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28"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28"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28"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28"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29"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605"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29"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29"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29"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29"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29"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29"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29"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29"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29"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29"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29"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29"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29"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29"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29"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29"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90" t="str">
        <f ca="1">+IF(OFFSET('Water Data'!$D$27,0,10*ROW('Water Data'!D14))="","",OFFSET('Water Data'!$D$27,0,10*ROW('Water Data'!D14)))</f>
        <v/>
      </c>
      <c r="BT20" s="390" t="str">
        <f ca="1">+IF(OFFSET('Water Data'!$D$28,0,10*ROW('Water Data'!D14))="","",OFFSET('Water Data'!$D$28,0,10*ROW('Water Data'!D14)))</f>
        <v/>
      </c>
      <c r="BU20" s="390" t="str">
        <f ca="1">+IF(OFFSET('Water Data'!$D$29,0,10*ROW('Water Data'!D14))="","",OFFSET('Water Data'!$D$29,0,10*ROW('Water Data'!D14)))</f>
        <v/>
      </c>
      <c r="BV20" s="390" t="str">
        <f ca="1">+IF(OFFSET('Water Data'!$E$27,0,10*ROW('Water Data'!E14))="","",OFFSET('Water Data'!$E$27,0,10*ROW('Water Data'!E14)))</f>
        <v/>
      </c>
      <c r="BW20" s="390" t="str">
        <f ca="1">+IF(OFFSET('Water Data'!$E$28,0,10*ROW('Water Data'!E14))="","",OFFSET('Water Data'!$E$28,0,10*ROW('Water Data'!E14)))</f>
        <v/>
      </c>
      <c r="BX20" s="390" t="str">
        <f ca="1">+IF(OFFSET('Water Data'!$E$29,0,10*ROW('Water Data'!E14))="","",OFFSET('Water Data'!$E$29,0,10*ROW('Water Data'!E14)))</f>
        <v/>
      </c>
      <c r="BY20" s="390" t="str">
        <f ca="1">+IF(OFFSET('Water Data'!$F$27,0,10*ROW('Water Data'!F14))="","",OFFSET('Water Data'!$F$27,0,10*ROW('Water Data'!F14)))</f>
        <v/>
      </c>
      <c r="BZ20" s="390" t="str">
        <f ca="1">+IF(OFFSET('Water Data'!$F$28,0,10*ROW('Water Data'!F14))="","",OFFSET('Water Data'!$F$28,0,10*ROW('Water Data'!F14)))</f>
        <v/>
      </c>
      <c r="CA20" s="390" t="str">
        <f ca="1">+IF(OFFSET('Water Data'!$F$29,0,10*ROW('Water Data'!F14))="","",OFFSET('Water Data'!$F$29,0,10*ROW('Water Data'!F14)))</f>
        <v/>
      </c>
      <c r="CB20" s="390" t="str">
        <f ca="1">+IF(OFFSET('Water Data'!$G$27,0,10*ROW('Water Data'!G14))="","",OFFSET('Water Data'!$G$27,0,10*ROW('Water Data'!G14)))</f>
        <v/>
      </c>
      <c r="CC20" s="390" t="str">
        <f ca="1">+IF(OFFSET('Water Data'!$G$28,0,10*ROW('Water Data'!G14))="","",OFFSET('Water Data'!$G$28,0,10*ROW('Water Data'!G14)))</f>
        <v/>
      </c>
      <c r="CD20" s="390" t="str">
        <f ca="1">+IF(OFFSET('Water Data'!$G$29,0,10*ROW('Water Data'!G14))="","",OFFSET('Water Data'!$G$29,0,10*ROW('Water Data'!G14)))</f>
        <v/>
      </c>
      <c r="CE20" s="390" t="str">
        <f ca="1">+IF(OFFSET('Water Data'!$H$27,0,10*ROW('Water Data'!H14))="","",OFFSET('Water Data'!$H$27,0,10*ROW('Water Data'!H14)))</f>
        <v/>
      </c>
      <c r="CF20" s="390" t="str">
        <f ca="1">+IF(OFFSET('Water Data'!$H$28,0,10*ROW('Water Data'!H14))="","",OFFSET('Water Data'!$H$28,0,10*ROW('Water Data'!H14)))</f>
        <v/>
      </c>
      <c r="CG20" s="390" t="str">
        <f ca="1">+IF(OFFSET('Water Data'!$H$29,0,10*ROW('Water Data'!H14))="","",OFFSET('Water Data'!$H$29,0,10*ROW('Water Data'!H14)))</f>
        <v/>
      </c>
      <c r="CH20" s="390" t="str">
        <f ca="1">+IF(OFFSET('Water Data'!$I$27,0,10*ROW('Water Data'!I14))="","",OFFSET('Water Data'!$I$27,0,10*ROW('Water Data'!I14)))</f>
        <v/>
      </c>
      <c r="CI20" s="390" t="str">
        <f ca="1">+IF(OFFSET('Water Data'!$I$28,0,10*ROW('Water Data'!I14))="","",OFFSET('Water Data'!$I$28,0,10*ROW('Water Data'!I14)))</f>
        <v/>
      </c>
      <c r="CJ20" s="390" t="str">
        <f ca="1">+IF(OFFSET('Water Data'!$I$29,0,10*ROW('Water Data'!I14))="","",OFFSET('Water Data'!$I$29,0,10*ROW('Water Data'!I14)))</f>
        <v/>
      </c>
      <c r="CK20" s="390" t="str">
        <f ca="1">+IF(OFFSET('Sanitation Data'!$D$28,0,10*ROW('Sanitation Data'!D14))="","",OFFSET('Sanitation Data'!$D$28,0,10*ROW('Sanitation Data'!D14)))</f>
        <v/>
      </c>
      <c r="CL20" s="390" t="str">
        <f ca="1">+IF(OFFSET('Sanitation Data'!$D$29,0,10*ROW('Sanitation Data'!D14))="","",OFFSET('Sanitation Data'!$D$29,0,10*ROW('Sanitation Data'!D14)))</f>
        <v/>
      </c>
      <c r="CM20" s="390" t="str">
        <f ca="1">+IF(OFFSET('Sanitation Data'!$D$30,0,10*ROW('Sanitation Data'!D14))="","",OFFSET('Sanitation Data'!$D$30,0,10*ROW('Sanitation Data'!D14)))</f>
        <v/>
      </c>
      <c r="CN20" s="390" t="str">
        <f ca="1">+IF(OFFSET('Sanitation Data'!$D$31,0,10*ROW('Sanitation Data'!D14))="","",OFFSET('Sanitation Data'!$D$31,0,10*ROW('Sanitation Data'!D14)))</f>
        <v/>
      </c>
      <c r="CO20" s="390" t="str">
        <f ca="1">+IF(OFFSET('Sanitation Data'!$D$32,0,10*ROW('Sanitation Data'!D14))="","",OFFSET('Sanitation Data'!$D$32,0,10*ROW('Sanitation Data'!D14)))</f>
        <v/>
      </c>
      <c r="CP20" s="390" t="str">
        <f ca="1">+IF(OFFSET('Sanitation Data'!$E$28,0,10*ROW('Sanitation Data'!E14))="","",OFFSET('Sanitation Data'!$E$28,0,10*ROW('Sanitation Data'!E14)))</f>
        <v/>
      </c>
      <c r="CQ20" s="390" t="str">
        <f ca="1">+IF(OFFSET('Sanitation Data'!$E$29,0,10*ROW('Sanitation Data'!E14))="","",OFFSET('Sanitation Data'!$E$29,0,10*ROW('Sanitation Data'!E14)))</f>
        <v/>
      </c>
      <c r="CR20" s="390" t="str">
        <f ca="1">+IF(OFFSET('Sanitation Data'!$E$30,0,10*ROW('Sanitation Data'!E14))="","",OFFSET('Sanitation Data'!$E$30,0,10*ROW('Sanitation Data'!E14)))</f>
        <v/>
      </c>
      <c r="CS20" s="390" t="str">
        <f ca="1">+IF(OFFSET('Sanitation Data'!$E$31,0,10*ROW('Sanitation Data'!E14))="","",OFFSET('Sanitation Data'!$E$31,0,10*ROW('Sanitation Data'!E14)))</f>
        <v/>
      </c>
      <c r="CT20" s="390" t="str">
        <f ca="1">+IF(OFFSET('Sanitation Data'!$E$32,0,10*ROW('Sanitation Data'!E14))="","",OFFSET('Sanitation Data'!$E$32,0,10*ROW('Sanitation Data'!E14)))</f>
        <v/>
      </c>
      <c r="CU20" s="390" t="str">
        <f ca="1">+IF(OFFSET('Sanitation Data'!$F$28,0,10*ROW('Sanitation Data'!F14))="","",OFFSET('Sanitation Data'!$F$28,0,10*ROW('Sanitation Data'!F14)))</f>
        <v/>
      </c>
      <c r="CV20" s="390" t="str">
        <f ca="1">+IF(OFFSET('Sanitation Data'!$F$29,0,10*ROW('Sanitation Data'!F14))="","",OFFSET('Sanitation Data'!$F$29,0,10*ROW('Sanitation Data'!F14)))</f>
        <v/>
      </c>
      <c r="CW20" s="390" t="str">
        <f ca="1">+IF(OFFSET('Sanitation Data'!$F$30,0,10*ROW('Sanitation Data'!F14))="","",OFFSET('Sanitation Data'!$F$30,0,10*ROW('Sanitation Data'!F14)))</f>
        <v/>
      </c>
      <c r="CX20" s="390" t="str">
        <f ca="1">+IF(OFFSET('Sanitation Data'!$F$31,0,10*ROW('Sanitation Data'!F14))="","",OFFSET('Sanitation Data'!$F$31,0,10*ROW('Sanitation Data'!F14)))</f>
        <v/>
      </c>
      <c r="CY20" s="390" t="str">
        <f ca="1">+IF(OFFSET('Sanitation Data'!$F$32,0,10*ROW('Sanitation Data'!F14))="","",OFFSET('Sanitation Data'!$F$32,0,10*ROW('Sanitation Data'!F14)))</f>
        <v/>
      </c>
      <c r="CZ20" s="390" t="str">
        <f ca="1">+IF(OFFSET('Sanitation Data'!$G$28,0,10*ROW('Sanitation Data'!G14))="","",OFFSET('Sanitation Data'!$G$28,0,10*ROW('Sanitation Data'!G14)))</f>
        <v/>
      </c>
      <c r="DA20" s="390" t="str">
        <f ca="1">+IF(OFFSET('Sanitation Data'!$G$29,0,10*ROW('Sanitation Data'!G14))="","",OFFSET('Sanitation Data'!$G$29,0,10*ROW('Sanitation Data'!G14)))</f>
        <v/>
      </c>
      <c r="DB20" s="390" t="str">
        <f ca="1">+IF(OFFSET('Sanitation Data'!$G$30,0,10*ROW('Sanitation Data'!G14))="","",OFFSET('Sanitation Data'!$G$30,0,10*ROW('Sanitation Data'!G14)))</f>
        <v/>
      </c>
      <c r="DC20" s="390" t="str">
        <f ca="1">+IF(OFFSET('Sanitation Data'!$G$31,0,10*ROW('Sanitation Data'!G14))="","",OFFSET('Sanitation Data'!$G$31,0,10*ROW('Sanitation Data'!G14)))</f>
        <v/>
      </c>
      <c r="DD20" s="390" t="str">
        <f ca="1">+IF(OFFSET('Sanitation Data'!$G$32,0,10*ROW('Sanitation Data'!G14))="","",OFFSET('Sanitation Data'!$G$32,0,10*ROW('Sanitation Data'!G14)))</f>
        <v/>
      </c>
      <c r="DE20" s="390" t="str">
        <f ca="1">+IF(OFFSET('Sanitation Data'!$H$28,0,10*ROW('Sanitation Data'!H14))="","",OFFSET('Sanitation Data'!$H$28,0,10*ROW('Sanitation Data'!H14)))</f>
        <v/>
      </c>
      <c r="DF20" s="390" t="str">
        <f ca="1">+IF(OFFSET('Sanitation Data'!$H$29,0,10*ROW('Sanitation Data'!H14))="","",OFFSET('Sanitation Data'!$H$29,0,10*ROW('Sanitation Data'!H14)))</f>
        <v/>
      </c>
      <c r="DG20" s="390" t="str">
        <f ca="1">+IF(OFFSET('Sanitation Data'!$H$30,0,10*ROW('Sanitation Data'!H14))="","",OFFSET('Sanitation Data'!$H$30,0,10*ROW('Sanitation Data'!H14)))</f>
        <v/>
      </c>
      <c r="DH20" s="390" t="str">
        <f ca="1">+IF(OFFSET('Sanitation Data'!$H$31,0,10*ROW('Sanitation Data'!H14))="","",OFFSET('Sanitation Data'!$H$31,0,10*ROW('Sanitation Data'!H14)))</f>
        <v/>
      </c>
      <c r="DI20" s="390" t="str">
        <f ca="1">+IF(OFFSET('Sanitation Data'!$H$32,0,10*ROW('Sanitation Data'!H14))="","",OFFSET('Sanitation Data'!$H$32,0,10*ROW('Sanitation Data'!H14)))</f>
        <v/>
      </c>
      <c r="DJ20" s="390" t="str">
        <f ca="1">+IF(OFFSET('Sanitation Data'!$I$28,0,10*ROW('Sanitation Data'!I14))="","",OFFSET('Sanitation Data'!$I$28,0,10*ROW('Sanitation Data'!I14)))</f>
        <v/>
      </c>
      <c r="DK20" s="390" t="str">
        <f ca="1">+IF(OFFSET('Sanitation Data'!$I$29,0,10*ROW('Sanitation Data'!I14))="","",OFFSET('Sanitation Data'!$I$29,0,10*ROW('Sanitation Data'!I14)))</f>
        <v/>
      </c>
      <c r="DL20" s="390" t="str">
        <f ca="1">+IF(OFFSET('Sanitation Data'!$I$30,0,10*ROW('Sanitation Data'!I14))="","",OFFSET('Sanitation Data'!$I$30,0,10*ROW('Sanitation Data'!I14)))</f>
        <v/>
      </c>
      <c r="DM20" s="390" t="str">
        <f ca="1">+IF(OFFSET('Sanitation Data'!$I$31,0,10*ROW('Sanitation Data'!I14))="","",OFFSET('Sanitation Data'!$I$31,0,10*ROW('Sanitation Data'!I14)))</f>
        <v/>
      </c>
      <c r="DN20" s="390" t="str">
        <f ca="1">+IF(OFFSET('Sanitation Data'!$I$32,0,10*ROW('Sanitation Data'!I14))="","",OFFSET('Sanitation Data'!$I$32,0,10*ROW('Sanitation Data'!I14)))</f>
        <v/>
      </c>
      <c r="DO20" s="390" t="str">
        <f ca="1">+IF(OFFSET('Hygiene Data'!$D$11,0,10*ROW('Hygiene Data'!D14))="","",OFFSET('Hygiene Data'!$D$11,0,10*ROW('Hygiene Data'!D14)))</f>
        <v/>
      </c>
      <c r="DP20" s="390" t="str">
        <f ca="1">+IF(OFFSET('Hygiene Data'!$D$12,0,10*ROW('Hygiene Data'!D14))="","",OFFSET('Hygiene Data'!$D$12,0,10*ROW('Hygiene Data'!D14)))</f>
        <v/>
      </c>
      <c r="DQ20" s="390" t="str">
        <f ca="1">+IF(OFFSET('Hygiene Data'!$D$13,0,10*ROW('Hygiene Data'!D14))="","",OFFSET('Hygiene Data'!$D$13,0,10*ROW('Hygiene Data'!D14)))</f>
        <v/>
      </c>
      <c r="DR20" s="390" t="str">
        <f ca="1">+IF(OFFSET('Hygiene Data'!$E$11,0,10*ROW('Hygiene Data'!E14))="","",OFFSET('Hygiene Data'!$E$11,0,10*ROW('Hygiene Data'!E14)))</f>
        <v/>
      </c>
      <c r="DS20" s="390" t="str">
        <f ca="1">+IF(OFFSET('Hygiene Data'!$E$12,0,10*ROW('Hygiene Data'!E14))="","",OFFSET('Hygiene Data'!$E$12,0,10*ROW('Hygiene Data'!E14)))</f>
        <v/>
      </c>
      <c r="DT20" s="390" t="str">
        <f ca="1">+IF(OFFSET('Hygiene Data'!$E$13,0,10*ROW('Hygiene Data'!E14))="","",OFFSET('Hygiene Data'!$E$13,0,10*ROW('Hygiene Data'!E14)))</f>
        <v/>
      </c>
      <c r="DU20" s="390" t="str">
        <f ca="1">+IF(OFFSET('Hygiene Data'!$F$11,0,10*ROW('Hygiene Data'!F14))="","",OFFSET('Hygiene Data'!$F$11,0,10*ROW('Hygiene Data'!F14)))</f>
        <v/>
      </c>
      <c r="DV20" s="390" t="str">
        <f ca="1">+IF(OFFSET('Hygiene Data'!$F$12,0,10*ROW('Hygiene Data'!F14))="","",OFFSET('Hygiene Data'!$F$12,0,10*ROW('Hygiene Data'!F14)))</f>
        <v/>
      </c>
      <c r="DW20" s="390" t="str">
        <f ca="1">+IF(OFFSET('Hygiene Data'!$F$13,0,10*ROW('Hygiene Data'!F14))="","",OFFSET('Hygiene Data'!$F$13,0,10*ROW('Hygiene Data'!F14)))</f>
        <v/>
      </c>
      <c r="DX20" s="390" t="str">
        <f ca="1">+IF(OFFSET('Hygiene Data'!$G$11,0,10*ROW('Hygiene Data'!G14))="","",OFFSET('Hygiene Data'!$G$11,0,10*ROW('Hygiene Data'!G14)))</f>
        <v/>
      </c>
      <c r="DY20" s="390" t="str">
        <f ca="1">+IF(OFFSET('Hygiene Data'!$G$12,0,10*ROW('Hygiene Data'!G14))="","",OFFSET('Hygiene Data'!$G$12,0,10*ROW('Hygiene Data'!G14)))</f>
        <v/>
      </c>
      <c r="DZ20" s="390" t="str">
        <f ca="1">+IF(OFFSET('Hygiene Data'!$G$13,0,10*ROW('Hygiene Data'!G14))="","",OFFSET('Hygiene Data'!$G$13,0,10*ROW('Hygiene Data'!G14)))</f>
        <v/>
      </c>
      <c r="EA20" s="390" t="str">
        <f ca="1">+IF(OFFSET('Hygiene Data'!$H$11,0,10*ROW('Hygiene Data'!H14))="","",OFFSET('Hygiene Data'!$H$11,0,10*ROW('Hygiene Data'!H14)))</f>
        <v/>
      </c>
      <c r="EB20" s="390" t="str">
        <f ca="1">+IF(OFFSET('Hygiene Data'!$H$12,0,10*ROW('Hygiene Data'!H14))="","",OFFSET('Hygiene Data'!$H$12,0,10*ROW('Hygiene Data'!H14)))</f>
        <v/>
      </c>
      <c r="EC20" s="390" t="str">
        <f ca="1">+IF(OFFSET('Hygiene Data'!$H$13,0,10*ROW('Hygiene Data'!H14))="","",OFFSET('Hygiene Data'!$H$13,0,10*ROW('Hygiene Data'!H14)))</f>
        <v/>
      </c>
      <c r="ED20" s="390" t="str">
        <f ca="1">+IF(OFFSET('Hygiene Data'!$I$11,0,10*ROW('Hygiene Data'!I14))="","",OFFSET('Hygiene Data'!$I$11,0,10*ROW('Hygiene Data'!I14)))</f>
        <v/>
      </c>
      <c r="EE20" s="390" t="str">
        <f ca="1">+IF(OFFSET('Hygiene Data'!$I$12,0,10*ROW('Hygiene Data'!I14))="","",OFFSET('Hygiene Data'!$I$12,0,10*ROW('Hygiene Data'!I14)))</f>
        <v/>
      </c>
      <c r="EF20" s="390" t="str">
        <f ca="1">+IF(OFFSET('Hygiene Data'!$I$13,0,10*ROW('Hygiene Data'!I14))="","",OFFSET('Hygiene Data'!$I$13,0,10*ROW('Hygiene Data'!I14)))</f>
        <v/>
      </c>
    </row>
    <row r="21" spans="1:136" x14ac:dyDescent="0.25">
      <c r="A21" s="499" t="str">
        <f ca="1">+IF(OFFSET('Water Data'!$B$2,0,10*ROW('Water Data'!E15))="","",OFFSET('Water Data'!$B$2,0,10*ROW('Water Data'!E15)))</f>
        <v/>
      </c>
      <c r="B21" s="499"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26" t="str">
        <f t="shared" ca="1" si="0"/>
        <v/>
      </c>
      <c r="D21" s="527"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27"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27"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27"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27"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27"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27"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27"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27"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27"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27"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27"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27"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27"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27"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27"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27"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27"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28"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28"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28"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28"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28"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28"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28"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28"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28"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28"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28"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28"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28"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28"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28"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28"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28"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28"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28"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28"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28"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28"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28"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28"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28"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28"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28"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28"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28"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28"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29"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605"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29"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29"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29"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29"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29"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29"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29"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29"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29"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29"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29"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29"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29"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29"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29"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29"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90" t="str">
        <f ca="1">+IF(OFFSET('Water Data'!$D$27,0,10*ROW('Water Data'!D15))="","",OFFSET('Water Data'!$D$27,0,10*ROW('Water Data'!D15)))</f>
        <v/>
      </c>
      <c r="BT21" s="390" t="str">
        <f ca="1">+IF(OFFSET('Water Data'!$D$28,0,10*ROW('Water Data'!D15))="","",OFFSET('Water Data'!$D$28,0,10*ROW('Water Data'!D15)))</f>
        <v/>
      </c>
      <c r="BU21" s="390" t="str">
        <f ca="1">+IF(OFFSET('Water Data'!$D$29,0,10*ROW('Water Data'!D15))="","",OFFSET('Water Data'!$D$29,0,10*ROW('Water Data'!D15)))</f>
        <v/>
      </c>
      <c r="BV21" s="390" t="str">
        <f ca="1">+IF(OFFSET('Water Data'!$E$27,0,10*ROW('Water Data'!E15))="","",OFFSET('Water Data'!$E$27,0,10*ROW('Water Data'!E15)))</f>
        <v/>
      </c>
      <c r="BW21" s="390" t="str">
        <f ca="1">+IF(OFFSET('Water Data'!$E$28,0,10*ROW('Water Data'!E15))="","",OFFSET('Water Data'!$E$28,0,10*ROW('Water Data'!E15)))</f>
        <v/>
      </c>
      <c r="BX21" s="390" t="str">
        <f ca="1">+IF(OFFSET('Water Data'!$E$29,0,10*ROW('Water Data'!E15))="","",OFFSET('Water Data'!$E$29,0,10*ROW('Water Data'!E15)))</f>
        <v/>
      </c>
      <c r="BY21" s="390" t="str">
        <f ca="1">+IF(OFFSET('Water Data'!$F$27,0,10*ROW('Water Data'!F15))="","",OFFSET('Water Data'!$F$27,0,10*ROW('Water Data'!F15)))</f>
        <v/>
      </c>
      <c r="BZ21" s="390" t="str">
        <f ca="1">+IF(OFFSET('Water Data'!$F$28,0,10*ROW('Water Data'!F15))="","",OFFSET('Water Data'!$F$28,0,10*ROW('Water Data'!F15)))</f>
        <v/>
      </c>
      <c r="CA21" s="390" t="str">
        <f ca="1">+IF(OFFSET('Water Data'!$F$29,0,10*ROW('Water Data'!F15))="","",OFFSET('Water Data'!$F$29,0,10*ROW('Water Data'!F15)))</f>
        <v/>
      </c>
      <c r="CB21" s="390" t="str">
        <f ca="1">+IF(OFFSET('Water Data'!$G$27,0,10*ROW('Water Data'!G15))="","",OFFSET('Water Data'!$G$27,0,10*ROW('Water Data'!G15)))</f>
        <v/>
      </c>
      <c r="CC21" s="390" t="str">
        <f ca="1">+IF(OFFSET('Water Data'!$G$28,0,10*ROW('Water Data'!G15))="","",OFFSET('Water Data'!$G$28,0,10*ROW('Water Data'!G15)))</f>
        <v/>
      </c>
      <c r="CD21" s="390" t="str">
        <f ca="1">+IF(OFFSET('Water Data'!$G$29,0,10*ROW('Water Data'!G15))="","",OFFSET('Water Data'!$G$29,0,10*ROW('Water Data'!G15)))</f>
        <v/>
      </c>
      <c r="CE21" s="390" t="str">
        <f ca="1">+IF(OFFSET('Water Data'!$H$27,0,10*ROW('Water Data'!H15))="","",OFFSET('Water Data'!$H$27,0,10*ROW('Water Data'!H15)))</f>
        <v/>
      </c>
      <c r="CF21" s="390" t="str">
        <f ca="1">+IF(OFFSET('Water Data'!$H$28,0,10*ROW('Water Data'!H15))="","",OFFSET('Water Data'!$H$28,0,10*ROW('Water Data'!H15)))</f>
        <v/>
      </c>
      <c r="CG21" s="390" t="str">
        <f ca="1">+IF(OFFSET('Water Data'!$H$29,0,10*ROW('Water Data'!H15))="","",OFFSET('Water Data'!$H$29,0,10*ROW('Water Data'!H15)))</f>
        <v/>
      </c>
      <c r="CH21" s="390" t="str">
        <f ca="1">+IF(OFFSET('Water Data'!$I$27,0,10*ROW('Water Data'!I15))="","",OFFSET('Water Data'!$I$27,0,10*ROW('Water Data'!I15)))</f>
        <v/>
      </c>
      <c r="CI21" s="390" t="str">
        <f ca="1">+IF(OFFSET('Water Data'!$I$28,0,10*ROW('Water Data'!I15))="","",OFFSET('Water Data'!$I$28,0,10*ROW('Water Data'!I15)))</f>
        <v/>
      </c>
      <c r="CJ21" s="390" t="str">
        <f ca="1">+IF(OFFSET('Water Data'!$I$29,0,10*ROW('Water Data'!I15))="","",OFFSET('Water Data'!$I$29,0,10*ROW('Water Data'!I15)))</f>
        <v/>
      </c>
      <c r="CK21" s="390" t="str">
        <f ca="1">+IF(OFFSET('Sanitation Data'!$D$28,0,10*ROW('Sanitation Data'!D15))="","",OFFSET('Sanitation Data'!$D$28,0,10*ROW('Sanitation Data'!D15)))</f>
        <v/>
      </c>
      <c r="CL21" s="390" t="str">
        <f ca="1">+IF(OFFSET('Sanitation Data'!$D$29,0,10*ROW('Sanitation Data'!D15))="","",OFFSET('Sanitation Data'!$D$29,0,10*ROW('Sanitation Data'!D15)))</f>
        <v/>
      </c>
      <c r="CM21" s="390" t="str">
        <f ca="1">+IF(OFFSET('Sanitation Data'!$D$30,0,10*ROW('Sanitation Data'!D15))="","",OFFSET('Sanitation Data'!$D$30,0,10*ROW('Sanitation Data'!D15)))</f>
        <v/>
      </c>
      <c r="CN21" s="390" t="str">
        <f ca="1">+IF(OFFSET('Sanitation Data'!$D$31,0,10*ROW('Sanitation Data'!D15))="","",OFFSET('Sanitation Data'!$D$31,0,10*ROW('Sanitation Data'!D15)))</f>
        <v/>
      </c>
      <c r="CO21" s="390" t="str">
        <f ca="1">+IF(OFFSET('Sanitation Data'!$D$32,0,10*ROW('Sanitation Data'!D15))="","",OFFSET('Sanitation Data'!$D$32,0,10*ROW('Sanitation Data'!D15)))</f>
        <v/>
      </c>
      <c r="CP21" s="390" t="str">
        <f ca="1">+IF(OFFSET('Sanitation Data'!$E$28,0,10*ROW('Sanitation Data'!E15))="","",OFFSET('Sanitation Data'!$E$28,0,10*ROW('Sanitation Data'!E15)))</f>
        <v/>
      </c>
      <c r="CQ21" s="390" t="str">
        <f ca="1">+IF(OFFSET('Sanitation Data'!$E$29,0,10*ROW('Sanitation Data'!E15))="","",OFFSET('Sanitation Data'!$E$29,0,10*ROW('Sanitation Data'!E15)))</f>
        <v/>
      </c>
      <c r="CR21" s="390" t="str">
        <f ca="1">+IF(OFFSET('Sanitation Data'!$E$30,0,10*ROW('Sanitation Data'!E15))="","",OFFSET('Sanitation Data'!$E$30,0,10*ROW('Sanitation Data'!E15)))</f>
        <v/>
      </c>
      <c r="CS21" s="390" t="str">
        <f ca="1">+IF(OFFSET('Sanitation Data'!$E$31,0,10*ROW('Sanitation Data'!E15))="","",OFFSET('Sanitation Data'!$E$31,0,10*ROW('Sanitation Data'!E15)))</f>
        <v/>
      </c>
      <c r="CT21" s="390" t="str">
        <f ca="1">+IF(OFFSET('Sanitation Data'!$E$32,0,10*ROW('Sanitation Data'!E15))="","",OFFSET('Sanitation Data'!$E$32,0,10*ROW('Sanitation Data'!E15)))</f>
        <v/>
      </c>
      <c r="CU21" s="390" t="str">
        <f ca="1">+IF(OFFSET('Sanitation Data'!$F$28,0,10*ROW('Sanitation Data'!F15))="","",OFFSET('Sanitation Data'!$F$28,0,10*ROW('Sanitation Data'!F15)))</f>
        <v/>
      </c>
      <c r="CV21" s="390" t="str">
        <f ca="1">+IF(OFFSET('Sanitation Data'!$F$29,0,10*ROW('Sanitation Data'!F15))="","",OFFSET('Sanitation Data'!$F$29,0,10*ROW('Sanitation Data'!F15)))</f>
        <v/>
      </c>
      <c r="CW21" s="390" t="str">
        <f ca="1">+IF(OFFSET('Sanitation Data'!$F$30,0,10*ROW('Sanitation Data'!F15))="","",OFFSET('Sanitation Data'!$F$30,0,10*ROW('Sanitation Data'!F15)))</f>
        <v/>
      </c>
      <c r="CX21" s="390" t="str">
        <f ca="1">+IF(OFFSET('Sanitation Data'!$F$31,0,10*ROW('Sanitation Data'!F15))="","",OFFSET('Sanitation Data'!$F$31,0,10*ROW('Sanitation Data'!F15)))</f>
        <v/>
      </c>
      <c r="CY21" s="390" t="str">
        <f ca="1">+IF(OFFSET('Sanitation Data'!$F$32,0,10*ROW('Sanitation Data'!F15))="","",OFFSET('Sanitation Data'!$F$32,0,10*ROW('Sanitation Data'!F15)))</f>
        <v/>
      </c>
      <c r="CZ21" s="390" t="str">
        <f ca="1">+IF(OFFSET('Sanitation Data'!$G$28,0,10*ROW('Sanitation Data'!G15))="","",OFFSET('Sanitation Data'!$G$28,0,10*ROW('Sanitation Data'!G15)))</f>
        <v/>
      </c>
      <c r="DA21" s="390" t="str">
        <f ca="1">+IF(OFFSET('Sanitation Data'!$G$29,0,10*ROW('Sanitation Data'!G15))="","",OFFSET('Sanitation Data'!$G$29,0,10*ROW('Sanitation Data'!G15)))</f>
        <v/>
      </c>
      <c r="DB21" s="390" t="str">
        <f ca="1">+IF(OFFSET('Sanitation Data'!$G$30,0,10*ROW('Sanitation Data'!G15))="","",OFFSET('Sanitation Data'!$G$30,0,10*ROW('Sanitation Data'!G15)))</f>
        <v/>
      </c>
      <c r="DC21" s="390" t="str">
        <f ca="1">+IF(OFFSET('Sanitation Data'!$G$31,0,10*ROW('Sanitation Data'!G15))="","",OFFSET('Sanitation Data'!$G$31,0,10*ROW('Sanitation Data'!G15)))</f>
        <v/>
      </c>
      <c r="DD21" s="390" t="str">
        <f ca="1">+IF(OFFSET('Sanitation Data'!$G$32,0,10*ROW('Sanitation Data'!G15))="","",OFFSET('Sanitation Data'!$G$32,0,10*ROW('Sanitation Data'!G15)))</f>
        <v/>
      </c>
      <c r="DE21" s="390" t="str">
        <f ca="1">+IF(OFFSET('Sanitation Data'!$H$28,0,10*ROW('Sanitation Data'!H15))="","",OFFSET('Sanitation Data'!$H$28,0,10*ROW('Sanitation Data'!H15)))</f>
        <v/>
      </c>
      <c r="DF21" s="390" t="str">
        <f ca="1">+IF(OFFSET('Sanitation Data'!$H$29,0,10*ROW('Sanitation Data'!H15))="","",OFFSET('Sanitation Data'!$H$29,0,10*ROW('Sanitation Data'!H15)))</f>
        <v/>
      </c>
      <c r="DG21" s="390" t="str">
        <f ca="1">+IF(OFFSET('Sanitation Data'!$H$30,0,10*ROW('Sanitation Data'!H15))="","",OFFSET('Sanitation Data'!$H$30,0,10*ROW('Sanitation Data'!H15)))</f>
        <v/>
      </c>
      <c r="DH21" s="390" t="str">
        <f ca="1">+IF(OFFSET('Sanitation Data'!$H$31,0,10*ROW('Sanitation Data'!H15))="","",OFFSET('Sanitation Data'!$H$31,0,10*ROW('Sanitation Data'!H15)))</f>
        <v/>
      </c>
      <c r="DI21" s="390" t="str">
        <f ca="1">+IF(OFFSET('Sanitation Data'!$H$32,0,10*ROW('Sanitation Data'!H15))="","",OFFSET('Sanitation Data'!$H$32,0,10*ROW('Sanitation Data'!H15)))</f>
        <v/>
      </c>
      <c r="DJ21" s="390" t="str">
        <f ca="1">+IF(OFFSET('Sanitation Data'!$I$28,0,10*ROW('Sanitation Data'!I15))="","",OFFSET('Sanitation Data'!$I$28,0,10*ROW('Sanitation Data'!I15)))</f>
        <v/>
      </c>
      <c r="DK21" s="390" t="str">
        <f ca="1">+IF(OFFSET('Sanitation Data'!$I$29,0,10*ROW('Sanitation Data'!I15))="","",OFFSET('Sanitation Data'!$I$29,0,10*ROW('Sanitation Data'!I15)))</f>
        <v/>
      </c>
      <c r="DL21" s="390" t="str">
        <f ca="1">+IF(OFFSET('Sanitation Data'!$I$30,0,10*ROW('Sanitation Data'!I15))="","",OFFSET('Sanitation Data'!$I$30,0,10*ROW('Sanitation Data'!I15)))</f>
        <v/>
      </c>
      <c r="DM21" s="390" t="str">
        <f ca="1">+IF(OFFSET('Sanitation Data'!$I$31,0,10*ROW('Sanitation Data'!I15))="","",OFFSET('Sanitation Data'!$I$31,0,10*ROW('Sanitation Data'!I15)))</f>
        <v/>
      </c>
      <c r="DN21" s="390" t="str">
        <f ca="1">+IF(OFFSET('Sanitation Data'!$I$32,0,10*ROW('Sanitation Data'!I15))="","",OFFSET('Sanitation Data'!$I$32,0,10*ROW('Sanitation Data'!I15)))</f>
        <v/>
      </c>
      <c r="DO21" s="390" t="str">
        <f ca="1">+IF(OFFSET('Hygiene Data'!$D$11,0,10*ROW('Hygiene Data'!D15))="","",OFFSET('Hygiene Data'!$D$11,0,10*ROW('Hygiene Data'!D15)))</f>
        <v/>
      </c>
      <c r="DP21" s="390" t="str">
        <f ca="1">+IF(OFFSET('Hygiene Data'!$D$12,0,10*ROW('Hygiene Data'!D15))="","",OFFSET('Hygiene Data'!$D$12,0,10*ROW('Hygiene Data'!D15)))</f>
        <v/>
      </c>
      <c r="DQ21" s="390" t="str">
        <f ca="1">+IF(OFFSET('Hygiene Data'!$D$13,0,10*ROW('Hygiene Data'!D15))="","",OFFSET('Hygiene Data'!$D$13,0,10*ROW('Hygiene Data'!D15)))</f>
        <v/>
      </c>
      <c r="DR21" s="390" t="str">
        <f ca="1">+IF(OFFSET('Hygiene Data'!$E$11,0,10*ROW('Hygiene Data'!E15))="","",OFFSET('Hygiene Data'!$E$11,0,10*ROW('Hygiene Data'!E15)))</f>
        <v/>
      </c>
      <c r="DS21" s="390" t="str">
        <f ca="1">+IF(OFFSET('Hygiene Data'!$E$12,0,10*ROW('Hygiene Data'!E15))="","",OFFSET('Hygiene Data'!$E$12,0,10*ROW('Hygiene Data'!E15)))</f>
        <v/>
      </c>
      <c r="DT21" s="390" t="str">
        <f ca="1">+IF(OFFSET('Hygiene Data'!$E$13,0,10*ROW('Hygiene Data'!E15))="","",OFFSET('Hygiene Data'!$E$13,0,10*ROW('Hygiene Data'!E15)))</f>
        <v/>
      </c>
      <c r="DU21" s="390" t="str">
        <f ca="1">+IF(OFFSET('Hygiene Data'!$F$11,0,10*ROW('Hygiene Data'!F15))="","",OFFSET('Hygiene Data'!$F$11,0,10*ROW('Hygiene Data'!F15)))</f>
        <v/>
      </c>
      <c r="DV21" s="390" t="str">
        <f ca="1">+IF(OFFSET('Hygiene Data'!$F$12,0,10*ROW('Hygiene Data'!F15))="","",OFFSET('Hygiene Data'!$F$12,0,10*ROW('Hygiene Data'!F15)))</f>
        <v/>
      </c>
      <c r="DW21" s="390" t="str">
        <f ca="1">+IF(OFFSET('Hygiene Data'!$F$13,0,10*ROW('Hygiene Data'!F15))="","",OFFSET('Hygiene Data'!$F$13,0,10*ROW('Hygiene Data'!F15)))</f>
        <v/>
      </c>
      <c r="DX21" s="390" t="str">
        <f ca="1">+IF(OFFSET('Hygiene Data'!$G$11,0,10*ROW('Hygiene Data'!G15))="","",OFFSET('Hygiene Data'!$G$11,0,10*ROW('Hygiene Data'!G15)))</f>
        <v/>
      </c>
      <c r="DY21" s="390" t="str">
        <f ca="1">+IF(OFFSET('Hygiene Data'!$G$12,0,10*ROW('Hygiene Data'!G15))="","",OFFSET('Hygiene Data'!$G$12,0,10*ROW('Hygiene Data'!G15)))</f>
        <v/>
      </c>
      <c r="DZ21" s="390" t="str">
        <f ca="1">+IF(OFFSET('Hygiene Data'!$G$13,0,10*ROW('Hygiene Data'!G15))="","",OFFSET('Hygiene Data'!$G$13,0,10*ROW('Hygiene Data'!G15)))</f>
        <v/>
      </c>
      <c r="EA21" s="390" t="str">
        <f ca="1">+IF(OFFSET('Hygiene Data'!$H$11,0,10*ROW('Hygiene Data'!H15))="","",OFFSET('Hygiene Data'!$H$11,0,10*ROW('Hygiene Data'!H15)))</f>
        <v/>
      </c>
      <c r="EB21" s="390" t="str">
        <f ca="1">+IF(OFFSET('Hygiene Data'!$H$12,0,10*ROW('Hygiene Data'!H15))="","",OFFSET('Hygiene Data'!$H$12,0,10*ROW('Hygiene Data'!H15)))</f>
        <v/>
      </c>
      <c r="EC21" s="390" t="str">
        <f ca="1">+IF(OFFSET('Hygiene Data'!$H$13,0,10*ROW('Hygiene Data'!H15))="","",OFFSET('Hygiene Data'!$H$13,0,10*ROW('Hygiene Data'!H15)))</f>
        <v/>
      </c>
      <c r="ED21" s="390" t="str">
        <f ca="1">+IF(OFFSET('Hygiene Data'!$I$11,0,10*ROW('Hygiene Data'!I15))="","",OFFSET('Hygiene Data'!$I$11,0,10*ROW('Hygiene Data'!I15)))</f>
        <v/>
      </c>
      <c r="EE21" s="390" t="str">
        <f ca="1">+IF(OFFSET('Hygiene Data'!$I$12,0,10*ROW('Hygiene Data'!I15))="","",OFFSET('Hygiene Data'!$I$12,0,10*ROW('Hygiene Data'!I15)))</f>
        <v/>
      </c>
      <c r="EF21" s="390" t="str">
        <f ca="1">+IF(OFFSET('Hygiene Data'!$I$13,0,10*ROW('Hygiene Data'!I15))="","",OFFSET('Hygiene Data'!$I$13,0,10*ROW('Hygiene Data'!I15)))</f>
        <v/>
      </c>
    </row>
    <row r="22" spans="1:136" x14ac:dyDescent="0.25">
      <c r="A22" s="499" t="str">
        <f ca="1">+IF(OFFSET('Water Data'!$B$2,0,10*ROW('Water Data'!E16))="","",OFFSET('Water Data'!$B$2,0,10*ROW('Water Data'!E16)))</f>
        <v/>
      </c>
      <c r="B22" s="499"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26" t="str">
        <f t="shared" ca="1" si="0"/>
        <v/>
      </c>
      <c r="D22" s="527"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27"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27"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27"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27"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27"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27"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27"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27"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27"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27"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27"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27"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27"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27"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27"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27"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27"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28"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28"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28"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28"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28"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28"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28"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28"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28"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28"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28"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28"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28"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28"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28"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28"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28"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28"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28"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28"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28"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28"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28"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28"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28"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28"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28"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28"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28"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28"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29"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605"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29"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29"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29"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29"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29"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29"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29"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29"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29"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29"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29"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29"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29"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29"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29"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29"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90" t="str">
        <f ca="1">+IF(OFFSET('Water Data'!$D$27,0,10*ROW('Water Data'!D16))="","",OFFSET('Water Data'!$D$27,0,10*ROW('Water Data'!D16)))</f>
        <v/>
      </c>
      <c r="BT22" s="390" t="str">
        <f ca="1">+IF(OFFSET('Water Data'!$D$28,0,10*ROW('Water Data'!D16))="","",OFFSET('Water Data'!$D$28,0,10*ROW('Water Data'!D16)))</f>
        <v/>
      </c>
      <c r="BU22" s="390" t="str">
        <f ca="1">+IF(OFFSET('Water Data'!$D$29,0,10*ROW('Water Data'!D16))="","",OFFSET('Water Data'!$D$29,0,10*ROW('Water Data'!D16)))</f>
        <v/>
      </c>
      <c r="BV22" s="390" t="str">
        <f ca="1">+IF(OFFSET('Water Data'!$E$27,0,10*ROW('Water Data'!E16))="","",OFFSET('Water Data'!$E$27,0,10*ROW('Water Data'!E16)))</f>
        <v/>
      </c>
      <c r="BW22" s="390" t="str">
        <f ca="1">+IF(OFFSET('Water Data'!$E$28,0,10*ROW('Water Data'!E16))="","",OFFSET('Water Data'!$E$28,0,10*ROW('Water Data'!E16)))</f>
        <v/>
      </c>
      <c r="BX22" s="390" t="str">
        <f ca="1">+IF(OFFSET('Water Data'!$E$29,0,10*ROW('Water Data'!E16))="","",OFFSET('Water Data'!$E$29,0,10*ROW('Water Data'!E16)))</f>
        <v/>
      </c>
      <c r="BY22" s="390" t="str">
        <f ca="1">+IF(OFFSET('Water Data'!$F$27,0,10*ROW('Water Data'!F16))="","",OFFSET('Water Data'!$F$27,0,10*ROW('Water Data'!F16)))</f>
        <v/>
      </c>
      <c r="BZ22" s="390" t="str">
        <f ca="1">+IF(OFFSET('Water Data'!$F$28,0,10*ROW('Water Data'!F16))="","",OFFSET('Water Data'!$F$28,0,10*ROW('Water Data'!F16)))</f>
        <v/>
      </c>
      <c r="CA22" s="390" t="str">
        <f ca="1">+IF(OFFSET('Water Data'!$F$29,0,10*ROW('Water Data'!F16))="","",OFFSET('Water Data'!$F$29,0,10*ROW('Water Data'!F16)))</f>
        <v/>
      </c>
      <c r="CB22" s="390" t="str">
        <f ca="1">+IF(OFFSET('Water Data'!$G$27,0,10*ROW('Water Data'!G16))="","",OFFSET('Water Data'!$G$27,0,10*ROW('Water Data'!G16)))</f>
        <v/>
      </c>
      <c r="CC22" s="390" t="str">
        <f ca="1">+IF(OFFSET('Water Data'!$G$28,0,10*ROW('Water Data'!G16))="","",OFFSET('Water Data'!$G$28,0,10*ROW('Water Data'!G16)))</f>
        <v/>
      </c>
      <c r="CD22" s="390" t="str">
        <f ca="1">+IF(OFFSET('Water Data'!$G$29,0,10*ROW('Water Data'!G16))="","",OFFSET('Water Data'!$G$29,0,10*ROW('Water Data'!G16)))</f>
        <v/>
      </c>
      <c r="CE22" s="390" t="str">
        <f ca="1">+IF(OFFSET('Water Data'!$H$27,0,10*ROW('Water Data'!H16))="","",OFFSET('Water Data'!$H$27,0,10*ROW('Water Data'!H16)))</f>
        <v/>
      </c>
      <c r="CF22" s="390" t="str">
        <f ca="1">+IF(OFFSET('Water Data'!$H$28,0,10*ROW('Water Data'!H16))="","",OFFSET('Water Data'!$H$28,0,10*ROW('Water Data'!H16)))</f>
        <v/>
      </c>
      <c r="CG22" s="390" t="str">
        <f ca="1">+IF(OFFSET('Water Data'!$H$29,0,10*ROW('Water Data'!H16))="","",OFFSET('Water Data'!$H$29,0,10*ROW('Water Data'!H16)))</f>
        <v/>
      </c>
      <c r="CH22" s="390" t="str">
        <f ca="1">+IF(OFFSET('Water Data'!$I$27,0,10*ROW('Water Data'!I16))="","",OFFSET('Water Data'!$I$27,0,10*ROW('Water Data'!I16)))</f>
        <v/>
      </c>
      <c r="CI22" s="390" t="str">
        <f ca="1">+IF(OFFSET('Water Data'!$I$28,0,10*ROW('Water Data'!I16))="","",OFFSET('Water Data'!$I$28,0,10*ROW('Water Data'!I16)))</f>
        <v/>
      </c>
      <c r="CJ22" s="390" t="str">
        <f ca="1">+IF(OFFSET('Water Data'!$I$29,0,10*ROW('Water Data'!I16))="","",OFFSET('Water Data'!$I$29,0,10*ROW('Water Data'!I16)))</f>
        <v/>
      </c>
      <c r="CK22" s="390" t="str">
        <f ca="1">+IF(OFFSET('Sanitation Data'!$D$28,0,10*ROW('Sanitation Data'!D16))="","",OFFSET('Sanitation Data'!$D$28,0,10*ROW('Sanitation Data'!D16)))</f>
        <v/>
      </c>
      <c r="CL22" s="390" t="str">
        <f ca="1">+IF(OFFSET('Sanitation Data'!$D$29,0,10*ROW('Sanitation Data'!D16))="","",OFFSET('Sanitation Data'!$D$29,0,10*ROW('Sanitation Data'!D16)))</f>
        <v/>
      </c>
      <c r="CM22" s="390" t="str">
        <f ca="1">+IF(OFFSET('Sanitation Data'!$D$30,0,10*ROW('Sanitation Data'!D16))="","",OFFSET('Sanitation Data'!$D$30,0,10*ROW('Sanitation Data'!D16)))</f>
        <v/>
      </c>
      <c r="CN22" s="390" t="str">
        <f ca="1">+IF(OFFSET('Sanitation Data'!$D$31,0,10*ROW('Sanitation Data'!D16))="","",OFFSET('Sanitation Data'!$D$31,0,10*ROW('Sanitation Data'!D16)))</f>
        <v/>
      </c>
      <c r="CO22" s="390" t="str">
        <f ca="1">+IF(OFFSET('Sanitation Data'!$D$32,0,10*ROW('Sanitation Data'!D16))="","",OFFSET('Sanitation Data'!$D$32,0,10*ROW('Sanitation Data'!D16)))</f>
        <v/>
      </c>
      <c r="CP22" s="390" t="str">
        <f ca="1">+IF(OFFSET('Sanitation Data'!$E$28,0,10*ROW('Sanitation Data'!E16))="","",OFFSET('Sanitation Data'!$E$28,0,10*ROW('Sanitation Data'!E16)))</f>
        <v/>
      </c>
      <c r="CQ22" s="390" t="str">
        <f ca="1">+IF(OFFSET('Sanitation Data'!$E$29,0,10*ROW('Sanitation Data'!E16))="","",OFFSET('Sanitation Data'!$E$29,0,10*ROW('Sanitation Data'!E16)))</f>
        <v/>
      </c>
      <c r="CR22" s="390" t="str">
        <f ca="1">+IF(OFFSET('Sanitation Data'!$E$30,0,10*ROW('Sanitation Data'!E16))="","",OFFSET('Sanitation Data'!$E$30,0,10*ROW('Sanitation Data'!E16)))</f>
        <v/>
      </c>
      <c r="CS22" s="390" t="str">
        <f ca="1">+IF(OFFSET('Sanitation Data'!$E$31,0,10*ROW('Sanitation Data'!E16))="","",OFFSET('Sanitation Data'!$E$31,0,10*ROW('Sanitation Data'!E16)))</f>
        <v/>
      </c>
      <c r="CT22" s="390" t="str">
        <f ca="1">+IF(OFFSET('Sanitation Data'!$E$32,0,10*ROW('Sanitation Data'!E16))="","",OFFSET('Sanitation Data'!$E$32,0,10*ROW('Sanitation Data'!E16)))</f>
        <v/>
      </c>
      <c r="CU22" s="390" t="str">
        <f ca="1">+IF(OFFSET('Sanitation Data'!$F$28,0,10*ROW('Sanitation Data'!F16))="","",OFFSET('Sanitation Data'!$F$28,0,10*ROW('Sanitation Data'!F16)))</f>
        <v/>
      </c>
      <c r="CV22" s="390" t="str">
        <f ca="1">+IF(OFFSET('Sanitation Data'!$F$29,0,10*ROW('Sanitation Data'!F16))="","",OFFSET('Sanitation Data'!$F$29,0,10*ROW('Sanitation Data'!F16)))</f>
        <v/>
      </c>
      <c r="CW22" s="390" t="str">
        <f ca="1">+IF(OFFSET('Sanitation Data'!$F$30,0,10*ROW('Sanitation Data'!F16))="","",OFFSET('Sanitation Data'!$F$30,0,10*ROW('Sanitation Data'!F16)))</f>
        <v/>
      </c>
      <c r="CX22" s="390" t="str">
        <f ca="1">+IF(OFFSET('Sanitation Data'!$F$31,0,10*ROW('Sanitation Data'!F16))="","",OFFSET('Sanitation Data'!$F$31,0,10*ROW('Sanitation Data'!F16)))</f>
        <v/>
      </c>
      <c r="CY22" s="390" t="str">
        <f ca="1">+IF(OFFSET('Sanitation Data'!$F$32,0,10*ROW('Sanitation Data'!F16))="","",OFFSET('Sanitation Data'!$F$32,0,10*ROW('Sanitation Data'!F16)))</f>
        <v/>
      </c>
      <c r="CZ22" s="390" t="str">
        <f ca="1">+IF(OFFSET('Sanitation Data'!$G$28,0,10*ROW('Sanitation Data'!G16))="","",OFFSET('Sanitation Data'!$G$28,0,10*ROW('Sanitation Data'!G16)))</f>
        <v/>
      </c>
      <c r="DA22" s="390" t="str">
        <f ca="1">+IF(OFFSET('Sanitation Data'!$G$29,0,10*ROW('Sanitation Data'!G16))="","",OFFSET('Sanitation Data'!$G$29,0,10*ROW('Sanitation Data'!G16)))</f>
        <v/>
      </c>
      <c r="DB22" s="390" t="str">
        <f ca="1">+IF(OFFSET('Sanitation Data'!$G$30,0,10*ROW('Sanitation Data'!G16))="","",OFFSET('Sanitation Data'!$G$30,0,10*ROW('Sanitation Data'!G16)))</f>
        <v/>
      </c>
      <c r="DC22" s="390" t="str">
        <f ca="1">+IF(OFFSET('Sanitation Data'!$G$31,0,10*ROW('Sanitation Data'!G16))="","",OFFSET('Sanitation Data'!$G$31,0,10*ROW('Sanitation Data'!G16)))</f>
        <v/>
      </c>
      <c r="DD22" s="390" t="str">
        <f ca="1">+IF(OFFSET('Sanitation Data'!$G$32,0,10*ROW('Sanitation Data'!G16))="","",OFFSET('Sanitation Data'!$G$32,0,10*ROW('Sanitation Data'!G16)))</f>
        <v/>
      </c>
      <c r="DE22" s="390" t="str">
        <f ca="1">+IF(OFFSET('Sanitation Data'!$H$28,0,10*ROW('Sanitation Data'!H16))="","",OFFSET('Sanitation Data'!$H$28,0,10*ROW('Sanitation Data'!H16)))</f>
        <v/>
      </c>
      <c r="DF22" s="390" t="str">
        <f ca="1">+IF(OFFSET('Sanitation Data'!$H$29,0,10*ROW('Sanitation Data'!H16))="","",OFFSET('Sanitation Data'!$H$29,0,10*ROW('Sanitation Data'!H16)))</f>
        <v/>
      </c>
      <c r="DG22" s="390" t="str">
        <f ca="1">+IF(OFFSET('Sanitation Data'!$H$30,0,10*ROW('Sanitation Data'!H16))="","",OFFSET('Sanitation Data'!$H$30,0,10*ROW('Sanitation Data'!H16)))</f>
        <v/>
      </c>
      <c r="DH22" s="390" t="str">
        <f ca="1">+IF(OFFSET('Sanitation Data'!$H$31,0,10*ROW('Sanitation Data'!H16))="","",OFFSET('Sanitation Data'!$H$31,0,10*ROW('Sanitation Data'!H16)))</f>
        <v/>
      </c>
      <c r="DI22" s="390" t="str">
        <f ca="1">+IF(OFFSET('Sanitation Data'!$H$32,0,10*ROW('Sanitation Data'!H16))="","",OFFSET('Sanitation Data'!$H$32,0,10*ROW('Sanitation Data'!H16)))</f>
        <v/>
      </c>
      <c r="DJ22" s="390" t="str">
        <f ca="1">+IF(OFFSET('Sanitation Data'!$I$28,0,10*ROW('Sanitation Data'!I16))="","",OFFSET('Sanitation Data'!$I$28,0,10*ROW('Sanitation Data'!I16)))</f>
        <v/>
      </c>
      <c r="DK22" s="390" t="str">
        <f ca="1">+IF(OFFSET('Sanitation Data'!$I$29,0,10*ROW('Sanitation Data'!I16))="","",OFFSET('Sanitation Data'!$I$29,0,10*ROW('Sanitation Data'!I16)))</f>
        <v/>
      </c>
      <c r="DL22" s="390" t="str">
        <f ca="1">+IF(OFFSET('Sanitation Data'!$I$30,0,10*ROW('Sanitation Data'!I16))="","",OFFSET('Sanitation Data'!$I$30,0,10*ROW('Sanitation Data'!I16)))</f>
        <v/>
      </c>
      <c r="DM22" s="390" t="str">
        <f ca="1">+IF(OFFSET('Sanitation Data'!$I$31,0,10*ROW('Sanitation Data'!I16))="","",OFFSET('Sanitation Data'!$I$31,0,10*ROW('Sanitation Data'!I16)))</f>
        <v/>
      </c>
      <c r="DN22" s="390" t="str">
        <f ca="1">+IF(OFFSET('Sanitation Data'!$I$32,0,10*ROW('Sanitation Data'!I16))="","",OFFSET('Sanitation Data'!$I$32,0,10*ROW('Sanitation Data'!I16)))</f>
        <v/>
      </c>
      <c r="DO22" s="390" t="str">
        <f ca="1">+IF(OFFSET('Hygiene Data'!$D$11,0,10*ROW('Hygiene Data'!D16))="","",OFFSET('Hygiene Data'!$D$11,0,10*ROW('Hygiene Data'!D16)))</f>
        <v/>
      </c>
      <c r="DP22" s="390" t="str">
        <f ca="1">+IF(OFFSET('Hygiene Data'!$D$12,0,10*ROW('Hygiene Data'!D16))="","",OFFSET('Hygiene Data'!$D$12,0,10*ROW('Hygiene Data'!D16)))</f>
        <v/>
      </c>
      <c r="DQ22" s="390" t="str">
        <f ca="1">+IF(OFFSET('Hygiene Data'!$D$13,0,10*ROW('Hygiene Data'!D16))="","",OFFSET('Hygiene Data'!$D$13,0,10*ROW('Hygiene Data'!D16)))</f>
        <v/>
      </c>
      <c r="DR22" s="390" t="str">
        <f ca="1">+IF(OFFSET('Hygiene Data'!$E$11,0,10*ROW('Hygiene Data'!E16))="","",OFFSET('Hygiene Data'!$E$11,0,10*ROW('Hygiene Data'!E16)))</f>
        <v/>
      </c>
      <c r="DS22" s="390" t="str">
        <f ca="1">+IF(OFFSET('Hygiene Data'!$E$12,0,10*ROW('Hygiene Data'!E16))="","",OFFSET('Hygiene Data'!$E$12,0,10*ROW('Hygiene Data'!E16)))</f>
        <v/>
      </c>
      <c r="DT22" s="390" t="str">
        <f ca="1">+IF(OFFSET('Hygiene Data'!$E$13,0,10*ROW('Hygiene Data'!E16))="","",OFFSET('Hygiene Data'!$E$13,0,10*ROW('Hygiene Data'!E16)))</f>
        <v/>
      </c>
      <c r="DU22" s="390" t="str">
        <f ca="1">+IF(OFFSET('Hygiene Data'!$F$11,0,10*ROW('Hygiene Data'!F16))="","",OFFSET('Hygiene Data'!$F$11,0,10*ROW('Hygiene Data'!F16)))</f>
        <v/>
      </c>
      <c r="DV22" s="390" t="str">
        <f ca="1">+IF(OFFSET('Hygiene Data'!$F$12,0,10*ROW('Hygiene Data'!F16))="","",OFFSET('Hygiene Data'!$F$12,0,10*ROW('Hygiene Data'!F16)))</f>
        <v/>
      </c>
      <c r="DW22" s="390" t="str">
        <f ca="1">+IF(OFFSET('Hygiene Data'!$F$13,0,10*ROW('Hygiene Data'!F16))="","",OFFSET('Hygiene Data'!$F$13,0,10*ROW('Hygiene Data'!F16)))</f>
        <v/>
      </c>
      <c r="DX22" s="390" t="str">
        <f ca="1">+IF(OFFSET('Hygiene Data'!$G$11,0,10*ROW('Hygiene Data'!G16))="","",OFFSET('Hygiene Data'!$G$11,0,10*ROW('Hygiene Data'!G16)))</f>
        <v/>
      </c>
      <c r="DY22" s="390" t="str">
        <f ca="1">+IF(OFFSET('Hygiene Data'!$G$12,0,10*ROW('Hygiene Data'!G16))="","",OFFSET('Hygiene Data'!$G$12,0,10*ROW('Hygiene Data'!G16)))</f>
        <v/>
      </c>
      <c r="DZ22" s="390" t="str">
        <f ca="1">+IF(OFFSET('Hygiene Data'!$G$13,0,10*ROW('Hygiene Data'!G16))="","",OFFSET('Hygiene Data'!$G$13,0,10*ROW('Hygiene Data'!G16)))</f>
        <v/>
      </c>
      <c r="EA22" s="390" t="str">
        <f ca="1">+IF(OFFSET('Hygiene Data'!$H$11,0,10*ROW('Hygiene Data'!H16))="","",OFFSET('Hygiene Data'!$H$11,0,10*ROW('Hygiene Data'!H16)))</f>
        <v/>
      </c>
      <c r="EB22" s="390" t="str">
        <f ca="1">+IF(OFFSET('Hygiene Data'!$H$12,0,10*ROW('Hygiene Data'!H16))="","",OFFSET('Hygiene Data'!$H$12,0,10*ROW('Hygiene Data'!H16)))</f>
        <v/>
      </c>
      <c r="EC22" s="390" t="str">
        <f ca="1">+IF(OFFSET('Hygiene Data'!$H$13,0,10*ROW('Hygiene Data'!H16))="","",OFFSET('Hygiene Data'!$H$13,0,10*ROW('Hygiene Data'!H16)))</f>
        <v/>
      </c>
      <c r="ED22" s="390" t="str">
        <f ca="1">+IF(OFFSET('Hygiene Data'!$I$11,0,10*ROW('Hygiene Data'!I16))="","",OFFSET('Hygiene Data'!$I$11,0,10*ROW('Hygiene Data'!I16)))</f>
        <v/>
      </c>
      <c r="EE22" s="390" t="str">
        <f ca="1">+IF(OFFSET('Hygiene Data'!$I$12,0,10*ROW('Hygiene Data'!I16))="","",OFFSET('Hygiene Data'!$I$12,0,10*ROW('Hygiene Data'!I16)))</f>
        <v/>
      </c>
      <c r="EF22" s="390" t="str">
        <f ca="1">+IF(OFFSET('Hygiene Data'!$I$13,0,10*ROW('Hygiene Data'!I16))="","",OFFSET('Hygiene Data'!$I$13,0,10*ROW('Hygiene Data'!I16)))</f>
        <v/>
      </c>
    </row>
    <row r="23" spans="1:136" x14ac:dyDescent="0.25">
      <c r="A23" s="499" t="str">
        <f ca="1">+IF(OFFSET('Water Data'!$B$2,0,10*ROW('Water Data'!E17))="","",OFFSET('Water Data'!$B$2,0,10*ROW('Water Data'!E17)))</f>
        <v/>
      </c>
      <c r="B23" s="499"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26" t="str">
        <f t="shared" ca="1" si="0"/>
        <v/>
      </c>
      <c r="D23" s="527"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27"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27"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27"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27"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27"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27"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27"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27"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27"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27"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27"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27"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27"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27"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27"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27"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27"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28"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28"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28"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28"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28"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28"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28"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28"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28"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28"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28"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28"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28"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28"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28"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28"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28"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28"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28"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28"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28"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28"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28"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28"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28"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28"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28"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28"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28"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28"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29"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605"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29"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29"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29"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29"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29"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29"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29"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29"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29"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29"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29"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29"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29"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29"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29"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29"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90" t="str">
        <f ca="1">+IF(OFFSET('Water Data'!$D$27,0,10*ROW('Water Data'!D17))="","",OFFSET('Water Data'!$D$27,0,10*ROW('Water Data'!D17)))</f>
        <v/>
      </c>
      <c r="BT23" s="390" t="str">
        <f ca="1">+IF(OFFSET('Water Data'!$D$28,0,10*ROW('Water Data'!D17))="","",OFFSET('Water Data'!$D$28,0,10*ROW('Water Data'!D17)))</f>
        <v/>
      </c>
      <c r="BU23" s="390" t="str">
        <f ca="1">+IF(OFFSET('Water Data'!$D$29,0,10*ROW('Water Data'!D17))="","",OFFSET('Water Data'!$D$29,0,10*ROW('Water Data'!D17)))</f>
        <v/>
      </c>
      <c r="BV23" s="390" t="str">
        <f ca="1">+IF(OFFSET('Water Data'!$E$27,0,10*ROW('Water Data'!E17))="","",OFFSET('Water Data'!$E$27,0,10*ROW('Water Data'!E17)))</f>
        <v/>
      </c>
      <c r="BW23" s="390" t="str">
        <f ca="1">+IF(OFFSET('Water Data'!$E$28,0,10*ROW('Water Data'!E17))="","",OFFSET('Water Data'!$E$28,0,10*ROW('Water Data'!E17)))</f>
        <v/>
      </c>
      <c r="BX23" s="390" t="str">
        <f ca="1">+IF(OFFSET('Water Data'!$E$29,0,10*ROW('Water Data'!E17))="","",OFFSET('Water Data'!$E$29,0,10*ROW('Water Data'!E17)))</f>
        <v/>
      </c>
      <c r="BY23" s="390" t="str">
        <f ca="1">+IF(OFFSET('Water Data'!$F$27,0,10*ROW('Water Data'!F17))="","",OFFSET('Water Data'!$F$27,0,10*ROW('Water Data'!F17)))</f>
        <v/>
      </c>
      <c r="BZ23" s="390" t="str">
        <f ca="1">+IF(OFFSET('Water Data'!$F$28,0,10*ROW('Water Data'!F17))="","",OFFSET('Water Data'!$F$28,0,10*ROW('Water Data'!F17)))</f>
        <v/>
      </c>
      <c r="CA23" s="390" t="str">
        <f ca="1">+IF(OFFSET('Water Data'!$F$29,0,10*ROW('Water Data'!F17))="","",OFFSET('Water Data'!$F$29,0,10*ROW('Water Data'!F17)))</f>
        <v/>
      </c>
      <c r="CB23" s="390" t="str">
        <f ca="1">+IF(OFFSET('Water Data'!$G$27,0,10*ROW('Water Data'!G17))="","",OFFSET('Water Data'!$G$27,0,10*ROW('Water Data'!G17)))</f>
        <v/>
      </c>
      <c r="CC23" s="390" t="str">
        <f ca="1">+IF(OFFSET('Water Data'!$G$28,0,10*ROW('Water Data'!G17))="","",OFFSET('Water Data'!$G$28,0,10*ROW('Water Data'!G17)))</f>
        <v/>
      </c>
      <c r="CD23" s="390" t="str">
        <f ca="1">+IF(OFFSET('Water Data'!$G$29,0,10*ROW('Water Data'!G17))="","",OFFSET('Water Data'!$G$29,0,10*ROW('Water Data'!G17)))</f>
        <v/>
      </c>
      <c r="CE23" s="390" t="str">
        <f ca="1">+IF(OFFSET('Water Data'!$H$27,0,10*ROW('Water Data'!H17))="","",OFFSET('Water Data'!$H$27,0,10*ROW('Water Data'!H17)))</f>
        <v/>
      </c>
      <c r="CF23" s="390" t="str">
        <f ca="1">+IF(OFFSET('Water Data'!$H$28,0,10*ROW('Water Data'!H17))="","",OFFSET('Water Data'!$H$28,0,10*ROW('Water Data'!H17)))</f>
        <v/>
      </c>
      <c r="CG23" s="390" t="str">
        <f ca="1">+IF(OFFSET('Water Data'!$H$29,0,10*ROW('Water Data'!H17))="","",OFFSET('Water Data'!$H$29,0,10*ROW('Water Data'!H17)))</f>
        <v/>
      </c>
      <c r="CH23" s="390" t="str">
        <f ca="1">+IF(OFFSET('Water Data'!$I$27,0,10*ROW('Water Data'!I17))="","",OFFSET('Water Data'!$I$27,0,10*ROW('Water Data'!I17)))</f>
        <v/>
      </c>
      <c r="CI23" s="390" t="str">
        <f ca="1">+IF(OFFSET('Water Data'!$I$28,0,10*ROW('Water Data'!I17))="","",OFFSET('Water Data'!$I$28,0,10*ROW('Water Data'!I17)))</f>
        <v/>
      </c>
      <c r="CJ23" s="390" t="str">
        <f ca="1">+IF(OFFSET('Water Data'!$I$29,0,10*ROW('Water Data'!I17))="","",OFFSET('Water Data'!$I$29,0,10*ROW('Water Data'!I17)))</f>
        <v/>
      </c>
      <c r="CK23" s="390" t="str">
        <f ca="1">+IF(OFFSET('Sanitation Data'!$D$28,0,10*ROW('Sanitation Data'!D17))="","",OFFSET('Sanitation Data'!$D$28,0,10*ROW('Sanitation Data'!D17)))</f>
        <v/>
      </c>
      <c r="CL23" s="390" t="str">
        <f ca="1">+IF(OFFSET('Sanitation Data'!$D$29,0,10*ROW('Sanitation Data'!D17))="","",OFFSET('Sanitation Data'!$D$29,0,10*ROW('Sanitation Data'!D17)))</f>
        <v/>
      </c>
      <c r="CM23" s="390" t="str">
        <f ca="1">+IF(OFFSET('Sanitation Data'!$D$30,0,10*ROW('Sanitation Data'!D17))="","",OFFSET('Sanitation Data'!$D$30,0,10*ROW('Sanitation Data'!D17)))</f>
        <v/>
      </c>
      <c r="CN23" s="390" t="str">
        <f ca="1">+IF(OFFSET('Sanitation Data'!$D$31,0,10*ROW('Sanitation Data'!D17))="","",OFFSET('Sanitation Data'!$D$31,0,10*ROW('Sanitation Data'!D17)))</f>
        <v/>
      </c>
      <c r="CO23" s="390" t="str">
        <f ca="1">+IF(OFFSET('Sanitation Data'!$D$32,0,10*ROW('Sanitation Data'!D17))="","",OFFSET('Sanitation Data'!$D$32,0,10*ROW('Sanitation Data'!D17)))</f>
        <v/>
      </c>
      <c r="CP23" s="390" t="str">
        <f ca="1">+IF(OFFSET('Sanitation Data'!$E$28,0,10*ROW('Sanitation Data'!E17))="","",OFFSET('Sanitation Data'!$E$28,0,10*ROW('Sanitation Data'!E17)))</f>
        <v/>
      </c>
      <c r="CQ23" s="390" t="str">
        <f ca="1">+IF(OFFSET('Sanitation Data'!$E$29,0,10*ROW('Sanitation Data'!E17))="","",OFFSET('Sanitation Data'!$E$29,0,10*ROW('Sanitation Data'!E17)))</f>
        <v/>
      </c>
      <c r="CR23" s="390" t="str">
        <f ca="1">+IF(OFFSET('Sanitation Data'!$E$30,0,10*ROW('Sanitation Data'!E17))="","",OFFSET('Sanitation Data'!$E$30,0,10*ROW('Sanitation Data'!E17)))</f>
        <v/>
      </c>
      <c r="CS23" s="390" t="str">
        <f ca="1">+IF(OFFSET('Sanitation Data'!$E$31,0,10*ROW('Sanitation Data'!E17))="","",OFFSET('Sanitation Data'!$E$31,0,10*ROW('Sanitation Data'!E17)))</f>
        <v/>
      </c>
      <c r="CT23" s="390" t="str">
        <f ca="1">+IF(OFFSET('Sanitation Data'!$E$32,0,10*ROW('Sanitation Data'!E17))="","",OFFSET('Sanitation Data'!$E$32,0,10*ROW('Sanitation Data'!E17)))</f>
        <v/>
      </c>
      <c r="CU23" s="390" t="str">
        <f ca="1">+IF(OFFSET('Sanitation Data'!$F$28,0,10*ROW('Sanitation Data'!F17))="","",OFFSET('Sanitation Data'!$F$28,0,10*ROW('Sanitation Data'!F17)))</f>
        <v/>
      </c>
      <c r="CV23" s="390" t="str">
        <f ca="1">+IF(OFFSET('Sanitation Data'!$F$29,0,10*ROW('Sanitation Data'!F17))="","",OFFSET('Sanitation Data'!$F$29,0,10*ROW('Sanitation Data'!F17)))</f>
        <v/>
      </c>
      <c r="CW23" s="390" t="str">
        <f ca="1">+IF(OFFSET('Sanitation Data'!$F$30,0,10*ROW('Sanitation Data'!F17))="","",OFFSET('Sanitation Data'!$F$30,0,10*ROW('Sanitation Data'!F17)))</f>
        <v/>
      </c>
      <c r="CX23" s="390" t="str">
        <f ca="1">+IF(OFFSET('Sanitation Data'!$F$31,0,10*ROW('Sanitation Data'!F17))="","",OFFSET('Sanitation Data'!$F$31,0,10*ROW('Sanitation Data'!F17)))</f>
        <v/>
      </c>
      <c r="CY23" s="390" t="str">
        <f ca="1">+IF(OFFSET('Sanitation Data'!$F$32,0,10*ROW('Sanitation Data'!F17))="","",OFFSET('Sanitation Data'!$F$32,0,10*ROW('Sanitation Data'!F17)))</f>
        <v/>
      </c>
      <c r="CZ23" s="390" t="str">
        <f ca="1">+IF(OFFSET('Sanitation Data'!$G$28,0,10*ROW('Sanitation Data'!G17))="","",OFFSET('Sanitation Data'!$G$28,0,10*ROW('Sanitation Data'!G17)))</f>
        <v/>
      </c>
      <c r="DA23" s="390" t="str">
        <f ca="1">+IF(OFFSET('Sanitation Data'!$G$29,0,10*ROW('Sanitation Data'!G17))="","",OFFSET('Sanitation Data'!$G$29,0,10*ROW('Sanitation Data'!G17)))</f>
        <v/>
      </c>
      <c r="DB23" s="390" t="str">
        <f ca="1">+IF(OFFSET('Sanitation Data'!$G$30,0,10*ROW('Sanitation Data'!G17))="","",OFFSET('Sanitation Data'!$G$30,0,10*ROW('Sanitation Data'!G17)))</f>
        <v/>
      </c>
      <c r="DC23" s="390" t="str">
        <f ca="1">+IF(OFFSET('Sanitation Data'!$G$31,0,10*ROW('Sanitation Data'!G17))="","",OFFSET('Sanitation Data'!$G$31,0,10*ROW('Sanitation Data'!G17)))</f>
        <v/>
      </c>
      <c r="DD23" s="390" t="str">
        <f ca="1">+IF(OFFSET('Sanitation Data'!$G$32,0,10*ROW('Sanitation Data'!G17))="","",OFFSET('Sanitation Data'!$G$32,0,10*ROW('Sanitation Data'!G17)))</f>
        <v/>
      </c>
      <c r="DE23" s="390" t="str">
        <f ca="1">+IF(OFFSET('Sanitation Data'!$H$28,0,10*ROW('Sanitation Data'!H17))="","",OFFSET('Sanitation Data'!$H$28,0,10*ROW('Sanitation Data'!H17)))</f>
        <v/>
      </c>
      <c r="DF23" s="390" t="str">
        <f ca="1">+IF(OFFSET('Sanitation Data'!$H$29,0,10*ROW('Sanitation Data'!H17))="","",OFFSET('Sanitation Data'!$H$29,0,10*ROW('Sanitation Data'!H17)))</f>
        <v/>
      </c>
      <c r="DG23" s="390" t="str">
        <f ca="1">+IF(OFFSET('Sanitation Data'!$H$30,0,10*ROW('Sanitation Data'!H17))="","",OFFSET('Sanitation Data'!$H$30,0,10*ROW('Sanitation Data'!H17)))</f>
        <v/>
      </c>
      <c r="DH23" s="390" t="str">
        <f ca="1">+IF(OFFSET('Sanitation Data'!$H$31,0,10*ROW('Sanitation Data'!H17))="","",OFFSET('Sanitation Data'!$H$31,0,10*ROW('Sanitation Data'!H17)))</f>
        <v/>
      </c>
      <c r="DI23" s="390" t="str">
        <f ca="1">+IF(OFFSET('Sanitation Data'!$H$32,0,10*ROW('Sanitation Data'!H17))="","",OFFSET('Sanitation Data'!$H$32,0,10*ROW('Sanitation Data'!H17)))</f>
        <v/>
      </c>
      <c r="DJ23" s="390" t="str">
        <f ca="1">+IF(OFFSET('Sanitation Data'!$I$28,0,10*ROW('Sanitation Data'!I17))="","",OFFSET('Sanitation Data'!$I$28,0,10*ROW('Sanitation Data'!I17)))</f>
        <v/>
      </c>
      <c r="DK23" s="390" t="str">
        <f ca="1">+IF(OFFSET('Sanitation Data'!$I$29,0,10*ROW('Sanitation Data'!I17))="","",OFFSET('Sanitation Data'!$I$29,0,10*ROW('Sanitation Data'!I17)))</f>
        <v/>
      </c>
      <c r="DL23" s="390" t="str">
        <f ca="1">+IF(OFFSET('Sanitation Data'!$I$30,0,10*ROW('Sanitation Data'!I17))="","",OFFSET('Sanitation Data'!$I$30,0,10*ROW('Sanitation Data'!I17)))</f>
        <v/>
      </c>
      <c r="DM23" s="390" t="str">
        <f ca="1">+IF(OFFSET('Sanitation Data'!$I$31,0,10*ROW('Sanitation Data'!I17))="","",OFFSET('Sanitation Data'!$I$31,0,10*ROW('Sanitation Data'!I17)))</f>
        <v/>
      </c>
      <c r="DN23" s="390" t="str">
        <f ca="1">+IF(OFFSET('Sanitation Data'!$I$32,0,10*ROW('Sanitation Data'!I17))="","",OFFSET('Sanitation Data'!$I$32,0,10*ROW('Sanitation Data'!I17)))</f>
        <v/>
      </c>
      <c r="DO23" s="390" t="str">
        <f ca="1">+IF(OFFSET('Hygiene Data'!$D$11,0,10*ROW('Hygiene Data'!D17))="","",OFFSET('Hygiene Data'!$D$11,0,10*ROW('Hygiene Data'!D17)))</f>
        <v/>
      </c>
      <c r="DP23" s="390" t="str">
        <f ca="1">+IF(OFFSET('Hygiene Data'!$D$12,0,10*ROW('Hygiene Data'!D17))="","",OFFSET('Hygiene Data'!$D$12,0,10*ROW('Hygiene Data'!D17)))</f>
        <v/>
      </c>
      <c r="DQ23" s="390" t="str">
        <f ca="1">+IF(OFFSET('Hygiene Data'!$D$13,0,10*ROW('Hygiene Data'!D17))="","",OFFSET('Hygiene Data'!$D$13,0,10*ROW('Hygiene Data'!D17)))</f>
        <v/>
      </c>
      <c r="DR23" s="390" t="str">
        <f ca="1">+IF(OFFSET('Hygiene Data'!$E$11,0,10*ROW('Hygiene Data'!E17))="","",OFFSET('Hygiene Data'!$E$11,0,10*ROW('Hygiene Data'!E17)))</f>
        <v/>
      </c>
      <c r="DS23" s="390" t="str">
        <f ca="1">+IF(OFFSET('Hygiene Data'!$E$12,0,10*ROW('Hygiene Data'!E17))="","",OFFSET('Hygiene Data'!$E$12,0,10*ROW('Hygiene Data'!E17)))</f>
        <v/>
      </c>
      <c r="DT23" s="390" t="str">
        <f ca="1">+IF(OFFSET('Hygiene Data'!$E$13,0,10*ROW('Hygiene Data'!E17))="","",OFFSET('Hygiene Data'!$E$13,0,10*ROW('Hygiene Data'!E17)))</f>
        <v/>
      </c>
      <c r="DU23" s="390" t="str">
        <f ca="1">+IF(OFFSET('Hygiene Data'!$F$11,0,10*ROW('Hygiene Data'!F17))="","",OFFSET('Hygiene Data'!$F$11,0,10*ROW('Hygiene Data'!F17)))</f>
        <v/>
      </c>
      <c r="DV23" s="390" t="str">
        <f ca="1">+IF(OFFSET('Hygiene Data'!$F$12,0,10*ROW('Hygiene Data'!F17))="","",OFFSET('Hygiene Data'!$F$12,0,10*ROW('Hygiene Data'!F17)))</f>
        <v/>
      </c>
      <c r="DW23" s="390" t="str">
        <f ca="1">+IF(OFFSET('Hygiene Data'!$F$13,0,10*ROW('Hygiene Data'!F17))="","",OFFSET('Hygiene Data'!$F$13,0,10*ROW('Hygiene Data'!F17)))</f>
        <v/>
      </c>
      <c r="DX23" s="390" t="str">
        <f ca="1">+IF(OFFSET('Hygiene Data'!$G$11,0,10*ROW('Hygiene Data'!G17))="","",OFFSET('Hygiene Data'!$G$11,0,10*ROW('Hygiene Data'!G17)))</f>
        <v/>
      </c>
      <c r="DY23" s="390" t="str">
        <f ca="1">+IF(OFFSET('Hygiene Data'!$G$12,0,10*ROW('Hygiene Data'!G17))="","",OFFSET('Hygiene Data'!$G$12,0,10*ROW('Hygiene Data'!G17)))</f>
        <v/>
      </c>
      <c r="DZ23" s="390" t="str">
        <f ca="1">+IF(OFFSET('Hygiene Data'!$G$13,0,10*ROW('Hygiene Data'!G17))="","",OFFSET('Hygiene Data'!$G$13,0,10*ROW('Hygiene Data'!G17)))</f>
        <v/>
      </c>
      <c r="EA23" s="390" t="str">
        <f ca="1">+IF(OFFSET('Hygiene Data'!$H$11,0,10*ROW('Hygiene Data'!H17))="","",OFFSET('Hygiene Data'!$H$11,0,10*ROW('Hygiene Data'!H17)))</f>
        <v/>
      </c>
      <c r="EB23" s="390" t="str">
        <f ca="1">+IF(OFFSET('Hygiene Data'!$H$12,0,10*ROW('Hygiene Data'!H17))="","",OFFSET('Hygiene Data'!$H$12,0,10*ROW('Hygiene Data'!H17)))</f>
        <v/>
      </c>
      <c r="EC23" s="390" t="str">
        <f ca="1">+IF(OFFSET('Hygiene Data'!$H$13,0,10*ROW('Hygiene Data'!H17))="","",OFFSET('Hygiene Data'!$H$13,0,10*ROW('Hygiene Data'!H17)))</f>
        <v/>
      </c>
      <c r="ED23" s="390" t="str">
        <f ca="1">+IF(OFFSET('Hygiene Data'!$I$11,0,10*ROW('Hygiene Data'!I17))="","",OFFSET('Hygiene Data'!$I$11,0,10*ROW('Hygiene Data'!I17)))</f>
        <v/>
      </c>
      <c r="EE23" s="390" t="str">
        <f ca="1">+IF(OFFSET('Hygiene Data'!$I$12,0,10*ROW('Hygiene Data'!I17))="","",OFFSET('Hygiene Data'!$I$12,0,10*ROW('Hygiene Data'!I17)))</f>
        <v/>
      </c>
      <c r="EF23" s="390" t="str">
        <f ca="1">+IF(OFFSET('Hygiene Data'!$I$13,0,10*ROW('Hygiene Data'!I17))="","",OFFSET('Hygiene Data'!$I$13,0,10*ROW('Hygiene Data'!I17)))</f>
        <v/>
      </c>
    </row>
    <row r="24" spans="1:136" x14ac:dyDescent="0.25">
      <c r="A24" s="499" t="str">
        <f ca="1">+IF(OFFSET('Water Data'!$B$2,0,10*ROW('Water Data'!E18))="","",OFFSET('Water Data'!$B$2,0,10*ROW('Water Data'!E18)))</f>
        <v/>
      </c>
      <c r="B24" s="499"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26" t="str">
        <f t="shared" ca="1" si="0"/>
        <v/>
      </c>
      <c r="D24" s="527"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27"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27"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27"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27"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27"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27"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27"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27"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27"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27"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27"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27"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27"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27"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27"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27"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27"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28"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28"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28"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28"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28"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28"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28"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28"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28"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28"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28"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28"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28"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28"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28"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28"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28"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28"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28"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28"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28"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28"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28"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28"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28"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28"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28"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28"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28"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28"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29"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605"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29"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29"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29"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29"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29"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29"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29"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29"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29"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29"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29"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29"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29"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29"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29"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29"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90" t="str">
        <f ca="1">+IF(OFFSET('Water Data'!$D$27,0,10*ROW('Water Data'!D18))="","",OFFSET('Water Data'!$D$27,0,10*ROW('Water Data'!D18)))</f>
        <v/>
      </c>
      <c r="BT24" s="390" t="str">
        <f ca="1">+IF(OFFSET('Water Data'!$D$28,0,10*ROW('Water Data'!D18))="","",OFFSET('Water Data'!$D$28,0,10*ROW('Water Data'!D18)))</f>
        <v/>
      </c>
      <c r="BU24" s="390" t="str">
        <f ca="1">+IF(OFFSET('Water Data'!$D$29,0,10*ROW('Water Data'!D18))="","",OFFSET('Water Data'!$D$29,0,10*ROW('Water Data'!D18)))</f>
        <v/>
      </c>
      <c r="BV24" s="390" t="str">
        <f ca="1">+IF(OFFSET('Water Data'!$E$27,0,10*ROW('Water Data'!E18))="","",OFFSET('Water Data'!$E$27,0,10*ROW('Water Data'!E18)))</f>
        <v/>
      </c>
      <c r="BW24" s="390" t="str">
        <f ca="1">+IF(OFFSET('Water Data'!$E$28,0,10*ROW('Water Data'!E18))="","",OFFSET('Water Data'!$E$28,0,10*ROW('Water Data'!E18)))</f>
        <v/>
      </c>
      <c r="BX24" s="390" t="str">
        <f ca="1">+IF(OFFSET('Water Data'!$E$29,0,10*ROW('Water Data'!E18))="","",OFFSET('Water Data'!$E$29,0,10*ROW('Water Data'!E18)))</f>
        <v/>
      </c>
      <c r="BY24" s="390" t="str">
        <f ca="1">+IF(OFFSET('Water Data'!$F$27,0,10*ROW('Water Data'!F18))="","",OFFSET('Water Data'!$F$27,0,10*ROW('Water Data'!F18)))</f>
        <v/>
      </c>
      <c r="BZ24" s="390" t="str">
        <f ca="1">+IF(OFFSET('Water Data'!$F$28,0,10*ROW('Water Data'!F18))="","",OFFSET('Water Data'!$F$28,0,10*ROW('Water Data'!F18)))</f>
        <v/>
      </c>
      <c r="CA24" s="390" t="str">
        <f ca="1">+IF(OFFSET('Water Data'!$F$29,0,10*ROW('Water Data'!F18))="","",OFFSET('Water Data'!$F$29,0,10*ROW('Water Data'!F18)))</f>
        <v/>
      </c>
      <c r="CB24" s="390" t="str">
        <f ca="1">+IF(OFFSET('Water Data'!$G$27,0,10*ROW('Water Data'!G18))="","",OFFSET('Water Data'!$G$27,0,10*ROW('Water Data'!G18)))</f>
        <v/>
      </c>
      <c r="CC24" s="390" t="str">
        <f ca="1">+IF(OFFSET('Water Data'!$G$28,0,10*ROW('Water Data'!G18))="","",OFFSET('Water Data'!$G$28,0,10*ROW('Water Data'!G18)))</f>
        <v/>
      </c>
      <c r="CD24" s="390" t="str">
        <f ca="1">+IF(OFFSET('Water Data'!$G$29,0,10*ROW('Water Data'!G18))="","",OFFSET('Water Data'!$G$29,0,10*ROW('Water Data'!G18)))</f>
        <v/>
      </c>
      <c r="CE24" s="390" t="str">
        <f ca="1">+IF(OFFSET('Water Data'!$H$27,0,10*ROW('Water Data'!H18))="","",OFFSET('Water Data'!$H$27,0,10*ROW('Water Data'!H18)))</f>
        <v/>
      </c>
      <c r="CF24" s="390" t="str">
        <f ca="1">+IF(OFFSET('Water Data'!$H$28,0,10*ROW('Water Data'!H18))="","",OFFSET('Water Data'!$H$28,0,10*ROW('Water Data'!H18)))</f>
        <v/>
      </c>
      <c r="CG24" s="390" t="str">
        <f ca="1">+IF(OFFSET('Water Data'!$H$29,0,10*ROW('Water Data'!H18))="","",OFFSET('Water Data'!$H$29,0,10*ROW('Water Data'!H18)))</f>
        <v/>
      </c>
      <c r="CH24" s="390" t="str">
        <f ca="1">+IF(OFFSET('Water Data'!$I$27,0,10*ROW('Water Data'!I18))="","",OFFSET('Water Data'!$I$27,0,10*ROW('Water Data'!I18)))</f>
        <v/>
      </c>
      <c r="CI24" s="390" t="str">
        <f ca="1">+IF(OFFSET('Water Data'!$I$28,0,10*ROW('Water Data'!I18))="","",OFFSET('Water Data'!$I$28,0,10*ROW('Water Data'!I18)))</f>
        <v/>
      </c>
      <c r="CJ24" s="390" t="str">
        <f ca="1">+IF(OFFSET('Water Data'!$I$29,0,10*ROW('Water Data'!I18))="","",OFFSET('Water Data'!$I$29,0,10*ROW('Water Data'!I18)))</f>
        <v/>
      </c>
      <c r="CK24" s="390" t="str">
        <f ca="1">+IF(OFFSET('Sanitation Data'!$D$28,0,10*ROW('Sanitation Data'!D18))="","",OFFSET('Sanitation Data'!$D$28,0,10*ROW('Sanitation Data'!D18)))</f>
        <v/>
      </c>
      <c r="CL24" s="390" t="str">
        <f ca="1">+IF(OFFSET('Sanitation Data'!$D$29,0,10*ROW('Sanitation Data'!D18))="","",OFFSET('Sanitation Data'!$D$29,0,10*ROW('Sanitation Data'!D18)))</f>
        <v/>
      </c>
      <c r="CM24" s="390" t="str">
        <f ca="1">+IF(OFFSET('Sanitation Data'!$D$30,0,10*ROW('Sanitation Data'!D18))="","",OFFSET('Sanitation Data'!$D$30,0,10*ROW('Sanitation Data'!D18)))</f>
        <v/>
      </c>
      <c r="CN24" s="390" t="str">
        <f ca="1">+IF(OFFSET('Sanitation Data'!$D$31,0,10*ROW('Sanitation Data'!D18))="","",OFFSET('Sanitation Data'!$D$31,0,10*ROW('Sanitation Data'!D18)))</f>
        <v/>
      </c>
      <c r="CO24" s="390" t="str">
        <f ca="1">+IF(OFFSET('Sanitation Data'!$D$32,0,10*ROW('Sanitation Data'!D18))="","",OFFSET('Sanitation Data'!$D$32,0,10*ROW('Sanitation Data'!D18)))</f>
        <v/>
      </c>
      <c r="CP24" s="390" t="str">
        <f ca="1">+IF(OFFSET('Sanitation Data'!$E$28,0,10*ROW('Sanitation Data'!E18))="","",OFFSET('Sanitation Data'!$E$28,0,10*ROW('Sanitation Data'!E18)))</f>
        <v/>
      </c>
      <c r="CQ24" s="390" t="str">
        <f ca="1">+IF(OFFSET('Sanitation Data'!$E$29,0,10*ROW('Sanitation Data'!E18))="","",OFFSET('Sanitation Data'!$E$29,0,10*ROW('Sanitation Data'!E18)))</f>
        <v/>
      </c>
      <c r="CR24" s="390" t="str">
        <f ca="1">+IF(OFFSET('Sanitation Data'!$E$30,0,10*ROW('Sanitation Data'!E18))="","",OFFSET('Sanitation Data'!$E$30,0,10*ROW('Sanitation Data'!E18)))</f>
        <v/>
      </c>
      <c r="CS24" s="390" t="str">
        <f ca="1">+IF(OFFSET('Sanitation Data'!$E$31,0,10*ROW('Sanitation Data'!E18))="","",OFFSET('Sanitation Data'!$E$31,0,10*ROW('Sanitation Data'!E18)))</f>
        <v/>
      </c>
      <c r="CT24" s="390" t="str">
        <f ca="1">+IF(OFFSET('Sanitation Data'!$E$32,0,10*ROW('Sanitation Data'!E18))="","",OFFSET('Sanitation Data'!$E$32,0,10*ROW('Sanitation Data'!E18)))</f>
        <v/>
      </c>
      <c r="CU24" s="390" t="str">
        <f ca="1">+IF(OFFSET('Sanitation Data'!$F$28,0,10*ROW('Sanitation Data'!F18))="","",OFFSET('Sanitation Data'!$F$28,0,10*ROW('Sanitation Data'!F18)))</f>
        <v/>
      </c>
      <c r="CV24" s="390" t="str">
        <f ca="1">+IF(OFFSET('Sanitation Data'!$F$29,0,10*ROW('Sanitation Data'!F18))="","",OFFSET('Sanitation Data'!$F$29,0,10*ROW('Sanitation Data'!F18)))</f>
        <v/>
      </c>
      <c r="CW24" s="390" t="str">
        <f ca="1">+IF(OFFSET('Sanitation Data'!$F$30,0,10*ROW('Sanitation Data'!F18))="","",OFFSET('Sanitation Data'!$F$30,0,10*ROW('Sanitation Data'!F18)))</f>
        <v/>
      </c>
      <c r="CX24" s="390" t="str">
        <f ca="1">+IF(OFFSET('Sanitation Data'!$F$31,0,10*ROW('Sanitation Data'!F18))="","",OFFSET('Sanitation Data'!$F$31,0,10*ROW('Sanitation Data'!F18)))</f>
        <v/>
      </c>
      <c r="CY24" s="390" t="str">
        <f ca="1">+IF(OFFSET('Sanitation Data'!$F$32,0,10*ROW('Sanitation Data'!F18))="","",OFFSET('Sanitation Data'!$F$32,0,10*ROW('Sanitation Data'!F18)))</f>
        <v/>
      </c>
      <c r="CZ24" s="390" t="str">
        <f ca="1">+IF(OFFSET('Sanitation Data'!$G$28,0,10*ROW('Sanitation Data'!G18))="","",OFFSET('Sanitation Data'!$G$28,0,10*ROW('Sanitation Data'!G18)))</f>
        <v/>
      </c>
      <c r="DA24" s="390" t="str">
        <f ca="1">+IF(OFFSET('Sanitation Data'!$G$29,0,10*ROW('Sanitation Data'!G18))="","",OFFSET('Sanitation Data'!$G$29,0,10*ROW('Sanitation Data'!G18)))</f>
        <v/>
      </c>
      <c r="DB24" s="390" t="str">
        <f ca="1">+IF(OFFSET('Sanitation Data'!$G$30,0,10*ROW('Sanitation Data'!G18))="","",OFFSET('Sanitation Data'!$G$30,0,10*ROW('Sanitation Data'!G18)))</f>
        <v/>
      </c>
      <c r="DC24" s="390" t="str">
        <f ca="1">+IF(OFFSET('Sanitation Data'!$G$31,0,10*ROW('Sanitation Data'!G18))="","",OFFSET('Sanitation Data'!$G$31,0,10*ROW('Sanitation Data'!G18)))</f>
        <v/>
      </c>
      <c r="DD24" s="390" t="str">
        <f ca="1">+IF(OFFSET('Sanitation Data'!$G$32,0,10*ROW('Sanitation Data'!G18))="","",OFFSET('Sanitation Data'!$G$32,0,10*ROW('Sanitation Data'!G18)))</f>
        <v/>
      </c>
      <c r="DE24" s="390" t="str">
        <f ca="1">+IF(OFFSET('Sanitation Data'!$H$28,0,10*ROW('Sanitation Data'!H18))="","",OFFSET('Sanitation Data'!$H$28,0,10*ROW('Sanitation Data'!H18)))</f>
        <v/>
      </c>
      <c r="DF24" s="390" t="str">
        <f ca="1">+IF(OFFSET('Sanitation Data'!$H$29,0,10*ROW('Sanitation Data'!H18))="","",OFFSET('Sanitation Data'!$H$29,0,10*ROW('Sanitation Data'!H18)))</f>
        <v/>
      </c>
      <c r="DG24" s="390" t="str">
        <f ca="1">+IF(OFFSET('Sanitation Data'!$H$30,0,10*ROW('Sanitation Data'!H18))="","",OFFSET('Sanitation Data'!$H$30,0,10*ROW('Sanitation Data'!H18)))</f>
        <v/>
      </c>
      <c r="DH24" s="390" t="str">
        <f ca="1">+IF(OFFSET('Sanitation Data'!$H$31,0,10*ROW('Sanitation Data'!H18))="","",OFFSET('Sanitation Data'!$H$31,0,10*ROW('Sanitation Data'!H18)))</f>
        <v/>
      </c>
      <c r="DI24" s="390" t="str">
        <f ca="1">+IF(OFFSET('Sanitation Data'!$H$32,0,10*ROW('Sanitation Data'!H18))="","",OFFSET('Sanitation Data'!$H$32,0,10*ROW('Sanitation Data'!H18)))</f>
        <v/>
      </c>
      <c r="DJ24" s="390" t="str">
        <f ca="1">+IF(OFFSET('Sanitation Data'!$I$28,0,10*ROW('Sanitation Data'!I18))="","",OFFSET('Sanitation Data'!$I$28,0,10*ROW('Sanitation Data'!I18)))</f>
        <v/>
      </c>
      <c r="DK24" s="390" t="str">
        <f ca="1">+IF(OFFSET('Sanitation Data'!$I$29,0,10*ROW('Sanitation Data'!I18))="","",OFFSET('Sanitation Data'!$I$29,0,10*ROW('Sanitation Data'!I18)))</f>
        <v/>
      </c>
      <c r="DL24" s="390" t="str">
        <f ca="1">+IF(OFFSET('Sanitation Data'!$I$30,0,10*ROW('Sanitation Data'!I18))="","",OFFSET('Sanitation Data'!$I$30,0,10*ROW('Sanitation Data'!I18)))</f>
        <v/>
      </c>
      <c r="DM24" s="390" t="str">
        <f ca="1">+IF(OFFSET('Sanitation Data'!$I$31,0,10*ROW('Sanitation Data'!I18))="","",OFFSET('Sanitation Data'!$I$31,0,10*ROW('Sanitation Data'!I18)))</f>
        <v/>
      </c>
      <c r="DN24" s="390" t="str">
        <f ca="1">+IF(OFFSET('Sanitation Data'!$I$32,0,10*ROW('Sanitation Data'!I18))="","",OFFSET('Sanitation Data'!$I$32,0,10*ROW('Sanitation Data'!I18)))</f>
        <v/>
      </c>
      <c r="DO24" s="390" t="str">
        <f ca="1">+IF(OFFSET('Hygiene Data'!$D$11,0,10*ROW('Hygiene Data'!D18))="","",OFFSET('Hygiene Data'!$D$11,0,10*ROW('Hygiene Data'!D18)))</f>
        <v/>
      </c>
      <c r="DP24" s="390" t="str">
        <f ca="1">+IF(OFFSET('Hygiene Data'!$D$12,0,10*ROW('Hygiene Data'!D18))="","",OFFSET('Hygiene Data'!$D$12,0,10*ROW('Hygiene Data'!D18)))</f>
        <v/>
      </c>
      <c r="DQ24" s="390" t="str">
        <f ca="1">+IF(OFFSET('Hygiene Data'!$D$13,0,10*ROW('Hygiene Data'!D18))="","",OFFSET('Hygiene Data'!$D$13,0,10*ROW('Hygiene Data'!D18)))</f>
        <v/>
      </c>
      <c r="DR24" s="390" t="str">
        <f ca="1">+IF(OFFSET('Hygiene Data'!$E$11,0,10*ROW('Hygiene Data'!E18))="","",OFFSET('Hygiene Data'!$E$11,0,10*ROW('Hygiene Data'!E18)))</f>
        <v/>
      </c>
      <c r="DS24" s="390" t="str">
        <f ca="1">+IF(OFFSET('Hygiene Data'!$E$12,0,10*ROW('Hygiene Data'!E18))="","",OFFSET('Hygiene Data'!$E$12,0,10*ROW('Hygiene Data'!E18)))</f>
        <v/>
      </c>
      <c r="DT24" s="390" t="str">
        <f ca="1">+IF(OFFSET('Hygiene Data'!$E$13,0,10*ROW('Hygiene Data'!E18))="","",OFFSET('Hygiene Data'!$E$13,0,10*ROW('Hygiene Data'!E18)))</f>
        <v/>
      </c>
      <c r="DU24" s="390" t="str">
        <f ca="1">+IF(OFFSET('Hygiene Data'!$F$11,0,10*ROW('Hygiene Data'!F18))="","",OFFSET('Hygiene Data'!$F$11,0,10*ROW('Hygiene Data'!F18)))</f>
        <v/>
      </c>
      <c r="DV24" s="390" t="str">
        <f ca="1">+IF(OFFSET('Hygiene Data'!$F$12,0,10*ROW('Hygiene Data'!F18))="","",OFFSET('Hygiene Data'!$F$12,0,10*ROW('Hygiene Data'!F18)))</f>
        <v/>
      </c>
      <c r="DW24" s="390" t="str">
        <f ca="1">+IF(OFFSET('Hygiene Data'!$F$13,0,10*ROW('Hygiene Data'!F18))="","",OFFSET('Hygiene Data'!$F$13,0,10*ROW('Hygiene Data'!F18)))</f>
        <v/>
      </c>
      <c r="DX24" s="390" t="str">
        <f ca="1">+IF(OFFSET('Hygiene Data'!$G$11,0,10*ROW('Hygiene Data'!G18))="","",OFFSET('Hygiene Data'!$G$11,0,10*ROW('Hygiene Data'!G18)))</f>
        <v/>
      </c>
      <c r="DY24" s="390" t="str">
        <f ca="1">+IF(OFFSET('Hygiene Data'!$G$12,0,10*ROW('Hygiene Data'!G18))="","",OFFSET('Hygiene Data'!$G$12,0,10*ROW('Hygiene Data'!G18)))</f>
        <v/>
      </c>
      <c r="DZ24" s="390" t="str">
        <f ca="1">+IF(OFFSET('Hygiene Data'!$G$13,0,10*ROW('Hygiene Data'!G18))="","",OFFSET('Hygiene Data'!$G$13,0,10*ROW('Hygiene Data'!G18)))</f>
        <v/>
      </c>
      <c r="EA24" s="390" t="str">
        <f ca="1">+IF(OFFSET('Hygiene Data'!$H$11,0,10*ROW('Hygiene Data'!H18))="","",OFFSET('Hygiene Data'!$H$11,0,10*ROW('Hygiene Data'!H18)))</f>
        <v/>
      </c>
      <c r="EB24" s="390" t="str">
        <f ca="1">+IF(OFFSET('Hygiene Data'!$H$12,0,10*ROW('Hygiene Data'!H18))="","",OFFSET('Hygiene Data'!$H$12,0,10*ROW('Hygiene Data'!H18)))</f>
        <v/>
      </c>
      <c r="EC24" s="390" t="str">
        <f ca="1">+IF(OFFSET('Hygiene Data'!$H$13,0,10*ROW('Hygiene Data'!H18))="","",OFFSET('Hygiene Data'!$H$13,0,10*ROW('Hygiene Data'!H18)))</f>
        <v/>
      </c>
      <c r="ED24" s="390" t="str">
        <f ca="1">+IF(OFFSET('Hygiene Data'!$I$11,0,10*ROW('Hygiene Data'!I18))="","",OFFSET('Hygiene Data'!$I$11,0,10*ROW('Hygiene Data'!I18)))</f>
        <v/>
      </c>
      <c r="EE24" s="390" t="str">
        <f ca="1">+IF(OFFSET('Hygiene Data'!$I$12,0,10*ROW('Hygiene Data'!I18))="","",OFFSET('Hygiene Data'!$I$12,0,10*ROW('Hygiene Data'!I18)))</f>
        <v/>
      </c>
      <c r="EF24" s="390" t="str">
        <f ca="1">+IF(OFFSET('Hygiene Data'!$I$13,0,10*ROW('Hygiene Data'!I18))="","",OFFSET('Hygiene Data'!$I$13,0,10*ROW('Hygiene Data'!I18)))</f>
        <v/>
      </c>
    </row>
    <row r="25" spans="1:136" x14ac:dyDescent="0.25">
      <c r="A25" s="499" t="str">
        <f ca="1">+IF(OFFSET('Water Data'!$B$2,0,10*ROW('Water Data'!E19))="","",OFFSET('Water Data'!$B$2,0,10*ROW('Water Data'!E19)))</f>
        <v/>
      </c>
      <c r="B25" s="499"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26" t="str">
        <f t="shared" ca="1" si="0"/>
        <v/>
      </c>
      <c r="D25" s="527"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27"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27"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27"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27"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27"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27"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27"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27"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27"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27"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27"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27"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27"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27"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27"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27"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27"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28"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28"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28"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28"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28"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28"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28"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28"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28"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28"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28"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28"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28"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28"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28"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28"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28"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28"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28"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28"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28"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28"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28"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28"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28"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28"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28"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28"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28"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28"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29"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605"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29"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29"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29"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29"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29"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29"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29"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29"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29"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29"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29"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29"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29"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29"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29"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29"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90" t="str">
        <f ca="1">+IF(OFFSET('Water Data'!$D$27,0,10*ROW('Water Data'!D19))="","",OFFSET('Water Data'!$D$27,0,10*ROW('Water Data'!D19)))</f>
        <v/>
      </c>
      <c r="BT25" s="390" t="str">
        <f ca="1">+IF(OFFSET('Water Data'!$D$28,0,10*ROW('Water Data'!D19))="","",OFFSET('Water Data'!$D$28,0,10*ROW('Water Data'!D19)))</f>
        <v/>
      </c>
      <c r="BU25" s="390" t="str">
        <f ca="1">+IF(OFFSET('Water Data'!$D$29,0,10*ROW('Water Data'!D19))="","",OFFSET('Water Data'!$D$29,0,10*ROW('Water Data'!D19)))</f>
        <v/>
      </c>
      <c r="BV25" s="390" t="str">
        <f ca="1">+IF(OFFSET('Water Data'!$E$27,0,10*ROW('Water Data'!E19))="","",OFFSET('Water Data'!$E$27,0,10*ROW('Water Data'!E19)))</f>
        <v/>
      </c>
      <c r="BW25" s="390" t="str">
        <f ca="1">+IF(OFFSET('Water Data'!$E$28,0,10*ROW('Water Data'!E19))="","",OFFSET('Water Data'!$E$28,0,10*ROW('Water Data'!E19)))</f>
        <v/>
      </c>
      <c r="BX25" s="390" t="str">
        <f ca="1">+IF(OFFSET('Water Data'!$E$29,0,10*ROW('Water Data'!E19))="","",OFFSET('Water Data'!$E$29,0,10*ROW('Water Data'!E19)))</f>
        <v/>
      </c>
      <c r="BY25" s="390" t="str">
        <f ca="1">+IF(OFFSET('Water Data'!$F$27,0,10*ROW('Water Data'!F19))="","",OFFSET('Water Data'!$F$27,0,10*ROW('Water Data'!F19)))</f>
        <v/>
      </c>
      <c r="BZ25" s="390" t="str">
        <f ca="1">+IF(OFFSET('Water Data'!$F$28,0,10*ROW('Water Data'!F19))="","",OFFSET('Water Data'!$F$28,0,10*ROW('Water Data'!F19)))</f>
        <v/>
      </c>
      <c r="CA25" s="390" t="str">
        <f ca="1">+IF(OFFSET('Water Data'!$F$29,0,10*ROW('Water Data'!F19))="","",OFFSET('Water Data'!$F$29,0,10*ROW('Water Data'!F19)))</f>
        <v/>
      </c>
      <c r="CB25" s="390" t="str">
        <f ca="1">+IF(OFFSET('Water Data'!$G$27,0,10*ROW('Water Data'!G19))="","",OFFSET('Water Data'!$G$27,0,10*ROW('Water Data'!G19)))</f>
        <v/>
      </c>
      <c r="CC25" s="390" t="str">
        <f ca="1">+IF(OFFSET('Water Data'!$G$28,0,10*ROW('Water Data'!G19))="","",OFFSET('Water Data'!$G$28,0,10*ROW('Water Data'!G19)))</f>
        <v/>
      </c>
      <c r="CD25" s="390" t="str">
        <f ca="1">+IF(OFFSET('Water Data'!$G$29,0,10*ROW('Water Data'!G19))="","",OFFSET('Water Data'!$G$29,0,10*ROW('Water Data'!G19)))</f>
        <v/>
      </c>
      <c r="CE25" s="390" t="str">
        <f ca="1">+IF(OFFSET('Water Data'!$H$27,0,10*ROW('Water Data'!H19))="","",OFFSET('Water Data'!$H$27,0,10*ROW('Water Data'!H19)))</f>
        <v/>
      </c>
      <c r="CF25" s="390" t="str">
        <f ca="1">+IF(OFFSET('Water Data'!$H$28,0,10*ROW('Water Data'!H19))="","",OFFSET('Water Data'!$H$28,0,10*ROW('Water Data'!H19)))</f>
        <v/>
      </c>
      <c r="CG25" s="390" t="str">
        <f ca="1">+IF(OFFSET('Water Data'!$H$29,0,10*ROW('Water Data'!H19))="","",OFFSET('Water Data'!$H$29,0,10*ROW('Water Data'!H19)))</f>
        <v/>
      </c>
      <c r="CH25" s="390" t="str">
        <f ca="1">+IF(OFFSET('Water Data'!$I$27,0,10*ROW('Water Data'!I19))="","",OFFSET('Water Data'!$I$27,0,10*ROW('Water Data'!I19)))</f>
        <v/>
      </c>
      <c r="CI25" s="390" t="str">
        <f ca="1">+IF(OFFSET('Water Data'!$I$28,0,10*ROW('Water Data'!I19))="","",OFFSET('Water Data'!$I$28,0,10*ROW('Water Data'!I19)))</f>
        <v/>
      </c>
      <c r="CJ25" s="390" t="str">
        <f ca="1">+IF(OFFSET('Water Data'!$I$29,0,10*ROW('Water Data'!I19))="","",OFFSET('Water Data'!$I$29,0,10*ROW('Water Data'!I19)))</f>
        <v/>
      </c>
      <c r="CK25" s="390" t="str">
        <f ca="1">+IF(OFFSET('Sanitation Data'!$D$28,0,10*ROW('Sanitation Data'!D19))="","",OFFSET('Sanitation Data'!$D$28,0,10*ROW('Sanitation Data'!D19)))</f>
        <v/>
      </c>
      <c r="CL25" s="390" t="str">
        <f ca="1">+IF(OFFSET('Sanitation Data'!$D$29,0,10*ROW('Sanitation Data'!D19))="","",OFFSET('Sanitation Data'!$D$29,0,10*ROW('Sanitation Data'!D19)))</f>
        <v/>
      </c>
      <c r="CM25" s="390" t="str">
        <f ca="1">+IF(OFFSET('Sanitation Data'!$D$30,0,10*ROW('Sanitation Data'!D19))="","",OFFSET('Sanitation Data'!$D$30,0,10*ROW('Sanitation Data'!D19)))</f>
        <v/>
      </c>
      <c r="CN25" s="390" t="str">
        <f ca="1">+IF(OFFSET('Sanitation Data'!$D$31,0,10*ROW('Sanitation Data'!D19))="","",OFFSET('Sanitation Data'!$D$31,0,10*ROW('Sanitation Data'!D19)))</f>
        <v/>
      </c>
      <c r="CO25" s="390" t="str">
        <f ca="1">+IF(OFFSET('Sanitation Data'!$D$32,0,10*ROW('Sanitation Data'!D19))="","",OFFSET('Sanitation Data'!$D$32,0,10*ROW('Sanitation Data'!D19)))</f>
        <v/>
      </c>
      <c r="CP25" s="390" t="str">
        <f ca="1">+IF(OFFSET('Sanitation Data'!$E$28,0,10*ROW('Sanitation Data'!E19))="","",OFFSET('Sanitation Data'!$E$28,0,10*ROW('Sanitation Data'!E19)))</f>
        <v/>
      </c>
      <c r="CQ25" s="390" t="str">
        <f ca="1">+IF(OFFSET('Sanitation Data'!$E$29,0,10*ROW('Sanitation Data'!E19))="","",OFFSET('Sanitation Data'!$E$29,0,10*ROW('Sanitation Data'!E19)))</f>
        <v/>
      </c>
      <c r="CR25" s="390" t="str">
        <f ca="1">+IF(OFFSET('Sanitation Data'!$E$30,0,10*ROW('Sanitation Data'!E19))="","",OFFSET('Sanitation Data'!$E$30,0,10*ROW('Sanitation Data'!E19)))</f>
        <v/>
      </c>
      <c r="CS25" s="390" t="str">
        <f ca="1">+IF(OFFSET('Sanitation Data'!$E$31,0,10*ROW('Sanitation Data'!E19))="","",OFFSET('Sanitation Data'!$E$31,0,10*ROW('Sanitation Data'!E19)))</f>
        <v/>
      </c>
      <c r="CT25" s="390" t="str">
        <f ca="1">+IF(OFFSET('Sanitation Data'!$E$32,0,10*ROW('Sanitation Data'!E19))="","",OFFSET('Sanitation Data'!$E$32,0,10*ROW('Sanitation Data'!E19)))</f>
        <v/>
      </c>
      <c r="CU25" s="390" t="str">
        <f ca="1">+IF(OFFSET('Sanitation Data'!$F$28,0,10*ROW('Sanitation Data'!F19))="","",OFFSET('Sanitation Data'!$F$28,0,10*ROW('Sanitation Data'!F19)))</f>
        <v/>
      </c>
      <c r="CV25" s="390" t="str">
        <f ca="1">+IF(OFFSET('Sanitation Data'!$F$29,0,10*ROW('Sanitation Data'!F19))="","",OFFSET('Sanitation Data'!$F$29,0,10*ROW('Sanitation Data'!F19)))</f>
        <v/>
      </c>
      <c r="CW25" s="390" t="str">
        <f ca="1">+IF(OFFSET('Sanitation Data'!$F$30,0,10*ROW('Sanitation Data'!F19))="","",OFFSET('Sanitation Data'!$F$30,0,10*ROW('Sanitation Data'!F19)))</f>
        <v/>
      </c>
      <c r="CX25" s="390" t="str">
        <f ca="1">+IF(OFFSET('Sanitation Data'!$F$31,0,10*ROW('Sanitation Data'!F19))="","",OFFSET('Sanitation Data'!$F$31,0,10*ROW('Sanitation Data'!F19)))</f>
        <v/>
      </c>
      <c r="CY25" s="390" t="str">
        <f ca="1">+IF(OFFSET('Sanitation Data'!$F$32,0,10*ROW('Sanitation Data'!F19))="","",OFFSET('Sanitation Data'!$F$32,0,10*ROW('Sanitation Data'!F19)))</f>
        <v/>
      </c>
      <c r="CZ25" s="390" t="str">
        <f ca="1">+IF(OFFSET('Sanitation Data'!$G$28,0,10*ROW('Sanitation Data'!G19))="","",OFFSET('Sanitation Data'!$G$28,0,10*ROW('Sanitation Data'!G19)))</f>
        <v/>
      </c>
      <c r="DA25" s="390" t="str">
        <f ca="1">+IF(OFFSET('Sanitation Data'!$G$29,0,10*ROW('Sanitation Data'!G19))="","",OFFSET('Sanitation Data'!$G$29,0,10*ROW('Sanitation Data'!G19)))</f>
        <v/>
      </c>
      <c r="DB25" s="390" t="str">
        <f ca="1">+IF(OFFSET('Sanitation Data'!$G$30,0,10*ROW('Sanitation Data'!G19))="","",OFFSET('Sanitation Data'!$G$30,0,10*ROW('Sanitation Data'!G19)))</f>
        <v/>
      </c>
      <c r="DC25" s="390" t="str">
        <f ca="1">+IF(OFFSET('Sanitation Data'!$G$31,0,10*ROW('Sanitation Data'!G19))="","",OFFSET('Sanitation Data'!$G$31,0,10*ROW('Sanitation Data'!G19)))</f>
        <v/>
      </c>
      <c r="DD25" s="390" t="str">
        <f ca="1">+IF(OFFSET('Sanitation Data'!$G$32,0,10*ROW('Sanitation Data'!G19))="","",OFFSET('Sanitation Data'!$G$32,0,10*ROW('Sanitation Data'!G19)))</f>
        <v/>
      </c>
      <c r="DE25" s="390" t="str">
        <f ca="1">+IF(OFFSET('Sanitation Data'!$H$28,0,10*ROW('Sanitation Data'!H19))="","",OFFSET('Sanitation Data'!$H$28,0,10*ROW('Sanitation Data'!H19)))</f>
        <v/>
      </c>
      <c r="DF25" s="390" t="str">
        <f ca="1">+IF(OFFSET('Sanitation Data'!$H$29,0,10*ROW('Sanitation Data'!H19))="","",OFFSET('Sanitation Data'!$H$29,0,10*ROW('Sanitation Data'!H19)))</f>
        <v/>
      </c>
      <c r="DG25" s="390" t="str">
        <f ca="1">+IF(OFFSET('Sanitation Data'!$H$30,0,10*ROW('Sanitation Data'!H19))="","",OFFSET('Sanitation Data'!$H$30,0,10*ROW('Sanitation Data'!H19)))</f>
        <v/>
      </c>
      <c r="DH25" s="390" t="str">
        <f ca="1">+IF(OFFSET('Sanitation Data'!$H$31,0,10*ROW('Sanitation Data'!H19))="","",OFFSET('Sanitation Data'!$H$31,0,10*ROW('Sanitation Data'!H19)))</f>
        <v/>
      </c>
      <c r="DI25" s="390" t="str">
        <f ca="1">+IF(OFFSET('Sanitation Data'!$H$32,0,10*ROW('Sanitation Data'!H19))="","",OFFSET('Sanitation Data'!$H$32,0,10*ROW('Sanitation Data'!H19)))</f>
        <v/>
      </c>
      <c r="DJ25" s="390" t="str">
        <f ca="1">+IF(OFFSET('Sanitation Data'!$I$28,0,10*ROW('Sanitation Data'!I19))="","",OFFSET('Sanitation Data'!$I$28,0,10*ROW('Sanitation Data'!I19)))</f>
        <v/>
      </c>
      <c r="DK25" s="390" t="str">
        <f ca="1">+IF(OFFSET('Sanitation Data'!$I$29,0,10*ROW('Sanitation Data'!I19))="","",OFFSET('Sanitation Data'!$I$29,0,10*ROW('Sanitation Data'!I19)))</f>
        <v/>
      </c>
      <c r="DL25" s="390" t="str">
        <f ca="1">+IF(OFFSET('Sanitation Data'!$I$30,0,10*ROW('Sanitation Data'!I19))="","",OFFSET('Sanitation Data'!$I$30,0,10*ROW('Sanitation Data'!I19)))</f>
        <v/>
      </c>
      <c r="DM25" s="390" t="str">
        <f ca="1">+IF(OFFSET('Sanitation Data'!$I$31,0,10*ROW('Sanitation Data'!I19))="","",OFFSET('Sanitation Data'!$I$31,0,10*ROW('Sanitation Data'!I19)))</f>
        <v/>
      </c>
      <c r="DN25" s="390" t="str">
        <f ca="1">+IF(OFFSET('Sanitation Data'!$I$32,0,10*ROW('Sanitation Data'!I19))="","",OFFSET('Sanitation Data'!$I$32,0,10*ROW('Sanitation Data'!I19)))</f>
        <v/>
      </c>
      <c r="DO25" s="390" t="str">
        <f ca="1">+IF(OFFSET('Hygiene Data'!$D$11,0,10*ROW('Hygiene Data'!D19))="","",OFFSET('Hygiene Data'!$D$11,0,10*ROW('Hygiene Data'!D19)))</f>
        <v/>
      </c>
      <c r="DP25" s="390" t="str">
        <f ca="1">+IF(OFFSET('Hygiene Data'!$D$12,0,10*ROW('Hygiene Data'!D19))="","",OFFSET('Hygiene Data'!$D$12,0,10*ROW('Hygiene Data'!D19)))</f>
        <v/>
      </c>
      <c r="DQ25" s="390" t="str">
        <f ca="1">+IF(OFFSET('Hygiene Data'!$D$13,0,10*ROW('Hygiene Data'!D19))="","",OFFSET('Hygiene Data'!$D$13,0,10*ROW('Hygiene Data'!D19)))</f>
        <v/>
      </c>
      <c r="DR25" s="390" t="str">
        <f ca="1">+IF(OFFSET('Hygiene Data'!$E$11,0,10*ROW('Hygiene Data'!E19))="","",OFFSET('Hygiene Data'!$E$11,0,10*ROW('Hygiene Data'!E19)))</f>
        <v/>
      </c>
      <c r="DS25" s="390" t="str">
        <f ca="1">+IF(OFFSET('Hygiene Data'!$E$12,0,10*ROW('Hygiene Data'!E19))="","",OFFSET('Hygiene Data'!$E$12,0,10*ROW('Hygiene Data'!E19)))</f>
        <v/>
      </c>
      <c r="DT25" s="390" t="str">
        <f ca="1">+IF(OFFSET('Hygiene Data'!$E$13,0,10*ROW('Hygiene Data'!E19))="","",OFFSET('Hygiene Data'!$E$13,0,10*ROW('Hygiene Data'!E19)))</f>
        <v/>
      </c>
      <c r="DU25" s="390" t="str">
        <f ca="1">+IF(OFFSET('Hygiene Data'!$F$11,0,10*ROW('Hygiene Data'!F19))="","",OFFSET('Hygiene Data'!$F$11,0,10*ROW('Hygiene Data'!F19)))</f>
        <v/>
      </c>
      <c r="DV25" s="390" t="str">
        <f ca="1">+IF(OFFSET('Hygiene Data'!$F$12,0,10*ROW('Hygiene Data'!F19))="","",OFFSET('Hygiene Data'!$F$12,0,10*ROW('Hygiene Data'!F19)))</f>
        <v/>
      </c>
      <c r="DW25" s="390" t="str">
        <f ca="1">+IF(OFFSET('Hygiene Data'!$F$13,0,10*ROW('Hygiene Data'!F19))="","",OFFSET('Hygiene Data'!$F$13,0,10*ROW('Hygiene Data'!F19)))</f>
        <v/>
      </c>
      <c r="DX25" s="390" t="str">
        <f ca="1">+IF(OFFSET('Hygiene Data'!$G$11,0,10*ROW('Hygiene Data'!G19))="","",OFFSET('Hygiene Data'!$G$11,0,10*ROW('Hygiene Data'!G19)))</f>
        <v/>
      </c>
      <c r="DY25" s="390" t="str">
        <f ca="1">+IF(OFFSET('Hygiene Data'!$G$12,0,10*ROW('Hygiene Data'!G19))="","",OFFSET('Hygiene Data'!$G$12,0,10*ROW('Hygiene Data'!G19)))</f>
        <v/>
      </c>
      <c r="DZ25" s="390" t="str">
        <f ca="1">+IF(OFFSET('Hygiene Data'!$G$13,0,10*ROW('Hygiene Data'!G19))="","",OFFSET('Hygiene Data'!$G$13,0,10*ROW('Hygiene Data'!G19)))</f>
        <v/>
      </c>
      <c r="EA25" s="390" t="str">
        <f ca="1">+IF(OFFSET('Hygiene Data'!$H$11,0,10*ROW('Hygiene Data'!H19))="","",OFFSET('Hygiene Data'!$H$11,0,10*ROW('Hygiene Data'!H19)))</f>
        <v/>
      </c>
      <c r="EB25" s="390" t="str">
        <f ca="1">+IF(OFFSET('Hygiene Data'!$H$12,0,10*ROW('Hygiene Data'!H19))="","",OFFSET('Hygiene Data'!$H$12,0,10*ROW('Hygiene Data'!H19)))</f>
        <v/>
      </c>
      <c r="EC25" s="390" t="str">
        <f ca="1">+IF(OFFSET('Hygiene Data'!$H$13,0,10*ROW('Hygiene Data'!H19))="","",OFFSET('Hygiene Data'!$H$13,0,10*ROW('Hygiene Data'!H19)))</f>
        <v/>
      </c>
      <c r="ED25" s="390" t="str">
        <f ca="1">+IF(OFFSET('Hygiene Data'!$I$11,0,10*ROW('Hygiene Data'!I19))="","",OFFSET('Hygiene Data'!$I$11,0,10*ROW('Hygiene Data'!I19)))</f>
        <v/>
      </c>
      <c r="EE25" s="390" t="str">
        <f ca="1">+IF(OFFSET('Hygiene Data'!$I$12,0,10*ROW('Hygiene Data'!I19))="","",OFFSET('Hygiene Data'!$I$12,0,10*ROW('Hygiene Data'!I19)))</f>
        <v/>
      </c>
      <c r="EF25" s="390" t="str">
        <f ca="1">+IF(OFFSET('Hygiene Data'!$I$13,0,10*ROW('Hygiene Data'!I19))="","",OFFSET('Hygiene Data'!$I$13,0,10*ROW('Hygiene Data'!I19)))</f>
        <v/>
      </c>
    </row>
    <row r="26" spans="1:136" x14ac:dyDescent="0.25">
      <c r="A26" s="499" t="str">
        <f ca="1">+IF(OFFSET('Water Data'!$B$2,0,10*ROW('Water Data'!E20))="","",OFFSET('Water Data'!$B$2,0,10*ROW('Water Data'!E20)))</f>
        <v/>
      </c>
      <c r="B26" s="499"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26" t="str">
        <f t="shared" ca="1" si="0"/>
        <v/>
      </c>
      <c r="D26" s="527"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27"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27"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27"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27"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27"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27"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27"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27"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27"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27"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27"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27"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27"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27"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27"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27"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27"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28"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28"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28"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28"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28"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28"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28"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28"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28"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28"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28"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28"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28"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28"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28"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28"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28"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28"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28"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28"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28"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28"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28"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28"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28"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28"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28"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28"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28"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28"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29"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605"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29"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29"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29"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29"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29"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29"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29"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29"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29"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29"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29"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29"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29"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29"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29"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29"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90" t="str">
        <f ca="1">+IF(OFFSET('Water Data'!$D$27,0,10*ROW('Water Data'!D20))="","",OFFSET('Water Data'!$D$27,0,10*ROW('Water Data'!D20)))</f>
        <v/>
      </c>
      <c r="BT26" s="390" t="str">
        <f ca="1">+IF(OFFSET('Water Data'!$D$28,0,10*ROW('Water Data'!D20))="","",OFFSET('Water Data'!$D$28,0,10*ROW('Water Data'!D20)))</f>
        <v/>
      </c>
      <c r="BU26" s="390" t="str">
        <f ca="1">+IF(OFFSET('Water Data'!$D$29,0,10*ROW('Water Data'!D20))="","",OFFSET('Water Data'!$D$29,0,10*ROW('Water Data'!D20)))</f>
        <v/>
      </c>
      <c r="BV26" s="390" t="str">
        <f ca="1">+IF(OFFSET('Water Data'!$E$27,0,10*ROW('Water Data'!E20))="","",OFFSET('Water Data'!$E$27,0,10*ROW('Water Data'!E20)))</f>
        <v/>
      </c>
      <c r="BW26" s="390" t="str">
        <f ca="1">+IF(OFFSET('Water Data'!$E$28,0,10*ROW('Water Data'!E20))="","",OFFSET('Water Data'!$E$28,0,10*ROW('Water Data'!E20)))</f>
        <v/>
      </c>
      <c r="BX26" s="390" t="str">
        <f ca="1">+IF(OFFSET('Water Data'!$E$29,0,10*ROW('Water Data'!E20))="","",OFFSET('Water Data'!$E$29,0,10*ROW('Water Data'!E20)))</f>
        <v/>
      </c>
      <c r="BY26" s="390" t="str">
        <f ca="1">+IF(OFFSET('Water Data'!$F$27,0,10*ROW('Water Data'!F20))="","",OFFSET('Water Data'!$F$27,0,10*ROW('Water Data'!F20)))</f>
        <v/>
      </c>
      <c r="BZ26" s="390" t="str">
        <f ca="1">+IF(OFFSET('Water Data'!$F$28,0,10*ROW('Water Data'!F20))="","",OFFSET('Water Data'!$F$28,0,10*ROW('Water Data'!F20)))</f>
        <v/>
      </c>
      <c r="CA26" s="390" t="str">
        <f ca="1">+IF(OFFSET('Water Data'!$F$29,0,10*ROW('Water Data'!F20))="","",OFFSET('Water Data'!$F$29,0,10*ROW('Water Data'!F20)))</f>
        <v/>
      </c>
      <c r="CB26" s="390" t="str">
        <f ca="1">+IF(OFFSET('Water Data'!$G$27,0,10*ROW('Water Data'!G20))="","",OFFSET('Water Data'!$G$27,0,10*ROW('Water Data'!G20)))</f>
        <v/>
      </c>
      <c r="CC26" s="390" t="str">
        <f ca="1">+IF(OFFSET('Water Data'!$G$28,0,10*ROW('Water Data'!G20))="","",OFFSET('Water Data'!$G$28,0,10*ROW('Water Data'!G20)))</f>
        <v/>
      </c>
      <c r="CD26" s="390" t="str">
        <f ca="1">+IF(OFFSET('Water Data'!$G$29,0,10*ROW('Water Data'!G20))="","",OFFSET('Water Data'!$G$29,0,10*ROW('Water Data'!G20)))</f>
        <v/>
      </c>
      <c r="CE26" s="390" t="str">
        <f ca="1">+IF(OFFSET('Water Data'!$H$27,0,10*ROW('Water Data'!H20))="","",OFFSET('Water Data'!$H$27,0,10*ROW('Water Data'!H20)))</f>
        <v/>
      </c>
      <c r="CF26" s="390" t="str">
        <f ca="1">+IF(OFFSET('Water Data'!$H$28,0,10*ROW('Water Data'!H20))="","",OFFSET('Water Data'!$H$28,0,10*ROW('Water Data'!H20)))</f>
        <v/>
      </c>
      <c r="CG26" s="390" t="str">
        <f ca="1">+IF(OFFSET('Water Data'!$H$29,0,10*ROW('Water Data'!H20))="","",OFFSET('Water Data'!$H$29,0,10*ROW('Water Data'!H20)))</f>
        <v/>
      </c>
      <c r="CH26" s="390" t="str">
        <f ca="1">+IF(OFFSET('Water Data'!$I$27,0,10*ROW('Water Data'!I20))="","",OFFSET('Water Data'!$I$27,0,10*ROW('Water Data'!I20)))</f>
        <v/>
      </c>
      <c r="CI26" s="390" t="str">
        <f ca="1">+IF(OFFSET('Water Data'!$I$28,0,10*ROW('Water Data'!I20))="","",OFFSET('Water Data'!$I$28,0,10*ROW('Water Data'!I20)))</f>
        <v/>
      </c>
      <c r="CJ26" s="390" t="str">
        <f ca="1">+IF(OFFSET('Water Data'!$I$29,0,10*ROW('Water Data'!I20))="","",OFFSET('Water Data'!$I$29,0,10*ROW('Water Data'!I20)))</f>
        <v/>
      </c>
      <c r="CK26" s="390" t="str">
        <f ca="1">+IF(OFFSET('Sanitation Data'!$D$28,0,10*ROW('Sanitation Data'!D20))="","",OFFSET('Sanitation Data'!$D$28,0,10*ROW('Sanitation Data'!D20)))</f>
        <v/>
      </c>
      <c r="CL26" s="390" t="str">
        <f ca="1">+IF(OFFSET('Sanitation Data'!$D$29,0,10*ROW('Sanitation Data'!D20))="","",OFFSET('Sanitation Data'!$D$29,0,10*ROW('Sanitation Data'!D20)))</f>
        <v/>
      </c>
      <c r="CM26" s="390" t="str">
        <f ca="1">+IF(OFFSET('Sanitation Data'!$D$30,0,10*ROW('Sanitation Data'!D20))="","",OFFSET('Sanitation Data'!$D$30,0,10*ROW('Sanitation Data'!D20)))</f>
        <v/>
      </c>
      <c r="CN26" s="390" t="str">
        <f ca="1">+IF(OFFSET('Sanitation Data'!$D$31,0,10*ROW('Sanitation Data'!D20))="","",OFFSET('Sanitation Data'!$D$31,0,10*ROW('Sanitation Data'!D20)))</f>
        <v/>
      </c>
      <c r="CO26" s="390" t="str">
        <f ca="1">+IF(OFFSET('Sanitation Data'!$D$32,0,10*ROW('Sanitation Data'!D20))="","",OFFSET('Sanitation Data'!$D$32,0,10*ROW('Sanitation Data'!D20)))</f>
        <v/>
      </c>
      <c r="CP26" s="390" t="str">
        <f ca="1">+IF(OFFSET('Sanitation Data'!$E$28,0,10*ROW('Sanitation Data'!E20))="","",OFFSET('Sanitation Data'!$E$28,0,10*ROW('Sanitation Data'!E20)))</f>
        <v/>
      </c>
      <c r="CQ26" s="390" t="str">
        <f ca="1">+IF(OFFSET('Sanitation Data'!$E$29,0,10*ROW('Sanitation Data'!E20))="","",OFFSET('Sanitation Data'!$E$29,0,10*ROW('Sanitation Data'!E20)))</f>
        <v/>
      </c>
      <c r="CR26" s="390" t="str">
        <f ca="1">+IF(OFFSET('Sanitation Data'!$E$30,0,10*ROW('Sanitation Data'!E20))="","",OFFSET('Sanitation Data'!$E$30,0,10*ROW('Sanitation Data'!E20)))</f>
        <v/>
      </c>
      <c r="CS26" s="390" t="str">
        <f ca="1">+IF(OFFSET('Sanitation Data'!$E$31,0,10*ROW('Sanitation Data'!E20))="","",OFFSET('Sanitation Data'!$E$31,0,10*ROW('Sanitation Data'!E20)))</f>
        <v/>
      </c>
      <c r="CT26" s="390" t="str">
        <f ca="1">+IF(OFFSET('Sanitation Data'!$E$32,0,10*ROW('Sanitation Data'!E20))="","",OFFSET('Sanitation Data'!$E$32,0,10*ROW('Sanitation Data'!E20)))</f>
        <v/>
      </c>
      <c r="CU26" s="390" t="str">
        <f ca="1">+IF(OFFSET('Sanitation Data'!$F$28,0,10*ROW('Sanitation Data'!F20))="","",OFFSET('Sanitation Data'!$F$28,0,10*ROW('Sanitation Data'!F20)))</f>
        <v/>
      </c>
      <c r="CV26" s="390" t="str">
        <f ca="1">+IF(OFFSET('Sanitation Data'!$F$29,0,10*ROW('Sanitation Data'!F20))="","",OFFSET('Sanitation Data'!$F$29,0,10*ROW('Sanitation Data'!F20)))</f>
        <v/>
      </c>
      <c r="CW26" s="390" t="str">
        <f ca="1">+IF(OFFSET('Sanitation Data'!$F$30,0,10*ROW('Sanitation Data'!F20))="","",OFFSET('Sanitation Data'!$F$30,0,10*ROW('Sanitation Data'!F20)))</f>
        <v/>
      </c>
      <c r="CX26" s="390" t="str">
        <f ca="1">+IF(OFFSET('Sanitation Data'!$F$31,0,10*ROW('Sanitation Data'!F20))="","",OFFSET('Sanitation Data'!$F$31,0,10*ROW('Sanitation Data'!F20)))</f>
        <v/>
      </c>
      <c r="CY26" s="390" t="str">
        <f ca="1">+IF(OFFSET('Sanitation Data'!$F$32,0,10*ROW('Sanitation Data'!F20))="","",OFFSET('Sanitation Data'!$F$32,0,10*ROW('Sanitation Data'!F20)))</f>
        <v/>
      </c>
      <c r="CZ26" s="390" t="str">
        <f ca="1">+IF(OFFSET('Sanitation Data'!$G$28,0,10*ROW('Sanitation Data'!G20))="","",OFFSET('Sanitation Data'!$G$28,0,10*ROW('Sanitation Data'!G20)))</f>
        <v/>
      </c>
      <c r="DA26" s="390" t="str">
        <f ca="1">+IF(OFFSET('Sanitation Data'!$G$29,0,10*ROW('Sanitation Data'!G20))="","",OFFSET('Sanitation Data'!$G$29,0,10*ROW('Sanitation Data'!G20)))</f>
        <v/>
      </c>
      <c r="DB26" s="390" t="str">
        <f ca="1">+IF(OFFSET('Sanitation Data'!$G$30,0,10*ROW('Sanitation Data'!G20))="","",OFFSET('Sanitation Data'!$G$30,0,10*ROW('Sanitation Data'!G20)))</f>
        <v/>
      </c>
      <c r="DC26" s="390" t="str">
        <f ca="1">+IF(OFFSET('Sanitation Data'!$G$31,0,10*ROW('Sanitation Data'!G20))="","",OFFSET('Sanitation Data'!$G$31,0,10*ROW('Sanitation Data'!G20)))</f>
        <v/>
      </c>
      <c r="DD26" s="390" t="str">
        <f ca="1">+IF(OFFSET('Sanitation Data'!$G$32,0,10*ROW('Sanitation Data'!G20))="","",OFFSET('Sanitation Data'!$G$32,0,10*ROW('Sanitation Data'!G20)))</f>
        <v/>
      </c>
      <c r="DE26" s="390" t="str">
        <f ca="1">+IF(OFFSET('Sanitation Data'!$H$28,0,10*ROW('Sanitation Data'!H20))="","",OFFSET('Sanitation Data'!$H$28,0,10*ROW('Sanitation Data'!H20)))</f>
        <v/>
      </c>
      <c r="DF26" s="390" t="str">
        <f ca="1">+IF(OFFSET('Sanitation Data'!$H$29,0,10*ROW('Sanitation Data'!H20))="","",OFFSET('Sanitation Data'!$H$29,0,10*ROW('Sanitation Data'!H20)))</f>
        <v/>
      </c>
      <c r="DG26" s="390" t="str">
        <f ca="1">+IF(OFFSET('Sanitation Data'!$H$30,0,10*ROW('Sanitation Data'!H20))="","",OFFSET('Sanitation Data'!$H$30,0,10*ROW('Sanitation Data'!H20)))</f>
        <v/>
      </c>
      <c r="DH26" s="390" t="str">
        <f ca="1">+IF(OFFSET('Sanitation Data'!$H$31,0,10*ROW('Sanitation Data'!H20))="","",OFFSET('Sanitation Data'!$H$31,0,10*ROW('Sanitation Data'!H20)))</f>
        <v/>
      </c>
      <c r="DI26" s="390" t="str">
        <f ca="1">+IF(OFFSET('Sanitation Data'!$H$32,0,10*ROW('Sanitation Data'!H20))="","",OFFSET('Sanitation Data'!$H$32,0,10*ROW('Sanitation Data'!H20)))</f>
        <v/>
      </c>
      <c r="DJ26" s="390" t="str">
        <f ca="1">+IF(OFFSET('Sanitation Data'!$I$28,0,10*ROW('Sanitation Data'!I20))="","",OFFSET('Sanitation Data'!$I$28,0,10*ROW('Sanitation Data'!I20)))</f>
        <v/>
      </c>
      <c r="DK26" s="390" t="str">
        <f ca="1">+IF(OFFSET('Sanitation Data'!$I$29,0,10*ROW('Sanitation Data'!I20))="","",OFFSET('Sanitation Data'!$I$29,0,10*ROW('Sanitation Data'!I20)))</f>
        <v/>
      </c>
      <c r="DL26" s="390" t="str">
        <f ca="1">+IF(OFFSET('Sanitation Data'!$I$30,0,10*ROW('Sanitation Data'!I20))="","",OFFSET('Sanitation Data'!$I$30,0,10*ROW('Sanitation Data'!I20)))</f>
        <v/>
      </c>
      <c r="DM26" s="390" t="str">
        <f ca="1">+IF(OFFSET('Sanitation Data'!$I$31,0,10*ROW('Sanitation Data'!I20))="","",OFFSET('Sanitation Data'!$I$31,0,10*ROW('Sanitation Data'!I20)))</f>
        <v/>
      </c>
      <c r="DN26" s="390" t="str">
        <f ca="1">+IF(OFFSET('Sanitation Data'!$I$32,0,10*ROW('Sanitation Data'!I20))="","",OFFSET('Sanitation Data'!$I$32,0,10*ROW('Sanitation Data'!I20)))</f>
        <v/>
      </c>
      <c r="DO26" s="390" t="str">
        <f ca="1">+IF(OFFSET('Hygiene Data'!$D$11,0,10*ROW('Hygiene Data'!D20))="","",OFFSET('Hygiene Data'!$D$11,0,10*ROW('Hygiene Data'!D20)))</f>
        <v/>
      </c>
      <c r="DP26" s="390" t="str">
        <f ca="1">+IF(OFFSET('Hygiene Data'!$D$12,0,10*ROW('Hygiene Data'!D20))="","",OFFSET('Hygiene Data'!$D$12,0,10*ROW('Hygiene Data'!D20)))</f>
        <v/>
      </c>
      <c r="DQ26" s="390" t="str">
        <f ca="1">+IF(OFFSET('Hygiene Data'!$D$13,0,10*ROW('Hygiene Data'!D20))="","",OFFSET('Hygiene Data'!$D$13,0,10*ROW('Hygiene Data'!D20)))</f>
        <v/>
      </c>
      <c r="DR26" s="390" t="str">
        <f ca="1">+IF(OFFSET('Hygiene Data'!$E$11,0,10*ROW('Hygiene Data'!E20))="","",OFFSET('Hygiene Data'!$E$11,0,10*ROW('Hygiene Data'!E20)))</f>
        <v/>
      </c>
      <c r="DS26" s="390" t="str">
        <f ca="1">+IF(OFFSET('Hygiene Data'!$E$12,0,10*ROW('Hygiene Data'!E20))="","",OFFSET('Hygiene Data'!$E$12,0,10*ROW('Hygiene Data'!E20)))</f>
        <v/>
      </c>
      <c r="DT26" s="390" t="str">
        <f ca="1">+IF(OFFSET('Hygiene Data'!$E$13,0,10*ROW('Hygiene Data'!E20))="","",OFFSET('Hygiene Data'!$E$13,0,10*ROW('Hygiene Data'!E20)))</f>
        <v/>
      </c>
      <c r="DU26" s="390" t="str">
        <f ca="1">+IF(OFFSET('Hygiene Data'!$F$11,0,10*ROW('Hygiene Data'!F20))="","",OFFSET('Hygiene Data'!$F$11,0,10*ROW('Hygiene Data'!F20)))</f>
        <v/>
      </c>
      <c r="DV26" s="390" t="str">
        <f ca="1">+IF(OFFSET('Hygiene Data'!$F$12,0,10*ROW('Hygiene Data'!F20))="","",OFFSET('Hygiene Data'!$F$12,0,10*ROW('Hygiene Data'!F20)))</f>
        <v/>
      </c>
      <c r="DW26" s="390" t="str">
        <f ca="1">+IF(OFFSET('Hygiene Data'!$F$13,0,10*ROW('Hygiene Data'!F20))="","",OFFSET('Hygiene Data'!$F$13,0,10*ROW('Hygiene Data'!F20)))</f>
        <v/>
      </c>
      <c r="DX26" s="390" t="str">
        <f ca="1">+IF(OFFSET('Hygiene Data'!$G$11,0,10*ROW('Hygiene Data'!G20))="","",OFFSET('Hygiene Data'!$G$11,0,10*ROW('Hygiene Data'!G20)))</f>
        <v/>
      </c>
      <c r="DY26" s="390" t="str">
        <f ca="1">+IF(OFFSET('Hygiene Data'!$G$12,0,10*ROW('Hygiene Data'!G20))="","",OFFSET('Hygiene Data'!$G$12,0,10*ROW('Hygiene Data'!G20)))</f>
        <v/>
      </c>
      <c r="DZ26" s="390" t="str">
        <f ca="1">+IF(OFFSET('Hygiene Data'!$G$13,0,10*ROW('Hygiene Data'!G20))="","",OFFSET('Hygiene Data'!$G$13,0,10*ROW('Hygiene Data'!G20)))</f>
        <v/>
      </c>
      <c r="EA26" s="390" t="str">
        <f ca="1">+IF(OFFSET('Hygiene Data'!$H$11,0,10*ROW('Hygiene Data'!H20))="","",OFFSET('Hygiene Data'!$H$11,0,10*ROW('Hygiene Data'!H20)))</f>
        <v/>
      </c>
      <c r="EB26" s="390" t="str">
        <f ca="1">+IF(OFFSET('Hygiene Data'!$H$12,0,10*ROW('Hygiene Data'!H20))="","",OFFSET('Hygiene Data'!$H$12,0,10*ROW('Hygiene Data'!H20)))</f>
        <v/>
      </c>
      <c r="EC26" s="390" t="str">
        <f ca="1">+IF(OFFSET('Hygiene Data'!$H$13,0,10*ROW('Hygiene Data'!H20))="","",OFFSET('Hygiene Data'!$H$13,0,10*ROW('Hygiene Data'!H20)))</f>
        <v/>
      </c>
      <c r="ED26" s="390" t="str">
        <f ca="1">+IF(OFFSET('Hygiene Data'!$I$11,0,10*ROW('Hygiene Data'!I20))="","",OFFSET('Hygiene Data'!$I$11,0,10*ROW('Hygiene Data'!I20)))</f>
        <v/>
      </c>
      <c r="EE26" s="390" t="str">
        <f ca="1">+IF(OFFSET('Hygiene Data'!$I$12,0,10*ROW('Hygiene Data'!I20))="","",OFFSET('Hygiene Data'!$I$12,0,10*ROW('Hygiene Data'!I20)))</f>
        <v/>
      </c>
      <c r="EF26" s="390" t="str">
        <f ca="1">+IF(OFFSET('Hygiene Data'!$I$13,0,10*ROW('Hygiene Data'!I20))="","",OFFSET('Hygiene Data'!$I$13,0,10*ROW('Hygiene Data'!I20)))</f>
        <v/>
      </c>
    </row>
    <row r="27" spans="1:136" x14ac:dyDescent="0.25">
      <c r="A27" s="499" t="str">
        <f ca="1">+IF(OFFSET('Water Data'!$B$2,0,10*ROW('Water Data'!E21))="","",OFFSET('Water Data'!$B$2,0,10*ROW('Water Data'!E21)))</f>
        <v/>
      </c>
      <c r="B27" s="499"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26" t="str">
        <f t="shared" ca="1" si="0"/>
        <v/>
      </c>
      <c r="D27" s="527"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27"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27"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27"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27"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27"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27"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27"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27"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27"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27"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27"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27"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27"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27"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27"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27"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27"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28"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28"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28"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28"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28"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28"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28"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28"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28"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28"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28"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28"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28"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28"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28"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28"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28"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28"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28"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28"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28"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28"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28"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28"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28"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28"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28"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28"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28"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28"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29"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605"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29"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29"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29"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29"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29"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29"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29"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29"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29"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29"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29"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29"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29"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29"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29"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29"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90" t="str">
        <f ca="1">+IF(OFFSET('Water Data'!$D$27,0,10*ROW('Water Data'!D21))="","",OFFSET('Water Data'!$D$27,0,10*ROW('Water Data'!D21)))</f>
        <v/>
      </c>
      <c r="BT27" s="390" t="str">
        <f ca="1">+IF(OFFSET('Water Data'!$D$28,0,10*ROW('Water Data'!D21))="","",OFFSET('Water Data'!$D$28,0,10*ROW('Water Data'!D21)))</f>
        <v/>
      </c>
      <c r="BU27" s="390" t="str">
        <f ca="1">+IF(OFFSET('Water Data'!$D$29,0,10*ROW('Water Data'!D21))="","",OFFSET('Water Data'!$D$29,0,10*ROW('Water Data'!D21)))</f>
        <v/>
      </c>
      <c r="BV27" s="390" t="str">
        <f ca="1">+IF(OFFSET('Water Data'!$E$27,0,10*ROW('Water Data'!E21))="","",OFFSET('Water Data'!$E$27,0,10*ROW('Water Data'!E21)))</f>
        <v/>
      </c>
      <c r="BW27" s="390" t="str">
        <f ca="1">+IF(OFFSET('Water Data'!$E$28,0,10*ROW('Water Data'!E21))="","",OFFSET('Water Data'!$E$28,0,10*ROW('Water Data'!E21)))</f>
        <v/>
      </c>
      <c r="BX27" s="390" t="str">
        <f ca="1">+IF(OFFSET('Water Data'!$E$29,0,10*ROW('Water Data'!E21))="","",OFFSET('Water Data'!$E$29,0,10*ROW('Water Data'!E21)))</f>
        <v/>
      </c>
      <c r="BY27" s="390" t="str">
        <f ca="1">+IF(OFFSET('Water Data'!$F$27,0,10*ROW('Water Data'!F21))="","",OFFSET('Water Data'!$F$27,0,10*ROW('Water Data'!F21)))</f>
        <v/>
      </c>
      <c r="BZ27" s="390" t="str">
        <f ca="1">+IF(OFFSET('Water Data'!$F$28,0,10*ROW('Water Data'!F21))="","",OFFSET('Water Data'!$F$28,0,10*ROW('Water Data'!F21)))</f>
        <v/>
      </c>
      <c r="CA27" s="390" t="str">
        <f ca="1">+IF(OFFSET('Water Data'!$F$29,0,10*ROW('Water Data'!F21))="","",OFFSET('Water Data'!$F$29,0,10*ROW('Water Data'!F21)))</f>
        <v/>
      </c>
      <c r="CB27" s="390" t="str">
        <f ca="1">+IF(OFFSET('Water Data'!$G$27,0,10*ROW('Water Data'!G21))="","",OFFSET('Water Data'!$G$27,0,10*ROW('Water Data'!G21)))</f>
        <v/>
      </c>
      <c r="CC27" s="390" t="str">
        <f ca="1">+IF(OFFSET('Water Data'!$G$28,0,10*ROW('Water Data'!G21))="","",OFFSET('Water Data'!$G$28,0,10*ROW('Water Data'!G21)))</f>
        <v/>
      </c>
      <c r="CD27" s="390" t="str">
        <f ca="1">+IF(OFFSET('Water Data'!$G$29,0,10*ROW('Water Data'!G21))="","",OFFSET('Water Data'!$G$29,0,10*ROW('Water Data'!G21)))</f>
        <v/>
      </c>
      <c r="CE27" s="390" t="str">
        <f ca="1">+IF(OFFSET('Water Data'!$H$27,0,10*ROW('Water Data'!H21))="","",OFFSET('Water Data'!$H$27,0,10*ROW('Water Data'!H21)))</f>
        <v/>
      </c>
      <c r="CF27" s="390" t="str">
        <f ca="1">+IF(OFFSET('Water Data'!$H$28,0,10*ROW('Water Data'!H21))="","",OFFSET('Water Data'!$H$28,0,10*ROW('Water Data'!H21)))</f>
        <v/>
      </c>
      <c r="CG27" s="390" t="str">
        <f ca="1">+IF(OFFSET('Water Data'!$H$29,0,10*ROW('Water Data'!H21))="","",OFFSET('Water Data'!$H$29,0,10*ROW('Water Data'!H21)))</f>
        <v/>
      </c>
      <c r="CH27" s="390" t="str">
        <f ca="1">+IF(OFFSET('Water Data'!$I$27,0,10*ROW('Water Data'!I21))="","",OFFSET('Water Data'!$I$27,0,10*ROW('Water Data'!I21)))</f>
        <v/>
      </c>
      <c r="CI27" s="390" t="str">
        <f ca="1">+IF(OFFSET('Water Data'!$I$28,0,10*ROW('Water Data'!I21))="","",OFFSET('Water Data'!$I$28,0,10*ROW('Water Data'!I21)))</f>
        <v/>
      </c>
      <c r="CJ27" s="390" t="str">
        <f ca="1">+IF(OFFSET('Water Data'!$I$29,0,10*ROW('Water Data'!I21))="","",OFFSET('Water Data'!$I$29,0,10*ROW('Water Data'!I21)))</f>
        <v/>
      </c>
      <c r="CK27" s="390" t="str">
        <f ca="1">+IF(OFFSET('Sanitation Data'!$D$28,0,10*ROW('Sanitation Data'!D21))="","",OFFSET('Sanitation Data'!$D$28,0,10*ROW('Sanitation Data'!D21)))</f>
        <v/>
      </c>
      <c r="CL27" s="390" t="str">
        <f ca="1">+IF(OFFSET('Sanitation Data'!$D$29,0,10*ROW('Sanitation Data'!D21))="","",OFFSET('Sanitation Data'!$D$29,0,10*ROW('Sanitation Data'!D21)))</f>
        <v/>
      </c>
      <c r="CM27" s="390" t="str">
        <f ca="1">+IF(OFFSET('Sanitation Data'!$D$30,0,10*ROW('Sanitation Data'!D21))="","",OFFSET('Sanitation Data'!$D$30,0,10*ROW('Sanitation Data'!D21)))</f>
        <v/>
      </c>
      <c r="CN27" s="390" t="str">
        <f ca="1">+IF(OFFSET('Sanitation Data'!$D$31,0,10*ROW('Sanitation Data'!D21))="","",OFFSET('Sanitation Data'!$D$31,0,10*ROW('Sanitation Data'!D21)))</f>
        <v/>
      </c>
      <c r="CO27" s="390" t="str">
        <f ca="1">+IF(OFFSET('Sanitation Data'!$D$32,0,10*ROW('Sanitation Data'!D21))="","",OFFSET('Sanitation Data'!$D$32,0,10*ROW('Sanitation Data'!D21)))</f>
        <v/>
      </c>
      <c r="CP27" s="390" t="str">
        <f ca="1">+IF(OFFSET('Sanitation Data'!$E$28,0,10*ROW('Sanitation Data'!E21))="","",OFFSET('Sanitation Data'!$E$28,0,10*ROW('Sanitation Data'!E21)))</f>
        <v/>
      </c>
      <c r="CQ27" s="390" t="str">
        <f ca="1">+IF(OFFSET('Sanitation Data'!$E$29,0,10*ROW('Sanitation Data'!E21))="","",OFFSET('Sanitation Data'!$E$29,0,10*ROW('Sanitation Data'!E21)))</f>
        <v/>
      </c>
      <c r="CR27" s="390" t="str">
        <f ca="1">+IF(OFFSET('Sanitation Data'!$E$30,0,10*ROW('Sanitation Data'!E21))="","",OFFSET('Sanitation Data'!$E$30,0,10*ROW('Sanitation Data'!E21)))</f>
        <v/>
      </c>
      <c r="CS27" s="390" t="str">
        <f ca="1">+IF(OFFSET('Sanitation Data'!$E$31,0,10*ROW('Sanitation Data'!E21))="","",OFFSET('Sanitation Data'!$E$31,0,10*ROW('Sanitation Data'!E21)))</f>
        <v/>
      </c>
      <c r="CT27" s="390" t="str">
        <f ca="1">+IF(OFFSET('Sanitation Data'!$E$32,0,10*ROW('Sanitation Data'!E21))="","",OFFSET('Sanitation Data'!$E$32,0,10*ROW('Sanitation Data'!E21)))</f>
        <v/>
      </c>
      <c r="CU27" s="390" t="str">
        <f ca="1">+IF(OFFSET('Sanitation Data'!$F$28,0,10*ROW('Sanitation Data'!F21))="","",OFFSET('Sanitation Data'!$F$28,0,10*ROW('Sanitation Data'!F21)))</f>
        <v/>
      </c>
      <c r="CV27" s="390" t="str">
        <f ca="1">+IF(OFFSET('Sanitation Data'!$F$29,0,10*ROW('Sanitation Data'!F21))="","",OFFSET('Sanitation Data'!$F$29,0,10*ROW('Sanitation Data'!F21)))</f>
        <v/>
      </c>
      <c r="CW27" s="390" t="str">
        <f ca="1">+IF(OFFSET('Sanitation Data'!$F$30,0,10*ROW('Sanitation Data'!F21))="","",OFFSET('Sanitation Data'!$F$30,0,10*ROW('Sanitation Data'!F21)))</f>
        <v/>
      </c>
      <c r="CX27" s="390" t="str">
        <f ca="1">+IF(OFFSET('Sanitation Data'!$F$31,0,10*ROW('Sanitation Data'!F21))="","",OFFSET('Sanitation Data'!$F$31,0,10*ROW('Sanitation Data'!F21)))</f>
        <v/>
      </c>
      <c r="CY27" s="390" t="str">
        <f ca="1">+IF(OFFSET('Sanitation Data'!$F$32,0,10*ROW('Sanitation Data'!F21))="","",OFFSET('Sanitation Data'!$F$32,0,10*ROW('Sanitation Data'!F21)))</f>
        <v/>
      </c>
      <c r="CZ27" s="390" t="str">
        <f ca="1">+IF(OFFSET('Sanitation Data'!$G$28,0,10*ROW('Sanitation Data'!G21))="","",OFFSET('Sanitation Data'!$G$28,0,10*ROW('Sanitation Data'!G21)))</f>
        <v/>
      </c>
      <c r="DA27" s="390" t="str">
        <f ca="1">+IF(OFFSET('Sanitation Data'!$G$29,0,10*ROW('Sanitation Data'!G21))="","",OFFSET('Sanitation Data'!$G$29,0,10*ROW('Sanitation Data'!G21)))</f>
        <v/>
      </c>
      <c r="DB27" s="390" t="str">
        <f ca="1">+IF(OFFSET('Sanitation Data'!$G$30,0,10*ROW('Sanitation Data'!G21))="","",OFFSET('Sanitation Data'!$G$30,0,10*ROW('Sanitation Data'!G21)))</f>
        <v/>
      </c>
      <c r="DC27" s="390" t="str">
        <f ca="1">+IF(OFFSET('Sanitation Data'!$G$31,0,10*ROW('Sanitation Data'!G21))="","",OFFSET('Sanitation Data'!$G$31,0,10*ROW('Sanitation Data'!G21)))</f>
        <v/>
      </c>
      <c r="DD27" s="390" t="str">
        <f ca="1">+IF(OFFSET('Sanitation Data'!$G$32,0,10*ROW('Sanitation Data'!G21))="","",OFFSET('Sanitation Data'!$G$32,0,10*ROW('Sanitation Data'!G21)))</f>
        <v/>
      </c>
      <c r="DE27" s="390" t="str">
        <f ca="1">+IF(OFFSET('Sanitation Data'!$H$28,0,10*ROW('Sanitation Data'!H21))="","",OFFSET('Sanitation Data'!$H$28,0,10*ROW('Sanitation Data'!H21)))</f>
        <v/>
      </c>
      <c r="DF27" s="390" t="str">
        <f ca="1">+IF(OFFSET('Sanitation Data'!$H$29,0,10*ROW('Sanitation Data'!H21))="","",OFFSET('Sanitation Data'!$H$29,0,10*ROW('Sanitation Data'!H21)))</f>
        <v/>
      </c>
      <c r="DG27" s="390" t="str">
        <f ca="1">+IF(OFFSET('Sanitation Data'!$H$30,0,10*ROW('Sanitation Data'!H21))="","",OFFSET('Sanitation Data'!$H$30,0,10*ROW('Sanitation Data'!H21)))</f>
        <v/>
      </c>
      <c r="DH27" s="390" t="str">
        <f ca="1">+IF(OFFSET('Sanitation Data'!$H$31,0,10*ROW('Sanitation Data'!H21))="","",OFFSET('Sanitation Data'!$H$31,0,10*ROW('Sanitation Data'!H21)))</f>
        <v/>
      </c>
      <c r="DI27" s="390" t="str">
        <f ca="1">+IF(OFFSET('Sanitation Data'!$H$32,0,10*ROW('Sanitation Data'!H21))="","",OFFSET('Sanitation Data'!$H$32,0,10*ROW('Sanitation Data'!H21)))</f>
        <v/>
      </c>
      <c r="DJ27" s="390" t="str">
        <f ca="1">+IF(OFFSET('Sanitation Data'!$I$28,0,10*ROW('Sanitation Data'!I21))="","",OFFSET('Sanitation Data'!$I$28,0,10*ROW('Sanitation Data'!I21)))</f>
        <v/>
      </c>
      <c r="DK27" s="390" t="str">
        <f ca="1">+IF(OFFSET('Sanitation Data'!$I$29,0,10*ROW('Sanitation Data'!I21))="","",OFFSET('Sanitation Data'!$I$29,0,10*ROW('Sanitation Data'!I21)))</f>
        <v/>
      </c>
      <c r="DL27" s="390" t="str">
        <f ca="1">+IF(OFFSET('Sanitation Data'!$I$30,0,10*ROW('Sanitation Data'!I21))="","",OFFSET('Sanitation Data'!$I$30,0,10*ROW('Sanitation Data'!I21)))</f>
        <v/>
      </c>
      <c r="DM27" s="390" t="str">
        <f ca="1">+IF(OFFSET('Sanitation Data'!$I$31,0,10*ROW('Sanitation Data'!I21))="","",OFFSET('Sanitation Data'!$I$31,0,10*ROW('Sanitation Data'!I21)))</f>
        <v/>
      </c>
      <c r="DN27" s="390" t="str">
        <f ca="1">+IF(OFFSET('Sanitation Data'!$I$32,0,10*ROW('Sanitation Data'!I21))="","",OFFSET('Sanitation Data'!$I$32,0,10*ROW('Sanitation Data'!I21)))</f>
        <v/>
      </c>
      <c r="DO27" s="390" t="str">
        <f ca="1">+IF(OFFSET('Hygiene Data'!$D$11,0,10*ROW('Hygiene Data'!D21))="","",OFFSET('Hygiene Data'!$D$11,0,10*ROW('Hygiene Data'!D21)))</f>
        <v/>
      </c>
      <c r="DP27" s="390" t="str">
        <f ca="1">+IF(OFFSET('Hygiene Data'!$D$12,0,10*ROW('Hygiene Data'!D21))="","",OFFSET('Hygiene Data'!$D$12,0,10*ROW('Hygiene Data'!D21)))</f>
        <v/>
      </c>
      <c r="DQ27" s="390" t="str">
        <f ca="1">+IF(OFFSET('Hygiene Data'!$D$13,0,10*ROW('Hygiene Data'!D21))="","",OFFSET('Hygiene Data'!$D$13,0,10*ROW('Hygiene Data'!D21)))</f>
        <v/>
      </c>
      <c r="DR27" s="390" t="str">
        <f ca="1">+IF(OFFSET('Hygiene Data'!$E$11,0,10*ROW('Hygiene Data'!E21))="","",OFFSET('Hygiene Data'!$E$11,0,10*ROW('Hygiene Data'!E21)))</f>
        <v/>
      </c>
      <c r="DS27" s="390" t="str">
        <f ca="1">+IF(OFFSET('Hygiene Data'!$E$12,0,10*ROW('Hygiene Data'!E21))="","",OFFSET('Hygiene Data'!$E$12,0,10*ROW('Hygiene Data'!E21)))</f>
        <v/>
      </c>
      <c r="DT27" s="390" t="str">
        <f ca="1">+IF(OFFSET('Hygiene Data'!$E$13,0,10*ROW('Hygiene Data'!E21))="","",OFFSET('Hygiene Data'!$E$13,0,10*ROW('Hygiene Data'!E21)))</f>
        <v/>
      </c>
      <c r="DU27" s="390" t="str">
        <f ca="1">+IF(OFFSET('Hygiene Data'!$F$11,0,10*ROW('Hygiene Data'!F21))="","",OFFSET('Hygiene Data'!$F$11,0,10*ROW('Hygiene Data'!F21)))</f>
        <v/>
      </c>
      <c r="DV27" s="390" t="str">
        <f ca="1">+IF(OFFSET('Hygiene Data'!$F$12,0,10*ROW('Hygiene Data'!F21))="","",OFFSET('Hygiene Data'!$F$12,0,10*ROW('Hygiene Data'!F21)))</f>
        <v/>
      </c>
      <c r="DW27" s="390" t="str">
        <f ca="1">+IF(OFFSET('Hygiene Data'!$F$13,0,10*ROW('Hygiene Data'!F21))="","",OFFSET('Hygiene Data'!$F$13,0,10*ROW('Hygiene Data'!F21)))</f>
        <v/>
      </c>
      <c r="DX27" s="390" t="str">
        <f ca="1">+IF(OFFSET('Hygiene Data'!$G$11,0,10*ROW('Hygiene Data'!G21))="","",OFFSET('Hygiene Data'!$G$11,0,10*ROW('Hygiene Data'!G21)))</f>
        <v/>
      </c>
      <c r="DY27" s="390" t="str">
        <f ca="1">+IF(OFFSET('Hygiene Data'!$G$12,0,10*ROW('Hygiene Data'!G21))="","",OFFSET('Hygiene Data'!$G$12,0,10*ROW('Hygiene Data'!G21)))</f>
        <v/>
      </c>
      <c r="DZ27" s="390" t="str">
        <f ca="1">+IF(OFFSET('Hygiene Data'!$G$13,0,10*ROW('Hygiene Data'!G21))="","",OFFSET('Hygiene Data'!$G$13,0,10*ROW('Hygiene Data'!G21)))</f>
        <v/>
      </c>
      <c r="EA27" s="390" t="str">
        <f ca="1">+IF(OFFSET('Hygiene Data'!$H$11,0,10*ROW('Hygiene Data'!H21))="","",OFFSET('Hygiene Data'!$H$11,0,10*ROW('Hygiene Data'!H21)))</f>
        <v/>
      </c>
      <c r="EB27" s="390" t="str">
        <f ca="1">+IF(OFFSET('Hygiene Data'!$H$12,0,10*ROW('Hygiene Data'!H21))="","",OFFSET('Hygiene Data'!$H$12,0,10*ROW('Hygiene Data'!H21)))</f>
        <v/>
      </c>
      <c r="EC27" s="390" t="str">
        <f ca="1">+IF(OFFSET('Hygiene Data'!$H$13,0,10*ROW('Hygiene Data'!H21))="","",OFFSET('Hygiene Data'!$H$13,0,10*ROW('Hygiene Data'!H21)))</f>
        <v/>
      </c>
      <c r="ED27" s="390" t="str">
        <f ca="1">+IF(OFFSET('Hygiene Data'!$I$11,0,10*ROW('Hygiene Data'!I21))="","",OFFSET('Hygiene Data'!$I$11,0,10*ROW('Hygiene Data'!I21)))</f>
        <v/>
      </c>
      <c r="EE27" s="390" t="str">
        <f ca="1">+IF(OFFSET('Hygiene Data'!$I$12,0,10*ROW('Hygiene Data'!I21))="","",OFFSET('Hygiene Data'!$I$12,0,10*ROW('Hygiene Data'!I21)))</f>
        <v/>
      </c>
      <c r="EF27" s="390" t="str">
        <f ca="1">+IF(OFFSET('Hygiene Data'!$I$13,0,10*ROW('Hygiene Data'!I21))="","",OFFSET('Hygiene Data'!$I$13,0,10*ROW('Hygiene Data'!I21)))</f>
        <v/>
      </c>
    </row>
    <row r="28" spans="1:136" x14ac:dyDescent="0.25">
      <c r="A28" s="499" t="str">
        <f ca="1">+IF(OFFSET('Water Data'!$B$2,0,10*ROW('Water Data'!E22))="","",OFFSET('Water Data'!$B$2,0,10*ROW('Water Data'!E22)))</f>
        <v/>
      </c>
      <c r="B28" s="499"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26" t="str">
        <f t="shared" ca="1" si="0"/>
        <v/>
      </c>
      <c r="D28" s="527"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27"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27"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27"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27"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27"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27"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27"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27"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27"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27"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27"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27"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27"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27"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27"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27"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27"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28"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28"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28"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28"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28"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28"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28"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28"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28"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28"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28"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28"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28"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28"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28"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28"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28"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28"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28"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28"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28"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28"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28"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28"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28"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28"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28"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28"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28"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28"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29"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605"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29"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29"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29"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29"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29"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29"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29"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29"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29"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29"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29"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29"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29"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29"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29"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29"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90" t="str">
        <f ca="1">+IF(OFFSET('Water Data'!$D$27,0,10*ROW('Water Data'!D22))="","",OFFSET('Water Data'!$D$27,0,10*ROW('Water Data'!D22)))</f>
        <v/>
      </c>
      <c r="BT28" s="390" t="str">
        <f ca="1">+IF(OFFSET('Water Data'!$D$28,0,10*ROW('Water Data'!D22))="","",OFFSET('Water Data'!$D$28,0,10*ROW('Water Data'!D22)))</f>
        <v/>
      </c>
      <c r="BU28" s="390" t="str">
        <f ca="1">+IF(OFFSET('Water Data'!$D$29,0,10*ROW('Water Data'!D22))="","",OFFSET('Water Data'!$D$29,0,10*ROW('Water Data'!D22)))</f>
        <v/>
      </c>
      <c r="BV28" s="390" t="str">
        <f ca="1">+IF(OFFSET('Water Data'!$E$27,0,10*ROW('Water Data'!E22))="","",OFFSET('Water Data'!$E$27,0,10*ROW('Water Data'!E22)))</f>
        <v/>
      </c>
      <c r="BW28" s="390" t="str">
        <f ca="1">+IF(OFFSET('Water Data'!$E$28,0,10*ROW('Water Data'!E22))="","",OFFSET('Water Data'!$E$28,0,10*ROW('Water Data'!E22)))</f>
        <v/>
      </c>
      <c r="BX28" s="390" t="str">
        <f ca="1">+IF(OFFSET('Water Data'!$E$29,0,10*ROW('Water Data'!E22))="","",OFFSET('Water Data'!$E$29,0,10*ROW('Water Data'!E22)))</f>
        <v/>
      </c>
      <c r="BY28" s="390" t="str">
        <f ca="1">+IF(OFFSET('Water Data'!$F$27,0,10*ROW('Water Data'!F22))="","",OFFSET('Water Data'!$F$27,0,10*ROW('Water Data'!F22)))</f>
        <v/>
      </c>
      <c r="BZ28" s="390" t="str">
        <f ca="1">+IF(OFFSET('Water Data'!$F$28,0,10*ROW('Water Data'!F22))="","",OFFSET('Water Data'!$F$28,0,10*ROW('Water Data'!F22)))</f>
        <v/>
      </c>
      <c r="CA28" s="390" t="str">
        <f ca="1">+IF(OFFSET('Water Data'!$F$29,0,10*ROW('Water Data'!F22))="","",OFFSET('Water Data'!$F$29,0,10*ROW('Water Data'!F22)))</f>
        <v/>
      </c>
      <c r="CB28" s="390" t="str">
        <f ca="1">+IF(OFFSET('Water Data'!$G$27,0,10*ROW('Water Data'!G22))="","",OFFSET('Water Data'!$G$27,0,10*ROW('Water Data'!G22)))</f>
        <v/>
      </c>
      <c r="CC28" s="390" t="str">
        <f ca="1">+IF(OFFSET('Water Data'!$G$28,0,10*ROW('Water Data'!G22))="","",OFFSET('Water Data'!$G$28,0,10*ROW('Water Data'!G22)))</f>
        <v/>
      </c>
      <c r="CD28" s="390" t="str">
        <f ca="1">+IF(OFFSET('Water Data'!$G$29,0,10*ROW('Water Data'!G22))="","",OFFSET('Water Data'!$G$29,0,10*ROW('Water Data'!G22)))</f>
        <v/>
      </c>
      <c r="CE28" s="390" t="str">
        <f ca="1">+IF(OFFSET('Water Data'!$H$27,0,10*ROW('Water Data'!H22))="","",OFFSET('Water Data'!$H$27,0,10*ROW('Water Data'!H22)))</f>
        <v/>
      </c>
      <c r="CF28" s="390" t="str">
        <f ca="1">+IF(OFFSET('Water Data'!$H$28,0,10*ROW('Water Data'!H22))="","",OFFSET('Water Data'!$H$28,0,10*ROW('Water Data'!H22)))</f>
        <v/>
      </c>
      <c r="CG28" s="390" t="str">
        <f ca="1">+IF(OFFSET('Water Data'!$H$29,0,10*ROW('Water Data'!H22))="","",OFFSET('Water Data'!$H$29,0,10*ROW('Water Data'!H22)))</f>
        <v/>
      </c>
      <c r="CH28" s="390" t="str">
        <f ca="1">+IF(OFFSET('Water Data'!$I$27,0,10*ROW('Water Data'!I22))="","",OFFSET('Water Data'!$I$27,0,10*ROW('Water Data'!I22)))</f>
        <v/>
      </c>
      <c r="CI28" s="390" t="str">
        <f ca="1">+IF(OFFSET('Water Data'!$I$28,0,10*ROW('Water Data'!I22))="","",OFFSET('Water Data'!$I$28,0,10*ROW('Water Data'!I22)))</f>
        <v/>
      </c>
      <c r="CJ28" s="390" t="str">
        <f ca="1">+IF(OFFSET('Water Data'!$I$29,0,10*ROW('Water Data'!I22))="","",OFFSET('Water Data'!$I$29,0,10*ROW('Water Data'!I22)))</f>
        <v/>
      </c>
      <c r="CK28" s="390" t="str">
        <f ca="1">+IF(OFFSET('Sanitation Data'!$D$28,0,10*ROW('Sanitation Data'!D22))="","",OFFSET('Sanitation Data'!$D$28,0,10*ROW('Sanitation Data'!D22)))</f>
        <v/>
      </c>
      <c r="CL28" s="390" t="str">
        <f ca="1">+IF(OFFSET('Sanitation Data'!$D$29,0,10*ROW('Sanitation Data'!D22))="","",OFFSET('Sanitation Data'!$D$29,0,10*ROW('Sanitation Data'!D22)))</f>
        <v/>
      </c>
      <c r="CM28" s="390" t="str">
        <f ca="1">+IF(OFFSET('Sanitation Data'!$D$30,0,10*ROW('Sanitation Data'!D22))="","",OFFSET('Sanitation Data'!$D$30,0,10*ROW('Sanitation Data'!D22)))</f>
        <v/>
      </c>
      <c r="CN28" s="390" t="str">
        <f ca="1">+IF(OFFSET('Sanitation Data'!$D$31,0,10*ROW('Sanitation Data'!D22))="","",OFFSET('Sanitation Data'!$D$31,0,10*ROW('Sanitation Data'!D22)))</f>
        <v/>
      </c>
      <c r="CO28" s="390" t="str">
        <f ca="1">+IF(OFFSET('Sanitation Data'!$D$32,0,10*ROW('Sanitation Data'!D22))="","",OFFSET('Sanitation Data'!$D$32,0,10*ROW('Sanitation Data'!D22)))</f>
        <v/>
      </c>
      <c r="CP28" s="390" t="str">
        <f ca="1">+IF(OFFSET('Sanitation Data'!$E$28,0,10*ROW('Sanitation Data'!E22))="","",OFFSET('Sanitation Data'!$E$28,0,10*ROW('Sanitation Data'!E22)))</f>
        <v/>
      </c>
      <c r="CQ28" s="390" t="str">
        <f ca="1">+IF(OFFSET('Sanitation Data'!$E$29,0,10*ROW('Sanitation Data'!E22))="","",OFFSET('Sanitation Data'!$E$29,0,10*ROW('Sanitation Data'!E22)))</f>
        <v/>
      </c>
      <c r="CR28" s="390" t="str">
        <f ca="1">+IF(OFFSET('Sanitation Data'!$E$30,0,10*ROW('Sanitation Data'!E22))="","",OFFSET('Sanitation Data'!$E$30,0,10*ROW('Sanitation Data'!E22)))</f>
        <v/>
      </c>
      <c r="CS28" s="390" t="str">
        <f ca="1">+IF(OFFSET('Sanitation Data'!$E$31,0,10*ROW('Sanitation Data'!E22))="","",OFFSET('Sanitation Data'!$E$31,0,10*ROW('Sanitation Data'!E22)))</f>
        <v/>
      </c>
      <c r="CT28" s="390" t="str">
        <f ca="1">+IF(OFFSET('Sanitation Data'!$E$32,0,10*ROW('Sanitation Data'!E22))="","",OFFSET('Sanitation Data'!$E$32,0,10*ROW('Sanitation Data'!E22)))</f>
        <v/>
      </c>
      <c r="CU28" s="390" t="str">
        <f ca="1">+IF(OFFSET('Sanitation Data'!$F$28,0,10*ROW('Sanitation Data'!F22))="","",OFFSET('Sanitation Data'!$F$28,0,10*ROW('Sanitation Data'!F22)))</f>
        <v/>
      </c>
      <c r="CV28" s="390" t="str">
        <f ca="1">+IF(OFFSET('Sanitation Data'!$F$29,0,10*ROW('Sanitation Data'!F22))="","",OFFSET('Sanitation Data'!$F$29,0,10*ROW('Sanitation Data'!F22)))</f>
        <v/>
      </c>
      <c r="CW28" s="390" t="str">
        <f ca="1">+IF(OFFSET('Sanitation Data'!$F$30,0,10*ROW('Sanitation Data'!F22))="","",OFFSET('Sanitation Data'!$F$30,0,10*ROW('Sanitation Data'!F22)))</f>
        <v/>
      </c>
      <c r="CX28" s="390" t="str">
        <f ca="1">+IF(OFFSET('Sanitation Data'!$F$31,0,10*ROW('Sanitation Data'!F22))="","",OFFSET('Sanitation Data'!$F$31,0,10*ROW('Sanitation Data'!F22)))</f>
        <v/>
      </c>
      <c r="CY28" s="390" t="str">
        <f ca="1">+IF(OFFSET('Sanitation Data'!$F$32,0,10*ROW('Sanitation Data'!F22))="","",OFFSET('Sanitation Data'!$F$32,0,10*ROW('Sanitation Data'!F22)))</f>
        <v/>
      </c>
      <c r="CZ28" s="390" t="str">
        <f ca="1">+IF(OFFSET('Sanitation Data'!$G$28,0,10*ROW('Sanitation Data'!G22))="","",OFFSET('Sanitation Data'!$G$28,0,10*ROW('Sanitation Data'!G22)))</f>
        <v/>
      </c>
      <c r="DA28" s="390" t="str">
        <f ca="1">+IF(OFFSET('Sanitation Data'!$G$29,0,10*ROW('Sanitation Data'!G22))="","",OFFSET('Sanitation Data'!$G$29,0,10*ROW('Sanitation Data'!G22)))</f>
        <v/>
      </c>
      <c r="DB28" s="390" t="str">
        <f ca="1">+IF(OFFSET('Sanitation Data'!$G$30,0,10*ROW('Sanitation Data'!G22))="","",OFFSET('Sanitation Data'!$G$30,0,10*ROW('Sanitation Data'!G22)))</f>
        <v/>
      </c>
      <c r="DC28" s="390" t="str">
        <f ca="1">+IF(OFFSET('Sanitation Data'!$G$31,0,10*ROW('Sanitation Data'!G22))="","",OFFSET('Sanitation Data'!$G$31,0,10*ROW('Sanitation Data'!G22)))</f>
        <v/>
      </c>
      <c r="DD28" s="390" t="str">
        <f ca="1">+IF(OFFSET('Sanitation Data'!$G$32,0,10*ROW('Sanitation Data'!G22))="","",OFFSET('Sanitation Data'!$G$32,0,10*ROW('Sanitation Data'!G22)))</f>
        <v/>
      </c>
      <c r="DE28" s="390" t="str">
        <f ca="1">+IF(OFFSET('Sanitation Data'!$H$28,0,10*ROW('Sanitation Data'!H22))="","",OFFSET('Sanitation Data'!$H$28,0,10*ROW('Sanitation Data'!H22)))</f>
        <v/>
      </c>
      <c r="DF28" s="390" t="str">
        <f ca="1">+IF(OFFSET('Sanitation Data'!$H$29,0,10*ROW('Sanitation Data'!H22))="","",OFFSET('Sanitation Data'!$H$29,0,10*ROW('Sanitation Data'!H22)))</f>
        <v/>
      </c>
      <c r="DG28" s="390" t="str">
        <f ca="1">+IF(OFFSET('Sanitation Data'!$H$30,0,10*ROW('Sanitation Data'!H22))="","",OFFSET('Sanitation Data'!$H$30,0,10*ROW('Sanitation Data'!H22)))</f>
        <v/>
      </c>
      <c r="DH28" s="390" t="str">
        <f ca="1">+IF(OFFSET('Sanitation Data'!$H$31,0,10*ROW('Sanitation Data'!H22))="","",OFFSET('Sanitation Data'!$H$31,0,10*ROW('Sanitation Data'!H22)))</f>
        <v/>
      </c>
      <c r="DI28" s="390" t="str">
        <f ca="1">+IF(OFFSET('Sanitation Data'!$H$32,0,10*ROW('Sanitation Data'!H22))="","",OFFSET('Sanitation Data'!$H$32,0,10*ROW('Sanitation Data'!H22)))</f>
        <v/>
      </c>
      <c r="DJ28" s="390" t="str">
        <f ca="1">+IF(OFFSET('Sanitation Data'!$I$28,0,10*ROW('Sanitation Data'!I22))="","",OFFSET('Sanitation Data'!$I$28,0,10*ROW('Sanitation Data'!I22)))</f>
        <v/>
      </c>
      <c r="DK28" s="390" t="str">
        <f ca="1">+IF(OFFSET('Sanitation Data'!$I$29,0,10*ROW('Sanitation Data'!I22))="","",OFFSET('Sanitation Data'!$I$29,0,10*ROW('Sanitation Data'!I22)))</f>
        <v/>
      </c>
      <c r="DL28" s="390" t="str">
        <f ca="1">+IF(OFFSET('Sanitation Data'!$I$30,0,10*ROW('Sanitation Data'!I22))="","",OFFSET('Sanitation Data'!$I$30,0,10*ROW('Sanitation Data'!I22)))</f>
        <v/>
      </c>
      <c r="DM28" s="390" t="str">
        <f ca="1">+IF(OFFSET('Sanitation Data'!$I$31,0,10*ROW('Sanitation Data'!I22))="","",OFFSET('Sanitation Data'!$I$31,0,10*ROW('Sanitation Data'!I22)))</f>
        <v/>
      </c>
      <c r="DN28" s="390" t="str">
        <f ca="1">+IF(OFFSET('Sanitation Data'!$I$32,0,10*ROW('Sanitation Data'!I22))="","",OFFSET('Sanitation Data'!$I$32,0,10*ROW('Sanitation Data'!I22)))</f>
        <v/>
      </c>
      <c r="DO28" s="390" t="str">
        <f ca="1">+IF(OFFSET('Hygiene Data'!$D$11,0,10*ROW('Hygiene Data'!D22))="","",OFFSET('Hygiene Data'!$D$11,0,10*ROW('Hygiene Data'!D22)))</f>
        <v/>
      </c>
      <c r="DP28" s="390" t="str">
        <f ca="1">+IF(OFFSET('Hygiene Data'!$D$12,0,10*ROW('Hygiene Data'!D22))="","",OFFSET('Hygiene Data'!$D$12,0,10*ROW('Hygiene Data'!D22)))</f>
        <v/>
      </c>
      <c r="DQ28" s="390" t="str">
        <f ca="1">+IF(OFFSET('Hygiene Data'!$D$13,0,10*ROW('Hygiene Data'!D22))="","",OFFSET('Hygiene Data'!$D$13,0,10*ROW('Hygiene Data'!D22)))</f>
        <v/>
      </c>
      <c r="DR28" s="390" t="str">
        <f ca="1">+IF(OFFSET('Hygiene Data'!$E$11,0,10*ROW('Hygiene Data'!E22))="","",OFFSET('Hygiene Data'!$E$11,0,10*ROW('Hygiene Data'!E22)))</f>
        <v/>
      </c>
      <c r="DS28" s="390" t="str">
        <f ca="1">+IF(OFFSET('Hygiene Data'!$E$12,0,10*ROW('Hygiene Data'!E22))="","",OFFSET('Hygiene Data'!$E$12,0,10*ROW('Hygiene Data'!E22)))</f>
        <v/>
      </c>
      <c r="DT28" s="390" t="str">
        <f ca="1">+IF(OFFSET('Hygiene Data'!$E$13,0,10*ROW('Hygiene Data'!E22))="","",OFFSET('Hygiene Data'!$E$13,0,10*ROW('Hygiene Data'!E22)))</f>
        <v/>
      </c>
      <c r="DU28" s="390" t="str">
        <f ca="1">+IF(OFFSET('Hygiene Data'!$F$11,0,10*ROW('Hygiene Data'!F22))="","",OFFSET('Hygiene Data'!$F$11,0,10*ROW('Hygiene Data'!F22)))</f>
        <v/>
      </c>
      <c r="DV28" s="390" t="str">
        <f ca="1">+IF(OFFSET('Hygiene Data'!$F$12,0,10*ROW('Hygiene Data'!F22))="","",OFFSET('Hygiene Data'!$F$12,0,10*ROW('Hygiene Data'!F22)))</f>
        <v/>
      </c>
      <c r="DW28" s="390" t="str">
        <f ca="1">+IF(OFFSET('Hygiene Data'!$F$13,0,10*ROW('Hygiene Data'!F22))="","",OFFSET('Hygiene Data'!$F$13,0,10*ROW('Hygiene Data'!F22)))</f>
        <v/>
      </c>
      <c r="DX28" s="390" t="str">
        <f ca="1">+IF(OFFSET('Hygiene Data'!$G$11,0,10*ROW('Hygiene Data'!G22))="","",OFFSET('Hygiene Data'!$G$11,0,10*ROW('Hygiene Data'!G22)))</f>
        <v/>
      </c>
      <c r="DY28" s="390" t="str">
        <f ca="1">+IF(OFFSET('Hygiene Data'!$G$12,0,10*ROW('Hygiene Data'!G22))="","",OFFSET('Hygiene Data'!$G$12,0,10*ROW('Hygiene Data'!G22)))</f>
        <v/>
      </c>
      <c r="DZ28" s="390" t="str">
        <f ca="1">+IF(OFFSET('Hygiene Data'!$G$13,0,10*ROW('Hygiene Data'!G22))="","",OFFSET('Hygiene Data'!$G$13,0,10*ROW('Hygiene Data'!G22)))</f>
        <v/>
      </c>
      <c r="EA28" s="390" t="str">
        <f ca="1">+IF(OFFSET('Hygiene Data'!$H$11,0,10*ROW('Hygiene Data'!H22))="","",OFFSET('Hygiene Data'!$H$11,0,10*ROW('Hygiene Data'!H22)))</f>
        <v/>
      </c>
      <c r="EB28" s="390" t="str">
        <f ca="1">+IF(OFFSET('Hygiene Data'!$H$12,0,10*ROW('Hygiene Data'!H22))="","",OFFSET('Hygiene Data'!$H$12,0,10*ROW('Hygiene Data'!H22)))</f>
        <v/>
      </c>
      <c r="EC28" s="390" t="str">
        <f ca="1">+IF(OFFSET('Hygiene Data'!$H$13,0,10*ROW('Hygiene Data'!H22))="","",OFFSET('Hygiene Data'!$H$13,0,10*ROW('Hygiene Data'!H22)))</f>
        <v/>
      </c>
      <c r="ED28" s="390" t="str">
        <f ca="1">+IF(OFFSET('Hygiene Data'!$I$11,0,10*ROW('Hygiene Data'!I22))="","",OFFSET('Hygiene Data'!$I$11,0,10*ROW('Hygiene Data'!I22)))</f>
        <v/>
      </c>
      <c r="EE28" s="390" t="str">
        <f ca="1">+IF(OFFSET('Hygiene Data'!$I$12,0,10*ROW('Hygiene Data'!I22))="","",OFFSET('Hygiene Data'!$I$12,0,10*ROW('Hygiene Data'!I22)))</f>
        <v/>
      </c>
      <c r="EF28" s="390" t="str">
        <f ca="1">+IF(OFFSET('Hygiene Data'!$I$13,0,10*ROW('Hygiene Data'!I22))="","",OFFSET('Hygiene Data'!$I$13,0,10*ROW('Hygiene Data'!I22)))</f>
        <v/>
      </c>
    </row>
    <row r="29" spans="1:136" x14ac:dyDescent="0.25">
      <c r="A29" s="499" t="str">
        <f ca="1">+IF(OFFSET('Water Data'!$B$2,0,10*ROW('Water Data'!E23))="","",OFFSET('Water Data'!$B$2,0,10*ROW('Water Data'!E23)))</f>
        <v/>
      </c>
      <c r="B29" s="499"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26" t="str">
        <f t="shared" ca="1" si="0"/>
        <v/>
      </c>
      <c r="D29" s="527"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27"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27"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27"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27"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27"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27"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27"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27"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27"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27"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27"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27"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27"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27"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27"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27"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27"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28"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28"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28"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28"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28"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28"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28"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28"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28"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28"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28"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28"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28"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28"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28"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28"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28"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28"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28"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28"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28"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28"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28"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28"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28"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28"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28"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28"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28"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28"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29"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605"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29"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29"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29"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29"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29"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29"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29"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29"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29"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29"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29"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29"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29"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29"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29"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29"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90" t="str">
        <f ca="1">+IF(OFFSET('Water Data'!$D$27,0,10*ROW('Water Data'!D23))="","",OFFSET('Water Data'!$D$27,0,10*ROW('Water Data'!D23)))</f>
        <v/>
      </c>
      <c r="BT29" s="390" t="str">
        <f ca="1">+IF(OFFSET('Water Data'!$D$28,0,10*ROW('Water Data'!D23))="","",OFFSET('Water Data'!$D$28,0,10*ROW('Water Data'!D23)))</f>
        <v/>
      </c>
      <c r="BU29" s="390" t="str">
        <f ca="1">+IF(OFFSET('Water Data'!$D$29,0,10*ROW('Water Data'!D23))="","",OFFSET('Water Data'!$D$29,0,10*ROW('Water Data'!D23)))</f>
        <v/>
      </c>
      <c r="BV29" s="390" t="str">
        <f ca="1">+IF(OFFSET('Water Data'!$E$27,0,10*ROW('Water Data'!E23))="","",OFFSET('Water Data'!$E$27,0,10*ROW('Water Data'!E23)))</f>
        <v/>
      </c>
      <c r="BW29" s="390" t="str">
        <f ca="1">+IF(OFFSET('Water Data'!$E$28,0,10*ROW('Water Data'!E23))="","",OFFSET('Water Data'!$E$28,0,10*ROW('Water Data'!E23)))</f>
        <v/>
      </c>
      <c r="BX29" s="390" t="str">
        <f ca="1">+IF(OFFSET('Water Data'!$E$29,0,10*ROW('Water Data'!E23))="","",OFFSET('Water Data'!$E$29,0,10*ROW('Water Data'!E23)))</f>
        <v/>
      </c>
      <c r="BY29" s="390" t="str">
        <f ca="1">+IF(OFFSET('Water Data'!$F$27,0,10*ROW('Water Data'!F23))="","",OFFSET('Water Data'!$F$27,0,10*ROW('Water Data'!F23)))</f>
        <v/>
      </c>
      <c r="BZ29" s="390" t="str">
        <f ca="1">+IF(OFFSET('Water Data'!$F$28,0,10*ROW('Water Data'!F23))="","",OFFSET('Water Data'!$F$28,0,10*ROW('Water Data'!F23)))</f>
        <v/>
      </c>
      <c r="CA29" s="390" t="str">
        <f ca="1">+IF(OFFSET('Water Data'!$F$29,0,10*ROW('Water Data'!F23))="","",OFFSET('Water Data'!$F$29,0,10*ROW('Water Data'!F23)))</f>
        <v/>
      </c>
      <c r="CB29" s="390" t="str">
        <f ca="1">+IF(OFFSET('Water Data'!$G$27,0,10*ROW('Water Data'!G23))="","",OFFSET('Water Data'!$G$27,0,10*ROW('Water Data'!G23)))</f>
        <v/>
      </c>
      <c r="CC29" s="390" t="str">
        <f ca="1">+IF(OFFSET('Water Data'!$G$28,0,10*ROW('Water Data'!G23))="","",OFFSET('Water Data'!$G$28,0,10*ROW('Water Data'!G23)))</f>
        <v/>
      </c>
      <c r="CD29" s="390" t="str">
        <f ca="1">+IF(OFFSET('Water Data'!$G$29,0,10*ROW('Water Data'!G23))="","",OFFSET('Water Data'!$G$29,0,10*ROW('Water Data'!G23)))</f>
        <v/>
      </c>
      <c r="CE29" s="390" t="str">
        <f ca="1">+IF(OFFSET('Water Data'!$H$27,0,10*ROW('Water Data'!H23))="","",OFFSET('Water Data'!$H$27,0,10*ROW('Water Data'!H23)))</f>
        <v/>
      </c>
      <c r="CF29" s="390" t="str">
        <f ca="1">+IF(OFFSET('Water Data'!$H$28,0,10*ROW('Water Data'!H23))="","",OFFSET('Water Data'!$H$28,0,10*ROW('Water Data'!H23)))</f>
        <v/>
      </c>
      <c r="CG29" s="390" t="str">
        <f ca="1">+IF(OFFSET('Water Data'!$H$29,0,10*ROW('Water Data'!H23))="","",OFFSET('Water Data'!$H$29,0,10*ROW('Water Data'!H23)))</f>
        <v/>
      </c>
      <c r="CH29" s="390" t="str">
        <f ca="1">+IF(OFFSET('Water Data'!$I$27,0,10*ROW('Water Data'!I23))="","",OFFSET('Water Data'!$I$27,0,10*ROW('Water Data'!I23)))</f>
        <v/>
      </c>
      <c r="CI29" s="390" t="str">
        <f ca="1">+IF(OFFSET('Water Data'!$I$28,0,10*ROW('Water Data'!I23))="","",OFFSET('Water Data'!$I$28,0,10*ROW('Water Data'!I23)))</f>
        <v/>
      </c>
      <c r="CJ29" s="390" t="str">
        <f ca="1">+IF(OFFSET('Water Data'!$I$29,0,10*ROW('Water Data'!I23))="","",OFFSET('Water Data'!$I$29,0,10*ROW('Water Data'!I23)))</f>
        <v/>
      </c>
      <c r="CK29" s="390" t="str">
        <f ca="1">+IF(OFFSET('Sanitation Data'!$D$28,0,10*ROW('Sanitation Data'!D23))="","",OFFSET('Sanitation Data'!$D$28,0,10*ROW('Sanitation Data'!D23)))</f>
        <v/>
      </c>
      <c r="CL29" s="390" t="str">
        <f ca="1">+IF(OFFSET('Sanitation Data'!$D$29,0,10*ROW('Sanitation Data'!D23))="","",OFFSET('Sanitation Data'!$D$29,0,10*ROW('Sanitation Data'!D23)))</f>
        <v/>
      </c>
      <c r="CM29" s="390" t="str">
        <f ca="1">+IF(OFFSET('Sanitation Data'!$D$30,0,10*ROW('Sanitation Data'!D23))="","",OFFSET('Sanitation Data'!$D$30,0,10*ROW('Sanitation Data'!D23)))</f>
        <v/>
      </c>
      <c r="CN29" s="390" t="str">
        <f ca="1">+IF(OFFSET('Sanitation Data'!$D$31,0,10*ROW('Sanitation Data'!D23))="","",OFFSET('Sanitation Data'!$D$31,0,10*ROW('Sanitation Data'!D23)))</f>
        <v/>
      </c>
      <c r="CO29" s="390" t="str">
        <f ca="1">+IF(OFFSET('Sanitation Data'!$D$32,0,10*ROW('Sanitation Data'!D23))="","",OFFSET('Sanitation Data'!$D$32,0,10*ROW('Sanitation Data'!D23)))</f>
        <v/>
      </c>
      <c r="CP29" s="390" t="str">
        <f ca="1">+IF(OFFSET('Sanitation Data'!$E$28,0,10*ROW('Sanitation Data'!E23))="","",OFFSET('Sanitation Data'!$E$28,0,10*ROW('Sanitation Data'!E23)))</f>
        <v/>
      </c>
      <c r="CQ29" s="390" t="str">
        <f ca="1">+IF(OFFSET('Sanitation Data'!$E$29,0,10*ROW('Sanitation Data'!E23))="","",OFFSET('Sanitation Data'!$E$29,0,10*ROW('Sanitation Data'!E23)))</f>
        <v/>
      </c>
      <c r="CR29" s="390" t="str">
        <f ca="1">+IF(OFFSET('Sanitation Data'!$E$30,0,10*ROW('Sanitation Data'!E23))="","",OFFSET('Sanitation Data'!$E$30,0,10*ROW('Sanitation Data'!E23)))</f>
        <v/>
      </c>
      <c r="CS29" s="390" t="str">
        <f ca="1">+IF(OFFSET('Sanitation Data'!$E$31,0,10*ROW('Sanitation Data'!E23))="","",OFFSET('Sanitation Data'!$E$31,0,10*ROW('Sanitation Data'!E23)))</f>
        <v/>
      </c>
      <c r="CT29" s="390" t="str">
        <f ca="1">+IF(OFFSET('Sanitation Data'!$E$32,0,10*ROW('Sanitation Data'!E23))="","",OFFSET('Sanitation Data'!$E$32,0,10*ROW('Sanitation Data'!E23)))</f>
        <v/>
      </c>
      <c r="CU29" s="390" t="str">
        <f ca="1">+IF(OFFSET('Sanitation Data'!$F$28,0,10*ROW('Sanitation Data'!F23))="","",OFFSET('Sanitation Data'!$F$28,0,10*ROW('Sanitation Data'!F23)))</f>
        <v/>
      </c>
      <c r="CV29" s="390" t="str">
        <f ca="1">+IF(OFFSET('Sanitation Data'!$F$29,0,10*ROW('Sanitation Data'!F23))="","",OFFSET('Sanitation Data'!$F$29,0,10*ROW('Sanitation Data'!F23)))</f>
        <v/>
      </c>
      <c r="CW29" s="390" t="str">
        <f ca="1">+IF(OFFSET('Sanitation Data'!$F$30,0,10*ROW('Sanitation Data'!F23))="","",OFFSET('Sanitation Data'!$F$30,0,10*ROW('Sanitation Data'!F23)))</f>
        <v/>
      </c>
      <c r="CX29" s="390" t="str">
        <f ca="1">+IF(OFFSET('Sanitation Data'!$F$31,0,10*ROW('Sanitation Data'!F23))="","",OFFSET('Sanitation Data'!$F$31,0,10*ROW('Sanitation Data'!F23)))</f>
        <v/>
      </c>
      <c r="CY29" s="390" t="str">
        <f ca="1">+IF(OFFSET('Sanitation Data'!$F$32,0,10*ROW('Sanitation Data'!F23))="","",OFFSET('Sanitation Data'!$F$32,0,10*ROW('Sanitation Data'!F23)))</f>
        <v/>
      </c>
      <c r="CZ29" s="390" t="str">
        <f ca="1">+IF(OFFSET('Sanitation Data'!$G$28,0,10*ROW('Sanitation Data'!G23))="","",OFFSET('Sanitation Data'!$G$28,0,10*ROW('Sanitation Data'!G23)))</f>
        <v/>
      </c>
      <c r="DA29" s="390" t="str">
        <f ca="1">+IF(OFFSET('Sanitation Data'!$G$29,0,10*ROW('Sanitation Data'!G23))="","",OFFSET('Sanitation Data'!$G$29,0,10*ROW('Sanitation Data'!G23)))</f>
        <v/>
      </c>
      <c r="DB29" s="390" t="str">
        <f ca="1">+IF(OFFSET('Sanitation Data'!$G$30,0,10*ROW('Sanitation Data'!G23))="","",OFFSET('Sanitation Data'!$G$30,0,10*ROW('Sanitation Data'!G23)))</f>
        <v/>
      </c>
      <c r="DC29" s="390" t="str">
        <f ca="1">+IF(OFFSET('Sanitation Data'!$G$31,0,10*ROW('Sanitation Data'!G23))="","",OFFSET('Sanitation Data'!$G$31,0,10*ROW('Sanitation Data'!G23)))</f>
        <v/>
      </c>
      <c r="DD29" s="390" t="str">
        <f ca="1">+IF(OFFSET('Sanitation Data'!$G$32,0,10*ROW('Sanitation Data'!G23))="","",OFFSET('Sanitation Data'!$G$32,0,10*ROW('Sanitation Data'!G23)))</f>
        <v/>
      </c>
      <c r="DE29" s="390" t="str">
        <f ca="1">+IF(OFFSET('Sanitation Data'!$H$28,0,10*ROW('Sanitation Data'!H23))="","",OFFSET('Sanitation Data'!$H$28,0,10*ROW('Sanitation Data'!H23)))</f>
        <v/>
      </c>
      <c r="DF29" s="390" t="str">
        <f ca="1">+IF(OFFSET('Sanitation Data'!$H$29,0,10*ROW('Sanitation Data'!H23))="","",OFFSET('Sanitation Data'!$H$29,0,10*ROW('Sanitation Data'!H23)))</f>
        <v/>
      </c>
      <c r="DG29" s="390" t="str">
        <f ca="1">+IF(OFFSET('Sanitation Data'!$H$30,0,10*ROW('Sanitation Data'!H23))="","",OFFSET('Sanitation Data'!$H$30,0,10*ROW('Sanitation Data'!H23)))</f>
        <v/>
      </c>
      <c r="DH29" s="390" t="str">
        <f ca="1">+IF(OFFSET('Sanitation Data'!$H$31,0,10*ROW('Sanitation Data'!H23))="","",OFFSET('Sanitation Data'!$H$31,0,10*ROW('Sanitation Data'!H23)))</f>
        <v/>
      </c>
      <c r="DI29" s="390" t="str">
        <f ca="1">+IF(OFFSET('Sanitation Data'!$H$32,0,10*ROW('Sanitation Data'!H23))="","",OFFSET('Sanitation Data'!$H$32,0,10*ROW('Sanitation Data'!H23)))</f>
        <v/>
      </c>
      <c r="DJ29" s="390" t="str">
        <f ca="1">+IF(OFFSET('Sanitation Data'!$I$28,0,10*ROW('Sanitation Data'!I23))="","",OFFSET('Sanitation Data'!$I$28,0,10*ROW('Sanitation Data'!I23)))</f>
        <v/>
      </c>
      <c r="DK29" s="390" t="str">
        <f ca="1">+IF(OFFSET('Sanitation Data'!$I$29,0,10*ROW('Sanitation Data'!I23))="","",OFFSET('Sanitation Data'!$I$29,0,10*ROW('Sanitation Data'!I23)))</f>
        <v/>
      </c>
      <c r="DL29" s="390" t="str">
        <f ca="1">+IF(OFFSET('Sanitation Data'!$I$30,0,10*ROW('Sanitation Data'!I23))="","",OFFSET('Sanitation Data'!$I$30,0,10*ROW('Sanitation Data'!I23)))</f>
        <v/>
      </c>
      <c r="DM29" s="390" t="str">
        <f ca="1">+IF(OFFSET('Sanitation Data'!$I$31,0,10*ROW('Sanitation Data'!I23))="","",OFFSET('Sanitation Data'!$I$31,0,10*ROW('Sanitation Data'!I23)))</f>
        <v/>
      </c>
      <c r="DN29" s="390" t="str">
        <f ca="1">+IF(OFFSET('Sanitation Data'!$I$32,0,10*ROW('Sanitation Data'!I23))="","",OFFSET('Sanitation Data'!$I$32,0,10*ROW('Sanitation Data'!I23)))</f>
        <v/>
      </c>
      <c r="DO29" s="390" t="str">
        <f ca="1">+IF(OFFSET('Hygiene Data'!$D$11,0,10*ROW('Hygiene Data'!D23))="","",OFFSET('Hygiene Data'!$D$11,0,10*ROW('Hygiene Data'!D23)))</f>
        <v/>
      </c>
      <c r="DP29" s="390" t="str">
        <f ca="1">+IF(OFFSET('Hygiene Data'!$D$12,0,10*ROW('Hygiene Data'!D23))="","",OFFSET('Hygiene Data'!$D$12,0,10*ROW('Hygiene Data'!D23)))</f>
        <v/>
      </c>
      <c r="DQ29" s="390" t="str">
        <f ca="1">+IF(OFFSET('Hygiene Data'!$D$13,0,10*ROW('Hygiene Data'!D23))="","",OFFSET('Hygiene Data'!$D$13,0,10*ROW('Hygiene Data'!D23)))</f>
        <v/>
      </c>
      <c r="DR29" s="390" t="str">
        <f ca="1">+IF(OFFSET('Hygiene Data'!$E$11,0,10*ROW('Hygiene Data'!E23))="","",OFFSET('Hygiene Data'!$E$11,0,10*ROW('Hygiene Data'!E23)))</f>
        <v/>
      </c>
      <c r="DS29" s="390" t="str">
        <f ca="1">+IF(OFFSET('Hygiene Data'!$E$12,0,10*ROW('Hygiene Data'!E23))="","",OFFSET('Hygiene Data'!$E$12,0,10*ROW('Hygiene Data'!E23)))</f>
        <v/>
      </c>
      <c r="DT29" s="390" t="str">
        <f ca="1">+IF(OFFSET('Hygiene Data'!$E$13,0,10*ROW('Hygiene Data'!E23))="","",OFFSET('Hygiene Data'!$E$13,0,10*ROW('Hygiene Data'!E23)))</f>
        <v/>
      </c>
      <c r="DU29" s="390" t="str">
        <f ca="1">+IF(OFFSET('Hygiene Data'!$F$11,0,10*ROW('Hygiene Data'!F23))="","",OFFSET('Hygiene Data'!$F$11,0,10*ROW('Hygiene Data'!F23)))</f>
        <v/>
      </c>
      <c r="DV29" s="390" t="str">
        <f ca="1">+IF(OFFSET('Hygiene Data'!$F$12,0,10*ROW('Hygiene Data'!F23))="","",OFFSET('Hygiene Data'!$F$12,0,10*ROW('Hygiene Data'!F23)))</f>
        <v/>
      </c>
      <c r="DW29" s="390" t="str">
        <f ca="1">+IF(OFFSET('Hygiene Data'!$F$13,0,10*ROW('Hygiene Data'!F23))="","",OFFSET('Hygiene Data'!$F$13,0,10*ROW('Hygiene Data'!F23)))</f>
        <v/>
      </c>
      <c r="DX29" s="390" t="str">
        <f ca="1">+IF(OFFSET('Hygiene Data'!$G$11,0,10*ROW('Hygiene Data'!G23))="","",OFFSET('Hygiene Data'!$G$11,0,10*ROW('Hygiene Data'!G23)))</f>
        <v/>
      </c>
      <c r="DY29" s="390" t="str">
        <f ca="1">+IF(OFFSET('Hygiene Data'!$G$12,0,10*ROW('Hygiene Data'!G23))="","",OFFSET('Hygiene Data'!$G$12,0,10*ROW('Hygiene Data'!G23)))</f>
        <v/>
      </c>
      <c r="DZ29" s="390" t="str">
        <f ca="1">+IF(OFFSET('Hygiene Data'!$G$13,0,10*ROW('Hygiene Data'!G23))="","",OFFSET('Hygiene Data'!$G$13,0,10*ROW('Hygiene Data'!G23)))</f>
        <v/>
      </c>
      <c r="EA29" s="390" t="str">
        <f ca="1">+IF(OFFSET('Hygiene Data'!$H$11,0,10*ROW('Hygiene Data'!H23))="","",OFFSET('Hygiene Data'!$H$11,0,10*ROW('Hygiene Data'!H23)))</f>
        <v/>
      </c>
      <c r="EB29" s="390" t="str">
        <f ca="1">+IF(OFFSET('Hygiene Data'!$H$12,0,10*ROW('Hygiene Data'!H23))="","",OFFSET('Hygiene Data'!$H$12,0,10*ROW('Hygiene Data'!H23)))</f>
        <v/>
      </c>
      <c r="EC29" s="390" t="str">
        <f ca="1">+IF(OFFSET('Hygiene Data'!$H$13,0,10*ROW('Hygiene Data'!H23))="","",OFFSET('Hygiene Data'!$H$13,0,10*ROW('Hygiene Data'!H23)))</f>
        <v/>
      </c>
      <c r="ED29" s="390" t="str">
        <f ca="1">+IF(OFFSET('Hygiene Data'!$I$11,0,10*ROW('Hygiene Data'!I23))="","",OFFSET('Hygiene Data'!$I$11,0,10*ROW('Hygiene Data'!I23)))</f>
        <v/>
      </c>
      <c r="EE29" s="390" t="str">
        <f ca="1">+IF(OFFSET('Hygiene Data'!$I$12,0,10*ROW('Hygiene Data'!I23))="","",OFFSET('Hygiene Data'!$I$12,0,10*ROW('Hygiene Data'!I23)))</f>
        <v/>
      </c>
      <c r="EF29" s="390" t="str">
        <f ca="1">+IF(OFFSET('Hygiene Data'!$I$13,0,10*ROW('Hygiene Data'!I23))="","",OFFSET('Hygiene Data'!$I$13,0,10*ROW('Hygiene Data'!I23)))</f>
        <v/>
      </c>
    </row>
    <row r="30" spans="1:136" x14ac:dyDescent="0.25">
      <c r="A30" s="499" t="str">
        <f ca="1">+IF(OFFSET('Water Data'!$B$2,0,10*ROW('Water Data'!E24))="","",OFFSET('Water Data'!$B$2,0,10*ROW('Water Data'!E24)))</f>
        <v/>
      </c>
      <c r="B30" s="499"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26" t="str">
        <f t="shared" ca="1" si="0"/>
        <v/>
      </c>
      <c r="D30" s="527"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27"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27"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27"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27"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27"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27"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27"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27"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27"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27"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27"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27"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27"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27"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27"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27"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27"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28"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28"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28"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28"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28"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28"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28"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28"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28"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28"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28"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28"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28"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28"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28"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28"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28"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28"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28"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28"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28"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28"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28"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28"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28"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28"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28"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28"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28"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28"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29"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605"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29"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29"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29"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29"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29"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29"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29"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29"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29"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29"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29"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29"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29"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29"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29"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29"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90" t="str">
        <f ca="1">+IF(OFFSET('Water Data'!$D$27,0,10*ROW('Water Data'!D24))="","",OFFSET('Water Data'!$D$27,0,10*ROW('Water Data'!D24)))</f>
        <v/>
      </c>
      <c r="BT30" s="390" t="str">
        <f ca="1">+IF(OFFSET('Water Data'!$D$28,0,10*ROW('Water Data'!D24))="","",OFFSET('Water Data'!$D$28,0,10*ROW('Water Data'!D24)))</f>
        <v/>
      </c>
      <c r="BU30" s="390" t="str">
        <f ca="1">+IF(OFFSET('Water Data'!$D$29,0,10*ROW('Water Data'!D24))="","",OFFSET('Water Data'!$D$29,0,10*ROW('Water Data'!D24)))</f>
        <v/>
      </c>
      <c r="BV30" s="390" t="str">
        <f ca="1">+IF(OFFSET('Water Data'!$E$27,0,10*ROW('Water Data'!E24))="","",OFFSET('Water Data'!$E$27,0,10*ROW('Water Data'!E24)))</f>
        <v/>
      </c>
      <c r="BW30" s="390" t="str">
        <f ca="1">+IF(OFFSET('Water Data'!$E$28,0,10*ROW('Water Data'!E24))="","",OFFSET('Water Data'!$E$28,0,10*ROW('Water Data'!E24)))</f>
        <v/>
      </c>
      <c r="BX30" s="390" t="str">
        <f ca="1">+IF(OFFSET('Water Data'!$E$29,0,10*ROW('Water Data'!E24))="","",OFFSET('Water Data'!$E$29,0,10*ROW('Water Data'!E24)))</f>
        <v/>
      </c>
      <c r="BY30" s="390" t="str">
        <f ca="1">+IF(OFFSET('Water Data'!$F$27,0,10*ROW('Water Data'!F24))="","",OFFSET('Water Data'!$F$27,0,10*ROW('Water Data'!F24)))</f>
        <v/>
      </c>
      <c r="BZ30" s="390" t="str">
        <f ca="1">+IF(OFFSET('Water Data'!$F$28,0,10*ROW('Water Data'!F24))="","",OFFSET('Water Data'!$F$28,0,10*ROW('Water Data'!F24)))</f>
        <v/>
      </c>
      <c r="CA30" s="390" t="str">
        <f ca="1">+IF(OFFSET('Water Data'!$F$29,0,10*ROW('Water Data'!F24))="","",OFFSET('Water Data'!$F$29,0,10*ROW('Water Data'!F24)))</f>
        <v/>
      </c>
      <c r="CB30" s="390" t="str">
        <f ca="1">+IF(OFFSET('Water Data'!$G$27,0,10*ROW('Water Data'!G24))="","",OFFSET('Water Data'!$G$27,0,10*ROW('Water Data'!G24)))</f>
        <v/>
      </c>
      <c r="CC30" s="390" t="str">
        <f ca="1">+IF(OFFSET('Water Data'!$G$28,0,10*ROW('Water Data'!G24))="","",OFFSET('Water Data'!$G$28,0,10*ROW('Water Data'!G24)))</f>
        <v/>
      </c>
      <c r="CD30" s="390" t="str">
        <f ca="1">+IF(OFFSET('Water Data'!$G$29,0,10*ROW('Water Data'!G24))="","",OFFSET('Water Data'!$G$29,0,10*ROW('Water Data'!G24)))</f>
        <v/>
      </c>
      <c r="CE30" s="390" t="str">
        <f ca="1">+IF(OFFSET('Water Data'!$H$27,0,10*ROW('Water Data'!H24))="","",OFFSET('Water Data'!$H$27,0,10*ROW('Water Data'!H24)))</f>
        <v/>
      </c>
      <c r="CF30" s="390" t="str">
        <f ca="1">+IF(OFFSET('Water Data'!$H$28,0,10*ROW('Water Data'!H24))="","",OFFSET('Water Data'!$H$28,0,10*ROW('Water Data'!H24)))</f>
        <v/>
      </c>
      <c r="CG30" s="390" t="str">
        <f ca="1">+IF(OFFSET('Water Data'!$H$29,0,10*ROW('Water Data'!H24))="","",OFFSET('Water Data'!$H$29,0,10*ROW('Water Data'!H24)))</f>
        <v/>
      </c>
      <c r="CH30" s="390" t="str">
        <f ca="1">+IF(OFFSET('Water Data'!$I$27,0,10*ROW('Water Data'!I24))="","",OFFSET('Water Data'!$I$27,0,10*ROW('Water Data'!I24)))</f>
        <v/>
      </c>
      <c r="CI30" s="390" t="str">
        <f ca="1">+IF(OFFSET('Water Data'!$I$28,0,10*ROW('Water Data'!I24))="","",OFFSET('Water Data'!$I$28,0,10*ROW('Water Data'!I24)))</f>
        <v/>
      </c>
      <c r="CJ30" s="390" t="str">
        <f ca="1">+IF(OFFSET('Water Data'!$I$29,0,10*ROW('Water Data'!I24))="","",OFFSET('Water Data'!$I$29,0,10*ROW('Water Data'!I24)))</f>
        <v/>
      </c>
      <c r="CK30" s="390" t="str">
        <f ca="1">+IF(OFFSET('Sanitation Data'!$D$28,0,10*ROW('Sanitation Data'!D24))="","",OFFSET('Sanitation Data'!$D$28,0,10*ROW('Sanitation Data'!D24)))</f>
        <v/>
      </c>
      <c r="CL30" s="390" t="str">
        <f ca="1">+IF(OFFSET('Sanitation Data'!$D$29,0,10*ROW('Sanitation Data'!D24))="","",OFFSET('Sanitation Data'!$D$29,0,10*ROW('Sanitation Data'!D24)))</f>
        <v/>
      </c>
      <c r="CM30" s="390" t="str">
        <f ca="1">+IF(OFFSET('Sanitation Data'!$D$30,0,10*ROW('Sanitation Data'!D24))="","",OFFSET('Sanitation Data'!$D$30,0,10*ROW('Sanitation Data'!D24)))</f>
        <v/>
      </c>
      <c r="CN30" s="390" t="str">
        <f ca="1">+IF(OFFSET('Sanitation Data'!$D$31,0,10*ROW('Sanitation Data'!D24))="","",OFFSET('Sanitation Data'!$D$31,0,10*ROW('Sanitation Data'!D24)))</f>
        <v/>
      </c>
      <c r="CO30" s="390" t="str">
        <f ca="1">+IF(OFFSET('Sanitation Data'!$D$32,0,10*ROW('Sanitation Data'!D24))="","",OFFSET('Sanitation Data'!$D$32,0,10*ROW('Sanitation Data'!D24)))</f>
        <v/>
      </c>
      <c r="CP30" s="390" t="str">
        <f ca="1">+IF(OFFSET('Sanitation Data'!$E$28,0,10*ROW('Sanitation Data'!E24))="","",OFFSET('Sanitation Data'!$E$28,0,10*ROW('Sanitation Data'!E24)))</f>
        <v/>
      </c>
      <c r="CQ30" s="390" t="str">
        <f ca="1">+IF(OFFSET('Sanitation Data'!$E$29,0,10*ROW('Sanitation Data'!E24))="","",OFFSET('Sanitation Data'!$E$29,0,10*ROW('Sanitation Data'!E24)))</f>
        <v/>
      </c>
      <c r="CR30" s="390" t="str">
        <f ca="1">+IF(OFFSET('Sanitation Data'!$E$30,0,10*ROW('Sanitation Data'!E24))="","",OFFSET('Sanitation Data'!$E$30,0,10*ROW('Sanitation Data'!E24)))</f>
        <v/>
      </c>
      <c r="CS30" s="390" t="str">
        <f ca="1">+IF(OFFSET('Sanitation Data'!$E$31,0,10*ROW('Sanitation Data'!E24))="","",OFFSET('Sanitation Data'!$E$31,0,10*ROW('Sanitation Data'!E24)))</f>
        <v/>
      </c>
      <c r="CT30" s="390" t="str">
        <f ca="1">+IF(OFFSET('Sanitation Data'!$E$32,0,10*ROW('Sanitation Data'!E24))="","",OFFSET('Sanitation Data'!$E$32,0,10*ROW('Sanitation Data'!E24)))</f>
        <v/>
      </c>
      <c r="CU30" s="390" t="str">
        <f ca="1">+IF(OFFSET('Sanitation Data'!$F$28,0,10*ROW('Sanitation Data'!F24))="","",OFFSET('Sanitation Data'!$F$28,0,10*ROW('Sanitation Data'!F24)))</f>
        <v/>
      </c>
      <c r="CV30" s="390" t="str">
        <f ca="1">+IF(OFFSET('Sanitation Data'!$F$29,0,10*ROW('Sanitation Data'!F24))="","",OFFSET('Sanitation Data'!$F$29,0,10*ROW('Sanitation Data'!F24)))</f>
        <v/>
      </c>
      <c r="CW30" s="390" t="str">
        <f ca="1">+IF(OFFSET('Sanitation Data'!$F$30,0,10*ROW('Sanitation Data'!F24))="","",OFFSET('Sanitation Data'!$F$30,0,10*ROW('Sanitation Data'!F24)))</f>
        <v/>
      </c>
      <c r="CX30" s="390" t="str">
        <f ca="1">+IF(OFFSET('Sanitation Data'!$F$31,0,10*ROW('Sanitation Data'!F24))="","",OFFSET('Sanitation Data'!$F$31,0,10*ROW('Sanitation Data'!F24)))</f>
        <v/>
      </c>
      <c r="CY30" s="390" t="str">
        <f ca="1">+IF(OFFSET('Sanitation Data'!$F$32,0,10*ROW('Sanitation Data'!F24))="","",OFFSET('Sanitation Data'!$F$32,0,10*ROW('Sanitation Data'!F24)))</f>
        <v/>
      </c>
      <c r="CZ30" s="390" t="str">
        <f ca="1">+IF(OFFSET('Sanitation Data'!$G$28,0,10*ROW('Sanitation Data'!G24))="","",OFFSET('Sanitation Data'!$G$28,0,10*ROW('Sanitation Data'!G24)))</f>
        <v/>
      </c>
      <c r="DA30" s="390" t="str">
        <f ca="1">+IF(OFFSET('Sanitation Data'!$G$29,0,10*ROW('Sanitation Data'!G24))="","",OFFSET('Sanitation Data'!$G$29,0,10*ROW('Sanitation Data'!G24)))</f>
        <v/>
      </c>
      <c r="DB30" s="390" t="str">
        <f ca="1">+IF(OFFSET('Sanitation Data'!$G$30,0,10*ROW('Sanitation Data'!G24))="","",OFFSET('Sanitation Data'!$G$30,0,10*ROW('Sanitation Data'!G24)))</f>
        <v/>
      </c>
      <c r="DC30" s="390" t="str">
        <f ca="1">+IF(OFFSET('Sanitation Data'!$G$31,0,10*ROW('Sanitation Data'!G24))="","",OFFSET('Sanitation Data'!$G$31,0,10*ROW('Sanitation Data'!G24)))</f>
        <v/>
      </c>
      <c r="DD30" s="390" t="str">
        <f ca="1">+IF(OFFSET('Sanitation Data'!$G$32,0,10*ROW('Sanitation Data'!G24))="","",OFFSET('Sanitation Data'!$G$32,0,10*ROW('Sanitation Data'!G24)))</f>
        <v/>
      </c>
      <c r="DE30" s="390" t="str">
        <f ca="1">+IF(OFFSET('Sanitation Data'!$H$28,0,10*ROW('Sanitation Data'!H24))="","",OFFSET('Sanitation Data'!$H$28,0,10*ROW('Sanitation Data'!H24)))</f>
        <v/>
      </c>
      <c r="DF30" s="390" t="str">
        <f ca="1">+IF(OFFSET('Sanitation Data'!$H$29,0,10*ROW('Sanitation Data'!H24))="","",OFFSET('Sanitation Data'!$H$29,0,10*ROW('Sanitation Data'!H24)))</f>
        <v/>
      </c>
      <c r="DG30" s="390" t="str">
        <f ca="1">+IF(OFFSET('Sanitation Data'!$H$30,0,10*ROW('Sanitation Data'!H24))="","",OFFSET('Sanitation Data'!$H$30,0,10*ROW('Sanitation Data'!H24)))</f>
        <v/>
      </c>
      <c r="DH30" s="390" t="str">
        <f ca="1">+IF(OFFSET('Sanitation Data'!$H$31,0,10*ROW('Sanitation Data'!H24))="","",OFFSET('Sanitation Data'!$H$31,0,10*ROW('Sanitation Data'!H24)))</f>
        <v/>
      </c>
      <c r="DI30" s="390" t="str">
        <f ca="1">+IF(OFFSET('Sanitation Data'!$H$32,0,10*ROW('Sanitation Data'!H24))="","",OFFSET('Sanitation Data'!$H$32,0,10*ROW('Sanitation Data'!H24)))</f>
        <v/>
      </c>
      <c r="DJ30" s="390" t="str">
        <f ca="1">+IF(OFFSET('Sanitation Data'!$I$28,0,10*ROW('Sanitation Data'!I24))="","",OFFSET('Sanitation Data'!$I$28,0,10*ROW('Sanitation Data'!I24)))</f>
        <v/>
      </c>
      <c r="DK30" s="390" t="str">
        <f ca="1">+IF(OFFSET('Sanitation Data'!$I$29,0,10*ROW('Sanitation Data'!I24))="","",OFFSET('Sanitation Data'!$I$29,0,10*ROW('Sanitation Data'!I24)))</f>
        <v/>
      </c>
      <c r="DL30" s="390" t="str">
        <f ca="1">+IF(OFFSET('Sanitation Data'!$I$30,0,10*ROW('Sanitation Data'!I24))="","",OFFSET('Sanitation Data'!$I$30,0,10*ROW('Sanitation Data'!I24)))</f>
        <v/>
      </c>
      <c r="DM30" s="390" t="str">
        <f ca="1">+IF(OFFSET('Sanitation Data'!$I$31,0,10*ROW('Sanitation Data'!I24))="","",OFFSET('Sanitation Data'!$I$31,0,10*ROW('Sanitation Data'!I24)))</f>
        <v/>
      </c>
      <c r="DN30" s="390" t="str">
        <f ca="1">+IF(OFFSET('Sanitation Data'!$I$32,0,10*ROW('Sanitation Data'!I24))="","",OFFSET('Sanitation Data'!$I$32,0,10*ROW('Sanitation Data'!I24)))</f>
        <v/>
      </c>
      <c r="DO30" s="390" t="str">
        <f ca="1">+IF(OFFSET('Hygiene Data'!$D$11,0,10*ROW('Hygiene Data'!D24))="","",OFFSET('Hygiene Data'!$D$11,0,10*ROW('Hygiene Data'!D24)))</f>
        <v/>
      </c>
      <c r="DP30" s="390" t="str">
        <f ca="1">+IF(OFFSET('Hygiene Data'!$D$12,0,10*ROW('Hygiene Data'!D24))="","",OFFSET('Hygiene Data'!$D$12,0,10*ROW('Hygiene Data'!D24)))</f>
        <v/>
      </c>
      <c r="DQ30" s="390" t="str">
        <f ca="1">+IF(OFFSET('Hygiene Data'!$D$13,0,10*ROW('Hygiene Data'!D24))="","",OFFSET('Hygiene Data'!$D$13,0,10*ROW('Hygiene Data'!D24)))</f>
        <v/>
      </c>
      <c r="DR30" s="390" t="str">
        <f ca="1">+IF(OFFSET('Hygiene Data'!$E$11,0,10*ROW('Hygiene Data'!E24))="","",OFFSET('Hygiene Data'!$E$11,0,10*ROW('Hygiene Data'!E24)))</f>
        <v/>
      </c>
      <c r="DS30" s="390" t="str">
        <f ca="1">+IF(OFFSET('Hygiene Data'!$E$12,0,10*ROW('Hygiene Data'!E24))="","",OFFSET('Hygiene Data'!$E$12,0,10*ROW('Hygiene Data'!E24)))</f>
        <v/>
      </c>
      <c r="DT30" s="390" t="str">
        <f ca="1">+IF(OFFSET('Hygiene Data'!$E$13,0,10*ROW('Hygiene Data'!E24))="","",OFFSET('Hygiene Data'!$E$13,0,10*ROW('Hygiene Data'!E24)))</f>
        <v/>
      </c>
      <c r="DU30" s="390" t="str">
        <f ca="1">+IF(OFFSET('Hygiene Data'!$F$11,0,10*ROW('Hygiene Data'!F24))="","",OFFSET('Hygiene Data'!$F$11,0,10*ROW('Hygiene Data'!F24)))</f>
        <v/>
      </c>
      <c r="DV30" s="390" t="str">
        <f ca="1">+IF(OFFSET('Hygiene Data'!$F$12,0,10*ROW('Hygiene Data'!F24))="","",OFFSET('Hygiene Data'!$F$12,0,10*ROW('Hygiene Data'!F24)))</f>
        <v/>
      </c>
      <c r="DW30" s="390" t="str">
        <f ca="1">+IF(OFFSET('Hygiene Data'!$F$13,0,10*ROW('Hygiene Data'!F24))="","",OFFSET('Hygiene Data'!$F$13,0,10*ROW('Hygiene Data'!F24)))</f>
        <v/>
      </c>
      <c r="DX30" s="390" t="str">
        <f ca="1">+IF(OFFSET('Hygiene Data'!$G$11,0,10*ROW('Hygiene Data'!G24))="","",OFFSET('Hygiene Data'!$G$11,0,10*ROW('Hygiene Data'!G24)))</f>
        <v/>
      </c>
      <c r="DY30" s="390" t="str">
        <f ca="1">+IF(OFFSET('Hygiene Data'!$G$12,0,10*ROW('Hygiene Data'!G24))="","",OFFSET('Hygiene Data'!$G$12,0,10*ROW('Hygiene Data'!G24)))</f>
        <v/>
      </c>
      <c r="DZ30" s="390" t="str">
        <f ca="1">+IF(OFFSET('Hygiene Data'!$G$13,0,10*ROW('Hygiene Data'!G24))="","",OFFSET('Hygiene Data'!$G$13,0,10*ROW('Hygiene Data'!G24)))</f>
        <v/>
      </c>
      <c r="EA30" s="390" t="str">
        <f ca="1">+IF(OFFSET('Hygiene Data'!$H$11,0,10*ROW('Hygiene Data'!H24))="","",OFFSET('Hygiene Data'!$H$11,0,10*ROW('Hygiene Data'!H24)))</f>
        <v/>
      </c>
      <c r="EB30" s="390" t="str">
        <f ca="1">+IF(OFFSET('Hygiene Data'!$H$12,0,10*ROW('Hygiene Data'!H24))="","",OFFSET('Hygiene Data'!$H$12,0,10*ROW('Hygiene Data'!H24)))</f>
        <v/>
      </c>
      <c r="EC30" s="390" t="str">
        <f ca="1">+IF(OFFSET('Hygiene Data'!$H$13,0,10*ROW('Hygiene Data'!H24))="","",OFFSET('Hygiene Data'!$H$13,0,10*ROW('Hygiene Data'!H24)))</f>
        <v/>
      </c>
      <c r="ED30" s="390" t="str">
        <f ca="1">+IF(OFFSET('Hygiene Data'!$I$11,0,10*ROW('Hygiene Data'!I24))="","",OFFSET('Hygiene Data'!$I$11,0,10*ROW('Hygiene Data'!I24)))</f>
        <v/>
      </c>
      <c r="EE30" s="390" t="str">
        <f ca="1">+IF(OFFSET('Hygiene Data'!$I$12,0,10*ROW('Hygiene Data'!I24))="","",OFFSET('Hygiene Data'!$I$12,0,10*ROW('Hygiene Data'!I24)))</f>
        <v/>
      </c>
      <c r="EF30" s="390" t="str">
        <f ca="1">+IF(OFFSET('Hygiene Data'!$I$13,0,10*ROW('Hygiene Data'!I24))="","",OFFSET('Hygiene Data'!$I$13,0,10*ROW('Hygiene Data'!I24)))</f>
        <v/>
      </c>
    </row>
    <row r="31" spans="1:136" x14ac:dyDescent="0.25">
      <c r="A31" s="499" t="str">
        <f ca="1">+IF(OFFSET('Water Data'!$B$2,0,10*ROW('Water Data'!E25))="","",OFFSET('Water Data'!$B$2,0,10*ROW('Water Data'!E25)))</f>
        <v/>
      </c>
      <c r="B31" s="499"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26" t="str">
        <f t="shared" ca="1" si="0"/>
        <v/>
      </c>
      <c r="D31" s="527"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27"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27"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27"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27"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27"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27"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27"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27"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27"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27"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27"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27"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27"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27"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27"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27"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27"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28"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28"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28"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28"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28"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28"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28"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28"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28"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28"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28"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28"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28"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28"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28"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28"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28"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28"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28"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28"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28"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28"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28"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28"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28"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28"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28"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28"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28"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28"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29"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605"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29"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29"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29"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29"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29"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29"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29"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29"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29"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29"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29"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29"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29"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29"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29"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29"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90" t="str">
        <f ca="1">+IF(OFFSET('Water Data'!$D$27,0,10*ROW('Water Data'!D25))="","",OFFSET('Water Data'!$D$27,0,10*ROW('Water Data'!D25)))</f>
        <v/>
      </c>
      <c r="BT31" s="390" t="str">
        <f ca="1">+IF(OFFSET('Water Data'!$D$28,0,10*ROW('Water Data'!D25))="","",OFFSET('Water Data'!$D$28,0,10*ROW('Water Data'!D25)))</f>
        <v/>
      </c>
      <c r="BU31" s="390" t="str">
        <f ca="1">+IF(OFFSET('Water Data'!$D$29,0,10*ROW('Water Data'!D25))="","",OFFSET('Water Data'!$D$29,0,10*ROW('Water Data'!D25)))</f>
        <v/>
      </c>
      <c r="BV31" s="390" t="str">
        <f ca="1">+IF(OFFSET('Water Data'!$E$27,0,10*ROW('Water Data'!E25))="","",OFFSET('Water Data'!$E$27,0,10*ROW('Water Data'!E25)))</f>
        <v/>
      </c>
      <c r="BW31" s="390" t="str">
        <f ca="1">+IF(OFFSET('Water Data'!$E$28,0,10*ROW('Water Data'!E25))="","",OFFSET('Water Data'!$E$28,0,10*ROW('Water Data'!E25)))</f>
        <v/>
      </c>
      <c r="BX31" s="390" t="str">
        <f ca="1">+IF(OFFSET('Water Data'!$E$29,0,10*ROW('Water Data'!E25))="","",OFFSET('Water Data'!$E$29,0,10*ROW('Water Data'!E25)))</f>
        <v/>
      </c>
      <c r="BY31" s="390" t="str">
        <f ca="1">+IF(OFFSET('Water Data'!$F$27,0,10*ROW('Water Data'!F25))="","",OFFSET('Water Data'!$F$27,0,10*ROW('Water Data'!F25)))</f>
        <v/>
      </c>
      <c r="BZ31" s="390" t="str">
        <f ca="1">+IF(OFFSET('Water Data'!$F$28,0,10*ROW('Water Data'!F25))="","",OFFSET('Water Data'!$F$28,0,10*ROW('Water Data'!F25)))</f>
        <v/>
      </c>
      <c r="CA31" s="390" t="str">
        <f ca="1">+IF(OFFSET('Water Data'!$F$29,0,10*ROW('Water Data'!F25))="","",OFFSET('Water Data'!$F$29,0,10*ROW('Water Data'!F25)))</f>
        <v/>
      </c>
      <c r="CB31" s="390" t="str">
        <f ca="1">+IF(OFFSET('Water Data'!$G$27,0,10*ROW('Water Data'!G25))="","",OFFSET('Water Data'!$G$27,0,10*ROW('Water Data'!G25)))</f>
        <v/>
      </c>
      <c r="CC31" s="390" t="str">
        <f ca="1">+IF(OFFSET('Water Data'!$G$28,0,10*ROW('Water Data'!G25))="","",OFFSET('Water Data'!$G$28,0,10*ROW('Water Data'!G25)))</f>
        <v/>
      </c>
      <c r="CD31" s="390" t="str">
        <f ca="1">+IF(OFFSET('Water Data'!$G$29,0,10*ROW('Water Data'!G25))="","",OFFSET('Water Data'!$G$29,0,10*ROW('Water Data'!G25)))</f>
        <v/>
      </c>
      <c r="CE31" s="390" t="str">
        <f ca="1">+IF(OFFSET('Water Data'!$H$27,0,10*ROW('Water Data'!H25))="","",OFFSET('Water Data'!$H$27,0,10*ROW('Water Data'!H25)))</f>
        <v/>
      </c>
      <c r="CF31" s="390" t="str">
        <f ca="1">+IF(OFFSET('Water Data'!$H$28,0,10*ROW('Water Data'!H25))="","",OFFSET('Water Data'!$H$28,0,10*ROW('Water Data'!H25)))</f>
        <v/>
      </c>
      <c r="CG31" s="390" t="str">
        <f ca="1">+IF(OFFSET('Water Data'!$H$29,0,10*ROW('Water Data'!H25))="","",OFFSET('Water Data'!$H$29,0,10*ROW('Water Data'!H25)))</f>
        <v/>
      </c>
      <c r="CH31" s="390" t="str">
        <f ca="1">+IF(OFFSET('Water Data'!$I$27,0,10*ROW('Water Data'!I25))="","",OFFSET('Water Data'!$I$27,0,10*ROW('Water Data'!I25)))</f>
        <v/>
      </c>
      <c r="CI31" s="390" t="str">
        <f ca="1">+IF(OFFSET('Water Data'!$I$28,0,10*ROW('Water Data'!I25))="","",OFFSET('Water Data'!$I$28,0,10*ROW('Water Data'!I25)))</f>
        <v/>
      </c>
      <c r="CJ31" s="390" t="str">
        <f ca="1">+IF(OFFSET('Water Data'!$I$29,0,10*ROW('Water Data'!I25))="","",OFFSET('Water Data'!$I$29,0,10*ROW('Water Data'!I25)))</f>
        <v/>
      </c>
      <c r="CK31" s="390" t="str">
        <f ca="1">+IF(OFFSET('Sanitation Data'!$D$28,0,10*ROW('Sanitation Data'!D25))="","",OFFSET('Sanitation Data'!$D$28,0,10*ROW('Sanitation Data'!D25)))</f>
        <v/>
      </c>
      <c r="CL31" s="390" t="str">
        <f ca="1">+IF(OFFSET('Sanitation Data'!$D$29,0,10*ROW('Sanitation Data'!D25))="","",OFFSET('Sanitation Data'!$D$29,0,10*ROW('Sanitation Data'!D25)))</f>
        <v/>
      </c>
      <c r="CM31" s="390" t="str">
        <f ca="1">+IF(OFFSET('Sanitation Data'!$D$30,0,10*ROW('Sanitation Data'!D25))="","",OFFSET('Sanitation Data'!$D$30,0,10*ROW('Sanitation Data'!D25)))</f>
        <v/>
      </c>
      <c r="CN31" s="390" t="str">
        <f ca="1">+IF(OFFSET('Sanitation Data'!$D$31,0,10*ROW('Sanitation Data'!D25))="","",OFFSET('Sanitation Data'!$D$31,0,10*ROW('Sanitation Data'!D25)))</f>
        <v/>
      </c>
      <c r="CO31" s="390" t="str">
        <f ca="1">+IF(OFFSET('Sanitation Data'!$D$32,0,10*ROW('Sanitation Data'!D25))="","",OFFSET('Sanitation Data'!$D$32,0,10*ROW('Sanitation Data'!D25)))</f>
        <v/>
      </c>
      <c r="CP31" s="390" t="str">
        <f ca="1">+IF(OFFSET('Sanitation Data'!$E$28,0,10*ROW('Sanitation Data'!E25))="","",OFFSET('Sanitation Data'!$E$28,0,10*ROW('Sanitation Data'!E25)))</f>
        <v/>
      </c>
      <c r="CQ31" s="390" t="str">
        <f ca="1">+IF(OFFSET('Sanitation Data'!$E$29,0,10*ROW('Sanitation Data'!E25))="","",OFFSET('Sanitation Data'!$E$29,0,10*ROW('Sanitation Data'!E25)))</f>
        <v/>
      </c>
      <c r="CR31" s="390" t="str">
        <f ca="1">+IF(OFFSET('Sanitation Data'!$E$30,0,10*ROW('Sanitation Data'!E25))="","",OFFSET('Sanitation Data'!$E$30,0,10*ROW('Sanitation Data'!E25)))</f>
        <v/>
      </c>
      <c r="CS31" s="390" t="str">
        <f ca="1">+IF(OFFSET('Sanitation Data'!$E$31,0,10*ROW('Sanitation Data'!E25))="","",OFFSET('Sanitation Data'!$E$31,0,10*ROW('Sanitation Data'!E25)))</f>
        <v/>
      </c>
      <c r="CT31" s="390" t="str">
        <f ca="1">+IF(OFFSET('Sanitation Data'!$E$32,0,10*ROW('Sanitation Data'!E25))="","",OFFSET('Sanitation Data'!$E$32,0,10*ROW('Sanitation Data'!E25)))</f>
        <v/>
      </c>
      <c r="CU31" s="390" t="str">
        <f ca="1">+IF(OFFSET('Sanitation Data'!$F$28,0,10*ROW('Sanitation Data'!F25))="","",OFFSET('Sanitation Data'!$F$28,0,10*ROW('Sanitation Data'!F25)))</f>
        <v/>
      </c>
      <c r="CV31" s="390" t="str">
        <f ca="1">+IF(OFFSET('Sanitation Data'!$F$29,0,10*ROW('Sanitation Data'!F25))="","",OFFSET('Sanitation Data'!$F$29,0,10*ROW('Sanitation Data'!F25)))</f>
        <v/>
      </c>
      <c r="CW31" s="390" t="str">
        <f ca="1">+IF(OFFSET('Sanitation Data'!$F$30,0,10*ROW('Sanitation Data'!F25))="","",OFFSET('Sanitation Data'!$F$30,0,10*ROW('Sanitation Data'!F25)))</f>
        <v/>
      </c>
      <c r="CX31" s="390" t="str">
        <f ca="1">+IF(OFFSET('Sanitation Data'!$F$31,0,10*ROW('Sanitation Data'!F25))="","",OFFSET('Sanitation Data'!$F$31,0,10*ROW('Sanitation Data'!F25)))</f>
        <v/>
      </c>
      <c r="CY31" s="390" t="str">
        <f ca="1">+IF(OFFSET('Sanitation Data'!$F$32,0,10*ROW('Sanitation Data'!F25))="","",OFFSET('Sanitation Data'!$F$32,0,10*ROW('Sanitation Data'!F25)))</f>
        <v/>
      </c>
      <c r="CZ31" s="390" t="str">
        <f ca="1">+IF(OFFSET('Sanitation Data'!$G$28,0,10*ROW('Sanitation Data'!G25))="","",OFFSET('Sanitation Data'!$G$28,0,10*ROW('Sanitation Data'!G25)))</f>
        <v/>
      </c>
      <c r="DA31" s="390" t="str">
        <f ca="1">+IF(OFFSET('Sanitation Data'!$G$29,0,10*ROW('Sanitation Data'!G25))="","",OFFSET('Sanitation Data'!$G$29,0,10*ROW('Sanitation Data'!G25)))</f>
        <v/>
      </c>
      <c r="DB31" s="390" t="str">
        <f ca="1">+IF(OFFSET('Sanitation Data'!$G$30,0,10*ROW('Sanitation Data'!G25))="","",OFFSET('Sanitation Data'!$G$30,0,10*ROW('Sanitation Data'!G25)))</f>
        <v/>
      </c>
      <c r="DC31" s="390" t="str">
        <f ca="1">+IF(OFFSET('Sanitation Data'!$G$31,0,10*ROW('Sanitation Data'!G25))="","",OFFSET('Sanitation Data'!$G$31,0,10*ROW('Sanitation Data'!G25)))</f>
        <v/>
      </c>
      <c r="DD31" s="390" t="str">
        <f ca="1">+IF(OFFSET('Sanitation Data'!$G$32,0,10*ROW('Sanitation Data'!G25))="","",OFFSET('Sanitation Data'!$G$32,0,10*ROW('Sanitation Data'!G25)))</f>
        <v/>
      </c>
      <c r="DE31" s="390" t="str">
        <f ca="1">+IF(OFFSET('Sanitation Data'!$H$28,0,10*ROW('Sanitation Data'!H25))="","",OFFSET('Sanitation Data'!$H$28,0,10*ROW('Sanitation Data'!H25)))</f>
        <v/>
      </c>
      <c r="DF31" s="390" t="str">
        <f ca="1">+IF(OFFSET('Sanitation Data'!$H$29,0,10*ROW('Sanitation Data'!H25))="","",OFFSET('Sanitation Data'!$H$29,0,10*ROW('Sanitation Data'!H25)))</f>
        <v/>
      </c>
      <c r="DG31" s="390" t="str">
        <f ca="1">+IF(OFFSET('Sanitation Data'!$H$30,0,10*ROW('Sanitation Data'!H25))="","",OFFSET('Sanitation Data'!$H$30,0,10*ROW('Sanitation Data'!H25)))</f>
        <v/>
      </c>
      <c r="DH31" s="390" t="str">
        <f ca="1">+IF(OFFSET('Sanitation Data'!$H$31,0,10*ROW('Sanitation Data'!H25))="","",OFFSET('Sanitation Data'!$H$31,0,10*ROW('Sanitation Data'!H25)))</f>
        <v/>
      </c>
      <c r="DI31" s="390" t="str">
        <f ca="1">+IF(OFFSET('Sanitation Data'!$H$32,0,10*ROW('Sanitation Data'!H25))="","",OFFSET('Sanitation Data'!$H$32,0,10*ROW('Sanitation Data'!H25)))</f>
        <v/>
      </c>
      <c r="DJ31" s="390" t="str">
        <f ca="1">+IF(OFFSET('Sanitation Data'!$I$28,0,10*ROW('Sanitation Data'!I25))="","",OFFSET('Sanitation Data'!$I$28,0,10*ROW('Sanitation Data'!I25)))</f>
        <v/>
      </c>
      <c r="DK31" s="390" t="str">
        <f ca="1">+IF(OFFSET('Sanitation Data'!$I$29,0,10*ROW('Sanitation Data'!I25))="","",OFFSET('Sanitation Data'!$I$29,0,10*ROW('Sanitation Data'!I25)))</f>
        <v/>
      </c>
      <c r="DL31" s="390" t="str">
        <f ca="1">+IF(OFFSET('Sanitation Data'!$I$30,0,10*ROW('Sanitation Data'!I25))="","",OFFSET('Sanitation Data'!$I$30,0,10*ROW('Sanitation Data'!I25)))</f>
        <v/>
      </c>
      <c r="DM31" s="390" t="str">
        <f ca="1">+IF(OFFSET('Sanitation Data'!$I$31,0,10*ROW('Sanitation Data'!I25))="","",OFFSET('Sanitation Data'!$I$31,0,10*ROW('Sanitation Data'!I25)))</f>
        <v/>
      </c>
      <c r="DN31" s="390" t="str">
        <f ca="1">+IF(OFFSET('Sanitation Data'!$I$32,0,10*ROW('Sanitation Data'!I25))="","",OFFSET('Sanitation Data'!$I$32,0,10*ROW('Sanitation Data'!I25)))</f>
        <v/>
      </c>
      <c r="DO31" s="390" t="str">
        <f ca="1">+IF(OFFSET('Hygiene Data'!$D$11,0,10*ROW('Hygiene Data'!D25))="","",OFFSET('Hygiene Data'!$D$11,0,10*ROW('Hygiene Data'!D25)))</f>
        <v/>
      </c>
      <c r="DP31" s="390" t="str">
        <f ca="1">+IF(OFFSET('Hygiene Data'!$D$12,0,10*ROW('Hygiene Data'!D25))="","",OFFSET('Hygiene Data'!$D$12,0,10*ROW('Hygiene Data'!D25)))</f>
        <v/>
      </c>
      <c r="DQ31" s="390" t="str">
        <f ca="1">+IF(OFFSET('Hygiene Data'!$D$13,0,10*ROW('Hygiene Data'!D25))="","",OFFSET('Hygiene Data'!$D$13,0,10*ROW('Hygiene Data'!D25)))</f>
        <v/>
      </c>
      <c r="DR31" s="390" t="str">
        <f ca="1">+IF(OFFSET('Hygiene Data'!$E$11,0,10*ROW('Hygiene Data'!E25))="","",OFFSET('Hygiene Data'!$E$11,0,10*ROW('Hygiene Data'!E25)))</f>
        <v/>
      </c>
      <c r="DS31" s="390" t="str">
        <f ca="1">+IF(OFFSET('Hygiene Data'!$E$12,0,10*ROW('Hygiene Data'!E25))="","",OFFSET('Hygiene Data'!$E$12,0,10*ROW('Hygiene Data'!E25)))</f>
        <v/>
      </c>
      <c r="DT31" s="390" t="str">
        <f ca="1">+IF(OFFSET('Hygiene Data'!$E$13,0,10*ROW('Hygiene Data'!E25))="","",OFFSET('Hygiene Data'!$E$13,0,10*ROW('Hygiene Data'!E25)))</f>
        <v/>
      </c>
      <c r="DU31" s="390" t="str">
        <f ca="1">+IF(OFFSET('Hygiene Data'!$F$11,0,10*ROW('Hygiene Data'!F25))="","",OFFSET('Hygiene Data'!$F$11,0,10*ROW('Hygiene Data'!F25)))</f>
        <v/>
      </c>
      <c r="DV31" s="390" t="str">
        <f ca="1">+IF(OFFSET('Hygiene Data'!$F$12,0,10*ROW('Hygiene Data'!F25))="","",OFFSET('Hygiene Data'!$F$12,0,10*ROW('Hygiene Data'!F25)))</f>
        <v/>
      </c>
      <c r="DW31" s="390" t="str">
        <f ca="1">+IF(OFFSET('Hygiene Data'!$F$13,0,10*ROW('Hygiene Data'!F25))="","",OFFSET('Hygiene Data'!$F$13,0,10*ROW('Hygiene Data'!F25)))</f>
        <v/>
      </c>
      <c r="DX31" s="390" t="str">
        <f ca="1">+IF(OFFSET('Hygiene Data'!$G$11,0,10*ROW('Hygiene Data'!G25))="","",OFFSET('Hygiene Data'!$G$11,0,10*ROW('Hygiene Data'!G25)))</f>
        <v/>
      </c>
      <c r="DY31" s="390" t="str">
        <f ca="1">+IF(OFFSET('Hygiene Data'!$G$12,0,10*ROW('Hygiene Data'!G25))="","",OFFSET('Hygiene Data'!$G$12,0,10*ROW('Hygiene Data'!G25)))</f>
        <v/>
      </c>
      <c r="DZ31" s="390" t="str">
        <f ca="1">+IF(OFFSET('Hygiene Data'!$G$13,0,10*ROW('Hygiene Data'!G25))="","",OFFSET('Hygiene Data'!$G$13,0,10*ROW('Hygiene Data'!G25)))</f>
        <v/>
      </c>
      <c r="EA31" s="390" t="str">
        <f ca="1">+IF(OFFSET('Hygiene Data'!$H$11,0,10*ROW('Hygiene Data'!H25))="","",OFFSET('Hygiene Data'!$H$11,0,10*ROW('Hygiene Data'!H25)))</f>
        <v/>
      </c>
      <c r="EB31" s="390" t="str">
        <f ca="1">+IF(OFFSET('Hygiene Data'!$H$12,0,10*ROW('Hygiene Data'!H25))="","",OFFSET('Hygiene Data'!$H$12,0,10*ROW('Hygiene Data'!H25)))</f>
        <v/>
      </c>
      <c r="EC31" s="390" t="str">
        <f ca="1">+IF(OFFSET('Hygiene Data'!$H$13,0,10*ROW('Hygiene Data'!H25))="","",OFFSET('Hygiene Data'!$H$13,0,10*ROW('Hygiene Data'!H25)))</f>
        <v/>
      </c>
      <c r="ED31" s="390" t="str">
        <f ca="1">+IF(OFFSET('Hygiene Data'!$I$11,0,10*ROW('Hygiene Data'!I25))="","",OFFSET('Hygiene Data'!$I$11,0,10*ROW('Hygiene Data'!I25)))</f>
        <v/>
      </c>
      <c r="EE31" s="390" t="str">
        <f ca="1">+IF(OFFSET('Hygiene Data'!$I$12,0,10*ROW('Hygiene Data'!I25))="","",OFFSET('Hygiene Data'!$I$12,0,10*ROW('Hygiene Data'!I25)))</f>
        <v/>
      </c>
      <c r="EF31" s="390" t="str">
        <f ca="1">+IF(OFFSET('Hygiene Data'!$I$13,0,10*ROW('Hygiene Data'!I25))="","",OFFSET('Hygiene Data'!$I$13,0,10*ROW('Hygiene Data'!I25)))</f>
        <v/>
      </c>
    </row>
    <row r="32" spans="1:136" x14ac:dyDescent="0.25">
      <c r="A32" s="499" t="str">
        <f ca="1">+IF(OFFSET('Water Data'!$B$2,0,10*ROW('Water Data'!E26))="","",OFFSET('Water Data'!$B$2,0,10*ROW('Water Data'!E26)))</f>
        <v/>
      </c>
      <c r="B32" s="499"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26" t="str">
        <f t="shared" ca="1" si="0"/>
        <v/>
      </c>
      <c r="D32" s="527"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27"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27"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27"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27"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27"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27"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27"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27"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27"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27"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27"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27"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27"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27"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27"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27"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27"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28"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28"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28"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28"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28"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28"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28"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28"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28"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28"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28"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28"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28"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28"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28"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28"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28"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28"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28"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28"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28"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28"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28"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28"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28"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28"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28"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28"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28"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28"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29"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605"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29"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29"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29"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29"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29"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29"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29"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29"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29"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29"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29"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29"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29"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29"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29"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29"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90" t="str">
        <f ca="1">+IF(OFFSET('Water Data'!$D$27,0,10*ROW('Water Data'!D26))="","",OFFSET('Water Data'!$D$27,0,10*ROW('Water Data'!D26)))</f>
        <v/>
      </c>
      <c r="BT32" s="390" t="str">
        <f ca="1">+IF(OFFSET('Water Data'!$D$28,0,10*ROW('Water Data'!D26))="","",OFFSET('Water Data'!$D$28,0,10*ROW('Water Data'!D26)))</f>
        <v/>
      </c>
      <c r="BU32" s="390" t="str">
        <f ca="1">+IF(OFFSET('Water Data'!$D$29,0,10*ROW('Water Data'!D26))="","",OFFSET('Water Data'!$D$29,0,10*ROW('Water Data'!D26)))</f>
        <v/>
      </c>
      <c r="BV32" s="390" t="str">
        <f ca="1">+IF(OFFSET('Water Data'!$E$27,0,10*ROW('Water Data'!E26))="","",OFFSET('Water Data'!$E$27,0,10*ROW('Water Data'!E26)))</f>
        <v/>
      </c>
      <c r="BW32" s="390" t="str">
        <f ca="1">+IF(OFFSET('Water Data'!$E$28,0,10*ROW('Water Data'!E26))="","",OFFSET('Water Data'!$E$28,0,10*ROW('Water Data'!E26)))</f>
        <v/>
      </c>
      <c r="BX32" s="390" t="str">
        <f ca="1">+IF(OFFSET('Water Data'!$E$29,0,10*ROW('Water Data'!E26))="","",OFFSET('Water Data'!$E$29,0,10*ROW('Water Data'!E26)))</f>
        <v/>
      </c>
      <c r="BY32" s="390" t="str">
        <f ca="1">+IF(OFFSET('Water Data'!$F$27,0,10*ROW('Water Data'!F26))="","",OFFSET('Water Data'!$F$27,0,10*ROW('Water Data'!F26)))</f>
        <v/>
      </c>
      <c r="BZ32" s="390" t="str">
        <f ca="1">+IF(OFFSET('Water Data'!$F$28,0,10*ROW('Water Data'!F26))="","",OFFSET('Water Data'!$F$28,0,10*ROW('Water Data'!F26)))</f>
        <v/>
      </c>
      <c r="CA32" s="390" t="str">
        <f ca="1">+IF(OFFSET('Water Data'!$F$29,0,10*ROW('Water Data'!F26))="","",OFFSET('Water Data'!$F$29,0,10*ROW('Water Data'!F26)))</f>
        <v/>
      </c>
      <c r="CB32" s="390" t="str">
        <f ca="1">+IF(OFFSET('Water Data'!$G$27,0,10*ROW('Water Data'!G26))="","",OFFSET('Water Data'!$G$27,0,10*ROW('Water Data'!G26)))</f>
        <v/>
      </c>
      <c r="CC32" s="390" t="str">
        <f ca="1">+IF(OFFSET('Water Data'!$G$28,0,10*ROW('Water Data'!G26))="","",OFFSET('Water Data'!$G$28,0,10*ROW('Water Data'!G26)))</f>
        <v/>
      </c>
      <c r="CD32" s="390" t="str">
        <f ca="1">+IF(OFFSET('Water Data'!$G$29,0,10*ROW('Water Data'!G26))="","",OFFSET('Water Data'!$G$29,0,10*ROW('Water Data'!G26)))</f>
        <v/>
      </c>
      <c r="CE32" s="390" t="str">
        <f ca="1">+IF(OFFSET('Water Data'!$H$27,0,10*ROW('Water Data'!H26))="","",OFFSET('Water Data'!$H$27,0,10*ROW('Water Data'!H26)))</f>
        <v/>
      </c>
      <c r="CF32" s="390" t="str">
        <f ca="1">+IF(OFFSET('Water Data'!$H$28,0,10*ROW('Water Data'!H26))="","",OFFSET('Water Data'!$H$28,0,10*ROW('Water Data'!H26)))</f>
        <v/>
      </c>
      <c r="CG32" s="390" t="str">
        <f ca="1">+IF(OFFSET('Water Data'!$H$29,0,10*ROW('Water Data'!H26))="","",OFFSET('Water Data'!$H$29,0,10*ROW('Water Data'!H26)))</f>
        <v/>
      </c>
      <c r="CH32" s="390" t="str">
        <f ca="1">+IF(OFFSET('Water Data'!$I$27,0,10*ROW('Water Data'!I26))="","",OFFSET('Water Data'!$I$27,0,10*ROW('Water Data'!I26)))</f>
        <v/>
      </c>
      <c r="CI32" s="390" t="str">
        <f ca="1">+IF(OFFSET('Water Data'!$I$28,0,10*ROW('Water Data'!I26))="","",OFFSET('Water Data'!$I$28,0,10*ROW('Water Data'!I26)))</f>
        <v/>
      </c>
      <c r="CJ32" s="390" t="str">
        <f ca="1">+IF(OFFSET('Water Data'!$I$29,0,10*ROW('Water Data'!I26))="","",OFFSET('Water Data'!$I$29,0,10*ROW('Water Data'!I26)))</f>
        <v/>
      </c>
      <c r="CK32" s="390" t="str">
        <f ca="1">+IF(OFFSET('Sanitation Data'!$D$28,0,10*ROW('Sanitation Data'!D26))="","",OFFSET('Sanitation Data'!$D$28,0,10*ROW('Sanitation Data'!D26)))</f>
        <v/>
      </c>
      <c r="CL32" s="390" t="str">
        <f ca="1">+IF(OFFSET('Sanitation Data'!$D$29,0,10*ROW('Sanitation Data'!D26))="","",OFFSET('Sanitation Data'!$D$29,0,10*ROW('Sanitation Data'!D26)))</f>
        <v/>
      </c>
      <c r="CM32" s="390" t="str">
        <f ca="1">+IF(OFFSET('Sanitation Data'!$D$30,0,10*ROW('Sanitation Data'!D26))="","",OFFSET('Sanitation Data'!$D$30,0,10*ROW('Sanitation Data'!D26)))</f>
        <v/>
      </c>
      <c r="CN32" s="390" t="str">
        <f ca="1">+IF(OFFSET('Sanitation Data'!$D$31,0,10*ROW('Sanitation Data'!D26))="","",OFFSET('Sanitation Data'!$D$31,0,10*ROW('Sanitation Data'!D26)))</f>
        <v/>
      </c>
      <c r="CO32" s="390" t="str">
        <f ca="1">+IF(OFFSET('Sanitation Data'!$D$32,0,10*ROW('Sanitation Data'!D26))="","",OFFSET('Sanitation Data'!$D$32,0,10*ROW('Sanitation Data'!D26)))</f>
        <v/>
      </c>
      <c r="CP32" s="390" t="str">
        <f ca="1">+IF(OFFSET('Sanitation Data'!$E$28,0,10*ROW('Sanitation Data'!E26))="","",OFFSET('Sanitation Data'!$E$28,0,10*ROW('Sanitation Data'!E26)))</f>
        <v/>
      </c>
      <c r="CQ32" s="390" t="str">
        <f ca="1">+IF(OFFSET('Sanitation Data'!$E$29,0,10*ROW('Sanitation Data'!E26))="","",OFFSET('Sanitation Data'!$E$29,0,10*ROW('Sanitation Data'!E26)))</f>
        <v/>
      </c>
      <c r="CR32" s="390" t="str">
        <f ca="1">+IF(OFFSET('Sanitation Data'!$E$30,0,10*ROW('Sanitation Data'!E26))="","",OFFSET('Sanitation Data'!$E$30,0,10*ROW('Sanitation Data'!E26)))</f>
        <v/>
      </c>
      <c r="CS32" s="390" t="str">
        <f ca="1">+IF(OFFSET('Sanitation Data'!$E$31,0,10*ROW('Sanitation Data'!E26))="","",OFFSET('Sanitation Data'!$E$31,0,10*ROW('Sanitation Data'!E26)))</f>
        <v/>
      </c>
      <c r="CT32" s="390" t="str">
        <f ca="1">+IF(OFFSET('Sanitation Data'!$E$32,0,10*ROW('Sanitation Data'!E26))="","",OFFSET('Sanitation Data'!$E$32,0,10*ROW('Sanitation Data'!E26)))</f>
        <v/>
      </c>
      <c r="CU32" s="390" t="str">
        <f ca="1">+IF(OFFSET('Sanitation Data'!$F$28,0,10*ROW('Sanitation Data'!F26))="","",OFFSET('Sanitation Data'!$F$28,0,10*ROW('Sanitation Data'!F26)))</f>
        <v/>
      </c>
      <c r="CV32" s="390" t="str">
        <f ca="1">+IF(OFFSET('Sanitation Data'!$F$29,0,10*ROW('Sanitation Data'!F26))="","",OFFSET('Sanitation Data'!$F$29,0,10*ROW('Sanitation Data'!F26)))</f>
        <v/>
      </c>
      <c r="CW32" s="390" t="str">
        <f ca="1">+IF(OFFSET('Sanitation Data'!$F$30,0,10*ROW('Sanitation Data'!F26))="","",OFFSET('Sanitation Data'!$F$30,0,10*ROW('Sanitation Data'!F26)))</f>
        <v/>
      </c>
      <c r="CX32" s="390" t="str">
        <f ca="1">+IF(OFFSET('Sanitation Data'!$F$31,0,10*ROW('Sanitation Data'!F26))="","",OFFSET('Sanitation Data'!$F$31,0,10*ROW('Sanitation Data'!F26)))</f>
        <v/>
      </c>
      <c r="CY32" s="390" t="str">
        <f ca="1">+IF(OFFSET('Sanitation Data'!$F$32,0,10*ROW('Sanitation Data'!F26))="","",OFFSET('Sanitation Data'!$F$32,0,10*ROW('Sanitation Data'!F26)))</f>
        <v/>
      </c>
      <c r="CZ32" s="390" t="str">
        <f ca="1">+IF(OFFSET('Sanitation Data'!$G$28,0,10*ROW('Sanitation Data'!G26))="","",OFFSET('Sanitation Data'!$G$28,0,10*ROW('Sanitation Data'!G26)))</f>
        <v/>
      </c>
      <c r="DA32" s="390" t="str">
        <f ca="1">+IF(OFFSET('Sanitation Data'!$G$29,0,10*ROW('Sanitation Data'!G26))="","",OFFSET('Sanitation Data'!$G$29,0,10*ROW('Sanitation Data'!G26)))</f>
        <v/>
      </c>
      <c r="DB32" s="390" t="str">
        <f ca="1">+IF(OFFSET('Sanitation Data'!$G$30,0,10*ROW('Sanitation Data'!G26))="","",OFFSET('Sanitation Data'!$G$30,0,10*ROW('Sanitation Data'!G26)))</f>
        <v/>
      </c>
      <c r="DC32" s="390" t="str">
        <f ca="1">+IF(OFFSET('Sanitation Data'!$G$31,0,10*ROW('Sanitation Data'!G26))="","",OFFSET('Sanitation Data'!$G$31,0,10*ROW('Sanitation Data'!G26)))</f>
        <v/>
      </c>
      <c r="DD32" s="390" t="str">
        <f ca="1">+IF(OFFSET('Sanitation Data'!$G$32,0,10*ROW('Sanitation Data'!G26))="","",OFFSET('Sanitation Data'!$G$32,0,10*ROW('Sanitation Data'!G26)))</f>
        <v/>
      </c>
      <c r="DE32" s="390" t="str">
        <f ca="1">+IF(OFFSET('Sanitation Data'!$H$28,0,10*ROW('Sanitation Data'!H26))="","",OFFSET('Sanitation Data'!$H$28,0,10*ROW('Sanitation Data'!H26)))</f>
        <v/>
      </c>
      <c r="DF32" s="390" t="str">
        <f ca="1">+IF(OFFSET('Sanitation Data'!$H$29,0,10*ROW('Sanitation Data'!H26))="","",OFFSET('Sanitation Data'!$H$29,0,10*ROW('Sanitation Data'!H26)))</f>
        <v/>
      </c>
      <c r="DG32" s="390" t="str">
        <f ca="1">+IF(OFFSET('Sanitation Data'!$H$30,0,10*ROW('Sanitation Data'!H26))="","",OFFSET('Sanitation Data'!$H$30,0,10*ROW('Sanitation Data'!H26)))</f>
        <v/>
      </c>
      <c r="DH32" s="390" t="str">
        <f ca="1">+IF(OFFSET('Sanitation Data'!$H$31,0,10*ROW('Sanitation Data'!H26))="","",OFFSET('Sanitation Data'!$H$31,0,10*ROW('Sanitation Data'!H26)))</f>
        <v/>
      </c>
      <c r="DI32" s="390" t="str">
        <f ca="1">+IF(OFFSET('Sanitation Data'!$H$32,0,10*ROW('Sanitation Data'!H26))="","",OFFSET('Sanitation Data'!$H$32,0,10*ROW('Sanitation Data'!H26)))</f>
        <v/>
      </c>
      <c r="DJ32" s="390" t="str">
        <f ca="1">+IF(OFFSET('Sanitation Data'!$I$28,0,10*ROW('Sanitation Data'!I26))="","",OFFSET('Sanitation Data'!$I$28,0,10*ROW('Sanitation Data'!I26)))</f>
        <v/>
      </c>
      <c r="DK32" s="390" t="str">
        <f ca="1">+IF(OFFSET('Sanitation Data'!$I$29,0,10*ROW('Sanitation Data'!I26))="","",OFFSET('Sanitation Data'!$I$29,0,10*ROW('Sanitation Data'!I26)))</f>
        <v/>
      </c>
      <c r="DL32" s="390" t="str">
        <f ca="1">+IF(OFFSET('Sanitation Data'!$I$30,0,10*ROW('Sanitation Data'!I26))="","",OFFSET('Sanitation Data'!$I$30,0,10*ROW('Sanitation Data'!I26)))</f>
        <v/>
      </c>
      <c r="DM32" s="390" t="str">
        <f ca="1">+IF(OFFSET('Sanitation Data'!$I$31,0,10*ROW('Sanitation Data'!I26))="","",OFFSET('Sanitation Data'!$I$31,0,10*ROW('Sanitation Data'!I26)))</f>
        <v/>
      </c>
      <c r="DN32" s="390" t="str">
        <f ca="1">+IF(OFFSET('Sanitation Data'!$I$32,0,10*ROW('Sanitation Data'!I26))="","",OFFSET('Sanitation Data'!$I$32,0,10*ROW('Sanitation Data'!I26)))</f>
        <v/>
      </c>
      <c r="DO32" s="390" t="str">
        <f ca="1">+IF(OFFSET('Hygiene Data'!$D$11,0,10*ROW('Hygiene Data'!D26))="","",OFFSET('Hygiene Data'!$D$11,0,10*ROW('Hygiene Data'!D26)))</f>
        <v/>
      </c>
      <c r="DP32" s="390" t="str">
        <f ca="1">+IF(OFFSET('Hygiene Data'!$D$12,0,10*ROW('Hygiene Data'!D26))="","",OFFSET('Hygiene Data'!$D$12,0,10*ROW('Hygiene Data'!D26)))</f>
        <v/>
      </c>
      <c r="DQ32" s="390" t="str">
        <f ca="1">+IF(OFFSET('Hygiene Data'!$D$13,0,10*ROW('Hygiene Data'!D26))="","",OFFSET('Hygiene Data'!$D$13,0,10*ROW('Hygiene Data'!D26)))</f>
        <v/>
      </c>
      <c r="DR32" s="390" t="str">
        <f ca="1">+IF(OFFSET('Hygiene Data'!$E$11,0,10*ROW('Hygiene Data'!E26))="","",OFFSET('Hygiene Data'!$E$11,0,10*ROW('Hygiene Data'!E26)))</f>
        <v/>
      </c>
      <c r="DS32" s="390" t="str">
        <f ca="1">+IF(OFFSET('Hygiene Data'!$E$12,0,10*ROW('Hygiene Data'!E26))="","",OFFSET('Hygiene Data'!$E$12,0,10*ROW('Hygiene Data'!E26)))</f>
        <v/>
      </c>
      <c r="DT32" s="390" t="str">
        <f ca="1">+IF(OFFSET('Hygiene Data'!$E$13,0,10*ROW('Hygiene Data'!E26))="","",OFFSET('Hygiene Data'!$E$13,0,10*ROW('Hygiene Data'!E26)))</f>
        <v/>
      </c>
      <c r="DU32" s="390" t="str">
        <f ca="1">+IF(OFFSET('Hygiene Data'!$F$11,0,10*ROW('Hygiene Data'!F26))="","",OFFSET('Hygiene Data'!$F$11,0,10*ROW('Hygiene Data'!F26)))</f>
        <v/>
      </c>
      <c r="DV32" s="390" t="str">
        <f ca="1">+IF(OFFSET('Hygiene Data'!$F$12,0,10*ROW('Hygiene Data'!F26))="","",OFFSET('Hygiene Data'!$F$12,0,10*ROW('Hygiene Data'!F26)))</f>
        <v/>
      </c>
      <c r="DW32" s="390" t="str">
        <f ca="1">+IF(OFFSET('Hygiene Data'!$F$13,0,10*ROW('Hygiene Data'!F26))="","",OFFSET('Hygiene Data'!$F$13,0,10*ROW('Hygiene Data'!F26)))</f>
        <v/>
      </c>
      <c r="DX32" s="390" t="str">
        <f ca="1">+IF(OFFSET('Hygiene Data'!$G$11,0,10*ROW('Hygiene Data'!G26))="","",OFFSET('Hygiene Data'!$G$11,0,10*ROW('Hygiene Data'!G26)))</f>
        <v/>
      </c>
      <c r="DY32" s="390" t="str">
        <f ca="1">+IF(OFFSET('Hygiene Data'!$G$12,0,10*ROW('Hygiene Data'!G26))="","",OFFSET('Hygiene Data'!$G$12,0,10*ROW('Hygiene Data'!G26)))</f>
        <v/>
      </c>
      <c r="DZ32" s="390" t="str">
        <f ca="1">+IF(OFFSET('Hygiene Data'!$G$13,0,10*ROW('Hygiene Data'!G26))="","",OFFSET('Hygiene Data'!$G$13,0,10*ROW('Hygiene Data'!G26)))</f>
        <v/>
      </c>
      <c r="EA32" s="390" t="str">
        <f ca="1">+IF(OFFSET('Hygiene Data'!$H$11,0,10*ROW('Hygiene Data'!H26))="","",OFFSET('Hygiene Data'!$H$11,0,10*ROW('Hygiene Data'!H26)))</f>
        <v/>
      </c>
      <c r="EB32" s="390" t="str">
        <f ca="1">+IF(OFFSET('Hygiene Data'!$H$12,0,10*ROW('Hygiene Data'!H26))="","",OFFSET('Hygiene Data'!$H$12,0,10*ROW('Hygiene Data'!H26)))</f>
        <v/>
      </c>
      <c r="EC32" s="390" t="str">
        <f ca="1">+IF(OFFSET('Hygiene Data'!$H$13,0,10*ROW('Hygiene Data'!H26))="","",OFFSET('Hygiene Data'!$H$13,0,10*ROW('Hygiene Data'!H26)))</f>
        <v/>
      </c>
      <c r="ED32" s="390" t="str">
        <f ca="1">+IF(OFFSET('Hygiene Data'!$I$11,0,10*ROW('Hygiene Data'!I26))="","",OFFSET('Hygiene Data'!$I$11,0,10*ROW('Hygiene Data'!I26)))</f>
        <v/>
      </c>
      <c r="EE32" s="390" t="str">
        <f ca="1">+IF(OFFSET('Hygiene Data'!$I$12,0,10*ROW('Hygiene Data'!I26))="","",OFFSET('Hygiene Data'!$I$12,0,10*ROW('Hygiene Data'!I26)))</f>
        <v/>
      </c>
      <c r="EF32" s="390" t="str">
        <f ca="1">+IF(OFFSET('Hygiene Data'!$I$13,0,10*ROW('Hygiene Data'!I26))="","",OFFSET('Hygiene Data'!$I$13,0,10*ROW('Hygiene Data'!I26)))</f>
        <v/>
      </c>
    </row>
    <row r="33" spans="1:136" x14ac:dyDescent="0.25">
      <c r="A33" s="499" t="str">
        <f ca="1">+IF(OFFSET('Water Data'!$B$2,0,10*ROW('Water Data'!E27))="","",OFFSET('Water Data'!$B$2,0,10*ROW('Water Data'!E27)))</f>
        <v/>
      </c>
      <c r="B33" s="499"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26" t="str">
        <f t="shared" ca="1" si="0"/>
        <v/>
      </c>
      <c r="D33" s="527"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27"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27"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27"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27"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27"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27"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27"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27"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27"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27"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27"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27"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27"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27"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27"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27"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27"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28"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28"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28"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28"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28"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28"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28"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28"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28"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28"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28"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28"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28"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28"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28"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28"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28"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28"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28"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28"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28"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28"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28"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28"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28"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28"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28"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28"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28"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28"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29"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605"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29"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29"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29"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29"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29"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29"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29"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29"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29"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29"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29"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29"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29"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29"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29"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29"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90" t="str">
        <f ca="1">+IF(OFFSET('Water Data'!$D$27,0,10*ROW('Water Data'!D27))="","",OFFSET('Water Data'!$D$27,0,10*ROW('Water Data'!D27)))</f>
        <v/>
      </c>
      <c r="BT33" s="390" t="str">
        <f ca="1">+IF(OFFSET('Water Data'!$D$28,0,10*ROW('Water Data'!D27))="","",OFFSET('Water Data'!$D$28,0,10*ROW('Water Data'!D27)))</f>
        <v/>
      </c>
      <c r="BU33" s="390" t="str">
        <f ca="1">+IF(OFFSET('Water Data'!$D$29,0,10*ROW('Water Data'!D27))="","",OFFSET('Water Data'!$D$29,0,10*ROW('Water Data'!D27)))</f>
        <v/>
      </c>
      <c r="BV33" s="390" t="str">
        <f ca="1">+IF(OFFSET('Water Data'!$E$27,0,10*ROW('Water Data'!E27))="","",OFFSET('Water Data'!$E$27,0,10*ROW('Water Data'!E27)))</f>
        <v/>
      </c>
      <c r="BW33" s="390" t="str">
        <f ca="1">+IF(OFFSET('Water Data'!$E$28,0,10*ROW('Water Data'!E27))="","",OFFSET('Water Data'!$E$28,0,10*ROW('Water Data'!E27)))</f>
        <v/>
      </c>
      <c r="BX33" s="390" t="str">
        <f ca="1">+IF(OFFSET('Water Data'!$E$29,0,10*ROW('Water Data'!E27))="","",OFFSET('Water Data'!$E$29,0,10*ROW('Water Data'!E27)))</f>
        <v/>
      </c>
      <c r="BY33" s="390" t="str">
        <f ca="1">+IF(OFFSET('Water Data'!$F$27,0,10*ROW('Water Data'!F27))="","",OFFSET('Water Data'!$F$27,0,10*ROW('Water Data'!F27)))</f>
        <v/>
      </c>
      <c r="BZ33" s="390" t="str">
        <f ca="1">+IF(OFFSET('Water Data'!$F$28,0,10*ROW('Water Data'!F27))="","",OFFSET('Water Data'!$F$28,0,10*ROW('Water Data'!F27)))</f>
        <v/>
      </c>
      <c r="CA33" s="390" t="str">
        <f ca="1">+IF(OFFSET('Water Data'!$F$29,0,10*ROW('Water Data'!F27))="","",OFFSET('Water Data'!$F$29,0,10*ROW('Water Data'!F27)))</f>
        <v/>
      </c>
      <c r="CB33" s="390" t="str">
        <f ca="1">+IF(OFFSET('Water Data'!$G$27,0,10*ROW('Water Data'!G27))="","",OFFSET('Water Data'!$G$27,0,10*ROW('Water Data'!G27)))</f>
        <v/>
      </c>
      <c r="CC33" s="390" t="str">
        <f ca="1">+IF(OFFSET('Water Data'!$G$28,0,10*ROW('Water Data'!G27))="","",OFFSET('Water Data'!$G$28,0,10*ROW('Water Data'!G27)))</f>
        <v/>
      </c>
      <c r="CD33" s="390" t="str">
        <f ca="1">+IF(OFFSET('Water Data'!$G$29,0,10*ROW('Water Data'!G27))="","",OFFSET('Water Data'!$G$29,0,10*ROW('Water Data'!G27)))</f>
        <v/>
      </c>
      <c r="CE33" s="390" t="str">
        <f ca="1">+IF(OFFSET('Water Data'!$H$27,0,10*ROW('Water Data'!H27))="","",OFFSET('Water Data'!$H$27,0,10*ROW('Water Data'!H27)))</f>
        <v/>
      </c>
      <c r="CF33" s="390" t="str">
        <f ca="1">+IF(OFFSET('Water Data'!$H$28,0,10*ROW('Water Data'!H27))="","",OFFSET('Water Data'!$H$28,0,10*ROW('Water Data'!H27)))</f>
        <v/>
      </c>
      <c r="CG33" s="390" t="str">
        <f ca="1">+IF(OFFSET('Water Data'!$H$29,0,10*ROW('Water Data'!H27))="","",OFFSET('Water Data'!$H$29,0,10*ROW('Water Data'!H27)))</f>
        <v/>
      </c>
      <c r="CH33" s="390" t="str">
        <f ca="1">+IF(OFFSET('Water Data'!$I$27,0,10*ROW('Water Data'!I27))="","",OFFSET('Water Data'!$I$27,0,10*ROW('Water Data'!I27)))</f>
        <v/>
      </c>
      <c r="CI33" s="390" t="str">
        <f ca="1">+IF(OFFSET('Water Data'!$I$28,0,10*ROW('Water Data'!I27))="","",OFFSET('Water Data'!$I$28,0,10*ROW('Water Data'!I27)))</f>
        <v/>
      </c>
      <c r="CJ33" s="390" t="str">
        <f ca="1">+IF(OFFSET('Water Data'!$I$29,0,10*ROW('Water Data'!I27))="","",OFFSET('Water Data'!$I$29,0,10*ROW('Water Data'!I27)))</f>
        <v/>
      </c>
      <c r="CK33" s="390" t="str">
        <f ca="1">+IF(OFFSET('Sanitation Data'!$D$28,0,10*ROW('Sanitation Data'!D27))="","",OFFSET('Sanitation Data'!$D$28,0,10*ROW('Sanitation Data'!D27)))</f>
        <v/>
      </c>
      <c r="CL33" s="390" t="str">
        <f ca="1">+IF(OFFSET('Sanitation Data'!$D$29,0,10*ROW('Sanitation Data'!D27))="","",OFFSET('Sanitation Data'!$D$29,0,10*ROW('Sanitation Data'!D27)))</f>
        <v/>
      </c>
      <c r="CM33" s="390" t="str">
        <f ca="1">+IF(OFFSET('Sanitation Data'!$D$30,0,10*ROW('Sanitation Data'!D27))="","",OFFSET('Sanitation Data'!$D$30,0,10*ROW('Sanitation Data'!D27)))</f>
        <v/>
      </c>
      <c r="CN33" s="390" t="str">
        <f ca="1">+IF(OFFSET('Sanitation Data'!$D$31,0,10*ROW('Sanitation Data'!D27))="","",OFFSET('Sanitation Data'!$D$31,0,10*ROW('Sanitation Data'!D27)))</f>
        <v/>
      </c>
      <c r="CO33" s="390" t="str">
        <f ca="1">+IF(OFFSET('Sanitation Data'!$D$32,0,10*ROW('Sanitation Data'!D27))="","",OFFSET('Sanitation Data'!$D$32,0,10*ROW('Sanitation Data'!D27)))</f>
        <v/>
      </c>
      <c r="CP33" s="390" t="str">
        <f ca="1">+IF(OFFSET('Sanitation Data'!$E$28,0,10*ROW('Sanitation Data'!E27))="","",OFFSET('Sanitation Data'!$E$28,0,10*ROW('Sanitation Data'!E27)))</f>
        <v/>
      </c>
      <c r="CQ33" s="390" t="str">
        <f ca="1">+IF(OFFSET('Sanitation Data'!$E$29,0,10*ROW('Sanitation Data'!E27))="","",OFFSET('Sanitation Data'!$E$29,0,10*ROW('Sanitation Data'!E27)))</f>
        <v/>
      </c>
      <c r="CR33" s="390" t="str">
        <f ca="1">+IF(OFFSET('Sanitation Data'!$E$30,0,10*ROW('Sanitation Data'!E27))="","",OFFSET('Sanitation Data'!$E$30,0,10*ROW('Sanitation Data'!E27)))</f>
        <v/>
      </c>
      <c r="CS33" s="390" t="str">
        <f ca="1">+IF(OFFSET('Sanitation Data'!$E$31,0,10*ROW('Sanitation Data'!E27))="","",OFFSET('Sanitation Data'!$E$31,0,10*ROW('Sanitation Data'!E27)))</f>
        <v/>
      </c>
      <c r="CT33" s="390" t="str">
        <f ca="1">+IF(OFFSET('Sanitation Data'!$E$32,0,10*ROW('Sanitation Data'!E27))="","",OFFSET('Sanitation Data'!$E$32,0,10*ROW('Sanitation Data'!E27)))</f>
        <v/>
      </c>
      <c r="CU33" s="390" t="str">
        <f ca="1">+IF(OFFSET('Sanitation Data'!$F$28,0,10*ROW('Sanitation Data'!F27))="","",OFFSET('Sanitation Data'!$F$28,0,10*ROW('Sanitation Data'!F27)))</f>
        <v/>
      </c>
      <c r="CV33" s="390" t="str">
        <f ca="1">+IF(OFFSET('Sanitation Data'!$F$29,0,10*ROW('Sanitation Data'!F27))="","",OFFSET('Sanitation Data'!$F$29,0,10*ROW('Sanitation Data'!F27)))</f>
        <v/>
      </c>
      <c r="CW33" s="390" t="str">
        <f ca="1">+IF(OFFSET('Sanitation Data'!$F$30,0,10*ROW('Sanitation Data'!F27))="","",OFFSET('Sanitation Data'!$F$30,0,10*ROW('Sanitation Data'!F27)))</f>
        <v/>
      </c>
      <c r="CX33" s="390" t="str">
        <f ca="1">+IF(OFFSET('Sanitation Data'!$F$31,0,10*ROW('Sanitation Data'!F27))="","",OFFSET('Sanitation Data'!$F$31,0,10*ROW('Sanitation Data'!F27)))</f>
        <v/>
      </c>
      <c r="CY33" s="390" t="str">
        <f ca="1">+IF(OFFSET('Sanitation Data'!$F$32,0,10*ROW('Sanitation Data'!F27))="","",OFFSET('Sanitation Data'!$F$32,0,10*ROW('Sanitation Data'!F27)))</f>
        <v/>
      </c>
      <c r="CZ33" s="390" t="str">
        <f ca="1">+IF(OFFSET('Sanitation Data'!$G$28,0,10*ROW('Sanitation Data'!G27))="","",OFFSET('Sanitation Data'!$G$28,0,10*ROW('Sanitation Data'!G27)))</f>
        <v/>
      </c>
      <c r="DA33" s="390" t="str">
        <f ca="1">+IF(OFFSET('Sanitation Data'!$G$29,0,10*ROW('Sanitation Data'!G27))="","",OFFSET('Sanitation Data'!$G$29,0,10*ROW('Sanitation Data'!G27)))</f>
        <v/>
      </c>
      <c r="DB33" s="390" t="str">
        <f ca="1">+IF(OFFSET('Sanitation Data'!$G$30,0,10*ROW('Sanitation Data'!G27))="","",OFFSET('Sanitation Data'!$G$30,0,10*ROW('Sanitation Data'!G27)))</f>
        <v/>
      </c>
      <c r="DC33" s="390" t="str">
        <f ca="1">+IF(OFFSET('Sanitation Data'!$G$31,0,10*ROW('Sanitation Data'!G27))="","",OFFSET('Sanitation Data'!$G$31,0,10*ROW('Sanitation Data'!G27)))</f>
        <v/>
      </c>
      <c r="DD33" s="390" t="str">
        <f ca="1">+IF(OFFSET('Sanitation Data'!$G$32,0,10*ROW('Sanitation Data'!G27))="","",OFFSET('Sanitation Data'!$G$32,0,10*ROW('Sanitation Data'!G27)))</f>
        <v/>
      </c>
      <c r="DE33" s="390" t="str">
        <f ca="1">+IF(OFFSET('Sanitation Data'!$H$28,0,10*ROW('Sanitation Data'!H27))="","",OFFSET('Sanitation Data'!$H$28,0,10*ROW('Sanitation Data'!H27)))</f>
        <v/>
      </c>
      <c r="DF33" s="390" t="str">
        <f ca="1">+IF(OFFSET('Sanitation Data'!$H$29,0,10*ROW('Sanitation Data'!H27))="","",OFFSET('Sanitation Data'!$H$29,0,10*ROW('Sanitation Data'!H27)))</f>
        <v/>
      </c>
      <c r="DG33" s="390" t="str">
        <f ca="1">+IF(OFFSET('Sanitation Data'!$H$30,0,10*ROW('Sanitation Data'!H27))="","",OFFSET('Sanitation Data'!$H$30,0,10*ROW('Sanitation Data'!H27)))</f>
        <v/>
      </c>
      <c r="DH33" s="390" t="str">
        <f ca="1">+IF(OFFSET('Sanitation Data'!$H$31,0,10*ROW('Sanitation Data'!H27))="","",OFFSET('Sanitation Data'!$H$31,0,10*ROW('Sanitation Data'!H27)))</f>
        <v/>
      </c>
      <c r="DI33" s="390" t="str">
        <f ca="1">+IF(OFFSET('Sanitation Data'!$H$32,0,10*ROW('Sanitation Data'!H27))="","",OFFSET('Sanitation Data'!$H$32,0,10*ROW('Sanitation Data'!H27)))</f>
        <v/>
      </c>
      <c r="DJ33" s="390" t="str">
        <f ca="1">+IF(OFFSET('Sanitation Data'!$I$28,0,10*ROW('Sanitation Data'!I27))="","",OFFSET('Sanitation Data'!$I$28,0,10*ROW('Sanitation Data'!I27)))</f>
        <v/>
      </c>
      <c r="DK33" s="390" t="str">
        <f ca="1">+IF(OFFSET('Sanitation Data'!$I$29,0,10*ROW('Sanitation Data'!I27))="","",OFFSET('Sanitation Data'!$I$29,0,10*ROW('Sanitation Data'!I27)))</f>
        <v/>
      </c>
      <c r="DL33" s="390" t="str">
        <f ca="1">+IF(OFFSET('Sanitation Data'!$I$30,0,10*ROW('Sanitation Data'!I27))="","",OFFSET('Sanitation Data'!$I$30,0,10*ROW('Sanitation Data'!I27)))</f>
        <v/>
      </c>
      <c r="DM33" s="390" t="str">
        <f ca="1">+IF(OFFSET('Sanitation Data'!$I$31,0,10*ROW('Sanitation Data'!I27))="","",OFFSET('Sanitation Data'!$I$31,0,10*ROW('Sanitation Data'!I27)))</f>
        <v/>
      </c>
      <c r="DN33" s="390" t="str">
        <f ca="1">+IF(OFFSET('Sanitation Data'!$I$32,0,10*ROW('Sanitation Data'!I27))="","",OFFSET('Sanitation Data'!$I$32,0,10*ROW('Sanitation Data'!I27)))</f>
        <v/>
      </c>
      <c r="DO33" s="390" t="str">
        <f ca="1">+IF(OFFSET('Hygiene Data'!$D$11,0,10*ROW('Hygiene Data'!D27))="","",OFFSET('Hygiene Data'!$D$11,0,10*ROW('Hygiene Data'!D27)))</f>
        <v/>
      </c>
      <c r="DP33" s="390" t="str">
        <f ca="1">+IF(OFFSET('Hygiene Data'!$D$12,0,10*ROW('Hygiene Data'!D27))="","",OFFSET('Hygiene Data'!$D$12,0,10*ROW('Hygiene Data'!D27)))</f>
        <v/>
      </c>
      <c r="DQ33" s="390" t="str">
        <f ca="1">+IF(OFFSET('Hygiene Data'!$D$13,0,10*ROW('Hygiene Data'!D27))="","",OFFSET('Hygiene Data'!$D$13,0,10*ROW('Hygiene Data'!D27)))</f>
        <v/>
      </c>
      <c r="DR33" s="390" t="str">
        <f ca="1">+IF(OFFSET('Hygiene Data'!$E$11,0,10*ROW('Hygiene Data'!E27))="","",OFFSET('Hygiene Data'!$E$11,0,10*ROW('Hygiene Data'!E27)))</f>
        <v/>
      </c>
      <c r="DS33" s="390" t="str">
        <f ca="1">+IF(OFFSET('Hygiene Data'!$E$12,0,10*ROW('Hygiene Data'!E27))="","",OFFSET('Hygiene Data'!$E$12,0,10*ROW('Hygiene Data'!E27)))</f>
        <v/>
      </c>
      <c r="DT33" s="390" t="str">
        <f ca="1">+IF(OFFSET('Hygiene Data'!$E$13,0,10*ROW('Hygiene Data'!E27))="","",OFFSET('Hygiene Data'!$E$13,0,10*ROW('Hygiene Data'!E27)))</f>
        <v/>
      </c>
      <c r="DU33" s="390" t="str">
        <f ca="1">+IF(OFFSET('Hygiene Data'!$F$11,0,10*ROW('Hygiene Data'!F27))="","",OFFSET('Hygiene Data'!$F$11,0,10*ROW('Hygiene Data'!F27)))</f>
        <v/>
      </c>
      <c r="DV33" s="390" t="str">
        <f ca="1">+IF(OFFSET('Hygiene Data'!$F$12,0,10*ROW('Hygiene Data'!F27))="","",OFFSET('Hygiene Data'!$F$12,0,10*ROW('Hygiene Data'!F27)))</f>
        <v/>
      </c>
      <c r="DW33" s="390" t="str">
        <f ca="1">+IF(OFFSET('Hygiene Data'!$F$13,0,10*ROW('Hygiene Data'!F27))="","",OFFSET('Hygiene Data'!$F$13,0,10*ROW('Hygiene Data'!F27)))</f>
        <v/>
      </c>
      <c r="DX33" s="390" t="str">
        <f ca="1">+IF(OFFSET('Hygiene Data'!$G$11,0,10*ROW('Hygiene Data'!G27))="","",OFFSET('Hygiene Data'!$G$11,0,10*ROW('Hygiene Data'!G27)))</f>
        <v/>
      </c>
      <c r="DY33" s="390" t="str">
        <f ca="1">+IF(OFFSET('Hygiene Data'!$G$12,0,10*ROW('Hygiene Data'!G27))="","",OFFSET('Hygiene Data'!$G$12,0,10*ROW('Hygiene Data'!G27)))</f>
        <v/>
      </c>
      <c r="DZ33" s="390" t="str">
        <f ca="1">+IF(OFFSET('Hygiene Data'!$G$13,0,10*ROW('Hygiene Data'!G27))="","",OFFSET('Hygiene Data'!$G$13,0,10*ROW('Hygiene Data'!G27)))</f>
        <v/>
      </c>
      <c r="EA33" s="390" t="str">
        <f ca="1">+IF(OFFSET('Hygiene Data'!$H$11,0,10*ROW('Hygiene Data'!H27))="","",OFFSET('Hygiene Data'!$H$11,0,10*ROW('Hygiene Data'!H27)))</f>
        <v/>
      </c>
      <c r="EB33" s="390" t="str">
        <f ca="1">+IF(OFFSET('Hygiene Data'!$H$12,0,10*ROW('Hygiene Data'!H27))="","",OFFSET('Hygiene Data'!$H$12,0,10*ROW('Hygiene Data'!H27)))</f>
        <v/>
      </c>
      <c r="EC33" s="390" t="str">
        <f ca="1">+IF(OFFSET('Hygiene Data'!$H$13,0,10*ROW('Hygiene Data'!H27))="","",OFFSET('Hygiene Data'!$H$13,0,10*ROW('Hygiene Data'!H27)))</f>
        <v/>
      </c>
      <c r="ED33" s="390" t="str">
        <f ca="1">+IF(OFFSET('Hygiene Data'!$I$11,0,10*ROW('Hygiene Data'!I27))="","",OFFSET('Hygiene Data'!$I$11,0,10*ROW('Hygiene Data'!I27)))</f>
        <v/>
      </c>
      <c r="EE33" s="390" t="str">
        <f ca="1">+IF(OFFSET('Hygiene Data'!$I$12,0,10*ROW('Hygiene Data'!I27))="","",OFFSET('Hygiene Data'!$I$12,0,10*ROW('Hygiene Data'!I27)))</f>
        <v/>
      </c>
      <c r="EF33" s="390" t="str">
        <f ca="1">+IF(OFFSET('Hygiene Data'!$I$13,0,10*ROW('Hygiene Data'!I27))="","",OFFSET('Hygiene Data'!$I$13,0,10*ROW('Hygiene Data'!I27)))</f>
        <v/>
      </c>
    </row>
    <row r="34" spans="1:136" x14ac:dyDescent="0.25">
      <c r="A34" s="499" t="str">
        <f ca="1">+IF(OFFSET('Water Data'!$B$2,0,10*ROW('Water Data'!E28))="","",OFFSET('Water Data'!$B$2,0,10*ROW('Water Data'!E28)))</f>
        <v/>
      </c>
      <c r="B34" s="499"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26" t="str">
        <f t="shared" ca="1" si="0"/>
        <v/>
      </c>
      <c r="D34" s="527"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27"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27"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27"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27"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27"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27"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27"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27"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27"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27"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27"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27"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27"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27"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27"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27"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27"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28"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28"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28"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28"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28"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28"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28"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28"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28"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28"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28"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28"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28"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28"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28"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28"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28"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28"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28"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28"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28"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28"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28"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28"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28"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28"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28"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28"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28"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28"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29"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605"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29"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29"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29"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29"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29"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29"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29"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29"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29"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29"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29"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29"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29"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29"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29"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29"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90" t="str">
        <f ca="1">+IF(OFFSET('Water Data'!$D$27,0,10*ROW('Water Data'!D28))="","",OFFSET('Water Data'!$D$27,0,10*ROW('Water Data'!D28)))</f>
        <v/>
      </c>
      <c r="BT34" s="390" t="str">
        <f ca="1">+IF(OFFSET('Water Data'!$D$28,0,10*ROW('Water Data'!D28))="","",OFFSET('Water Data'!$D$28,0,10*ROW('Water Data'!D28)))</f>
        <v/>
      </c>
      <c r="BU34" s="390" t="str">
        <f ca="1">+IF(OFFSET('Water Data'!$D$29,0,10*ROW('Water Data'!D28))="","",OFFSET('Water Data'!$D$29,0,10*ROW('Water Data'!D28)))</f>
        <v/>
      </c>
      <c r="BV34" s="390" t="str">
        <f ca="1">+IF(OFFSET('Water Data'!$E$27,0,10*ROW('Water Data'!E28))="","",OFFSET('Water Data'!$E$27,0,10*ROW('Water Data'!E28)))</f>
        <v/>
      </c>
      <c r="BW34" s="390" t="str">
        <f ca="1">+IF(OFFSET('Water Data'!$E$28,0,10*ROW('Water Data'!E28))="","",OFFSET('Water Data'!$E$28,0,10*ROW('Water Data'!E28)))</f>
        <v/>
      </c>
      <c r="BX34" s="390" t="str">
        <f ca="1">+IF(OFFSET('Water Data'!$E$29,0,10*ROW('Water Data'!E28))="","",OFFSET('Water Data'!$E$29,0,10*ROW('Water Data'!E28)))</f>
        <v/>
      </c>
      <c r="BY34" s="390" t="str">
        <f ca="1">+IF(OFFSET('Water Data'!$F$27,0,10*ROW('Water Data'!F28))="","",OFFSET('Water Data'!$F$27,0,10*ROW('Water Data'!F28)))</f>
        <v/>
      </c>
      <c r="BZ34" s="390" t="str">
        <f ca="1">+IF(OFFSET('Water Data'!$F$28,0,10*ROW('Water Data'!F28))="","",OFFSET('Water Data'!$F$28,0,10*ROW('Water Data'!F28)))</f>
        <v/>
      </c>
      <c r="CA34" s="390" t="str">
        <f ca="1">+IF(OFFSET('Water Data'!$F$29,0,10*ROW('Water Data'!F28))="","",OFFSET('Water Data'!$F$29,0,10*ROW('Water Data'!F28)))</f>
        <v/>
      </c>
      <c r="CB34" s="390" t="str">
        <f ca="1">+IF(OFFSET('Water Data'!$G$27,0,10*ROW('Water Data'!G28))="","",OFFSET('Water Data'!$G$27,0,10*ROW('Water Data'!G28)))</f>
        <v/>
      </c>
      <c r="CC34" s="390" t="str">
        <f ca="1">+IF(OFFSET('Water Data'!$G$28,0,10*ROW('Water Data'!G28))="","",OFFSET('Water Data'!$G$28,0,10*ROW('Water Data'!G28)))</f>
        <v/>
      </c>
      <c r="CD34" s="390" t="str">
        <f ca="1">+IF(OFFSET('Water Data'!$G$29,0,10*ROW('Water Data'!G28))="","",OFFSET('Water Data'!$G$29,0,10*ROW('Water Data'!G28)))</f>
        <v/>
      </c>
      <c r="CE34" s="390" t="str">
        <f ca="1">+IF(OFFSET('Water Data'!$H$27,0,10*ROW('Water Data'!H28))="","",OFFSET('Water Data'!$H$27,0,10*ROW('Water Data'!H28)))</f>
        <v/>
      </c>
      <c r="CF34" s="390" t="str">
        <f ca="1">+IF(OFFSET('Water Data'!$H$28,0,10*ROW('Water Data'!H28))="","",OFFSET('Water Data'!$H$28,0,10*ROW('Water Data'!H28)))</f>
        <v/>
      </c>
      <c r="CG34" s="390" t="str">
        <f ca="1">+IF(OFFSET('Water Data'!$H$29,0,10*ROW('Water Data'!H28))="","",OFFSET('Water Data'!$H$29,0,10*ROW('Water Data'!H28)))</f>
        <v/>
      </c>
      <c r="CH34" s="390" t="str">
        <f ca="1">+IF(OFFSET('Water Data'!$I$27,0,10*ROW('Water Data'!I28))="","",OFFSET('Water Data'!$I$27,0,10*ROW('Water Data'!I28)))</f>
        <v/>
      </c>
      <c r="CI34" s="390" t="str">
        <f ca="1">+IF(OFFSET('Water Data'!$I$28,0,10*ROW('Water Data'!I28))="","",OFFSET('Water Data'!$I$28,0,10*ROW('Water Data'!I28)))</f>
        <v/>
      </c>
      <c r="CJ34" s="390" t="str">
        <f ca="1">+IF(OFFSET('Water Data'!$I$29,0,10*ROW('Water Data'!I28))="","",OFFSET('Water Data'!$I$29,0,10*ROW('Water Data'!I28)))</f>
        <v/>
      </c>
      <c r="CK34" s="390" t="str">
        <f ca="1">+IF(OFFSET('Sanitation Data'!$D$28,0,10*ROW('Sanitation Data'!D28))="","",OFFSET('Sanitation Data'!$D$28,0,10*ROW('Sanitation Data'!D28)))</f>
        <v/>
      </c>
      <c r="CL34" s="390" t="str">
        <f ca="1">+IF(OFFSET('Sanitation Data'!$D$29,0,10*ROW('Sanitation Data'!D28))="","",OFFSET('Sanitation Data'!$D$29,0,10*ROW('Sanitation Data'!D28)))</f>
        <v/>
      </c>
      <c r="CM34" s="390" t="str">
        <f ca="1">+IF(OFFSET('Sanitation Data'!$D$30,0,10*ROW('Sanitation Data'!D28))="","",OFFSET('Sanitation Data'!$D$30,0,10*ROW('Sanitation Data'!D28)))</f>
        <v/>
      </c>
      <c r="CN34" s="390" t="str">
        <f ca="1">+IF(OFFSET('Sanitation Data'!$D$31,0,10*ROW('Sanitation Data'!D28))="","",OFFSET('Sanitation Data'!$D$31,0,10*ROW('Sanitation Data'!D28)))</f>
        <v/>
      </c>
      <c r="CO34" s="390" t="str">
        <f ca="1">+IF(OFFSET('Sanitation Data'!$D$32,0,10*ROW('Sanitation Data'!D28))="","",OFFSET('Sanitation Data'!$D$32,0,10*ROW('Sanitation Data'!D28)))</f>
        <v/>
      </c>
      <c r="CP34" s="390" t="str">
        <f ca="1">+IF(OFFSET('Sanitation Data'!$E$28,0,10*ROW('Sanitation Data'!E28))="","",OFFSET('Sanitation Data'!$E$28,0,10*ROW('Sanitation Data'!E28)))</f>
        <v/>
      </c>
      <c r="CQ34" s="390" t="str">
        <f ca="1">+IF(OFFSET('Sanitation Data'!$E$29,0,10*ROW('Sanitation Data'!E28))="","",OFFSET('Sanitation Data'!$E$29,0,10*ROW('Sanitation Data'!E28)))</f>
        <v/>
      </c>
      <c r="CR34" s="390" t="str">
        <f ca="1">+IF(OFFSET('Sanitation Data'!$E$30,0,10*ROW('Sanitation Data'!E28))="","",OFFSET('Sanitation Data'!$E$30,0,10*ROW('Sanitation Data'!E28)))</f>
        <v/>
      </c>
      <c r="CS34" s="390" t="str">
        <f ca="1">+IF(OFFSET('Sanitation Data'!$E$31,0,10*ROW('Sanitation Data'!E28))="","",OFFSET('Sanitation Data'!$E$31,0,10*ROW('Sanitation Data'!E28)))</f>
        <v/>
      </c>
      <c r="CT34" s="390" t="str">
        <f ca="1">+IF(OFFSET('Sanitation Data'!$E$32,0,10*ROW('Sanitation Data'!E28))="","",OFFSET('Sanitation Data'!$E$32,0,10*ROW('Sanitation Data'!E28)))</f>
        <v/>
      </c>
      <c r="CU34" s="390" t="str">
        <f ca="1">+IF(OFFSET('Sanitation Data'!$F$28,0,10*ROW('Sanitation Data'!F28))="","",OFFSET('Sanitation Data'!$F$28,0,10*ROW('Sanitation Data'!F28)))</f>
        <v/>
      </c>
      <c r="CV34" s="390" t="str">
        <f ca="1">+IF(OFFSET('Sanitation Data'!$F$29,0,10*ROW('Sanitation Data'!F28))="","",OFFSET('Sanitation Data'!$F$29,0,10*ROW('Sanitation Data'!F28)))</f>
        <v/>
      </c>
      <c r="CW34" s="390" t="str">
        <f ca="1">+IF(OFFSET('Sanitation Data'!$F$30,0,10*ROW('Sanitation Data'!F28))="","",OFFSET('Sanitation Data'!$F$30,0,10*ROW('Sanitation Data'!F28)))</f>
        <v/>
      </c>
      <c r="CX34" s="390" t="str">
        <f ca="1">+IF(OFFSET('Sanitation Data'!$F$31,0,10*ROW('Sanitation Data'!F28))="","",OFFSET('Sanitation Data'!$F$31,0,10*ROW('Sanitation Data'!F28)))</f>
        <v/>
      </c>
      <c r="CY34" s="390" t="str">
        <f ca="1">+IF(OFFSET('Sanitation Data'!$F$32,0,10*ROW('Sanitation Data'!F28))="","",OFFSET('Sanitation Data'!$F$32,0,10*ROW('Sanitation Data'!F28)))</f>
        <v/>
      </c>
      <c r="CZ34" s="390" t="str">
        <f ca="1">+IF(OFFSET('Sanitation Data'!$G$28,0,10*ROW('Sanitation Data'!G28))="","",OFFSET('Sanitation Data'!$G$28,0,10*ROW('Sanitation Data'!G28)))</f>
        <v/>
      </c>
      <c r="DA34" s="390" t="str">
        <f ca="1">+IF(OFFSET('Sanitation Data'!$G$29,0,10*ROW('Sanitation Data'!G28))="","",OFFSET('Sanitation Data'!$G$29,0,10*ROW('Sanitation Data'!G28)))</f>
        <v/>
      </c>
      <c r="DB34" s="390" t="str">
        <f ca="1">+IF(OFFSET('Sanitation Data'!$G$30,0,10*ROW('Sanitation Data'!G28))="","",OFFSET('Sanitation Data'!$G$30,0,10*ROW('Sanitation Data'!G28)))</f>
        <v/>
      </c>
      <c r="DC34" s="390" t="str">
        <f ca="1">+IF(OFFSET('Sanitation Data'!$G$31,0,10*ROW('Sanitation Data'!G28))="","",OFFSET('Sanitation Data'!$G$31,0,10*ROW('Sanitation Data'!G28)))</f>
        <v/>
      </c>
      <c r="DD34" s="390" t="str">
        <f ca="1">+IF(OFFSET('Sanitation Data'!$G$32,0,10*ROW('Sanitation Data'!G28))="","",OFFSET('Sanitation Data'!$G$32,0,10*ROW('Sanitation Data'!G28)))</f>
        <v/>
      </c>
      <c r="DE34" s="390" t="str">
        <f ca="1">+IF(OFFSET('Sanitation Data'!$H$28,0,10*ROW('Sanitation Data'!H28))="","",OFFSET('Sanitation Data'!$H$28,0,10*ROW('Sanitation Data'!H28)))</f>
        <v/>
      </c>
      <c r="DF34" s="390" t="str">
        <f ca="1">+IF(OFFSET('Sanitation Data'!$H$29,0,10*ROW('Sanitation Data'!H28))="","",OFFSET('Sanitation Data'!$H$29,0,10*ROW('Sanitation Data'!H28)))</f>
        <v/>
      </c>
      <c r="DG34" s="390" t="str">
        <f ca="1">+IF(OFFSET('Sanitation Data'!$H$30,0,10*ROW('Sanitation Data'!H28))="","",OFFSET('Sanitation Data'!$H$30,0,10*ROW('Sanitation Data'!H28)))</f>
        <v/>
      </c>
      <c r="DH34" s="390" t="str">
        <f ca="1">+IF(OFFSET('Sanitation Data'!$H$31,0,10*ROW('Sanitation Data'!H28))="","",OFFSET('Sanitation Data'!$H$31,0,10*ROW('Sanitation Data'!H28)))</f>
        <v/>
      </c>
      <c r="DI34" s="390" t="str">
        <f ca="1">+IF(OFFSET('Sanitation Data'!$H$32,0,10*ROW('Sanitation Data'!H28))="","",OFFSET('Sanitation Data'!$H$32,0,10*ROW('Sanitation Data'!H28)))</f>
        <v/>
      </c>
      <c r="DJ34" s="390" t="str">
        <f ca="1">+IF(OFFSET('Sanitation Data'!$I$28,0,10*ROW('Sanitation Data'!I28))="","",OFFSET('Sanitation Data'!$I$28,0,10*ROW('Sanitation Data'!I28)))</f>
        <v/>
      </c>
      <c r="DK34" s="390" t="str">
        <f ca="1">+IF(OFFSET('Sanitation Data'!$I$29,0,10*ROW('Sanitation Data'!I28))="","",OFFSET('Sanitation Data'!$I$29,0,10*ROW('Sanitation Data'!I28)))</f>
        <v/>
      </c>
      <c r="DL34" s="390" t="str">
        <f ca="1">+IF(OFFSET('Sanitation Data'!$I$30,0,10*ROW('Sanitation Data'!I28))="","",OFFSET('Sanitation Data'!$I$30,0,10*ROW('Sanitation Data'!I28)))</f>
        <v/>
      </c>
      <c r="DM34" s="390" t="str">
        <f ca="1">+IF(OFFSET('Sanitation Data'!$I$31,0,10*ROW('Sanitation Data'!I28))="","",OFFSET('Sanitation Data'!$I$31,0,10*ROW('Sanitation Data'!I28)))</f>
        <v/>
      </c>
      <c r="DN34" s="390" t="str">
        <f ca="1">+IF(OFFSET('Sanitation Data'!$I$32,0,10*ROW('Sanitation Data'!I28))="","",OFFSET('Sanitation Data'!$I$32,0,10*ROW('Sanitation Data'!I28)))</f>
        <v/>
      </c>
      <c r="DO34" s="390" t="str">
        <f ca="1">+IF(OFFSET('Hygiene Data'!$D$11,0,10*ROW('Hygiene Data'!D28))="","",OFFSET('Hygiene Data'!$D$11,0,10*ROW('Hygiene Data'!D28)))</f>
        <v/>
      </c>
      <c r="DP34" s="390" t="str">
        <f ca="1">+IF(OFFSET('Hygiene Data'!$D$12,0,10*ROW('Hygiene Data'!D28))="","",OFFSET('Hygiene Data'!$D$12,0,10*ROW('Hygiene Data'!D28)))</f>
        <v/>
      </c>
      <c r="DQ34" s="390" t="str">
        <f ca="1">+IF(OFFSET('Hygiene Data'!$D$13,0,10*ROW('Hygiene Data'!D28))="","",OFFSET('Hygiene Data'!$D$13,0,10*ROW('Hygiene Data'!D28)))</f>
        <v/>
      </c>
      <c r="DR34" s="390" t="str">
        <f ca="1">+IF(OFFSET('Hygiene Data'!$E$11,0,10*ROW('Hygiene Data'!E28))="","",OFFSET('Hygiene Data'!$E$11,0,10*ROW('Hygiene Data'!E28)))</f>
        <v/>
      </c>
      <c r="DS34" s="390" t="str">
        <f ca="1">+IF(OFFSET('Hygiene Data'!$E$12,0,10*ROW('Hygiene Data'!E28))="","",OFFSET('Hygiene Data'!$E$12,0,10*ROW('Hygiene Data'!E28)))</f>
        <v/>
      </c>
      <c r="DT34" s="390" t="str">
        <f ca="1">+IF(OFFSET('Hygiene Data'!$E$13,0,10*ROW('Hygiene Data'!E28))="","",OFFSET('Hygiene Data'!$E$13,0,10*ROW('Hygiene Data'!E28)))</f>
        <v/>
      </c>
      <c r="DU34" s="390" t="str">
        <f ca="1">+IF(OFFSET('Hygiene Data'!$F$11,0,10*ROW('Hygiene Data'!F28))="","",OFFSET('Hygiene Data'!$F$11,0,10*ROW('Hygiene Data'!F28)))</f>
        <v/>
      </c>
      <c r="DV34" s="390" t="str">
        <f ca="1">+IF(OFFSET('Hygiene Data'!$F$12,0,10*ROW('Hygiene Data'!F28))="","",OFFSET('Hygiene Data'!$F$12,0,10*ROW('Hygiene Data'!F28)))</f>
        <v/>
      </c>
      <c r="DW34" s="390" t="str">
        <f ca="1">+IF(OFFSET('Hygiene Data'!$F$13,0,10*ROW('Hygiene Data'!F28))="","",OFFSET('Hygiene Data'!$F$13,0,10*ROW('Hygiene Data'!F28)))</f>
        <v/>
      </c>
      <c r="DX34" s="390" t="str">
        <f ca="1">+IF(OFFSET('Hygiene Data'!$G$11,0,10*ROW('Hygiene Data'!G28))="","",OFFSET('Hygiene Data'!$G$11,0,10*ROW('Hygiene Data'!G28)))</f>
        <v/>
      </c>
      <c r="DY34" s="390" t="str">
        <f ca="1">+IF(OFFSET('Hygiene Data'!$G$12,0,10*ROW('Hygiene Data'!G28))="","",OFFSET('Hygiene Data'!$G$12,0,10*ROW('Hygiene Data'!G28)))</f>
        <v/>
      </c>
      <c r="DZ34" s="390" t="str">
        <f ca="1">+IF(OFFSET('Hygiene Data'!$G$13,0,10*ROW('Hygiene Data'!G28))="","",OFFSET('Hygiene Data'!$G$13,0,10*ROW('Hygiene Data'!G28)))</f>
        <v/>
      </c>
      <c r="EA34" s="390" t="str">
        <f ca="1">+IF(OFFSET('Hygiene Data'!$H$11,0,10*ROW('Hygiene Data'!H28))="","",OFFSET('Hygiene Data'!$H$11,0,10*ROW('Hygiene Data'!H28)))</f>
        <v/>
      </c>
      <c r="EB34" s="390" t="str">
        <f ca="1">+IF(OFFSET('Hygiene Data'!$H$12,0,10*ROW('Hygiene Data'!H28))="","",OFFSET('Hygiene Data'!$H$12,0,10*ROW('Hygiene Data'!H28)))</f>
        <v/>
      </c>
      <c r="EC34" s="390" t="str">
        <f ca="1">+IF(OFFSET('Hygiene Data'!$H$13,0,10*ROW('Hygiene Data'!H28))="","",OFFSET('Hygiene Data'!$H$13,0,10*ROW('Hygiene Data'!H28)))</f>
        <v/>
      </c>
      <c r="ED34" s="390" t="str">
        <f ca="1">+IF(OFFSET('Hygiene Data'!$I$11,0,10*ROW('Hygiene Data'!I28))="","",OFFSET('Hygiene Data'!$I$11,0,10*ROW('Hygiene Data'!I28)))</f>
        <v/>
      </c>
      <c r="EE34" s="390" t="str">
        <f ca="1">+IF(OFFSET('Hygiene Data'!$I$12,0,10*ROW('Hygiene Data'!I28))="","",OFFSET('Hygiene Data'!$I$12,0,10*ROW('Hygiene Data'!I28)))</f>
        <v/>
      </c>
      <c r="EF34" s="390" t="str">
        <f ca="1">+IF(OFFSET('Hygiene Data'!$I$13,0,10*ROW('Hygiene Data'!I28))="","",OFFSET('Hygiene Data'!$I$13,0,10*ROW('Hygiene Data'!I28)))</f>
        <v/>
      </c>
    </row>
    <row r="35" spans="1:136" x14ac:dyDescent="0.25">
      <c r="A35" s="499" t="str">
        <f ca="1">+IF(OFFSET('Water Data'!$B$2,0,10*ROW('Water Data'!E29))="","",OFFSET('Water Data'!$B$2,0,10*ROW('Water Data'!E29)))</f>
        <v/>
      </c>
      <c r="B35" s="499"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26" t="str">
        <f t="shared" ca="1" si="0"/>
        <v/>
      </c>
      <c r="D35" s="527"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27"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27"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27"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27"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27"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27"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27"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27"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27"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27"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27"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27"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27"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27"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27"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27"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27"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28"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28"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28"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28"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28"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28"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28"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28"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28"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28"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28"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28"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28"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28"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28"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28"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28"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28"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28"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28"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28"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28"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28"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28"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28"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28"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28"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28"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28"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28"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29"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605"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29"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29"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29"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29"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29"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29"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29"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29"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29"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29"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29"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29"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29"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29"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29"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29"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90" t="str">
        <f ca="1">+IF(OFFSET('Water Data'!$D$27,0,10*ROW('Water Data'!D29))="","",OFFSET('Water Data'!$D$27,0,10*ROW('Water Data'!D29)))</f>
        <v/>
      </c>
      <c r="BT35" s="390" t="str">
        <f ca="1">+IF(OFFSET('Water Data'!$D$28,0,10*ROW('Water Data'!D29))="","",OFFSET('Water Data'!$D$28,0,10*ROW('Water Data'!D29)))</f>
        <v/>
      </c>
      <c r="BU35" s="390" t="str">
        <f ca="1">+IF(OFFSET('Water Data'!$D$29,0,10*ROW('Water Data'!D29))="","",OFFSET('Water Data'!$D$29,0,10*ROW('Water Data'!D29)))</f>
        <v/>
      </c>
      <c r="BV35" s="390" t="str">
        <f ca="1">+IF(OFFSET('Water Data'!$E$27,0,10*ROW('Water Data'!E29))="","",OFFSET('Water Data'!$E$27,0,10*ROW('Water Data'!E29)))</f>
        <v/>
      </c>
      <c r="BW35" s="390" t="str">
        <f ca="1">+IF(OFFSET('Water Data'!$E$28,0,10*ROW('Water Data'!E29))="","",OFFSET('Water Data'!$E$28,0,10*ROW('Water Data'!E29)))</f>
        <v/>
      </c>
      <c r="BX35" s="390" t="str">
        <f ca="1">+IF(OFFSET('Water Data'!$E$29,0,10*ROW('Water Data'!E29))="","",OFFSET('Water Data'!$E$29,0,10*ROW('Water Data'!E29)))</f>
        <v/>
      </c>
      <c r="BY35" s="390" t="str">
        <f ca="1">+IF(OFFSET('Water Data'!$F$27,0,10*ROW('Water Data'!F29))="","",OFFSET('Water Data'!$F$27,0,10*ROW('Water Data'!F29)))</f>
        <v/>
      </c>
      <c r="BZ35" s="390" t="str">
        <f ca="1">+IF(OFFSET('Water Data'!$F$28,0,10*ROW('Water Data'!F29))="","",OFFSET('Water Data'!$F$28,0,10*ROW('Water Data'!F29)))</f>
        <v/>
      </c>
      <c r="CA35" s="390" t="str">
        <f ca="1">+IF(OFFSET('Water Data'!$F$29,0,10*ROW('Water Data'!F29))="","",OFFSET('Water Data'!$F$29,0,10*ROW('Water Data'!F29)))</f>
        <v/>
      </c>
      <c r="CB35" s="390" t="str">
        <f ca="1">+IF(OFFSET('Water Data'!$G$27,0,10*ROW('Water Data'!G29))="","",OFFSET('Water Data'!$G$27,0,10*ROW('Water Data'!G29)))</f>
        <v/>
      </c>
      <c r="CC35" s="390" t="str">
        <f ca="1">+IF(OFFSET('Water Data'!$G$28,0,10*ROW('Water Data'!G29))="","",OFFSET('Water Data'!$G$28,0,10*ROW('Water Data'!G29)))</f>
        <v/>
      </c>
      <c r="CD35" s="390" t="str">
        <f ca="1">+IF(OFFSET('Water Data'!$G$29,0,10*ROW('Water Data'!G29))="","",OFFSET('Water Data'!$G$29,0,10*ROW('Water Data'!G29)))</f>
        <v/>
      </c>
      <c r="CE35" s="390" t="str">
        <f ca="1">+IF(OFFSET('Water Data'!$H$27,0,10*ROW('Water Data'!H29))="","",OFFSET('Water Data'!$H$27,0,10*ROW('Water Data'!H29)))</f>
        <v/>
      </c>
      <c r="CF35" s="390" t="str">
        <f ca="1">+IF(OFFSET('Water Data'!$H$28,0,10*ROW('Water Data'!H29))="","",OFFSET('Water Data'!$H$28,0,10*ROW('Water Data'!H29)))</f>
        <v/>
      </c>
      <c r="CG35" s="390" t="str">
        <f ca="1">+IF(OFFSET('Water Data'!$H$29,0,10*ROW('Water Data'!H29))="","",OFFSET('Water Data'!$H$29,0,10*ROW('Water Data'!H29)))</f>
        <v/>
      </c>
      <c r="CH35" s="390" t="str">
        <f ca="1">+IF(OFFSET('Water Data'!$I$27,0,10*ROW('Water Data'!I29))="","",OFFSET('Water Data'!$I$27,0,10*ROW('Water Data'!I29)))</f>
        <v/>
      </c>
      <c r="CI35" s="390" t="str">
        <f ca="1">+IF(OFFSET('Water Data'!$I$28,0,10*ROW('Water Data'!I29))="","",OFFSET('Water Data'!$I$28,0,10*ROW('Water Data'!I29)))</f>
        <v/>
      </c>
      <c r="CJ35" s="390" t="str">
        <f ca="1">+IF(OFFSET('Water Data'!$I$29,0,10*ROW('Water Data'!I29))="","",OFFSET('Water Data'!$I$29,0,10*ROW('Water Data'!I29)))</f>
        <v/>
      </c>
      <c r="CK35" s="390" t="str">
        <f ca="1">+IF(OFFSET('Sanitation Data'!$D$28,0,10*ROW('Sanitation Data'!D29))="","",OFFSET('Sanitation Data'!$D$28,0,10*ROW('Sanitation Data'!D29)))</f>
        <v/>
      </c>
      <c r="CL35" s="390" t="str">
        <f ca="1">+IF(OFFSET('Sanitation Data'!$D$29,0,10*ROW('Sanitation Data'!D29))="","",OFFSET('Sanitation Data'!$D$29,0,10*ROW('Sanitation Data'!D29)))</f>
        <v/>
      </c>
      <c r="CM35" s="390" t="str">
        <f ca="1">+IF(OFFSET('Sanitation Data'!$D$30,0,10*ROW('Sanitation Data'!D29))="","",OFFSET('Sanitation Data'!$D$30,0,10*ROW('Sanitation Data'!D29)))</f>
        <v/>
      </c>
      <c r="CN35" s="390" t="str">
        <f ca="1">+IF(OFFSET('Sanitation Data'!$D$31,0,10*ROW('Sanitation Data'!D29))="","",OFFSET('Sanitation Data'!$D$31,0,10*ROW('Sanitation Data'!D29)))</f>
        <v/>
      </c>
      <c r="CO35" s="390" t="str">
        <f ca="1">+IF(OFFSET('Sanitation Data'!$D$32,0,10*ROW('Sanitation Data'!D29))="","",OFFSET('Sanitation Data'!$D$32,0,10*ROW('Sanitation Data'!D29)))</f>
        <v/>
      </c>
      <c r="CP35" s="390" t="str">
        <f ca="1">+IF(OFFSET('Sanitation Data'!$E$28,0,10*ROW('Sanitation Data'!E29))="","",OFFSET('Sanitation Data'!$E$28,0,10*ROW('Sanitation Data'!E29)))</f>
        <v/>
      </c>
      <c r="CQ35" s="390" t="str">
        <f ca="1">+IF(OFFSET('Sanitation Data'!$E$29,0,10*ROW('Sanitation Data'!E29))="","",OFFSET('Sanitation Data'!$E$29,0,10*ROW('Sanitation Data'!E29)))</f>
        <v/>
      </c>
      <c r="CR35" s="390" t="str">
        <f ca="1">+IF(OFFSET('Sanitation Data'!$E$30,0,10*ROW('Sanitation Data'!E29))="","",OFFSET('Sanitation Data'!$E$30,0,10*ROW('Sanitation Data'!E29)))</f>
        <v/>
      </c>
      <c r="CS35" s="390" t="str">
        <f ca="1">+IF(OFFSET('Sanitation Data'!$E$31,0,10*ROW('Sanitation Data'!E29))="","",OFFSET('Sanitation Data'!$E$31,0,10*ROW('Sanitation Data'!E29)))</f>
        <v/>
      </c>
      <c r="CT35" s="390" t="str">
        <f ca="1">+IF(OFFSET('Sanitation Data'!$E$32,0,10*ROW('Sanitation Data'!E29))="","",OFFSET('Sanitation Data'!$E$32,0,10*ROW('Sanitation Data'!E29)))</f>
        <v/>
      </c>
      <c r="CU35" s="390" t="str">
        <f ca="1">+IF(OFFSET('Sanitation Data'!$F$28,0,10*ROW('Sanitation Data'!F29))="","",OFFSET('Sanitation Data'!$F$28,0,10*ROW('Sanitation Data'!F29)))</f>
        <v/>
      </c>
      <c r="CV35" s="390" t="str">
        <f ca="1">+IF(OFFSET('Sanitation Data'!$F$29,0,10*ROW('Sanitation Data'!F29))="","",OFFSET('Sanitation Data'!$F$29,0,10*ROW('Sanitation Data'!F29)))</f>
        <v/>
      </c>
      <c r="CW35" s="390" t="str">
        <f ca="1">+IF(OFFSET('Sanitation Data'!$F$30,0,10*ROW('Sanitation Data'!F29))="","",OFFSET('Sanitation Data'!$F$30,0,10*ROW('Sanitation Data'!F29)))</f>
        <v/>
      </c>
      <c r="CX35" s="390" t="str">
        <f ca="1">+IF(OFFSET('Sanitation Data'!$F$31,0,10*ROW('Sanitation Data'!F29))="","",OFFSET('Sanitation Data'!$F$31,0,10*ROW('Sanitation Data'!F29)))</f>
        <v/>
      </c>
      <c r="CY35" s="390" t="str">
        <f ca="1">+IF(OFFSET('Sanitation Data'!$F$32,0,10*ROW('Sanitation Data'!F29))="","",OFFSET('Sanitation Data'!$F$32,0,10*ROW('Sanitation Data'!F29)))</f>
        <v/>
      </c>
      <c r="CZ35" s="390" t="str">
        <f ca="1">+IF(OFFSET('Sanitation Data'!$G$28,0,10*ROW('Sanitation Data'!G29))="","",OFFSET('Sanitation Data'!$G$28,0,10*ROW('Sanitation Data'!G29)))</f>
        <v/>
      </c>
      <c r="DA35" s="390" t="str">
        <f ca="1">+IF(OFFSET('Sanitation Data'!$G$29,0,10*ROW('Sanitation Data'!G29))="","",OFFSET('Sanitation Data'!$G$29,0,10*ROW('Sanitation Data'!G29)))</f>
        <v/>
      </c>
      <c r="DB35" s="390" t="str">
        <f ca="1">+IF(OFFSET('Sanitation Data'!$G$30,0,10*ROW('Sanitation Data'!G29))="","",OFFSET('Sanitation Data'!$G$30,0,10*ROW('Sanitation Data'!G29)))</f>
        <v/>
      </c>
      <c r="DC35" s="390" t="str">
        <f ca="1">+IF(OFFSET('Sanitation Data'!$G$31,0,10*ROW('Sanitation Data'!G29))="","",OFFSET('Sanitation Data'!$G$31,0,10*ROW('Sanitation Data'!G29)))</f>
        <v/>
      </c>
      <c r="DD35" s="390" t="str">
        <f ca="1">+IF(OFFSET('Sanitation Data'!$G$32,0,10*ROW('Sanitation Data'!G29))="","",OFFSET('Sanitation Data'!$G$32,0,10*ROW('Sanitation Data'!G29)))</f>
        <v/>
      </c>
      <c r="DE35" s="390" t="str">
        <f ca="1">+IF(OFFSET('Sanitation Data'!$H$28,0,10*ROW('Sanitation Data'!H29))="","",OFFSET('Sanitation Data'!$H$28,0,10*ROW('Sanitation Data'!H29)))</f>
        <v/>
      </c>
      <c r="DF35" s="390" t="str">
        <f ca="1">+IF(OFFSET('Sanitation Data'!$H$29,0,10*ROW('Sanitation Data'!H29))="","",OFFSET('Sanitation Data'!$H$29,0,10*ROW('Sanitation Data'!H29)))</f>
        <v/>
      </c>
      <c r="DG35" s="390" t="str">
        <f ca="1">+IF(OFFSET('Sanitation Data'!$H$30,0,10*ROW('Sanitation Data'!H29))="","",OFFSET('Sanitation Data'!$H$30,0,10*ROW('Sanitation Data'!H29)))</f>
        <v/>
      </c>
      <c r="DH35" s="390" t="str">
        <f ca="1">+IF(OFFSET('Sanitation Data'!$H$31,0,10*ROW('Sanitation Data'!H29))="","",OFFSET('Sanitation Data'!$H$31,0,10*ROW('Sanitation Data'!H29)))</f>
        <v/>
      </c>
      <c r="DI35" s="390" t="str">
        <f ca="1">+IF(OFFSET('Sanitation Data'!$H$32,0,10*ROW('Sanitation Data'!H29))="","",OFFSET('Sanitation Data'!$H$32,0,10*ROW('Sanitation Data'!H29)))</f>
        <v/>
      </c>
      <c r="DJ35" s="390" t="str">
        <f ca="1">+IF(OFFSET('Sanitation Data'!$I$28,0,10*ROW('Sanitation Data'!I29))="","",OFFSET('Sanitation Data'!$I$28,0,10*ROW('Sanitation Data'!I29)))</f>
        <v/>
      </c>
      <c r="DK35" s="390" t="str">
        <f ca="1">+IF(OFFSET('Sanitation Data'!$I$29,0,10*ROW('Sanitation Data'!I29))="","",OFFSET('Sanitation Data'!$I$29,0,10*ROW('Sanitation Data'!I29)))</f>
        <v/>
      </c>
      <c r="DL35" s="390" t="str">
        <f ca="1">+IF(OFFSET('Sanitation Data'!$I$30,0,10*ROW('Sanitation Data'!I29))="","",OFFSET('Sanitation Data'!$I$30,0,10*ROW('Sanitation Data'!I29)))</f>
        <v/>
      </c>
      <c r="DM35" s="390" t="str">
        <f ca="1">+IF(OFFSET('Sanitation Data'!$I$31,0,10*ROW('Sanitation Data'!I29))="","",OFFSET('Sanitation Data'!$I$31,0,10*ROW('Sanitation Data'!I29)))</f>
        <v/>
      </c>
      <c r="DN35" s="390" t="str">
        <f ca="1">+IF(OFFSET('Sanitation Data'!$I$32,0,10*ROW('Sanitation Data'!I29))="","",OFFSET('Sanitation Data'!$I$32,0,10*ROW('Sanitation Data'!I29)))</f>
        <v/>
      </c>
      <c r="DO35" s="390" t="str">
        <f ca="1">+IF(OFFSET('Hygiene Data'!$D$11,0,10*ROW('Hygiene Data'!D29))="","",OFFSET('Hygiene Data'!$D$11,0,10*ROW('Hygiene Data'!D29)))</f>
        <v/>
      </c>
      <c r="DP35" s="390" t="str">
        <f ca="1">+IF(OFFSET('Hygiene Data'!$D$12,0,10*ROW('Hygiene Data'!D29))="","",OFFSET('Hygiene Data'!$D$12,0,10*ROW('Hygiene Data'!D29)))</f>
        <v/>
      </c>
      <c r="DQ35" s="390" t="str">
        <f ca="1">+IF(OFFSET('Hygiene Data'!$D$13,0,10*ROW('Hygiene Data'!D29))="","",OFFSET('Hygiene Data'!$D$13,0,10*ROW('Hygiene Data'!D29)))</f>
        <v/>
      </c>
      <c r="DR35" s="390" t="str">
        <f ca="1">+IF(OFFSET('Hygiene Data'!$E$11,0,10*ROW('Hygiene Data'!E29))="","",OFFSET('Hygiene Data'!$E$11,0,10*ROW('Hygiene Data'!E29)))</f>
        <v/>
      </c>
      <c r="DS35" s="390" t="str">
        <f ca="1">+IF(OFFSET('Hygiene Data'!$E$12,0,10*ROW('Hygiene Data'!E29))="","",OFFSET('Hygiene Data'!$E$12,0,10*ROW('Hygiene Data'!E29)))</f>
        <v/>
      </c>
      <c r="DT35" s="390" t="str">
        <f ca="1">+IF(OFFSET('Hygiene Data'!$E$13,0,10*ROW('Hygiene Data'!E29))="","",OFFSET('Hygiene Data'!$E$13,0,10*ROW('Hygiene Data'!E29)))</f>
        <v/>
      </c>
      <c r="DU35" s="390" t="str">
        <f ca="1">+IF(OFFSET('Hygiene Data'!$F$11,0,10*ROW('Hygiene Data'!F29))="","",OFFSET('Hygiene Data'!$F$11,0,10*ROW('Hygiene Data'!F29)))</f>
        <v/>
      </c>
      <c r="DV35" s="390" t="str">
        <f ca="1">+IF(OFFSET('Hygiene Data'!$F$12,0,10*ROW('Hygiene Data'!F29))="","",OFFSET('Hygiene Data'!$F$12,0,10*ROW('Hygiene Data'!F29)))</f>
        <v/>
      </c>
      <c r="DW35" s="390" t="str">
        <f ca="1">+IF(OFFSET('Hygiene Data'!$F$13,0,10*ROW('Hygiene Data'!F29))="","",OFFSET('Hygiene Data'!$F$13,0,10*ROW('Hygiene Data'!F29)))</f>
        <v/>
      </c>
      <c r="DX35" s="390" t="str">
        <f ca="1">+IF(OFFSET('Hygiene Data'!$G$11,0,10*ROW('Hygiene Data'!G29))="","",OFFSET('Hygiene Data'!$G$11,0,10*ROW('Hygiene Data'!G29)))</f>
        <v/>
      </c>
      <c r="DY35" s="390" t="str">
        <f ca="1">+IF(OFFSET('Hygiene Data'!$G$12,0,10*ROW('Hygiene Data'!G29))="","",OFFSET('Hygiene Data'!$G$12,0,10*ROW('Hygiene Data'!G29)))</f>
        <v/>
      </c>
      <c r="DZ35" s="390" t="str">
        <f ca="1">+IF(OFFSET('Hygiene Data'!$G$13,0,10*ROW('Hygiene Data'!G29))="","",OFFSET('Hygiene Data'!$G$13,0,10*ROW('Hygiene Data'!G29)))</f>
        <v/>
      </c>
      <c r="EA35" s="390" t="str">
        <f ca="1">+IF(OFFSET('Hygiene Data'!$H$11,0,10*ROW('Hygiene Data'!H29))="","",OFFSET('Hygiene Data'!$H$11,0,10*ROW('Hygiene Data'!H29)))</f>
        <v/>
      </c>
      <c r="EB35" s="390" t="str">
        <f ca="1">+IF(OFFSET('Hygiene Data'!$H$12,0,10*ROW('Hygiene Data'!H29))="","",OFFSET('Hygiene Data'!$H$12,0,10*ROW('Hygiene Data'!H29)))</f>
        <v/>
      </c>
      <c r="EC35" s="390" t="str">
        <f ca="1">+IF(OFFSET('Hygiene Data'!$H$13,0,10*ROW('Hygiene Data'!H29))="","",OFFSET('Hygiene Data'!$H$13,0,10*ROW('Hygiene Data'!H29)))</f>
        <v/>
      </c>
      <c r="ED35" s="390" t="str">
        <f ca="1">+IF(OFFSET('Hygiene Data'!$I$11,0,10*ROW('Hygiene Data'!I29))="","",OFFSET('Hygiene Data'!$I$11,0,10*ROW('Hygiene Data'!I29)))</f>
        <v/>
      </c>
      <c r="EE35" s="390" t="str">
        <f ca="1">+IF(OFFSET('Hygiene Data'!$I$12,0,10*ROW('Hygiene Data'!I29))="","",OFFSET('Hygiene Data'!$I$12,0,10*ROW('Hygiene Data'!I29)))</f>
        <v/>
      </c>
      <c r="EF35" s="390" t="str">
        <f ca="1">+IF(OFFSET('Hygiene Data'!$I$13,0,10*ROW('Hygiene Data'!I29))="","",OFFSET('Hygiene Data'!$I$13,0,10*ROW('Hygiene Data'!I29)))</f>
        <v/>
      </c>
    </row>
    <row r="36" spans="1:136" x14ac:dyDescent="0.25">
      <c r="A36" s="499" t="str">
        <f ca="1">+IF(OFFSET('Water Data'!$B$2,0,10*ROW('Water Data'!E30))="","",OFFSET('Water Data'!$B$2,0,10*ROW('Water Data'!E30)))</f>
        <v/>
      </c>
      <c r="B36" s="499"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26" t="str">
        <f t="shared" ca="1" si="0"/>
        <v/>
      </c>
      <c r="D36" s="527"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27"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27"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27"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27"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27"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27"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27"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27"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27"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27"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27"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27"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27"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27"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27"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27"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27"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28"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28"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28"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28"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28"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28"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28"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28"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28"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28"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28"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28"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28"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28"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28"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28"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28"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28"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28"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28"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28"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28"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28"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28"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28"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28"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28"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28"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28"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28"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29"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605"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29"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29"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29"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29"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29"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29"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29"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29"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29"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29"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29"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29"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29"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29"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29"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29"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90" t="str">
        <f ca="1">+IF(OFFSET('Water Data'!$D$27,0,10*ROW('Water Data'!D30))="","",OFFSET('Water Data'!$D$27,0,10*ROW('Water Data'!D30)))</f>
        <v/>
      </c>
      <c r="BT36" s="390" t="str">
        <f ca="1">+IF(OFFSET('Water Data'!$D$28,0,10*ROW('Water Data'!D30))="","",OFFSET('Water Data'!$D$28,0,10*ROW('Water Data'!D30)))</f>
        <v/>
      </c>
      <c r="BU36" s="390" t="str">
        <f ca="1">+IF(OFFSET('Water Data'!$D$29,0,10*ROW('Water Data'!D30))="","",OFFSET('Water Data'!$D$29,0,10*ROW('Water Data'!D30)))</f>
        <v/>
      </c>
      <c r="BV36" s="390" t="str">
        <f ca="1">+IF(OFFSET('Water Data'!$E$27,0,10*ROW('Water Data'!E30))="","",OFFSET('Water Data'!$E$27,0,10*ROW('Water Data'!E30)))</f>
        <v/>
      </c>
      <c r="BW36" s="390" t="str">
        <f ca="1">+IF(OFFSET('Water Data'!$E$28,0,10*ROW('Water Data'!E30))="","",OFFSET('Water Data'!$E$28,0,10*ROW('Water Data'!E30)))</f>
        <v/>
      </c>
      <c r="BX36" s="390" t="str">
        <f ca="1">+IF(OFFSET('Water Data'!$E$29,0,10*ROW('Water Data'!E30))="","",OFFSET('Water Data'!$E$29,0,10*ROW('Water Data'!E30)))</f>
        <v/>
      </c>
      <c r="BY36" s="390" t="str">
        <f ca="1">+IF(OFFSET('Water Data'!$F$27,0,10*ROW('Water Data'!F30))="","",OFFSET('Water Data'!$F$27,0,10*ROW('Water Data'!F30)))</f>
        <v/>
      </c>
      <c r="BZ36" s="390" t="str">
        <f ca="1">+IF(OFFSET('Water Data'!$F$28,0,10*ROW('Water Data'!F30))="","",OFFSET('Water Data'!$F$28,0,10*ROW('Water Data'!F30)))</f>
        <v/>
      </c>
      <c r="CA36" s="390" t="str">
        <f ca="1">+IF(OFFSET('Water Data'!$F$29,0,10*ROW('Water Data'!F30))="","",OFFSET('Water Data'!$F$29,0,10*ROW('Water Data'!F30)))</f>
        <v/>
      </c>
      <c r="CB36" s="390" t="str">
        <f ca="1">+IF(OFFSET('Water Data'!$G$27,0,10*ROW('Water Data'!G30))="","",OFFSET('Water Data'!$G$27,0,10*ROW('Water Data'!G30)))</f>
        <v/>
      </c>
      <c r="CC36" s="390" t="str">
        <f ca="1">+IF(OFFSET('Water Data'!$G$28,0,10*ROW('Water Data'!G30))="","",OFFSET('Water Data'!$G$28,0,10*ROW('Water Data'!G30)))</f>
        <v/>
      </c>
      <c r="CD36" s="390" t="str">
        <f ca="1">+IF(OFFSET('Water Data'!$G$29,0,10*ROW('Water Data'!G30))="","",OFFSET('Water Data'!$G$29,0,10*ROW('Water Data'!G30)))</f>
        <v/>
      </c>
      <c r="CE36" s="390" t="str">
        <f ca="1">+IF(OFFSET('Water Data'!$H$27,0,10*ROW('Water Data'!H30))="","",OFFSET('Water Data'!$H$27,0,10*ROW('Water Data'!H30)))</f>
        <v/>
      </c>
      <c r="CF36" s="390" t="str">
        <f ca="1">+IF(OFFSET('Water Data'!$H$28,0,10*ROW('Water Data'!H30))="","",OFFSET('Water Data'!$H$28,0,10*ROW('Water Data'!H30)))</f>
        <v/>
      </c>
      <c r="CG36" s="390" t="str">
        <f ca="1">+IF(OFFSET('Water Data'!$H$29,0,10*ROW('Water Data'!H30))="","",OFFSET('Water Data'!$H$29,0,10*ROW('Water Data'!H30)))</f>
        <v/>
      </c>
      <c r="CH36" s="390" t="str">
        <f ca="1">+IF(OFFSET('Water Data'!$I$27,0,10*ROW('Water Data'!I30))="","",OFFSET('Water Data'!$I$27,0,10*ROW('Water Data'!I30)))</f>
        <v/>
      </c>
      <c r="CI36" s="390" t="str">
        <f ca="1">+IF(OFFSET('Water Data'!$I$28,0,10*ROW('Water Data'!I30))="","",OFFSET('Water Data'!$I$28,0,10*ROW('Water Data'!I30)))</f>
        <v/>
      </c>
      <c r="CJ36" s="390" t="str">
        <f ca="1">+IF(OFFSET('Water Data'!$I$29,0,10*ROW('Water Data'!I30))="","",OFFSET('Water Data'!$I$29,0,10*ROW('Water Data'!I30)))</f>
        <v/>
      </c>
      <c r="CK36" s="390" t="str">
        <f ca="1">+IF(OFFSET('Sanitation Data'!$D$28,0,10*ROW('Sanitation Data'!D30))="","",OFFSET('Sanitation Data'!$D$28,0,10*ROW('Sanitation Data'!D30)))</f>
        <v/>
      </c>
      <c r="CL36" s="390" t="str">
        <f ca="1">+IF(OFFSET('Sanitation Data'!$D$29,0,10*ROW('Sanitation Data'!D30))="","",OFFSET('Sanitation Data'!$D$29,0,10*ROW('Sanitation Data'!D30)))</f>
        <v/>
      </c>
      <c r="CM36" s="390" t="str">
        <f ca="1">+IF(OFFSET('Sanitation Data'!$D$30,0,10*ROW('Sanitation Data'!D30))="","",OFFSET('Sanitation Data'!$D$30,0,10*ROW('Sanitation Data'!D30)))</f>
        <v/>
      </c>
      <c r="CN36" s="390" t="str">
        <f ca="1">+IF(OFFSET('Sanitation Data'!$D$31,0,10*ROW('Sanitation Data'!D30))="","",OFFSET('Sanitation Data'!$D$31,0,10*ROW('Sanitation Data'!D30)))</f>
        <v/>
      </c>
      <c r="CO36" s="390" t="str">
        <f ca="1">+IF(OFFSET('Sanitation Data'!$D$32,0,10*ROW('Sanitation Data'!D30))="","",OFFSET('Sanitation Data'!$D$32,0,10*ROW('Sanitation Data'!D30)))</f>
        <v/>
      </c>
      <c r="CP36" s="390" t="str">
        <f ca="1">+IF(OFFSET('Sanitation Data'!$E$28,0,10*ROW('Sanitation Data'!E30))="","",OFFSET('Sanitation Data'!$E$28,0,10*ROW('Sanitation Data'!E30)))</f>
        <v/>
      </c>
      <c r="CQ36" s="390" t="str">
        <f ca="1">+IF(OFFSET('Sanitation Data'!$E$29,0,10*ROW('Sanitation Data'!E30))="","",OFFSET('Sanitation Data'!$E$29,0,10*ROW('Sanitation Data'!E30)))</f>
        <v/>
      </c>
      <c r="CR36" s="390" t="str">
        <f ca="1">+IF(OFFSET('Sanitation Data'!$E$30,0,10*ROW('Sanitation Data'!E30))="","",OFFSET('Sanitation Data'!$E$30,0,10*ROW('Sanitation Data'!E30)))</f>
        <v/>
      </c>
      <c r="CS36" s="390" t="str">
        <f ca="1">+IF(OFFSET('Sanitation Data'!$E$31,0,10*ROW('Sanitation Data'!E30))="","",OFFSET('Sanitation Data'!$E$31,0,10*ROW('Sanitation Data'!E30)))</f>
        <v/>
      </c>
      <c r="CT36" s="390" t="str">
        <f ca="1">+IF(OFFSET('Sanitation Data'!$E$32,0,10*ROW('Sanitation Data'!E30))="","",OFFSET('Sanitation Data'!$E$32,0,10*ROW('Sanitation Data'!E30)))</f>
        <v/>
      </c>
      <c r="CU36" s="390" t="str">
        <f ca="1">+IF(OFFSET('Sanitation Data'!$F$28,0,10*ROW('Sanitation Data'!F30))="","",OFFSET('Sanitation Data'!$F$28,0,10*ROW('Sanitation Data'!F30)))</f>
        <v/>
      </c>
      <c r="CV36" s="390" t="str">
        <f ca="1">+IF(OFFSET('Sanitation Data'!$F$29,0,10*ROW('Sanitation Data'!F30))="","",OFFSET('Sanitation Data'!$F$29,0,10*ROW('Sanitation Data'!F30)))</f>
        <v/>
      </c>
      <c r="CW36" s="390" t="str">
        <f ca="1">+IF(OFFSET('Sanitation Data'!$F$30,0,10*ROW('Sanitation Data'!F30))="","",OFFSET('Sanitation Data'!$F$30,0,10*ROW('Sanitation Data'!F30)))</f>
        <v/>
      </c>
      <c r="CX36" s="390" t="str">
        <f ca="1">+IF(OFFSET('Sanitation Data'!$F$31,0,10*ROW('Sanitation Data'!F30))="","",OFFSET('Sanitation Data'!$F$31,0,10*ROW('Sanitation Data'!F30)))</f>
        <v/>
      </c>
      <c r="CY36" s="390" t="str">
        <f ca="1">+IF(OFFSET('Sanitation Data'!$F$32,0,10*ROW('Sanitation Data'!F30))="","",OFFSET('Sanitation Data'!$F$32,0,10*ROW('Sanitation Data'!F30)))</f>
        <v/>
      </c>
      <c r="CZ36" s="390" t="str">
        <f ca="1">+IF(OFFSET('Sanitation Data'!$G$28,0,10*ROW('Sanitation Data'!G30))="","",OFFSET('Sanitation Data'!$G$28,0,10*ROW('Sanitation Data'!G30)))</f>
        <v/>
      </c>
      <c r="DA36" s="390" t="str">
        <f ca="1">+IF(OFFSET('Sanitation Data'!$G$29,0,10*ROW('Sanitation Data'!G30))="","",OFFSET('Sanitation Data'!$G$29,0,10*ROW('Sanitation Data'!G30)))</f>
        <v/>
      </c>
      <c r="DB36" s="390" t="str">
        <f ca="1">+IF(OFFSET('Sanitation Data'!$G$30,0,10*ROW('Sanitation Data'!G30))="","",OFFSET('Sanitation Data'!$G$30,0,10*ROW('Sanitation Data'!G30)))</f>
        <v/>
      </c>
      <c r="DC36" s="390" t="str">
        <f ca="1">+IF(OFFSET('Sanitation Data'!$G$31,0,10*ROW('Sanitation Data'!G30))="","",OFFSET('Sanitation Data'!$G$31,0,10*ROW('Sanitation Data'!G30)))</f>
        <v/>
      </c>
      <c r="DD36" s="390" t="str">
        <f ca="1">+IF(OFFSET('Sanitation Data'!$G$32,0,10*ROW('Sanitation Data'!G30))="","",OFFSET('Sanitation Data'!$G$32,0,10*ROW('Sanitation Data'!G30)))</f>
        <v/>
      </c>
      <c r="DE36" s="390" t="str">
        <f ca="1">+IF(OFFSET('Sanitation Data'!$H$28,0,10*ROW('Sanitation Data'!H30))="","",OFFSET('Sanitation Data'!$H$28,0,10*ROW('Sanitation Data'!H30)))</f>
        <v/>
      </c>
      <c r="DF36" s="390" t="str">
        <f ca="1">+IF(OFFSET('Sanitation Data'!$H$29,0,10*ROW('Sanitation Data'!H30))="","",OFFSET('Sanitation Data'!$H$29,0,10*ROW('Sanitation Data'!H30)))</f>
        <v/>
      </c>
      <c r="DG36" s="390" t="str">
        <f ca="1">+IF(OFFSET('Sanitation Data'!$H$30,0,10*ROW('Sanitation Data'!H30))="","",OFFSET('Sanitation Data'!$H$30,0,10*ROW('Sanitation Data'!H30)))</f>
        <v/>
      </c>
      <c r="DH36" s="390" t="str">
        <f ca="1">+IF(OFFSET('Sanitation Data'!$H$31,0,10*ROW('Sanitation Data'!H30))="","",OFFSET('Sanitation Data'!$H$31,0,10*ROW('Sanitation Data'!H30)))</f>
        <v/>
      </c>
      <c r="DI36" s="390" t="str">
        <f ca="1">+IF(OFFSET('Sanitation Data'!$H$32,0,10*ROW('Sanitation Data'!H30))="","",OFFSET('Sanitation Data'!$H$32,0,10*ROW('Sanitation Data'!H30)))</f>
        <v/>
      </c>
      <c r="DJ36" s="390" t="str">
        <f ca="1">+IF(OFFSET('Sanitation Data'!$I$28,0,10*ROW('Sanitation Data'!I30))="","",OFFSET('Sanitation Data'!$I$28,0,10*ROW('Sanitation Data'!I30)))</f>
        <v/>
      </c>
      <c r="DK36" s="390" t="str">
        <f ca="1">+IF(OFFSET('Sanitation Data'!$I$29,0,10*ROW('Sanitation Data'!I30))="","",OFFSET('Sanitation Data'!$I$29,0,10*ROW('Sanitation Data'!I30)))</f>
        <v/>
      </c>
      <c r="DL36" s="390" t="str">
        <f ca="1">+IF(OFFSET('Sanitation Data'!$I$30,0,10*ROW('Sanitation Data'!I30))="","",OFFSET('Sanitation Data'!$I$30,0,10*ROW('Sanitation Data'!I30)))</f>
        <v/>
      </c>
      <c r="DM36" s="390" t="str">
        <f ca="1">+IF(OFFSET('Sanitation Data'!$I$31,0,10*ROW('Sanitation Data'!I30))="","",OFFSET('Sanitation Data'!$I$31,0,10*ROW('Sanitation Data'!I30)))</f>
        <v/>
      </c>
      <c r="DN36" s="390" t="str">
        <f ca="1">+IF(OFFSET('Sanitation Data'!$I$32,0,10*ROW('Sanitation Data'!I30))="","",OFFSET('Sanitation Data'!$I$32,0,10*ROW('Sanitation Data'!I30)))</f>
        <v/>
      </c>
      <c r="DO36" s="390" t="str">
        <f ca="1">+IF(OFFSET('Hygiene Data'!$D$11,0,10*ROW('Hygiene Data'!D30))="","",OFFSET('Hygiene Data'!$D$11,0,10*ROW('Hygiene Data'!D30)))</f>
        <v/>
      </c>
      <c r="DP36" s="390" t="str">
        <f ca="1">+IF(OFFSET('Hygiene Data'!$D$12,0,10*ROW('Hygiene Data'!D30))="","",OFFSET('Hygiene Data'!$D$12,0,10*ROW('Hygiene Data'!D30)))</f>
        <v/>
      </c>
      <c r="DQ36" s="390" t="str">
        <f ca="1">+IF(OFFSET('Hygiene Data'!$D$13,0,10*ROW('Hygiene Data'!D30))="","",OFFSET('Hygiene Data'!$D$13,0,10*ROW('Hygiene Data'!D30)))</f>
        <v/>
      </c>
      <c r="DR36" s="390" t="str">
        <f ca="1">+IF(OFFSET('Hygiene Data'!$E$11,0,10*ROW('Hygiene Data'!E30))="","",OFFSET('Hygiene Data'!$E$11,0,10*ROW('Hygiene Data'!E30)))</f>
        <v/>
      </c>
      <c r="DS36" s="390" t="str">
        <f ca="1">+IF(OFFSET('Hygiene Data'!$E$12,0,10*ROW('Hygiene Data'!E30))="","",OFFSET('Hygiene Data'!$E$12,0,10*ROW('Hygiene Data'!E30)))</f>
        <v/>
      </c>
      <c r="DT36" s="390" t="str">
        <f ca="1">+IF(OFFSET('Hygiene Data'!$E$13,0,10*ROW('Hygiene Data'!E30))="","",OFFSET('Hygiene Data'!$E$13,0,10*ROW('Hygiene Data'!E30)))</f>
        <v/>
      </c>
      <c r="DU36" s="390" t="str">
        <f ca="1">+IF(OFFSET('Hygiene Data'!$F$11,0,10*ROW('Hygiene Data'!F30))="","",OFFSET('Hygiene Data'!$F$11,0,10*ROW('Hygiene Data'!F30)))</f>
        <v/>
      </c>
      <c r="DV36" s="390" t="str">
        <f ca="1">+IF(OFFSET('Hygiene Data'!$F$12,0,10*ROW('Hygiene Data'!F30))="","",OFFSET('Hygiene Data'!$F$12,0,10*ROW('Hygiene Data'!F30)))</f>
        <v/>
      </c>
      <c r="DW36" s="390" t="str">
        <f ca="1">+IF(OFFSET('Hygiene Data'!$F$13,0,10*ROW('Hygiene Data'!F30))="","",OFFSET('Hygiene Data'!$F$13,0,10*ROW('Hygiene Data'!F30)))</f>
        <v/>
      </c>
      <c r="DX36" s="390" t="str">
        <f ca="1">+IF(OFFSET('Hygiene Data'!$G$11,0,10*ROW('Hygiene Data'!G30))="","",OFFSET('Hygiene Data'!$G$11,0,10*ROW('Hygiene Data'!G30)))</f>
        <v/>
      </c>
      <c r="DY36" s="390" t="str">
        <f ca="1">+IF(OFFSET('Hygiene Data'!$G$12,0,10*ROW('Hygiene Data'!G30))="","",OFFSET('Hygiene Data'!$G$12,0,10*ROW('Hygiene Data'!G30)))</f>
        <v/>
      </c>
      <c r="DZ36" s="390" t="str">
        <f ca="1">+IF(OFFSET('Hygiene Data'!$G$13,0,10*ROW('Hygiene Data'!G30))="","",OFFSET('Hygiene Data'!$G$13,0,10*ROW('Hygiene Data'!G30)))</f>
        <v/>
      </c>
      <c r="EA36" s="390" t="str">
        <f ca="1">+IF(OFFSET('Hygiene Data'!$H$11,0,10*ROW('Hygiene Data'!H30))="","",OFFSET('Hygiene Data'!$H$11,0,10*ROW('Hygiene Data'!H30)))</f>
        <v/>
      </c>
      <c r="EB36" s="390" t="str">
        <f ca="1">+IF(OFFSET('Hygiene Data'!$H$12,0,10*ROW('Hygiene Data'!H30))="","",OFFSET('Hygiene Data'!$H$12,0,10*ROW('Hygiene Data'!H30)))</f>
        <v/>
      </c>
      <c r="EC36" s="390" t="str">
        <f ca="1">+IF(OFFSET('Hygiene Data'!$H$13,0,10*ROW('Hygiene Data'!H30))="","",OFFSET('Hygiene Data'!$H$13,0,10*ROW('Hygiene Data'!H30)))</f>
        <v/>
      </c>
      <c r="ED36" s="390" t="str">
        <f ca="1">+IF(OFFSET('Hygiene Data'!$I$11,0,10*ROW('Hygiene Data'!I30))="","",OFFSET('Hygiene Data'!$I$11,0,10*ROW('Hygiene Data'!I30)))</f>
        <v/>
      </c>
      <c r="EE36" s="390" t="str">
        <f ca="1">+IF(OFFSET('Hygiene Data'!$I$12,0,10*ROW('Hygiene Data'!I30))="","",OFFSET('Hygiene Data'!$I$12,0,10*ROW('Hygiene Data'!I30)))</f>
        <v/>
      </c>
      <c r="EF36" s="390" t="str">
        <f ca="1">+IF(OFFSET('Hygiene Data'!$I$13,0,10*ROW('Hygiene Data'!I30))="","",OFFSET('Hygiene Data'!$I$13,0,10*ROW('Hygiene Data'!I30)))</f>
        <v/>
      </c>
    </row>
    <row r="37" spans="1:136" x14ac:dyDescent="0.25">
      <c r="A37" s="499" t="str">
        <f ca="1">+IF(OFFSET('Water Data'!$B$2,0,10*ROW('Water Data'!E31))="","",OFFSET('Water Data'!$B$2,0,10*ROW('Water Data'!E31)))</f>
        <v/>
      </c>
      <c r="B37" s="499"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26" t="str">
        <f t="shared" ca="1" si="0"/>
        <v/>
      </c>
      <c r="D37" s="527"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27"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27"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27"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27"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27"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27"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27"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27"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27"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27"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27"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27"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27"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27"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27"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27"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27"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28"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28"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28"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28"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28"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28"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28"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28"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28"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28"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28"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28"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28"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28"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28"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28"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28"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28"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28"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28"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28"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28"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28"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28"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28"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28"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28"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28"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28"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28"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29"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605"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29"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29"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29"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29"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29"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29"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29"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29"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29"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29"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29"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29"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29"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29"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29"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29"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90" t="str">
        <f ca="1">+IF(OFFSET('Water Data'!$D$27,0,10*ROW('Water Data'!D31))="","",OFFSET('Water Data'!$D$27,0,10*ROW('Water Data'!D31)))</f>
        <v/>
      </c>
      <c r="BT37" s="390" t="str">
        <f ca="1">+IF(OFFSET('Water Data'!$D$28,0,10*ROW('Water Data'!D31))="","",OFFSET('Water Data'!$D$28,0,10*ROW('Water Data'!D31)))</f>
        <v/>
      </c>
      <c r="BU37" s="390" t="str">
        <f ca="1">+IF(OFFSET('Water Data'!$D$29,0,10*ROW('Water Data'!D31))="","",OFFSET('Water Data'!$D$29,0,10*ROW('Water Data'!D31)))</f>
        <v/>
      </c>
      <c r="BV37" s="390" t="str">
        <f ca="1">+IF(OFFSET('Water Data'!$E$27,0,10*ROW('Water Data'!E31))="","",OFFSET('Water Data'!$E$27,0,10*ROW('Water Data'!E31)))</f>
        <v/>
      </c>
      <c r="BW37" s="390" t="str">
        <f ca="1">+IF(OFFSET('Water Data'!$E$28,0,10*ROW('Water Data'!E31))="","",OFFSET('Water Data'!$E$28,0,10*ROW('Water Data'!E31)))</f>
        <v/>
      </c>
      <c r="BX37" s="390" t="str">
        <f ca="1">+IF(OFFSET('Water Data'!$E$29,0,10*ROW('Water Data'!E31))="","",OFFSET('Water Data'!$E$29,0,10*ROW('Water Data'!E31)))</f>
        <v/>
      </c>
      <c r="BY37" s="390" t="str">
        <f ca="1">+IF(OFFSET('Water Data'!$F$27,0,10*ROW('Water Data'!F31))="","",OFFSET('Water Data'!$F$27,0,10*ROW('Water Data'!F31)))</f>
        <v/>
      </c>
      <c r="BZ37" s="390" t="str">
        <f ca="1">+IF(OFFSET('Water Data'!$F$28,0,10*ROW('Water Data'!F31))="","",OFFSET('Water Data'!$F$28,0,10*ROW('Water Data'!F31)))</f>
        <v/>
      </c>
      <c r="CA37" s="390" t="str">
        <f ca="1">+IF(OFFSET('Water Data'!$F$29,0,10*ROW('Water Data'!F31))="","",OFFSET('Water Data'!$F$29,0,10*ROW('Water Data'!F31)))</f>
        <v/>
      </c>
      <c r="CB37" s="390" t="str">
        <f ca="1">+IF(OFFSET('Water Data'!$G$27,0,10*ROW('Water Data'!G31))="","",OFFSET('Water Data'!$G$27,0,10*ROW('Water Data'!G31)))</f>
        <v/>
      </c>
      <c r="CC37" s="390" t="str">
        <f ca="1">+IF(OFFSET('Water Data'!$G$28,0,10*ROW('Water Data'!G31))="","",OFFSET('Water Data'!$G$28,0,10*ROW('Water Data'!G31)))</f>
        <v/>
      </c>
      <c r="CD37" s="390" t="str">
        <f ca="1">+IF(OFFSET('Water Data'!$G$29,0,10*ROW('Water Data'!G31))="","",OFFSET('Water Data'!$G$29,0,10*ROW('Water Data'!G31)))</f>
        <v/>
      </c>
      <c r="CE37" s="390" t="str">
        <f ca="1">+IF(OFFSET('Water Data'!$H$27,0,10*ROW('Water Data'!H31))="","",OFFSET('Water Data'!$H$27,0,10*ROW('Water Data'!H31)))</f>
        <v/>
      </c>
      <c r="CF37" s="390" t="str">
        <f ca="1">+IF(OFFSET('Water Data'!$H$28,0,10*ROW('Water Data'!H31))="","",OFFSET('Water Data'!$H$28,0,10*ROW('Water Data'!H31)))</f>
        <v/>
      </c>
      <c r="CG37" s="390" t="str">
        <f ca="1">+IF(OFFSET('Water Data'!$H$29,0,10*ROW('Water Data'!H31))="","",OFFSET('Water Data'!$H$29,0,10*ROW('Water Data'!H31)))</f>
        <v/>
      </c>
      <c r="CH37" s="390" t="str">
        <f ca="1">+IF(OFFSET('Water Data'!$I$27,0,10*ROW('Water Data'!I31))="","",OFFSET('Water Data'!$I$27,0,10*ROW('Water Data'!I31)))</f>
        <v/>
      </c>
      <c r="CI37" s="390" t="str">
        <f ca="1">+IF(OFFSET('Water Data'!$I$28,0,10*ROW('Water Data'!I31))="","",OFFSET('Water Data'!$I$28,0,10*ROW('Water Data'!I31)))</f>
        <v/>
      </c>
      <c r="CJ37" s="390" t="str">
        <f ca="1">+IF(OFFSET('Water Data'!$I$29,0,10*ROW('Water Data'!I31))="","",OFFSET('Water Data'!$I$29,0,10*ROW('Water Data'!I31)))</f>
        <v/>
      </c>
      <c r="CK37" s="390" t="str">
        <f ca="1">+IF(OFFSET('Sanitation Data'!$D$28,0,10*ROW('Sanitation Data'!D31))="","",OFFSET('Sanitation Data'!$D$28,0,10*ROW('Sanitation Data'!D31)))</f>
        <v/>
      </c>
      <c r="CL37" s="390" t="str">
        <f ca="1">+IF(OFFSET('Sanitation Data'!$D$29,0,10*ROW('Sanitation Data'!D31))="","",OFFSET('Sanitation Data'!$D$29,0,10*ROW('Sanitation Data'!D31)))</f>
        <v/>
      </c>
      <c r="CM37" s="390" t="str">
        <f ca="1">+IF(OFFSET('Sanitation Data'!$D$30,0,10*ROW('Sanitation Data'!D31))="","",OFFSET('Sanitation Data'!$D$30,0,10*ROW('Sanitation Data'!D31)))</f>
        <v/>
      </c>
      <c r="CN37" s="390" t="str">
        <f ca="1">+IF(OFFSET('Sanitation Data'!$D$31,0,10*ROW('Sanitation Data'!D31))="","",OFFSET('Sanitation Data'!$D$31,0,10*ROW('Sanitation Data'!D31)))</f>
        <v/>
      </c>
      <c r="CO37" s="390" t="str">
        <f ca="1">+IF(OFFSET('Sanitation Data'!$D$32,0,10*ROW('Sanitation Data'!D31))="","",OFFSET('Sanitation Data'!$D$32,0,10*ROW('Sanitation Data'!D31)))</f>
        <v/>
      </c>
      <c r="CP37" s="390" t="str">
        <f ca="1">+IF(OFFSET('Sanitation Data'!$E$28,0,10*ROW('Sanitation Data'!E31))="","",OFFSET('Sanitation Data'!$E$28,0,10*ROW('Sanitation Data'!E31)))</f>
        <v/>
      </c>
      <c r="CQ37" s="390" t="str">
        <f ca="1">+IF(OFFSET('Sanitation Data'!$E$29,0,10*ROW('Sanitation Data'!E31))="","",OFFSET('Sanitation Data'!$E$29,0,10*ROW('Sanitation Data'!E31)))</f>
        <v/>
      </c>
      <c r="CR37" s="390" t="str">
        <f ca="1">+IF(OFFSET('Sanitation Data'!$E$30,0,10*ROW('Sanitation Data'!E31))="","",OFFSET('Sanitation Data'!$E$30,0,10*ROW('Sanitation Data'!E31)))</f>
        <v/>
      </c>
      <c r="CS37" s="390" t="str">
        <f ca="1">+IF(OFFSET('Sanitation Data'!$E$31,0,10*ROW('Sanitation Data'!E31))="","",OFFSET('Sanitation Data'!$E$31,0,10*ROW('Sanitation Data'!E31)))</f>
        <v/>
      </c>
      <c r="CT37" s="390" t="str">
        <f ca="1">+IF(OFFSET('Sanitation Data'!$E$32,0,10*ROW('Sanitation Data'!E31))="","",OFFSET('Sanitation Data'!$E$32,0,10*ROW('Sanitation Data'!E31)))</f>
        <v/>
      </c>
      <c r="CU37" s="390" t="str">
        <f ca="1">+IF(OFFSET('Sanitation Data'!$F$28,0,10*ROW('Sanitation Data'!F31))="","",OFFSET('Sanitation Data'!$F$28,0,10*ROW('Sanitation Data'!F31)))</f>
        <v/>
      </c>
      <c r="CV37" s="390" t="str">
        <f ca="1">+IF(OFFSET('Sanitation Data'!$F$29,0,10*ROW('Sanitation Data'!F31))="","",OFFSET('Sanitation Data'!$F$29,0,10*ROW('Sanitation Data'!F31)))</f>
        <v/>
      </c>
      <c r="CW37" s="390" t="str">
        <f ca="1">+IF(OFFSET('Sanitation Data'!$F$30,0,10*ROW('Sanitation Data'!F31))="","",OFFSET('Sanitation Data'!$F$30,0,10*ROW('Sanitation Data'!F31)))</f>
        <v/>
      </c>
      <c r="CX37" s="390" t="str">
        <f ca="1">+IF(OFFSET('Sanitation Data'!$F$31,0,10*ROW('Sanitation Data'!F31))="","",OFFSET('Sanitation Data'!$F$31,0,10*ROW('Sanitation Data'!F31)))</f>
        <v/>
      </c>
      <c r="CY37" s="390" t="str">
        <f ca="1">+IF(OFFSET('Sanitation Data'!$F$32,0,10*ROW('Sanitation Data'!F31))="","",OFFSET('Sanitation Data'!$F$32,0,10*ROW('Sanitation Data'!F31)))</f>
        <v/>
      </c>
      <c r="CZ37" s="390" t="str">
        <f ca="1">+IF(OFFSET('Sanitation Data'!$G$28,0,10*ROW('Sanitation Data'!G31))="","",OFFSET('Sanitation Data'!$G$28,0,10*ROW('Sanitation Data'!G31)))</f>
        <v/>
      </c>
      <c r="DA37" s="390" t="str">
        <f ca="1">+IF(OFFSET('Sanitation Data'!$G$29,0,10*ROW('Sanitation Data'!G31))="","",OFFSET('Sanitation Data'!$G$29,0,10*ROW('Sanitation Data'!G31)))</f>
        <v/>
      </c>
      <c r="DB37" s="390" t="str">
        <f ca="1">+IF(OFFSET('Sanitation Data'!$G$30,0,10*ROW('Sanitation Data'!G31))="","",OFFSET('Sanitation Data'!$G$30,0,10*ROW('Sanitation Data'!G31)))</f>
        <v/>
      </c>
      <c r="DC37" s="390" t="str">
        <f ca="1">+IF(OFFSET('Sanitation Data'!$G$31,0,10*ROW('Sanitation Data'!G31))="","",OFFSET('Sanitation Data'!$G$31,0,10*ROW('Sanitation Data'!G31)))</f>
        <v/>
      </c>
      <c r="DD37" s="390" t="str">
        <f ca="1">+IF(OFFSET('Sanitation Data'!$G$32,0,10*ROW('Sanitation Data'!G31))="","",OFFSET('Sanitation Data'!$G$32,0,10*ROW('Sanitation Data'!G31)))</f>
        <v/>
      </c>
      <c r="DE37" s="390" t="str">
        <f ca="1">+IF(OFFSET('Sanitation Data'!$H$28,0,10*ROW('Sanitation Data'!H31))="","",OFFSET('Sanitation Data'!$H$28,0,10*ROW('Sanitation Data'!H31)))</f>
        <v/>
      </c>
      <c r="DF37" s="390" t="str">
        <f ca="1">+IF(OFFSET('Sanitation Data'!$H$29,0,10*ROW('Sanitation Data'!H31))="","",OFFSET('Sanitation Data'!$H$29,0,10*ROW('Sanitation Data'!H31)))</f>
        <v/>
      </c>
      <c r="DG37" s="390" t="str">
        <f ca="1">+IF(OFFSET('Sanitation Data'!$H$30,0,10*ROW('Sanitation Data'!H31))="","",OFFSET('Sanitation Data'!$H$30,0,10*ROW('Sanitation Data'!H31)))</f>
        <v/>
      </c>
      <c r="DH37" s="390" t="str">
        <f ca="1">+IF(OFFSET('Sanitation Data'!$H$31,0,10*ROW('Sanitation Data'!H31))="","",OFFSET('Sanitation Data'!$H$31,0,10*ROW('Sanitation Data'!H31)))</f>
        <v/>
      </c>
      <c r="DI37" s="390" t="str">
        <f ca="1">+IF(OFFSET('Sanitation Data'!$H$32,0,10*ROW('Sanitation Data'!H31))="","",OFFSET('Sanitation Data'!$H$32,0,10*ROW('Sanitation Data'!H31)))</f>
        <v/>
      </c>
      <c r="DJ37" s="390" t="str">
        <f ca="1">+IF(OFFSET('Sanitation Data'!$I$28,0,10*ROW('Sanitation Data'!I31))="","",OFFSET('Sanitation Data'!$I$28,0,10*ROW('Sanitation Data'!I31)))</f>
        <v/>
      </c>
      <c r="DK37" s="390" t="str">
        <f ca="1">+IF(OFFSET('Sanitation Data'!$I$29,0,10*ROW('Sanitation Data'!I31))="","",OFFSET('Sanitation Data'!$I$29,0,10*ROW('Sanitation Data'!I31)))</f>
        <v/>
      </c>
      <c r="DL37" s="390" t="str">
        <f ca="1">+IF(OFFSET('Sanitation Data'!$I$30,0,10*ROW('Sanitation Data'!I31))="","",OFFSET('Sanitation Data'!$I$30,0,10*ROW('Sanitation Data'!I31)))</f>
        <v/>
      </c>
      <c r="DM37" s="390" t="str">
        <f ca="1">+IF(OFFSET('Sanitation Data'!$I$31,0,10*ROW('Sanitation Data'!I31))="","",OFFSET('Sanitation Data'!$I$31,0,10*ROW('Sanitation Data'!I31)))</f>
        <v/>
      </c>
      <c r="DN37" s="390" t="str">
        <f ca="1">+IF(OFFSET('Sanitation Data'!$I$32,0,10*ROW('Sanitation Data'!I31))="","",OFFSET('Sanitation Data'!$I$32,0,10*ROW('Sanitation Data'!I31)))</f>
        <v/>
      </c>
      <c r="DO37" s="390" t="str">
        <f ca="1">+IF(OFFSET('Hygiene Data'!$D$11,0,10*ROW('Hygiene Data'!D31))="","",OFFSET('Hygiene Data'!$D$11,0,10*ROW('Hygiene Data'!D31)))</f>
        <v/>
      </c>
      <c r="DP37" s="390" t="str">
        <f ca="1">+IF(OFFSET('Hygiene Data'!$D$12,0,10*ROW('Hygiene Data'!D31))="","",OFFSET('Hygiene Data'!$D$12,0,10*ROW('Hygiene Data'!D31)))</f>
        <v/>
      </c>
      <c r="DQ37" s="390" t="str">
        <f ca="1">+IF(OFFSET('Hygiene Data'!$D$13,0,10*ROW('Hygiene Data'!D31))="","",OFFSET('Hygiene Data'!$D$13,0,10*ROW('Hygiene Data'!D31)))</f>
        <v/>
      </c>
      <c r="DR37" s="390" t="str">
        <f ca="1">+IF(OFFSET('Hygiene Data'!$E$11,0,10*ROW('Hygiene Data'!E31))="","",OFFSET('Hygiene Data'!$E$11,0,10*ROW('Hygiene Data'!E31)))</f>
        <v/>
      </c>
      <c r="DS37" s="390" t="str">
        <f ca="1">+IF(OFFSET('Hygiene Data'!$E$12,0,10*ROW('Hygiene Data'!E31))="","",OFFSET('Hygiene Data'!$E$12,0,10*ROW('Hygiene Data'!E31)))</f>
        <v/>
      </c>
      <c r="DT37" s="390" t="str">
        <f ca="1">+IF(OFFSET('Hygiene Data'!$E$13,0,10*ROW('Hygiene Data'!E31))="","",OFFSET('Hygiene Data'!$E$13,0,10*ROW('Hygiene Data'!E31)))</f>
        <v/>
      </c>
      <c r="DU37" s="390" t="str">
        <f ca="1">+IF(OFFSET('Hygiene Data'!$F$11,0,10*ROW('Hygiene Data'!F31))="","",OFFSET('Hygiene Data'!$F$11,0,10*ROW('Hygiene Data'!F31)))</f>
        <v/>
      </c>
      <c r="DV37" s="390" t="str">
        <f ca="1">+IF(OFFSET('Hygiene Data'!$F$12,0,10*ROW('Hygiene Data'!F31))="","",OFFSET('Hygiene Data'!$F$12,0,10*ROW('Hygiene Data'!F31)))</f>
        <v/>
      </c>
      <c r="DW37" s="390" t="str">
        <f ca="1">+IF(OFFSET('Hygiene Data'!$F$13,0,10*ROW('Hygiene Data'!F31))="","",OFFSET('Hygiene Data'!$F$13,0,10*ROW('Hygiene Data'!F31)))</f>
        <v/>
      </c>
      <c r="DX37" s="390" t="str">
        <f ca="1">+IF(OFFSET('Hygiene Data'!$G$11,0,10*ROW('Hygiene Data'!G31))="","",OFFSET('Hygiene Data'!$G$11,0,10*ROW('Hygiene Data'!G31)))</f>
        <v/>
      </c>
      <c r="DY37" s="390" t="str">
        <f ca="1">+IF(OFFSET('Hygiene Data'!$G$12,0,10*ROW('Hygiene Data'!G31))="","",OFFSET('Hygiene Data'!$G$12,0,10*ROW('Hygiene Data'!G31)))</f>
        <v/>
      </c>
      <c r="DZ37" s="390" t="str">
        <f ca="1">+IF(OFFSET('Hygiene Data'!$G$13,0,10*ROW('Hygiene Data'!G31))="","",OFFSET('Hygiene Data'!$G$13,0,10*ROW('Hygiene Data'!G31)))</f>
        <v/>
      </c>
      <c r="EA37" s="390" t="str">
        <f ca="1">+IF(OFFSET('Hygiene Data'!$H$11,0,10*ROW('Hygiene Data'!H31))="","",OFFSET('Hygiene Data'!$H$11,0,10*ROW('Hygiene Data'!H31)))</f>
        <v/>
      </c>
      <c r="EB37" s="390" t="str">
        <f ca="1">+IF(OFFSET('Hygiene Data'!$H$12,0,10*ROW('Hygiene Data'!H31))="","",OFFSET('Hygiene Data'!$H$12,0,10*ROW('Hygiene Data'!H31)))</f>
        <v/>
      </c>
      <c r="EC37" s="390" t="str">
        <f ca="1">+IF(OFFSET('Hygiene Data'!$H$13,0,10*ROW('Hygiene Data'!H31))="","",OFFSET('Hygiene Data'!$H$13,0,10*ROW('Hygiene Data'!H31)))</f>
        <v/>
      </c>
      <c r="ED37" s="390" t="str">
        <f ca="1">+IF(OFFSET('Hygiene Data'!$I$11,0,10*ROW('Hygiene Data'!I31))="","",OFFSET('Hygiene Data'!$I$11,0,10*ROW('Hygiene Data'!I31)))</f>
        <v/>
      </c>
      <c r="EE37" s="390" t="str">
        <f ca="1">+IF(OFFSET('Hygiene Data'!$I$12,0,10*ROW('Hygiene Data'!I31))="","",OFFSET('Hygiene Data'!$I$12,0,10*ROW('Hygiene Data'!I31)))</f>
        <v/>
      </c>
      <c r="EF37" s="390" t="str">
        <f ca="1">+IF(OFFSET('Hygiene Data'!$I$13,0,10*ROW('Hygiene Data'!I31))="","",OFFSET('Hygiene Data'!$I$13,0,10*ROW('Hygiene Data'!I31)))</f>
        <v/>
      </c>
    </row>
    <row r="38" spans="1:136" x14ac:dyDescent="0.25">
      <c r="A38" s="499" t="str">
        <f ca="1">+IF(OFFSET('Water Data'!$B$2,0,10*ROW('Water Data'!E32))="","",OFFSET('Water Data'!$B$2,0,10*ROW('Water Data'!E32)))</f>
        <v/>
      </c>
      <c r="B38" s="499"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26" t="str">
        <f t="shared" ca="1" si="0"/>
        <v/>
      </c>
      <c r="D38" s="527"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27"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27"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27"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27"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27"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27"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27"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27"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27"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27"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27"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27"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27"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27"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27"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27"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27"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28"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28"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28"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28"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28"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28"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28"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28"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28"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28"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28"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28"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28"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28"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28"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28"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28"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28"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28"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28"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28"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28"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28"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28"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28"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28"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28"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28"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28"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28"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29"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605"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29"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29"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29"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29"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29"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29"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29"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29"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29"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29"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29"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29"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29"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29"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29"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29"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90" t="str">
        <f ca="1">+IF(OFFSET('Water Data'!$D$27,0,10*ROW('Water Data'!D32))="","",OFFSET('Water Data'!$D$27,0,10*ROW('Water Data'!D32)))</f>
        <v/>
      </c>
      <c r="BT38" s="390" t="str">
        <f ca="1">+IF(OFFSET('Water Data'!$D$28,0,10*ROW('Water Data'!D32))="","",OFFSET('Water Data'!$D$28,0,10*ROW('Water Data'!D32)))</f>
        <v/>
      </c>
      <c r="BU38" s="390" t="str">
        <f ca="1">+IF(OFFSET('Water Data'!$D$29,0,10*ROW('Water Data'!D32))="","",OFFSET('Water Data'!$D$29,0,10*ROW('Water Data'!D32)))</f>
        <v/>
      </c>
      <c r="BV38" s="390" t="str">
        <f ca="1">+IF(OFFSET('Water Data'!$E$27,0,10*ROW('Water Data'!E32))="","",OFFSET('Water Data'!$E$27,0,10*ROW('Water Data'!E32)))</f>
        <v/>
      </c>
      <c r="BW38" s="390" t="str">
        <f ca="1">+IF(OFFSET('Water Data'!$E$28,0,10*ROW('Water Data'!E32))="","",OFFSET('Water Data'!$E$28,0,10*ROW('Water Data'!E32)))</f>
        <v/>
      </c>
      <c r="BX38" s="390" t="str">
        <f ca="1">+IF(OFFSET('Water Data'!$E$29,0,10*ROW('Water Data'!E32))="","",OFFSET('Water Data'!$E$29,0,10*ROW('Water Data'!E32)))</f>
        <v/>
      </c>
      <c r="BY38" s="390" t="str">
        <f ca="1">+IF(OFFSET('Water Data'!$F$27,0,10*ROW('Water Data'!F32))="","",OFFSET('Water Data'!$F$27,0,10*ROW('Water Data'!F32)))</f>
        <v/>
      </c>
      <c r="BZ38" s="390" t="str">
        <f ca="1">+IF(OFFSET('Water Data'!$F$28,0,10*ROW('Water Data'!F32))="","",OFFSET('Water Data'!$F$28,0,10*ROW('Water Data'!F32)))</f>
        <v/>
      </c>
      <c r="CA38" s="390" t="str">
        <f ca="1">+IF(OFFSET('Water Data'!$F$29,0,10*ROW('Water Data'!F32))="","",OFFSET('Water Data'!$F$29,0,10*ROW('Water Data'!F32)))</f>
        <v/>
      </c>
      <c r="CB38" s="390" t="str">
        <f ca="1">+IF(OFFSET('Water Data'!$G$27,0,10*ROW('Water Data'!G32))="","",OFFSET('Water Data'!$G$27,0,10*ROW('Water Data'!G32)))</f>
        <v/>
      </c>
      <c r="CC38" s="390" t="str">
        <f ca="1">+IF(OFFSET('Water Data'!$G$28,0,10*ROW('Water Data'!G32))="","",OFFSET('Water Data'!$G$28,0,10*ROW('Water Data'!G32)))</f>
        <v/>
      </c>
      <c r="CD38" s="390" t="str">
        <f ca="1">+IF(OFFSET('Water Data'!$G$29,0,10*ROW('Water Data'!G32))="","",OFFSET('Water Data'!$G$29,0,10*ROW('Water Data'!G32)))</f>
        <v/>
      </c>
      <c r="CE38" s="390" t="str">
        <f ca="1">+IF(OFFSET('Water Data'!$H$27,0,10*ROW('Water Data'!H32))="","",OFFSET('Water Data'!$H$27,0,10*ROW('Water Data'!H32)))</f>
        <v/>
      </c>
      <c r="CF38" s="390" t="str">
        <f ca="1">+IF(OFFSET('Water Data'!$H$28,0,10*ROW('Water Data'!H32))="","",OFFSET('Water Data'!$H$28,0,10*ROW('Water Data'!H32)))</f>
        <v/>
      </c>
      <c r="CG38" s="390" t="str">
        <f ca="1">+IF(OFFSET('Water Data'!$H$29,0,10*ROW('Water Data'!H32))="","",OFFSET('Water Data'!$H$29,0,10*ROW('Water Data'!H32)))</f>
        <v/>
      </c>
      <c r="CH38" s="390" t="str">
        <f ca="1">+IF(OFFSET('Water Data'!$I$27,0,10*ROW('Water Data'!I32))="","",OFFSET('Water Data'!$I$27,0,10*ROW('Water Data'!I32)))</f>
        <v/>
      </c>
      <c r="CI38" s="390" t="str">
        <f ca="1">+IF(OFFSET('Water Data'!$I$28,0,10*ROW('Water Data'!I32))="","",OFFSET('Water Data'!$I$28,0,10*ROW('Water Data'!I32)))</f>
        <v/>
      </c>
      <c r="CJ38" s="390" t="str">
        <f ca="1">+IF(OFFSET('Water Data'!$I$29,0,10*ROW('Water Data'!I32))="","",OFFSET('Water Data'!$I$29,0,10*ROW('Water Data'!I32)))</f>
        <v/>
      </c>
      <c r="CK38" s="390" t="str">
        <f ca="1">+IF(OFFSET('Sanitation Data'!$D$28,0,10*ROW('Sanitation Data'!D32))="","",OFFSET('Sanitation Data'!$D$28,0,10*ROW('Sanitation Data'!D32)))</f>
        <v/>
      </c>
      <c r="CL38" s="390" t="str">
        <f ca="1">+IF(OFFSET('Sanitation Data'!$D$29,0,10*ROW('Sanitation Data'!D32))="","",OFFSET('Sanitation Data'!$D$29,0,10*ROW('Sanitation Data'!D32)))</f>
        <v/>
      </c>
      <c r="CM38" s="390" t="str">
        <f ca="1">+IF(OFFSET('Sanitation Data'!$D$30,0,10*ROW('Sanitation Data'!D32))="","",OFFSET('Sanitation Data'!$D$30,0,10*ROW('Sanitation Data'!D32)))</f>
        <v/>
      </c>
      <c r="CN38" s="390" t="str">
        <f ca="1">+IF(OFFSET('Sanitation Data'!$D$31,0,10*ROW('Sanitation Data'!D32))="","",OFFSET('Sanitation Data'!$D$31,0,10*ROW('Sanitation Data'!D32)))</f>
        <v/>
      </c>
      <c r="CO38" s="390" t="str">
        <f ca="1">+IF(OFFSET('Sanitation Data'!$D$32,0,10*ROW('Sanitation Data'!D32))="","",OFFSET('Sanitation Data'!$D$32,0,10*ROW('Sanitation Data'!D32)))</f>
        <v/>
      </c>
      <c r="CP38" s="390" t="str">
        <f ca="1">+IF(OFFSET('Sanitation Data'!$E$28,0,10*ROW('Sanitation Data'!E32))="","",OFFSET('Sanitation Data'!$E$28,0,10*ROW('Sanitation Data'!E32)))</f>
        <v/>
      </c>
      <c r="CQ38" s="390" t="str">
        <f ca="1">+IF(OFFSET('Sanitation Data'!$E$29,0,10*ROW('Sanitation Data'!E32))="","",OFFSET('Sanitation Data'!$E$29,0,10*ROW('Sanitation Data'!E32)))</f>
        <v/>
      </c>
      <c r="CR38" s="390" t="str">
        <f ca="1">+IF(OFFSET('Sanitation Data'!$E$30,0,10*ROW('Sanitation Data'!E32))="","",OFFSET('Sanitation Data'!$E$30,0,10*ROW('Sanitation Data'!E32)))</f>
        <v/>
      </c>
      <c r="CS38" s="390" t="str">
        <f ca="1">+IF(OFFSET('Sanitation Data'!$E$31,0,10*ROW('Sanitation Data'!E32))="","",OFFSET('Sanitation Data'!$E$31,0,10*ROW('Sanitation Data'!E32)))</f>
        <v/>
      </c>
      <c r="CT38" s="390" t="str">
        <f ca="1">+IF(OFFSET('Sanitation Data'!$E$32,0,10*ROW('Sanitation Data'!E32))="","",OFFSET('Sanitation Data'!$E$32,0,10*ROW('Sanitation Data'!E32)))</f>
        <v/>
      </c>
      <c r="CU38" s="390" t="str">
        <f ca="1">+IF(OFFSET('Sanitation Data'!$F$28,0,10*ROW('Sanitation Data'!F32))="","",OFFSET('Sanitation Data'!$F$28,0,10*ROW('Sanitation Data'!F32)))</f>
        <v/>
      </c>
      <c r="CV38" s="390" t="str">
        <f ca="1">+IF(OFFSET('Sanitation Data'!$F$29,0,10*ROW('Sanitation Data'!F32))="","",OFFSET('Sanitation Data'!$F$29,0,10*ROW('Sanitation Data'!F32)))</f>
        <v/>
      </c>
      <c r="CW38" s="390" t="str">
        <f ca="1">+IF(OFFSET('Sanitation Data'!$F$30,0,10*ROW('Sanitation Data'!F32))="","",OFFSET('Sanitation Data'!$F$30,0,10*ROW('Sanitation Data'!F32)))</f>
        <v/>
      </c>
      <c r="CX38" s="390" t="str">
        <f ca="1">+IF(OFFSET('Sanitation Data'!$F$31,0,10*ROW('Sanitation Data'!F32))="","",OFFSET('Sanitation Data'!$F$31,0,10*ROW('Sanitation Data'!F32)))</f>
        <v/>
      </c>
      <c r="CY38" s="390" t="str">
        <f ca="1">+IF(OFFSET('Sanitation Data'!$F$32,0,10*ROW('Sanitation Data'!F32))="","",OFFSET('Sanitation Data'!$F$32,0,10*ROW('Sanitation Data'!F32)))</f>
        <v/>
      </c>
      <c r="CZ38" s="390" t="str">
        <f ca="1">+IF(OFFSET('Sanitation Data'!$G$28,0,10*ROW('Sanitation Data'!G32))="","",OFFSET('Sanitation Data'!$G$28,0,10*ROW('Sanitation Data'!G32)))</f>
        <v/>
      </c>
      <c r="DA38" s="390" t="str">
        <f ca="1">+IF(OFFSET('Sanitation Data'!$G$29,0,10*ROW('Sanitation Data'!G32))="","",OFFSET('Sanitation Data'!$G$29,0,10*ROW('Sanitation Data'!G32)))</f>
        <v/>
      </c>
      <c r="DB38" s="390" t="str">
        <f ca="1">+IF(OFFSET('Sanitation Data'!$G$30,0,10*ROW('Sanitation Data'!G32))="","",OFFSET('Sanitation Data'!$G$30,0,10*ROW('Sanitation Data'!G32)))</f>
        <v/>
      </c>
      <c r="DC38" s="390" t="str">
        <f ca="1">+IF(OFFSET('Sanitation Data'!$G$31,0,10*ROW('Sanitation Data'!G32))="","",OFFSET('Sanitation Data'!$G$31,0,10*ROW('Sanitation Data'!G32)))</f>
        <v/>
      </c>
      <c r="DD38" s="390" t="str">
        <f ca="1">+IF(OFFSET('Sanitation Data'!$G$32,0,10*ROW('Sanitation Data'!G32))="","",OFFSET('Sanitation Data'!$G$32,0,10*ROW('Sanitation Data'!G32)))</f>
        <v/>
      </c>
      <c r="DE38" s="390" t="str">
        <f ca="1">+IF(OFFSET('Sanitation Data'!$H$28,0,10*ROW('Sanitation Data'!H32))="","",OFFSET('Sanitation Data'!$H$28,0,10*ROW('Sanitation Data'!H32)))</f>
        <v/>
      </c>
      <c r="DF38" s="390" t="str">
        <f ca="1">+IF(OFFSET('Sanitation Data'!$H$29,0,10*ROW('Sanitation Data'!H32))="","",OFFSET('Sanitation Data'!$H$29,0,10*ROW('Sanitation Data'!H32)))</f>
        <v/>
      </c>
      <c r="DG38" s="390" t="str">
        <f ca="1">+IF(OFFSET('Sanitation Data'!$H$30,0,10*ROW('Sanitation Data'!H32))="","",OFFSET('Sanitation Data'!$H$30,0,10*ROW('Sanitation Data'!H32)))</f>
        <v/>
      </c>
      <c r="DH38" s="390" t="str">
        <f ca="1">+IF(OFFSET('Sanitation Data'!$H$31,0,10*ROW('Sanitation Data'!H32))="","",OFFSET('Sanitation Data'!$H$31,0,10*ROW('Sanitation Data'!H32)))</f>
        <v/>
      </c>
      <c r="DI38" s="390" t="str">
        <f ca="1">+IF(OFFSET('Sanitation Data'!$H$32,0,10*ROW('Sanitation Data'!H32))="","",OFFSET('Sanitation Data'!$H$32,0,10*ROW('Sanitation Data'!H32)))</f>
        <v/>
      </c>
      <c r="DJ38" s="390" t="str">
        <f ca="1">+IF(OFFSET('Sanitation Data'!$I$28,0,10*ROW('Sanitation Data'!I32))="","",OFFSET('Sanitation Data'!$I$28,0,10*ROW('Sanitation Data'!I32)))</f>
        <v/>
      </c>
      <c r="DK38" s="390" t="str">
        <f ca="1">+IF(OFFSET('Sanitation Data'!$I$29,0,10*ROW('Sanitation Data'!I32))="","",OFFSET('Sanitation Data'!$I$29,0,10*ROW('Sanitation Data'!I32)))</f>
        <v/>
      </c>
      <c r="DL38" s="390" t="str">
        <f ca="1">+IF(OFFSET('Sanitation Data'!$I$30,0,10*ROW('Sanitation Data'!I32))="","",OFFSET('Sanitation Data'!$I$30,0,10*ROW('Sanitation Data'!I32)))</f>
        <v/>
      </c>
      <c r="DM38" s="390" t="str">
        <f ca="1">+IF(OFFSET('Sanitation Data'!$I$31,0,10*ROW('Sanitation Data'!I32))="","",OFFSET('Sanitation Data'!$I$31,0,10*ROW('Sanitation Data'!I32)))</f>
        <v/>
      </c>
      <c r="DN38" s="390" t="str">
        <f ca="1">+IF(OFFSET('Sanitation Data'!$I$32,0,10*ROW('Sanitation Data'!I32))="","",OFFSET('Sanitation Data'!$I$32,0,10*ROW('Sanitation Data'!I32)))</f>
        <v/>
      </c>
      <c r="DO38" s="390" t="str">
        <f ca="1">+IF(OFFSET('Hygiene Data'!$D$11,0,10*ROW('Hygiene Data'!D32))="","",OFFSET('Hygiene Data'!$D$11,0,10*ROW('Hygiene Data'!D32)))</f>
        <v/>
      </c>
      <c r="DP38" s="390" t="str">
        <f ca="1">+IF(OFFSET('Hygiene Data'!$D$12,0,10*ROW('Hygiene Data'!D32))="","",OFFSET('Hygiene Data'!$D$12,0,10*ROW('Hygiene Data'!D32)))</f>
        <v/>
      </c>
      <c r="DQ38" s="390" t="str">
        <f ca="1">+IF(OFFSET('Hygiene Data'!$D$13,0,10*ROW('Hygiene Data'!D32))="","",OFFSET('Hygiene Data'!$D$13,0,10*ROW('Hygiene Data'!D32)))</f>
        <v/>
      </c>
      <c r="DR38" s="390" t="str">
        <f ca="1">+IF(OFFSET('Hygiene Data'!$E$11,0,10*ROW('Hygiene Data'!E32))="","",OFFSET('Hygiene Data'!$E$11,0,10*ROW('Hygiene Data'!E32)))</f>
        <v/>
      </c>
      <c r="DS38" s="390" t="str">
        <f ca="1">+IF(OFFSET('Hygiene Data'!$E$12,0,10*ROW('Hygiene Data'!E32))="","",OFFSET('Hygiene Data'!$E$12,0,10*ROW('Hygiene Data'!E32)))</f>
        <v/>
      </c>
      <c r="DT38" s="390" t="str">
        <f ca="1">+IF(OFFSET('Hygiene Data'!$E$13,0,10*ROW('Hygiene Data'!E32))="","",OFFSET('Hygiene Data'!$E$13,0,10*ROW('Hygiene Data'!E32)))</f>
        <v/>
      </c>
      <c r="DU38" s="390" t="str">
        <f ca="1">+IF(OFFSET('Hygiene Data'!$F$11,0,10*ROW('Hygiene Data'!F32))="","",OFFSET('Hygiene Data'!$F$11,0,10*ROW('Hygiene Data'!F32)))</f>
        <v/>
      </c>
      <c r="DV38" s="390" t="str">
        <f ca="1">+IF(OFFSET('Hygiene Data'!$F$12,0,10*ROW('Hygiene Data'!F32))="","",OFFSET('Hygiene Data'!$F$12,0,10*ROW('Hygiene Data'!F32)))</f>
        <v/>
      </c>
      <c r="DW38" s="390" t="str">
        <f ca="1">+IF(OFFSET('Hygiene Data'!$F$13,0,10*ROW('Hygiene Data'!F32))="","",OFFSET('Hygiene Data'!$F$13,0,10*ROW('Hygiene Data'!F32)))</f>
        <v/>
      </c>
      <c r="DX38" s="390" t="str">
        <f ca="1">+IF(OFFSET('Hygiene Data'!$G$11,0,10*ROW('Hygiene Data'!G32))="","",OFFSET('Hygiene Data'!$G$11,0,10*ROW('Hygiene Data'!G32)))</f>
        <v/>
      </c>
      <c r="DY38" s="390" t="str">
        <f ca="1">+IF(OFFSET('Hygiene Data'!$G$12,0,10*ROW('Hygiene Data'!G32))="","",OFFSET('Hygiene Data'!$G$12,0,10*ROW('Hygiene Data'!G32)))</f>
        <v/>
      </c>
      <c r="DZ38" s="390" t="str">
        <f ca="1">+IF(OFFSET('Hygiene Data'!$G$13,0,10*ROW('Hygiene Data'!G32))="","",OFFSET('Hygiene Data'!$G$13,0,10*ROW('Hygiene Data'!G32)))</f>
        <v/>
      </c>
      <c r="EA38" s="390" t="str">
        <f ca="1">+IF(OFFSET('Hygiene Data'!$H$11,0,10*ROW('Hygiene Data'!H32))="","",OFFSET('Hygiene Data'!$H$11,0,10*ROW('Hygiene Data'!H32)))</f>
        <v/>
      </c>
      <c r="EB38" s="390" t="str">
        <f ca="1">+IF(OFFSET('Hygiene Data'!$H$12,0,10*ROW('Hygiene Data'!H32))="","",OFFSET('Hygiene Data'!$H$12,0,10*ROW('Hygiene Data'!H32)))</f>
        <v/>
      </c>
      <c r="EC38" s="390" t="str">
        <f ca="1">+IF(OFFSET('Hygiene Data'!$H$13,0,10*ROW('Hygiene Data'!H32))="","",OFFSET('Hygiene Data'!$H$13,0,10*ROW('Hygiene Data'!H32)))</f>
        <v/>
      </c>
      <c r="ED38" s="390" t="str">
        <f ca="1">+IF(OFFSET('Hygiene Data'!$I$11,0,10*ROW('Hygiene Data'!I32))="","",OFFSET('Hygiene Data'!$I$11,0,10*ROW('Hygiene Data'!I32)))</f>
        <v/>
      </c>
      <c r="EE38" s="390" t="str">
        <f ca="1">+IF(OFFSET('Hygiene Data'!$I$12,0,10*ROW('Hygiene Data'!I32))="","",OFFSET('Hygiene Data'!$I$12,0,10*ROW('Hygiene Data'!I32)))</f>
        <v/>
      </c>
      <c r="EF38" s="390" t="str">
        <f ca="1">+IF(OFFSET('Hygiene Data'!$I$13,0,10*ROW('Hygiene Data'!I32))="","",OFFSET('Hygiene Data'!$I$13,0,10*ROW('Hygiene Data'!I32)))</f>
        <v/>
      </c>
    </row>
    <row r="39" spans="1:136" x14ac:dyDescent="0.25">
      <c r="A39" s="499" t="str">
        <f ca="1">+IF(OFFSET('Water Data'!$B$2,0,10*ROW('Water Data'!E33))="","",OFFSET('Water Data'!$B$2,0,10*ROW('Water Data'!E33)))</f>
        <v/>
      </c>
      <c r="B39" s="499"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26" t="str">
        <f t="shared" ca="1" si="0"/>
        <v/>
      </c>
      <c r="D39" s="527"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27"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27"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27"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27"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27"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27"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27"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27"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27"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27"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27"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27"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27"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27"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27"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27"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27"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28"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28"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28"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28"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28"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28"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28"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28"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28"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28"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28"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28"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28"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28"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28"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28"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28"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28"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28"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28"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28"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28"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28"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28"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28"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28"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28"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28"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28"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28"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29"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605"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29"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29"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29"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29"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29"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29"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29"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29"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29"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29"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29"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29"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29"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29"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29"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29"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90" t="str">
        <f ca="1">+IF(OFFSET('Water Data'!$D$27,0,10*ROW('Water Data'!D33))="","",OFFSET('Water Data'!$D$27,0,10*ROW('Water Data'!D33)))</f>
        <v/>
      </c>
      <c r="BT39" s="390" t="str">
        <f ca="1">+IF(OFFSET('Water Data'!$D$28,0,10*ROW('Water Data'!D33))="","",OFFSET('Water Data'!$D$28,0,10*ROW('Water Data'!D33)))</f>
        <v/>
      </c>
      <c r="BU39" s="390" t="str">
        <f ca="1">+IF(OFFSET('Water Data'!$D$29,0,10*ROW('Water Data'!D33))="","",OFFSET('Water Data'!$D$29,0,10*ROW('Water Data'!D33)))</f>
        <v/>
      </c>
      <c r="BV39" s="390" t="str">
        <f ca="1">+IF(OFFSET('Water Data'!$E$27,0,10*ROW('Water Data'!E33))="","",OFFSET('Water Data'!$E$27,0,10*ROW('Water Data'!E33)))</f>
        <v/>
      </c>
      <c r="BW39" s="390" t="str">
        <f ca="1">+IF(OFFSET('Water Data'!$E$28,0,10*ROW('Water Data'!E33))="","",OFFSET('Water Data'!$E$28,0,10*ROW('Water Data'!E33)))</f>
        <v/>
      </c>
      <c r="BX39" s="390" t="str">
        <f ca="1">+IF(OFFSET('Water Data'!$E$29,0,10*ROW('Water Data'!E33))="","",OFFSET('Water Data'!$E$29,0,10*ROW('Water Data'!E33)))</f>
        <v/>
      </c>
      <c r="BY39" s="390" t="str">
        <f ca="1">+IF(OFFSET('Water Data'!$F$27,0,10*ROW('Water Data'!F33))="","",OFFSET('Water Data'!$F$27,0,10*ROW('Water Data'!F33)))</f>
        <v/>
      </c>
      <c r="BZ39" s="390" t="str">
        <f ca="1">+IF(OFFSET('Water Data'!$F$28,0,10*ROW('Water Data'!F33))="","",OFFSET('Water Data'!$F$28,0,10*ROW('Water Data'!F33)))</f>
        <v/>
      </c>
      <c r="CA39" s="390" t="str">
        <f ca="1">+IF(OFFSET('Water Data'!$F$29,0,10*ROW('Water Data'!F33))="","",OFFSET('Water Data'!$F$29,0,10*ROW('Water Data'!F33)))</f>
        <v/>
      </c>
      <c r="CB39" s="390" t="str">
        <f ca="1">+IF(OFFSET('Water Data'!$G$27,0,10*ROW('Water Data'!G33))="","",OFFSET('Water Data'!$G$27,0,10*ROW('Water Data'!G33)))</f>
        <v/>
      </c>
      <c r="CC39" s="390" t="str">
        <f ca="1">+IF(OFFSET('Water Data'!$G$28,0,10*ROW('Water Data'!G33))="","",OFFSET('Water Data'!$G$28,0,10*ROW('Water Data'!G33)))</f>
        <v/>
      </c>
      <c r="CD39" s="390" t="str">
        <f ca="1">+IF(OFFSET('Water Data'!$G$29,0,10*ROW('Water Data'!G33))="","",OFFSET('Water Data'!$G$29,0,10*ROW('Water Data'!G33)))</f>
        <v/>
      </c>
      <c r="CE39" s="390" t="str">
        <f ca="1">+IF(OFFSET('Water Data'!$H$27,0,10*ROW('Water Data'!H33))="","",OFFSET('Water Data'!$H$27,0,10*ROW('Water Data'!H33)))</f>
        <v/>
      </c>
      <c r="CF39" s="390" t="str">
        <f ca="1">+IF(OFFSET('Water Data'!$H$28,0,10*ROW('Water Data'!H33))="","",OFFSET('Water Data'!$H$28,0,10*ROW('Water Data'!H33)))</f>
        <v/>
      </c>
      <c r="CG39" s="390" t="str">
        <f ca="1">+IF(OFFSET('Water Data'!$H$29,0,10*ROW('Water Data'!H33))="","",OFFSET('Water Data'!$H$29,0,10*ROW('Water Data'!H33)))</f>
        <v/>
      </c>
      <c r="CH39" s="390" t="str">
        <f ca="1">+IF(OFFSET('Water Data'!$I$27,0,10*ROW('Water Data'!I33))="","",OFFSET('Water Data'!$I$27,0,10*ROW('Water Data'!I33)))</f>
        <v/>
      </c>
      <c r="CI39" s="390" t="str">
        <f ca="1">+IF(OFFSET('Water Data'!$I$28,0,10*ROW('Water Data'!I33))="","",OFFSET('Water Data'!$I$28,0,10*ROW('Water Data'!I33)))</f>
        <v/>
      </c>
      <c r="CJ39" s="390" t="str">
        <f ca="1">+IF(OFFSET('Water Data'!$I$29,0,10*ROW('Water Data'!I33))="","",OFFSET('Water Data'!$I$29,0,10*ROW('Water Data'!I33)))</f>
        <v/>
      </c>
      <c r="CK39" s="390" t="str">
        <f ca="1">+IF(OFFSET('Sanitation Data'!$D$28,0,10*ROW('Sanitation Data'!D33))="","",OFFSET('Sanitation Data'!$D$28,0,10*ROW('Sanitation Data'!D33)))</f>
        <v/>
      </c>
      <c r="CL39" s="390" t="str">
        <f ca="1">+IF(OFFSET('Sanitation Data'!$D$29,0,10*ROW('Sanitation Data'!D33))="","",OFFSET('Sanitation Data'!$D$29,0,10*ROW('Sanitation Data'!D33)))</f>
        <v/>
      </c>
      <c r="CM39" s="390" t="str">
        <f ca="1">+IF(OFFSET('Sanitation Data'!$D$30,0,10*ROW('Sanitation Data'!D33))="","",OFFSET('Sanitation Data'!$D$30,0,10*ROW('Sanitation Data'!D33)))</f>
        <v/>
      </c>
      <c r="CN39" s="390" t="str">
        <f ca="1">+IF(OFFSET('Sanitation Data'!$D$31,0,10*ROW('Sanitation Data'!D33))="","",OFFSET('Sanitation Data'!$D$31,0,10*ROW('Sanitation Data'!D33)))</f>
        <v/>
      </c>
      <c r="CO39" s="390" t="str">
        <f ca="1">+IF(OFFSET('Sanitation Data'!$D$32,0,10*ROW('Sanitation Data'!D33))="","",OFFSET('Sanitation Data'!$D$32,0,10*ROW('Sanitation Data'!D33)))</f>
        <v/>
      </c>
      <c r="CP39" s="390" t="str">
        <f ca="1">+IF(OFFSET('Sanitation Data'!$E$28,0,10*ROW('Sanitation Data'!E33))="","",OFFSET('Sanitation Data'!$E$28,0,10*ROW('Sanitation Data'!E33)))</f>
        <v/>
      </c>
      <c r="CQ39" s="390" t="str">
        <f ca="1">+IF(OFFSET('Sanitation Data'!$E$29,0,10*ROW('Sanitation Data'!E33))="","",OFFSET('Sanitation Data'!$E$29,0,10*ROW('Sanitation Data'!E33)))</f>
        <v/>
      </c>
      <c r="CR39" s="390" t="str">
        <f ca="1">+IF(OFFSET('Sanitation Data'!$E$30,0,10*ROW('Sanitation Data'!E33))="","",OFFSET('Sanitation Data'!$E$30,0,10*ROW('Sanitation Data'!E33)))</f>
        <v/>
      </c>
      <c r="CS39" s="390" t="str">
        <f ca="1">+IF(OFFSET('Sanitation Data'!$E$31,0,10*ROW('Sanitation Data'!E33))="","",OFFSET('Sanitation Data'!$E$31,0,10*ROW('Sanitation Data'!E33)))</f>
        <v/>
      </c>
      <c r="CT39" s="390" t="str">
        <f ca="1">+IF(OFFSET('Sanitation Data'!$E$32,0,10*ROW('Sanitation Data'!E33))="","",OFFSET('Sanitation Data'!$E$32,0,10*ROW('Sanitation Data'!E33)))</f>
        <v/>
      </c>
      <c r="CU39" s="390" t="str">
        <f ca="1">+IF(OFFSET('Sanitation Data'!$F$28,0,10*ROW('Sanitation Data'!F33))="","",OFFSET('Sanitation Data'!$F$28,0,10*ROW('Sanitation Data'!F33)))</f>
        <v/>
      </c>
      <c r="CV39" s="390" t="str">
        <f ca="1">+IF(OFFSET('Sanitation Data'!$F$29,0,10*ROW('Sanitation Data'!F33))="","",OFFSET('Sanitation Data'!$F$29,0,10*ROW('Sanitation Data'!F33)))</f>
        <v/>
      </c>
      <c r="CW39" s="390" t="str">
        <f ca="1">+IF(OFFSET('Sanitation Data'!$F$30,0,10*ROW('Sanitation Data'!F33))="","",OFFSET('Sanitation Data'!$F$30,0,10*ROW('Sanitation Data'!F33)))</f>
        <v/>
      </c>
      <c r="CX39" s="390" t="str">
        <f ca="1">+IF(OFFSET('Sanitation Data'!$F$31,0,10*ROW('Sanitation Data'!F33))="","",OFFSET('Sanitation Data'!$F$31,0,10*ROW('Sanitation Data'!F33)))</f>
        <v/>
      </c>
      <c r="CY39" s="390" t="str">
        <f ca="1">+IF(OFFSET('Sanitation Data'!$F$32,0,10*ROW('Sanitation Data'!F33))="","",OFFSET('Sanitation Data'!$F$32,0,10*ROW('Sanitation Data'!F33)))</f>
        <v/>
      </c>
      <c r="CZ39" s="390" t="str">
        <f ca="1">+IF(OFFSET('Sanitation Data'!$G$28,0,10*ROW('Sanitation Data'!G33))="","",OFFSET('Sanitation Data'!$G$28,0,10*ROW('Sanitation Data'!G33)))</f>
        <v/>
      </c>
      <c r="DA39" s="390" t="str">
        <f ca="1">+IF(OFFSET('Sanitation Data'!$G$29,0,10*ROW('Sanitation Data'!G33))="","",OFFSET('Sanitation Data'!$G$29,0,10*ROW('Sanitation Data'!G33)))</f>
        <v/>
      </c>
      <c r="DB39" s="390" t="str">
        <f ca="1">+IF(OFFSET('Sanitation Data'!$G$30,0,10*ROW('Sanitation Data'!G33))="","",OFFSET('Sanitation Data'!$G$30,0,10*ROW('Sanitation Data'!G33)))</f>
        <v/>
      </c>
      <c r="DC39" s="390" t="str">
        <f ca="1">+IF(OFFSET('Sanitation Data'!$G$31,0,10*ROW('Sanitation Data'!G33))="","",OFFSET('Sanitation Data'!$G$31,0,10*ROW('Sanitation Data'!G33)))</f>
        <v/>
      </c>
      <c r="DD39" s="390" t="str">
        <f ca="1">+IF(OFFSET('Sanitation Data'!$G$32,0,10*ROW('Sanitation Data'!G33))="","",OFFSET('Sanitation Data'!$G$32,0,10*ROW('Sanitation Data'!G33)))</f>
        <v/>
      </c>
      <c r="DE39" s="390" t="str">
        <f ca="1">+IF(OFFSET('Sanitation Data'!$H$28,0,10*ROW('Sanitation Data'!H33))="","",OFFSET('Sanitation Data'!$H$28,0,10*ROW('Sanitation Data'!H33)))</f>
        <v/>
      </c>
      <c r="DF39" s="390" t="str">
        <f ca="1">+IF(OFFSET('Sanitation Data'!$H$29,0,10*ROW('Sanitation Data'!H33))="","",OFFSET('Sanitation Data'!$H$29,0,10*ROW('Sanitation Data'!H33)))</f>
        <v/>
      </c>
      <c r="DG39" s="390" t="str">
        <f ca="1">+IF(OFFSET('Sanitation Data'!$H$30,0,10*ROW('Sanitation Data'!H33))="","",OFFSET('Sanitation Data'!$H$30,0,10*ROW('Sanitation Data'!H33)))</f>
        <v/>
      </c>
      <c r="DH39" s="390" t="str">
        <f ca="1">+IF(OFFSET('Sanitation Data'!$H$31,0,10*ROW('Sanitation Data'!H33))="","",OFFSET('Sanitation Data'!$H$31,0,10*ROW('Sanitation Data'!H33)))</f>
        <v/>
      </c>
      <c r="DI39" s="390" t="str">
        <f ca="1">+IF(OFFSET('Sanitation Data'!$H$32,0,10*ROW('Sanitation Data'!H33))="","",OFFSET('Sanitation Data'!$H$32,0,10*ROW('Sanitation Data'!H33)))</f>
        <v/>
      </c>
      <c r="DJ39" s="390" t="str">
        <f ca="1">+IF(OFFSET('Sanitation Data'!$I$28,0,10*ROW('Sanitation Data'!I33))="","",OFFSET('Sanitation Data'!$I$28,0,10*ROW('Sanitation Data'!I33)))</f>
        <v/>
      </c>
      <c r="DK39" s="390" t="str">
        <f ca="1">+IF(OFFSET('Sanitation Data'!$I$29,0,10*ROW('Sanitation Data'!I33))="","",OFFSET('Sanitation Data'!$I$29,0,10*ROW('Sanitation Data'!I33)))</f>
        <v/>
      </c>
      <c r="DL39" s="390" t="str">
        <f ca="1">+IF(OFFSET('Sanitation Data'!$I$30,0,10*ROW('Sanitation Data'!I33))="","",OFFSET('Sanitation Data'!$I$30,0,10*ROW('Sanitation Data'!I33)))</f>
        <v/>
      </c>
      <c r="DM39" s="390" t="str">
        <f ca="1">+IF(OFFSET('Sanitation Data'!$I$31,0,10*ROW('Sanitation Data'!I33))="","",OFFSET('Sanitation Data'!$I$31,0,10*ROW('Sanitation Data'!I33)))</f>
        <v/>
      </c>
      <c r="DN39" s="390" t="str">
        <f ca="1">+IF(OFFSET('Sanitation Data'!$I$32,0,10*ROW('Sanitation Data'!I33))="","",OFFSET('Sanitation Data'!$I$32,0,10*ROW('Sanitation Data'!I33)))</f>
        <v/>
      </c>
      <c r="DO39" s="390" t="str">
        <f ca="1">+IF(OFFSET('Hygiene Data'!$D$11,0,10*ROW('Hygiene Data'!D33))="","",OFFSET('Hygiene Data'!$D$11,0,10*ROW('Hygiene Data'!D33)))</f>
        <v/>
      </c>
      <c r="DP39" s="390" t="str">
        <f ca="1">+IF(OFFSET('Hygiene Data'!$D$12,0,10*ROW('Hygiene Data'!D33))="","",OFFSET('Hygiene Data'!$D$12,0,10*ROW('Hygiene Data'!D33)))</f>
        <v/>
      </c>
      <c r="DQ39" s="390" t="str">
        <f ca="1">+IF(OFFSET('Hygiene Data'!$D$13,0,10*ROW('Hygiene Data'!D33))="","",OFFSET('Hygiene Data'!$D$13,0,10*ROW('Hygiene Data'!D33)))</f>
        <v/>
      </c>
      <c r="DR39" s="390" t="str">
        <f ca="1">+IF(OFFSET('Hygiene Data'!$E$11,0,10*ROW('Hygiene Data'!E33))="","",OFFSET('Hygiene Data'!$E$11,0,10*ROW('Hygiene Data'!E33)))</f>
        <v/>
      </c>
      <c r="DS39" s="390" t="str">
        <f ca="1">+IF(OFFSET('Hygiene Data'!$E$12,0,10*ROW('Hygiene Data'!E33))="","",OFFSET('Hygiene Data'!$E$12,0,10*ROW('Hygiene Data'!E33)))</f>
        <v/>
      </c>
      <c r="DT39" s="390" t="str">
        <f ca="1">+IF(OFFSET('Hygiene Data'!$E$13,0,10*ROW('Hygiene Data'!E33))="","",OFFSET('Hygiene Data'!$E$13,0,10*ROW('Hygiene Data'!E33)))</f>
        <v/>
      </c>
      <c r="DU39" s="390" t="str">
        <f ca="1">+IF(OFFSET('Hygiene Data'!$F$11,0,10*ROW('Hygiene Data'!F33))="","",OFFSET('Hygiene Data'!$F$11,0,10*ROW('Hygiene Data'!F33)))</f>
        <v/>
      </c>
      <c r="DV39" s="390" t="str">
        <f ca="1">+IF(OFFSET('Hygiene Data'!$F$12,0,10*ROW('Hygiene Data'!F33))="","",OFFSET('Hygiene Data'!$F$12,0,10*ROW('Hygiene Data'!F33)))</f>
        <v/>
      </c>
      <c r="DW39" s="390" t="str">
        <f ca="1">+IF(OFFSET('Hygiene Data'!$F$13,0,10*ROW('Hygiene Data'!F33))="","",OFFSET('Hygiene Data'!$F$13,0,10*ROW('Hygiene Data'!F33)))</f>
        <v/>
      </c>
      <c r="DX39" s="390" t="str">
        <f ca="1">+IF(OFFSET('Hygiene Data'!$G$11,0,10*ROW('Hygiene Data'!G33))="","",OFFSET('Hygiene Data'!$G$11,0,10*ROW('Hygiene Data'!G33)))</f>
        <v/>
      </c>
      <c r="DY39" s="390" t="str">
        <f ca="1">+IF(OFFSET('Hygiene Data'!$G$12,0,10*ROW('Hygiene Data'!G33))="","",OFFSET('Hygiene Data'!$G$12,0,10*ROW('Hygiene Data'!G33)))</f>
        <v/>
      </c>
      <c r="DZ39" s="390" t="str">
        <f ca="1">+IF(OFFSET('Hygiene Data'!$G$13,0,10*ROW('Hygiene Data'!G33))="","",OFFSET('Hygiene Data'!$G$13,0,10*ROW('Hygiene Data'!G33)))</f>
        <v/>
      </c>
      <c r="EA39" s="390" t="str">
        <f ca="1">+IF(OFFSET('Hygiene Data'!$H$11,0,10*ROW('Hygiene Data'!H33))="","",OFFSET('Hygiene Data'!$H$11,0,10*ROW('Hygiene Data'!H33)))</f>
        <v/>
      </c>
      <c r="EB39" s="390" t="str">
        <f ca="1">+IF(OFFSET('Hygiene Data'!$H$12,0,10*ROW('Hygiene Data'!H33))="","",OFFSET('Hygiene Data'!$H$12,0,10*ROW('Hygiene Data'!H33)))</f>
        <v/>
      </c>
      <c r="EC39" s="390" t="str">
        <f ca="1">+IF(OFFSET('Hygiene Data'!$H$13,0,10*ROW('Hygiene Data'!H33))="","",OFFSET('Hygiene Data'!$H$13,0,10*ROW('Hygiene Data'!H33)))</f>
        <v/>
      </c>
      <c r="ED39" s="390" t="str">
        <f ca="1">+IF(OFFSET('Hygiene Data'!$I$11,0,10*ROW('Hygiene Data'!I33))="","",OFFSET('Hygiene Data'!$I$11,0,10*ROW('Hygiene Data'!I33)))</f>
        <v/>
      </c>
      <c r="EE39" s="390" t="str">
        <f ca="1">+IF(OFFSET('Hygiene Data'!$I$12,0,10*ROW('Hygiene Data'!I33))="","",OFFSET('Hygiene Data'!$I$12,0,10*ROW('Hygiene Data'!I33)))</f>
        <v/>
      </c>
      <c r="EF39" s="390" t="str">
        <f ca="1">+IF(OFFSET('Hygiene Data'!$I$13,0,10*ROW('Hygiene Data'!I33))="","",OFFSET('Hygiene Data'!$I$13,0,10*ROW('Hygiene Data'!I33)))</f>
        <v/>
      </c>
    </row>
    <row r="40" spans="1:136" x14ac:dyDescent="0.25">
      <c r="A40" s="499" t="str">
        <f ca="1">+IF(OFFSET('Water Data'!$B$2,0,10*ROW('Water Data'!E34))="","",OFFSET('Water Data'!$B$2,0,10*ROW('Water Data'!E34)))</f>
        <v/>
      </c>
      <c r="B40" s="499"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26" t="str">
        <f t="shared" ca="1" si="0"/>
        <v/>
      </c>
      <c r="D40" s="527"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27"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27"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27"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27"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27"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27"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27"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27"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27"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27"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27"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27"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27"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27"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27"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27"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27"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28"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28"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28"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28"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28"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28"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28"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28"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28"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28"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28"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28"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28"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28"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28"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28"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28"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28"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28"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28"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28"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28"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28"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28"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28"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28"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28"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28"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28"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28"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29"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605"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29"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29"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29"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29"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29"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29"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29"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29"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29"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29"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29"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29"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29"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29"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29"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29"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90" t="str">
        <f ca="1">+IF(OFFSET('Water Data'!$D$27,0,10*ROW('Water Data'!D34))="","",OFFSET('Water Data'!$D$27,0,10*ROW('Water Data'!D34)))</f>
        <v/>
      </c>
      <c r="BT40" s="390" t="str">
        <f ca="1">+IF(OFFSET('Water Data'!$D$28,0,10*ROW('Water Data'!D34))="","",OFFSET('Water Data'!$D$28,0,10*ROW('Water Data'!D34)))</f>
        <v/>
      </c>
      <c r="BU40" s="390" t="str">
        <f ca="1">+IF(OFFSET('Water Data'!$D$29,0,10*ROW('Water Data'!D34))="","",OFFSET('Water Data'!$D$29,0,10*ROW('Water Data'!D34)))</f>
        <v/>
      </c>
      <c r="BV40" s="390" t="str">
        <f ca="1">+IF(OFFSET('Water Data'!$E$27,0,10*ROW('Water Data'!E34))="","",OFFSET('Water Data'!$E$27,0,10*ROW('Water Data'!E34)))</f>
        <v/>
      </c>
      <c r="BW40" s="390" t="str">
        <f ca="1">+IF(OFFSET('Water Data'!$E$28,0,10*ROW('Water Data'!E34))="","",OFFSET('Water Data'!$E$28,0,10*ROW('Water Data'!E34)))</f>
        <v/>
      </c>
      <c r="BX40" s="390" t="str">
        <f ca="1">+IF(OFFSET('Water Data'!$E$29,0,10*ROW('Water Data'!E34))="","",OFFSET('Water Data'!$E$29,0,10*ROW('Water Data'!E34)))</f>
        <v/>
      </c>
      <c r="BY40" s="390" t="str">
        <f ca="1">+IF(OFFSET('Water Data'!$F$27,0,10*ROW('Water Data'!F34))="","",OFFSET('Water Data'!$F$27,0,10*ROW('Water Data'!F34)))</f>
        <v/>
      </c>
      <c r="BZ40" s="390" t="str">
        <f ca="1">+IF(OFFSET('Water Data'!$F$28,0,10*ROW('Water Data'!F34))="","",OFFSET('Water Data'!$F$28,0,10*ROW('Water Data'!F34)))</f>
        <v/>
      </c>
      <c r="CA40" s="390" t="str">
        <f ca="1">+IF(OFFSET('Water Data'!$F$29,0,10*ROW('Water Data'!F34))="","",OFFSET('Water Data'!$F$29,0,10*ROW('Water Data'!F34)))</f>
        <v/>
      </c>
      <c r="CB40" s="390" t="str">
        <f ca="1">+IF(OFFSET('Water Data'!$G$27,0,10*ROW('Water Data'!G34))="","",OFFSET('Water Data'!$G$27,0,10*ROW('Water Data'!G34)))</f>
        <v/>
      </c>
      <c r="CC40" s="390" t="str">
        <f ca="1">+IF(OFFSET('Water Data'!$G$28,0,10*ROW('Water Data'!G34))="","",OFFSET('Water Data'!$G$28,0,10*ROW('Water Data'!G34)))</f>
        <v/>
      </c>
      <c r="CD40" s="390" t="str">
        <f ca="1">+IF(OFFSET('Water Data'!$G$29,0,10*ROW('Water Data'!G34))="","",OFFSET('Water Data'!$G$29,0,10*ROW('Water Data'!G34)))</f>
        <v/>
      </c>
      <c r="CE40" s="390" t="str">
        <f ca="1">+IF(OFFSET('Water Data'!$H$27,0,10*ROW('Water Data'!H34))="","",OFFSET('Water Data'!$H$27,0,10*ROW('Water Data'!H34)))</f>
        <v/>
      </c>
      <c r="CF40" s="390" t="str">
        <f ca="1">+IF(OFFSET('Water Data'!$H$28,0,10*ROW('Water Data'!H34))="","",OFFSET('Water Data'!$H$28,0,10*ROW('Water Data'!H34)))</f>
        <v/>
      </c>
      <c r="CG40" s="390" t="str">
        <f ca="1">+IF(OFFSET('Water Data'!$H$29,0,10*ROW('Water Data'!H34))="","",OFFSET('Water Data'!$H$29,0,10*ROW('Water Data'!H34)))</f>
        <v/>
      </c>
      <c r="CH40" s="390" t="str">
        <f ca="1">+IF(OFFSET('Water Data'!$I$27,0,10*ROW('Water Data'!I34))="","",OFFSET('Water Data'!$I$27,0,10*ROW('Water Data'!I34)))</f>
        <v/>
      </c>
      <c r="CI40" s="390" t="str">
        <f ca="1">+IF(OFFSET('Water Data'!$I$28,0,10*ROW('Water Data'!I34))="","",OFFSET('Water Data'!$I$28,0,10*ROW('Water Data'!I34)))</f>
        <v/>
      </c>
      <c r="CJ40" s="390" t="str">
        <f ca="1">+IF(OFFSET('Water Data'!$I$29,0,10*ROW('Water Data'!I34))="","",OFFSET('Water Data'!$I$29,0,10*ROW('Water Data'!I34)))</f>
        <v/>
      </c>
      <c r="CK40" s="390" t="str">
        <f ca="1">+IF(OFFSET('Sanitation Data'!$D$28,0,10*ROW('Sanitation Data'!D34))="","",OFFSET('Sanitation Data'!$D$28,0,10*ROW('Sanitation Data'!D34)))</f>
        <v/>
      </c>
      <c r="CL40" s="390" t="str">
        <f ca="1">+IF(OFFSET('Sanitation Data'!$D$29,0,10*ROW('Sanitation Data'!D34))="","",OFFSET('Sanitation Data'!$D$29,0,10*ROW('Sanitation Data'!D34)))</f>
        <v/>
      </c>
      <c r="CM40" s="390" t="str">
        <f ca="1">+IF(OFFSET('Sanitation Data'!$D$30,0,10*ROW('Sanitation Data'!D34))="","",OFFSET('Sanitation Data'!$D$30,0,10*ROW('Sanitation Data'!D34)))</f>
        <v/>
      </c>
      <c r="CN40" s="390" t="str">
        <f ca="1">+IF(OFFSET('Sanitation Data'!$D$31,0,10*ROW('Sanitation Data'!D34))="","",OFFSET('Sanitation Data'!$D$31,0,10*ROW('Sanitation Data'!D34)))</f>
        <v/>
      </c>
      <c r="CO40" s="390" t="str">
        <f ca="1">+IF(OFFSET('Sanitation Data'!$D$32,0,10*ROW('Sanitation Data'!D34))="","",OFFSET('Sanitation Data'!$D$32,0,10*ROW('Sanitation Data'!D34)))</f>
        <v/>
      </c>
      <c r="CP40" s="390" t="str">
        <f ca="1">+IF(OFFSET('Sanitation Data'!$E$28,0,10*ROW('Sanitation Data'!E34))="","",OFFSET('Sanitation Data'!$E$28,0,10*ROW('Sanitation Data'!E34)))</f>
        <v/>
      </c>
      <c r="CQ40" s="390" t="str">
        <f ca="1">+IF(OFFSET('Sanitation Data'!$E$29,0,10*ROW('Sanitation Data'!E34))="","",OFFSET('Sanitation Data'!$E$29,0,10*ROW('Sanitation Data'!E34)))</f>
        <v/>
      </c>
      <c r="CR40" s="390" t="str">
        <f ca="1">+IF(OFFSET('Sanitation Data'!$E$30,0,10*ROW('Sanitation Data'!E34))="","",OFFSET('Sanitation Data'!$E$30,0,10*ROW('Sanitation Data'!E34)))</f>
        <v/>
      </c>
      <c r="CS40" s="390" t="str">
        <f ca="1">+IF(OFFSET('Sanitation Data'!$E$31,0,10*ROW('Sanitation Data'!E34))="","",OFFSET('Sanitation Data'!$E$31,0,10*ROW('Sanitation Data'!E34)))</f>
        <v/>
      </c>
      <c r="CT40" s="390" t="str">
        <f ca="1">+IF(OFFSET('Sanitation Data'!$E$32,0,10*ROW('Sanitation Data'!E34))="","",OFFSET('Sanitation Data'!$E$32,0,10*ROW('Sanitation Data'!E34)))</f>
        <v/>
      </c>
      <c r="CU40" s="390" t="str">
        <f ca="1">+IF(OFFSET('Sanitation Data'!$F$28,0,10*ROW('Sanitation Data'!F34))="","",OFFSET('Sanitation Data'!$F$28,0,10*ROW('Sanitation Data'!F34)))</f>
        <v/>
      </c>
      <c r="CV40" s="390" t="str">
        <f ca="1">+IF(OFFSET('Sanitation Data'!$F$29,0,10*ROW('Sanitation Data'!F34))="","",OFFSET('Sanitation Data'!$F$29,0,10*ROW('Sanitation Data'!F34)))</f>
        <v/>
      </c>
      <c r="CW40" s="390" t="str">
        <f ca="1">+IF(OFFSET('Sanitation Data'!$F$30,0,10*ROW('Sanitation Data'!F34))="","",OFFSET('Sanitation Data'!$F$30,0,10*ROW('Sanitation Data'!F34)))</f>
        <v/>
      </c>
      <c r="CX40" s="390" t="str">
        <f ca="1">+IF(OFFSET('Sanitation Data'!$F$31,0,10*ROW('Sanitation Data'!F34))="","",OFFSET('Sanitation Data'!$F$31,0,10*ROW('Sanitation Data'!F34)))</f>
        <v/>
      </c>
      <c r="CY40" s="390" t="str">
        <f ca="1">+IF(OFFSET('Sanitation Data'!$F$32,0,10*ROW('Sanitation Data'!F34))="","",OFFSET('Sanitation Data'!$F$32,0,10*ROW('Sanitation Data'!F34)))</f>
        <v/>
      </c>
      <c r="CZ40" s="390" t="str">
        <f ca="1">+IF(OFFSET('Sanitation Data'!$G$28,0,10*ROW('Sanitation Data'!G34))="","",OFFSET('Sanitation Data'!$G$28,0,10*ROW('Sanitation Data'!G34)))</f>
        <v/>
      </c>
      <c r="DA40" s="390" t="str">
        <f ca="1">+IF(OFFSET('Sanitation Data'!$G$29,0,10*ROW('Sanitation Data'!G34))="","",OFFSET('Sanitation Data'!$G$29,0,10*ROW('Sanitation Data'!G34)))</f>
        <v/>
      </c>
      <c r="DB40" s="390" t="str">
        <f ca="1">+IF(OFFSET('Sanitation Data'!$G$30,0,10*ROW('Sanitation Data'!G34))="","",OFFSET('Sanitation Data'!$G$30,0,10*ROW('Sanitation Data'!G34)))</f>
        <v/>
      </c>
      <c r="DC40" s="390" t="str">
        <f ca="1">+IF(OFFSET('Sanitation Data'!$G$31,0,10*ROW('Sanitation Data'!G34))="","",OFFSET('Sanitation Data'!$G$31,0,10*ROW('Sanitation Data'!G34)))</f>
        <v/>
      </c>
      <c r="DD40" s="390" t="str">
        <f ca="1">+IF(OFFSET('Sanitation Data'!$G$32,0,10*ROW('Sanitation Data'!G34))="","",OFFSET('Sanitation Data'!$G$32,0,10*ROW('Sanitation Data'!G34)))</f>
        <v/>
      </c>
      <c r="DE40" s="390" t="str">
        <f ca="1">+IF(OFFSET('Sanitation Data'!$H$28,0,10*ROW('Sanitation Data'!H34))="","",OFFSET('Sanitation Data'!$H$28,0,10*ROW('Sanitation Data'!H34)))</f>
        <v/>
      </c>
      <c r="DF40" s="390" t="str">
        <f ca="1">+IF(OFFSET('Sanitation Data'!$H$29,0,10*ROW('Sanitation Data'!H34))="","",OFFSET('Sanitation Data'!$H$29,0,10*ROW('Sanitation Data'!H34)))</f>
        <v/>
      </c>
      <c r="DG40" s="390" t="str">
        <f ca="1">+IF(OFFSET('Sanitation Data'!$H$30,0,10*ROW('Sanitation Data'!H34))="","",OFFSET('Sanitation Data'!$H$30,0,10*ROW('Sanitation Data'!H34)))</f>
        <v/>
      </c>
      <c r="DH40" s="390" t="str">
        <f ca="1">+IF(OFFSET('Sanitation Data'!$H$31,0,10*ROW('Sanitation Data'!H34))="","",OFFSET('Sanitation Data'!$H$31,0,10*ROW('Sanitation Data'!H34)))</f>
        <v/>
      </c>
      <c r="DI40" s="390" t="str">
        <f ca="1">+IF(OFFSET('Sanitation Data'!$H$32,0,10*ROW('Sanitation Data'!H34))="","",OFFSET('Sanitation Data'!$H$32,0,10*ROW('Sanitation Data'!H34)))</f>
        <v/>
      </c>
      <c r="DJ40" s="390" t="str">
        <f ca="1">+IF(OFFSET('Sanitation Data'!$I$28,0,10*ROW('Sanitation Data'!I34))="","",OFFSET('Sanitation Data'!$I$28,0,10*ROW('Sanitation Data'!I34)))</f>
        <v/>
      </c>
      <c r="DK40" s="390" t="str">
        <f ca="1">+IF(OFFSET('Sanitation Data'!$I$29,0,10*ROW('Sanitation Data'!I34))="","",OFFSET('Sanitation Data'!$I$29,0,10*ROW('Sanitation Data'!I34)))</f>
        <v/>
      </c>
      <c r="DL40" s="390" t="str">
        <f ca="1">+IF(OFFSET('Sanitation Data'!$I$30,0,10*ROW('Sanitation Data'!I34))="","",OFFSET('Sanitation Data'!$I$30,0,10*ROW('Sanitation Data'!I34)))</f>
        <v/>
      </c>
      <c r="DM40" s="390" t="str">
        <f ca="1">+IF(OFFSET('Sanitation Data'!$I$31,0,10*ROW('Sanitation Data'!I34))="","",OFFSET('Sanitation Data'!$I$31,0,10*ROW('Sanitation Data'!I34)))</f>
        <v/>
      </c>
      <c r="DN40" s="390" t="str">
        <f ca="1">+IF(OFFSET('Sanitation Data'!$I$32,0,10*ROW('Sanitation Data'!I34))="","",OFFSET('Sanitation Data'!$I$32,0,10*ROW('Sanitation Data'!I34)))</f>
        <v/>
      </c>
      <c r="DO40" s="390" t="str">
        <f ca="1">+IF(OFFSET('Hygiene Data'!$D$11,0,10*ROW('Hygiene Data'!D34))="","",OFFSET('Hygiene Data'!$D$11,0,10*ROW('Hygiene Data'!D34)))</f>
        <v/>
      </c>
      <c r="DP40" s="390" t="str">
        <f ca="1">+IF(OFFSET('Hygiene Data'!$D$12,0,10*ROW('Hygiene Data'!D34))="","",OFFSET('Hygiene Data'!$D$12,0,10*ROW('Hygiene Data'!D34)))</f>
        <v/>
      </c>
      <c r="DQ40" s="390" t="str">
        <f ca="1">+IF(OFFSET('Hygiene Data'!$D$13,0,10*ROW('Hygiene Data'!D34))="","",OFFSET('Hygiene Data'!$D$13,0,10*ROW('Hygiene Data'!D34)))</f>
        <v/>
      </c>
      <c r="DR40" s="390" t="str">
        <f ca="1">+IF(OFFSET('Hygiene Data'!$E$11,0,10*ROW('Hygiene Data'!E34))="","",OFFSET('Hygiene Data'!$E$11,0,10*ROW('Hygiene Data'!E34)))</f>
        <v/>
      </c>
      <c r="DS40" s="390" t="str">
        <f ca="1">+IF(OFFSET('Hygiene Data'!$E$12,0,10*ROW('Hygiene Data'!E34))="","",OFFSET('Hygiene Data'!$E$12,0,10*ROW('Hygiene Data'!E34)))</f>
        <v/>
      </c>
      <c r="DT40" s="390" t="str">
        <f ca="1">+IF(OFFSET('Hygiene Data'!$E$13,0,10*ROW('Hygiene Data'!E34))="","",OFFSET('Hygiene Data'!$E$13,0,10*ROW('Hygiene Data'!E34)))</f>
        <v/>
      </c>
      <c r="DU40" s="390" t="str">
        <f ca="1">+IF(OFFSET('Hygiene Data'!$F$11,0,10*ROW('Hygiene Data'!F34))="","",OFFSET('Hygiene Data'!$F$11,0,10*ROW('Hygiene Data'!F34)))</f>
        <v/>
      </c>
      <c r="DV40" s="390" t="str">
        <f ca="1">+IF(OFFSET('Hygiene Data'!$F$12,0,10*ROW('Hygiene Data'!F34))="","",OFFSET('Hygiene Data'!$F$12,0,10*ROW('Hygiene Data'!F34)))</f>
        <v/>
      </c>
      <c r="DW40" s="390" t="str">
        <f ca="1">+IF(OFFSET('Hygiene Data'!$F$13,0,10*ROW('Hygiene Data'!F34))="","",OFFSET('Hygiene Data'!$F$13,0,10*ROW('Hygiene Data'!F34)))</f>
        <v/>
      </c>
      <c r="DX40" s="390" t="str">
        <f ca="1">+IF(OFFSET('Hygiene Data'!$G$11,0,10*ROW('Hygiene Data'!G34))="","",OFFSET('Hygiene Data'!$G$11,0,10*ROW('Hygiene Data'!G34)))</f>
        <v/>
      </c>
      <c r="DY40" s="390" t="str">
        <f ca="1">+IF(OFFSET('Hygiene Data'!$G$12,0,10*ROW('Hygiene Data'!G34))="","",OFFSET('Hygiene Data'!$G$12,0,10*ROW('Hygiene Data'!G34)))</f>
        <v/>
      </c>
      <c r="DZ40" s="390" t="str">
        <f ca="1">+IF(OFFSET('Hygiene Data'!$G$13,0,10*ROW('Hygiene Data'!G34))="","",OFFSET('Hygiene Data'!$G$13,0,10*ROW('Hygiene Data'!G34)))</f>
        <v/>
      </c>
      <c r="EA40" s="390" t="str">
        <f ca="1">+IF(OFFSET('Hygiene Data'!$H$11,0,10*ROW('Hygiene Data'!H34))="","",OFFSET('Hygiene Data'!$H$11,0,10*ROW('Hygiene Data'!H34)))</f>
        <v/>
      </c>
      <c r="EB40" s="390" t="str">
        <f ca="1">+IF(OFFSET('Hygiene Data'!$H$12,0,10*ROW('Hygiene Data'!H34))="","",OFFSET('Hygiene Data'!$H$12,0,10*ROW('Hygiene Data'!H34)))</f>
        <v/>
      </c>
      <c r="EC40" s="390" t="str">
        <f ca="1">+IF(OFFSET('Hygiene Data'!$H$13,0,10*ROW('Hygiene Data'!H34))="","",OFFSET('Hygiene Data'!$H$13,0,10*ROW('Hygiene Data'!H34)))</f>
        <v/>
      </c>
      <c r="ED40" s="390" t="str">
        <f ca="1">+IF(OFFSET('Hygiene Data'!$I$11,0,10*ROW('Hygiene Data'!I34))="","",OFFSET('Hygiene Data'!$I$11,0,10*ROW('Hygiene Data'!I34)))</f>
        <v/>
      </c>
      <c r="EE40" s="390" t="str">
        <f ca="1">+IF(OFFSET('Hygiene Data'!$I$12,0,10*ROW('Hygiene Data'!I34))="","",OFFSET('Hygiene Data'!$I$12,0,10*ROW('Hygiene Data'!I34)))</f>
        <v/>
      </c>
      <c r="EF40" s="390" t="str">
        <f ca="1">+IF(OFFSET('Hygiene Data'!$I$13,0,10*ROW('Hygiene Data'!I34))="","",OFFSET('Hygiene Data'!$I$13,0,10*ROW('Hygiene Data'!I34)))</f>
        <v/>
      </c>
    </row>
    <row r="41" spans="1:136" x14ac:dyDescent="0.25">
      <c r="A41" s="499" t="str">
        <f ca="1">+IF(OFFSET('Water Data'!$B$2,0,10*ROW('Water Data'!E35))="","",OFFSET('Water Data'!$B$2,0,10*ROW('Water Data'!E35)))</f>
        <v/>
      </c>
      <c r="B41" s="499"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26" t="str">
        <f t="shared" ca="1" si="0"/>
        <v/>
      </c>
      <c r="D41" s="527"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27"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27"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27"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27"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27"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27"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27"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27"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27"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27"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27"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27"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27"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27"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27"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27"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27"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28"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28"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28"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28"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28"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28"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28"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28"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28"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28"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28"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28"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28"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28"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28"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28"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28"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28"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28"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28"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28"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28"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28"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28"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28"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28"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28"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28"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28"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28"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29"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605"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29"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29"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29"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29"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29"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29"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29"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29"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29"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29"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29"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29"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29"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29"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29"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29"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90" t="str">
        <f ca="1">+IF(OFFSET('Water Data'!$D$27,0,10*ROW('Water Data'!D35))="","",OFFSET('Water Data'!$D$27,0,10*ROW('Water Data'!D35)))</f>
        <v/>
      </c>
      <c r="BT41" s="390" t="str">
        <f ca="1">+IF(OFFSET('Water Data'!$D$28,0,10*ROW('Water Data'!D35))="","",OFFSET('Water Data'!$D$28,0,10*ROW('Water Data'!D35)))</f>
        <v/>
      </c>
      <c r="BU41" s="390" t="str">
        <f ca="1">+IF(OFFSET('Water Data'!$D$29,0,10*ROW('Water Data'!D35))="","",OFFSET('Water Data'!$D$29,0,10*ROW('Water Data'!D35)))</f>
        <v/>
      </c>
      <c r="BV41" s="390" t="str">
        <f ca="1">+IF(OFFSET('Water Data'!$E$27,0,10*ROW('Water Data'!E35))="","",OFFSET('Water Data'!$E$27,0,10*ROW('Water Data'!E35)))</f>
        <v/>
      </c>
      <c r="BW41" s="390" t="str">
        <f ca="1">+IF(OFFSET('Water Data'!$E$28,0,10*ROW('Water Data'!E35))="","",OFFSET('Water Data'!$E$28,0,10*ROW('Water Data'!E35)))</f>
        <v/>
      </c>
      <c r="BX41" s="390" t="str">
        <f ca="1">+IF(OFFSET('Water Data'!$E$29,0,10*ROW('Water Data'!E35))="","",OFFSET('Water Data'!$E$29,0,10*ROW('Water Data'!E35)))</f>
        <v/>
      </c>
      <c r="BY41" s="390" t="str">
        <f ca="1">+IF(OFFSET('Water Data'!$F$27,0,10*ROW('Water Data'!F35))="","",OFFSET('Water Data'!$F$27,0,10*ROW('Water Data'!F35)))</f>
        <v/>
      </c>
      <c r="BZ41" s="390" t="str">
        <f ca="1">+IF(OFFSET('Water Data'!$F$28,0,10*ROW('Water Data'!F35))="","",OFFSET('Water Data'!$F$28,0,10*ROW('Water Data'!F35)))</f>
        <v/>
      </c>
      <c r="CA41" s="390" t="str">
        <f ca="1">+IF(OFFSET('Water Data'!$F$29,0,10*ROW('Water Data'!F35))="","",OFFSET('Water Data'!$F$29,0,10*ROW('Water Data'!F35)))</f>
        <v/>
      </c>
      <c r="CB41" s="390" t="str">
        <f ca="1">+IF(OFFSET('Water Data'!$G$27,0,10*ROW('Water Data'!G35))="","",OFFSET('Water Data'!$G$27,0,10*ROW('Water Data'!G35)))</f>
        <v/>
      </c>
      <c r="CC41" s="390" t="str">
        <f ca="1">+IF(OFFSET('Water Data'!$G$28,0,10*ROW('Water Data'!G35))="","",OFFSET('Water Data'!$G$28,0,10*ROW('Water Data'!G35)))</f>
        <v/>
      </c>
      <c r="CD41" s="390" t="str">
        <f ca="1">+IF(OFFSET('Water Data'!$G$29,0,10*ROW('Water Data'!G35))="","",OFFSET('Water Data'!$G$29,0,10*ROW('Water Data'!G35)))</f>
        <v/>
      </c>
      <c r="CE41" s="390" t="str">
        <f ca="1">+IF(OFFSET('Water Data'!$H$27,0,10*ROW('Water Data'!H35))="","",OFFSET('Water Data'!$H$27,0,10*ROW('Water Data'!H35)))</f>
        <v/>
      </c>
      <c r="CF41" s="390" t="str">
        <f ca="1">+IF(OFFSET('Water Data'!$H$28,0,10*ROW('Water Data'!H35))="","",OFFSET('Water Data'!$H$28,0,10*ROW('Water Data'!H35)))</f>
        <v/>
      </c>
      <c r="CG41" s="390" t="str">
        <f ca="1">+IF(OFFSET('Water Data'!$H$29,0,10*ROW('Water Data'!H35))="","",OFFSET('Water Data'!$H$29,0,10*ROW('Water Data'!H35)))</f>
        <v/>
      </c>
      <c r="CH41" s="390" t="str">
        <f ca="1">+IF(OFFSET('Water Data'!$I$27,0,10*ROW('Water Data'!I35))="","",OFFSET('Water Data'!$I$27,0,10*ROW('Water Data'!I35)))</f>
        <v/>
      </c>
      <c r="CI41" s="390" t="str">
        <f ca="1">+IF(OFFSET('Water Data'!$I$28,0,10*ROW('Water Data'!I35))="","",OFFSET('Water Data'!$I$28,0,10*ROW('Water Data'!I35)))</f>
        <v/>
      </c>
      <c r="CJ41" s="390" t="str">
        <f ca="1">+IF(OFFSET('Water Data'!$I$29,0,10*ROW('Water Data'!I35))="","",OFFSET('Water Data'!$I$29,0,10*ROW('Water Data'!I35)))</f>
        <v/>
      </c>
      <c r="CK41" s="390" t="str">
        <f ca="1">+IF(OFFSET('Sanitation Data'!$D$28,0,10*ROW('Sanitation Data'!D35))="","",OFFSET('Sanitation Data'!$D$28,0,10*ROW('Sanitation Data'!D35)))</f>
        <v/>
      </c>
      <c r="CL41" s="390" t="str">
        <f ca="1">+IF(OFFSET('Sanitation Data'!$D$29,0,10*ROW('Sanitation Data'!D35))="","",OFFSET('Sanitation Data'!$D$29,0,10*ROW('Sanitation Data'!D35)))</f>
        <v/>
      </c>
      <c r="CM41" s="390" t="str">
        <f ca="1">+IF(OFFSET('Sanitation Data'!$D$30,0,10*ROW('Sanitation Data'!D35))="","",OFFSET('Sanitation Data'!$D$30,0,10*ROW('Sanitation Data'!D35)))</f>
        <v/>
      </c>
      <c r="CN41" s="390" t="str">
        <f ca="1">+IF(OFFSET('Sanitation Data'!$D$31,0,10*ROW('Sanitation Data'!D35))="","",OFFSET('Sanitation Data'!$D$31,0,10*ROW('Sanitation Data'!D35)))</f>
        <v/>
      </c>
      <c r="CO41" s="390" t="str">
        <f ca="1">+IF(OFFSET('Sanitation Data'!$D$32,0,10*ROW('Sanitation Data'!D35))="","",OFFSET('Sanitation Data'!$D$32,0,10*ROW('Sanitation Data'!D35)))</f>
        <v/>
      </c>
      <c r="CP41" s="390" t="str">
        <f ca="1">+IF(OFFSET('Sanitation Data'!$E$28,0,10*ROW('Sanitation Data'!E35))="","",OFFSET('Sanitation Data'!$E$28,0,10*ROW('Sanitation Data'!E35)))</f>
        <v/>
      </c>
      <c r="CQ41" s="390" t="str">
        <f ca="1">+IF(OFFSET('Sanitation Data'!$E$29,0,10*ROW('Sanitation Data'!E35))="","",OFFSET('Sanitation Data'!$E$29,0,10*ROW('Sanitation Data'!E35)))</f>
        <v/>
      </c>
      <c r="CR41" s="390" t="str">
        <f ca="1">+IF(OFFSET('Sanitation Data'!$E$30,0,10*ROW('Sanitation Data'!E35))="","",OFFSET('Sanitation Data'!$E$30,0,10*ROW('Sanitation Data'!E35)))</f>
        <v/>
      </c>
      <c r="CS41" s="390" t="str">
        <f ca="1">+IF(OFFSET('Sanitation Data'!$E$31,0,10*ROW('Sanitation Data'!E35))="","",OFFSET('Sanitation Data'!$E$31,0,10*ROW('Sanitation Data'!E35)))</f>
        <v/>
      </c>
      <c r="CT41" s="390" t="str">
        <f ca="1">+IF(OFFSET('Sanitation Data'!$E$32,0,10*ROW('Sanitation Data'!E35))="","",OFFSET('Sanitation Data'!$E$32,0,10*ROW('Sanitation Data'!E35)))</f>
        <v/>
      </c>
      <c r="CU41" s="390" t="str">
        <f ca="1">+IF(OFFSET('Sanitation Data'!$F$28,0,10*ROW('Sanitation Data'!F35))="","",OFFSET('Sanitation Data'!$F$28,0,10*ROW('Sanitation Data'!F35)))</f>
        <v/>
      </c>
      <c r="CV41" s="390" t="str">
        <f ca="1">+IF(OFFSET('Sanitation Data'!$F$29,0,10*ROW('Sanitation Data'!F35))="","",OFFSET('Sanitation Data'!$F$29,0,10*ROW('Sanitation Data'!F35)))</f>
        <v/>
      </c>
      <c r="CW41" s="390" t="str">
        <f ca="1">+IF(OFFSET('Sanitation Data'!$F$30,0,10*ROW('Sanitation Data'!F35))="","",OFFSET('Sanitation Data'!$F$30,0,10*ROW('Sanitation Data'!F35)))</f>
        <v/>
      </c>
      <c r="CX41" s="390" t="str">
        <f ca="1">+IF(OFFSET('Sanitation Data'!$F$31,0,10*ROW('Sanitation Data'!F35))="","",OFFSET('Sanitation Data'!$F$31,0,10*ROW('Sanitation Data'!F35)))</f>
        <v/>
      </c>
      <c r="CY41" s="390" t="str">
        <f ca="1">+IF(OFFSET('Sanitation Data'!$F$32,0,10*ROW('Sanitation Data'!F35))="","",OFFSET('Sanitation Data'!$F$32,0,10*ROW('Sanitation Data'!F35)))</f>
        <v/>
      </c>
      <c r="CZ41" s="390" t="str">
        <f ca="1">+IF(OFFSET('Sanitation Data'!$G$28,0,10*ROW('Sanitation Data'!G35))="","",OFFSET('Sanitation Data'!$G$28,0,10*ROW('Sanitation Data'!G35)))</f>
        <v/>
      </c>
      <c r="DA41" s="390" t="str">
        <f ca="1">+IF(OFFSET('Sanitation Data'!$G$29,0,10*ROW('Sanitation Data'!G35))="","",OFFSET('Sanitation Data'!$G$29,0,10*ROW('Sanitation Data'!G35)))</f>
        <v/>
      </c>
      <c r="DB41" s="390" t="str">
        <f ca="1">+IF(OFFSET('Sanitation Data'!$G$30,0,10*ROW('Sanitation Data'!G35))="","",OFFSET('Sanitation Data'!$G$30,0,10*ROW('Sanitation Data'!G35)))</f>
        <v/>
      </c>
      <c r="DC41" s="390" t="str">
        <f ca="1">+IF(OFFSET('Sanitation Data'!$G$31,0,10*ROW('Sanitation Data'!G35))="","",OFFSET('Sanitation Data'!$G$31,0,10*ROW('Sanitation Data'!G35)))</f>
        <v/>
      </c>
      <c r="DD41" s="390" t="str">
        <f ca="1">+IF(OFFSET('Sanitation Data'!$G$32,0,10*ROW('Sanitation Data'!G35))="","",OFFSET('Sanitation Data'!$G$32,0,10*ROW('Sanitation Data'!G35)))</f>
        <v/>
      </c>
      <c r="DE41" s="390" t="str">
        <f ca="1">+IF(OFFSET('Sanitation Data'!$H$28,0,10*ROW('Sanitation Data'!H35))="","",OFFSET('Sanitation Data'!$H$28,0,10*ROW('Sanitation Data'!H35)))</f>
        <v/>
      </c>
      <c r="DF41" s="390" t="str">
        <f ca="1">+IF(OFFSET('Sanitation Data'!$H$29,0,10*ROW('Sanitation Data'!H35))="","",OFFSET('Sanitation Data'!$H$29,0,10*ROW('Sanitation Data'!H35)))</f>
        <v/>
      </c>
      <c r="DG41" s="390" t="str">
        <f ca="1">+IF(OFFSET('Sanitation Data'!$H$30,0,10*ROW('Sanitation Data'!H35))="","",OFFSET('Sanitation Data'!$H$30,0,10*ROW('Sanitation Data'!H35)))</f>
        <v/>
      </c>
      <c r="DH41" s="390" t="str">
        <f ca="1">+IF(OFFSET('Sanitation Data'!$H$31,0,10*ROW('Sanitation Data'!H35))="","",OFFSET('Sanitation Data'!$H$31,0,10*ROW('Sanitation Data'!H35)))</f>
        <v/>
      </c>
      <c r="DI41" s="390" t="str">
        <f ca="1">+IF(OFFSET('Sanitation Data'!$H$32,0,10*ROW('Sanitation Data'!H35))="","",OFFSET('Sanitation Data'!$H$32,0,10*ROW('Sanitation Data'!H35)))</f>
        <v/>
      </c>
      <c r="DJ41" s="390" t="str">
        <f ca="1">+IF(OFFSET('Sanitation Data'!$I$28,0,10*ROW('Sanitation Data'!I35))="","",OFFSET('Sanitation Data'!$I$28,0,10*ROW('Sanitation Data'!I35)))</f>
        <v/>
      </c>
      <c r="DK41" s="390" t="str">
        <f ca="1">+IF(OFFSET('Sanitation Data'!$I$29,0,10*ROW('Sanitation Data'!I35))="","",OFFSET('Sanitation Data'!$I$29,0,10*ROW('Sanitation Data'!I35)))</f>
        <v/>
      </c>
      <c r="DL41" s="390" t="str">
        <f ca="1">+IF(OFFSET('Sanitation Data'!$I$30,0,10*ROW('Sanitation Data'!I35))="","",OFFSET('Sanitation Data'!$I$30,0,10*ROW('Sanitation Data'!I35)))</f>
        <v/>
      </c>
      <c r="DM41" s="390" t="str">
        <f ca="1">+IF(OFFSET('Sanitation Data'!$I$31,0,10*ROW('Sanitation Data'!I35))="","",OFFSET('Sanitation Data'!$I$31,0,10*ROW('Sanitation Data'!I35)))</f>
        <v/>
      </c>
      <c r="DN41" s="390" t="str">
        <f ca="1">+IF(OFFSET('Sanitation Data'!$I$32,0,10*ROW('Sanitation Data'!I35))="","",OFFSET('Sanitation Data'!$I$32,0,10*ROW('Sanitation Data'!I35)))</f>
        <v/>
      </c>
      <c r="DO41" s="390" t="str">
        <f ca="1">+IF(OFFSET('Hygiene Data'!$D$11,0,10*ROW('Hygiene Data'!D35))="","",OFFSET('Hygiene Data'!$D$11,0,10*ROW('Hygiene Data'!D35)))</f>
        <v/>
      </c>
      <c r="DP41" s="390" t="str">
        <f ca="1">+IF(OFFSET('Hygiene Data'!$D$12,0,10*ROW('Hygiene Data'!D35))="","",OFFSET('Hygiene Data'!$D$12,0,10*ROW('Hygiene Data'!D35)))</f>
        <v/>
      </c>
      <c r="DQ41" s="390" t="str">
        <f ca="1">+IF(OFFSET('Hygiene Data'!$D$13,0,10*ROW('Hygiene Data'!D35))="","",OFFSET('Hygiene Data'!$D$13,0,10*ROW('Hygiene Data'!D35)))</f>
        <v/>
      </c>
      <c r="DR41" s="390" t="str">
        <f ca="1">+IF(OFFSET('Hygiene Data'!$E$11,0,10*ROW('Hygiene Data'!E35))="","",OFFSET('Hygiene Data'!$E$11,0,10*ROW('Hygiene Data'!E35)))</f>
        <v/>
      </c>
      <c r="DS41" s="390" t="str">
        <f ca="1">+IF(OFFSET('Hygiene Data'!$E$12,0,10*ROW('Hygiene Data'!E35))="","",OFFSET('Hygiene Data'!$E$12,0,10*ROW('Hygiene Data'!E35)))</f>
        <v/>
      </c>
      <c r="DT41" s="390" t="str">
        <f ca="1">+IF(OFFSET('Hygiene Data'!$E$13,0,10*ROW('Hygiene Data'!E35))="","",OFFSET('Hygiene Data'!$E$13,0,10*ROW('Hygiene Data'!E35)))</f>
        <v/>
      </c>
      <c r="DU41" s="390" t="str">
        <f ca="1">+IF(OFFSET('Hygiene Data'!$F$11,0,10*ROW('Hygiene Data'!F35))="","",OFFSET('Hygiene Data'!$F$11,0,10*ROW('Hygiene Data'!F35)))</f>
        <v/>
      </c>
      <c r="DV41" s="390" t="str">
        <f ca="1">+IF(OFFSET('Hygiene Data'!$F$12,0,10*ROW('Hygiene Data'!F35))="","",OFFSET('Hygiene Data'!$F$12,0,10*ROW('Hygiene Data'!F35)))</f>
        <v/>
      </c>
      <c r="DW41" s="390" t="str">
        <f ca="1">+IF(OFFSET('Hygiene Data'!$F$13,0,10*ROW('Hygiene Data'!F35))="","",OFFSET('Hygiene Data'!$F$13,0,10*ROW('Hygiene Data'!F35)))</f>
        <v/>
      </c>
      <c r="DX41" s="390" t="str">
        <f ca="1">+IF(OFFSET('Hygiene Data'!$G$11,0,10*ROW('Hygiene Data'!G35))="","",OFFSET('Hygiene Data'!$G$11,0,10*ROW('Hygiene Data'!G35)))</f>
        <v/>
      </c>
      <c r="DY41" s="390" t="str">
        <f ca="1">+IF(OFFSET('Hygiene Data'!$G$12,0,10*ROW('Hygiene Data'!G35))="","",OFFSET('Hygiene Data'!$G$12,0,10*ROW('Hygiene Data'!G35)))</f>
        <v/>
      </c>
      <c r="DZ41" s="390" t="str">
        <f ca="1">+IF(OFFSET('Hygiene Data'!$G$13,0,10*ROW('Hygiene Data'!G35))="","",OFFSET('Hygiene Data'!$G$13,0,10*ROW('Hygiene Data'!G35)))</f>
        <v/>
      </c>
      <c r="EA41" s="390" t="str">
        <f ca="1">+IF(OFFSET('Hygiene Data'!$H$11,0,10*ROW('Hygiene Data'!H35))="","",OFFSET('Hygiene Data'!$H$11,0,10*ROW('Hygiene Data'!H35)))</f>
        <v/>
      </c>
      <c r="EB41" s="390" t="str">
        <f ca="1">+IF(OFFSET('Hygiene Data'!$H$12,0,10*ROW('Hygiene Data'!H35))="","",OFFSET('Hygiene Data'!$H$12,0,10*ROW('Hygiene Data'!H35)))</f>
        <v/>
      </c>
      <c r="EC41" s="390" t="str">
        <f ca="1">+IF(OFFSET('Hygiene Data'!$H$13,0,10*ROW('Hygiene Data'!H35))="","",OFFSET('Hygiene Data'!$H$13,0,10*ROW('Hygiene Data'!H35)))</f>
        <v/>
      </c>
      <c r="ED41" s="390" t="str">
        <f ca="1">+IF(OFFSET('Hygiene Data'!$I$11,0,10*ROW('Hygiene Data'!I35))="","",OFFSET('Hygiene Data'!$I$11,0,10*ROW('Hygiene Data'!I35)))</f>
        <v/>
      </c>
      <c r="EE41" s="390" t="str">
        <f ca="1">+IF(OFFSET('Hygiene Data'!$I$12,0,10*ROW('Hygiene Data'!I35))="","",OFFSET('Hygiene Data'!$I$12,0,10*ROW('Hygiene Data'!I35)))</f>
        <v/>
      </c>
      <c r="EF41" s="390" t="str">
        <f ca="1">+IF(OFFSET('Hygiene Data'!$I$13,0,10*ROW('Hygiene Data'!I35))="","",OFFSET('Hygiene Data'!$I$13,0,10*ROW('Hygiene Data'!I35)))</f>
        <v/>
      </c>
    </row>
    <row r="42" spans="1:136" x14ac:dyDescent="0.25">
      <c r="A42" s="499" t="str">
        <f ca="1">+IF(OFFSET('Water Data'!$B$2,0,10*ROW('Water Data'!E36))="","",OFFSET('Water Data'!$B$2,0,10*ROW('Water Data'!E36)))</f>
        <v/>
      </c>
      <c r="B42" s="499"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26" t="str">
        <f t="shared" ca="1" si="0"/>
        <v/>
      </c>
      <c r="D42" s="527"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27"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27"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27"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27"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27"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27"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27"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27"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27"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27"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27"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27"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27"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27"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27"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27"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27"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28"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28"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28"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28"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28"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28"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28"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28"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28"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28"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28"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28"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28"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28"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28"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28"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28"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28"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28"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28"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28"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28"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28"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28"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28"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28"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28"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28"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28"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28"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29"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605"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29"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29"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29"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29"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29"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29"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29"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29"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29"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29"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29"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29"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29"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29"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29"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29"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90" t="str">
        <f ca="1">+IF(OFFSET('Water Data'!$D$27,0,10*ROW('Water Data'!D36))="","",OFFSET('Water Data'!$D$27,0,10*ROW('Water Data'!D36)))</f>
        <v/>
      </c>
      <c r="BT42" s="390" t="str">
        <f ca="1">+IF(OFFSET('Water Data'!$D$28,0,10*ROW('Water Data'!D36))="","",OFFSET('Water Data'!$D$28,0,10*ROW('Water Data'!D36)))</f>
        <v/>
      </c>
      <c r="BU42" s="390" t="str">
        <f ca="1">+IF(OFFSET('Water Data'!$D$29,0,10*ROW('Water Data'!D36))="","",OFFSET('Water Data'!$D$29,0,10*ROW('Water Data'!D36)))</f>
        <v/>
      </c>
      <c r="BV42" s="390" t="str">
        <f ca="1">+IF(OFFSET('Water Data'!$E$27,0,10*ROW('Water Data'!E36))="","",OFFSET('Water Data'!$E$27,0,10*ROW('Water Data'!E36)))</f>
        <v/>
      </c>
      <c r="BW42" s="390" t="str">
        <f ca="1">+IF(OFFSET('Water Data'!$E$28,0,10*ROW('Water Data'!E36))="","",OFFSET('Water Data'!$E$28,0,10*ROW('Water Data'!E36)))</f>
        <v/>
      </c>
      <c r="BX42" s="390" t="str">
        <f ca="1">+IF(OFFSET('Water Data'!$E$29,0,10*ROW('Water Data'!E36))="","",OFFSET('Water Data'!$E$29,0,10*ROW('Water Data'!E36)))</f>
        <v/>
      </c>
      <c r="BY42" s="390" t="str">
        <f ca="1">+IF(OFFSET('Water Data'!$F$27,0,10*ROW('Water Data'!F36))="","",OFFSET('Water Data'!$F$27,0,10*ROW('Water Data'!F36)))</f>
        <v/>
      </c>
      <c r="BZ42" s="390" t="str">
        <f ca="1">+IF(OFFSET('Water Data'!$F$28,0,10*ROW('Water Data'!F36))="","",OFFSET('Water Data'!$F$28,0,10*ROW('Water Data'!F36)))</f>
        <v/>
      </c>
      <c r="CA42" s="390" t="str">
        <f ca="1">+IF(OFFSET('Water Data'!$F$29,0,10*ROW('Water Data'!F36))="","",OFFSET('Water Data'!$F$29,0,10*ROW('Water Data'!F36)))</f>
        <v/>
      </c>
      <c r="CB42" s="390" t="str">
        <f ca="1">+IF(OFFSET('Water Data'!$G$27,0,10*ROW('Water Data'!G36))="","",OFFSET('Water Data'!$G$27,0,10*ROW('Water Data'!G36)))</f>
        <v/>
      </c>
      <c r="CC42" s="390" t="str">
        <f ca="1">+IF(OFFSET('Water Data'!$G$28,0,10*ROW('Water Data'!G36))="","",OFFSET('Water Data'!$G$28,0,10*ROW('Water Data'!G36)))</f>
        <v/>
      </c>
      <c r="CD42" s="390" t="str">
        <f ca="1">+IF(OFFSET('Water Data'!$G$29,0,10*ROW('Water Data'!G36))="","",OFFSET('Water Data'!$G$29,0,10*ROW('Water Data'!G36)))</f>
        <v/>
      </c>
      <c r="CE42" s="390" t="str">
        <f ca="1">+IF(OFFSET('Water Data'!$H$27,0,10*ROW('Water Data'!H36))="","",OFFSET('Water Data'!$H$27,0,10*ROW('Water Data'!H36)))</f>
        <v/>
      </c>
      <c r="CF42" s="390" t="str">
        <f ca="1">+IF(OFFSET('Water Data'!$H$28,0,10*ROW('Water Data'!H36))="","",OFFSET('Water Data'!$H$28,0,10*ROW('Water Data'!H36)))</f>
        <v/>
      </c>
      <c r="CG42" s="390" t="str">
        <f ca="1">+IF(OFFSET('Water Data'!$H$29,0,10*ROW('Water Data'!H36))="","",OFFSET('Water Data'!$H$29,0,10*ROW('Water Data'!H36)))</f>
        <v/>
      </c>
      <c r="CH42" s="390" t="str">
        <f ca="1">+IF(OFFSET('Water Data'!$I$27,0,10*ROW('Water Data'!I36))="","",OFFSET('Water Data'!$I$27,0,10*ROW('Water Data'!I36)))</f>
        <v/>
      </c>
      <c r="CI42" s="390" t="str">
        <f ca="1">+IF(OFFSET('Water Data'!$I$28,0,10*ROW('Water Data'!I36))="","",OFFSET('Water Data'!$I$28,0,10*ROW('Water Data'!I36)))</f>
        <v/>
      </c>
      <c r="CJ42" s="390" t="str">
        <f ca="1">+IF(OFFSET('Water Data'!$I$29,0,10*ROW('Water Data'!I36))="","",OFFSET('Water Data'!$I$29,0,10*ROW('Water Data'!I36)))</f>
        <v/>
      </c>
      <c r="CK42" s="390" t="str">
        <f ca="1">+IF(OFFSET('Sanitation Data'!$D$28,0,10*ROW('Sanitation Data'!D36))="","",OFFSET('Sanitation Data'!$D$28,0,10*ROW('Sanitation Data'!D36)))</f>
        <v/>
      </c>
      <c r="CL42" s="390" t="str">
        <f ca="1">+IF(OFFSET('Sanitation Data'!$D$29,0,10*ROW('Sanitation Data'!D36))="","",OFFSET('Sanitation Data'!$D$29,0,10*ROW('Sanitation Data'!D36)))</f>
        <v/>
      </c>
      <c r="CM42" s="390" t="str">
        <f ca="1">+IF(OFFSET('Sanitation Data'!$D$30,0,10*ROW('Sanitation Data'!D36))="","",OFFSET('Sanitation Data'!$D$30,0,10*ROW('Sanitation Data'!D36)))</f>
        <v/>
      </c>
      <c r="CN42" s="390" t="str">
        <f ca="1">+IF(OFFSET('Sanitation Data'!$D$31,0,10*ROW('Sanitation Data'!D36))="","",OFFSET('Sanitation Data'!$D$31,0,10*ROW('Sanitation Data'!D36)))</f>
        <v/>
      </c>
      <c r="CO42" s="390" t="str">
        <f ca="1">+IF(OFFSET('Sanitation Data'!$D$32,0,10*ROW('Sanitation Data'!D36))="","",OFFSET('Sanitation Data'!$D$32,0,10*ROW('Sanitation Data'!D36)))</f>
        <v/>
      </c>
      <c r="CP42" s="390" t="str">
        <f ca="1">+IF(OFFSET('Sanitation Data'!$E$28,0,10*ROW('Sanitation Data'!E36))="","",OFFSET('Sanitation Data'!$E$28,0,10*ROW('Sanitation Data'!E36)))</f>
        <v/>
      </c>
      <c r="CQ42" s="390" t="str">
        <f ca="1">+IF(OFFSET('Sanitation Data'!$E$29,0,10*ROW('Sanitation Data'!E36))="","",OFFSET('Sanitation Data'!$E$29,0,10*ROW('Sanitation Data'!E36)))</f>
        <v/>
      </c>
      <c r="CR42" s="390" t="str">
        <f ca="1">+IF(OFFSET('Sanitation Data'!$E$30,0,10*ROW('Sanitation Data'!E36))="","",OFFSET('Sanitation Data'!$E$30,0,10*ROW('Sanitation Data'!E36)))</f>
        <v/>
      </c>
      <c r="CS42" s="390" t="str">
        <f ca="1">+IF(OFFSET('Sanitation Data'!$E$31,0,10*ROW('Sanitation Data'!E36))="","",OFFSET('Sanitation Data'!$E$31,0,10*ROW('Sanitation Data'!E36)))</f>
        <v/>
      </c>
      <c r="CT42" s="390" t="str">
        <f ca="1">+IF(OFFSET('Sanitation Data'!$E$32,0,10*ROW('Sanitation Data'!E36))="","",OFFSET('Sanitation Data'!$E$32,0,10*ROW('Sanitation Data'!E36)))</f>
        <v/>
      </c>
      <c r="CU42" s="390" t="str">
        <f ca="1">+IF(OFFSET('Sanitation Data'!$F$28,0,10*ROW('Sanitation Data'!F36))="","",OFFSET('Sanitation Data'!$F$28,0,10*ROW('Sanitation Data'!F36)))</f>
        <v/>
      </c>
      <c r="CV42" s="390" t="str">
        <f ca="1">+IF(OFFSET('Sanitation Data'!$F$29,0,10*ROW('Sanitation Data'!F36))="","",OFFSET('Sanitation Data'!$F$29,0,10*ROW('Sanitation Data'!F36)))</f>
        <v/>
      </c>
      <c r="CW42" s="390" t="str">
        <f ca="1">+IF(OFFSET('Sanitation Data'!$F$30,0,10*ROW('Sanitation Data'!F36))="","",OFFSET('Sanitation Data'!$F$30,0,10*ROW('Sanitation Data'!F36)))</f>
        <v/>
      </c>
      <c r="CX42" s="390" t="str">
        <f ca="1">+IF(OFFSET('Sanitation Data'!$F$31,0,10*ROW('Sanitation Data'!F36))="","",OFFSET('Sanitation Data'!$F$31,0,10*ROW('Sanitation Data'!F36)))</f>
        <v/>
      </c>
      <c r="CY42" s="390" t="str">
        <f ca="1">+IF(OFFSET('Sanitation Data'!$F$32,0,10*ROW('Sanitation Data'!F36))="","",OFFSET('Sanitation Data'!$F$32,0,10*ROW('Sanitation Data'!F36)))</f>
        <v/>
      </c>
      <c r="CZ42" s="390" t="str">
        <f ca="1">+IF(OFFSET('Sanitation Data'!$G$28,0,10*ROW('Sanitation Data'!G36))="","",OFFSET('Sanitation Data'!$G$28,0,10*ROW('Sanitation Data'!G36)))</f>
        <v/>
      </c>
      <c r="DA42" s="390" t="str">
        <f ca="1">+IF(OFFSET('Sanitation Data'!$G$29,0,10*ROW('Sanitation Data'!G36))="","",OFFSET('Sanitation Data'!$G$29,0,10*ROW('Sanitation Data'!G36)))</f>
        <v/>
      </c>
      <c r="DB42" s="390" t="str">
        <f ca="1">+IF(OFFSET('Sanitation Data'!$G$30,0,10*ROW('Sanitation Data'!G36))="","",OFFSET('Sanitation Data'!$G$30,0,10*ROW('Sanitation Data'!G36)))</f>
        <v/>
      </c>
      <c r="DC42" s="390" t="str">
        <f ca="1">+IF(OFFSET('Sanitation Data'!$G$31,0,10*ROW('Sanitation Data'!G36))="","",OFFSET('Sanitation Data'!$G$31,0,10*ROW('Sanitation Data'!G36)))</f>
        <v/>
      </c>
      <c r="DD42" s="390" t="str">
        <f ca="1">+IF(OFFSET('Sanitation Data'!$G$32,0,10*ROW('Sanitation Data'!G36))="","",OFFSET('Sanitation Data'!$G$32,0,10*ROW('Sanitation Data'!G36)))</f>
        <v/>
      </c>
      <c r="DE42" s="390" t="str">
        <f ca="1">+IF(OFFSET('Sanitation Data'!$H$28,0,10*ROW('Sanitation Data'!H36))="","",OFFSET('Sanitation Data'!$H$28,0,10*ROW('Sanitation Data'!H36)))</f>
        <v/>
      </c>
      <c r="DF42" s="390" t="str">
        <f ca="1">+IF(OFFSET('Sanitation Data'!$H$29,0,10*ROW('Sanitation Data'!H36))="","",OFFSET('Sanitation Data'!$H$29,0,10*ROW('Sanitation Data'!H36)))</f>
        <v/>
      </c>
      <c r="DG42" s="390" t="str">
        <f ca="1">+IF(OFFSET('Sanitation Data'!$H$30,0,10*ROW('Sanitation Data'!H36))="","",OFFSET('Sanitation Data'!$H$30,0,10*ROW('Sanitation Data'!H36)))</f>
        <v/>
      </c>
      <c r="DH42" s="390" t="str">
        <f ca="1">+IF(OFFSET('Sanitation Data'!$H$31,0,10*ROW('Sanitation Data'!H36))="","",OFFSET('Sanitation Data'!$H$31,0,10*ROW('Sanitation Data'!H36)))</f>
        <v/>
      </c>
      <c r="DI42" s="390" t="str">
        <f ca="1">+IF(OFFSET('Sanitation Data'!$H$32,0,10*ROW('Sanitation Data'!H36))="","",OFFSET('Sanitation Data'!$H$32,0,10*ROW('Sanitation Data'!H36)))</f>
        <v/>
      </c>
      <c r="DJ42" s="390" t="str">
        <f ca="1">+IF(OFFSET('Sanitation Data'!$I$28,0,10*ROW('Sanitation Data'!I36))="","",OFFSET('Sanitation Data'!$I$28,0,10*ROW('Sanitation Data'!I36)))</f>
        <v/>
      </c>
      <c r="DK42" s="390" t="str">
        <f ca="1">+IF(OFFSET('Sanitation Data'!$I$29,0,10*ROW('Sanitation Data'!I36))="","",OFFSET('Sanitation Data'!$I$29,0,10*ROW('Sanitation Data'!I36)))</f>
        <v/>
      </c>
      <c r="DL42" s="390" t="str">
        <f ca="1">+IF(OFFSET('Sanitation Data'!$I$30,0,10*ROW('Sanitation Data'!I36))="","",OFFSET('Sanitation Data'!$I$30,0,10*ROW('Sanitation Data'!I36)))</f>
        <v/>
      </c>
      <c r="DM42" s="390" t="str">
        <f ca="1">+IF(OFFSET('Sanitation Data'!$I$31,0,10*ROW('Sanitation Data'!I36))="","",OFFSET('Sanitation Data'!$I$31,0,10*ROW('Sanitation Data'!I36)))</f>
        <v/>
      </c>
      <c r="DN42" s="390" t="str">
        <f ca="1">+IF(OFFSET('Sanitation Data'!$I$32,0,10*ROW('Sanitation Data'!I36))="","",OFFSET('Sanitation Data'!$I$32,0,10*ROW('Sanitation Data'!I36)))</f>
        <v/>
      </c>
      <c r="DO42" s="390" t="str">
        <f ca="1">+IF(OFFSET('Hygiene Data'!$D$11,0,10*ROW('Hygiene Data'!D36))="","",OFFSET('Hygiene Data'!$D$11,0,10*ROW('Hygiene Data'!D36)))</f>
        <v/>
      </c>
      <c r="DP42" s="390" t="str">
        <f ca="1">+IF(OFFSET('Hygiene Data'!$D$12,0,10*ROW('Hygiene Data'!D36))="","",OFFSET('Hygiene Data'!$D$12,0,10*ROW('Hygiene Data'!D36)))</f>
        <v/>
      </c>
      <c r="DQ42" s="390" t="str">
        <f ca="1">+IF(OFFSET('Hygiene Data'!$D$13,0,10*ROW('Hygiene Data'!D36))="","",OFFSET('Hygiene Data'!$D$13,0,10*ROW('Hygiene Data'!D36)))</f>
        <v/>
      </c>
      <c r="DR42" s="390" t="str">
        <f ca="1">+IF(OFFSET('Hygiene Data'!$E$11,0,10*ROW('Hygiene Data'!E36))="","",OFFSET('Hygiene Data'!$E$11,0,10*ROW('Hygiene Data'!E36)))</f>
        <v/>
      </c>
      <c r="DS42" s="390" t="str">
        <f ca="1">+IF(OFFSET('Hygiene Data'!$E$12,0,10*ROW('Hygiene Data'!E36))="","",OFFSET('Hygiene Data'!$E$12,0,10*ROW('Hygiene Data'!E36)))</f>
        <v/>
      </c>
      <c r="DT42" s="390" t="str">
        <f ca="1">+IF(OFFSET('Hygiene Data'!$E$13,0,10*ROW('Hygiene Data'!E36))="","",OFFSET('Hygiene Data'!$E$13,0,10*ROW('Hygiene Data'!E36)))</f>
        <v/>
      </c>
      <c r="DU42" s="390" t="str">
        <f ca="1">+IF(OFFSET('Hygiene Data'!$F$11,0,10*ROW('Hygiene Data'!F36))="","",OFFSET('Hygiene Data'!$F$11,0,10*ROW('Hygiene Data'!F36)))</f>
        <v/>
      </c>
      <c r="DV42" s="390" t="str">
        <f ca="1">+IF(OFFSET('Hygiene Data'!$F$12,0,10*ROW('Hygiene Data'!F36))="","",OFFSET('Hygiene Data'!$F$12,0,10*ROW('Hygiene Data'!F36)))</f>
        <v/>
      </c>
      <c r="DW42" s="390" t="str">
        <f ca="1">+IF(OFFSET('Hygiene Data'!$F$13,0,10*ROW('Hygiene Data'!F36))="","",OFFSET('Hygiene Data'!$F$13,0,10*ROW('Hygiene Data'!F36)))</f>
        <v/>
      </c>
      <c r="DX42" s="390" t="str">
        <f ca="1">+IF(OFFSET('Hygiene Data'!$G$11,0,10*ROW('Hygiene Data'!G36))="","",OFFSET('Hygiene Data'!$G$11,0,10*ROW('Hygiene Data'!G36)))</f>
        <v/>
      </c>
      <c r="DY42" s="390" t="str">
        <f ca="1">+IF(OFFSET('Hygiene Data'!$G$12,0,10*ROW('Hygiene Data'!G36))="","",OFFSET('Hygiene Data'!$G$12,0,10*ROW('Hygiene Data'!G36)))</f>
        <v/>
      </c>
      <c r="DZ42" s="390" t="str">
        <f ca="1">+IF(OFFSET('Hygiene Data'!$G$13,0,10*ROW('Hygiene Data'!G36))="","",OFFSET('Hygiene Data'!$G$13,0,10*ROW('Hygiene Data'!G36)))</f>
        <v/>
      </c>
      <c r="EA42" s="390" t="str">
        <f ca="1">+IF(OFFSET('Hygiene Data'!$H$11,0,10*ROW('Hygiene Data'!H36))="","",OFFSET('Hygiene Data'!$H$11,0,10*ROW('Hygiene Data'!H36)))</f>
        <v/>
      </c>
      <c r="EB42" s="390" t="str">
        <f ca="1">+IF(OFFSET('Hygiene Data'!$H$12,0,10*ROW('Hygiene Data'!H36))="","",OFFSET('Hygiene Data'!$H$12,0,10*ROW('Hygiene Data'!H36)))</f>
        <v/>
      </c>
      <c r="EC42" s="390" t="str">
        <f ca="1">+IF(OFFSET('Hygiene Data'!$H$13,0,10*ROW('Hygiene Data'!H36))="","",OFFSET('Hygiene Data'!$H$13,0,10*ROW('Hygiene Data'!H36)))</f>
        <v/>
      </c>
      <c r="ED42" s="390" t="str">
        <f ca="1">+IF(OFFSET('Hygiene Data'!$I$11,0,10*ROW('Hygiene Data'!I36))="","",OFFSET('Hygiene Data'!$I$11,0,10*ROW('Hygiene Data'!I36)))</f>
        <v/>
      </c>
      <c r="EE42" s="390" t="str">
        <f ca="1">+IF(OFFSET('Hygiene Data'!$I$12,0,10*ROW('Hygiene Data'!I36))="","",OFFSET('Hygiene Data'!$I$12,0,10*ROW('Hygiene Data'!I36)))</f>
        <v/>
      </c>
      <c r="EF42" s="390" t="str">
        <f ca="1">+IF(OFFSET('Hygiene Data'!$I$13,0,10*ROW('Hygiene Data'!I36))="","",OFFSET('Hygiene Data'!$I$13,0,10*ROW('Hygiene Data'!I36)))</f>
        <v/>
      </c>
    </row>
    <row r="43" spans="1:136" x14ac:dyDescent="0.25">
      <c r="A43" s="499" t="str">
        <f ca="1">+IF(OFFSET('Water Data'!$B$2,0,10*ROW('Water Data'!E37))="","",OFFSET('Water Data'!$B$2,0,10*ROW('Water Data'!E37)))</f>
        <v/>
      </c>
      <c r="B43" s="499"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26" t="str">
        <f t="shared" ca="1" si="0"/>
        <v/>
      </c>
      <c r="D43" s="527"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27"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27"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27"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27"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27"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27"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27"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27"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27"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27"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27"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27"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27"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27"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27"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27"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27"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28"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28"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28"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28"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28"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28"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28"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28"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28"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28"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28"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28"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28"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28"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28"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28"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28"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28"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28"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28"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28"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28"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28"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28"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28"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28"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28"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28"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28"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28"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29"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605"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29"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29"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29"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29"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29"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29"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29"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29"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29"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29"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29"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29"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29"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29"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29"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29"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90" t="str">
        <f ca="1">+IF(OFFSET('Water Data'!$D$27,0,10*ROW('Water Data'!D37))="","",OFFSET('Water Data'!$D$27,0,10*ROW('Water Data'!D37)))</f>
        <v/>
      </c>
      <c r="BT43" s="390" t="str">
        <f ca="1">+IF(OFFSET('Water Data'!$D$28,0,10*ROW('Water Data'!D37))="","",OFFSET('Water Data'!$D$28,0,10*ROW('Water Data'!D37)))</f>
        <v/>
      </c>
      <c r="BU43" s="390" t="str">
        <f ca="1">+IF(OFFSET('Water Data'!$D$29,0,10*ROW('Water Data'!D37))="","",OFFSET('Water Data'!$D$29,0,10*ROW('Water Data'!D37)))</f>
        <v/>
      </c>
      <c r="BV43" s="390" t="str">
        <f ca="1">+IF(OFFSET('Water Data'!$E$27,0,10*ROW('Water Data'!E37))="","",OFFSET('Water Data'!$E$27,0,10*ROW('Water Data'!E37)))</f>
        <v/>
      </c>
      <c r="BW43" s="390" t="str">
        <f ca="1">+IF(OFFSET('Water Data'!$E$28,0,10*ROW('Water Data'!E37))="","",OFFSET('Water Data'!$E$28,0,10*ROW('Water Data'!E37)))</f>
        <v/>
      </c>
      <c r="BX43" s="390" t="str">
        <f ca="1">+IF(OFFSET('Water Data'!$E$29,0,10*ROW('Water Data'!E37))="","",OFFSET('Water Data'!$E$29,0,10*ROW('Water Data'!E37)))</f>
        <v/>
      </c>
      <c r="BY43" s="390" t="str">
        <f ca="1">+IF(OFFSET('Water Data'!$F$27,0,10*ROW('Water Data'!F37))="","",OFFSET('Water Data'!$F$27,0,10*ROW('Water Data'!F37)))</f>
        <v/>
      </c>
      <c r="BZ43" s="390" t="str">
        <f ca="1">+IF(OFFSET('Water Data'!$F$28,0,10*ROW('Water Data'!F37))="","",OFFSET('Water Data'!$F$28,0,10*ROW('Water Data'!F37)))</f>
        <v/>
      </c>
      <c r="CA43" s="390" t="str">
        <f ca="1">+IF(OFFSET('Water Data'!$F$29,0,10*ROW('Water Data'!F37))="","",OFFSET('Water Data'!$F$29,0,10*ROW('Water Data'!F37)))</f>
        <v/>
      </c>
      <c r="CB43" s="390" t="str">
        <f ca="1">+IF(OFFSET('Water Data'!$G$27,0,10*ROW('Water Data'!G37))="","",OFFSET('Water Data'!$G$27,0,10*ROW('Water Data'!G37)))</f>
        <v/>
      </c>
      <c r="CC43" s="390" t="str">
        <f ca="1">+IF(OFFSET('Water Data'!$G$28,0,10*ROW('Water Data'!G37))="","",OFFSET('Water Data'!$G$28,0,10*ROW('Water Data'!G37)))</f>
        <v/>
      </c>
      <c r="CD43" s="390" t="str">
        <f ca="1">+IF(OFFSET('Water Data'!$G$29,0,10*ROW('Water Data'!G37))="","",OFFSET('Water Data'!$G$29,0,10*ROW('Water Data'!G37)))</f>
        <v/>
      </c>
      <c r="CE43" s="390" t="str">
        <f ca="1">+IF(OFFSET('Water Data'!$H$27,0,10*ROW('Water Data'!H37))="","",OFFSET('Water Data'!$H$27,0,10*ROW('Water Data'!H37)))</f>
        <v/>
      </c>
      <c r="CF43" s="390" t="str">
        <f ca="1">+IF(OFFSET('Water Data'!$H$28,0,10*ROW('Water Data'!H37))="","",OFFSET('Water Data'!$H$28,0,10*ROW('Water Data'!H37)))</f>
        <v/>
      </c>
      <c r="CG43" s="390" t="str">
        <f ca="1">+IF(OFFSET('Water Data'!$H$29,0,10*ROW('Water Data'!H37))="","",OFFSET('Water Data'!$H$29,0,10*ROW('Water Data'!H37)))</f>
        <v/>
      </c>
      <c r="CH43" s="390" t="str">
        <f ca="1">+IF(OFFSET('Water Data'!$I$27,0,10*ROW('Water Data'!I37))="","",OFFSET('Water Data'!$I$27,0,10*ROW('Water Data'!I37)))</f>
        <v/>
      </c>
      <c r="CI43" s="390" t="str">
        <f ca="1">+IF(OFFSET('Water Data'!$I$28,0,10*ROW('Water Data'!I37))="","",OFFSET('Water Data'!$I$28,0,10*ROW('Water Data'!I37)))</f>
        <v/>
      </c>
      <c r="CJ43" s="390" t="str">
        <f ca="1">+IF(OFFSET('Water Data'!$I$29,0,10*ROW('Water Data'!I37))="","",OFFSET('Water Data'!$I$29,0,10*ROW('Water Data'!I37)))</f>
        <v/>
      </c>
      <c r="CK43" s="390" t="str">
        <f ca="1">+IF(OFFSET('Sanitation Data'!$D$28,0,10*ROW('Sanitation Data'!D37))="","",OFFSET('Sanitation Data'!$D$28,0,10*ROW('Sanitation Data'!D37)))</f>
        <v/>
      </c>
      <c r="CL43" s="390" t="str">
        <f ca="1">+IF(OFFSET('Sanitation Data'!$D$29,0,10*ROW('Sanitation Data'!D37))="","",OFFSET('Sanitation Data'!$D$29,0,10*ROW('Sanitation Data'!D37)))</f>
        <v/>
      </c>
      <c r="CM43" s="390" t="str">
        <f ca="1">+IF(OFFSET('Sanitation Data'!$D$30,0,10*ROW('Sanitation Data'!D37))="","",OFFSET('Sanitation Data'!$D$30,0,10*ROW('Sanitation Data'!D37)))</f>
        <v/>
      </c>
      <c r="CN43" s="390" t="str">
        <f ca="1">+IF(OFFSET('Sanitation Data'!$D$31,0,10*ROW('Sanitation Data'!D37))="","",OFFSET('Sanitation Data'!$D$31,0,10*ROW('Sanitation Data'!D37)))</f>
        <v/>
      </c>
      <c r="CO43" s="390" t="str">
        <f ca="1">+IF(OFFSET('Sanitation Data'!$D$32,0,10*ROW('Sanitation Data'!D37))="","",OFFSET('Sanitation Data'!$D$32,0,10*ROW('Sanitation Data'!D37)))</f>
        <v/>
      </c>
      <c r="CP43" s="390" t="str">
        <f ca="1">+IF(OFFSET('Sanitation Data'!$E$28,0,10*ROW('Sanitation Data'!E37))="","",OFFSET('Sanitation Data'!$E$28,0,10*ROW('Sanitation Data'!E37)))</f>
        <v/>
      </c>
      <c r="CQ43" s="390" t="str">
        <f ca="1">+IF(OFFSET('Sanitation Data'!$E$29,0,10*ROW('Sanitation Data'!E37))="","",OFFSET('Sanitation Data'!$E$29,0,10*ROW('Sanitation Data'!E37)))</f>
        <v/>
      </c>
      <c r="CR43" s="390" t="str">
        <f ca="1">+IF(OFFSET('Sanitation Data'!$E$30,0,10*ROW('Sanitation Data'!E37))="","",OFFSET('Sanitation Data'!$E$30,0,10*ROW('Sanitation Data'!E37)))</f>
        <v/>
      </c>
      <c r="CS43" s="390" t="str">
        <f ca="1">+IF(OFFSET('Sanitation Data'!$E$31,0,10*ROW('Sanitation Data'!E37))="","",OFFSET('Sanitation Data'!$E$31,0,10*ROW('Sanitation Data'!E37)))</f>
        <v/>
      </c>
      <c r="CT43" s="390" t="str">
        <f ca="1">+IF(OFFSET('Sanitation Data'!$E$32,0,10*ROW('Sanitation Data'!E37))="","",OFFSET('Sanitation Data'!$E$32,0,10*ROW('Sanitation Data'!E37)))</f>
        <v/>
      </c>
      <c r="CU43" s="390" t="str">
        <f ca="1">+IF(OFFSET('Sanitation Data'!$F$28,0,10*ROW('Sanitation Data'!F37))="","",OFFSET('Sanitation Data'!$F$28,0,10*ROW('Sanitation Data'!F37)))</f>
        <v/>
      </c>
      <c r="CV43" s="390" t="str">
        <f ca="1">+IF(OFFSET('Sanitation Data'!$F$29,0,10*ROW('Sanitation Data'!F37))="","",OFFSET('Sanitation Data'!$F$29,0,10*ROW('Sanitation Data'!F37)))</f>
        <v/>
      </c>
      <c r="CW43" s="390" t="str">
        <f ca="1">+IF(OFFSET('Sanitation Data'!$F$30,0,10*ROW('Sanitation Data'!F37))="","",OFFSET('Sanitation Data'!$F$30,0,10*ROW('Sanitation Data'!F37)))</f>
        <v/>
      </c>
      <c r="CX43" s="390" t="str">
        <f ca="1">+IF(OFFSET('Sanitation Data'!$F$31,0,10*ROW('Sanitation Data'!F37))="","",OFFSET('Sanitation Data'!$F$31,0,10*ROW('Sanitation Data'!F37)))</f>
        <v/>
      </c>
      <c r="CY43" s="390" t="str">
        <f ca="1">+IF(OFFSET('Sanitation Data'!$F$32,0,10*ROW('Sanitation Data'!F37))="","",OFFSET('Sanitation Data'!$F$32,0,10*ROW('Sanitation Data'!F37)))</f>
        <v/>
      </c>
      <c r="CZ43" s="390" t="str">
        <f ca="1">+IF(OFFSET('Sanitation Data'!$G$28,0,10*ROW('Sanitation Data'!G37))="","",OFFSET('Sanitation Data'!$G$28,0,10*ROW('Sanitation Data'!G37)))</f>
        <v/>
      </c>
      <c r="DA43" s="390" t="str">
        <f ca="1">+IF(OFFSET('Sanitation Data'!$G$29,0,10*ROW('Sanitation Data'!G37))="","",OFFSET('Sanitation Data'!$G$29,0,10*ROW('Sanitation Data'!G37)))</f>
        <v/>
      </c>
      <c r="DB43" s="390" t="str">
        <f ca="1">+IF(OFFSET('Sanitation Data'!$G$30,0,10*ROW('Sanitation Data'!G37))="","",OFFSET('Sanitation Data'!$G$30,0,10*ROW('Sanitation Data'!G37)))</f>
        <v/>
      </c>
      <c r="DC43" s="390" t="str">
        <f ca="1">+IF(OFFSET('Sanitation Data'!$G$31,0,10*ROW('Sanitation Data'!G37))="","",OFFSET('Sanitation Data'!$G$31,0,10*ROW('Sanitation Data'!G37)))</f>
        <v/>
      </c>
      <c r="DD43" s="390" t="str">
        <f ca="1">+IF(OFFSET('Sanitation Data'!$G$32,0,10*ROW('Sanitation Data'!G37))="","",OFFSET('Sanitation Data'!$G$32,0,10*ROW('Sanitation Data'!G37)))</f>
        <v/>
      </c>
      <c r="DE43" s="390" t="str">
        <f ca="1">+IF(OFFSET('Sanitation Data'!$H$28,0,10*ROW('Sanitation Data'!H37))="","",OFFSET('Sanitation Data'!$H$28,0,10*ROW('Sanitation Data'!H37)))</f>
        <v/>
      </c>
      <c r="DF43" s="390" t="str">
        <f ca="1">+IF(OFFSET('Sanitation Data'!$H$29,0,10*ROW('Sanitation Data'!H37))="","",OFFSET('Sanitation Data'!$H$29,0,10*ROW('Sanitation Data'!H37)))</f>
        <v/>
      </c>
      <c r="DG43" s="390" t="str">
        <f ca="1">+IF(OFFSET('Sanitation Data'!$H$30,0,10*ROW('Sanitation Data'!H37))="","",OFFSET('Sanitation Data'!$H$30,0,10*ROW('Sanitation Data'!H37)))</f>
        <v/>
      </c>
      <c r="DH43" s="390" t="str">
        <f ca="1">+IF(OFFSET('Sanitation Data'!$H$31,0,10*ROW('Sanitation Data'!H37))="","",OFFSET('Sanitation Data'!$H$31,0,10*ROW('Sanitation Data'!H37)))</f>
        <v/>
      </c>
      <c r="DI43" s="390" t="str">
        <f ca="1">+IF(OFFSET('Sanitation Data'!$H$32,0,10*ROW('Sanitation Data'!H37))="","",OFFSET('Sanitation Data'!$H$32,0,10*ROW('Sanitation Data'!H37)))</f>
        <v/>
      </c>
      <c r="DJ43" s="390" t="str">
        <f ca="1">+IF(OFFSET('Sanitation Data'!$I$28,0,10*ROW('Sanitation Data'!I37))="","",OFFSET('Sanitation Data'!$I$28,0,10*ROW('Sanitation Data'!I37)))</f>
        <v/>
      </c>
      <c r="DK43" s="390" t="str">
        <f ca="1">+IF(OFFSET('Sanitation Data'!$I$29,0,10*ROW('Sanitation Data'!I37))="","",OFFSET('Sanitation Data'!$I$29,0,10*ROW('Sanitation Data'!I37)))</f>
        <v/>
      </c>
      <c r="DL43" s="390" t="str">
        <f ca="1">+IF(OFFSET('Sanitation Data'!$I$30,0,10*ROW('Sanitation Data'!I37))="","",OFFSET('Sanitation Data'!$I$30,0,10*ROW('Sanitation Data'!I37)))</f>
        <v/>
      </c>
      <c r="DM43" s="390" t="str">
        <f ca="1">+IF(OFFSET('Sanitation Data'!$I$31,0,10*ROW('Sanitation Data'!I37))="","",OFFSET('Sanitation Data'!$I$31,0,10*ROW('Sanitation Data'!I37)))</f>
        <v/>
      </c>
      <c r="DN43" s="390" t="str">
        <f ca="1">+IF(OFFSET('Sanitation Data'!$I$32,0,10*ROW('Sanitation Data'!I37))="","",OFFSET('Sanitation Data'!$I$32,0,10*ROW('Sanitation Data'!I37)))</f>
        <v/>
      </c>
      <c r="DO43" s="390" t="str">
        <f ca="1">+IF(OFFSET('Hygiene Data'!$D$11,0,10*ROW('Hygiene Data'!D37))="","",OFFSET('Hygiene Data'!$D$11,0,10*ROW('Hygiene Data'!D37)))</f>
        <v/>
      </c>
      <c r="DP43" s="390" t="str">
        <f ca="1">+IF(OFFSET('Hygiene Data'!$D$12,0,10*ROW('Hygiene Data'!D37))="","",OFFSET('Hygiene Data'!$D$12,0,10*ROW('Hygiene Data'!D37)))</f>
        <v/>
      </c>
      <c r="DQ43" s="390" t="str">
        <f ca="1">+IF(OFFSET('Hygiene Data'!$D$13,0,10*ROW('Hygiene Data'!D37))="","",OFFSET('Hygiene Data'!$D$13,0,10*ROW('Hygiene Data'!D37)))</f>
        <v/>
      </c>
      <c r="DR43" s="390" t="str">
        <f ca="1">+IF(OFFSET('Hygiene Data'!$E$11,0,10*ROW('Hygiene Data'!E37))="","",OFFSET('Hygiene Data'!$E$11,0,10*ROW('Hygiene Data'!E37)))</f>
        <v/>
      </c>
      <c r="DS43" s="390" t="str">
        <f ca="1">+IF(OFFSET('Hygiene Data'!$E$12,0,10*ROW('Hygiene Data'!E37))="","",OFFSET('Hygiene Data'!$E$12,0,10*ROW('Hygiene Data'!E37)))</f>
        <v/>
      </c>
      <c r="DT43" s="390" t="str">
        <f ca="1">+IF(OFFSET('Hygiene Data'!$E$13,0,10*ROW('Hygiene Data'!E37))="","",OFFSET('Hygiene Data'!$E$13,0,10*ROW('Hygiene Data'!E37)))</f>
        <v/>
      </c>
      <c r="DU43" s="390" t="str">
        <f ca="1">+IF(OFFSET('Hygiene Data'!$F$11,0,10*ROW('Hygiene Data'!F37))="","",OFFSET('Hygiene Data'!$F$11,0,10*ROW('Hygiene Data'!F37)))</f>
        <v/>
      </c>
      <c r="DV43" s="390" t="str">
        <f ca="1">+IF(OFFSET('Hygiene Data'!$F$12,0,10*ROW('Hygiene Data'!F37))="","",OFFSET('Hygiene Data'!$F$12,0,10*ROW('Hygiene Data'!F37)))</f>
        <v/>
      </c>
      <c r="DW43" s="390" t="str">
        <f ca="1">+IF(OFFSET('Hygiene Data'!$F$13,0,10*ROW('Hygiene Data'!F37))="","",OFFSET('Hygiene Data'!$F$13,0,10*ROW('Hygiene Data'!F37)))</f>
        <v/>
      </c>
      <c r="DX43" s="390" t="str">
        <f ca="1">+IF(OFFSET('Hygiene Data'!$G$11,0,10*ROW('Hygiene Data'!G37))="","",OFFSET('Hygiene Data'!$G$11,0,10*ROW('Hygiene Data'!G37)))</f>
        <v/>
      </c>
      <c r="DY43" s="390" t="str">
        <f ca="1">+IF(OFFSET('Hygiene Data'!$G$12,0,10*ROW('Hygiene Data'!G37))="","",OFFSET('Hygiene Data'!$G$12,0,10*ROW('Hygiene Data'!G37)))</f>
        <v/>
      </c>
      <c r="DZ43" s="390" t="str">
        <f ca="1">+IF(OFFSET('Hygiene Data'!$G$13,0,10*ROW('Hygiene Data'!G37))="","",OFFSET('Hygiene Data'!$G$13,0,10*ROW('Hygiene Data'!G37)))</f>
        <v/>
      </c>
      <c r="EA43" s="390" t="str">
        <f ca="1">+IF(OFFSET('Hygiene Data'!$H$11,0,10*ROW('Hygiene Data'!H37))="","",OFFSET('Hygiene Data'!$H$11,0,10*ROW('Hygiene Data'!H37)))</f>
        <v/>
      </c>
      <c r="EB43" s="390" t="str">
        <f ca="1">+IF(OFFSET('Hygiene Data'!$H$12,0,10*ROW('Hygiene Data'!H37))="","",OFFSET('Hygiene Data'!$H$12,0,10*ROW('Hygiene Data'!H37)))</f>
        <v/>
      </c>
      <c r="EC43" s="390" t="str">
        <f ca="1">+IF(OFFSET('Hygiene Data'!$H$13,0,10*ROW('Hygiene Data'!H37))="","",OFFSET('Hygiene Data'!$H$13,0,10*ROW('Hygiene Data'!H37)))</f>
        <v/>
      </c>
      <c r="ED43" s="390" t="str">
        <f ca="1">+IF(OFFSET('Hygiene Data'!$I$11,0,10*ROW('Hygiene Data'!I37))="","",OFFSET('Hygiene Data'!$I$11,0,10*ROW('Hygiene Data'!I37)))</f>
        <v/>
      </c>
      <c r="EE43" s="390" t="str">
        <f ca="1">+IF(OFFSET('Hygiene Data'!$I$12,0,10*ROW('Hygiene Data'!I37))="","",OFFSET('Hygiene Data'!$I$12,0,10*ROW('Hygiene Data'!I37)))</f>
        <v/>
      </c>
      <c r="EF43" s="390" t="str">
        <f ca="1">+IF(OFFSET('Hygiene Data'!$I$13,0,10*ROW('Hygiene Data'!I37))="","",OFFSET('Hygiene Data'!$I$13,0,10*ROW('Hygiene Data'!I37)))</f>
        <v/>
      </c>
    </row>
    <row r="44" spans="1:136" x14ac:dyDescent="0.25">
      <c r="A44" s="499" t="str">
        <f ca="1">+IF(OFFSET('Water Data'!$B$2,0,10*ROW('Water Data'!E38))="","",OFFSET('Water Data'!$B$2,0,10*ROW('Water Data'!E38)))</f>
        <v/>
      </c>
      <c r="B44" s="499"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26" t="str">
        <f t="shared" ca="1" si="0"/>
        <v/>
      </c>
      <c r="D44" s="527"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27"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27"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27"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27"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27"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27"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27"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27"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27"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27"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27"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27"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27"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27"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27"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27"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27"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28"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28"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28"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28"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28"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28"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28"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28"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28"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28"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28"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28"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28"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28"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28"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28"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28"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28"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28"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28"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28"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28"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28"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28"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28"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28"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28"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28"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28"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28"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29"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605"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29"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29"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29"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29"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29"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29"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29"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29"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29"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29"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29"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29"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29"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29"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29"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29"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90" t="str">
        <f ca="1">+IF(OFFSET('Water Data'!$D$27,0,10*ROW('Water Data'!D38))="","",OFFSET('Water Data'!$D$27,0,10*ROW('Water Data'!D38)))</f>
        <v/>
      </c>
      <c r="BT44" s="390" t="str">
        <f ca="1">+IF(OFFSET('Water Data'!$D$28,0,10*ROW('Water Data'!D38))="","",OFFSET('Water Data'!$D$28,0,10*ROW('Water Data'!D38)))</f>
        <v/>
      </c>
      <c r="BU44" s="390" t="str">
        <f ca="1">+IF(OFFSET('Water Data'!$D$29,0,10*ROW('Water Data'!D38))="","",OFFSET('Water Data'!$D$29,0,10*ROW('Water Data'!D38)))</f>
        <v/>
      </c>
      <c r="BV44" s="390" t="str">
        <f ca="1">+IF(OFFSET('Water Data'!$E$27,0,10*ROW('Water Data'!E38))="","",OFFSET('Water Data'!$E$27,0,10*ROW('Water Data'!E38)))</f>
        <v/>
      </c>
      <c r="BW44" s="390" t="str">
        <f ca="1">+IF(OFFSET('Water Data'!$E$28,0,10*ROW('Water Data'!E38))="","",OFFSET('Water Data'!$E$28,0,10*ROW('Water Data'!E38)))</f>
        <v/>
      </c>
      <c r="BX44" s="390" t="str">
        <f ca="1">+IF(OFFSET('Water Data'!$E$29,0,10*ROW('Water Data'!E38))="","",OFFSET('Water Data'!$E$29,0,10*ROW('Water Data'!E38)))</f>
        <v/>
      </c>
      <c r="BY44" s="390" t="str">
        <f ca="1">+IF(OFFSET('Water Data'!$F$27,0,10*ROW('Water Data'!F38))="","",OFFSET('Water Data'!$F$27,0,10*ROW('Water Data'!F38)))</f>
        <v/>
      </c>
      <c r="BZ44" s="390" t="str">
        <f ca="1">+IF(OFFSET('Water Data'!$F$28,0,10*ROW('Water Data'!F38))="","",OFFSET('Water Data'!$F$28,0,10*ROW('Water Data'!F38)))</f>
        <v/>
      </c>
      <c r="CA44" s="390" t="str">
        <f ca="1">+IF(OFFSET('Water Data'!$F$29,0,10*ROW('Water Data'!F38))="","",OFFSET('Water Data'!$F$29,0,10*ROW('Water Data'!F38)))</f>
        <v/>
      </c>
      <c r="CB44" s="390" t="str">
        <f ca="1">+IF(OFFSET('Water Data'!$G$27,0,10*ROW('Water Data'!G38))="","",OFFSET('Water Data'!$G$27,0,10*ROW('Water Data'!G38)))</f>
        <v/>
      </c>
      <c r="CC44" s="390" t="str">
        <f ca="1">+IF(OFFSET('Water Data'!$G$28,0,10*ROW('Water Data'!G38))="","",OFFSET('Water Data'!$G$28,0,10*ROW('Water Data'!G38)))</f>
        <v/>
      </c>
      <c r="CD44" s="390" t="str">
        <f ca="1">+IF(OFFSET('Water Data'!$G$29,0,10*ROW('Water Data'!G38))="","",OFFSET('Water Data'!$G$29,0,10*ROW('Water Data'!G38)))</f>
        <v/>
      </c>
      <c r="CE44" s="390" t="str">
        <f ca="1">+IF(OFFSET('Water Data'!$H$27,0,10*ROW('Water Data'!H38))="","",OFFSET('Water Data'!$H$27,0,10*ROW('Water Data'!H38)))</f>
        <v/>
      </c>
      <c r="CF44" s="390" t="str">
        <f ca="1">+IF(OFFSET('Water Data'!$H$28,0,10*ROW('Water Data'!H38))="","",OFFSET('Water Data'!$H$28,0,10*ROW('Water Data'!H38)))</f>
        <v/>
      </c>
      <c r="CG44" s="390" t="str">
        <f ca="1">+IF(OFFSET('Water Data'!$H$29,0,10*ROW('Water Data'!H38))="","",OFFSET('Water Data'!$H$29,0,10*ROW('Water Data'!H38)))</f>
        <v/>
      </c>
      <c r="CH44" s="390" t="str">
        <f ca="1">+IF(OFFSET('Water Data'!$I$27,0,10*ROW('Water Data'!I38))="","",OFFSET('Water Data'!$I$27,0,10*ROW('Water Data'!I38)))</f>
        <v/>
      </c>
      <c r="CI44" s="390" t="str">
        <f ca="1">+IF(OFFSET('Water Data'!$I$28,0,10*ROW('Water Data'!I38))="","",OFFSET('Water Data'!$I$28,0,10*ROW('Water Data'!I38)))</f>
        <v/>
      </c>
      <c r="CJ44" s="390" t="str">
        <f ca="1">+IF(OFFSET('Water Data'!$I$29,0,10*ROW('Water Data'!I38))="","",OFFSET('Water Data'!$I$29,0,10*ROW('Water Data'!I38)))</f>
        <v/>
      </c>
      <c r="CK44" s="390" t="str">
        <f ca="1">+IF(OFFSET('Sanitation Data'!$D$28,0,10*ROW('Sanitation Data'!D38))="","",OFFSET('Sanitation Data'!$D$28,0,10*ROW('Sanitation Data'!D38)))</f>
        <v/>
      </c>
      <c r="CL44" s="390" t="str">
        <f ca="1">+IF(OFFSET('Sanitation Data'!$D$29,0,10*ROW('Sanitation Data'!D38))="","",OFFSET('Sanitation Data'!$D$29,0,10*ROW('Sanitation Data'!D38)))</f>
        <v/>
      </c>
      <c r="CM44" s="390" t="str">
        <f ca="1">+IF(OFFSET('Sanitation Data'!$D$30,0,10*ROW('Sanitation Data'!D38))="","",OFFSET('Sanitation Data'!$D$30,0,10*ROW('Sanitation Data'!D38)))</f>
        <v/>
      </c>
      <c r="CN44" s="390" t="str">
        <f ca="1">+IF(OFFSET('Sanitation Data'!$D$31,0,10*ROW('Sanitation Data'!D38))="","",OFFSET('Sanitation Data'!$D$31,0,10*ROW('Sanitation Data'!D38)))</f>
        <v/>
      </c>
      <c r="CO44" s="390" t="str">
        <f ca="1">+IF(OFFSET('Sanitation Data'!$D$32,0,10*ROW('Sanitation Data'!D38))="","",OFFSET('Sanitation Data'!$D$32,0,10*ROW('Sanitation Data'!D38)))</f>
        <v/>
      </c>
      <c r="CP44" s="390" t="str">
        <f ca="1">+IF(OFFSET('Sanitation Data'!$E$28,0,10*ROW('Sanitation Data'!E38))="","",OFFSET('Sanitation Data'!$E$28,0,10*ROW('Sanitation Data'!E38)))</f>
        <v/>
      </c>
      <c r="CQ44" s="390" t="str">
        <f ca="1">+IF(OFFSET('Sanitation Data'!$E$29,0,10*ROW('Sanitation Data'!E38))="","",OFFSET('Sanitation Data'!$E$29,0,10*ROW('Sanitation Data'!E38)))</f>
        <v/>
      </c>
      <c r="CR44" s="390" t="str">
        <f ca="1">+IF(OFFSET('Sanitation Data'!$E$30,0,10*ROW('Sanitation Data'!E38))="","",OFFSET('Sanitation Data'!$E$30,0,10*ROW('Sanitation Data'!E38)))</f>
        <v/>
      </c>
      <c r="CS44" s="390" t="str">
        <f ca="1">+IF(OFFSET('Sanitation Data'!$E$31,0,10*ROW('Sanitation Data'!E38))="","",OFFSET('Sanitation Data'!$E$31,0,10*ROW('Sanitation Data'!E38)))</f>
        <v/>
      </c>
      <c r="CT44" s="390" t="str">
        <f ca="1">+IF(OFFSET('Sanitation Data'!$E$32,0,10*ROW('Sanitation Data'!E38))="","",OFFSET('Sanitation Data'!$E$32,0,10*ROW('Sanitation Data'!E38)))</f>
        <v/>
      </c>
      <c r="CU44" s="390" t="str">
        <f ca="1">+IF(OFFSET('Sanitation Data'!$F$28,0,10*ROW('Sanitation Data'!F38))="","",OFFSET('Sanitation Data'!$F$28,0,10*ROW('Sanitation Data'!F38)))</f>
        <v/>
      </c>
      <c r="CV44" s="390" t="str">
        <f ca="1">+IF(OFFSET('Sanitation Data'!$F$29,0,10*ROW('Sanitation Data'!F38))="","",OFFSET('Sanitation Data'!$F$29,0,10*ROW('Sanitation Data'!F38)))</f>
        <v/>
      </c>
      <c r="CW44" s="390" t="str">
        <f ca="1">+IF(OFFSET('Sanitation Data'!$F$30,0,10*ROW('Sanitation Data'!F38))="","",OFFSET('Sanitation Data'!$F$30,0,10*ROW('Sanitation Data'!F38)))</f>
        <v/>
      </c>
      <c r="CX44" s="390" t="str">
        <f ca="1">+IF(OFFSET('Sanitation Data'!$F$31,0,10*ROW('Sanitation Data'!F38))="","",OFFSET('Sanitation Data'!$F$31,0,10*ROW('Sanitation Data'!F38)))</f>
        <v/>
      </c>
      <c r="CY44" s="390" t="str">
        <f ca="1">+IF(OFFSET('Sanitation Data'!$F$32,0,10*ROW('Sanitation Data'!F38))="","",OFFSET('Sanitation Data'!$F$32,0,10*ROW('Sanitation Data'!F38)))</f>
        <v/>
      </c>
      <c r="CZ44" s="390" t="str">
        <f ca="1">+IF(OFFSET('Sanitation Data'!$G$28,0,10*ROW('Sanitation Data'!G38))="","",OFFSET('Sanitation Data'!$G$28,0,10*ROW('Sanitation Data'!G38)))</f>
        <v/>
      </c>
      <c r="DA44" s="390" t="str">
        <f ca="1">+IF(OFFSET('Sanitation Data'!$G$29,0,10*ROW('Sanitation Data'!G38))="","",OFFSET('Sanitation Data'!$G$29,0,10*ROW('Sanitation Data'!G38)))</f>
        <v/>
      </c>
      <c r="DB44" s="390" t="str">
        <f ca="1">+IF(OFFSET('Sanitation Data'!$G$30,0,10*ROW('Sanitation Data'!G38))="","",OFFSET('Sanitation Data'!$G$30,0,10*ROW('Sanitation Data'!G38)))</f>
        <v/>
      </c>
      <c r="DC44" s="390" t="str">
        <f ca="1">+IF(OFFSET('Sanitation Data'!$G$31,0,10*ROW('Sanitation Data'!G38))="","",OFFSET('Sanitation Data'!$G$31,0,10*ROW('Sanitation Data'!G38)))</f>
        <v/>
      </c>
      <c r="DD44" s="390" t="str">
        <f ca="1">+IF(OFFSET('Sanitation Data'!$G$32,0,10*ROW('Sanitation Data'!G38))="","",OFFSET('Sanitation Data'!$G$32,0,10*ROW('Sanitation Data'!G38)))</f>
        <v/>
      </c>
      <c r="DE44" s="390" t="str">
        <f ca="1">+IF(OFFSET('Sanitation Data'!$H$28,0,10*ROW('Sanitation Data'!H38))="","",OFFSET('Sanitation Data'!$H$28,0,10*ROW('Sanitation Data'!H38)))</f>
        <v/>
      </c>
      <c r="DF44" s="390" t="str">
        <f ca="1">+IF(OFFSET('Sanitation Data'!$H$29,0,10*ROW('Sanitation Data'!H38))="","",OFFSET('Sanitation Data'!$H$29,0,10*ROW('Sanitation Data'!H38)))</f>
        <v/>
      </c>
      <c r="DG44" s="390" t="str">
        <f ca="1">+IF(OFFSET('Sanitation Data'!$H$30,0,10*ROW('Sanitation Data'!H38))="","",OFFSET('Sanitation Data'!$H$30,0,10*ROW('Sanitation Data'!H38)))</f>
        <v/>
      </c>
      <c r="DH44" s="390" t="str">
        <f ca="1">+IF(OFFSET('Sanitation Data'!$H$31,0,10*ROW('Sanitation Data'!H38))="","",OFFSET('Sanitation Data'!$H$31,0,10*ROW('Sanitation Data'!H38)))</f>
        <v/>
      </c>
      <c r="DI44" s="390" t="str">
        <f ca="1">+IF(OFFSET('Sanitation Data'!$H$32,0,10*ROW('Sanitation Data'!H38))="","",OFFSET('Sanitation Data'!$H$32,0,10*ROW('Sanitation Data'!H38)))</f>
        <v/>
      </c>
      <c r="DJ44" s="390" t="str">
        <f ca="1">+IF(OFFSET('Sanitation Data'!$I$28,0,10*ROW('Sanitation Data'!I38))="","",OFFSET('Sanitation Data'!$I$28,0,10*ROW('Sanitation Data'!I38)))</f>
        <v/>
      </c>
      <c r="DK44" s="390" t="str">
        <f ca="1">+IF(OFFSET('Sanitation Data'!$I$29,0,10*ROW('Sanitation Data'!I38))="","",OFFSET('Sanitation Data'!$I$29,0,10*ROW('Sanitation Data'!I38)))</f>
        <v/>
      </c>
      <c r="DL44" s="390" t="str">
        <f ca="1">+IF(OFFSET('Sanitation Data'!$I$30,0,10*ROW('Sanitation Data'!I38))="","",OFFSET('Sanitation Data'!$I$30,0,10*ROW('Sanitation Data'!I38)))</f>
        <v/>
      </c>
      <c r="DM44" s="390" t="str">
        <f ca="1">+IF(OFFSET('Sanitation Data'!$I$31,0,10*ROW('Sanitation Data'!I38))="","",OFFSET('Sanitation Data'!$I$31,0,10*ROW('Sanitation Data'!I38)))</f>
        <v/>
      </c>
      <c r="DN44" s="390" t="str">
        <f ca="1">+IF(OFFSET('Sanitation Data'!$I$32,0,10*ROW('Sanitation Data'!I38))="","",OFFSET('Sanitation Data'!$I$32,0,10*ROW('Sanitation Data'!I38)))</f>
        <v/>
      </c>
      <c r="DO44" s="390" t="str">
        <f ca="1">+IF(OFFSET('Hygiene Data'!$D$11,0,10*ROW('Hygiene Data'!D38))="","",OFFSET('Hygiene Data'!$D$11,0,10*ROW('Hygiene Data'!D38)))</f>
        <v/>
      </c>
      <c r="DP44" s="390" t="str">
        <f ca="1">+IF(OFFSET('Hygiene Data'!$D$12,0,10*ROW('Hygiene Data'!D38))="","",OFFSET('Hygiene Data'!$D$12,0,10*ROW('Hygiene Data'!D38)))</f>
        <v/>
      </c>
      <c r="DQ44" s="390" t="str">
        <f ca="1">+IF(OFFSET('Hygiene Data'!$D$13,0,10*ROW('Hygiene Data'!D38))="","",OFFSET('Hygiene Data'!$D$13,0,10*ROW('Hygiene Data'!D38)))</f>
        <v/>
      </c>
      <c r="DR44" s="390" t="str">
        <f ca="1">+IF(OFFSET('Hygiene Data'!$E$11,0,10*ROW('Hygiene Data'!E38))="","",OFFSET('Hygiene Data'!$E$11,0,10*ROW('Hygiene Data'!E38)))</f>
        <v/>
      </c>
      <c r="DS44" s="390" t="str">
        <f ca="1">+IF(OFFSET('Hygiene Data'!$E$12,0,10*ROW('Hygiene Data'!E38))="","",OFFSET('Hygiene Data'!$E$12,0,10*ROW('Hygiene Data'!E38)))</f>
        <v/>
      </c>
      <c r="DT44" s="390" t="str">
        <f ca="1">+IF(OFFSET('Hygiene Data'!$E$13,0,10*ROW('Hygiene Data'!E38))="","",OFFSET('Hygiene Data'!$E$13,0,10*ROW('Hygiene Data'!E38)))</f>
        <v/>
      </c>
      <c r="DU44" s="390" t="str">
        <f ca="1">+IF(OFFSET('Hygiene Data'!$F$11,0,10*ROW('Hygiene Data'!F38))="","",OFFSET('Hygiene Data'!$F$11,0,10*ROW('Hygiene Data'!F38)))</f>
        <v/>
      </c>
      <c r="DV44" s="390" t="str">
        <f ca="1">+IF(OFFSET('Hygiene Data'!$F$12,0,10*ROW('Hygiene Data'!F38))="","",OFFSET('Hygiene Data'!$F$12,0,10*ROW('Hygiene Data'!F38)))</f>
        <v/>
      </c>
      <c r="DW44" s="390" t="str">
        <f ca="1">+IF(OFFSET('Hygiene Data'!$F$13,0,10*ROW('Hygiene Data'!F38))="","",OFFSET('Hygiene Data'!$F$13,0,10*ROW('Hygiene Data'!F38)))</f>
        <v/>
      </c>
      <c r="DX44" s="390" t="str">
        <f ca="1">+IF(OFFSET('Hygiene Data'!$G$11,0,10*ROW('Hygiene Data'!G38))="","",OFFSET('Hygiene Data'!$G$11,0,10*ROW('Hygiene Data'!G38)))</f>
        <v/>
      </c>
      <c r="DY44" s="390" t="str">
        <f ca="1">+IF(OFFSET('Hygiene Data'!$G$12,0,10*ROW('Hygiene Data'!G38))="","",OFFSET('Hygiene Data'!$G$12,0,10*ROW('Hygiene Data'!G38)))</f>
        <v/>
      </c>
      <c r="DZ44" s="390" t="str">
        <f ca="1">+IF(OFFSET('Hygiene Data'!$G$13,0,10*ROW('Hygiene Data'!G38))="","",OFFSET('Hygiene Data'!$G$13,0,10*ROW('Hygiene Data'!G38)))</f>
        <v/>
      </c>
      <c r="EA44" s="390" t="str">
        <f ca="1">+IF(OFFSET('Hygiene Data'!$H$11,0,10*ROW('Hygiene Data'!H38))="","",OFFSET('Hygiene Data'!$H$11,0,10*ROW('Hygiene Data'!H38)))</f>
        <v/>
      </c>
      <c r="EB44" s="390" t="str">
        <f ca="1">+IF(OFFSET('Hygiene Data'!$H$12,0,10*ROW('Hygiene Data'!H38))="","",OFFSET('Hygiene Data'!$H$12,0,10*ROW('Hygiene Data'!H38)))</f>
        <v/>
      </c>
      <c r="EC44" s="390" t="str">
        <f ca="1">+IF(OFFSET('Hygiene Data'!$H$13,0,10*ROW('Hygiene Data'!H38))="","",OFFSET('Hygiene Data'!$H$13,0,10*ROW('Hygiene Data'!H38)))</f>
        <v/>
      </c>
      <c r="ED44" s="390" t="str">
        <f ca="1">+IF(OFFSET('Hygiene Data'!$I$11,0,10*ROW('Hygiene Data'!I38))="","",OFFSET('Hygiene Data'!$I$11,0,10*ROW('Hygiene Data'!I38)))</f>
        <v/>
      </c>
      <c r="EE44" s="390" t="str">
        <f ca="1">+IF(OFFSET('Hygiene Data'!$I$12,0,10*ROW('Hygiene Data'!I38))="","",OFFSET('Hygiene Data'!$I$12,0,10*ROW('Hygiene Data'!I38)))</f>
        <v/>
      </c>
      <c r="EF44" s="390" t="str">
        <f ca="1">+IF(OFFSET('Hygiene Data'!$I$13,0,10*ROW('Hygiene Data'!I38))="","",OFFSET('Hygiene Data'!$I$13,0,10*ROW('Hygiene Data'!I38)))</f>
        <v/>
      </c>
    </row>
    <row r="45" spans="1:136" x14ac:dyDescent="0.25">
      <c r="A45" s="499" t="str">
        <f ca="1">+IF(OFFSET('Water Data'!$B$2,0,10*ROW('Water Data'!E39))="","",OFFSET('Water Data'!$B$2,0,10*ROW('Water Data'!E39)))</f>
        <v/>
      </c>
      <c r="B45" s="499"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26" t="str">
        <f t="shared" ca="1" si="0"/>
        <v/>
      </c>
      <c r="D45" s="527"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27"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27"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27"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27"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27"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27"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27"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27"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27"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27"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27"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27"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27"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27"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27"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27"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27"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28"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28"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28"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28"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28"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28"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28"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28"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28"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28"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28"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28"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28"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28"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28"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28"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28"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28"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28"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28"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28"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28"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28"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28"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28"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28"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28"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28"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28"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28"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29"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605"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29"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29"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29"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29"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29"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29"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29"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29"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29"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29"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29"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29"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29"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29"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29"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29"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90" t="str">
        <f ca="1">+IF(OFFSET('Water Data'!$D$27,0,10*ROW('Water Data'!D39))="","",OFFSET('Water Data'!$D$27,0,10*ROW('Water Data'!D39)))</f>
        <v/>
      </c>
      <c r="BT45" s="390" t="str">
        <f ca="1">+IF(OFFSET('Water Data'!$D$28,0,10*ROW('Water Data'!D39))="","",OFFSET('Water Data'!$D$28,0,10*ROW('Water Data'!D39)))</f>
        <v/>
      </c>
      <c r="BU45" s="390" t="str">
        <f ca="1">+IF(OFFSET('Water Data'!$D$29,0,10*ROW('Water Data'!D39))="","",OFFSET('Water Data'!$D$29,0,10*ROW('Water Data'!D39)))</f>
        <v/>
      </c>
      <c r="BV45" s="390" t="str">
        <f ca="1">+IF(OFFSET('Water Data'!$E$27,0,10*ROW('Water Data'!E39))="","",OFFSET('Water Data'!$E$27,0,10*ROW('Water Data'!E39)))</f>
        <v/>
      </c>
      <c r="BW45" s="390" t="str">
        <f ca="1">+IF(OFFSET('Water Data'!$E$28,0,10*ROW('Water Data'!E39))="","",OFFSET('Water Data'!$E$28,0,10*ROW('Water Data'!E39)))</f>
        <v/>
      </c>
      <c r="BX45" s="390" t="str">
        <f ca="1">+IF(OFFSET('Water Data'!$E$29,0,10*ROW('Water Data'!E39))="","",OFFSET('Water Data'!$E$29,0,10*ROW('Water Data'!E39)))</f>
        <v/>
      </c>
      <c r="BY45" s="390" t="str">
        <f ca="1">+IF(OFFSET('Water Data'!$F$27,0,10*ROW('Water Data'!F39))="","",OFFSET('Water Data'!$F$27,0,10*ROW('Water Data'!F39)))</f>
        <v/>
      </c>
      <c r="BZ45" s="390" t="str">
        <f ca="1">+IF(OFFSET('Water Data'!$F$28,0,10*ROW('Water Data'!F39))="","",OFFSET('Water Data'!$F$28,0,10*ROW('Water Data'!F39)))</f>
        <v/>
      </c>
      <c r="CA45" s="390" t="str">
        <f ca="1">+IF(OFFSET('Water Data'!$F$29,0,10*ROW('Water Data'!F39))="","",OFFSET('Water Data'!$F$29,0,10*ROW('Water Data'!F39)))</f>
        <v/>
      </c>
      <c r="CB45" s="390" t="str">
        <f ca="1">+IF(OFFSET('Water Data'!$G$27,0,10*ROW('Water Data'!G39))="","",OFFSET('Water Data'!$G$27,0,10*ROW('Water Data'!G39)))</f>
        <v/>
      </c>
      <c r="CC45" s="390" t="str">
        <f ca="1">+IF(OFFSET('Water Data'!$G$28,0,10*ROW('Water Data'!G39))="","",OFFSET('Water Data'!$G$28,0,10*ROW('Water Data'!G39)))</f>
        <v/>
      </c>
      <c r="CD45" s="390" t="str">
        <f ca="1">+IF(OFFSET('Water Data'!$G$29,0,10*ROW('Water Data'!G39))="","",OFFSET('Water Data'!$G$29,0,10*ROW('Water Data'!G39)))</f>
        <v/>
      </c>
      <c r="CE45" s="390" t="str">
        <f ca="1">+IF(OFFSET('Water Data'!$H$27,0,10*ROW('Water Data'!H39))="","",OFFSET('Water Data'!$H$27,0,10*ROW('Water Data'!H39)))</f>
        <v/>
      </c>
      <c r="CF45" s="390" t="str">
        <f ca="1">+IF(OFFSET('Water Data'!$H$28,0,10*ROW('Water Data'!H39))="","",OFFSET('Water Data'!$H$28,0,10*ROW('Water Data'!H39)))</f>
        <v/>
      </c>
      <c r="CG45" s="390" t="str">
        <f ca="1">+IF(OFFSET('Water Data'!$H$29,0,10*ROW('Water Data'!H39))="","",OFFSET('Water Data'!$H$29,0,10*ROW('Water Data'!H39)))</f>
        <v/>
      </c>
      <c r="CH45" s="390" t="str">
        <f ca="1">+IF(OFFSET('Water Data'!$I$27,0,10*ROW('Water Data'!I39))="","",OFFSET('Water Data'!$I$27,0,10*ROW('Water Data'!I39)))</f>
        <v/>
      </c>
      <c r="CI45" s="390" t="str">
        <f ca="1">+IF(OFFSET('Water Data'!$I$28,0,10*ROW('Water Data'!I39))="","",OFFSET('Water Data'!$I$28,0,10*ROW('Water Data'!I39)))</f>
        <v/>
      </c>
      <c r="CJ45" s="390" t="str">
        <f ca="1">+IF(OFFSET('Water Data'!$I$29,0,10*ROW('Water Data'!I39))="","",OFFSET('Water Data'!$I$29,0,10*ROW('Water Data'!I39)))</f>
        <v/>
      </c>
      <c r="CK45" s="390" t="str">
        <f ca="1">+IF(OFFSET('Sanitation Data'!$D$28,0,10*ROW('Sanitation Data'!D39))="","",OFFSET('Sanitation Data'!$D$28,0,10*ROW('Sanitation Data'!D39)))</f>
        <v/>
      </c>
      <c r="CL45" s="390" t="str">
        <f ca="1">+IF(OFFSET('Sanitation Data'!$D$29,0,10*ROW('Sanitation Data'!D39))="","",OFFSET('Sanitation Data'!$D$29,0,10*ROW('Sanitation Data'!D39)))</f>
        <v/>
      </c>
      <c r="CM45" s="390" t="str">
        <f ca="1">+IF(OFFSET('Sanitation Data'!$D$30,0,10*ROW('Sanitation Data'!D39))="","",OFFSET('Sanitation Data'!$D$30,0,10*ROW('Sanitation Data'!D39)))</f>
        <v/>
      </c>
      <c r="CN45" s="390" t="str">
        <f ca="1">+IF(OFFSET('Sanitation Data'!$D$31,0,10*ROW('Sanitation Data'!D39))="","",OFFSET('Sanitation Data'!$D$31,0,10*ROW('Sanitation Data'!D39)))</f>
        <v/>
      </c>
      <c r="CO45" s="390" t="str">
        <f ca="1">+IF(OFFSET('Sanitation Data'!$D$32,0,10*ROW('Sanitation Data'!D39))="","",OFFSET('Sanitation Data'!$D$32,0,10*ROW('Sanitation Data'!D39)))</f>
        <v/>
      </c>
      <c r="CP45" s="390" t="str">
        <f ca="1">+IF(OFFSET('Sanitation Data'!$E$28,0,10*ROW('Sanitation Data'!E39))="","",OFFSET('Sanitation Data'!$E$28,0,10*ROW('Sanitation Data'!E39)))</f>
        <v/>
      </c>
      <c r="CQ45" s="390" t="str">
        <f ca="1">+IF(OFFSET('Sanitation Data'!$E$29,0,10*ROW('Sanitation Data'!E39))="","",OFFSET('Sanitation Data'!$E$29,0,10*ROW('Sanitation Data'!E39)))</f>
        <v/>
      </c>
      <c r="CR45" s="390" t="str">
        <f ca="1">+IF(OFFSET('Sanitation Data'!$E$30,0,10*ROW('Sanitation Data'!E39))="","",OFFSET('Sanitation Data'!$E$30,0,10*ROW('Sanitation Data'!E39)))</f>
        <v/>
      </c>
      <c r="CS45" s="390" t="str">
        <f ca="1">+IF(OFFSET('Sanitation Data'!$E$31,0,10*ROW('Sanitation Data'!E39))="","",OFFSET('Sanitation Data'!$E$31,0,10*ROW('Sanitation Data'!E39)))</f>
        <v/>
      </c>
      <c r="CT45" s="390" t="str">
        <f ca="1">+IF(OFFSET('Sanitation Data'!$E$32,0,10*ROW('Sanitation Data'!E39))="","",OFFSET('Sanitation Data'!$E$32,0,10*ROW('Sanitation Data'!E39)))</f>
        <v/>
      </c>
      <c r="CU45" s="390" t="str">
        <f ca="1">+IF(OFFSET('Sanitation Data'!$F$28,0,10*ROW('Sanitation Data'!F39))="","",OFFSET('Sanitation Data'!$F$28,0,10*ROW('Sanitation Data'!F39)))</f>
        <v/>
      </c>
      <c r="CV45" s="390" t="str">
        <f ca="1">+IF(OFFSET('Sanitation Data'!$F$29,0,10*ROW('Sanitation Data'!F39))="","",OFFSET('Sanitation Data'!$F$29,0,10*ROW('Sanitation Data'!F39)))</f>
        <v/>
      </c>
      <c r="CW45" s="390" t="str">
        <f ca="1">+IF(OFFSET('Sanitation Data'!$F$30,0,10*ROW('Sanitation Data'!F39))="","",OFFSET('Sanitation Data'!$F$30,0,10*ROW('Sanitation Data'!F39)))</f>
        <v/>
      </c>
      <c r="CX45" s="390" t="str">
        <f ca="1">+IF(OFFSET('Sanitation Data'!$F$31,0,10*ROW('Sanitation Data'!F39))="","",OFFSET('Sanitation Data'!$F$31,0,10*ROW('Sanitation Data'!F39)))</f>
        <v/>
      </c>
      <c r="CY45" s="390" t="str">
        <f ca="1">+IF(OFFSET('Sanitation Data'!$F$32,0,10*ROW('Sanitation Data'!F39))="","",OFFSET('Sanitation Data'!$F$32,0,10*ROW('Sanitation Data'!F39)))</f>
        <v/>
      </c>
      <c r="CZ45" s="390" t="str">
        <f ca="1">+IF(OFFSET('Sanitation Data'!$G$28,0,10*ROW('Sanitation Data'!G39))="","",OFFSET('Sanitation Data'!$G$28,0,10*ROW('Sanitation Data'!G39)))</f>
        <v/>
      </c>
      <c r="DA45" s="390" t="str">
        <f ca="1">+IF(OFFSET('Sanitation Data'!$G$29,0,10*ROW('Sanitation Data'!G39))="","",OFFSET('Sanitation Data'!$G$29,0,10*ROW('Sanitation Data'!G39)))</f>
        <v/>
      </c>
      <c r="DB45" s="390" t="str">
        <f ca="1">+IF(OFFSET('Sanitation Data'!$G$30,0,10*ROW('Sanitation Data'!G39))="","",OFFSET('Sanitation Data'!$G$30,0,10*ROW('Sanitation Data'!G39)))</f>
        <v/>
      </c>
      <c r="DC45" s="390" t="str">
        <f ca="1">+IF(OFFSET('Sanitation Data'!$G$31,0,10*ROW('Sanitation Data'!G39))="","",OFFSET('Sanitation Data'!$G$31,0,10*ROW('Sanitation Data'!G39)))</f>
        <v/>
      </c>
      <c r="DD45" s="390" t="str">
        <f ca="1">+IF(OFFSET('Sanitation Data'!$G$32,0,10*ROW('Sanitation Data'!G39))="","",OFFSET('Sanitation Data'!$G$32,0,10*ROW('Sanitation Data'!G39)))</f>
        <v/>
      </c>
      <c r="DE45" s="390" t="str">
        <f ca="1">+IF(OFFSET('Sanitation Data'!$H$28,0,10*ROW('Sanitation Data'!H39))="","",OFFSET('Sanitation Data'!$H$28,0,10*ROW('Sanitation Data'!H39)))</f>
        <v/>
      </c>
      <c r="DF45" s="390" t="str">
        <f ca="1">+IF(OFFSET('Sanitation Data'!$H$29,0,10*ROW('Sanitation Data'!H39))="","",OFFSET('Sanitation Data'!$H$29,0,10*ROW('Sanitation Data'!H39)))</f>
        <v/>
      </c>
      <c r="DG45" s="390" t="str">
        <f ca="1">+IF(OFFSET('Sanitation Data'!$H$30,0,10*ROW('Sanitation Data'!H39))="","",OFFSET('Sanitation Data'!$H$30,0,10*ROW('Sanitation Data'!H39)))</f>
        <v/>
      </c>
      <c r="DH45" s="390" t="str">
        <f ca="1">+IF(OFFSET('Sanitation Data'!$H$31,0,10*ROW('Sanitation Data'!H39))="","",OFFSET('Sanitation Data'!$H$31,0,10*ROW('Sanitation Data'!H39)))</f>
        <v/>
      </c>
      <c r="DI45" s="390" t="str">
        <f ca="1">+IF(OFFSET('Sanitation Data'!$H$32,0,10*ROW('Sanitation Data'!H39))="","",OFFSET('Sanitation Data'!$H$32,0,10*ROW('Sanitation Data'!H39)))</f>
        <v/>
      </c>
      <c r="DJ45" s="390" t="str">
        <f ca="1">+IF(OFFSET('Sanitation Data'!$I$28,0,10*ROW('Sanitation Data'!I39))="","",OFFSET('Sanitation Data'!$I$28,0,10*ROW('Sanitation Data'!I39)))</f>
        <v/>
      </c>
      <c r="DK45" s="390" t="str">
        <f ca="1">+IF(OFFSET('Sanitation Data'!$I$29,0,10*ROW('Sanitation Data'!I39))="","",OFFSET('Sanitation Data'!$I$29,0,10*ROW('Sanitation Data'!I39)))</f>
        <v/>
      </c>
      <c r="DL45" s="390" t="str">
        <f ca="1">+IF(OFFSET('Sanitation Data'!$I$30,0,10*ROW('Sanitation Data'!I39))="","",OFFSET('Sanitation Data'!$I$30,0,10*ROW('Sanitation Data'!I39)))</f>
        <v/>
      </c>
      <c r="DM45" s="390" t="str">
        <f ca="1">+IF(OFFSET('Sanitation Data'!$I$31,0,10*ROW('Sanitation Data'!I39))="","",OFFSET('Sanitation Data'!$I$31,0,10*ROW('Sanitation Data'!I39)))</f>
        <v/>
      </c>
      <c r="DN45" s="390" t="str">
        <f ca="1">+IF(OFFSET('Sanitation Data'!$I$32,0,10*ROW('Sanitation Data'!I39))="","",OFFSET('Sanitation Data'!$I$32,0,10*ROW('Sanitation Data'!I39)))</f>
        <v/>
      </c>
      <c r="DO45" s="390" t="str">
        <f ca="1">+IF(OFFSET('Hygiene Data'!$D$11,0,10*ROW('Hygiene Data'!D39))="","",OFFSET('Hygiene Data'!$D$11,0,10*ROW('Hygiene Data'!D39)))</f>
        <v/>
      </c>
      <c r="DP45" s="390" t="str">
        <f ca="1">+IF(OFFSET('Hygiene Data'!$D$12,0,10*ROW('Hygiene Data'!D39))="","",OFFSET('Hygiene Data'!$D$12,0,10*ROW('Hygiene Data'!D39)))</f>
        <v/>
      </c>
      <c r="DQ45" s="390" t="str">
        <f ca="1">+IF(OFFSET('Hygiene Data'!$D$13,0,10*ROW('Hygiene Data'!D39))="","",OFFSET('Hygiene Data'!$D$13,0,10*ROW('Hygiene Data'!D39)))</f>
        <v/>
      </c>
      <c r="DR45" s="390" t="str">
        <f ca="1">+IF(OFFSET('Hygiene Data'!$E$11,0,10*ROW('Hygiene Data'!E39))="","",OFFSET('Hygiene Data'!$E$11,0,10*ROW('Hygiene Data'!E39)))</f>
        <v/>
      </c>
      <c r="DS45" s="390" t="str">
        <f ca="1">+IF(OFFSET('Hygiene Data'!$E$12,0,10*ROW('Hygiene Data'!E39))="","",OFFSET('Hygiene Data'!$E$12,0,10*ROW('Hygiene Data'!E39)))</f>
        <v/>
      </c>
      <c r="DT45" s="390" t="str">
        <f ca="1">+IF(OFFSET('Hygiene Data'!$E$13,0,10*ROW('Hygiene Data'!E39))="","",OFFSET('Hygiene Data'!$E$13,0,10*ROW('Hygiene Data'!E39)))</f>
        <v/>
      </c>
      <c r="DU45" s="390" t="str">
        <f ca="1">+IF(OFFSET('Hygiene Data'!$F$11,0,10*ROW('Hygiene Data'!F39))="","",OFFSET('Hygiene Data'!$F$11,0,10*ROW('Hygiene Data'!F39)))</f>
        <v/>
      </c>
      <c r="DV45" s="390" t="str">
        <f ca="1">+IF(OFFSET('Hygiene Data'!$F$12,0,10*ROW('Hygiene Data'!F39))="","",OFFSET('Hygiene Data'!$F$12,0,10*ROW('Hygiene Data'!F39)))</f>
        <v/>
      </c>
      <c r="DW45" s="390" t="str">
        <f ca="1">+IF(OFFSET('Hygiene Data'!$F$13,0,10*ROW('Hygiene Data'!F39))="","",OFFSET('Hygiene Data'!$F$13,0,10*ROW('Hygiene Data'!F39)))</f>
        <v/>
      </c>
      <c r="DX45" s="390" t="str">
        <f ca="1">+IF(OFFSET('Hygiene Data'!$G$11,0,10*ROW('Hygiene Data'!G39))="","",OFFSET('Hygiene Data'!$G$11,0,10*ROW('Hygiene Data'!G39)))</f>
        <v/>
      </c>
      <c r="DY45" s="390" t="str">
        <f ca="1">+IF(OFFSET('Hygiene Data'!$G$12,0,10*ROW('Hygiene Data'!G39))="","",OFFSET('Hygiene Data'!$G$12,0,10*ROW('Hygiene Data'!G39)))</f>
        <v/>
      </c>
      <c r="DZ45" s="390" t="str">
        <f ca="1">+IF(OFFSET('Hygiene Data'!$G$13,0,10*ROW('Hygiene Data'!G39))="","",OFFSET('Hygiene Data'!$G$13,0,10*ROW('Hygiene Data'!G39)))</f>
        <v/>
      </c>
      <c r="EA45" s="390" t="str">
        <f ca="1">+IF(OFFSET('Hygiene Data'!$H$11,0,10*ROW('Hygiene Data'!H39))="","",OFFSET('Hygiene Data'!$H$11,0,10*ROW('Hygiene Data'!H39)))</f>
        <v/>
      </c>
      <c r="EB45" s="390" t="str">
        <f ca="1">+IF(OFFSET('Hygiene Data'!$H$12,0,10*ROW('Hygiene Data'!H39))="","",OFFSET('Hygiene Data'!$H$12,0,10*ROW('Hygiene Data'!H39)))</f>
        <v/>
      </c>
      <c r="EC45" s="390" t="str">
        <f ca="1">+IF(OFFSET('Hygiene Data'!$H$13,0,10*ROW('Hygiene Data'!H39))="","",OFFSET('Hygiene Data'!$H$13,0,10*ROW('Hygiene Data'!H39)))</f>
        <v/>
      </c>
      <c r="ED45" s="390" t="str">
        <f ca="1">+IF(OFFSET('Hygiene Data'!$I$11,0,10*ROW('Hygiene Data'!I39))="","",OFFSET('Hygiene Data'!$I$11,0,10*ROW('Hygiene Data'!I39)))</f>
        <v/>
      </c>
      <c r="EE45" s="390" t="str">
        <f ca="1">+IF(OFFSET('Hygiene Data'!$I$12,0,10*ROW('Hygiene Data'!I39))="","",OFFSET('Hygiene Data'!$I$12,0,10*ROW('Hygiene Data'!I39)))</f>
        <v/>
      </c>
      <c r="EF45" s="390" t="str">
        <f ca="1">+IF(OFFSET('Hygiene Data'!$I$13,0,10*ROW('Hygiene Data'!I39))="","",OFFSET('Hygiene Data'!$I$13,0,10*ROW('Hygiene Data'!I39)))</f>
        <v/>
      </c>
    </row>
    <row r="46" spans="1:136" x14ac:dyDescent="0.25">
      <c r="A46" s="499" t="str">
        <f ca="1">+IF(OFFSET('Water Data'!$B$2,0,10*ROW('Water Data'!E40))="","",OFFSET('Water Data'!$B$2,0,10*ROW('Water Data'!E40)))</f>
        <v/>
      </c>
      <c r="B46" s="499"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26" t="str">
        <f t="shared" ca="1" si="0"/>
        <v/>
      </c>
      <c r="D46" s="527"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27"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27"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27"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27"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27"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27"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27"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27"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27"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27"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27"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27"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27"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27"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27"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27"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27"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28"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28"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28"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28"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28"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28"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28"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28"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28"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28"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28"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28"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28"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28"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28"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28"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28"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28"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28"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28"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28"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28"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28"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28"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28"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28"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28"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28"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28"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28"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29"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605"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29"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29"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29"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29"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29"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29"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29"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29"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29"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29"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29"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29"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29"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29"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29"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29"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90" t="str">
        <f ca="1">+IF(OFFSET('Water Data'!$D$27,0,10*ROW('Water Data'!D40))="","",OFFSET('Water Data'!$D$27,0,10*ROW('Water Data'!D40)))</f>
        <v/>
      </c>
      <c r="BT46" s="390" t="str">
        <f ca="1">+IF(OFFSET('Water Data'!$D$28,0,10*ROW('Water Data'!D40))="","",OFFSET('Water Data'!$D$28,0,10*ROW('Water Data'!D40)))</f>
        <v/>
      </c>
      <c r="BU46" s="390" t="str">
        <f ca="1">+IF(OFFSET('Water Data'!$D$29,0,10*ROW('Water Data'!D40))="","",OFFSET('Water Data'!$D$29,0,10*ROW('Water Data'!D40)))</f>
        <v/>
      </c>
      <c r="BV46" s="390" t="str">
        <f ca="1">+IF(OFFSET('Water Data'!$E$27,0,10*ROW('Water Data'!E40))="","",OFFSET('Water Data'!$E$27,0,10*ROW('Water Data'!E40)))</f>
        <v/>
      </c>
      <c r="BW46" s="390" t="str">
        <f ca="1">+IF(OFFSET('Water Data'!$E$28,0,10*ROW('Water Data'!E40))="","",OFFSET('Water Data'!$E$28,0,10*ROW('Water Data'!E40)))</f>
        <v/>
      </c>
      <c r="BX46" s="390" t="str">
        <f ca="1">+IF(OFFSET('Water Data'!$E$29,0,10*ROW('Water Data'!E40))="","",OFFSET('Water Data'!$E$29,0,10*ROW('Water Data'!E40)))</f>
        <v/>
      </c>
      <c r="BY46" s="390" t="str">
        <f ca="1">+IF(OFFSET('Water Data'!$F$27,0,10*ROW('Water Data'!F40))="","",OFFSET('Water Data'!$F$27,0,10*ROW('Water Data'!F40)))</f>
        <v/>
      </c>
      <c r="BZ46" s="390" t="str">
        <f ca="1">+IF(OFFSET('Water Data'!$F$28,0,10*ROW('Water Data'!F40))="","",OFFSET('Water Data'!$F$28,0,10*ROW('Water Data'!F40)))</f>
        <v/>
      </c>
      <c r="CA46" s="390" t="str">
        <f ca="1">+IF(OFFSET('Water Data'!$F$29,0,10*ROW('Water Data'!F40))="","",OFFSET('Water Data'!$F$29,0,10*ROW('Water Data'!F40)))</f>
        <v/>
      </c>
      <c r="CB46" s="390" t="str">
        <f ca="1">+IF(OFFSET('Water Data'!$G$27,0,10*ROW('Water Data'!G40))="","",OFFSET('Water Data'!$G$27,0,10*ROW('Water Data'!G40)))</f>
        <v/>
      </c>
      <c r="CC46" s="390" t="str">
        <f ca="1">+IF(OFFSET('Water Data'!$G$28,0,10*ROW('Water Data'!G40))="","",OFFSET('Water Data'!$G$28,0,10*ROW('Water Data'!G40)))</f>
        <v/>
      </c>
      <c r="CD46" s="390" t="str">
        <f ca="1">+IF(OFFSET('Water Data'!$G$29,0,10*ROW('Water Data'!G40))="","",OFFSET('Water Data'!$G$29,0,10*ROW('Water Data'!G40)))</f>
        <v/>
      </c>
      <c r="CE46" s="390" t="str">
        <f ca="1">+IF(OFFSET('Water Data'!$H$27,0,10*ROW('Water Data'!H40))="","",OFFSET('Water Data'!$H$27,0,10*ROW('Water Data'!H40)))</f>
        <v/>
      </c>
      <c r="CF46" s="390" t="str">
        <f ca="1">+IF(OFFSET('Water Data'!$H$28,0,10*ROW('Water Data'!H40))="","",OFFSET('Water Data'!$H$28,0,10*ROW('Water Data'!H40)))</f>
        <v/>
      </c>
      <c r="CG46" s="390" t="str">
        <f ca="1">+IF(OFFSET('Water Data'!$H$29,0,10*ROW('Water Data'!H40))="","",OFFSET('Water Data'!$H$29,0,10*ROW('Water Data'!H40)))</f>
        <v/>
      </c>
      <c r="CH46" s="390" t="str">
        <f ca="1">+IF(OFFSET('Water Data'!$I$27,0,10*ROW('Water Data'!I40))="","",OFFSET('Water Data'!$I$27,0,10*ROW('Water Data'!I40)))</f>
        <v/>
      </c>
      <c r="CI46" s="390" t="str">
        <f ca="1">+IF(OFFSET('Water Data'!$I$28,0,10*ROW('Water Data'!I40))="","",OFFSET('Water Data'!$I$28,0,10*ROW('Water Data'!I40)))</f>
        <v/>
      </c>
      <c r="CJ46" s="390" t="str">
        <f ca="1">+IF(OFFSET('Water Data'!$I$29,0,10*ROW('Water Data'!I40))="","",OFFSET('Water Data'!$I$29,0,10*ROW('Water Data'!I40)))</f>
        <v/>
      </c>
      <c r="CK46" s="390" t="str">
        <f ca="1">+IF(OFFSET('Sanitation Data'!$D$28,0,10*ROW('Sanitation Data'!D40))="","",OFFSET('Sanitation Data'!$D$28,0,10*ROW('Sanitation Data'!D40)))</f>
        <v/>
      </c>
      <c r="CL46" s="390" t="str">
        <f ca="1">+IF(OFFSET('Sanitation Data'!$D$29,0,10*ROW('Sanitation Data'!D40))="","",OFFSET('Sanitation Data'!$D$29,0,10*ROW('Sanitation Data'!D40)))</f>
        <v/>
      </c>
      <c r="CM46" s="390" t="str">
        <f ca="1">+IF(OFFSET('Sanitation Data'!$D$30,0,10*ROW('Sanitation Data'!D40))="","",OFFSET('Sanitation Data'!$D$30,0,10*ROW('Sanitation Data'!D40)))</f>
        <v/>
      </c>
      <c r="CN46" s="390" t="str">
        <f ca="1">+IF(OFFSET('Sanitation Data'!$D$31,0,10*ROW('Sanitation Data'!D40))="","",OFFSET('Sanitation Data'!$D$31,0,10*ROW('Sanitation Data'!D40)))</f>
        <v/>
      </c>
      <c r="CO46" s="390" t="str">
        <f ca="1">+IF(OFFSET('Sanitation Data'!$D$32,0,10*ROW('Sanitation Data'!D40))="","",OFFSET('Sanitation Data'!$D$32,0,10*ROW('Sanitation Data'!D40)))</f>
        <v/>
      </c>
      <c r="CP46" s="390" t="str">
        <f ca="1">+IF(OFFSET('Sanitation Data'!$E$28,0,10*ROW('Sanitation Data'!E40))="","",OFFSET('Sanitation Data'!$E$28,0,10*ROW('Sanitation Data'!E40)))</f>
        <v/>
      </c>
      <c r="CQ46" s="390" t="str">
        <f ca="1">+IF(OFFSET('Sanitation Data'!$E$29,0,10*ROW('Sanitation Data'!E40))="","",OFFSET('Sanitation Data'!$E$29,0,10*ROW('Sanitation Data'!E40)))</f>
        <v/>
      </c>
      <c r="CR46" s="390" t="str">
        <f ca="1">+IF(OFFSET('Sanitation Data'!$E$30,0,10*ROW('Sanitation Data'!E40))="","",OFFSET('Sanitation Data'!$E$30,0,10*ROW('Sanitation Data'!E40)))</f>
        <v/>
      </c>
      <c r="CS46" s="390" t="str">
        <f ca="1">+IF(OFFSET('Sanitation Data'!$E$31,0,10*ROW('Sanitation Data'!E40))="","",OFFSET('Sanitation Data'!$E$31,0,10*ROW('Sanitation Data'!E40)))</f>
        <v/>
      </c>
      <c r="CT46" s="390" t="str">
        <f ca="1">+IF(OFFSET('Sanitation Data'!$E$32,0,10*ROW('Sanitation Data'!E40))="","",OFFSET('Sanitation Data'!$E$32,0,10*ROW('Sanitation Data'!E40)))</f>
        <v/>
      </c>
      <c r="CU46" s="390" t="str">
        <f ca="1">+IF(OFFSET('Sanitation Data'!$F$28,0,10*ROW('Sanitation Data'!F40))="","",OFFSET('Sanitation Data'!$F$28,0,10*ROW('Sanitation Data'!F40)))</f>
        <v/>
      </c>
      <c r="CV46" s="390" t="str">
        <f ca="1">+IF(OFFSET('Sanitation Data'!$F$29,0,10*ROW('Sanitation Data'!F40))="","",OFFSET('Sanitation Data'!$F$29,0,10*ROW('Sanitation Data'!F40)))</f>
        <v/>
      </c>
      <c r="CW46" s="390" t="str">
        <f ca="1">+IF(OFFSET('Sanitation Data'!$F$30,0,10*ROW('Sanitation Data'!F40))="","",OFFSET('Sanitation Data'!$F$30,0,10*ROW('Sanitation Data'!F40)))</f>
        <v/>
      </c>
      <c r="CX46" s="390" t="str">
        <f ca="1">+IF(OFFSET('Sanitation Data'!$F$31,0,10*ROW('Sanitation Data'!F40))="","",OFFSET('Sanitation Data'!$F$31,0,10*ROW('Sanitation Data'!F40)))</f>
        <v/>
      </c>
      <c r="CY46" s="390" t="str">
        <f ca="1">+IF(OFFSET('Sanitation Data'!$F$32,0,10*ROW('Sanitation Data'!F40))="","",OFFSET('Sanitation Data'!$F$32,0,10*ROW('Sanitation Data'!F40)))</f>
        <v/>
      </c>
      <c r="CZ46" s="390" t="str">
        <f ca="1">+IF(OFFSET('Sanitation Data'!$G$28,0,10*ROW('Sanitation Data'!G40))="","",OFFSET('Sanitation Data'!$G$28,0,10*ROW('Sanitation Data'!G40)))</f>
        <v/>
      </c>
      <c r="DA46" s="390" t="str">
        <f ca="1">+IF(OFFSET('Sanitation Data'!$G$29,0,10*ROW('Sanitation Data'!G40))="","",OFFSET('Sanitation Data'!$G$29,0,10*ROW('Sanitation Data'!G40)))</f>
        <v/>
      </c>
      <c r="DB46" s="390" t="str">
        <f ca="1">+IF(OFFSET('Sanitation Data'!$G$30,0,10*ROW('Sanitation Data'!G40))="","",OFFSET('Sanitation Data'!$G$30,0,10*ROW('Sanitation Data'!G40)))</f>
        <v/>
      </c>
      <c r="DC46" s="390" t="str">
        <f ca="1">+IF(OFFSET('Sanitation Data'!$G$31,0,10*ROW('Sanitation Data'!G40))="","",OFFSET('Sanitation Data'!$G$31,0,10*ROW('Sanitation Data'!G40)))</f>
        <v/>
      </c>
      <c r="DD46" s="390" t="str">
        <f ca="1">+IF(OFFSET('Sanitation Data'!$G$32,0,10*ROW('Sanitation Data'!G40))="","",OFFSET('Sanitation Data'!$G$32,0,10*ROW('Sanitation Data'!G40)))</f>
        <v/>
      </c>
      <c r="DE46" s="390" t="str">
        <f ca="1">+IF(OFFSET('Sanitation Data'!$H$28,0,10*ROW('Sanitation Data'!H40))="","",OFFSET('Sanitation Data'!$H$28,0,10*ROW('Sanitation Data'!H40)))</f>
        <v/>
      </c>
      <c r="DF46" s="390" t="str">
        <f ca="1">+IF(OFFSET('Sanitation Data'!$H$29,0,10*ROW('Sanitation Data'!H40))="","",OFFSET('Sanitation Data'!$H$29,0,10*ROW('Sanitation Data'!H40)))</f>
        <v/>
      </c>
      <c r="DG46" s="390" t="str">
        <f ca="1">+IF(OFFSET('Sanitation Data'!$H$30,0,10*ROW('Sanitation Data'!H40))="","",OFFSET('Sanitation Data'!$H$30,0,10*ROW('Sanitation Data'!H40)))</f>
        <v/>
      </c>
      <c r="DH46" s="390" t="str">
        <f ca="1">+IF(OFFSET('Sanitation Data'!$H$31,0,10*ROW('Sanitation Data'!H40))="","",OFFSET('Sanitation Data'!$H$31,0,10*ROW('Sanitation Data'!H40)))</f>
        <v/>
      </c>
      <c r="DI46" s="390" t="str">
        <f ca="1">+IF(OFFSET('Sanitation Data'!$H$32,0,10*ROW('Sanitation Data'!H40))="","",OFFSET('Sanitation Data'!$H$32,0,10*ROW('Sanitation Data'!H40)))</f>
        <v/>
      </c>
      <c r="DJ46" s="390" t="str">
        <f ca="1">+IF(OFFSET('Sanitation Data'!$I$28,0,10*ROW('Sanitation Data'!I40))="","",OFFSET('Sanitation Data'!$I$28,0,10*ROW('Sanitation Data'!I40)))</f>
        <v/>
      </c>
      <c r="DK46" s="390" t="str">
        <f ca="1">+IF(OFFSET('Sanitation Data'!$I$29,0,10*ROW('Sanitation Data'!I40))="","",OFFSET('Sanitation Data'!$I$29,0,10*ROW('Sanitation Data'!I40)))</f>
        <v/>
      </c>
      <c r="DL46" s="390" t="str">
        <f ca="1">+IF(OFFSET('Sanitation Data'!$I$30,0,10*ROW('Sanitation Data'!I40))="","",OFFSET('Sanitation Data'!$I$30,0,10*ROW('Sanitation Data'!I40)))</f>
        <v/>
      </c>
      <c r="DM46" s="390" t="str">
        <f ca="1">+IF(OFFSET('Sanitation Data'!$I$31,0,10*ROW('Sanitation Data'!I40))="","",OFFSET('Sanitation Data'!$I$31,0,10*ROW('Sanitation Data'!I40)))</f>
        <v/>
      </c>
      <c r="DN46" s="390" t="str">
        <f ca="1">+IF(OFFSET('Sanitation Data'!$I$32,0,10*ROW('Sanitation Data'!I40))="","",OFFSET('Sanitation Data'!$I$32,0,10*ROW('Sanitation Data'!I40)))</f>
        <v/>
      </c>
      <c r="DO46" s="390" t="str">
        <f ca="1">+IF(OFFSET('Hygiene Data'!$D$11,0,10*ROW('Hygiene Data'!D40))="","",OFFSET('Hygiene Data'!$D$11,0,10*ROW('Hygiene Data'!D40)))</f>
        <v/>
      </c>
      <c r="DP46" s="390" t="str">
        <f ca="1">+IF(OFFSET('Hygiene Data'!$D$12,0,10*ROW('Hygiene Data'!D40))="","",OFFSET('Hygiene Data'!$D$12,0,10*ROW('Hygiene Data'!D40)))</f>
        <v/>
      </c>
      <c r="DQ46" s="390" t="str">
        <f ca="1">+IF(OFFSET('Hygiene Data'!$D$13,0,10*ROW('Hygiene Data'!D40))="","",OFFSET('Hygiene Data'!$D$13,0,10*ROW('Hygiene Data'!D40)))</f>
        <v/>
      </c>
      <c r="DR46" s="390" t="str">
        <f ca="1">+IF(OFFSET('Hygiene Data'!$E$11,0,10*ROW('Hygiene Data'!E40))="","",OFFSET('Hygiene Data'!$E$11,0,10*ROW('Hygiene Data'!E40)))</f>
        <v/>
      </c>
      <c r="DS46" s="390" t="str">
        <f ca="1">+IF(OFFSET('Hygiene Data'!$E$12,0,10*ROW('Hygiene Data'!E40))="","",OFFSET('Hygiene Data'!$E$12,0,10*ROW('Hygiene Data'!E40)))</f>
        <v/>
      </c>
      <c r="DT46" s="390" t="str">
        <f ca="1">+IF(OFFSET('Hygiene Data'!$E$13,0,10*ROW('Hygiene Data'!E40))="","",OFFSET('Hygiene Data'!$E$13,0,10*ROW('Hygiene Data'!E40)))</f>
        <v/>
      </c>
      <c r="DU46" s="390" t="str">
        <f ca="1">+IF(OFFSET('Hygiene Data'!$F$11,0,10*ROW('Hygiene Data'!F40))="","",OFFSET('Hygiene Data'!$F$11,0,10*ROW('Hygiene Data'!F40)))</f>
        <v/>
      </c>
      <c r="DV46" s="390" t="str">
        <f ca="1">+IF(OFFSET('Hygiene Data'!$F$12,0,10*ROW('Hygiene Data'!F40))="","",OFFSET('Hygiene Data'!$F$12,0,10*ROW('Hygiene Data'!F40)))</f>
        <v/>
      </c>
      <c r="DW46" s="390" t="str">
        <f ca="1">+IF(OFFSET('Hygiene Data'!$F$13,0,10*ROW('Hygiene Data'!F40))="","",OFFSET('Hygiene Data'!$F$13,0,10*ROW('Hygiene Data'!F40)))</f>
        <v/>
      </c>
      <c r="DX46" s="390" t="str">
        <f ca="1">+IF(OFFSET('Hygiene Data'!$G$11,0,10*ROW('Hygiene Data'!G40))="","",OFFSET('Hygiene Data'!$G$11,0,10*ROW('Hygiene Data'!G40)))</f>
        <v/>
      </c>
      <c r="DY46" s="390" t="str">
        <f ca="1">+IF(OFFSET('Hygiene Data'!$G$12,0,10*ROW('Hygiene Data'!G40))="","",OFFSET('Hygiene Data'!$G$12,0,10*ROW('Hygiene Data'!G40)))</f>
        <v/>
      </c>
      <c r="DZ46" s="390" t="str">
        <f ca="1">+IF(OFFSET('Hygiene Data'!$G$13,0,10*ROW('Hygiene Data'!G40))="","",OFFSET('Hygiene Data'!$G$13,0,10*ROW('Hygiene Data'!G40)))</f>
        <v/>
      </c>
      <c r="EA46" s="390" t="str">
        <f ca="1">+IF(OFFSET('Hygiene Data'!$H$11,0,10*ROW('Hygiene Data'!H40))="","",OFFSET('Hygiene Data'!$H$11,0,10*ROW('Hygiene Data'!H40)))</f>
        <v/>
      </c>
      <c r="EB46" s="390" t="str">
        <f ca="1">+IF(OFFSET('Hygiene Data'!$H$12,0,10*ROW('Hygiene Data'!H40))="","",OFFSET('Hygiene Data'!$H$12,0,10*ROW('Hygiene Data'!H40)))</f>
        <v/>
      </c>
      <c r="EC46" s="390" t="str">
        <f ca="1">+IF(OFFSET('Hygiene Data'!$H$13,0,10*ROW('Hygiene Data'!H40))="","",OFFSET('Hygiene Data'!$H$13,0,10*ROW('Hygiene Data'!H40)))</f>
        <v/>
      </c>
      <c r="ED46" s="390" t="str">
        <f ca="1">+IF(OFFSET('Hygiene Data'!$I$11,0,10*ROW('Hygiene Data'!I40))="","",OFFSET('Hygiene Data'!$I$11,0,10*ROW('Hygiene Data'!I40)))</f>
        <v/>
      </c>
      <c r="EE46" s="390" t="str">
        <f ca="1">+IF(OFFSET('Hygiene Data'!$I$12,0,10*ROW('Hygiene Data'!I40))="","",OFFSET('Hygiene Data'!$I$12,0,10*ROW('Hygiene Data'!I40)))</f>
        <v/>
      </c>
      <c r="EF46" s="390" t="str">
        <f ca="1">+IF(OFFSET('Hygiene Data'!$I$13,0,10*ROW('Hygiene Data'!I40))="","",OFFSET('Hygiene Data'!$I$13,0,10*ROW('Hygiene Data'!I40)))</f>
        <v/>
      </c>
    </row>
    <row r="47" spans="1:136" x14ac:dyDescent="0.25">
      <c r="A47" s="499" t="str">
        <f ca="1">+IF(OFFSET('Water Data'!$B$2,0,10*ROW('Water Data'!E41))="","",OFFSET('Water Data'!$B$2,0,10*ROW('Water Data'!E41)))</f>
        <v/>
      </c>
      <c r="B47" s="499"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26" t="str">
        <f t="shared" ca="1" si="0"/>
        <v/>
      </c>
      <c r="D47" s="527"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27"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27"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27"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27"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27"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27"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27"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27"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27"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27"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27"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27"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27"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27"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27"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27"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27"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28"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28"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28"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28"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28"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28"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28"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28"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28"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28"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28"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28"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28"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28"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28"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28"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28"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28"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28"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28"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28"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28"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28"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28"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28"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28"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28"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28"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28"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28"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29"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605"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29"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29"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29"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29"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29"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29"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29"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29"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29"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29"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29"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29"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29"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29"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29"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29"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90" t="str">
        <f ca="1">+IF(OFFSET('Water Data'!$D$27,0,10*ROW('Water Data'!D41))="","",OFFSET('Water Data'!$D$27,0,10*ROW('Water Data'!D41)))</f>
        <v/>
      </c>
      <c r="BT47" s="390" t="str">
        <f ca="1">+IF(OFFSET('Water Data'!$D$28,0,10*ROW('Water Data'!D41))="","",OFFSET('Water Data'!$D$28,0,10*ROW('Water Data'!D41)))</f>
        <v/>
      </c>
      <c r="BU47" s="390" t="str">
        <f ca="1">+IF(OFFSET('Water Data'!$D$29,0,10*ROW('Water Data'!D41))="","",OFFSET('Water Data'!$D$29,0,10*ROW('Water Data'!D41)))</f>
        <v/>
      </c>
      <c r="BV47" s="390" t="str">
        <f ca="1">+IF(OFFSET('Water Data'!$E$27,0,10*ROW('Water Data'!E41))="","",OFFSET('Water Data'!$E$27,0,10*ROW('Water Data'!E41)))</f>
        <v/>
      </c>
      <c r="BW47" s="390" t="str">
        <f ca="1">+IF(OFFSET('Water Data'!$E$28,0,10*ROW('Water Data'!E41))="","",OFFSET('Water Data'!$E$28,0,10*ROW('Water Data'!E41)))</f>
        <v/>
      </c>
      <c r="BX47" s="390" t="str">
        <f ca="1">+IF(OFFSET('Water Data'!$E$29,0,10*ROW('Water Data'!E41))="","",OFFSET('Water Data'!$E$29,0,10*ROW('Water Data'!E41)))</f>
        <v/>
      </c>
      <c r="BY47" s="390" t="str">
        <f ca="1">+IF(OFFSET('Water Data'!$F$27,0,10*ROW('Water Data'!F41))="","",OFFSET('Water Data'!$F$27,0,10*ROW('Water Data'!F41)))</f>
        <v/>
      </c>
      <c r="BZ47" s="390" t="str">
        <f ca="1">+IF(OFFSET('Water Data'!$F$28,0,10*ROW('Water Data'!F41))="","",OFFSET('Water Data'!$F$28,0,10*ROW('Water Data'!F41)))</f>
        <v/>
      </c>
      <c r="CA47" s="390" t="str">
        <f ca="1">+IF(OFFSET('Water Data'!$F$29,0,10*ROW('Water Data'!F41))="","",OFFSET('Water Data'!$F$29,0,10*ROW('Water Data'!F41)))</f>
        <v/>
      </c>
      <c r="CB47" s="390" t="str">
        <f ca="1">+IF(OFFSET('Water Data'!$G$27,0,10*ROW('Water Data'!G41))="","",OFFSET('Water Data'!$G$27,0,10*ROW('Water Data'!G41)))</f>
        <v/>
      </c>
      <c r="CC47" s="390" t="str">
        <f ca="1">+IF(OFFSET('Water Data'!$G$28,0,10*ROW('Water Data'!G41))="","",OFFSET('Water Data'!$G$28,0,10*ROW('Water Data'!G41)))</f>
        <v/>
      </c>
      <c r="CD47" s="390" t="str">
        <f ca="1">+IF(OFFSET('Water Data'!$G$29,0,10*ROW('Water Data'!G41))="","",OFFSET('Water Data'!$G$29,0,10*ROW('Water Data'!G41)))</f>
        <v/>
      </c>
      <c r="CE47" s="390" t="str">
        <f ca="1">+IF(OFFSET('Water Data'!$H$27,0,10*ROW('Water Data'!H41))="","",OFFSET('Water Data'!$H$27,0,10*ROW('Water Data'!H41)))</f>
        <v/>
      </c>
      <c r="CF47" s="390" t="str">
        <f ca="1">+IF(OFFSET('Water Data'!$H$28,0,10*ROW('Water Data'!H41))="","",OFFSET('Water Data'!$H$28,0,10*ROW('Water Data'!H41)))</f>
        <v/>
      </c>
      <c r="CG47" s="390" t="str">
        <f ca="1">+IF(OFFSET('Water Data'!$H$29,0,10*ROW('Water Data'!H41))="","",OFFSET('Water Data'!$H$29,0,10*ROW('Water Data'!H41)))</f>
        <v/>
      </c>
      <c r="CH47" s="390" t="str">
        <f ca="1">+IF(OFFSET('Water Data'!$I$27,0,10*ROW('Water Data'!I41))="","",OFFSET('Water Data'!$I$27,0,10*ROW('Water Data'!I41)))</f>
        <v/>
      </c>
      <c r="CI47" s="390" t="str">
        <f ca="1">+IF(OFFSET('Water Data'!$I$28,0,10*ROW('Water Data'!I41))="","",OFFSET('Water Data'!$I$28,0,10*ROW('Water Data'!I41)))</f>
        <v/>
      </c>
      <c r="CJ47" s="390" t="str">
        <f ca="1">+IF(OFFSET('Water Data'!$I$29,0,10*ROW('Water Data'!I41))="","",OFFSET('Water Data'!$I$29,0,10*ROW('Water Data'!I41)))</f>
        <v/>
      </c>
      <c r="CK47" s="390" t="str">
        <f ca="1">+IF(OFFSET('Sanitation Data'!$D$28,0,10*ROW('Sanitation Data'!D41))="","",OFFSET('Sanitation Data'!$D$28,0,10*ROW('Sanitation Data'!D41)))</f>
        <v/>
      </c>
      <c r="CL47" s="390" t="str">
        <f ca="1">+IF(OFFSET('Sanitation Data'!$D$29,0,10*ROW('Sanitation Data'!D41))="","",OFFSET('Sanitation Data'!$D$29,0,10*ROW('Sanitation Data'!D41)))</f>
        <v/>
      </c>
      <c r="CM47" s="390" t="str">
        <f ca="1">+IF(OFFSET('Sanitation Data'!$D$30,0,10*ROW('Sanitation Data'!D41))="","",OFFSET('Sanitation Data'!$D$30,0,10*ROW('Sanitation Data'!D41)))</f>
        <v/>
      </c>
      <c r="CN47" s="390" t="str">
        <f ca="1">+IF(OFFSET('Sanitation Data'!$D$31,0,10*ROW('Sanitation Data'!D41))="","",OFFSET('Sanitation Data'!$D$31,0,10*ROW('Sanitation Data'!D41)))</f>
        <v/>
      </c>
      <c r="CO47" s="390" t="str">
        <f ca="1">+IF(OFFSET('Sanitation Data'!$D$32,0,10*ROW('Sanitation Data'!D41))="","",OFFSET('Sanitation Data'!$D$32,0,10*ROW('Sanitation Data'!D41)))</f>
        <v/>
      </c>
      <c r="CP47" s="390" t="str">
        <f ca="1">+IF(OFFSET('Sanitation Data'!$E$28,0,10*ROW('Sanitation Data'!E41))="","",OFFSET('Sanitation Data'!$E$28,0,10*ROW('Sanitation Data'!E41)))</f>
        <v/>
      </c>
      <c r="CQ47" s="390" t="str">
        <f ca="1">+IF(OFFSET('Sanitation Data'!$E$29,0,10*ROW('Sanitation Data'!E41))="","",OFFSET('Sanitation Data'!$E$29,0,10*ROW('Sanitation Data'!E41)))</f>
        <v/>
      </c>
      <c r="CR47" s="390" t="str">
        <f ca="1">+IF(OFFSET('Sanitation Data'!$E$30,0,10*ROW('Sanitation Data'!E41))="","",OFFSET('Sanitation Data'!$E$30,0,10*ROW('Sanitation Data'!E41)))</f>
        <v/>
      </c>
      <c r="CS47" s="390" t="str">
        <f ca="1">+IF(OFFSET('Sanitation Data'!$E$31,0,10*ROW('Sanitation Data'!E41))="","",OFFSET('Sanitation Data'!$E$31,0,10*ROW('Sanitation Data'!E41)))</f>
        <v/>
      </c>
      <c r="CT47" s="390" t="str">
        <f ca="1">+IF(OFFSET('Sanitation Data'!$E$32,0,10*ROW('Sanitation Data'!E41))="","",OFFSET('Sanitation Data'!$E$32,0,10*ROW('Sanitation Data'!E41)))</f>
        <v/>
      </c>
      <c r="CU47" s="390" t="str">
        <f ca="1">+IF(OFFSET('Sanitation Data'!$F$28,0,10*ROW('Sanitation Data'!F41))="","",OFFSET('Sanitation Data'!$F$28,0,10*ROW('Sanitation Data'!F41)))</f>
        <v/>
      </c>
      <c r="CV47" s="390" t="str">
        <f ca="1">+IF(OFFSET('Sanitation Data'!$F$29,0,10*ROW('Sanitation Data'!F41))="","",OFFSET('Sanitation Data'!$F$29,0,10*ROW('Sanitation Data'!F41)))</f>
        <v/>
      </c>
      <c r="CW47" s="390" t="str">
        <f ca="1">+IF(OFFSET('Sanitation Data'!$F$30,0,10*ROW('Sanitation Data'!F41))="","",OFFSET('Sanitation Data'!$F$30,0,10*ROW('Sanitation Data'!F41)))</f>
        <v/>
      </c>
      <c r="CX47" s="390" t="str">
        <f ca="1">+IF(OFFSET('Sanitation Data'!$F$31,0,10*ROW('Sanitation Data'!F41))="","",OFFSET('Sanitation Data'!$F$31,0,10*ROW('Sanitation Data'!F41)))</f>
        <v/>
      </c>
      <c r="CY47" s="390" t="str">
        <f ca="1">+IF(OFFSET('Sanitation Data'!$F$32,0,10*ROW('Sanitation Data'!F41))="","",OFFSET('Sanitation Data'!$F$32,0,10*ROW('Sanitation Data'!F41)))</f>
        <v/>
      </c>
      <c r="CZ47" s="390" t="str">
        <f ca="1">+IF(OFFSET('Sanitation Data'!$G$28,0,10*ROW('Sanitation Data'!G41))="","",OFFSET('Sanitation Data'!$G$28,0,10*ROW('Sanitation Data'!G41)))</f>
        <v/>
      </c>
      <c r="DA47" s="390" t="str">
        <f ca="1">+IF(OFFSET('Sanitation Data'!$G$29,0,10*ROW('Sanitation Data'!G41))="","",OFFSET('Sanitation Data'!$G$29,0,10*ROW('Sanitation Data'!G41)))</f>
        <v/>
      </c>
      <c r="DB47" s="390" t="str">
        <f ca="1">+IF(OFFSET('Sanitation Data'!$G$30,0,10*ROW('Sanitation Data'!G41))="","",OFFSET('Sanitation Data'!$G$30,0,10*ROW('Sanitation Data'!G41)))</f>
        <v/>
      </c>
      <c r="DC47" s="390" t="str">
        <f ca="1">+IF(OFFSET('Sanitation Data'!$G$31,0,10*ROW('Sanitation Data'!G41))="","",OFFSET('Sanitation Data'!$G$31,0,10*ROW('Sanitation Data'!G41)))</f>
        <v/>
      </c>
      <c r="DD47" s="390" t="str">
        <f ca="1">+IF(OFFSET('Sanitation Data'!$G$32,0,10*ROW('Sanitation Data'!G41))="","",OFFSET('Sanitation Data'!$G$32,0,10*ROW('Sanitation Data'!G41)))</f>
        <v/>
      </c>
      <c r="DE47" s="390" t="str">
        <f ca="1">+IF(OFFSET('Sanitation Data'!$H$28,0,10*ROW('Sanitation Data'!H41))="","",OFFSET('Sanitation Data'!$H$28,0,10*ROW('Sanitation Data'!H41)))</f>
        <v/>
      </c>
      <c r="DF47" s="390" t="str">
        <f ca="1">+IF(OFFSET('Sanitation Data'!$H$29,0,10*ROW('Sanitation Data'!H41))="","",OFFSET('Sanitation Data'!$H$29,0,10*ROW('Sanitation Data'!H41)))</f>
        <v/>
      </c>
      <c r="DG47" s="390" t="str">
        <f ca="1">+IF(OFFSET('Sanitation Data'!$H$30,0,10*ROW('Sanitation Data'!H41))="","",OFFSET('Sanitation Data'!$H$30,0,10*ROW('Sanitation Data'!H41)))</f>
        <v/>
      </c>
      <c r="DH47" s="390" t="str">
        <f ca="1">+IF(OFFSET('Sanitation Data'!$H$31,0,10*ROW('Sanitation Data'!H41))="","",OFFSET('Sanitation Data'!$H$31,0,10*ROW('Sanitation Data'!H41)))</f>
        <v/>
      </c>
      <c r="DI47" s="390" t="str">
        <f ca="1">+IF(OFFSET('Sanitation Data'!$H$32,0,10*ROW('Sanitation Data'!H41))="","",OFFSET('Sanitation Data'!$H$32,0,10*ROW('Sanitation Data'!H41)))</f>
        <v/>
      </c>
      <c r="DJ47" s="390" t="str">
        <f ca="1">+IF(OFFSET('Sanitation Data'!$I$28,0,10*ROW('Sanitation Data'!I41))="","",OFFSET('Sanitation Data'!$I$28,0,10*ROW('Sanitation Data'!I41)))</f>
        <v/>
      </c>
      <c r="DK47" s="390" t="str">
        <f ca="1">+IF(OFFSET('Sanitation Data'!$I$29,0,10*ROW('Sanitation Data'!I41))="","",OFFSET('Sanitation Data'!$I$29,0,10*ROW('Sanitation Data'!I41)))</f>
        <v/>
      </c>
      <c r="DL47" s="390" t="str">
        <f ca="1">+IF(OFFSET('Sanitation Data'!$I$30,0,10*ROW('Sanitation Data'!I41))="","",OFFSET('Sanitation Data'!$I$30,0,10*ROW('Sanitation Data'!I41)))</f>
        <v/>
      </c>
      <c r="DM47" s="390" t="str">
        <f ca="1">+IF(OFFSET('Sanitation Data'!$I$31,0,10*ROW('Sanitation Data'!I41))="","",OFFSET('Sanitation Data'!$I$31,0,10*ROW('Sanitation Data'!I41)))</f>
        <v/>
      </c>
      <c r="DN47" s="390" t="str">
        <f ca="1">+IF(OFFSET('Sanitation Data'!$I$32,0,10*ROW('Sanitation Data'!I41))="","",OFFSET('Sanitation Data'!$I$32,0,10*ROW('Sanitation Data'!I41)))</f>
        <v/>
      </c>
      <c r="DO47" s="390" t="str">
        <f ca="1">+IF(OFFSET('Hygiene Data'!$D$11,0,10*ROW('Hygiene Data'!D41))="","",OFFSET('Hygiene Data'!$D$11,0,10*ROW('Hygiene Data'!D41)))</f>
        <v/>
      </c>
      <c r="DP47" s="390" t="str">
        <f ca="1">+IF(OFFSET('Hygiene Data'!$D$12,0,10*ROW('Hygiene Data'!D41))="","",OFFSET('Hygiene Data'!$D$12,0,10*ROW('Hygiene Data'!D41)))</f>
        <v/>
      </c>
      <c r="DQ47" s="390" t="str">
        <f ca="1">+IF(OFFSET('Hygiene Data'!$D$13,0,10*ROW('Hygiene Data'!D41))="","",OFFSET('Hygiene Data'!$D$13,0,10*ROW('Hygiene Data'!D41)))</f>
        <v/>
      </c>
      <c r="DR47" s="390" t="str">
        <f ca="1">+IF(OFFSET('Hygiene Data'!$E$11,0,10*ROW('Hygiene Data'!E41))="","",OFFSET('Hygiene Data'!$E$11,0,10*ROW('Hygiene Data'!E41)))</f>
        <v/>
      </c>
      <c r="DS47" s="390" t="str">
        <f ca="1">+IF(OFFSET('Hygiene Data'!$E$12,0,10*ROW('Hygiene Data'!E41))="","",OFFSET('Hygiene Data'!$E$12,0,10*ROW('Hygiene Data'!E41)))</f>
        <v/>
      </c>
      <c r="DT47" s="390" t="str">
        <f ca="1">+IF(OFFSET('Hygiene Data'!$E$13,0,10*ROW('Hygiene Data'!E41))="","",OFFSET('Hygiene Data'!$E$13,0,10*ROW('Hygiene Data'!E41)))</f>
        <v/>
      </c>
      <c r="DU47" s="390" t="str">
        <f ca="1">+IF(OFFSET('Hygiene Data'!$F$11,0,10*ROW('Hygiene Data'!F41))="","",OFFSET('Hygiene Data'!$F$11,0,10*ROW('Hygiene Data'!F41)))</f>
        <v/>
      </c>
      <c r="DV47" s="390" t="str">
        <f ca="1">+IF(OFFSET('Hygiene Data'!$F$12,0,10*ROW('Hygiene Data'!F41))="","",OFFSET('Hygiene Data'!$F$12,0,10*ROW('Hygiene Data'!F41)))</f>
        <v/>
      </c>
      <c r="DW47" s="390" t="str">
        <f ca="1">+IF(OFFSET('Hygiene Data'!$F$13,0,10*ROW('Hygiene Data'!F41))="","",OFFSET('Hygiene Data'!$F$13,0,10*ROW('Hygiene Data'!F41)))</f>
        <v/>
      </c>
      <c r="DX47" s="390" t="str">
        <f ca="1">+IF(OFFSET('Hygiene Data'!$G$11,0,10*ROW('Hygiene Data'!G41))="","",OFFSET('Hygiene Data'!$G$11,0,10*ROW('Hygiene Data'!G41)))</f>
        <v/>
      </c>
      <c r="DY47" s="390" t="str">
        <f ca="1">+IF(OFFSET('Hygiene Data'!$G$12,0,10*ROW('Hygiene Data'!G41))="","",OFFSET('Hygiene Data'!$G$12,0,10*ROW('Hygiene Data'!G41)))</f>
        <v/>
      </c>
      <c r="DZ47" s="390" t="str">
        <f ca="1">+IF(OFFSET('Hygiene Data'!$G$13,0,10*ROW('Hygiene Data'!G41))="","",OFFSET('Hygiene Data'!$G$13,0,10*ROW('Hygiene Data'!G41)))</f>
        <v/>
      </c>
      <c r="EA47" s="390" t="str">
        <f ca="1">+IF(OFFSET('Hygiene Data'!$H$11,0,10*ROW('Hygiene Data'!H41))="","",OFFSET('Hygiene Data'!$H$11,0,10*ROW('Hygiene Data'!H41)))</f>
        <v/>
      </c>
      <c r="EB47" s="390" t="str">
        <f ca="1">+IF(OFFSET('Hygiene Data'!$H$12,0,10*ROW('Hygiene Data'!H41))="","",OFFSET('Hygiene Data'!$H$12,0,10*ROW('Hygiene Data'!H41)))</f>
        <v/>
      </c>
      <c r="EC47" s="390" t="str">
        <f ca="1">+IF(OFFSET('Hygiene Data'!$H$13,0,10*ROW('Hygiene Data'!H41))="","",OFFSET('Hygiene Data'!$H$13,0,10*ROW('Hygiene Data'!H41)))</f>
        <v/>
      </c>
      <c r="ED47" s="390" t="str">
        <f ca="1">+IF(OFFSET('Hygiene Data'!$I$11,0,10*ROW('Hygiene Data'!I41))="","",OFFSET('Hygiene Data'!$I$11,0,10*ROW('Hygiene Data'!I41)))</f>
        <v/>
      </c>
      <c r="EE47" s="390" t="str">
        <f ca="1">+IF(OFFSET('Hygiene Data'!$I$12,0,10*ROW('Hygiene Data'!I41))="","",OFFSET('Hygiene Data'!$I$12,0,10*ROW('Hygiene Data'!I41)))</f>
        <v/>
      </c>
      <c r="EF47" s="390" t="str">
        <f ca="1">+IF(OFFSET('Hygiene Data'!$I$13,0,10*ROW('Hygiene Data'!I41))="","",OFFSET('Hygiene Data'!$I$13,0,10*ROW('Hygiene Data'!I41)))</f>
        <v/>
      </c>
    </row>
    <row r="48" spans="1:136" x14ac:dyDescent="0.25">
      <c r="A48" s="499" t="str">
        <f ca="1">+IF(OFFSET('Water Data'!$B$2,0,10*ROW('Water Data'!E42))="","",OFFSET('Water Data'!$B$2,0,10*ROW('Water Data'!E42)))</f>
        <v/>
      </c>
      <c r="B48" s="499"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26" t="str">
        <f t="shared" ca="1" si="0"/>
        <v/>
      </c>
      <c r="D48" s="527"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27"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27"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27"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27"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27"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27"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27"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27"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27"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27"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27"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27"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27"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27"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27"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27"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27"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28"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28"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28"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28"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28"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28"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28"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28"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28"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28"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28"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28"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28"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28"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28"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28"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28"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28"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28"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28"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28"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28"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28"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28"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28"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28"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28"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28"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28"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28"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29"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605"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29"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29"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29"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29"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29"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29"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29"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29"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29"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29"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29"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29"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29"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29"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29"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29"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90" t="str">
        <f ca="1">+IF(OFFSET('Water Data'!$D$27,0,10*ROW('Water Data'!D42))="","",OFFSET('Water Data'!$D$27,0,10*ROW('Water Data'!D42)))</f>
        <v/>
      </c>
      <c r="BT48" s="390" t="str">
        <f ca="1">+IF(OFFSET('Water Data'!$D$28,0,10*ROW('Water Data'!D42))="","",OFFSET('Water Data'!$D$28,0,10*ROW('Water Data'!D42)))</f>
        <v/>
      </c>
      <c r="BU48" s="390" t="str">
        <f ca="1">+IF(OFFSET('Water Data'!$D$29,0,10*ROW('Water Data'!D42))="","",OFFSET('Water Data'!$D$29,0,10*ROW('Water Data'!D42)))</f>
        <v/>
      </c>
      <c r="BV48" s="390" t="str">
        <f ca="1">+IF(OFFSET('Water Data'!$E$27,0,10*ROW('Water Data'!E42))="","",OFFSET('Water Data'!$E$27,0,10*ROW('Water Data'!E42)))</f>
        <v/>
      </c>
      <c r="BW48" s="390" t="str">
        <f ca="1">+IF(OFFSET('Water Data'!$E$28,0,10*ROW('Water Data'!E42))="","",OFFSET('Water Data'!$E$28,0,10*ROW('Water Data'!E42)))</f>
        <v/>
      </c>
      <c r="BX48" s="390" t="str">
        <f ca="1">+IF(OFFSET('Water Data'!$E$29,0,10*ROW('Water Data'!E42))="","",OFFSET('Water Data'!$E$29,0,10*ROW('Water Data'!E42)))</f>
        <v/>
      </c>
      <c r="BY48" s="390" t="str">
        <f ca="1">+IF(OFFSET('Water Data'!$F$27,0,10*ROW('Water Data'!F42))="","",OFFSET('Water Data'!$F$27,0,10*ROW('Water Data'!F42)))</f>
        <v/>
      </c>
      <c r="BZ48" s="390" t="str">
        <f ca="1">+IF(OFFSET('Water Data'!$F$28,0,10*ROW('Water Data'!F42))="","",OFFSET('Water Data'!$F$28,0,10*ROW('Water Data'!F42)))</f>
        <v/>
      </c>
      <c r="CA48" s="390" t="str">
        <f ca="1">+IF(OFFSET('Water Data'!$F$29,0,10*ROW('Water Data'!F42))="","",OFFSET('Water Data'!$F$29,0,10*ROW('Water Data'!F42)))</f>
        <v/>
      </c>
      <c r="CB48" s="390" t="str">
        <f ca="1">+IF(OFFSET('Water Data'!$G$27,0,10*ROW('Water Data'!G42))="","",OFFSET('Water Data'!$G$27,0,10*ROW('Water Data'!G42)))</f>
        <v/>
      </c>
      <c r="CC48" s="390" t="str">
        <f ca="1">+IF(OFFSET('Water Data'!$G$28,0,10*ROW('Water Data'!G42))="","",OFFSET('Water Data'!$G$28,0,10*ROW('Water Data'!G42)))</f>
        <v/>
      </c>
      <c r="CD48" s="390" t="str">
        <f ca="1">+IF(OFFSET('Water Data'!$G$29,0,10*ROW('Water Data'!G42))="","",OFFSET('Water Data'!$G$29,0,10*ROW('Water Data'!G42)))</f>
        <v/>
      </c>
      <c r="CE48" s="390" t="str">
        <f ca="1">+IF(OFFSET('Water Data'!$H$27,0,10*ROW('Water Data'!H42))="","",OFFSET('Water Data'!$H$27,0,10*ROW('Water Data'!H42)))</f>
        <v/>
      </c>
      <c r="CF48" s="390" t="str">
        <f ca="1">+IF(OFFSET('Water Data'!$H$28,0,10*ROW('Water Data'!H42))="","",OFFSET('Water Data'!$H$28,0,10*ROW('Water Data'!H42)))</f>
        <v/>
      </c>
      <c r="CG48" s="390" t="str">
        <f ca="1">+IF(OFFSET('Water Data'!$H$29,0,10*ROW('Water Data'!H42))="","",OFFSET('Water Data'!$H$29,0,10*ROW('Water Data'!H42)))</f>
        <v/>
      </c>
      <c r="CH48" s="390" t="str">
        <f ca="1">+IF(OFFSET('Water Data'!$I$27,0,10*ROW('Water Data'!I42))="","",OFFSET('Water Data'!$I$27,0,10*ROW('Water Data'!I42)))</f>
        <v/>
      </c>
      <c r="CI48" s="390" t="str">
        <f ca="1">+IF(OFFSET('Water Data'!$I$28,0,10*ROW('Water Data'!I42))="","",OFFSET('Water Data'!$I$28,0,10*ROW('Water Data'!I42)))</f>
        <v/>
      </c>
      <c r="CJ48" s="390" t="str">
        <f ca="1">+IF(OFFSET('Water Data'!$I$29,0,10*ROW('Water Data'!I42))="","",OFFSET('Water Data'!$I$29,0,10*ROW('Water Data'!I42)))</f>
        <v/>
      </c>
      <c r="CK48" s="390" t="str">
        <f ca="1">+IF(OFFSET('Sanitation Data'!$D$28,0,10*ROW('Sanitation Data'!D42))="","",OFFSET('Sanitation Data'!$D$28,0,10*ROW('Sanitation Data'!D42)))</f>
        <v/>
      </c>
      <c r="CL48" s="390" t="str">
        <f ca="1">+IF(OFFSET('Sanitation Data'!$D$29,0,10*ROW('Sanitation Data'!D42))="","",OFFSET('Sanitation Data'!$D$29,0,10*ROW('Sanitation Data'!D42)))</f>
        <v/>
      </c>
      <c r="CM48" s="390" t="str">
        <f ca="1">+IF(OFFSET('Sanitation Data'!$D$30,0,10*ROW('Sanitation Data'!D42))="","",OFFSET('Sanitation Data'!$D$30,0,10*ROW('Sanitation Data'!D42)))</f>
        <v/>
      </c>
      <c r="CN48" s="390" t="str">
        <f ca="1">+IF(OFFSET('Sanitation Data'!$D$31,0,10*ROW('Sanitation Data'!D42))="","",OFFSET('Sanitation Data'!$D$31,0,10*ROW('Sanitation Data'!D42)))</f>
        <v/>
      </c>
      <c r="CO48" s="390" t="str">
        <f ca="1">+IF(OFFSET('Sanitation Data'!$D$32,0,10*ROW('Sanitation Data'!D42))="","",OFFSET('Sanitation Data'!$D$32,0,10*ROW('Sanitation Data'!D42)))</f>
        <v/>
      </c>
      <c r="CP48" s="390" t="str">
        <f ca="1">+IF(OFFSET('Sanitation Data'!$E$28,0,10*ROW('Sanitation Data'!E42))="","",OFFSET('Sanitation Data'!$E$28,0,10*ROW('Sanitation Data'!E42)))</f>
        <v/>
      </c>
      <c r="CQ48" s="390" t="str">
        <f ca="1">+IF(OFFSET('Sanitation Data'!$E$29,0,10*ROW('Sanitation Data'!E42))="","",OFFSET('Sanitation Data'!$E$29,0,10*ROW('Sanitation Data'!E42)))</f>
        <v/>
      </c>
      <c r="CR48" s="390" t="str">
        <f ca="1">+IF(OFFSET('Sanitation Data'!$E$30,0,10*ROW('Sanitation Data'!E42))="","",OFFSET('Sanitation Data'!$E$30,0,10*ROW('Sanitation Data'!E42)))</f>
        <v/>
      </c>
      <c r="CS48" s="390" t="str">
        <f ca="1">+IF(OFFSET('Sanitation Data'!$E$31,0,10*ROW('Sanitation Data'!E42))="","",OFFSET('Sanitation Data'!$E$31,0,10*ROW('Sanitation Data'!E42)))</f>
        <v/>
      </c>
      <c r="CT48" s="390" t="str">
        <f ca="1">+IF(OFFSET('Sanitation Data'!$E$32,0,10*ROW('Sanitation Data'!E42))="","",OFFSET('Sanitation Data'!$E$32,0,10*ROW('Sanitation Data'!E42)))</f>
        <v/>
      </c>
      <c r="CU48" s="390" t="str">
        <f ca="1">+IF(OFFSET('Sanitation Data'!$F$28,0,10*ROW('Sanitation Data'!F42))="","",OFFSET('Sanitation Data'!$F$28,0,10*ROW('Sanitation Data'!F42)))</f>
        <v/>
      </c>
      <c r="CV48" s="390" t="str">
        <f ca="1">+IF(OFFSET('Sanitation Data'!$F$29,0,10*ROW('Sanitation Data'!F42))="","",OFFSET('Sanitation Data'!$F$29,0,10*ROW('Sanitation Data'!F42)))</f>
        <v/>
      </c>
      <c r="CW48" s="390" t="str">
        <f ca="1">+IF(OFFSET('Sanitation Data'!$F$30,0,10*ROW('Sanitation Data'!F42))="","",OFFSET('Sanitation Data'!$F$30,0,10*ROW('Sanitation Data'!F42)))</f>
        <v/>
      </c>
      <c r="CX48" s="390" t="str">
        <f ca="1">+IF(OFFSET('Sanitation Data'!$F$31,0,10*ROW('Sanitation Data'!F42))="","",OFFSET('Sanitation Data'!$F$31,0,10*ROW('Sanitation Data'!F42)))</f>
        <v/>
      </c>
      <c r="CY48" s="390" t="str">
        <f ca="1">+IF(OFFSET('Sanitation Data'!$F$32,0,10*ROW('Sanitation Data'!F42))="","",OFFSET('Sanitation Data'!$F$32,0,10*ROW('Sanitation Data'!F42)))</f>
        <v/>
      </c>
      <c r="CZ48" s="390" t="str">
        <f ca="1">+IF(OFFSET('Sanitation Data'!$G$28,0,10*ROW('Sanitation Data'!G42))="","",OFFSET('Sanitation Data'!$G$28,0,10*ROW('Sanitation Data'!G42)))</f>
        <v/>
      </c>
      <c r="DA48" s="390" t="str">
        <f ca="1">+IF(OFFSET('Sanitation Data'!$G$29,0,10*ROW('Sanitation Data'!G42))="","",OFFSET('Sanitation Data'!$G$29,0,10*ROW('Sanitation Data'!G42)))</f>
        <v/>
      </c>
      <c r="DB48" s="390" t="str">
        <f ca="1">+IF(OFFSET('Sanitation Data'!$G$30,0,10*ROW('Sanitation Data'!G42))="","",OFFSET('Sanitation Data'!$G$30,0,10*ROW('Sanitation Data'!G42)))</f>
        <v/>
      </c>
      <c r="DC48" s="390" t="str">
        <f ca="1">+IF(OFFSET('Sanitation Data'!$G$31,0,10*ROW('Sanitation Data'!G42))="","",OFFSET('Sanitation Data'!$G$31,0,10*ROW('Sanitation Data'!G42)))</f>
        <v/>
      </c>
      <c r="DD48" s="390" t="str">
        <f ca="1">+IF(OFFSET('Sanitation Data'!$G$32,0,10*ROW('Sanitation Data'!G42))="","",OFFSET('Sanitation Data'!$G$32,0,10*ROW('Sanitation Data'!G42)))</f>
        <v/>
      </c>
      <c r="DE48" s="390" t="str">
        <f ca="1">+IF(OFFSET('Sanitation Data'!$H$28,0,10*ROW('Sanitation Data'!H42))="","",OFFSET('Sanitation Data'!$H$28,0,10*ROW('Sanitation Data'!H42)))</f>
        <v/>
      </c>
      <c r="DF48" s="390" t="str">
        <f ca="1">+IF(OFFSET('Sanitation Data'!$H$29,0,10*ROW('Sanitation Data'!H42))="","",OFFSET('Sanitation Data'!$H$29,0,10*ROW('Sanitation Data'!H42)))</f>
        <v/>
      </c>
      <c r="DG48" s="390" t="str">
        <f ca="1">+IF(OFFSET('Sanitation Data'!$H$30,0,10*ROW('Sanitation Data'!H42))="","",OFFSET('Sanitation Data'!$H$30,0,10*ROW('Sanitation Data'!H42)))</f>
        <v/>
      </c>
      <c r="DH48" s="390" t="str">
        <f ca="1">+IF(OFFSET('Sanitation Data'!$H$31,0,10*ROW('Sanitation Data'!H42))="","",OFFSET('Sanitation Data'!$H$31,0,10*ROW('Sanitation Data'!H42)))</f>
        <v/>
      </c>
      <c r="DI48" s="390" t="str">
        <f ca="1">+IF(OFFSET('Sanitation Data'!$H$32,0,10*ROW('Sanitation Data'!H42))="","",OFFSET('Sanitation Data'!$H$32,0,10*ROW('Sanitation Data'!H42)))</f>
        <v/>
      </c>
      <c r="DJ48" s="390" t="str">
        <f ca="1">+IF(OFFSET('Sanitation Data'!$I$28,0,10*ROW('Sanitation Data'!I42))="","",OFFSET('Sanitation Data'!$I$28,0,10*ROW('Sanitation Data'!I42)))</f>
        <v/>
      </c>
      <c r="DK48" s="390" t="str">
        <f ca="1">+IF(OFFSET('Sanitation Data'!$I$29,0,10*ROW('Sanitation Data'!I42))="","",OFFSET('Sanitation Data'!$I$29,0,10*ROW('Sanitation Data'!I42)))</f>
        <v/>
      </c>
      <c r="DL48" s="390" t="str">
        <f ca="1">+IF(OFFSET('Sanitation Data'!$I$30,0,10*ROW('Sanitation Data'!I42))="","",OFFSET('Sanitation Data'!$I$30,0,10*ROW('Sanitation Data'!I42)))</f>
        <v/>
      </c>
      <c r="DM48" s="390" t="str">
        <f ca="1">+IF(OFFSET('Sanitation Data'!$I$31,0,10*ROW('Sanitation Data'!I42))="","",OFFSET('Sanitation Data'!$I$31,0,10*ROW('Sanitation Data'!I42)))</f>
        <v/>
      </c>
      <c r="DN48" s="390" t="str">
        <f ca="1">+IF(OFFSET('Sanitation Data'!$I$32,0,10*ROW('Sanitation Data'!I42))="","",OFFSET('Sanitation Data'!$I$32,0,10*ROW('Sanitation Data'!I42)))</f>
        <v/>
      </c>
      <c r="DO48" s="390" t="str">
        <f ca="1">+IF(OFFSET('Hygiene Data'!$D$11,0,10*ROW('Hygiene Data'!D42))="","",OFFSET('Hygiene Data'!$D$11,0,10*ROW('Hygiene Data'!D42)))</f>
        <v/>
      </c>
      <c r="DP48" s="390" t="str">
        <f ca="1">+IF(OFFSET('Hygiene Data'!$D$12,0,10*ROW('Hygiene Data'!D42))="","",OFFSET('Hygiene Data'!$D$12,0,10*ROW('Hygiene Data'!D42)))</f>
        <v/>
      </c>
      <c r="DQ48" s="390" t="str">
        <f ca="1">+IF(OFFSET('Hygiene Data'!$D$13,0,10*ROW('Hygiene Data'!D42))="","",OFFSET('Hygiene Data'!$D$13,0,10*ROW('Hygiene Data'!D42)))</f>
        <v/>
      </c>
      <c r="DR48" s="390" t="str">
        <f ca="1">+IF(OFFSET('Hygiene Data'!$E$11,0,10*ROW('Hygiene Data'!E42))="","",OFFSET('Hygiene Data'!$E$11,0,10*ROW('Hygiene Data'!E42)))</f>
        <v/>
      </c>
      <c r="DS48" s="390" t="str">
        <f ca="1">+IF(OFFSET('Hygiene Data'!$E$12,0,10*ROW('Hygiene Data'!E42))="","",OFFSET('Hygiene Data'!$E$12,0,10*ROW('Hygiene Data'!E42)))</f>
        <v/>
      </c>
      <c r="DT48" s="390" t="str">
        <f ca="1">+IF(OFFSET('Hygiene Data'!$E$13,0,10*ROW('Hygiene Data'!E42))="","",OFFSET('Hygiene Data'!$E$13,0,10*ROW('Hygiene Data'!E42)))</f>
        <v/>
      </c>
      <c r="DU48" s="390" t="str">
        <f ca="1">+IF(OFFSET('Hygiene Data'!$F$11,0,10*ROW('Hygiene Data'!F42))="","",OFFSET('Hygiene Data'!$F$11,0,10*ROW('Hygiene Data'!F42)))</f>
        <v/>
      </c>
      <c r="DV48" s="390" t="str">
        <f ca="1">+IF(OFFSET('Hygiene Data'!$F$12,0,10*ROW('Hygiene Data'!F42))="","",OFFSET('Hygiene Data'!$F$12,0,10*ROW('Hygiene Data'!F42)))</f>
        <v/>
      </c>
      <c r="DW48" s="390" t="str">
        <f ca="1">+IF(OFFSET('Hygiene Data'!$F$13,0,10*ROW('Hygiene Data'!F42))="","",OFFSET('Hygiene Data'!$F$13,0,10*ROW('Hygiene Data'!F42)))</f>
        <v/>
      </c>
      <c r="DX48" s="390" t="str">
        <f ca="1">+IF(OFFSET('Hygiene Data'!$G$11,0,10*ROW('Hygiene Data'!G42))="","",OFFSET('Hygiene Data'!$G$11,0,10*ROW('Hygiene Data'!G42)))</f>
        <v/>
      </c>
      <c r="DY48" s="390" t="str">
        <f ca="1">+IF(OFFSET('Hygiene Data'!$G$12,0,10*ROW('Hygiene Data'!G42))="","",OFFSET('Hygiene Data'!$G$12,0,10*ROW('Hygiene Data'!G42)))</f>
        <v/>
      </c>
      <c r="DZ48" s="390" t="str">
        <f ca="1">+IF(OFFSET('Hygiene Data'!$G$13,0,10*ROW('Hygiene Data'!G42))="","",OFFSET('Hygiene Data'!$G$13,0,10*ROW('Hygiene Data'!G42)))</f>
        <v/>
      </c>
      <c r="EA48" s="390" t="str">
        <f ca="1">+IF(OFFSET('Hygiene Data'!$H$11,0,10*ROW('Hygiene Data'!H42))="","",OFFSET('Hygiene Data'!$H$11,0,10*ROW('Hygiene Data'!H42)))</f>
        <v/>
      </c>
      <c r="EB48" s="390" t="str">
        <f ca="1">+IF(OFFSET('Hygiene Data'!$H$12,0,10*ROW('Hygiene Data'!H42))="","",OFFSET('Hygiene Data'!$H$12,0,10*ROW('Hygiene Data'!H42)))</f>
        <v/>
      </c>
      <c r="EC48" s="390" t="str">
        <f ca="1">+IF(OFFSET('Hygiene Data'!$H$13,0,10*ROW('Hygiene Data'!H42))="","",OFFSET('Hygiene Data'!$H$13,0,10*ROW('Hygiene Data'!H42)))</f>
        <v/>
      </c>
      <c r="ED48" s="390" t="str">
        <f ca="1">+IF(OFFSET('Hygiene Data'!$I$11,0,10*ROW('Hygiene Data'!I42))="","",OFFSET('Hygiene Data'!$I$11,0,10*ROW('Hygiene Data'!I42)))</f>
        <v/>
      </c>
      <c r="EE48" s="390" t="str">
        <f ca="1">+IF(OFFSET('Hygiene Data'!$I$12,0,10*ROW('Hygiene Data'!I42))="","",OFFSET('Hygiene Data'!$I$12,0,10*ROW('Hygiene Data'!I42)))</f>
        <v/>
      </c>
      <c r="EF48" s="390" t="str">
        <f ca="1">+IF(OFFSET('Hygiene Data'!$I$13,0,10*ROW('Hygiene Data'!I42))="","",OFFSET('Hygiene Data'!$I$13,0,10*ROW('Hygiene Data'!I42)))</f>
        <v/>
      </c>
    </row>
    <row r="49" spans="1:136" x14ac:dyDescent="0.25">
      <c r="A49" s="499" t="str">
        <f ca="1">+IF(OFFSET('Water Data'!$B$2,0,10*ROW('Water Data'!E43))="","",OFFSET('Water Data'!$B$2,0,10*ROW('Water Data'!E43)))</f>
        <v/>
      </c>
      <c r="B49" s="499"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26" t="str">
        <f t="shared" ca="1" si="0"/>
        <v/>
      </c>
      <c r="D49" s="527"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27"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27"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27"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27"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27"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27"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27"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27"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27"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27"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27"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27"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27"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27"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27"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27"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27"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28"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28"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28"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28"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28"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28"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28"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28"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28"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28"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28"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28"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28"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28"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28"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28"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28"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28"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28"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28"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28"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28"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28"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28"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28"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28"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28"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28"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28"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28"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29"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605"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29"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29"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29"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29"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29"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29"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29"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29"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29"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29"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29"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29"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29"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29"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29"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29"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90" t="str">
        <f ca="1">+IF(OFFSET('Water Data'!$D$27,0,10*ROW('Water Data'!D43))="","",OFFSET('Water Data'!$D$27,0,10*ROW('Water Data'!D43)))</f>
        <v/>
      </c>
      <c r="BT49" s="390" t="str">
        <f ca="1">+IF(OFFSET('Water Data'!$D$28,0,10*ROW('Water Data'!D43))="","",OFFSET('Water Data'!$D$28,0,10*ROW('Water Data'!D43)))</f>
        <v/>
      </c>
      <c r="BU49" s="390" t="str">
        <f ca="1">+IF(OFFSET('Water Data'!$D$29,0,10*ROW('Water Data'!D43))="","",OFFSET('Water Data'!$D$29,0,10*ROW('Water Data'!D43)))</f>
        <v/>
      </c>
      <c r="BV49" s="390" t="str">
        <f ca="1">+IF(OFFSET('Water Data'!$E$27,0,10*ROW('Water Data'!E43))="","",OFFSET('Water Data'!$E$27,0,10*ROW('Water Data'!E43)))</f>
        <v/>
      </c>
      <c r="BW49" s="390" t="str">
        <f ca="1">+IF(OFFSET('Water Data'!$E$28,0,10*ROW('Water Data'!E43))="","",OFFSET('Water Data'!$E$28,0,10*ROW('Water Data'!E43)))</f>
        <v/>
      </c>
      <c r="BX49" s="390" t="str">
        <f ca="1">+IF(OFFSET('Water Data'!$E$29,0,10*ROW('Water Data'!E43))="","",OFFSET('Water Data'!$E$29,0,10*ROW('Water Data'!E43)))</f>
        <v/>
      </c>
      <c r="BY49" s="390" t="str">
        <f ca="1">+IF(OFFSET('Water Data'!$F$27,0,10*ROW('Water Data'!F43))="","",OFFSET('Water Data'!$F$27,0,10*ROW('Water Data'!F43)))</f>
        <v/>
      </c>
      <c r="BZ49" s="390" t="str">
        <f ca="1">+IF(OFFSET('Water Data'!$F$28,0,10*ROW('Water Data'!F43))="","",OFFSET('Water Data'!$F$28,0,10*ROW('Water Data'!F43)))</f>
        <v/>
      </c>
      <c r="CA49" s="390" t="str">
        <f ca="1">+IF(OFFSET('Water Data'!$F$29,0,10*ROW('Water Data'!F43))="","",OFFSET('Water Data'!$F$29,0,10*ROW('Water Data'!F43)))</f>
        <v/>
      </c>
      <c r="CB49" s="390" t="str">
        <f ca="1">+IF(OFFSET('Water Data'!$G$27,0,10*ROW('Water Data'!G43))="","",OFFSET('Water Data'!$G$27,0,10*ROW('Water Data'!G43)))</f>
        <v/>
      </c>
      <c r="CC49" s="390" t="str">
        <f ca="1">+IF(OFFSET('Water Data'!$G$28,0,10*ROW('Water Data'!G43))="","",OFFSET('Water Data'!$G$28,0,10*ROW('Water Data'!G43)))</f>
        <v/>
      </c>
      <c r="CD49" s="390" t="str">
        <f ca="1">+IF(OFFSET('Water Data'!$G$29,0,10*ROW('Water Data'!G43))="","",OFFSET('Water Data'!$G$29,0,10*ROW('Water Data'!G43)))</f>
        <v/>
      </c>
      <c r="CE49" s="390" t="str">
        <f ca="1">+IF(OFFSET('Water Data'!$H$27,0,10*ROW('Water Data'!H43))="","",OFFSET('Water Data'!$H$27,0,10*ROW('Water Data'!H43)))</f>
        <v/>
      </c>
      <c r="CF49" s="390" t="str">
        <f ca="1">+IF(OFFSET('Water Data'!$H$28,0,10*ROW('Water Data'!H43))="","",OFFSET('Water Data'!$H$28,0,10*ROW('Water Data'!H43)))</f>
        <v/>
      </c>
      <c r="CG49" s="390" t="str">
        <f ca="1">+IF(OFFSET('Water Data'!$H$29,0,10*ROW('Water Data'!H43))="","",OFFSET('Water Data'!$H$29,0,10*ROW('Water Data'!H43)))</f>
        <v/>
      </c>
      <c r="CH49" s="390" t="str">
        <f ca="1">+IF(OFFSET('Water Data'!$I$27,0,10*ROW('Water Data'!I43))="","",OFFSET('Water Data'!$I$27,0,10*ROW('Water Data'!I43)))</f>
        <v/>
      </c>
      <c r="CI49" s="390" t="str">
        <f ca="1">+IF(OFFSET('Water Data'!$I$28,0,10*ROW('Water Data'!I43))="","",OFFSET('Water Data'!$I$28,0,10*ROW('Water Data'!I43)))</f>
        <v/>
      </c>
      <c r="CJ49" s="390" t="str">
        <f ca="1">+IF(OFFSET('Water Data'!$I$29,0,10*ROW('Water Data'!I43))="","",OFFSET('Water Data'!$I$29,0,10*ROW('Water Data'!I43)))</f>
        <v/>
      </c>
      <c r="CK49" s="390" t="str">
        <f ca="1">+IF(OFFSET('Sanitation Data'!$D$28,0,10*ROW('Sanitation Data'!D43))="","",OFFSET('Sanitation Data'!$D$28,0,10*ROW('Sanitation Data'!D43)))</f>
        <v/>
      </c>
      <c r="CL49" s="390" t="str">
        <f ca="1">+IF(OFFSET('Sanitation Data'!$D$29,0,10*ROW('Sanitation Data'!D43))="","",OFFSET('Sanitation Data'!$D$29,0,10*ROW('Sanitation Data'!D43)))</f>
        <v/>
      </c>
      <c r="CM49" s="390" t="str">
        <f ca="1">+IF(OFFSET('Sanitation Data'!$D$30,0,10*ROW('Sanitation Data'!D43))="","",OFFSET('Sanitation Data'!$D$30,0,10*ROW('Sanitation Data'!D43)))</f>
        <v/>
      </c>
      <c r="CN49" s="390" t="str">
        <f ca="1">+IF(OFFSET('Sanitation Data'!$D$31,0,10*ROW('Sanitation Data'!D43))="","",OFFSET('Sanitation Data'!$D$31,0,10*ROW('Sanitation Data'!D43)))</f>
        <v/>
      </c>
      <c r="CO49" s="390" t="str">
        <f ca="1">+IF(OFFSET('Sanitation Data'!$D$32,0,10*ROW('Sanitation Data'!D43))="","",OFFSET('Sanitation Data'!$D$32,0,10*ROW('Sanitation Data'!D43)))</f>
        <v/>
      </c>
      <c r="CP49" s="390" t="str">
        <f ca="1">+IF(OFFSET('Sanitation Data'!$E$28,0,10*ROW('Sanitation Data'!E43))="","",OFFSET('Sanitation Data'!$E$28,0,10*ROW('Sanitation Data'!E43)))</f>
        <v/>
      </c>
      <c r="CQ49" s="390" t="str">
        <f ca="1">+IF(OFFSET('Sanitation Data'!$E$29,0,10*ROW('Sanitation Data'!E43))="","",OFFSET('Sanitation Data'!$E$29,0,10*ROW('Sanitation Data'!E43)))</f>
        <v/>
      </c>
      <c r="CR49" s="390" t="str">
        <f ca="1">+IF(OFFSET('Sanitation Data'!$E$30,0,10*ROW('Sanitation Data'!E43))="","",OFFSET('Sanitation Data'!$E$30,0,10*ROW('Sanitation Data'!E43)))</f>
        <v/>
      </c>
      <c r="CS49" s="390" t="str">
        <f ca="1">+IF(OFFSET('Sanitation Data'!$E$31,0,10*ROW('Sanitation Data'!E43))="","",OFFSET('Sanitation Data'!$E$31,0,10*ROW('Sanitation Data'!E43)))</f>
        <v/>
      </c>
      <c r="CT49" s="390" t="str">
        <f ca="1">+IF(OFFSET('Sanitation Data'!$E$32,0,10*ROW('Sanitation Data'!E43))="","",OFFSET('Sanitation Data'!$E$32,0,10*ROW('Sanitation Data'!E43)))</f>
        <v/>
      </c>
      <c r="CU49" s="390" t="str">
        <f ca="1">+IF(OFFSET('Sanitation Data'!$F$28,0,10*ROW('Sanitation Data'!F43))="","",OFFSET('Sanitation Data'!$F$28,0,10*ROW('Sanitation Data'!F43)))</f>
        <v/>
      </c>
      <c r="CV49" s="390" t="str">
        <f ca="1">+IF(OFFSET('Sanitation Data'!$F$29,0,10*ROW('Sanitation Data'!F43))="","",OFFSET('Sanitation Data'!$F$29,0,10*ROW('Sanitation Data'!F43)))</f>
        <v/>
      </c>
      <c r="CW49" s="390" t="str">
        <f ca="1">+IF(OFFSET('Sanitation Data'!$F$30,0,10*ROW('Sanitation Data'!F43))="","",OFFSET('Sanitation Data'!$F$30,0,10*ROW('Sanitation Data'!F43)))</f>
        <v/>
      </c>
      <c r="CX49" s="390" t="str">
        <f ca="1">+IF(OFFSET('Sanitation Data'!$F$31,0,10*ROW('Sanitation Data'!F43))="","",OFFSET('Sanitation Data'!$F$31,0,10*ROW('Sanitation Data'!F43)))</f>
        <v/>
      </c>
      <c r="CY49" s="390" t="str">
        <f ca="1">+IF(OFFSET('Sanitation Data'!$F$32,0,10*ROW('Sanitation Data'!F43))="","",OFFSET('Sanitation Data'!$F$32,0,10*ROW('Sanitation Data'!F43)))</f>
        <v/>
      </c>
      <c r="CZ49" s="390" t="str">
        <f ca="1">+IF(OFFSET('Sanitation Data'!$G$28,0,10*ROW('Sanitation Data'!G43))="","",OFFSET('Sanitation Data'!$G$28,0,10*ROW('Sanitation Data'!G43)))</f>
        <v/>
      </c>
      <c r="DA49" s="390" t="str">
        <f ca="1">+IF(OFFSET('Sanitation Data'!$G$29,0,10*ROW('Sanitation Data'!G43))="","",OFFSET('Sanitation Data'!$G$29,0,10*ROW('Sanitation Data'!G43)))</f>
        <v/>
      </c>
      <c r="DB49" s="390" t="str">
        <f ca="1">+IF(OFFSET('Sanitation Data'!$G$30,0,10*ROW('Sanitation Data'!G43))="","",OFFSET('Sanitation Data'!$G$30,0,10*ROW('Sanitation Data'!G43)))</f>
        <v/>
      </c>
      <c r="DC49" s="390" t="str">
        <f ca="1">+IF(OFFSET('Sanitation Data'!$G$31,0,10*ROW('Sanitation Data'!G43))="","",OFFSET('Sanitation Data'!$G$31,0,10*ROW('Sanitation Data'!G43)))</f>
        <v/>
      </c>
      <c r="DD49" s="390" t="str">
        <f ca="1">+IF(OFFSET('Sanitation Data'!$G$32,0,10*ROW('Sanitation Data'!G43))="","",OFFSET('Sanitation Data'!$G$32,0,10*ROW('Sanitation Data'!G43)))</f>
        <v/>
      </c>
      <c r="DE49" s="390" t="str">
        <f ca="1">+IF(OFFSET('Sanitation Data'!$H$28,0,10*ROW('Sanitation Data'!H43))="","",OFFSET('Sanitation Data'!$H$28,0,10*ROW('Sanitation Data'!H43)))</f>
        <v/>
      </c>
      <c r="DF49" s="390" t="str">
        <f ca="1">+IF(OFFSET('Sanitation Data'!$H$29,0,10*ROW('Sanitation Data'!H43))="","",OFFSET('Sanitation Data'!$H$29,0,10*ROW('Sanitation Data'!H43)))</f>
        <v/>
      </c>
      <c r="DG49" s="390" t="str">
        <f ca="1">+IF(OFFSET('Sanitation Data'!$H$30,0,10*ROW('Sanitation Data'!H43))="","",OFFSET('Sanitation Data'!$H$30,0,10*ROW('Sanitation Data'!H43)))</f>
        <v/>
      </c>
      <c r="DH49" s="390" t="str">
        <f ca="1">+IF(OFFSET('Sanitation Data'!$H$31,0,10*ROW('Sanitation Data'!H43))="","",OFFSET('Sanitation Data'!$H$31,0,10*ROW('Sanitation Data'!H43)))</f>
        <v/>
      </c>
      <c r="DI49" s="390" t="str">
        <f ca="1">+IF(OFFSET('Sanitation Data'!$H$32,0,10*ROW('Sanitation Data'!H43))="","",OFFSET('Sanitation Data'!$H$32,0,10*ROW('Sanitation Data'!H43)))</f>
        <v/>
      </c>
      <c r="DJ49" s="390" t="str">
        <f ca="1">+IF(OFFSET('Sanitation Data'!$I$28,0,10*ROW('Sanitation Data'!I43))="","",OFFSET('Sanitation Data'!$I$28,0,10*ROW('Sanitation Data'!I43)))</f>
        <v/>
      </c>
      <c r="DK49" s="390" t="str">
        <f ca="1">+IF(OFFSET('Sanitation Data'!$I$29,0,10*ROW('Sanitation Data'!I43))="","",OFFSET('Sanitation Data'!$I$29,0,10*ROW('Sanitation Data'!I43)))</f>
        <v/>
      </c>
      <c r="DL49" s="390" t="str">
        <f ca="1">+IF(OFFSET('Sanitation Data'!$I$30,0,10*ROW('Sanitation Data'!I43))="","",OFFSET('Sanitation Data'!$I$30,0,10*ROW('Sanitation Data'!I43)))</f>
        <v/>
      </c>
      <c r="DM49" s="390" t="str">
        <f ca="1">+IF(OFFSET('Sanitation Data'!$I$31,0,10*ROW('Sanitation Data'!I43))="","",OFFSET('Sanitation Data'!$I$31,0,10*ROW('Sanitation Data'!I43)))</f>
        <v/>
      </c>
      <c r="DN49" s="390" t="str">
        <f ca="1">+IF(OFFSET('Sanitation Data'!$I$32,0,10*ROW('Sanitation Data'!I43))="","",OFFSET('Sanitation Data'!$I$32,0,10*ROW('Sanitation Data'!I43)))</f>
        <v/>
      </c>
      <c r="DO49" s="390" t="str">
        <f ca="1">+IF(OFFSET('Hygiene Data'!$D$11,0,10*ROW('Hygiene Data'!D43))="","",OFFSET('Hygiene Data'!$D$11,0,10*ROW('Hygiene Data'!D43)))</f>
        <v/>
      </c>
      <c r="DP49" s="390" t="str">
        <f ca="1">+IF(OFFSET('Hygiene Data'!$D$12,0,10*ROW('Hygiene Data'!D43))="","",OFFSET('Hygiene Data'!$D$12,0,10*ROW('Hygiene Data'!D43)))</f>
        <v/>
      </c>
      <c r="DQ49" s="390" t="str">
        <f ca="1">+IF(OFFSET('Hygiene Data'!$D$13,0,10*ROW('Hygiene Data'!D43))="","",OFFSET('Hygiene Data'!$D$13,0,10*ROW('Hygiene Data'!D43)))</f>
        <v/>
      </c>
      <c r="DR49" s="390" t="str">
        <f ca="1">+IF(OFFSET('Hygiene Data'!$E$11,0,10*ROW('Hygiene Data'!E43))="","",OFFSET('Hygiene Data'!$E$11,0,10*ROW('Hygiene Data'!E43)))</f>
        <v/>
      </c>
      <c r="DS49" s="390" t="str">
        <f ca="1">+IF(OFFSET('Hygiene Data'!$E$12,0,10*ROW('Hygiene Data'!E43))="","",OFFSET('Hygiene Data'!$E$12,0,10*ROW('Hygiene Data'!E43)))</f>
        <v/>
      </c>
      <c r="DT49" s="390" t="str">
        <f ca="1">+IF(OFFSET('Hygiene Data'!$E$13,0,10*ROW('Hygiene Data'!E43))="","",OFFSET('Hygiene Data'!$E$13,0,10*ROW('Hygiene Data'!E43)))</f>
        <v/>
      </c>
      <c r="DU49" s="390" t="str">
        <f ca="1">+IF(OFFSET('Hygiene Data'!$F$11,0,10*ROW('Hygiene Data'!F43))="","",OFFSET('Hygiene Data'!$F$11,0,10*ROW('Hygiene Data'!F43)))</f>
        <v/>
      </c>
      <c r="DV49" s="390" t="str">
        <f ca="1">+IF(OFFSET('Hygiene Data'!$F$12,0,10*ROW('Hygiene Data'!F43))="","",OFFSET('Hygiene Data'!$F$12,0,10*ROW('Hygiene Data'!F43)))</f>
        <v/>
      </c>
      <c r="DW49" s="390" t="str">
        <f ca="1">+IF(OFFSET('Hygiene Data'!$F$13,0,10*ROW('Hygiene Data'!F43))="","",OFFSET('Hygiene Data'!$F$13,0,10*ROW('Hygiene Data'!F43)))</f>
        <v/>
      </c>
      <c r="DX49" s="390" t="str">
        <f ca="1">+IF(OFFSET('Hygiene Data'!$G$11,0,10*ROW('Hygiene Data'!G43))="","",OFFSET('Hygiene Data'!$G$11,0,10*ROW('Hygiene Data'!G43)))</f>
        <v/>
      </c>
      <c r="DY49" s="390" t="str">
        <f ca="1">+IF(OFFSET('Hygiene Data'!$G$12,0,10*ROW('Hygiene Data'!G43))="","",OFFSET('Hygiene Data'!$G$12,0,10*ROW('Hygiene Data'!G43)))</f>
        <v/>
      </c>
      <c r="DZ49" s="390" t="str">
        <f ca="1">+IF(OFFSET('Hygiene Data'!$G$13,0,10*ROW('Hygiene Data'!G43))="","",OFFSET('Hygiene Data'!$G$13,0,10*ROW('Hygiene Data'!G43)))</f>
        <v/>
      </c>
      <c r="EA49" s="390" t="str">
        <f ca="1">+IF(OFFSET('Hygiene Data'!$H$11,0,10*ROW('Hygiene Data'!H43))="","",OFFSET('Hygiene Data'!$H$11,0,10*ROW('Hygiene Data'!H43)))</f>
        <v/>
      </c>
      <c r="EB49" s="390" t="str">
        <f ca="1">+IF(OFFSET('Hygiene Data'!$H$12,0,10*ROW('Hygiene Data'!H43))="","",OFFSET('Hygiene Data'!$H$12,0,10*ROW('Hygiene Data'!H43)))</f>
        <v/>
      </c>
      <c r="EC49" s="390" t="str">
        <f ca="1">+IF(OFFSET('Hygiene Data'!$H$13,0,10*ROW('Hygiene Data'!H43))="","",OFFSET('Hygiene Data'!$H$13,0,10*ROW('Hygiene Data'!H43)))</f>
        <v/>
      </c>
      <c r="ED49" s="390" t="str">
        <f ca="1">+IF(OFFSET('Hygiene Data'!$I$11,0,10*ROW('Hygiene Data'!I43))="","",OFFSET('Hygiene Data'!$I$11,0,10*ROW('Hygiene Data'!I43)))</f>
        <v/>
      </c>
      <c r="EE49" s="390" t="str">
        <f ca="1">+IF(OFFSET('Hygiene Data'!$I$12,0,10*ROW('Hygiene Data'!I43))="","",OFFSET('Hygiene Data'!$I$12,0,10*ROW('Hygiene Data'!I43)))</f>
        <v/>
      </c>
      <c r="EF49" s="390" t="str">
        <f ca="1">+IF(OFFSET('Hygiene Data'!$I$13,0,10*ROW('Hygiene Data'!I43))="","",OFFSET('Hygiene Data'!$I$13,0,10*ROW('Hygiene Data'!I43)))</f>
        <v/>
      </c>
    </row>
    <row r="50" spans="1:136" x14ac:dyDescent="0.25">
      <c r="A50" s="499" t="str">
        <f ca="1">+IF(OFFSET('Water Data'!$B$2,0,10*ROW('Water Data'!E44))="","",OFFSET('Water Data'!$B$2,0,10*ROW('Water Data'!E44)))</f>
        <v/>
      </c>
      <c r="B50" s="499"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26" t="str">
        <f t="shared" ca="1" si="0"/>
        <v/>
      </c>
      <c r="D50" s="527"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27"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27"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27"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27"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27"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27"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27"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27"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27"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27"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27"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27"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27"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27"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27"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27"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27"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28"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28"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28"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28"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28"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28"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28"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28"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28"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28"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28"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28"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28"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28"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28"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28"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28"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28"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28"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28"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28"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28"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28"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28"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28"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28"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28"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28"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28"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28"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29"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605"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29"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29"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29"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29"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29"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29"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29"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29"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29"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29"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29"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29"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29"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29"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29"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29"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90" t="str">
        <f ca="1">+IF(OFFSET('Water Data'!$D$27,0,10*ROW('Water Data'!D44))="","",OFFSET('Water Data'!$D$27,0,10*ROW('Water Data'!D44)))</f>
        <v/>
      </c>
      <c r="BT50" s="390" t="str">
        <f ca="1">+IF(OFFSET('Water Data'!$D$28,0,10*ROW('Water Data'!D44))="","",OFFSET('Water Data'!$D$28,0,10*ROW('Water Data'!D44)))</f>
        <v/>
      </c>
      <c r="BU50" s="390" t="str">
        <f ca="1">+IF(OFFSET('Water Data'!$D$29,0,10*ROW('Water Data'!D44))="","",OFFSET('Water Data'!$D$29,0,10*ROW('Water Data'!D44)))</f>
        <v/>
      </c>
      <c r="BV50" s="390" t="str">
        <f ca="1">+IF(OFFSET('Water Data'!$E$27,0,10*ROW('Water Data'!E44))="","",OFFSET('Water Data'!$E$27,0,10*ROW('Water Data'!E44)))</f>
        <v/>
      </c>
      <c r="BW50" s="390" t="str">
        <f ca="1">+IF(OFFSET('Water Data'!$E$28,0,10*ROW('Water Data'!E44))="","",OFFSET('Water Data'!$E$28,0,10*ROW('Water Data'!E44)))</f>
        <v/>
      </c>
      <c r="BX50" s="390" t="str">
        <f ca="1">+IF(OFFSET('Water Data'!$E$29,0,10*ROW('Water Data'!E44))="","",OFFSET('Water Data'!$E$29,0,10*ROW('Water Data'!E44)))</f>
        <v/>
      </c>
      <c r="BY50" s="390" t="str">
        <f ca="1">+IF(OFFSET('Water Data'!$F$27,0,10*ROW('Water Data'!F44))="","",OFFSET('Water Data'!$F$27,0,10*ROW('Water Data'!F44)))</f>
        <v/>
      </c>
      <c r="BZ50" s="390" t="str">
        <f ca="1">+IF(OFFSET('Water Data'!$F$28,0,10*ROW('Water Data'!F44))="","",OFFSET('Water Data'!$F$28,0,10*ROW('Water Data'!F44)))</f>
        <v/>
      </c>
      <c r="CA50" s="390" t="str">
        <f ca="1">+IF(OFFSET('Water Data'!$F$29,0,10*ROW('Water Data'!F44))="","",OFFSET('Water Data'!$F$29,0,10*ROW('Water Data'!F44)))</f>
        <v/>
      </c>
      <c r="CB50" s="390" t="str">
        <f ca="1">+IF(OFFSET('Water Data'!$G$27,0,10*ROW('Water Data'!G44))="","",OFFSET('Water Data'!$G$27,0,10*ROW('Water Data'!G44)))</f>
        <v/>
      </c>
      <c r="CC50" s="390" t="str">
        <f ca="1">+IF(OFFSET('Water Data'!$G$28,0,10*ROW('Water Data'!G44))="","",OFFSET('Water Data'!$G$28,0,10*ROW('Water Data'!G44)))</f>
        <v/>
      </c>
      <c r="CD50" s="390" t="str">
        <f ca="1">+IF(OFFSET('Water Data'!$G$29,0,10*ROW('Water Data'!G44))="","",OFFSET('Water Data'!$G$29,0,10*ROW('Water Data'!G44)))</f>
        <v/>
      </c>
      <c r="CE50" s="390" t="str">
        <f ca="1">+IF(OFFSET('Water Data'!$H$27,0,10*ROW('Water Data'!H44))="","",OFFSET('Water Data'!$H$27,0,10*ROW('Water Data'!H44)))</f>
        <v/>
      </c>
      <c r="CF50" s="390" t="str">
        <f ca="1">+IF(OFFSET('Water Data'!$H$28,0,10*ROW('Water Data'!H44))="","",OFFSET('Water Data'!$H$28,0,10*ROW('Water Data'!H44)))</f>
        <v/>
      </c>
      <c r="CG50" s="390" t="str">
        <f ca="1">+IF(OFFSET('Water Data'!$H$29,0,10*ROW('Water Data'!H44))="","",OFFSET('Water Data'!$H$29,0,10*ROW('Water Data'!H44)))</f>
        <v/>
      </c>
      <c r="CH50" s="390" t="str">
        <f ca="1">+IF(OFFSET('Water Data'!$I$27,0,10*ROW('Water Data'!I44))="","",OFFSET('Water Data'!$I$27,0,10*ROW('Water Data'!I44)))</f>
        <v/>
      </c>
      <c r="CI50" s="390" t="str">
        <f ca="1">+IF(OFFSET('Water Data'!$I$28,0,10*ROW('Water Data'!I44))="","",OFFSET('Water Data'!$I$28,0,10*ROW('Water Data'!I44)))</f>
        <v/>
      </c>
      <c r="CJ50" s="390" t="str">
        <f ca="1">+IF(OFFSET('Water Data'!$I$29,0,10*ROW('Water Data'!I44))="","",OFFSET('Water Data'!$I$29,0,10*ROW('Water Data'!I44)))</f>
        <v/>
      </c>
      <c r="CK50" s="390" t="str">
        <f ca="1">+IF(OFFSET('Sanitation Data'!$D$28,0,10*ROW('Sanitation Data'!D44))="","",OFFSET('Sanitation Data'!$D$28,0,10*ROW('Sanitation Data'!D44)))</f>
        <v/>
      </c>
      <c r="CL50" s="390" t="str">
        <f ca="1">+IF(OFFSET('Sanitation Data'!$D$29,0,10*ROW('Sanitation Data'!D44))="","",OFFSET('Sanitation Data'!$D$29,0,10*ROW('Sanitation Data'!D44)))</f>
        <v/>
      </c>
      <c r="CM50" s="390" t="str">
        <f ca="1">+IF(OFFSET('Sanitation Data'!$D$30,0,10*ROW('Sanitation Data'!D44))="","",OFFSET('Sanitation Data'!$D$30,0,10*ROW('Sanitation Data'!D44)))</f>
        <v/>
      </c>
      <c r="CN50" s="390" t="str">
        <f ca="1">+IF(OFFSET('Sanitation Data'!$D$31,0,10*ROW('Sanitation Data'!D44))="","",OFFSET('Sanitation Data'!$D$31,0,10*ROW('Sanitation Data'!D44)))</f>
        <v/>
      </c>
      <c r="CO50" s="390" t="str">
        <f ca="1">+IF(OFFSET('Sanitation Data'!$D$32,0,10*ROW('Sanitation Data'!D44))="","",OFFSET('Sanitation Data'!$D$32,0,10*ROW('Sanitation Data'!D44)))</f>
        <v/>
      </c>
      <c r="CP50" s="390" t="str">
        <f ca="1">+IF(OFFSET('Sanitation Data'!$E$28,0,10*ROW('Sanitation Data'!E44))="","",OFFSET('Sanitation Data'!$E$28,0,10*ROW('Sanitation Data'!E44)))</f>
        <v/>
      </c>
      <c r="CQ50" s="390" t="str">
        <f ca="1">+IF(OFFSET('Sanitation Data'!$E$29,0,10*ROW('Sanitation Data'!E44))="","",OFFSET('Sanitation Data'!$E$29,0,10*ROW('Sanitation Data'!E44)))</f>
        <v/>
      </c>
      <c r="CR50" s="390" t="str">
        <f ca="1">+IF(OFFSET('Sanitation Data'!$E$30,0,10*ROW('Sanitation Data'!E44))="","",OFFSET('Sanitation Data'!$E$30,0,10*ROW('Sanitation Data'!E44)))</f>
        <v/>
      </c>
      <c r="CS50" s="390" t="str">
        <f ca="1">+IF(OFFSET('Sanitation Data'!$E$31,0,10*ROW('Sanitation Data'!E44))="","",OFFSET('Sanitation Data'!$E$31,0,10*ROW('Sanitation Data'!E44)))</f>
        <v/>
      </c>
      <c r="CT50" s="390" t="str">
        <f ca="1">+IF(OFFSET('Sanitation Data'!$E$32,0,10*ROW('Sanitation Data'!E44))="","",OFFSET('Sanitation Data'!$E$32,0,10*ROW('Sanitation Data'!E44)))</f>
        <v/>
      </c>
      <c r="CU50" s="390" t="str">
        <f ca="1">+IF(OFFSET('Sanitation Data'!$F$28,0,10*ROW('Sanitation Data'!F44))="","",OFFSET('Sanitation Data'!$F$28,0,10*ROW('Sanitation Data'!F44)))</f>
        <v/>
      </c>
      <c r="CV50" s="390" t="str">
        <f ca="1">+IF(OFFSET('Sanitation Data'!$F$29,0,10*ROW('Sanitation Data'!F44))="","",OFFSET('Sanitation Data'!$F$29,0,10*ROW('Sanitation Data'!F44)))</f>
        <v/>
      </c>
      <c r="CW50" s="390" t="str">
        <f ca="1">+IF(OFFSET('Sanitation Data'!$F$30,0,10*ROW('Sanitation Data'!F44))="","",OFFSET('Sanitation Data'!$F$30,0,10*ROW('Sanitation Data'!F44)))</f>
        <v/>
      </c>
      <c r="CX50" s="390" t="str">
        <f ca="1">+IF(OFFSET('Sanitation Data'!$F$31,0,10*ROW('Sanitation Data'!F44))="","",OFFSET('Sanitation Data'!$F$31,0,10*ROW('Sanitation Data'!F44)))</f>
        <v/>
      </c>
      <c r="CY50" s="390" t="str">
        <f ca="1">+IF(OFFSET('Sanitation Data'!$F$32,0,10*ROW('Sanitation Data'!F44))="","",OFFSET('Sanitation Data'!$F$32,0,10*ROW('Sanitation Data'!F44)))</f>
        <v/>
      </c>
      <c r="CZ50" s="390" t="str">
        <f ca="1">+IF(OFFSET('Sanitation Data'!$G$28,0,10*ROW('Sanitation Data'!G44))="","",OFFSET('Sanitation Data'!$G$28,0,10*ROW('Sanitation Data'!G44)))</f>
        <v/>
      </c>
      <c r="DA50" s="390" t="str">
        <f ca="1">+IF(OFFSET('Sanitation Data'!$G$29,0,10*ROW('Sanitation Data'!G44))="","",OFFSET('Sanitation Data'!$G$29,0,10*ROW('Sanitation Data'!G44)))</f>
        <v/>
      </c>
      <c r="DB50" s="390" t="str">
        <f ca="1">+IF(OFFSET('Sanitation Data'!$G$30,0,10*ROW('Sanitation Data'!G44))="","",OFFSET('Sanitation Data'!$G$30,0,10*ROW('Sanitation Data'!G44)))</f>
        <v/>
      </c>
      <c r="DC50" s="390" t="str">
        <f ca="1">+IF(OFFSET('Sanitation Data'!$G$31,0,10*ROW('Sanitation Data'!G44))="","",OFFSET('Sanitation Data'!$G$31,0,10*ROW('Sanitation Data'!G44)))</f>
        <v/>
      </c>
      <c r="DD50" s="390" t="str">
        <f ca="1">+IF(OFFSET('Sanitation Data'!$G$32,0,10*ROW('Sanitation Data'!G44))="","",OFFSET('Sanitation Data'!$G$32,0,10*ROW('Sanitation Data'!G44)))</f>
        <v/>
      </c>
      <c r="DE50" s="390" t="str">
        <f ca="1">+IF(OFFSET('Sanitation Data'!$H$28,0,10*ROW('Sanitation Data'!H44))="","",OFFSET('Sanitation Data'!$H$28,0,10*ROW('Sanitation Data'!H44)))</f>
        <v/>
      </c>
      <c r="DF50" s="390" t="str">
        <f ca="1">+IF(OFFSET('Sanitation Data'!$H$29,0,10*ROW('Sanitation Data'!H44))="","",OFFSET('Sanitation Data'!$H$29,0,10*ROW('Sanitation Data'!H44)))</f>
        <v/>
      </c>
      <c r="DG50" s="390" t="str">
        <f ca="1">+IF(OFFSET('Sanitation Data'!$H$30,0,10*ROW('Sanitation Data'!H44))="","",OFFSET('Sanitation Data'!$H$30,0,10*ROW('Sanitation Data'!H44)))</f>
        <v/>
      </c>
      <c r="DH50" s="390" t="str">
        <f ca="1">+IF(OFFSET('Sanitation Data'!$H$31,0,10*ROW('Sanitation Data'!H44))="","",OFFSET('Sanitation Data'!$H$31,0,10*ROW('Sanitation Data'!H44)))</f>
        <v/>
      </c>
      <c r="DI50" s="390" t="str">
        <f ca="1">+IF(OFFSET('Sanitation Data'!$H$32,0,10*ROW('Sanitation Data'!H44))="","",OFFSET('Sanitation Data'!$H$32,0,10*ROW('Sanitation Data'!H44)))</f>
        <v/>
      </c>
      <c r="DJ50" s="390" t="str">
        <f ca="1">+IF(OFFSET('Sanitation Data'!$I$28,0,10*ROW('Sanitation Data'!I44))="","",OFFSET('Sanitation Data'!$I$28,0,10*ROW('Sanitation Data'!I44)))</f>
        <v/>
      </c>
      <c r="DK50" s="390" t="str">
        <f ca="1">+IF(OFFSET('Sanitation Data'!$I$29,0,10*ROW('Sanitation Data'!I44))="","",OFFSET('Sanitation Data'!$I$29,0,10*ROW('Sanitation Data'!I44)))</f>
        <v/>
      </c>
      <c r="DL50" s="390" t="str">
        <f ca="1">+IF(OFFSET('Sanitation Data'!$I$30,0,10*ROW('Sanitation Data'!I44))="","",OFFSET('Sanitation Data'!$I$30,0,10*ROW('Sanitation Data'!I44)))</f>
        <v/>
      </c>
      <c r="DM50" s="390" t="str">
        <f ca="1">+IF(OFFSET('Sanitation Data'!$I$31,0,10*ROW('Sanitation Data'!I44))="","",OFFSET('Sanitation Data'!$I$31,0,10*ROW('Sanitation Data'!I44)))</f>
        <v/>
      </c>
      <c r="DN50" s="390" t="str">
        <f ca="1">+IF(OFFSET('Sanitation Data'!$I$32,0,10*ROW('Sanitation Data'!I44))="","",OFFSET('Sanitation Data'!$I$32,0,10*ROW('Sanitation Data'!I44)))</f>
        <v/>
      </c>
      <c r="DO50" s="390" t="str">
        <f ca="1">+IF(OFFSET('Hygiene Data'!$D$11,0,10*ROW('Hygiene Data'!D44))="","",OFFSET('Hygiene Data'!$D$11,0,10*ROW('Hygiene Data'!D44)))</f>
        <v/>
      </c>
      <c r="DP50" s="390" t="str">
        <f ca="1">+IF(OFFSET('Hygiene Data'!$D$12,0,10*ROW('Hygiene Data'!D44))="","",OFFSET('Hygiene Data'!$D$12,0,10*ROW('Hygiene Data'!D44)))</f>
        <v/>
      </c>
      <c r="DQ50" s="390" t="str">
        <f ca="1">+IF(OFFSET('Hygiene Data'!$D$13,0,10*ROW('Hygiene Data'!D44))="","",OFFSET('Hygiene Data'!$D$13,0,10*ROW('Hygiene Data'!D44)))</f>
        <v/>
      </c>
      <c r="DR50" s="390" t="str">
        <f ca="1">+IF(OFFSET('Hygiene Data'!$E$11,0,10*ROW('Hygiene Data'!E44))="","",OFFSET('Hygiene Data'!$E$11,0,10*ROW('Hygiene Data'!E44)))</f>
        <v/>
      </c>
      <c r="DS50" s="390" t="str">
        <f ca="1">+IF(OFFSET('Hygiene Data'!$E$12,0,10*ROW('Hygiene Data'!E44))="","",OFFSET('Hygiene Data'!$E$12,0,10*ROW('Hygiene Data'!E44)))</f>
        <v/>
      </c>
      <c r="DT50" s="390" t="str">
        <f ca="1">+IF(OFFSET('Hygiene Data'!$E$13,0,10*ROW('Hygiene Data'!E44))="","",OFFSET('Hygiene Data'!$E$13,0,10*ROW('Hygiene Data'!E44)))</f>
        <v/>
      </c>
      <c r="DU50" s="390" t="str">
        <f ca="1">+IF(OFFSET('Hygiene Data'!$F$11,0,10*ROW('Hygiene Data'!F44))="","",OFFSET('Hygiene Data'!$F$11,0,10*ROW('Hygiene Data'!F44)))</f>
        <v/>
      </c>
      <c r="DV50" s="390" t="str">
        <f ca="1">+IF(OFFSET('Hygiene Data'!$F$12,0,10*ROW('Hygiene Data'!F44))="","",OFFSET('Hygiene Data'!$F$12,0,10*ROW('Hygiene Data'!F44)))</f>
        <v/>
      </c>
      <c r="DW50" s="390" t="str">
        <f ca="1">+IF(OFFSET('Hygiene Data'!$F$13,0,10*ROW('Hygiene Data'!F44))="","",OFFSET('Hygiene Data'!$F$13,0,10*ROW('Hygiene Data'!F44)))</f>
        <v/>
      </c>
      <c r="DX50" s="390" t="str">
        <f ca="1">+IF(OFFSET('Hygiene Data'!$G$11,0,10*ROW('Hygiene Data'!G44))="","",OFFSET('Hygiene Data'!$G$11,0,10*ROW('Hygiene Data'!G44)))</f>
        <v/>
      </c>
      <c r="DY50" s="390" t="str">
        <f ca="1">+IF(OFFSET('Hygiene Data'!$G$12,0,10*ROW('Hygiene Data'!G44))="","",OFFSET('Hygiene Data'!$G$12,0,10*ROW('Hygiene Data'!G44)))</f>
        <v/>
      </c>
      <c r="DZ50" s="390" t="str">
        <f ca="1">+IF(OFFSET('Hygiene Data'!$G$13,0,10*ROW('Hygiene Data'!G44))="","",OFFSET('Hygiene Data'!$G$13,0,10*ROW('Hygiene Data'!G44)))</f>
        <v/>
      </c>
      <c r="EA50" s="390" t="str">
        <f ca="1">+IF(OFFSET('Hygiene Data'!$H$11,0,10*ROW('Hygiene Data'!H44))="","",OFFSET('Hygiene Data'!$H$11,0,10*ROW('Hygiene Data'!H44)))</f>
        <v/>
      </c>
      <c r="EB50" s="390" t="str">
        <f ca="1">+IF(OFFSET('Hygiene Data'!$H$12,0,10*ROW('Hygiene Data'!H44))="","",OFFSET('Hygiene Data'!$H$12,0,10*ROW('Hygiene Data'!H44)))</f>
        <v/>
      </c>
      <c r="EC50" s="390" t="str">
        <f ca="1">+IF(OFFSET('Hygiene Data'!$H$13,0,10*ROW('Hygiene Data'!H44))="","",OFFSET('Hygiene Data'!$H$13,0,10*ROW('Hygiene Data'!H44)))</f>
        <v/>
      </c>
      <c r="ED50" s="390" t="str">
        <f ca="1">+IF(OFFSET('Hygiene Data'!$I$11,0,10*ROW('Hygiene Data'!I44))="","",OFFSET('Hygiene Data'!$I$11,0,10*ROW('Hygiene Data'!I44)))</f>
        <v/>
      </c>
      <c r="EE50" s="390" t="str">
        <f ca="1">+IF(OFFSET('Hygiene Data'!$I$12,0,10*ROW('Hygiene Data'!I44))="","",OFFSET('Hygiene Data'!$I$12,0,10*ROW('Hygiene Data'!I44)))</f>
        <v/>
      </c>
      <c r="EF50" s="390" t="str">
        <f ca="1">+IF(OFFSET('Hygiene Data'!$I$13,0,10*ROW('Hygiene Data'!I44))="","",OFFSET('Hygiene Data'!$I$13,0,10*ROW('Hygiene Data'!I44)))</f>
        <v/>
      </c>
    </row>
    <row r="51" spans="1:136" x14ac:dyDescent="0.25">
      <c r="A51" s="499" t="str">
        <f ca="1">+IF(OFFSET('Water Data'!$B$2,0,10*ROW('Water Data'!E45))="","",OFFSET('Water Data'!$B$2,0,10*ROW('Water Data'!E45)))</f>
        <v/>
      </c>
      <c r="B51" s="499"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26" t="str">
        <f t="shared" ca="1" si="0"/>
        <v/>
      </c>
      <c r="D51" s="527"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27"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27"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27"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27"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27"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27"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27"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27"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27"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27"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27"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27"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27"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27"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27"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27"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27"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28"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28"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28"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28"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28"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28"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28"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28"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28"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28"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28"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28"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28"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28"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28"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28"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28"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28"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28"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28"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28"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28"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28"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28"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28"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28"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28"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28"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28"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28"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29"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605"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29"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29"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29"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29"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29"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29"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29"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29"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29"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29"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29"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29"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29"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29"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29"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29"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90" t="str">
        <f ca="1">+IF(OFFSET('Water Data'!$D$27,0,10*ROW('Water Data'!D45))="","",OFFSET('Water Data'!$D$27,0,10*ROW('Water Data'!D45)))</f>
        <v/>
      </c>
      <c r="BT51" s="390" t="str">
        <f ca="1">+IF(OFFSET('Water Data'!$D$28,0,10*ROW('Water Data'!D45))="","",OFFSET('Water Data'!$D$28,0,10*ROW('Water Data'!D45)))</f>
        <v/>
      </c>
      <c r="BU51" s="390" t="str">
        <f ca="1">+IF(OFFSET('Water Data'!$D$29,0,10*ROW('Water Data'!D45))="","",OFFSET('Water Data'!$D$29,0,10*ROW('Water Data'!D45)))</f>
        <v/>
      </c>
      <c r="BV51" s="390" t="str">
        <f ca="1">+IF(OFFSET('Water Data'!$E$27,0,10*ROW('Water Data'!E45))="","",OFFSET('Water Data'!$E$27,0,10*ROW('Water Data'!E45)))</f>
        <v/>
      </c>
      <c r="BW51" s="390" t="str">
        <f ca="1">+IF(OFFSET('Water Data'!$E$28,0,10*ROW('Water Data'!E45))="","",OFFSET('Water Data'!$E$28,0,10*ROW('Water Data'!E45)))</f>
        <v/>
      </c>
      <c r="BX51" s="390" t="str">
        <f ca="1">+IF(OFFSET('Water Data'!$E$29,0,10*ROW('Water Data'!E45))="","",OFFSET('Water Data'!$E$29,0,10*ROW('Water Data'!E45)))</f>
        <v/>
      </c>
      <c r="BY51" s="390" t="str">
        <f ca="1">+IF(OFFSET('Water Data'!$F$27,0,10*ROW('Water Data'!F45))="","",OFFSET('Water Data'!$F$27,0,10*ROW('Water Data'!F45)))</f>
        <v/>
      </c>
      <c r="BZ51" s="390" t="str">
        <f ca="1">+IF(OFFSET('Water Data'!$F$28,0,10*ROW('Water Data'!F45))="","",OFFSET('Water Data'!$F$28,0,10*ROW('Water Data'!F45)))</f>
        <v/>
      </c>
      <c r="CA51" s="390" t="str">
        <f ca="1">+IF(OFFSET('Water Data'!$F$29,0,10*ROW('Water Data'!F45))="","",OFFSET('Water Data'!$F$29,0,10*ROW('Water Data'!F45)))</f>
        <v/>
      </c>
      <c r="CB51" s="390" t="str">
        <f ca="1">+IF(OFFSET('Water Data'!$G$27,0,10*ROW('Water Data'!G45))="","",OFFSET('Water Data'!$G$27,0,10*ROW('Water Data'!G45)))</f>
        <v/>
      </c>
      <c r="CC51" s="390" t="str">
        <f ca="1">+IF(OFFSET('Water Data'!$G$28,0,10*ROW('Water Data'!G45))="","",OFFSET('Water Data'!$G$28,0,10*ROW('Water Data'!G45)))</f>
        <v/>
      </c>
      <c r="CD51" s="390" t="str">
        <f ca="1">+IF(OFFSET('Water Data'!$G$29,0,10*ROW('Water Data'!G45))="","",OFFSET('Water Data'!$G$29,0,10*ROW('Water Data'!G45)))</f>
        <v/>
      </c>
      <c r="CE51" s="390" t="str">
        <f ca="1">+IF(OFFSET('Water Data'!$H$27,0,10*ROW('Water Data'!H45))="","",OFFSET('Water Data'!$H$27,0,10*ROW('Water Data'!H45)))</f>
        <v/>
      </c>
      <c r="CF51" s="390" t="str">
        <f ca="1">+IF(OFFSET('Water Data'!$H$28,0,10*ROW('Water Data'!H45))="","",OFFSET('Water Data'!$H$28,0,10*ROW('Water Data'!H45)))</f>
        <v/>
      </c>
      <c r="CG51" s="390" t="str">
        <f ca="1">+IF(OFFSET('Water Data'!$H$29,0,10*ROW('Water Data'!H45))="","",OFFSET('Water Data'!$H$29,0,10*ROW('Water Data'!H45)))</f>
        <v/>
      </c>
      <c r="CH51" s="390" t="str">
        <f ca="1">+IF(OFFSET('Water Data'!$I$27,0,10*ROW('Water Data'!I45))="","",OFFSET('Water Data'!$I$27,0,10*ROW('Water Data'!I45)))</f>
        <v/>
      </c>
      <c r="CI51" s="390" t="str">
        <f ca="1">+IF(OFFSET('Water Data'!$I$28,0,10*ROW('Water Data'!I45))="","",OFFSET('Water Data'!$I$28,0,10*ROW('Water Data'!I45)))</f>
        <v/>
      </c>
      <c r="CJ51" s="390" t="str">
        <f ca="1">+IF(OFFSET('Water Data'!$I$29,0,10*ROW('Water Data'!I45))="","",OFFSET('Water Data'!$I$29,0,10*ROW('Water Data'!I45)))</f>
        <v/>
      </c>
      <c r="CK51" s="390" t="str">
        <f ca="1">+IF(OFFSET('Sanitation Data'!$D$28,0,10*ROW('Sanitation Data'!D45))="","",OFFSET('Sanitation Data'!$D$28,0,10*ROW('Sanitation Data'!D45)))</f>
        <v/>
      </c>
      <c r="CL51" s="390" t="str">
        <f ca="1">+IF(OFFSET('Sanitation Data'!$D$29,0,10*ROW('Sanitation Data'!D45))="","",OFFSET('Sanitation Data'!$D$29,0,10*ROW('Sanitation Data'!D45)))</f>
        <v/>
      </c>
      <c r="CM51" s="390" t="str">
        <f ca="1">+IF(OFFSET('Sanitation Data'!$D$30,0,10*ROW('Sanitation Data'!D45))="","",OFFSET('Sanitation Data'!$D$30,0,10*ROW('Sanitation Data'!D45)))</f>
        <v/>
      </c>
      <c r="CN51" s="390" t="str">
        <f ca="1">+IF(OFFSET('Sanitation Data'!$D$31,0,10*ROW('Sanitation Data'!D45))="","",OFFSET('Sanitation Data'!$D$31,0,10*ROW('Sanitation Data'!D45)))</f>
        <v/>
      </c>
      <c r="CO51" s="390" t="str">
        <f ca="1">+IF(OFFSET('Sanitation Data'!$D$32,0,10*ROW('Sanitation Data'!D45))="","",OFFSET('Sanitation Data'!$D$32,0,10*ROW('Sanitation Data'!D45)))</f>
        <v/>
      </c>
      <c r="CP51" s="390" t="str">
        <f ca="1">+IF(OFFSET('Sanitation Data'!$E$28,0,10*ROW('Sanitation Data'!E45))="","",OFFSET('Sanitation Data'!$E$28,0,10*ROW('Sanitation Data'!E45)))</f>
        <v/>
      </c>
      <c r="CQ51" s="390" t="str">
        <f ca="1">+IF(OFFSET('Sanitation Data'!$E$29,0,10*ROW('Sanitation Data'!E45))="","",OFFSET('Sanitation Data'!$E$29,0,10*ROW('Sanitation Data'!E45)))</f>
        <v/>
      </c>
      <c r="CR51" s="390" t="str">
        <f ca="1">+IF(OFFSET('Sanitation Data'!$E$30,0,10*ROW('Sanitation Data'!E45))="","",OFFSET('Sanitation Data'!$E$30,0,10*ROW('Sanitation Data'!E45)))</f>
        <v/>
      </c>
      <c r="CS51" s="390" t="str">
        <f ca="1">+IF(OFFSET('Sanitation Data'!$E$31,0,10*ROW('Sanitation Data'!E45))="","",OFFSET('Sanitation Data'!$E$31,0,10*ROW('Sanitation Data'!E45)))</f>
        <v/>
      </c>
      <c r="CT51" s="390" t="str">
        <f ca="1">+IF(OFFSET('Sanitation Data'!$E$32,0,10*ROW('Sanitation Data'!E45))="","",OFFSET('Sanitation Data'!$E$32,0,10*ROW('Sanitation Data'!E45)))</f>
        <v/>
      </c>
      <c r="CU51" s="390" t="str">
        <f ca="1">+IF(OFFSET('Sanitation Data'!$F$28,0,10*ROW('Sanitation Data'!F45))="","",OFFSET('Sanitation Data'!$F$28,0,10*ROW('Sanitation Data'!F45)))</f>
        <v/>
      </c>
      <c r="CV51" s="390" t="str">
        <f ca="1">+IF(OFFSET('Sanitation Data'!$F$29,0,10*ROW('Sanitation Data'!F45))="","",OFFSET('Sanitation Data'!$F$29,0,10*ROW('Sanitation Data'!F45)))</f>
        <v/>
      </c>
      <c r="CW51" s="390" t="str">
        <f ca="1">+IF(OFFSET('Sanitation Data'!$F$30,0,10*ROW('Sanitation Data'!F45))="","",OFFSET('Sanitation Data'!$F$30,0,10*ROW('Sanitation Data'!F45)))</f>
        <v/>
      </c>
      <c r="CX51" s="390" t="str">
        <f ca="1">+IF(OFFSET('Sanitation Data'!$F$31,0,10*ROW('Sanitation Data'!F45))="","",OFFSET('Sanitation Data'!$F$31,0,10*ROW('Sanitation Data'!F45)))</f>
        <v/>
      </c>
      <c r="CY51" s="390" t="str">
        <f ca="1">+IF(OFFSET('Sanitation Data'!$F$32,0,10*ROW('Sanitation Data'!F45))="","",OFFSET('Sanitation Data'!$F$32,0,10*ROW('Sanitation Data'!F45)))</f>
        <v/>
      </c>
      <c r="CZ51" s="390" t="str">
        <f ca="1">+IF(OFFSET('Sanitation Data'!$G$28,0,10*ROW('Sanitation Data'!G45))="","",OFFSET('Sanitation Data'!$G$28,0,10*ROW('Sanitation Data'!G45)))</f>
        <v/>
      </c>
      <c r="DA51" s="390" t="str">
        <f ca="1">+IF(OFFSET('Sanitation Data'!$G$29,0,10*ROW('Sanitation Data'!G45))="","",OFFSET('Sanitation Data'!$G$29,0,10*ROW('Sanitation Data'!G45)))</f>
        <v/>
      </c>
      <c r="DB51" s="390" t="str">
        <f ca="1">+IF(OFFSET('Sanitation Data'!$G$30,0,10*ROW('Sanitation Data'!G45))="","",OFFSET('Sanitation Data'!$G$30,0,10*ROW('Sanitation Data'!G45)))</f>
        <v/>
      </c>
      <c r="DC51" s="390" t="str">
        <f ca="1">+IF(OFFSET('Sanitation Data'!$G$31,0,10*ROW('Sanitation Data'!G45))="","",OFFSET('Sanitation Data'!$G$31,0,10*ROW('Sanitation Data'!G45)))</f>
        <v/>
      </c>
      <c r="DD51" s="390" t="str">
        <f ca="1">+IF(OFFSET('Sanitation Data'!$G$32,0,10*ROW('Sanitation Data'!G45))="","",OFFSET('Sanitation Data'!$G$32,0,10*ROW('Sanitation Data'!G45)))</f>
        <v/>
      </c>
      <c r="DE51" s="390" t="str">
        <f ca="1">+IF(OFFSET('Sanitation Data'!$H$28,0,10*ROW('Sanitation Data'!H45))="","",OFFSET('Sanitation Data'!$H$28,0,10*ROW('Sanitation Data'!H45)))</f>
        <v/>
      </c>
      <c r="DF51" s="390" t="str">
        <f ca="1">+IF(OFFSET('Sanitation Data'!$H$29,0,10*ROW('Sanitation Data'!H45))="","",OFFSET('Sanitation Data'!$H$29,0,10*ROW('Sanitation Data'!H45)))</f>
        <v/>
      </c>
      <c r="DG51" s="390" t="str">
        <f ca="1">+IF(OFFSET('Sanitation Data'!$H$30,0,10*ROW('Sanitation Data'!H45))="","",OFFSET('Sanitation Data'!$H$30,0,10*ROW('Sanitation Data'!H45)))</f>
        <v/>
      </c>
      <c r="DH51" s="390" t="str">
        <f ca="1">+IF(OFFSET('Sanitation Data'!$H$31,0,10*ROW('Sanitation Data'!H45))="","",OFFSET('Sanitation Data'!$H$31,0,10*ROW('Sanitation Data'!H45)))</f>
        <v/>
      </c>
      <c r="DI51" s="390" t="str">
        <f ca="1">+IF(OFFSET('Sanitation Data'!$H$32,0,10*ROW('Sanitation Data'!H45))="","",OFFSET('Sanitation Data'!$H$32,0,10*ROW('Sanitation Data'!H45)))</f>
        <v/>
      </c>
      <c r="DJ51" s="390" t="str">
        <f ca="1">+IF(OFFSET('Sanitation Data'!$I$28,0,10*ROW('Sanitation Data'!I45))="","",OFFSET('Sanitation Data'!$I$28,0,10*ROW('Sanitation Data'!I45)))</f>
        <v/>
      </c>
      <c r="DK51" s="390" t="str">
        <f ca="1">+IF(OFFSET('Sanitation Data'!$I$29,0,10*ROW('Sanitation Data'!I45))="","",OFFSET('Sanitation Data'!$I$29,0,10*ROW('Sanitation Data'!I45)))</f>
        <v/>
      </c>
      <c r="DL51" s="390" t="str">
        <f ca="1">+IF(OFFSET('Sanitation Data'!$I$30,0,10*ROW('Sanitation Data'!I45))="","",OFFSET('Sanitation Data'!$I$30,0,10*ROW('Sanitation Data'!I45)))</f>
        <v/>
      </c>
      <c r="DM51" s="390" t="str">
        <f ca="1">+IF(OFFSET('Sanitation Data'!$I$31,0,10*ROW('Sanitation Data'!I45))="","",OFFSET('Sanitation Data'!$I$31,0,10*ROW('Sanitation Data'!I45)))</f>
        <v/>
      </c>
      <c r="DN51" s="390" t="str">
        <f ca="1">+IF(OFFSET('Sanitation Data'!$I$32,0,10*ROW('Sanitation Data'!I45))="","",OFFSET('Sanitation Data'!$I$32,0,10*ROW('Sanitation Data'!I45)))</f>
        <v/>
      </c>
      <c r="DO51" s="390" t="str">
        <f ca="1">+IF(OFFSET('Hygiene Data'!$D$11,0,10*ROW('Hygiene Data'!D45))="","",OFFSET('Hygiene Data'!$D$11,0,10*ROW('Hygiene Data'!D45)))</f>
        <v/>
      </c>
      <c r="DP51" s="390" t="str">
        <f ca="1">+IF(OFFSET('Hygiene Data'!$D$12,0,10*ROW('Hygiene Data'!D45))="","",OFFSET('Hygiene Data'!$D$12,0,10*ROW('Hygiene Data'!D45)))</f>
        <v/>
      </c>
      <c r="DQ51" s="390" t="str">
        <f ca="1">+IF(OFFSET('Hygiene Data'!$D$13,0,10*ROW('Hygiene Data'!D45))="","",OFFSET('Hygiene Data'!$D$13,0,10*ROW('Hygiene Data'!D45)))</f>
        <v/>
      </c>
      <c r="DR51" s="390" t="str">
        <f ca="1">+IF(OFFSET('Hygiene Data'!$E$11,0,10*ROW('Hygiene Data'!E45))="","",OFFSET('Hygiene Data'!$E$11,0,10*ROW('Hygiene Data'!E45)))</f>
        <v/>
      </c>
      <c r="DS51" s="390" t="str">
        <f ca="1">+IF(OFFSET('Hygiene Data'!$E$12,0,10*ROW('Hygiene Data'!E45))="","",OFFSET('Hygiene Data'!$E$12,0,10*ROW('Hygiene Data'!E45)))</f>
        <v/>
      </c>
      <c r="DT51" s="390" t="str">
        <f ca="1">+IF(OFFSET('Hygiene Data'!$E$13,0,10*ROW('Hygiene Data'!E45))="","",OFFSET('Hygiene Data'!$E$13,0,10*ROW('Hygiene Data'!E45)))</f>
        <v/>
      </c>
      <c r="DU51" s="390" t="str">
        <f ca="1">+IF(OFFSET('Hygiene Data'!$F$11,0,10*ROW('Hygiene Data'!F45))="","",OFFSET('Hygiene Data'!$F$11,0,10*ROW('Hygiene Data'!F45)))</f>
        <v/>
      </c>
      <c r="DV51" s="390" t="str">
        <f ca="1">+IF(OFFSET('Hygiene Data'!$F$12,0,10*ROW('Hygiene Data'!F45))="","",OFFSET('Hygiene Data'!$F$12,0,10*ROW('Hygiene Data'!F45)))</f>
        <v/>
      </c>
      <c r="DW51" s="390" t="str">
        <f ca="1">+IF(OFFSET('Hygiene Data'!$F$13,0,10*ROW('Hygiene Data'!F45))="","",OFFSET('Hygiene Data'!$F$13,0,10*ROW('Hygiene Data'!F45)))</f>
        <v/>
      </c>
      <c r="DX51" s="390" t="str">
        <f ca="1">+IF(OFFSET('Hygiene Data'!$G$11,0,10*ROW('Hygiene Data'!G45))="","",OFFSET('Hygiene Data'!$G$11,0,10*ROW('Hygiene Data'!G45)))</f>
        <v/>
      </c>
      <c r="DY51" s="390" t="str">
        <f ca="1">+IF(OFFSET('Hygiene Data'!$G$12,0,10*ROW('Hygiene Data'!G45))="","",OFFSET('Hygiene Data'!$G$12,0,10*ROW('Hygiene Data'!G45)))</f>
        <v/>
      </c>
      <c r="DZ51" s="390" t="str">
        <f ca="1">+IF(OFFSET('Hygiene Data'!$G$13,0,10*ROW('Hygiene Data'!G45))="","",OFFSET('Hygiene Data'!$G$13,0,10*ROW('Hygiene Data'!G45)))</f>
        <v/>
      </c>
      <c r="EA51" s="390" t="str">
        <f ca="1">+IF(OFFSET('Hygiene Data'!$H$11,0,10*ROW('Hygiene Data'!H45))="","",OFFSET('Hygiene Data'!$H$11,0,10*ROW('Hygiene Data'!H45)))</f>
        <v/>
      </c>
      <c r="EB51" s="390" t="str">
        <f ca="1">+IF(OFFSET('Hygiene Data'!$H$12,0,10*ROW('Hygiene Data'!H45))="","",OFFSET('Hygiene Data'!$H$12,0,10*ROW('Hygiene Data'!H45)))</f>
        <v/>
      </c>
      <c r="EC51" s="390" t="str">
        <f ca="1">+IF(OFFSET('Hygiene Data'!$H$13,0,10*ROW('Hygiene Data'!H45))="","",OFFSET('Hygiene Data'!$H$13,0,10*ROW('Hygiene Data'!H45)))</f>
        <v/>
      </c>
      <c r="ED51" s="390" t="str">
        <f ca="1">+IF(OFFSET('Hygiene Data'!$I$11,0,10*ROW('Hygiene Data'!I45))="","",OFFSET('Hygiene Data'!$I$11,0,10*ROW('Hygiene Data'!I45)))</f>
        <v/>
      </c>
      <c r="EE51" s="390" t="str">
        <f ca="1">+IF(OFFSET('Hygiene Data'!$I$12,0,10*ROW('Hygiene Data'!I45))="","",OFFSET('Hygiene Data'!$I$12,0,10*ROW('Hygiene Data'!I45)))</f>
        <v/>
      </c>
      <c r="EF51" s="390" t="str">
        <f ca="1">+IF(OFFSET('Hygiene Data'!$I$13,0,10*ROW('Hygiene Data'!I45))="","",OFFSET('Hygiene Data'!$I$13,0,10*ROW('Hygiene Data'!I45)))</f>
        <v/>
      </c>
    </row>
    <row r="52" spans="1:136" x14ac:dyDescent="0.25">
      <c r="A52" s="499" t="str">
        <f ca="1">+IF(OFFSET('Water Data'!$B$2,0,10*ROW('Water Data'!E46))="","",OFFSET('Water Data'!$B$2,0,10*ROW('Water Data'!E46)))</f>
        <v/>
      </c>
      <c r="B52" s="499"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26" t="str">
        <f t="shared" ca="1" si="0"/>
        <v/>
      </c>
      <c r="D52" s="527"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27"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27"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27"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27"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27"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27"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27"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27"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27"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27"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27"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27"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27"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27"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27"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27"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27"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28"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28"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28"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28"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28"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28"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28"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28"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28"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28"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28"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28"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28"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28"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28"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28"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28"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28"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28"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28"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28"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28"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28"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28"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28"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28"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28"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28"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28"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28"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29"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605"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29"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29"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29"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29"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29"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29"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29"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29"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29"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29"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29"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29"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29"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29"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29"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29"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90" t="str">
        <f ca="1">+IF(OFFSET('Water Data'!$D$27,0,10*ROW('Water Data'!D46))="","",OFFSET('Water Data'!$D$27,0,10*ROW('Water Data'!D46)))</f>
        <v/>
      </c>
      <c r="BT52" s="390" t="str">
        <f ca="1">+IF(OFFSET('Water Data'!$D$28,0,10*ROW('Water Data'!D46))="","",OFFSET('Water Data'!$D$28,0,10*ROW('Water Data'!D46)))</f>
        <v/>
      </c>
      <c r="BU52" s="390" t="str">
        <f ca="1">+IF(OFFSET('Water Data'!$D$29,0,10*ROW('Water Data'!D46))="","",OFFSET('Water Data'!$D$29,0,10*ROW('Water Data'!D46)))</f>
        <v/>
      </c>
      <c r="BV52" s="390" t="str">
        <f ca="1">+IF(OFFSET('Water Data'!$E$27,0,10*ROW('Water Data'!E46))="","",OFFSET('Water Data'!$E$27,0,10*ROW('Water Data'!E46)))</f>
        <v/>
      </c>
      <c r="BW52" s="390" t="str">
        <f ca="1">+IF(OFFSET('Water Data'!$E$28,0,10*ROW('Water Data'!E46))="","",OFFSET('Water Data'!$E$28,0,10*ROW('Water Data'!E46)))</f>
        <v/>
      </c>
      <c r="BX52" s="390" t="str">
        <f ca="1">+IF(OFFSET('Water Data'!$E$29,0,10*ROW('Water Data'!E46))="","",OFFSET('Water Data'!$E$29,0,10*ROW('Water Data'!E46)))</f>
        <v/>
      </c>
      <c r="BY52" s="390" t="str">
        <f ca="1">+IF(OFFSET('Water Data'!$F$27,0,10*ROW('Water Data'!F46))="","",OFFSET('Water Data'!$F$27,0,10*ROW('Water Data'!F46)))</f>
        <v/>
      </c>
      <c r="BZ52" s="390" t="str">
        <f ca="1">+IF(OFFSET('Water Data'!$F$28,0,10*ROW('Water Data'!F46))="","",OFFSET('Water Data'!$F$28,0,10*ROW('Water Data'!F46)))</f>
        <v/>
      </c>
      <c r="CA52" s="390" t="str">
        <f ca="1">+IF(OFFSET('Water Data'!$F$29,0,10*ROW('Water Data'!F46))="","",OFFSET('Water Data'!$F$29,0,10*ROW('Water Data'!F46)))</f>
        <v/>
      </c>
      <c r="CB52" s="390" t="str">
        <f ca="1">+IF(OFFSET('Water Data'!$G$27,0,10*ROW('Water Data'!G46))="","",OFFSET('Water Data'!$G$27,0,10*ROW('Water Data'!G46)))</f>
        <v/>
      </c>
      <c r="CC52" s="390" t="str">
        <f ca="1">+IF(OFFSET('Water Data'!$G$28,0,10*ROW('Water Data'!G46))="","",OFFSET('Water Data'!$G$28,0,10*ROW('Water Data'!G46)))</f>
        <v/>
      </c>
      <c r="CD52" s="390" t="str">
        <f ca="1">+IF(OFFSET('Water Data'!$G$29,0,10*ROW('Water Data'!G46))="","",OFFSET('Water Data'!$G$29,0,10*ROW('Water Data'!G46)))</f>
        <v/>
      </c>
      <c r="CE52" s="390" t="str">
        <f ca="1">+IF(OFFSET('Water Data'!$H$27,0,10*ROW('Water Data'!H46))="","",OFFSET('Water Data'!$H$27,0,10*ROW('Water Data'!H46)))</f>
        <v/>
      </c>
      <c r="CF52" s="390" t="str">
        <f ca="1">+IF(OFFSET('Water Data'!$H$28,0,10*ROW('Water Data'!H46))="","",OFFSET('Water Data'!$H$28,0,10*ROW('Water Data'!H46)))</f>
        <v/>
      </c>
      <c r="CG52" s="390" t="str">
        <f ca="1">+IF(OFFSET('Water Data'!$H$29,0,10*ROW('Water Data'!H46))="","",OFFSET('Water Data'!$H$29,0,10*ROW('Water Data'!H46)))</f>
        <v/>
      </c>
      <c r="CH52" s="390" t="str">
        <f ca="1">+IF(OFFSET('Water Data'!$I$27,0,10*ROW('Water Data'!I46))="","",OFFSET('Water Data'!$I$27,0,10*ROW('Water Data'!I46)))</f>
        <v/>
      </c>
      <c r="CI52" s="390" t="str">
        <f ca="1">+IF(OFFSET('Water Data'!$I$28,0,10*ROW('Water Data'!I46))="","",OFFSET('Water Data'!$I$28,0,10*ROW('Water Data'!I46)))</f>
        <v/>
      </c>
      <c r="CJ52" s="390" t="str">
        <f ca="1">+IF(OFFSET('Water Data'!$I$29,0,10*ROW('Water Data'!I46))="","",OFFSET('Water Data'!$I$29,0,10*ROW('Water Data'!I46)))</f>
        <v/>
      </c>
      <c r="CK52" s="390" t="str">
        <f ca="1">+IF(OFFSET('Sanitation Data'!$D$28,0,10*ROW('Sanitation Data'!D46))="","",OFFSET('Sanitation Data'!$D$28,0,10*ROW('Sanitation Data'!D46)))</f>
        <v/>
      </c>
      <c r="CL52" s="390" t="str">
        <f ca="1">+IF(OFFSET('Sanitation Data'!$D$29,0,10*ROW('Sanitation Data'!D46))="","",OFFSET('Sanitation Data'!$D$29,0,10*ROW('Sanitation Data'!D46)))</f>
        <v/>
      </c>
      <c r="CM52" s="390" t="str">
        <f ca="1">+IF(OFFSET('Sanitation Data'!$D$30,0,10*ROW('Sanitation Data'!D46))="","",OFFSET('Sanitation Data'!$D$30,0,10*ROW('Sanitation Data'!D46)))</f>
        <v/>
      </c>
      <c r="CN52" s="390" t="str">
        <f ca="1">+IF(OFFSET('Sanitation Data'!$D$31,0,10*ROW('Sanitation Data'!D46))="","",OFFSET('Sanitation Data'!$D$31,0,10*ROW('Sanitation Data'!D46)))</f>
        <v/>
      </c>
      <c r="CO52" s="390" t="str">
        <f ca="1">+IF(OFFSET('Sanitation Data'!$D$32,0,10*ROW('Sanitation Data'!D46))="","",OFFSET('Sanitation Data'!$D$32,0,10*ROW('Sanitation Data'!D46)))</f>
        <v/>
      </c>
      <c r="CP52" s="390" t="str">
        <f ca="1">+IF(OFFSET('Sanitation Data'!$E$28,0,10*ROW('Sanitation Data'!E46))="","",OFFSET('Sanitation Data'!$E$28,0,10*ROW('Sanitation Data'!E46)))</f>
        <v/>
      </c>
      <c r="CQ52" s="390" t="str">
        <f ca="1">+IF(OFFSET('Sanitation Data'!$E$29,0,10*ROW('Sanitation Data'!E46))="","",OFFSET('Sanitation Data'!$E$29,0,10*ROW('Sanitation Data'!E46)))</f>
        <v/>
      </c>
      <c r="CR52" s="390" t="str">
        <f ca="1">+IF(OFFSET('Sanitation Data'!$E$30,0,10*ROW('Sanitation Data'!E46))="","",OFFSET('Sanitation Data'!$E$30,0,10*ROW('Sanitation Data'!E46)))</f>
        <v/>
      </c>
      <c r="CS52" s="390" t="str">
        <f ca="1">+IF(OFFSET('Sanitation Data'!$E$31,0,10*ROW('Sanitation Data'!E46))="","",OFFSET('Sanitation Data'!$E$31,0,10*ROW('Sanitation Data'!E46)))</f>
        <v/>
      </c>
      <c r="CT52" s="390" t="str">
        <f ca="1">+IF(OFFSET('Sanitation Data'!$E$32,0,10*ROW('Sanitation Data'!E46))="","",OFFSET('Sanitation Data'!$E$32,0,10*ROW('Sanitation Data'!E46)))</f>
        <v/>
      </c>
      <c r="CU52" s="390" t="str">
        <f ca="1">+IF(OFFSET('Sanitation Data'!$F$28,0,10*ROW('Sanitation Data'!F46))="","",OFFSET('Sanitation Data'!$F$28,0,10*ROW('Sanitation Data'!F46)))</f>
        <v/>
      </c>
      <c r="CV52" s="390" t="str">
        <f ca="1">+IF(OFFSET('Sanitation Data'!$F$29,0,10*ROW('Sanitation Data'!F46))="","",OFFSET('Sanitation Data'!$F$29,0,10*ROW('Sanitation Data'!F46)))</f>
        <v/>
      </c>
      <c r="CW52" s="390" t="str">
        <f ca="1">+IF(OFFSET('Sanitation Data'!$F$30,0,10*ROW('Sanitation Data'!F46))="","",OFFSET('Sanitation Data'!$F$30,0,10*ROW('Sanitation Data'!F46)))</f>
        <v/>
      </c>
      <c r="CX52" s="390" t="str">
        <f ca="1">+IF(OFFSET('Sanitation Data'!$F$31,0,10*ROW('Sanitation Data'!F46))="","",OFFSET('Sanitation Data'!$F$31,0,10*ROW('Sanitation Data'!F46)))</f>
        <v/>
      </c>
      <c r="CY52" s="390" t="str">
        <f ca="1">+IF(OFFSET('Sanitation Data'!$F$32,0,10*ROW('Sanitation Data'!F46))="","",OFFSET('Sanitation Data'!$F$32,0,10*ROW('Sanitation Data'!F46)))</f>
        <v/>
      </c>
      <c r="CZ52" s="390" t="str">
        <f ca="1">+IF(OFFSET('Sanitation Data'!$G$28,0,10*ROW('Sanitation Data'!G46))="","",OFFSET('Sanitation Data'!$G$28,0,10*ROW('Sanitation Data'!G46)))</f>
        <v/>
      </c>
      <c r="DA52" s="390" t="str">
        <f ca="1">+IF(OFFSET('Sanitation Data'!$G$29,0,10*ROW('Sanitation Data'!G46))="","",OFFSET('Sanitation Data'!$G$29,0,10*ROW('Sanitation Data'!G46)))</f>
        <v/>
      </c>
      <c r="DB52" s="390" t="str">
        <f ca="1">+IF(OFFSET('Sanitation Data'!$G$30,0,10*ROW('Sanitation Data'!G46))="","",OFFSET('Sanitation Data'!$G$30,0,10*ROW('Sanitation Data'!G46)))</f>
        <v/>
      </c>
      <c r="DC52" s="390" t="str">
        <f ca="1">+IF(OFFSET('Sanitation Data'!$G$31,0,10*ROW('Sanitation Data'!G46))="","",OFFSET('Sanitation Data'!$G$31,0,10*ROW('Sanitation Data'!G46)))</f>
        <v/>
      </c>
      <c r="DD52" s="390" t="str">
        <f ca="1">+IF(OFFSET('Sanitation Data'!$G$32,0,10*ROW('Sanitation Data'!G46))="","",OFFSET('Sanitation Data'!$G$32,0,10*ROW('Sanitation Data'!G46)))</f>
        <v/>
      </c>
      <c r="DE52" s="390" t="str">
        <f ca="1">+IF(OFFSET('Sanitation Data'!$H$28,0,10*ROW('Sanitation Data'!H46))="","",OFFSET('Sanitation Data'!$H$28,0,10*ROW('Sanitation Data'!H46)))</f>
        <v/>
      </c>
      <c r="DF52" s="390" t="str">
        <f ca="1">+IF(OFFSET('Sanitation Data'!$H$29,0,10*ROW('Sanitation Data'!H46))="","",OFFSET('Sanitation Data'!$H$29,0,10*ROW('Sanitation Data'!H46)))</f>
        <v/>
      </c>
      <c r="DG52" s="390" t="str">
        <f ca="1">+IF(OFFSET('Sanitation Data'!$H$30,0,10*ROW('Sanitation Data'!H46))="","",OFFSET('Sanitation Data'!$H$30,0,10*ROW('Sanitation Data'!H46)))</f>
        <v/>
      </c>
      <c r="DH52" s="390" t="str">
        <f ca="1">+IF(OFFSET('Sanitation Data'!$H$31,0,10*ROW('Sanitation Data'!H46))="","",OFFSET('Sanitation Data'!$H$31,0,10*ROW('Sanitation Data'!H46)))</f>
        <v/>
      </c>
      <c r="DI52" s="390" t="str">
        <f ca="1">+IF(OFFSET('Sanitation Data'!$H$32,0,10*ROW('Sanitation Data'!H46))="","",OFFSET('Sanitation Data'!$H$32,0,10*ROW('Sanitation Data'!H46)))</f>
        <v/>
      </c>
      <c r="DJ52" s="390" t="str">
        <f ca="1">+IF(OFFSET('Sanitation Data'!$I$28,0,10*ROW('Sanitation Data'!I46))="","",OFFSET('Sanitation Data'!$I$28,0,10*ROW('Sanitation Data'!I46)))</f>
        <v/>
      </c>
      <c r="DK52" s="390" t="str">
        <f ca="1">+IF(OFFSET('Sanitation Data'!$I$29,0,10*ROW('Sanitation Data'!I46))="","",OFFSET('Sanitation Data'!$I$29,0,10*ROW('Sanitation Data'!I46)))</f>
        <v/>
      </c>
      <c r="DL52" s="390" t="str">
        <f ca="1">+IF(OFFSET('Sanitation Data'!$I$30,0,10*ROW('Sanitation Data'!I46))="","",OFFSET('Sanitation Data'!$I$30,0,10*ROW('Sanitation Data'!I46)))</f>
        <v/>
      </c>
      <c r="DM52" s="390" t="str">
        <f ca="1">+IF(OFFSET('Sanitation Data'!$I$31,0,10*ROW('Sanitation Data'!I46))="","",OFFSET('Sanitation Data'!$I$31,0,10*ROW('Sanitation Data'!I46)))</f>
        <v/>
      </c>
      <c r="DN52" s="390" t="str">
        <f ca="1">+IF(OFFSET('Sanitation Data'!$I$32,0,10*ROW('Sanitation Data'!I46))="","",OFFSET('Sanitation Data'!$I$32,0,10*ROW('Sanitation Data'!I46)))</f>
        <v/>
      </c>
      <c r="DO52" s="390" t="str">
        <f ca="1">+IF(OFFSET('Hygiene Data'!$D$11,0,10*ROW('Hygiene Data'!D46))="","",OFFSET('Hygiene Data'!$D$11,0,10*ROW('Hygiene Data'!D46)))</f>
        <v/>
      </c>
      <c r="DP52" s="390" t="str">
        <f ca="1">+IF(OFFSET('Hygiene Data'!$D$12,0,10*ROW('Hygiene Data'!D46))="","",OFFSET('Hygiene Data'!$D$12,0,10*ROW('Hygiene Data'!D46)))</f>
        <v/>
      </c>
      <c r="DQ52" s="390" t="str">
        <f ca="1">+IF(OFFSET('Hygiene Data'!$D$13,0,10*ROW('Hygiene Data'!D46))="","",OFFSET('Hygiene Data'!$D$13,0,10*ROW('Hygiene Data'!D46)))</f>
        <v/>
      </c>
      <c r="DR52" s="390" t="str">
        <f ca="1">+IF(OFFSET('Hygiene Data'!$E$11,0,10*ROW('Hygiene Data'!E46))="","",OFFSET('Hygiene Data'!$E$11,0,10*ROW('Hygiene Data'!E46)))</f>
        <v/>
      </c>
      <c r="DS52" s="390" t="str">
        <f ca="1">+IF(OFFSET('Hygiene Data'!$E$12,0,10*ROW('Hygiene Data'!E46))="","",OFFSET('Hygiene Data'!$E$12,0,10*ROW('Hygiene Data'!E46)))</f>
        <v/>
      </c>
      <c r="DT52" s="390" t="str">
        <f ca="1">+IF(OFFSET('Hygiene Data'!$E$13,0,10*ROW('Hygiene Data'!E46))="","",OFFSET('Hygiene Data'!$E$13,0,10*ROW('Hygiene Data'!E46)))</f>
        <v/>
      </c>
      <c r="DU52" s="390" t="str">
        <f ca="1">+IF(OFFSET('Hygiene Data'!$F$11,0,10*ROW('Hygiene Data'!F46))="","",OFFSET('Hygiene Data'!$F$11,0,10*ROW('Hygiene Data'!F46)))</f>
        <v/>
      </c>
      <c r="DV52" s="390" t="str">
        <f ca="1">+IF(OFFSET('Hygiene Data'!$F$12,0,10*ROW('Hygiene Data'!F46))="","",OFFSET('Hygiene Data'!$F$12,0,10*ROW('Hygiene Data'!F46)))</f>
        <v/>
      </c>
      <c r="DW52" s="390" t="str">
        <f ca="1">+IF(OFFSET('Hygiene Data'!$F$13,0,10*ROW('Hygiene Data'!F46))="","",OFFSET('Hygiene Data'!$F$13,0,10*ROW('Hygiene Data'!F46)))</f>
        <v/>
      </c>
      <c r="DX52" s="390" t="str">
        <f ca="1">+IF(OFFSET('Hygiene Data'!$G$11,0,10*ROW('Hygiene Data'!G46))="","",OFFSET('Hygiene Data'!$G$11,0,10*ROW('Hygiene Data'!G46)))</f>
        <v/>
      </c>
      <c r="DY52" s="390" t="str">
        <f ca="1">+IF(OFFSET('Hygiene Data'!$G$12,0,10*ROW('Hygiene Data'!G46))="","",OFFSET('Hygiene Data'!$G$12,0,10*ROW('Hygiene Data'!G46)))</f>
        <v/>
      </c>
      <c r="DZ52" s="390" t="str">
        <f ca="1">+IF(OFFSET('Hygiene Data'!$G$13,0,10*ROW('Hygiene Data'!G46))="","",OFFSET('Hygiene Data'!$G$13,0,10*ROW('Hygiene Data'!G46)))</f>
        <v/>
      </c>
      <c r="EA52" s="390" t="str">
        <f ca="1">+IF(OFFSET('Hygiene Data'!$H$11,0,10*ROW('Hygiene Data'!H46))="","",OFFSET('Hygiene Data'!$H$11,0,10*ROW('Hygiene Data'!H46)))</f>
        <v/>
      </c>
      <c r="EB52" s="390" t="str">
        <f ca="1">+IF(OFFSET('Hygiene Data'!$H$12,0,10*ROW('Hygiene Data'!H46))="","",OFFSET('Hygiene Data'!$H$12,0,10*ROW('Hygiene Data'!H46)))</f>
        <v/>
      </c>
      <c r="EC52" s="390" t="str">
        <f ca="1">+IF(OFFSET('Hygiene Data'!$H$13,0,10*ROW('Hygiene Data'!H46))="","",OFFSET('Hygiene Data'!$H$13,0,10*ROW('Hygiene Data'!H46)))</f>
        <v/>
      </c>
      <c r="ED52" s="390" t="str">
        <f ca="1">+IF(OFFSET('Hygiene Data'!$I$11,0,10*ROW('Hygiene Data'!I46))="","",OFFSET('Hygiene Data'!$I$11,0,10*ROW('Hygiene Data'!I46)))</f>
        <v/>
      </c>
      <c r="EE52" s="390" t="str">
        <f ca="1">+IF(OFFSET('Hygiene Data'!$I$12,0,10*ROW('Hygiene Data'!I46))="","",OFFSET('Hygiene Data'!$I$12,0,10*ROW('Hygiene Data'!I46)))</f>
        <v/>
      </c>
      <c r="EF52" s="390" t="str">
        <f ca="1">+IF(OFFSET('Hygiene Data'!$I$13,0,10*ROW('Hygiene Data'!I46))="","",OFFSET('Hygiene Data'!$I$13,0,10*ROW('Hygiene Data'!I46)))</f>
        <v/>
      </c>
    </row>
    <row r="53" spans="1:136" x14ac:dyDescent="0.25">
      <c r="A53" s="499" t="str">
        <f ca="1">+IF(OFFSET('Water Data'!$B$2,0,10*ROW('Water Data'!E47))="","",OFFSET('Water Data'!$B$2,0,10*ROW('Water Data'!E47)))</f>
        <v/>
      </c>
      <c r="B53" s="499"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26" t="str">
        <f t="shared" ca="1" si="0"/>
        <v/>
      </c>
      <c r="D53" s="527"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27"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27"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27"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27"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27"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27"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27"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27"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27"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27"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27"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27"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27"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27"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27"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27"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27"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28"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28"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28"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28"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28"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28"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28"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28"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28"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28"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28"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28"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28"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28"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28"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28"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28"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28"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28"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28"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28"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28"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28"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28"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28"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28"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28"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28"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28"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28"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29"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605"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29"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29"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29"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29"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29"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29"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29"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29"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29"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29"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29"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29"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29"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29"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29"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29"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90" t="str">
        <f ca="1">+IF(OFFSET('Water Data'!$D$27,0,10*ROW('Water Data'!D47))="","",OFFSET('Water Data'!$D$27,0,10*ROW('Water Data'!D47)))</f>
        <v/>
      </c>
      <c r="BT53" s="390" t="str">
        <f ca="1">+IF(OFFSET('Water Data'!$D$28,0,10*ROW('Water Data'!D47))="","",OFFSET('Water Data'!$D$28,0,10*ROW('Water Data'!D47)))</f>
        <v/>
      </c>
      <c r="BU53" s="390" t="str">
        <f ca="1">+IF(OFFSET('Water Data'!$D$29,0,10*ROW('Water Data'!D47))="","",OFFSET('Water Data'!$D$29,0,10*ROW('Water Data'!D47)))</f>
        <v/>
      </c>
      <c r="BV53" s="390" t="str">
        <f ca="1">+IF(OFFSET('Water Data'!$E$27,0,10*ROW('Water Data'!E47))="","",OFFSET('Water Data'!$E$27,0,10*ROW('Water Data'!E47)))</f>
        <v/>
      </c>
      <c r="BW53" s="390" t="str">
        <f ca="1">+IF(OFFSET('Water Data'!$E$28,0,10*ROW('Water Data'!E47))="","",OFFSET('Water Data'!$E$28,0,10*ROW('Water Data'!E47)))</f>
        <v/>
      </c>
      <c r="BX53" s="390" t="str">
        <f ca="1">+IF(OFFSET('Water Data'!$E$29,0,10*ROW('Water Data'!E47))="","",OFFSET('Water Data'!$E$29,0,10*ROW('Water Data'!E47)))</f>
        <v/>
      </c>
      <c r="BY53" s="390" t="str">
        <f ca="1">+IF(OFFSET('Water Data'!$F$27,0,10*ROW('Water Data'!F47))="","",OFFSET('Water Data'!$F$27,0,10*ROW('Water Data'!F47)))</f>
        <v/>
      </c>
      <c r="BZ53" s="390" t="str">
        <f ca="1">+IF(OFFSET('Water Data'!$F$28,0,10*ROW('Water Data'!F47))="","",OFFSET('Water Data'!$F$28,0,10*ROW('Water Data'!F47)))</f>
        <v/>
      </c>
      <c r="CA53" s="390" t="str">
        <f ca="1">+IF(OFFSET('Water Data'!$F$29,0,10*ROW('Water Data'!F47))="","",OFFSET('Water Data'!$F$29,0,10*ROW('Water Data'!F47)))</f>
        <v/>
      </c>
      <c r="CB53" s="390" t="str">
        <f ca="1">+IF(OFFSET('Water Data'!$G$27,0,10*ROW('Water Data'!G47))="","",OFFSET('Water Data'!$G$27,0,10*ROW('Water Data'!G47)))</f>
        <v/>
      </c>
      <c r="CC53" s="390" t="str">
        <f ca="1">+IF(OFFSET('Water Data'!$G$28,0,10*ROW('Water Data'!G47))="","",OFFSET('Water Data'!$G$28,0,10*ROW('Water Data'!G47)))</f>
        <v/>
      </c>
      <c r="CD53" s="390" t="str">
        <f ca="1">+IF(OFFSET('Water Data'!$G$29,0,10*ROW('Water Data'!G47))="","",OFFSET('Water Data'!$G$29,0,10*ROW('Water Data'!G47)))</f>
        <v/>
      </c>
      <c r="CE53" s="390" t="str">
        <f ca="1">+IF(OFFSET('Water Data'!$H$27,0,10*ROW('Water Data'!H47))="","",OFFSET('Water Data'!$H$27,0,10*ROW('Water Data'!H47)))</f>
        <v/>
      </c>
      <c r="CF53" s="390" t="str">
        <f ca="1">+IF(OFFSET('Water Data'!$H$28,0,10*ROW('Water Data'!H47))="","",OFFSET('Water Data'!$H$28,0,10*ROW('Water Data'!H47)))</f>
        <v/>
      </c>
      <c r="CG53" s="390" t="str">
        <f ca="1">+IF(OFFSET('Water Data'!$H$29,0,10*ROW('Water Data'!H47))="","",OFFSET('Water Data'!$H$29,0,10*ROW('Water Data'!H47)))</f>
        <v/>
      </c>
      <c r="CH53" s="390" t="str">
        <f ca="1">+IF(OFFSET('Water Data'!$I$27,0,10*ROW('Water Data'!I47))="","",OFFSET('Water Data'!$I$27,0,10*ROW('Water Data'!I47)))</f>
        <v/>
      </c>
      <c r="CI53" s="390" t="str">
        <f ca="1">+IF(OFFSET('Water Data'!$I$28,0,10*ROW('Water Data'!I47))="","",OFFSET('Water Data'!$I$28,0,10*ROW('Water Data'!I47)))</f>
        <v/>
      </c>
      <c r="CJ53" s="390" t="str">
        <f ca="1">+IF(OFFSET('Water Data'!$I$29,0,10*ROW('Water Data'!I47))="","",OFFSET('Water Data'!$I$29,0,10*ROW('Water Data'!I47)))</f>
        <v/>
      </c>
      <c r="CK53" s="390" t="str">
        <f ca="1">+IF(OFFSET('Sanitation Data'!$D$28,0,10*ROW('Sanitation Data'!D47))="","",OFFSET('Sanitation Data'!$D$28,0,10*ROW('Sanitation Data'!D47)))</f>
        <v/>
      </c>
      <c r="CL53" s="390" t="str">
        <f ca="1">+IF(OFFSET('Sanitation Data'!$D$29,0,10*ROW('Sanitation Data'!D47))="","",OFFSET('Sanitation Data'!$D$29,0,10*ROW('Sanitation Data'!D47)))</f>
        <v/>
      </c>
      <c r="CM53" s="390" t="str">
        <f ca="1">+IF(OFFSET('Sanitation Data'!$D$30,0,10*ROW('Sanitation Data'!D47))="","",OFFSET('Sanitation Data'!$D$30,0,10*ROW('Sanitation Data'!D47)))</f>
        <v/>
      </c>
      <c r="CN53" s="390" t="str">
        <f ca="1">+IF(OFFSET('Sanitation Data'!$D$31,0,10*ROW('Sanitation Data'!D47))="","",OFFSET('Sanitation Data'!$D$31,0,10*ROW('Sanitation Data'!D47)))</f>
        <v/>
      </c>
      <c r="CO53" s="390" t="str">
        <f ca="1">+IF(OFFSET('Sanitation Data'!$D$32,0,10*ROW('Sanitation Data'!D47))="","",OFFSET('Sanitation Data'!$D$32,0,10*ROW('Sanitation Data'!D47)))</f>
        <v/>
      </c>
      <c r="CP53" s="390" t="str">
        <f ca="1">+IF(OFFSET('Sanitation Data'!$E$28,0,10*ROW('Sanitation Data'!E47))="","",OFFSET('Sanitation Data'!$E$28,0,10*ROW('Sanitation Data'!E47)))</f>
        <v/>
      </c>
      <c r="CQ53" s="390" t="str">
        <f ca="1">+IF(OFFSET('Sanitation Data'!$E$29,0,10*ROW('Sanitation Data'!E47))="","",OFFSET('Sanitation Data'!$E$29,0,10*ROW('Sanitation Data'!E47)))</f>
        <v/>
      </c>
      <c r="CR53" s="390" t="str">
        <f ca="1">+IF(OFFSET('Sanitation Data'!$E$30,0,10*ROW('Sanitation Data'!E47))="","",OFFSET('Sanitation Data'!$E$30,0,10*ROW('Sanitation Data'!E47)))</f>
        <v/>
      </c>
      <c r="CS53" s="390" t="str">
        <f ca="1">+IF(OFFSET('Sanitation Data'!$E$31,0,10*ROW('Sanitation Data'!E47))="","",OFFSET('Sanitation Data'!$E$31,0,10*ROW('Sanitation Data'!E47)))</f>
        <v/>
      </c>
      <c r="CT53" s="390" t="str">
        <f ca="1">+IF(OFFSET('Sanitation Data'!$E$32,0,10*ROW('Sanitation Data'!E47))="","",OFFSET('Sanitation Data'!$E$32,0,10*ROW('Sanitation Data'!E47)))</f>
        <v/>
      </c>
      <c r="CU53" s="390" t="str">
        <f ca="1">+IF(OFFSET('Sanitation Data'!$F$28,0,10*ROW('Sanitation Data'!F47))="","",OFFSET('Sanitation Data'!$F$28,0,10*ROW('Sanitation Data'!F47)))</f>
        <v/>
      </c>
      <c r="CV53" s="390" t="str">
        <f ca="1">+IF(OFFSET('Sanitation Data'!$F$29,0,10*ROW('Sanitation Data'!F47))="","",OFFSET('Sanitation Data'!$F$29,0,10*ROW('Sanitation Data'!F47)))</f>
        <v/>
      </c>
      <c r="CW53" s="390" t="str">
        <f ca="1">+IF(OFFSET('Sanitation Data'!$F$30,0,10*ROW('Sanitation Data'!F47))="","",OFFSET('Sanitation Data'!$F$30,0,10*ROW('Sanitation Data'!F47)))</f>
        <v/>
      </c>
      <c r="CX53" s="390" t="str">
        <f ca="1">+IF(OFFSET('Sanitation Data'!$F$31,0,10*ROW('Sanitation Data'!F47))="","",OFFSET('Sanitation Data'!$F$31,0,10*ROW('Sanitation Data'!F47)))</f>
        <v/>
      </c>
      <c r="CY53" s="390" t="str">
        <f ca="1">+IF(OFFSET('Sanitation Data'!$F$32,0,10*ROW('Sanitation Data'!F47))="","",OFFSET('Sanitation Data'!$F$32,0,10*ROW('Sanitation Data'!F47)))</f>
        <v/>
      </c>
      <c r="CZ53" s="390" t="str">
        <f ca="1">+IF(OFFSET('Sanitation Data'!$G$28,0,10*ROW('Sanitation Data'!G47))="","",OFFSET('Sanitation Data'!$G$28,0,10*ROW('Sanitation Data'!G47)))</f>
        <v/>
      </c>
      <c r="DA53" s="390" t="str">
        <f ca="1">+IF(OFFSET('Sanitation Data'!$G$29,0,10*ROW('Sanitation Data'!G47))="","",OFFSET('Sanitation Data'!$G$29,0,10*ROW('Sanitation Data'!G47)))</f>
        <v/>
      </c>
      <c r="DB53" s="390" t="str">
        <f ca="1">+IF(OFFSET('Sanitation Data'!$G$30,0,10*ROW('Sanitation Data'!G47))="","",OFFSET('Sanitation Data'!$G$30,0,10*ROW('Sanitation Data'!G47)))</f>
        <v/>
      </c>
      <c r="DC53" s="390" t="str">
        <f ca="1">+IF(OFFSET('Sanitation Data'!$G$31,0,10*ROW('Sanitation Data'!G47))="","",OFFSET('Sanitation Data'!$G$31,0,10*ROW('Sanitation Data'!G47)))</f>
        <v/>
      </c>
      <c r="DD53" s="390" t="str">
        <f ca="1">+IF(OFFSET('Sanitation Data'!$G$32,0,10*ROW('Sanitation Data'!G47))="","",OFFSET('Sanitation Data'!$G$32,0,10*ROW('Sanitation Data'!G47)))</f>
        <v/>
      </c>
      <c r="DE53" s="390" t="str">
        <f ca="1">+IF(OFFSET('Sanitation Data'!$H$28,0,10*ROW('Sanitation Data'!H47))="","",OFFSET('Sanitation Data'!$H$28,0,10*ROW('Sanitation Data'!H47)))</f>
        <v/>
      </c>
      <c r="DF53" s="390" t="str">
        <f ca="1">+IF(OFFSET('Sanitation Data'!$H$29,0,10*ROW('Sanitation Data'!H47))="","",OFFSET('Sanitation Data'!$H$29,0,10*ROW('Sanitation Data'!H47)))</f>
        <v/>
      </c>
      <c r="DG53" s="390" t="str">
        <f ca="1">+IF(OFFSET('Sanitation Data'!$H$30,0,10*ROW('Sanitation Data'!H47))="","",OFFSET('Sanitation Data'!$H$30,0,10*ROW('Sanitation Data'!H47)))</f>
        <v/>
      </c>
      <c r="DH53" s="390" t="str">
        <f ca="1">+IF(OFFSET('Sanitation Data'!$H$31,0,10*ROW('Sanitation Data'!H47))="","",OFFSET('Sanitation Data'!$H$31,0,10*ROW('Sanitation Data'!H47)))</f>
        <v/>
      </c>
      <c r="DI53" s="390" t="str">
        <f ca="1">+IF(OFFSET('Sanitation Data'!$H$32,0,10*ROW('Sanitation Data'!H47))="","",OFFSET('Sanitation Data'!$H$32,0,10*ROW('Sanitation Data'!H47)))</f>
        <v/>
      </c>
      <c r="DJ53" s="390" t="str">
        <f ca="1">+IF(OFFSET('Sanitation Data'!$I$28,0,10*ROW('Sanitation Data'!I47))="","",OFFSET('Sanitation Data'!$I$28,0,10*ROW('Sanitation Data'!I47)))</f>
        <v/>
      </c>
      <c r="DK53" s="390" t="str">
        <f ca="1">+IF(OFFSET('Sanitation Data'!$I$29,0,10*ROW('Sanitation Data'!I47))="","",OFFSET('Sanitation Data'!$I$29,0,10*ROW('Sanitation Data'!I47)))</f>
        <v/>
      </c>
      <c r="DL53" s="390" t="str">
        <f ca="1">+IF(OFFSET('Sanitation Data'!$I$30,0,10*ROW('Sanitation Data'!I47))="","",OFFSET('Sanitation Data'!$I$30,0,10*ROW('Sanitation Data'!I47)))</f>
        <v/>
      </c>
      <c r="DM53" s="390" t="str">
        <f ca="1">+IF(OFFSET('Sanitation Data'!$I$31,0,10*ROW('Sanitation Data'!I47))="","",OFFSET('Sanitation Data'!$I$31,0,10*ROW('Sanitation Data'!I47)))</f>
        <v/>
      </c>
      <c r="DN53" s="390" t="str">
        <f ca="1">+IF(OFFSET('Sanitation Data'!$I$32,0,10*ROW('Sanitation Data'!I47))="","",OFFSET('Sanitation Data'!$I$32,0,10*ROW('Sanitation Data'!I47)))</f>
        <v/>
      </c>
      <c r="DO53" s="390" t="str">
        <f ca="1">+IF(OFFSET('Hygiene Data'!$D$11,0,10*ROW('Hygiene Data'!D47))="","",OFFSET('Hygiene Data'!$D$11,0,10*ROW('Hygiene Data'!D47)))</f>
        <v/>
      </c>
      <c r="DP53" s="390" t="str">
        <f ca="1">+IF(OFFSET('Hygiene Data'!$D$12,0,10*ROW('Hygiene Data'!D47))="","",OFFSET('Hygiene Data'!$D$12,0,10*ROW('Hygiene Data'!D47)))</f>
        <v/>
      </c>
      <c r="DQ53" s="390" t="str">
        <f ca="1">+IF(OFFSET('Hygiene Data'!$D$13,0,10*ROW('Hygiene Data'!D47))="","",OFFSET('Hygiene Data'!$D$13,0,10*ROW('Hygiene Data'!D47)))</f>
        <v/>
      </c>
      <c r="DR53" s="390" t="str">
        <f ca="1">+IF(OFFSET('Hygiene Data'!$E$11,0,10*ROW('Hygiene Data'!E47))="","",OFFSET('Hygiene Data'!$E$11,0,10*ROW('Hygiene Data'!E47)))</f>
        <v/>
      </c>
      <c r="DS53" s="390" t="str">
        <f ca="1">+IF(OFFSET('Hygiene Data'!$E$12,0,10*ROW('Hygiene Data'!E47))="","",OFFSET('Hygiene Data'!$E$12,0,10*ROW('Hygiene Data'!E47)))</f>
        <v/>
      </c>
      <c r="DT53" s="390" t="str">
        <f ca="1">+IF(OFFSET('Hygiene Data'!$E$13,0,10*ROW('Hygiene Data'!E47))="","",OFFSET('Hygiene Data'!$E$13,0,10*ROW('Hygiene Data'!E47)))</f>
        <v/>
      </c>
      <c r="DU53" s="390" t="str">
        <f ca="1">+IF(OFFSET('Hygiene Data'!$F$11,0,10*ROW('Hygiene Data'!F47))="","",OFFSET('Hygiene Data'!$F$11,0,10*ROW('Hygiene Data'!F47)))</f>
        <v/>
      </c>
      <c r="DV53" s="390" t="str">
        <f ca="1">+IF(OFFSET('Hygiene Data'!$F$12,0,10*ROW('Hygiene Data'!F47))="","",OFFSET('Hygiene Data'!$F$12,0,10*ROW('Hygiene Data'!F47)))</f>
        <v/>
      </c>
      <c r="DW53" s="390" t="str">
        <f ca="1">+IF(OFFSET('Hygiene Data'!$F$13,0,10*ROW('Hygiene Data'!F47))="","",OFFSET('Hygiene Data'!$F$13,0,10*ROW('Hygiene Data'!F47)))</f>
        <v/>
      </c>
      <c r="DX53" s="390" t="str">
        <f ca="1">+IF(OFFSET('Hygiene Data'!$G$11,0,10*ROW('Hygiene Data'!G47))="","",OFFSET('Hygiene Data'!$G$11,0,10*ROW('Hygiene Data'!G47)))</f>
        <v/>
      </c>
      <c r="DY53" s="390" t="str">
        <f ca="1">+IF(OFFSET('Hygiene Data'!$G$12,0,10*ROW('Hygiene Data'!G47))="","",OFFSET('Hygiene Data'!$G$12,0,10*ROW('Hygiene Data'!G47)))</f>
        <v/>
      </c>
      <c r="DZ53" s="390" t="str">
        <f ca="1">+IF(OFFSET('Hygiene Data'!$G$13,0,10*ROW('Hygiene Data'!G47))="","",OFFSET('Hygiene Data'!$G$13,0,10*ROW('Hygiene Data'!G47)))</f>
        <v/>
      </c>
      <c r="EA53" s="390" t="str">
        <f ca="1">+IF(OFFSET('Hygiene Data'!$H$11,0,10*ROW('Hygiene Data'!H47))="","",OFFSET('Hygiene Data'!$H$11,0,10*ROW('Hygiene Data'!H47)))</f>
        <v/>
      </c>
      <c r="EB53" s="390" t="str">
        <f ca="1">+IF(OFFSET('Hygiene Data'!$H$12,0,10*ROW('Hygiene Data'!H47))="","",OFFSET('Hygiene Data'!$H$12,0,10*ROW('Hygiene Data'!H47)))</f>
        <v/>
      </c>
      <c r="EC53" s="390" t="str">
        <f ca="1">+IF(OFFSET('Hygiene Data'!$H$13,0,10*ROW('Hygiene Data'!H47))="","",OFFSET('Hygiene Data'!$H$13,0,10*ROW('Hygiene Data'!H47)))</f>
        <v/>
      </c>
      <c r="ED53" s="390" t="str">
        <f ca="1">+IF(OFFSET('Hygiene Data'!$I$11,0,10*ROW('Hygiene Data'!I47))="","",OFFSET('Hygiene Data'!$I$11,0,10*ROW('Hygiene Data'!I47)))</f>
        <v/>
      </c>
      <c r="EE53" s="390" t="str">
        <f ca="1">+IF(OFFSET('Hygiene Data'!$I$12,0,10*ROW('Hygiene Data'!I47))="","",OFFSET('Hygiene Data'!$I$12,0,10*ROW('Hygiene Data'!I47)))</f>
        <v/>
      </c>
      <c r="EF53" s="390" t="str">
        <f ca="1">+IF(OFFSET('Hygiene Data'!$I$13,0,10*ROW('Hygiene Data'!I47))="","",OFFSET('Hygiene Data'!$I$13,0,10*ROW('Hygiene Data'!I47)))</f>
        <v/>
      </c>
    </row>
    <row r="54" spans="1:136" x14ac:dyDescent="0.25">
      <c r="A54" s="499" t="str">
        <f ca="1">+IF(OFFSET('Water Data'!$B$2,0,10*ROW('Water Data'!E48))="","",OFFSET('Water Data'!$B$2,0,10*ROW('Water Data'!E48)))</f>
        <v/>
      </c>
      <c r="B54" s="499"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26" t="str">
        <f t="shared" ca="1" si="0"/>
        <v/>
      </c>
      <c r="D54" s="527"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27"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27"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27"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27"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27"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27"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27"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27"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27"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27"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27"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27"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27"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27"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27"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27"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27"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28"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28"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28"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28"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28"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28"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28"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28"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28"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28"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28"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28"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28"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28"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28"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28"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28"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28"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28"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28"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28"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28"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28"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28"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28"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28"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28"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28"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28"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28"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29"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605"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29"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29"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29"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29"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29"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29"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29"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29"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29"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29"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29"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29"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29"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29"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29"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29"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90" t="str">
        <f ca="1">+IF(OFFSET('Water Data'!$D$27,0,10*ROW('Water Data'!D48))="","",OFFSET('Water Data'!$D$27,0,10*ROW('Water Data'!D48)))</f>
        <v/>
      </c>
      <c r="BT54" s="390" t="str">
        <f ca="1">+IF(OFFSET('Water Data'!$D$28,0,10*ROW('Water Data'!D48))="","",OFFSET('Water Data'!$D$28,0,10*ROW('Water Data'!D48)))</f>
        <v/>
      </c>
      <c r="BU54" s="390" t="str">
        <f ca="1">+IF(OFFSET('Water Data'!$D$29,0,10*ROW('Water Data'!D48))="","",OFFSET('Water Data'!$D$29,0,10*ROW('Water Data'!D48)))</f>
        <v/>
      </c>
      <c r="BV54" s="390" t="str">
        <f ca="1">+IF(OFFSET('Water Data'!$E$27,0,10*ROW('Water Data'!E48))="","",OFFSET('Water Data'!$E$27,0,10*ROW('Water Data'!E48)))</f>
        <v/>
      </c>
      <c r="BW54" s="390" t="str">
        <f ca="1">+IF(OFFSET('Water Data'!$E$28,0,10*ROW('Water Data'!E48))="","",OFFSET('Water Data'!$E$28,0,10*ROW('Water Data'!E48)))</f>
        <v/>
      </c>
      <c r="BX54" s="390" t="str">
        <f ca="1">+IF(OFFSET('Water Data'!$E$29,0,10*ROW('Water Data'!E48))="","",OFFSET('Water Data'!$E$29,0,10*ROW('Water Data'!E48)))</f>
        <v/>
      </c>
      <c r="BY54" s="390" t="str">
        <f ca="1">+IF(OFFSET('Water Data'!$F$27,0,10*ROW('Water Data'!F48))="","",OFFSET('Water Data'!$F$27,0,10*ROW('Water Data'!F48)))</f>
        <v/>
      </c>
      <c r="BZ54" s="390" t="str">
        <f ca="1">+IF(OFFSET('Water Data'!$F$28,0,10*ROW('Water Data'!F48))="","",OFFSET('Water Data'!$F$28,0,10*ROW('Water Data'!F48)))</f>
        <v/>
      </c>
      <c r="CA54" s="390" t="str">
        <f ca="1">+IF(OFFSET('Water Data'!$F$29,0,10*ROW('Water Data'!F48))="","",OFFSET('Water Data'!$F$29,0,10*ROW('Water Data'!F48)))</f>
        <v/>
      </c>
      <c r="CB54" s="390" t="str">
        <f ca="1">+IF(OFFSET('Water Data'!$G$27,0,10*ROW('Water Data'!G48))="","",OFFSET('Water Data'!$G$27,0,10*ROW('Water Data'!G48)))</f>
        <v/>
      </c>
      <c r="CC54" s="390" t="str">
        <f ca="1">+IF(OFFSET('Water Data'!$G$28,0,10*ROW('Water Data'!G48))="","",OFFSET('Water Data'!$G$28,0,10*ROW('Water Data'!G48)))</f>
        <v/>
      </c>
      <c r="CD54" s="390" t="str">
        <f ca="1">+IF(OFFSET('Water Data'!$G$29,0,10*ROW('Water Data'!G48))="","",OFFSET('Water Data'!$G$29,0,10*ROW('Water Data'!G48)))</f>
        <v/>
      </c>
      <c r="CE54" s="390" t="str">
        <f ca="1">+IF(OFFSET('Water Data'!$H$27,0,10*ROW('Water Data'!H48))="","",OFFSET('Water Data'!$H$27,0,10*ROW('Water Data'!H48)))</f>
        <v/>
      </c>
      <c r="CF54" s="390" t="str">
        <f ca="1">+IF(OFFSET('Water Data'!$H$28,0,10*ROW('Water Data'!H48))="","",OFFSET('Water Data'!$H$28,0,10*ROW('Water Data'!H48)))</f>
        <v/>
      </c>
      <c r="CG54" s="390" t="str">
        <f ca="1">+IF(OFFSET('Water Data'!$H$29,0,10*ROW('Water Data'!H48))="","",OFFSET('Water Data'!$H$29,0,10*ROW('Water Data'!H48)))</f>
        <v/>
      </c>
      <c r="CH54" s="390" t="str">
        <f ca="1">+IF(OFFSET('Water Data'!$I$27,0,10*ROW('Water Data'!I48))="","",OFFSET('Water Data'!$I$27,0,10*ROW('Water Data'!I48)))</f>
        <v/>
      </c>
      <c r="CI54" s="390" t="str">
        <f ca="1">+IF(OFFSET('Water Data'!$I$28,0,10*ROW('Water Data'!I48))="","",OFFSET('Water Data'!$I$28,0,10*ROW('Water Data'!I48)))</f>
        <v/>
      </c>
      <c r="CJ54" s="390" t="str">
        <f ca="1">+IF(OFFSET('Water Data'!$I$29,0,10*ROW('Water Data'!I48))="","",OFFSET('Water Data'!$I$29,0,10*ROW('Water Data'!I48)))</f>
        <v/>
      </c>
      <c r="CK54" s="390" t="str">
        <f ca="1">+IF(OFFSET('Sanitation Data'!$D$28,0,10*ROW('Sanitation Data'!D48))="","",OFFSET('Sanitation Data'!$D$28,0,10*ROW('Sanitation Data'!D48)))</f>
        <v/>
      </c>
      <c r="CL54" s="390" t="str">
        <f ca="1">+IF(OFFSET('Sanitation Data'!$D$29,0,10*ROW('Sanitation Data'!D48))="","",OFFSET('Sanitation Data'!$D$29,0,10*ROW('Sanitation Data'!D48)))</f>
        <v/>
      </c>
      <c r="CM54" s="390" t="str">
        <f ca="1">+IF(OFFSET('Sanitation Data'!$D$30,0,10*ROW('Sanitation Data'!D48))="","",OFFSET('Sanitation Data'!$D$30,0,10*ROW('Sanitation Data'!D48)))</f>
        <v/>
      </c>
      <c r="CN54" s="390" t="str">
        <f ca="1">+IF(OFFSET('Sanitation Data'!$D$31,0,10*ROW('Sanitation Data'!D48))="","",OFFSET('Sanitation Data'!$D$31,0,10*ROW('Sanitation Data'!D48)))</f>
        <v/>
      </c>
      <c r="CO54" s="390" t="str">
        <f ca="1">+IF(OFFSET('Sanitation Data'!$D$32,0,10*ROW('Sanitation Data'!D48))="","",OFFSET('Sanitation Data'!$D$32,0,10*ROW('Sanitation Data'!D48)))</f>
        <v/>
      </c>
      <c r="CP54" s="390" t="str">
        <f ca="1">+IF(OFFSET('Sanitation Data'!$E$28,0,10*ROW('Sanitation Data'!E48))="","",OFFSET('Sanitation Data'!$E$28,0,10*ROW('Sanitation Data'!E48)))</f>
        <v/>
      </c>
      <c r="CQ54" s="390" t="str">
        <f ca="1">+IF(OFFSET('Sanitation Data'!$E$29,0,10*ROW('Sanitation Data'!E48))="","",OFFSET('Sanitation Data'!$E$29,0,10*ROW('Sanitation Data'!E48)))</f>
        <v/>
      </c>
      <c r="CR54" s="390" t="str">
        <f ca="1">+IF(OFFSET('Sanitation Data'!$E$30,0,10*ROW('Sanitation Data'!E48))="","",OFFSET('Sanitation Data'!$E$30,0,10*ROW('Sanitation Data'!E48)))</f>
        <v/>
      </c>
      <c r="CS54" s="390" t="str">
        <f ca="1">+IF(OFFSET('Sanitation Data'!$E$31,0,10*ROW('Sanitation Data'!E48))="","",OFFSET('Sanitation Data'!$E$31,0,10*ROW('Sanitation Data'!E48)))</f>
        <v/>
      </c>
      <c r="CT54" s="390" t="str">
        <f ca="1">+IF(OFFSET('Sanitation Data'!$E$32,0,10*ROW('Sanitation Data'!E48))="","",OFFSET('Sanitation Data'!$E$32,0,10*ROW('Sanitation Data'!E48)))</f>
        <v/>
      </c>
      <c r="CU54" s="390" t="str">
        <f ca="1">+IF(OFFSET('Sanitation Data'!$F$28,0,10*ROW('Sanitation Data'!F48))="","",OFFSET('Sanitation Data'!$F$28,0,10*ROW('Sanitation Data'!F48)))</f>
        <v/>
      </c>
      <c r="CV54" s="390" t="str">
        <f ca="1">+IF(OFFSET('Sanitation Data'!$F$29,0,10*ROW('Sanitation Data'!F48))="","",OFFSET('Sanitation Data'!$F$29,0,10*ROW('Sanitation Data'!F48)))</f>
        <v/>
      </c>
      <c r="CW54" s="390" t="str">
        <f ca="1">+IF(OFFSET('Sanitation Data'!$F$30,0,10*ROW('Sanitation Data'!F48))="","",OFFSET('Sanitation Data'!$F$30,0,10*ROW('Sanitation Data'!F48)))</f>
        <v/>
      </c>
      <c r="CX54" s="390" t="str">
        <f ca="1">+IF(OFFSET('Sanitation Data'!$F$31,0,10*ROW('Sanitation Data'!F48))="","",OFFSET('Sanitation Data'!$F$31,0,10*ROW('Sanitation Data'!F48)))</f>
        <v/>
      </c>
      <c r="CY54" s="390" t="str">
        <f ca="1">+IF(OFFSET('Sanitation Data'!$F$32,0,10*ROW('Sanitation Data'!F48))="","",OFFSET('Sanitation Data'!$F$32,0,10*ROW('Sanitation Data'!F48)))</f>
        <v/>
      </c>
      <c r="CZ54" s="390" t="str">
        <f ca="1">+IF(OFFSET('Sanitation Data'!$G$28,0,10*ROW('Sanitation Data'!G48))="","",OFFSET('Sanitation Data'!$G$28,0,10*ROW('Sanitation Data'!G48)))</f>
        <v/>
      </c>
      <c r="DA54" s="390" t="str">
        <f ca="1">+IF(OFFSET('Sanitation Data'!$G$29,0,10*ROW('Sanitation Data'!G48))="","",OFFSET('Sanitation Data'!$G$29,0,10*ROW('Sanitation Data'!G48)))</f>
        <v/>
      </c>
      <c r="DB54" s="390" t="str">
        <f ca="1">+IF(OFFSET('Sanitation Data'!$G$30,0,10*ROW('Sanitation Data'!G48))="","",OFFSET('Sanitation Data'!$G$30,0,10*ROW('Sanitation Data'!G48)))</f>
        <v/>
      </c>
      <c r="DC54" s="390" t="str">
        <f ca="1">+IF(OFFSET('Sanitation Data'!$G$31,0,10*ROW('Sanitation Data'!G48))="","",OFFSET('Sanitation Data'!$G$31,0,10*ROW('Sanitation Data'!G48)))</f>
        <v/>
      </c>
      <c r="DD54" s="390" t="str">
        <f ca="1">+IF(OFFSET('Sanitation Data'!$G$32,0,10*ROW('Sanitation Data'!G48))="","",OFFSET('Sanitation Data'!$G$32,0,10*ROW('Sanitation Data'!G48)))</f>
        <v/>
      </c>
      <c r="DE54" s="390" t="str">
        <f ca="1">+IF(OFFSET('Sanitation Data'!$H$28,0,10*ROW('Sanitation Data'!H48))="","",OFFSET('Sanitation Data'!$H$28,0,10*ROW('Sanitation Data'!H48)))</f>
        <v/>
      </c>
      <c r="DF54" s="390" t="str">
        <f ca="1">+IF(OFFSET('Sanitation Data'!$H$29,0,10*ROW('Sanitation Data'!H48))="","",OFFSET('Sanitation Data'!$H$29,0,10*ROW('Sanitation Data'!H48)))</f>
        <v/>
      </c>
      <c r="DG54" s="390" t="str">
        <f ca="1">+IF(OFFSET('Sanitation Data'!$H$30,0,10*ROW('Sanitation Data'!H48))="","",OFFSET('Sanitation Data'!$H$30,0,10*ROW('Sanitation Data'!H48)))</f>
        <v/>
      </c>
      <c r="DH54" s="390" t="str">
        <f ca="1">+IF(OFFSET('Sanitation Data'!$H$31,0,10*ROW('Sanitation Data'!H48))="","",OFFSET('Sanitation Data'!$H$31,0,10*ROW('Sanitation Data'!H48)))</f>
        <v/>
      </c>
      <c r="DI54" s="390" t="str">
        <f ca="1">+IF(OFFSET('Sanitation Data'!$H$32,0,10*ROW('Sanitation Data'!H48))="","",OFFSET('Sanitation Data'!$H$32,0,10*ROW('Sanitation Data'!H48)))</f>
        <v/>
      </c>
      <c r="DJ54" s="390" t="str">
        <f ca="1">+IF(OFFSET('Sanitation Data'!$I$28,0,10*ROW('Sanitation Data'!I48))="","",OFFSET('Sanitation Data'!$I$28,0,10*ROW('Sanitation Data'!I48)))</f>
        <v/>
      </c>
      <c r="DK54" s="390" t="str">
        <f ca="1">+IF(OFFSET('Sanitation Data'!$I$29,0,10*ROW('Sanitation Data'!I48))="","",OFFSET('Sanitation Data'!$I$29,0,10*ROW('Sanitation Data'!I48)))</f>
        <v/>
      </c>
      <c r="DL54" s="390" t="str">
        <f ca="1">+IF(OFFSET('Sanitation Data'!$I$30,0,10*ROW('Sanitation Data'!I48))="","",OFFSET('Sanitation Data'!$I$30,0,10*ROW('Sanitation Data'!I48)))</f>
        <v/>
      </c>
      <c r="DM54" s="390" t="str">
        <f ca="1">+IF(OFFSET('Sanitation Data'!$I$31,0,10*ROW('Sanitation Data'!I48))="","",OFFSET('Sanitation Data'!$I$31,0,10*ROW('Sanitation Data'!I48)))</f>
        <v/>
      </c>
      <c r="DN54" s="390" t="str">
        <f ca="1">+IF(OFFSET('Sanitation Data'!$I$32,0,10*ROW('Sanitation Data'!I48))="","",OFFSET('Sanitation Data'!$I$32,0,10*ROW('Sanitation Data'!I48)))</f>
        <v/>
      </c>
      <c r="DO54" s="390" t="str">
        <f ca="1">+IF(OFFSET('Hygiene Data'!$D$11,0,10*ROW('Hygiene Data'!D48))="","",OFFSET('Hygiene Data'!$D$11,0,10*ROW('Hygiene Data'!D48)))</f>
        <v/>
      </c>
      <c r="DP54" s="390" t="str">
        <f ca="1">+IF(OFFSET('Hygiene Data'!$D$12,0,10*ROW('Hygiene Data'!D48))="","",OFFSET('Hygiene Data'!$D$12,0,10*ROW('Hygiene Data'!D48)))</f>
        <v/>
      </c>
      <c r="DQ54" s="390" t="str">
        <f ca="1">+IF(OFFSET('Hygiene Data'!$D$13,0,10*ROW('Hygiene Data'!D48))="","",OFFSET('Hygiene Data'!$D$13,0,10*ROW('Hygiene Data'!D48)))</f>
        <v/>
      </c>
      <c r="DR54" s="390" t="str">
        <f ca="1">+IF(OFFSET('Hygiene Data'!$E$11,0,10*ROW('Hygiene Data'!E48))="","",OFFSET('Hygiene Data'!$E$11,0,10*ROW('Hygiene Data'!E48)))</f>
        <v/>
      </c>
      <c r="DS54" s="390" t="str">
        <f ca="1">+IF(OFFSET('Hygiene Data'!$E$12,0,10*ROW('Hygiene Data'!E48))="","",OFFSET('Hygiene Data'!$E$12,0,10*ROW('Hygiene Data'!E48)))</f>
        <v/>
      </c>
      <c r="DT54" s="390" t="str">
        <f ca="1">+IF(OFFSET('Hygiene Data'!$E$13,0,10*ROW('Hygiene Data'!E48))="","",OFFSET('Hygiene Data'!$E$13,0,10*ROW('Hygiene Data'!E48)))</f>
        <v/>
      </c>
      <c r="DU54" s="390" t="str">
        <f ca="1">+IF(OFFSET('Hygiene Data'!$F$11,0,10*ROW('Hygiene Data'!F48))="","",OFFSET('Hygiene Data'!$F$11,0,10*ROW('Hygiene Data'!F48)))</f>
        <v/>
      </c>
      <c r="DV54" s="390" t="str">
        <f ca="1">+IF(OFFSET('Hygiene Data'!$F$12,0,10*ROW('Hygiene Data'!F48))="","",OFFSET('Hygiene Data'!$F$12,0,10*ROW('Hygiene Data'!F48)))</f>
        <v/>
      </c>
      <c r="DW54" s="390" t="str">
        <f ca="1">+IF(OFFSET('Hygiene Data'!$F$13,0,10*ROW('Hygiene Data'!F48))="","",OFFSET('Hygiene Data'!$F$13,0,10*ROW('Hygiene Data'!F48)))</f>
        <v/>
      </c>
      <c r="DX54" s="390" t="str">
        <f ca="1">+IF(OFFSET('Hygiene Data'!$G$11,0,10*ROW('Hygiene Data'!G48))="","",OFFSET('Hygiene Data'!$G$11,0,10*ROW('Hygiene Data'!G48)))</f>
        <v/>
      </c>
      <c r="DY54" s="390" t="str">
        <f ca="1">+IF(OFFSET('Hygiene Data'!$G$12,0,10*ROW('Hygiene Data'!G48))="","",OFFSET('Hygiene Data'!$G$12,0,10*ROW('Hygiene Data'!G48)))</f>
        <v/>
      </c>
      <c r="DZ54" s="390" t="str">
        <f ca="1">+IF(OFFSET('Hygiene Data'!$G$13,0,10*ROW('Hygiene Data'!G48))="","",OFFSET('Hygiene Data'!$G$13,0,10*ROW('Hygiene Data'!G48)))</f>
        <v/>
      </c>
      <c r="EA54" s="390" t="str">
        <f ca="1">+IF(OFFSET('Hygiene Data'!$H$11,0,10*ROW('Hygiene Data'!H48))="","",OFFSET('Hygiene Data'!$H$11,0,10*ROW('Hygiene Data'!H48)))</f>
        <v/>
      </c>
      <c r="EB54" s="390" t="str">
        <f ca="1">+IF(OFFSET('Hygiene Data'!$H$12,0,10*ROW('Hygiene Data'!H48))="","",OFFSET('Hygiene Data'!$H$12,0,10*ROW('Hygiene Data'!H48)))</f>
        <v/>
      </c>
      <c r="EC54" s="390" t="str">
        <f ca="1">+IF(OFFSET('Hygiene Data'!$H$13,0,10*ROW('Hygiene Data'!H48))="","",OFFSET('Hygiene Data'!$H$13,0,10*ROW('Hygiene Data'!H48)))</f>
        <v/>
      </c>
      <c r="ED54" s="390" t="str">
        <f ca="1">+IF(OFFSET('Hygiene Data'!$I$11,0,10*ROW('Hygiene Data'!I48))="","",OFFSET('Hygiene Data'!$I$11,0,10*ROW('Hygiene Data'!I48)))</f>
        <v/>
      </c>
      <c r="EE54" s="390" t="str">
        <f ca="1">+IF(OFFSET('Hygiene Data'!$I$12,0,10*ROW('Hygiene Data'!I48))="","",OFFSET('Hygiene Data'!$I$12,0,10*ROW('Hygiene Data'!I48)))</f>
        <v/>
      </c>
      <c r="EF54" s="390" t="str">
        <f ca="1">+IF(OFFSET('Hygiene Data'!$I$13,0,10*ROW('Hygiene Data'!I48))="","",OFFSET('Hygiene Data'!$I$13,0,10*ROW('Hygiene Data'!I48)))</f>
        <v/>
      </c>
    </row>
    <row r="55" spans="1:136" x14ac:dyDescent="0.25">
      <c r="A55" s="499" t="str">
        <f ca="1">+IF(OFFSET('Water Data'!$B$2,0,10*ROW('Water Data'!E49))="","",OFFSET('Water Data'!$B$2,0,10*ROW('Water Data'!E49)))</f>
        <v/>
      </c>
      <c r="B55" s="499"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26" t="str">
        <f t="shared" ca="1" si="0"/>
        <v/>
      </c>
      <c r="D55" s="527"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27"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27"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27"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27"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27"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27"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27"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27"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27"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27"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27"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27"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27"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27"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27"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27"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27"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28"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28"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28"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28"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28"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28"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28"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28"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28"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28"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28"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28"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28"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28"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28"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28"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28"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28"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28"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28"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28"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28"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28"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28"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28"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28"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28"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28"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28"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28"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29"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605"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29"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29"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29"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29"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29"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29"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29"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29"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29"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29"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29"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29"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29"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29"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29"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29"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90" t="str">
        <f ca="1">+IF(OFFSET('Water Data'!$D$27,0,10*ROW('Water Data'!D49))="","",OFFSET('Water Data'!$D$27,0,10*ROW('Water Data'!D49)))</f>
        <v/>
      </c>
      <c r="BT55" s="390" t="str">
        <f ca="1">+IF(OFFSET('Water Data'!$D$28,0,10*ROW('Water Data'!D49))="","",OFFSET('Water Data'!$D$28,0,10*ROW('Water Data'!D49)))</f>
        <v/>
      </c>
      <c r="BU55" s="390" t="str">
        <f ca="1">+IF(OFFSET('Water Data'!$D$29,0,10*ROW('Water Data'!D49))="","",OFFSET('Water Data'!$D$29,0,10*ROW('Water Data'!D49)))</f>
        <v/>
      </c>
      <c r="BV55" s="390" t="str">
        <f ca="1">+IF(OFFSET('Water Data'!$E$27,0,10*ROW('Water Data'!E49))="","",OFFSET('Water Data'!$E$27,0,10*ROW('Water Data'!E49)))</f>
        <v/>
      </c>
      <c r="BW55" s="390" t="str">
        <f ca="1">+IF(OFFSET('Water Data'!$E$28,0,10*ROW('Water Data'!E49))="","",OFFSET('Water Data'!$E$28,0,10*ROW('Water Data'!E49)))</f>
        <v/>
      </c>
      <c r="BX55" s="390" t="str">
        <f ca="1">+IF(OFFSET('Water Data'!$E$29,0,10*ROW('Water Data'!E49))="","",OFFSET('Water Data'!$E$29,0,10*ROW('Water Data'!E49)))</f>
        <v/>
      </c>
      <c r="BY55" s="390" t="str">
        <f ca="1">+IF(OFFSET('Water Data'!$F$27,0,10*ROW('Water Data'!F49))="","",OFFSET('Water Data'!$F$27,0,10*ROW('Water Data'!F49)))</f>
        <v/>
      </c>
      <c r="BZ55" s="390" t="str">
        <f ca="1">+IF(OFFSET('Water Data'!$F$28,0,10*ROW('Water Data'!F49))="","",OFFSET('Water Data'!$F$28,0,10*ROW('Water Data'!F49)))</f>
        <v/>
      </c>
      <c r="CA55" s="390" t="str">
        <f ca="1">+IF(OFFSET('Water Data'!$F$29,0,10*ROW('Water Data'!F49))="","",OFFSET('Water Data'!$F$29,0,10*ROW('Water Data'!F49)))</f>
        <v/>
      </c>
      <c r="CB55" s="390" t="str">
        <f ca="1">+IF(OFFSET('Water Data'!$G$27,0,10*ROW('Water Data'!G49))="","",OFFSET('Water Data'!$G$27,0,10*ROW('Water Data'!G49)))</f>
        <v/>
      </c>
      <c r="CC55" s="390" t="str">
        <f ca="1">+IF(OFFSET('Water Data'!$G$28,0,10*ROW('Water Data'!G49))="","",OFFSET('Water Data'!$G$28,0,10*ROW('Water Data'!G49)))</f>
        <v/>
      </c>
      <c r="CD55" s="390" t="str">
        <f ca="1">+IF(OFFSET('Water Data'!$G$29,0,10*ROW('Water Data'!G49))="","",OFFSET('Water Data'!$G$29,0,10*ROW('Water Data'!G49)))</f>
        <v/>
      </c>
      <c r="CE55" s="390" t="str">
        <f ca="1">+IF(OFFSET('Water Data'!$H$27,0,10*ROW('Water Data'!H49))="","",OFFSET('Water Data'!$H$27,0,10*ROW('Water Data'!H49)))</f>
        <v/>
      </c>
      <c r="CF55" s="390" t="str">
        <f ca="1">+IF(OFFSET('Water Data'!$H$28,0,10*ROW('Water Data'!H49))="","",OFFSET('Water Data'!$H$28,0,10*ROW('Water Data'!H49)))</f>
        <v/>
      </c>
      <c r="CG55" s="390" t="str">
        <f ca="1">+IF(OFFSET('Water Data'!$H$29,0,10*ROW('Water Data'!H49))="","",OFFSET('Water Data'!$H$29,0,10*ROW('Water Data'!H49)))</f>
        <v/>
      </c>
      <c r="CH55" s="390" t="str">
        <f ca="1">+IF(OFFSET('Water Data'!$I$27,0,10*ROW('Water Data'!I49))="","",OFFSET('Water Data'!$I$27,0,10*ROW('Water Data'!I49)))</f>
        <v/>
      </c>
      <c r="CI55" s="390" t="str">
        <f ca="1">+IF(OFFSET('Water Data'!$I$28,0,10*ROW('Water Data'!I49))="","",OFFSET('Water Data'!$I$28,0,10*ROW('Water Data'!I49)))</f>
        <v/>
      </c>
      <c r="CJ55" s="390" t="str">
        <f ca="1">+IF(OFFSET('Water Data'!$I$29,0,10*ROW('Water Data'!I49))="","",OFFSET('Water Data'!$I$29,0,10*ROW('Water Data'!I49)))</f>
        <v/>
      </c>
      <c r="CK55" s="390" t="str">
        <f ca="1">+IF(OFFSET('Sanitation Data'!$D$28,0,10*ROW('Sanitation Data'!D49))="","",OFFSET('Sanitation Data'!$D$28,0,10*ROW('Sanitation Data'!D49)))</f>
        <v/>
      </c>
      <c r="CL55" s="390" t="str">
        <f ca="1">+IF(OFFSET('Sanitation Data'!$D$29,0,10*ROW('Sanitation Data'!D49))="","",OFFSET('Sanitation Data'!$D$29,0,10*ROW('Sanitation Data'!D49)))</f>
        <v/>
      </c>
      <c r="CM55" s="390" t="str">
        <f ca="1">+IF(OFFSET('Sanitation Data'!$D$30,0,10*ROW('Sanitation Data'!D49))="","",OFFSET('Sanitation Data'!$D$30,0,10*ROW('Sanitation Data'!D49)))</f>
        <v/>
      </c>
      <c r="CN55" s="390" t="str">
        <f ca="1">+IF(OFFSET('Sanitation Data'!$D$31,0,10*ROW('Sanitation Data'!D49))="","",OFFSET('Sanitation Data'!$D$31,0,10*ROW('Sanitation Data'!D49)))</f>
        <v/>
      </c>
      <c r="CO55" s="390" t="str">
        <f ca="1">+IF(OFFSET('Sanitation Data'!$D$32,0,10*ROW('Sanitation Data'!D49))="","",OFFSET('Sanitation Data'!$D$32,0,10*ROW('Sanitation Data'!D49)))</f>
        <v/>
      </c>
      <c r="CP55" s="390" t="str">
        <f ca="1">+IF(OFFSET('Sanitation Data'!$E$28,0,10*ROW('Sanitation Data'!E49))="","",OFFSET('Sanitation Data'!$E$28,0,10*ROW('Sanitation Data'!E49)))</f>
        <v/>
      </c>
      <c r="CQ55" s="390" t="str">
        <f ca="1">+IF(OFFSET('Sanitation Data'!$E$29,0,10*ROW('Sanitation Data'!E49))="","",OFFSET('Sanitation Data'!$E$29,0,10*ROW('Sanitation Data'!E49)))</f>
        <v/>
      </c>
      <c r="CR55" s="390" t="str">
        <f ca="1">+IF(OFFSET('Sanitation Data'!$E$30,0,10*ROW('Sanitation Data'!E49))="","",OFFSET('Sanitation Data'!$E$30,0,10*ROW('Sanitation Data'!E49)))</f>
        <v/>
      </c>
      <c r="CS55" s="390" t="str">
        <f ca="1">+IF(OFFSET('Sanitation Data'!$E$31,0,10*ROW('Sanitation Data'!E49))="","",OFFSET('Sanitation Data'!$E$31,0,10*ROW('Sanitation Data'!E49)))</f>
        <v/>
      </c>
      <c r="CT55" s="390" t="str">
        <f ca="1">+IF(OFFSET('Sanitation Data'!$E$32,0,10*ROW('Sanitation Data'!E49))="","",OFFSET('Sanitation Data'!$E$32,0,10*ROW('Sanitation Data'!E49)))</f>
        <v/>
      </c>
      <c r="CU55" s="390" t="str">
        <f ca="1">+IF(OFFSET('Sanitation Data'!$F$28,0,10*ROW('Sanitation Data'!F49))="","",OFFSET('Sanitation Data'!$F$28,0,10*ROW('Sanitation Data'!F49)))</f>
        <v/>
      </c>
      <c r="CV55" s="390" t="str">
        <f ca="1">+IF(OFFSET('Sanitation Data'!$F$29,0,10*ROW('Sanitation Data'!F49))="","",OFFSET('Sanitation Data'!$F$29,0,10*ROW('Sanitation Data'!F49)))</f>
        <v/>
      </c>
      <c r="CW55" s="390" t="str">
        <f ca="1">+IF(OFFSET('Sanitation Data'!$F$30,0,10*ROW('Sanitation Data'!F49))="","",OFFSET('Sanitation Data'!$F$30,0,10*ROW('Sanitation Data'!F49)))</f>
        <v/>
      </c>
      <c r="CX55" s="390" t="str">
        <f ca="1">+IF(OFFSET('Sanitation Data'!$F$31,0,10*ROW('Sanitation Data'!F49))="","",OFFSET('Sanitation Data'!$F$31,0,10*ROW('Sanitation Data'!F49)))</f>
        <v/>
      </c>
      <c r="CY55" s="390" t="str">
        <f ca="1">+IF(OFFSET('Sanitation Data'!$F$32,0,10*ROW('Sanitation Data'!F49))="","",OFFSET('Sanitation Data'!$F$32,0,10*ROW('Sanitation Data'!F49)))</f>
        <v/>
      </c>
      <c r="CZ55" s="390" t="str">
        <f ca="1">+IF(OFFSET('Sanitation Data'!$G$28,0,10*ROW('Sanitation Data'!G49))="","",OFFSET('Sanitation Data'!$G$28,0,10*ROW('Sanitation Data'!G49)))</f>
        <v/>
      </c>
      <c r="DA55" s="390" t="str">
        <f ca="1">+IF(OFFSET('Sanitation Data'!$G$29,0,10*ROW('Sanitation Data'!G49))="","",OFFSET('Sanitation Data'!$G$29,0,10*ROW('Sanitation Data'!G49)))</f>
        <v/>
      </c>
      <c r="DB55" s="390" t="str">
        <f ca="1">+IF(OFFSET('Sanitation Data'!$G$30,0,10*ROW('Sanitation Data'!G49))="","",OFFSET('Sanitation Data'!$G$30,0,10*ROW('Sanitation Data'!G49)))</f>
        <v/>
      </c>
      <c r="DC55" s="390" t="str">
        <f ca="1">+IF(OFFSET('Sanitation Data'!$G$31,0,10*ROW('Sanitation Data'!G49))="","",OFFSET('Sanitation Data'!$G$31,0,10*ROW('Sanitation Data'!G49)))</f>
        <v/>
      </c>
      <c r="DD55" s="390" t="str">
        <f ca="1">+IF(OFFSET('Sanitation Data'!$G$32,0,10*ROW('Sanitation Data'!G49))="","",OFFSET('Sanitation Data'!$G$32,0,10*ROW('Sanitation Data'!G49)))</f>
        <v/>
      </c>
      <c r="DE55" s="390" t="str">
        <f ca="1">+IF(OFFSET('Sanitation Data'!$H$28,0,10*ROW('Sanitation Data'!H49))="","",OFFSET('Sanitation Data'!$H$28,0,10*ROW('Sanitation Data'!H49)))</f>
        <v/>
      </c>
      <c r="DF55" s="390" t="str">
        <f ca="1">+IF(OFFSET('Sanitation Data'!$H$29,0,10*ROW('Sanitation Data'!H49))="","",OFFSET('Sanitation Data'!$H$29,0,10*ROW('Sanitation Data'!H49)))</f>
        <v/>
      </c>
      <c r="DG55" s="390" t="str">
        <f ca="1">+IF(OFFSET('Sanitation Data'!$H$30,0,10*ROW('Sanitation Data'!H49))="","",OFFSET('Sanitation Data'!$H$30,0,10*ROW('Sanitation Data'!H49)))</f>
        <v/>
      </c>
      <c r="DH55" s="390" t="str">
        <f ca="1">+IF(OFFSET('Sanitation Data'!$H$31,0,10*ROW('Sanitation Data'!H49))="","",OFFSET('Sanitation Data'!$H$31,0,10*ROW('Sanitation Data'!H49)))</f>
        <v/>
      </c>
      <c r="DI55" s="390" t="str">
        <f ca="1">+IF(OFFSET('Sanitation Data'!$H$32,0,10*ROW('Sanitation Data'!H49))="","",OFFSET('Sanitation Data'!$H$32,0,10*ROW('Sanitation Data'!H49)))</f>
        <v/>
      </c>
      <c r="DJ55" s="390" t="str">
        <f ca="1">+IF(OFFSET('Sanitation Data'!$I$28,0,10*ROW('Sanitation Data'!I49))="","",OFFSET('Sanitation Data'!$I$28,0,10*ROW('Sanitation Data'!I49)))</f>
        <v/>
      </c>
      <c r="DK55" s="390" t="str">
        <f ca="1">+IF(OFFSET('Sanitation Data'!$I$29,0,10*ROW('Sanitation Data'!I49))="","",OFFSET('Sanitation Data'!$I$29,0,10*ROW('Sanitation Data'!I49)))</f>
        <v/>
      </c>
      <c r="DL55" s="390" t="str">
        <f ca="1">+IF(OFFSET('Sanitation Data'!$I$30,0,10*ROW('Sanitation Data'!I49))="","",OFFSET('Sanitation Data'!$I$30,0,10*ROW('Sanitation Data'!I49)))</f>
        <v/>
      </c>
      <c r="DM55" s="390" t="str">
        <f ca="1">+IF(OFFSET('Sanitation Data'!$I$31,0,10*ROW('Sanitation Data'!I49))="","",OFFSET('Sanitation Data'!$I$31,0,10*ROW('Sanitation Data'!I49)))</f>
        <v/>
      </c>
      <c r="DN55" s="390" t="str">
        <f ca="1">+IF(OFFSET('Sanitation Data'!$I$32,0,10*ROW('Sanitation Data'!I49))="","",OFFSET('Sanitation Data'!$I$32,0,10*ROW('Sanitation Data'!I49)))</f>
        <v/>
      </c>
      <c r="DO55" s="390" t="str">
        <f ca="1">+IF(OFFSET('Hygiene Data'!$D$11,0,10*ROW('Hygiene Data'!D49))="","",OFFSET('Hygiene Data'!$D$11,0,10*ROW('Hygiene Data'!D49)))</f>
        <v/>
      </c>
      <c r="DP55" s="390" t="str">
        <f ca="1">+IF(OFFSET('Hygiene Data'!$D$12,0,10*ROW('Hygiene Data'!D49))="","",OFFSET('Hygiene Data'!$D$12,0,10*ROW('Hygiene Data'!D49)))</f>
        <v/>
      </c>
      <c r="DQ55" s="390" t="str">
        <f ca="1">+IF(OFFSET('Hygiene Data'!$D$13,0,10*ROW('Hygiene Data'!D49))="","",OFFSET('Hygiene Data'!$D$13,0,10*ROW('Hygiene Data'!D49)))</f>
        <v/>
      </c>
      <c r="DR55" s="390" t="str">
        <f ca="1">+IF(OFFSET('Hygiene Data'!$E$11,0,10*ROW('Hygiene Data'!E49))="","",OFFSET('Hygiene Data'!$E$11,0,10*ROW('Hygiene Data'!E49)))</f>
        <v/>
      </c>
      <c r="DS55" s="390" t="str">
        <f ca="1">+IF(OFFSET('Hygiene Data'!$E$12,0,10*ROW('Hygiene Data'!E49))="","",OFFSET('Hygiene Data'!$E$12,0,10*ROW('Hygiene Data'!E49)))</f>
        <v/>
      </c>
      <c r="DT55" s="390" t="str">
        <f ca="1">+IF(OFFSET('Hygiene Data'!$E$13,0,10*ROW('Hygiene Data'!E49))="","",OFFSET('Hygiene Data'!$E$13,0,10*ROW('Hygiene Data'!E49)))</f>
        <v/>
      </c>
      <c r="DU55" s="390" t="str">
        <f ca="1">+IF(OFFSET('Hygiene Data'!$F$11,0,10*ROW('Hygiene Data'!F49))="","",OFFSET('Hygiene Data'!$F$11,0,10*ROW('Hygiene Data'!F49)))</f>
        <v/>
      </c>
      <c r="DV55" s="390" t="str">
        <f ca="1">+IF(OFFSET('Hygiene Data'!$F$12,0,10*ROW('Hygiene Data'!F49))="","",OFFSET('Hygiene Data'!$F$12,0,10*ROW('Hygiene Data'!F49)))</f>
        <v/>
      </c>
      <c r="DW55" s="390" t="str">
        <f ca="1">+IF(OFFSET('Hygiene Data'!$F$13,0,10*ROW('Hygiene Data'!F49))="","",OFFSET('Hygiene Data'!$F$13,0,10*ROW('Hygiene Data'!F49)))</f>
        <v/>
      </c>
      <c r="DX55" s="390" t="str">
        <f ca="1">+IF(OFFSET('Hygiene Data'!$G$11,0,10*ROW('Hygiene Data'!G49))="","",OFFSET('Hygiene Data'!$G$11,0,10*ROW('Hygiene Data'!G49)))</f>
        <v/>
      </c>
      <c r="DY55" s="390" t="str">
        <f ca="1">+IF(OFFSET('Hygiene Data'!$G$12,0,10*ROW('Hygiene Data'!G49))="","",OFFSET('Hygiene Data'!$G$12,0,10*ROW('Hygiene Data'!G49)))</f>
        <v/>
      </c>
      <c r="DZ55" s="390" t="str">
        <f ca="1">+IF(OFFSET('Hygiene Data'!$G$13,0,10*ROW('Hygiene Data'!G49))="","",OFFSET('Hygiene Data'!$G$13,0,10*ROW('Hygiene Data'!G49)))</f>
        <v/>
      </c>
      <c r="EA55" s="390" t="str">
        <f ca="1">+IF(OFFSET('Hygiene Data'!$H$11,0,10*ROW('Hygiene Data'!H49))="","",OFFSET('Hygiene Data'!$H$11,0,10*ROW('Hygiene Data'!H49)))</f>
        <v/>
      </c>
      <c r="EB55" s="390" t="str">
        <f ca="1">+IF(OFFSET('Hygiene Data'!$H$12,0,10*ROW('Hygiene Data'!H49))="","",OFFSET('Hygiene Data'!$H$12,0,10*ROW('Hygiene Data'!H49)))</f>
        <v/>
      </c>
      <c r="EC55" s="390" t="str">
        <f ca="1">+IF(OFFSET('Hygiene Data'!$H$13,0,10*ROW('Hygiene Data'!H49))="","",OFFSET('Hygiene Data'!$H$13,0,10*ROW('Hygiene Data'!H49)))</f>
        <v/>
      </c>
      <c r="ED55" s="390" t="str">
        <f ca="1">+IF(OFFSET('Hygiene Data'!$I$11,0,10*ROW('Hygiene Data'!I49))="","",OFFSET('Hygiene Data'!$I$11,0,10*ROW('Hygiene Data'!I49)))</f>
        <v/>
      </c>
      <c r="EE55" s="390" t="str">
        <f ca="1">+IF(OFFSET('Hygiene Data'!$I$12,0,10*ROW('Hygiene Data'!I49))="","",OFFSET('Hygiene Data'!$I$12,0,10*ROW('Hygiene Data'!I49)))</f>
        <v/>
      </c>
      <c r="EF55" s="390" t="str">
        <f ca="1">+IF(OFFSET('Hygiene Data'!$I$13,0,10*ROW('Hygiene Data'!I49))="","",OFFSET('Hygiene Data'!$I$13,0,10*ROW('Hygiene Data'!I49)))</f>
        <v/>
      </c>
    </row>
    <row r="56" spans="1:136" x14ac:dyDescent="0.25">
      <c r="A56" s="499" t="str">
        <f ca="1">+IF(OFFSET('Water Data'!$B$2,0,10*ROW('Water Data'!E50))="","",OFFSET('Water Data'!$B$2,0,10*ROW('Water Data'!E50)))</f>
        <v/>
      </c>
      <c r="B56" s="499"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26" t="str">
        <f t="shared" ca="1" si="0"/>
        <v/>
      </c>
      <c r="D56" s="527"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27"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27"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27"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27"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27"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27"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27"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27"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27"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27"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27"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27"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27"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27"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27"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27"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27"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28"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28"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28"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28"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28"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28"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28"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28"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28"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28"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28"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28"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28"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28"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28"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28"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28"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28"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28"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28"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28"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28"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28"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28"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28"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28"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28"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28"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28"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28"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29"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605"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29"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29"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29"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29"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29"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29"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29"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29"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29"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29"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29"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29"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29"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29"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29"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29"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90" t="str">
        <f ca="1">+IF(OFFSET('Water Data'!$D$27,0,10*ROW('Water Data'!D50))="","",OFFSET('Water Data'!$D$27,0,10*ROW('Water Data'!D50)))</f>
        <v/>
      </c>
      <c r="BT56" s="390" t="str">
        <f ca="1">+IF(OFFSET('Water Data'!$D$28,0,10*ROW('Water Data'!D50))="","",OFFSET('Water Data'!$D$28,0,10*ROW('Water Data'!D50)))</f>
        <v/>
      </c>
      <c r="BU56" s="390" t="str">
        <f ca="1">+IF(OFFSET('Water Data'!$D$29,0,10*ROW('Water Data'!D50))="","",OFFSET('Water Data'!$D$29,0,10*ROW('Water Data'!D50)))</f>
        <v/>
      </c>
      <c r="BV56" s="390" t="str">
        <f ca="1">+IF(OFFSET('Water Data'!$E$27,0,10*ROW('Water Data'!E50))="","",OFFSET('Water Data'!$E$27,0,10*ROW('Water Data'!E50)))</f>
        <v/>
      </c>
      <c r="BW56" s="390" t="str">
        <f ca="1">+IF(OFFSET('Water Data'!$E$28,0,10*ROW('Water Data'!E50))="","",OFFSET('Water Data'!$E$28,0,10*ROW('Water Data'!E50)))</f>
        <v/>
      </c>
      <c r="BX56" s="390" t="str">
        <f ca="1">+IF(OFFSET('Water Data'!$E$29,0,10*ROW('Water Data'!E50))="","",OFFSET('Water Data'!$E$29,0,10*ROW('Water Data'!E50)))</f>
        <v/>
      </c>
      <c r="BY56" s="390" t="str">
        <f ca="1">+IF(OFFSET('Water Data'!$F$27,0,10*ROW('Water Data'!F50))="","",OFFSET('Water Data'!$F$27,0,10*ROW('Water Data'!F50)))</f>
        <v/>
      </c>
      <c r="BZ56" s="390" t="str">
        <f ca="1">+IF(OFFSET('Water Data'!$F$28,0,10*ROW('Water Data'!F50))="","",OFFSET('Water Data'!$F$28,0,10*ROW('Water Data'!F50)))</f>
        <v/>
      </c>
      <c r="CA56" s="390" t="str">
        <f ca="1">+IF(OFFSET('Water Data'!$F$29,0,10*ROW('Water Data'!F50))="","",OFFSET('Water Data'!$F$29,0,10*ROW('Water Data'!F50)))</f>
        <v/>
      </c>
      <c r="CB56" s="390" t="str">
        <f ca="1">+IF(OFFSET('Water Data'!$G$27,0,10*ROW('Water Data'!G50))="","",OFFSET('Water Data'!$G$27,0,10*ROW('Water Data'!G50)))</f>
        <v/>
      </c>
      <c r="CC56" s="390" t="str">
        <f ca="1">+IF(OFFSET('Water Data'!$G$28,0,10*ROW('Water Data'!G50))="","",OFFSET('Water Data'!$G$28,0,10*ROW('Water Data'!G50)))</f>
        <v/>
      </c>
      <c r="CD56" s="390" t="str">
        <f ca="1">+IF(OFFSET('Water Data'!$G$29,0,10*ROW('Water Data'!G50))="","",OFFSET('Water Data'!$G$29,0,10*ROW('Water Data'!G50)))</f>
        <v/>
      </c>
      <c r="CE56" s="390" t="str">
        <f ca="1">+IF(OFFSET('Water Data'!$H$27,0,10*ROW('Water Data'!H50))="","",OFFSET('Water Data'!$H$27,0,10*ROW('Water Data'!H50)))</f>
        <v/>
      </c>
      <c r="CF56" s="390" t="str">
        <f ca="1">+IF(OFFSET('Water Data'!$H$28,0,10*ROW('Water Data'!H50))="","",OFFSET('Water Data'!$H$28,0,10*ROW('Water Data'!H50)))</f>
        <v/>
      </c>
      <c r="CG56" s="390" t="str">
        <f ca="1">+IF(OFFSET('Water Data'!$H$29,0,10*ROW('Water Data'!H50))="","",OFFSET('Water Data'!$H$29,0,10*ROW('Water Data'!H50)))</f>
        <v/>
      </c>
      <c r="CH56" s="390" t="str">
        <f ca="1">+IF(OFFSET('Water Data'!$I$27,0,10*ROW('Water Data'!I50))="","",OFFSET('Water Data'!$I$27,0,10*ROW('Water Data'!I50)))</f>
        <v/>
      </c>
      <c r="CI56" s="390" t="str">
        <f ca="1">+IF(OFFSET('Water Data'!$I$28,0,10*ROW('Water Data'!I50))="","",OFFSET('Water Data'!$I$28,0,10*ROW('Water Data'!I50)))</f>
        <v/>
      </c>
      <c r="CJ56" s="390" t="str">
        <f ca="1">+IF(OFFSET('Water Data'!$I$29,0,10*ROW('Water Data'!I50))="","",OFFSET('Water Data'!$I$29,0,10*ROW('Water Data'!I50)))</f>
        <v/>
      </c>
      <c r="CK56" s="390" t="str">
        <f ca="1">+IF(OFFSET('Sanitation Data'!$D$28,0,10*ROW('Sanitation Data'!D50))="","",OFFSET('Sanitation Data'!$D$28,0,10*ROW('Sanitation Data'!D50)))</f>
        <v/>
      </c>
      <c r="CL56" s="390" t="str">
        <f ca="1">+IF(OFFSET('Sanitation Data'!$D$29,0,10*ROW('Sanitation Data'!D50))="","",OFFSET('Sanitation Data'!$D$29,0,10*ROW('Sanitation Data'!D50)))</f>
        <v/>
      </c>
      <c r="CM56" s="390" t="str">
        <f ca="1">+IF(OFFSET('Sanitation Data'!$D$30,0,10*ROW('Sanitation Data'!D50))="","",OFFSET('Sanitation Data'!$D$30,0,10*ROW('Sanitation Data'!D50)))</f>
        <v/>
      </c>
      <c r="CN56" s="390" t="str">
        <f ca="1">+IF(OFFSET('Sanitation Data'!$D$31,0,10*ROW('Sanitation Data'!D50))="","",OFFSET('Sanitation Data'!$D$31,0,10*ROW('Sanitation Data'!D50)))</f>
        <v/>
      </c>
      <c r="CO56" s="390" t="str">
        <f ca="1">+IF(OFFSET('Sanitation Data'!$D$32,0,10*ROW('Sanitation Data'!D50))="","",OFFSET('Sanitation Data'!$D$32,0,10*ROW('Sanitation Data'!D50)))</f>
        <v/>
      </c>
      <c r="CP56" s="390" t="str">
        <f ca="1">+IF(OFFSET('Sanitation Data'!$E$28,0,10*ROW('Sanitation Data'!E50))="","",OFFSET('Sanitation Data'!$E$28,0,10*ROW('Sanitation Data'!E50)))</f>
        <v/>
      </c>
      <c r="CQ56" s="390" t="str">
        <f ca="1">+IF(OFFSET('Sanitation Data'!$E$29,0,10*ROW('Sanitation Data'!E50))="","",OFFSET('Sanitation Data'!$E$29,0,10*ROW('Sanitation Data'!E50)))</f>
        <v/>
      </c>
      <c r="CR56" s="390" t="str">
        <f ca="1">+IF(OFFSET('Sanitation Data'!$E$30,0,10*ROW('Sanitation Data'!E50))="","",OFFSET('Sanitation Data'!$E$30,0,10*ROW('Sanitation Data'!E50)))</f>
        <v/>
      </c>
      <c r="CS56" s="390" t="str">
        <f ca="1">+IF(OFFSET('Sanitation Data'!$E$31,0,10*ROW('Sanitation Data'!E50))="","",OFFSET('Sanitation Data'!$E$31,0,10*ROW('Sanitation Data'!E50)))</f>
        <v/>
      </c>
      <c r="CT56" s="390" t="str">
        <f ca="1">+IF(OFFSET('Sanitation Data'!$E$32,0,10*ROW('Sanitation Data'!E50))="","",OFFSET('Sanitation Data'!$E$32,0,10*ROW('Sanitation Data'!E50)))</f>
        <v/>
      </c>
      <c r="CU56" s="390" t="str">
        <f ca="1">+IF(OFFSET('Sanitation Data'!$F$28,0,10*ROW('Sanitation Data'!F50))="","",OFFSET('Sanitation Data'!$F$28,0,10*ROW('Sanitation Data'!F50)))</f>
        <v/>
      </c>
      <c r="CV56" s="390" t="str">
        <f ca="1">+IF(OFFSET('Sanitation Data'!$F$29,0,10*ROW('Sanitation Data'!F50))="","",OFFSET('Sanitation Data'!$F$29,0,10*ROW('Sanitation Data'!F50)))</f>
        <v/>
      </c>
      <c r="CW56" s="390" t="str">
        <f ca="1">+IF(OFFSET('Sanitation Data'!$F$30,0,10*ROW('Sanitation Data'!F50))="","",OFFSET('Sanitation Data'!$F$30,0,10*ROW('Sanitation Data'!F50)))</f>
        <v/>
      </c>
      <c r="CX56" s="390" t="str">
        <f ca="1">+IF(OFFSET('Sanitation Data'!$F$31,0,10*ROW('Sanitation Data'!F50))="","",OFFSET('Sanitation Data'!$F$31,0,10*ROW('Sanitation Data'!F50)))</f>
        <v/>
      </c>
      <c r="CY56" s="390" t="str">
        <f ca="1">+IF(OFFSET('Sanitation Data'!$F$32,0,10*ROW('Sanitation Data'!F50))="","",OFFSET('Sanitation Data'!$F$32,0,10*ROW('Sanitation Data'!F50)))</f>
        <v/>
      </c>
      <c r="CZ56" s="390" t="str">
        <f ca="1">+IF(OFFSET('Sanitation Data'!$G$28,0,10*ROW('Sanitation Data'!G50))="","",OFFSET('Sanitation Data'!$G$28,0,10*ROW('Sanitation Data'!G50)))</f>
        <v/>
      </c>
      <c r="DA56" s="390" t="str">
        <f ca="1">+IF(OFFSET('Sanitation Data'!$G$29,0,10*ROW('Sanitation Data'!G50))="","",OFFSET('Sanitation Data'!$G$29,0,10*ROW('Sanitation Data'!G50)))</f>
        <v/>
      </c>
      <c r="DB56" s="390" t="str">
        <f ca="1">+IF(OFFSET('Sanitation Data'!$G$30,0,10*ROW('Sanitation Data'!G50))="","",OFFSET('Sanitation Data'!$G$30,0,10*ROW('Sanitation Data'!G50)))</f>
        <v/>
      </c>
      <c r="DC56" s="390" t="str">
        <f ca="1">+IF(OFFSET('Sanitation Data'!$G$31,0,10*ROW('Sanitation Data'!G50))="","",OFFSET('Sanitation Data'!$G$31,0,10*ROW('Sanitation Data'!G50)))</f>
        <v/>
      </c>
      <c r="DD56" s="390" t="str">
        <f ca="1">+IF(OFFSET('Sanitation Data'!$G$32,0,10*ROW('Sanitation Data'!G50))="","",OFFSET('Sanitation Data'!$G$32,0,10*ROW('Sanitation Data'!G50)))</f>
        <v/>
      </c>
      <c r="DE56" s="390" t="str">
        <f ca="1">+IF(OFFSET('Sanitation Data'!$H$28,0,10*ROW('Sanitation Data'!H50))="","",OFFSET('Sanitation Data'!$H$28,0,10*ROW('Sanitation Data'!H50)))</f>
        <v/>
      </c>
      <c r="DF56" s="390" t="str">
        <f ca="1">+IF(OFFSET('Sanitation Data'!$H$29,0,10*ROW('Sanitation Data'!H50))="","",OFFSET('Sanitation Data'!$H$29,0,10*ROW('Sanitation Data'!H50)))</f>
        <v/>
      </c>
      <c r="DG56" s="390" t="str">
        <f ca="1">+IF(OFFSET('Sanitation Data'!$H$30,0,10*ROW('Sanitation Data'!H50))="","",OFFSET('Sanitation Data'!$H$30,0,10*ROW('Sanitation Data'!H50)))</f>
        <v/>
      </c>
      <c r="DH56" s="390" t="str">
        <f ca="1">+IF(OFFSET('Sanitation Data'!$H$31,0,10*ROW('Sanitation Data'!H50))="","",OFFSET('Sanitation Data'!$H$31,0,10*ROW('Sanitation Data'!H50)))</f>
        <v/>
      </c>
      <c r="DI56" s="390" t="str">
        <f ca="1">+IF(OFFSET('Sanitation Data'!$H$32,0,10*ROW('Sanitation Data'!H50))="","",OFFSET('Sanitation Data'!$H$32,0,10*ROW('Sanitation Data'!H50)))</f>
        <v/>
      </c>
      <c r="DJ56" s="390" t="str">
        <f ca="1">+IF(OFFSET('Sanitation Data'!$I$28,0,10*ROW('Sanitation Data'!I50))="","",OFFSET('Sanitation Data'!$I$28,0,10*ROW('Sanitation Data'!I50)))</f>
        <v/>
      </c>
      <c r="DK56" s="390" t="str">
        <f ca="1">+IF(OFFSET('Sanitation Data'!$I$29,0,10*ROW('Sanitation Data'!I50))="","",OFFSET('Sanitation Data'!$I$29,0,10*ROW('Sanitation Data'!I50)))</f>
        <v/>
      </c>
      <c r="DL56" s="390" t="str">
        <f ca="1">+IF(OFFSET('Sanitation Data'!$I$30,0,10*ROW('Sanitation Data'!I50))="","",OFFSET('Sanitation Data'!$I$30,0,10*ROW('Sanitation Data'!I50)))</f>
        <v/>
      </c>
      <c r="DM56" s="390" t="str">
        <f ca="1">+IF(OFFSET('Sanitation Data'!$I$31,0,10*ROW('Sanitation Data'!I50))="","",OFFSET('Sanitation Data'!$I$31,0,10*ROW('Sanitation Data'!I50)))</f>
        <v/>
      </c>
      <c r="DN56" s="390" t="str">
        <f ca="1">+IF(OFFSET('Sanitation Data'!$I$32,0,10*ROW('Sanitation Data'!I50))="","",OFFSET('Sanitation Data'!$I$32,0,10*ROW('Sanitation Data'!I50)))</f>
        <v/>
      </c>
      <c r="DO56" s="390" t="str">
        <f ca="1">+IF(OFFSET('Hygiene Data'!$D$11,0,10*ROW('Hygiene Data'!D50))="","",OFFSET('Hygiene Data'!$D$11,0,10*ROW('Hygiene Data'!D50)))</f>
        <v/>
      </c>
      <c r="DP56" s="390" t="str">
        <f ca="1">+IF(OFFSET('Hygiene Data'!$D$12,0,10*ROW('Hygiene Data'!D50))="","",OFFSET('Hygiene Data'!$D$12,0,10*ROW('Hygiene Data'!D50)))</f>
        <v/>
      </c>
      <c r="DQ56" s="390" t="str">
        <f ca="1">+IF(OFFSET('Hygiene Data'!$D$13,0,10*ROW('Hygiene Data'!D50))="","",OFFSET('Hygiene Data'!$D$13,0,10*ROW('Hygiene Data'!D50)))</f>
        <v/>
      </c>
      <c r="DR56" s="390" t="str">
        <f ca="1">+IF(OFFSET('Hygiene Data'!$E$11,0,10*ROW('Hygiene Data'!E50))="","",OFFSET('Hygiene Data'!$E$11,0,10*ROW('Hygiene Data'!E50)))</f>
        <v/>
      </c>
      <c r="DS56" s="390" t="str">
        <f ca="1">+IF(OFFSET('Hygiene Data'!$E$12,0,10*ROW('Hygiene Data'!E50))="","",OFFSET('Hygiene Data'!$E$12,0,10*ROW('Hygiene Data'!E50)))</f>
        <v/>
      </c>
      <c r="DT56" s="390" t="str">
        <f ca="1">+IF(OFFSET('Hygiene Data'!$E$13,0,10*ROW('Hygiene Data'!E50))="","",OFFSET('Hygiene Data'!$E$13,0,10*ROW('Hygiene Data'!E50)))</f>
        <v/>
      </c>
      <c r="DU56" s="390" t="str">
        <f ca="1">+IF(OFFSET('Hygiene Data'!$F$11,0,10*ROW('Hygiene Data'!F50))="","",OFFSET('Hygiene Data'!$F$11,0,10*ROW('Hygiene Data'!F50)))</f>
        <v/>
      </c>
      <c r="DV56" s="390" t="str">
        <f ca="1">+IF(OFFSET('Hygiene Data'!$F$12,0,10*ROW('Hygiene Data'!F50))="","",OFFSET('Hygiene Data'!$F$12,0,10*ROW('Hygiene Data'!F50)))</f>
        <v/>
      </c>
      <c r="DW56" s="390" t="str">
        <f ca="1">+IF(OFFSET('Hygiene Data'!$F$13,0,10*ROW('Hygiene Data'!F50))="","",OFFSET('Hygiene Data'!$F$13,0,10*ROW('Hygiene Data'!F50)))</f>
        <v/>
      </c>
      <c r="DX56" s="390" t="str">
        <f ca="1">+IF(OFFSET('Hygiene Data'!$G$11,0,10*ROW('Hygiene Data'!G50))="","",OFFSET('Hygiene Data'!$G$11,0,10*ROW('Hygiene Data'!G50)))</f>
        <v/>
      </c>
      <c r="DY56" s="390" t="str">
        <f ca="1">+IF(OFFSET('Hygiene Data'!$G$12,0,10*ROW('Hygiene Data'!G50))="","",OFFSET('Hygiene Data'!$G$12,0,10*ROW('Hygiene Data'!G50)))</f>
        <v/>
      </c>
      <c r="DZ56" s="390" t="str">
        <f ca="1">+IF(OFFSET('Hygiene Data'!$G$13,0,10*ROW('Hygiene Data'!G50))="","",OFFSET('Hygiene Data'!$G$13,0,10*ROW('Hygiene Data'!G50)))</f>
        <v/>
      </c>
      <c r="EA56" s="390" t="str">
        <f ca="1">+IF(OFFSET('Hygiene Data'!$H$11,0,10*ROW('Hygiene Data'!H50))="","",OFFSET('Hygiene Data'!$H$11,0,10*ROW('Hygiene Data'!H50)))</f>
        <v/>
      </c>
      <c r="EB56" s="390" t="str">
        <f ca="1">+IF(OFFSET('Hygiene Data'!$H$12,0,10*ROW('Hygiene Data'!H50))="","",OFFSET('Hygiene Data'!$H$12,0,10*ROW('Hygiene Data'!H50)))</f>
        <v/>
      </c>
      <c r="EC56" s="390" t="str">
        <f ca="1">+IF(OFFSET('Hygiene Data'!$H$13,0,10*ROW('Hygiene Data'!H50))="","",OFFSET('Hygiene Data'!$H$13,0,10*ROW('Hygiene Data'!H50)))</f>
        <v/>
      </c>
      <c r="ED56" s="390" t="str">
        <f ca="1">+IF(OFFSET('Hygiene Data'!$I$11,0,10*ROW('Hygiene Data'!I50))="","",OFFSET('Hygiene Data'!$I$11,0,10*ROW('Hygiene Data'!I50)))</f>
        <v/>
      </c>
      <c r="EE56" s="390" t="str">
        <f ca="1">+IF(OFFSET('Hygiene Data'!$I$12,0,10*ROW('Hygiene Data'!I50))="","",OFFSET('Hygiene Data'!$I$12,0,10*ROW('Hygiene Data'!I50)))</f>
        <v/>
      </c>
      <c r="EF56" s="390" t="str">
        <f ca="1">+IF(OFFSET('Hygiene Data'!$I$13,0,10*ROW('Hygiene Data'!I50))="","",OFFSET('Hygiene Data'!$I$13,0,10*ROW('Hygiene Data'!I50)))</f>
        <v/>
      </c>
    </row>
    <row r="57" spans="1:136" x14ac:dyDescent="0.25">
      <c r="A57" s="499" t="str">
        <f ca="1">+IF(OFFSET('Water Data'!$B$2,0,10*ROW('Water Data'!E51))="","",OFFSET('Water Data'!$B$2,0,10*ROW('Water Data'!E51)))</f>
        <v/>
      </c>
      <c r="B57" s="499"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26" t="str">
        <f t="shared" ca="1" si="0"/>
        <v/>
      </c>
      <c r="D57" s="527"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27"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27"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27"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27"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27"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27"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27"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27"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27"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27"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27"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27"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27"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27"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27"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27"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27"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28"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28"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28"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28"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28"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28"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28"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28"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28"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28"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28"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28"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28"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28"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28"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28"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28"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28"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28"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28"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28"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28"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28"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28"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28"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28"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28"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28"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28"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28"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29"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605"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29"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29"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29"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29"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29"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29"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29"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29"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29"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29"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29"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29"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29"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29"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29"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29"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90" t="str">
        <f ca="1">+IF(OFFSET('Water Data'!$D$27,0,10*ROW('Water Data'!D51))="","",OFFSET('Water Data'!$D$27,0,10*ROW('Water Data'!D51)))</f>
        <v/>
      </c>
      <c r="BT57" s="390" t="str">
        <f ca="1">+IF(OFFSET('Water Data'!$D$28,0,10*ROW('Water Data'!D51))="","",OFFSET('Water Data'!$D$28,0,10*ROW('Water Data'!D51)))</f>
        <v/>
      </c>
      <c r="BU57" s="390" t="str">
        <f ca="1">+IF(OFFSET('Water Data'!$D$29,0,10*ROW('Water Data'!D51))="","",OFFSET('Water Data'!$D$29,0,10*ROW('Water Data'!D51)))</f>
        <v/>
      </c>
      <c r="BV57" s="390" t="str">
        <f ca="1">+IF(OFFSET('Water Data'!$E$27,0,10*ROW('Water Data'!E51))="","",OFFSET('Water Data'!$E$27,0,10*ROW('Water Data'!E51)))</f>
        <v/>
      </c>
      <c r="BW57" s="390" t="str">
        <f ca="1">+IF(OFFSET('Water Data'!$E$28,0,10*ROW('Water Data'!E51))="","",OFFSET('Water Data'!$E$28,0,10*ROW('Water Data'!E51)))</f>
        <v/>
      </c>
      <c r="BX57" s="390" t="str">
        <f ca="1">+IF(OFFSET('Water Data'!$E$29,0,10*ROW('Water Data'!E51))="","",OFFSET('Water Data'!$E$29,0,10*ROW('Water Data'!E51)))</f>
        <v/>
      </c>
      <c r="BY57" s="390" t="str">
        <f ca="1">+IF(OFFSET('Water Data'!$F$27,0,10*ROW('Water Data'!F51))="","",OFFSET('Water Data'!$F$27,0,10*ROW('Water Data'!F51)))</f>
        <v/>
      </c>
      <c r="BZ57" s="390" t="str">
        <f ca="1">+IF(OFFSET('Water Data'!$F$28,0,10*ROW('Water Data'!F51))="","",OFFSET('Water Data'!$F$28,0,10*ROW('Water Data'!F51)))</f>
        <v/>
      </c>
      <c r="CA57" s="390" t="str">
        <f ca="1">+IF(OFFSET('Water Data'!$F$29,0,10*ROW('Water Data'!F51))="","",OFFSET('Water Data'!$F$29,0,10*ROW('Water Data'!F51)))</f>
        <v/>
      </c>
      <c r="CB57" s="390" t="str">
        <f ca="1">+IF(OFFSET('Water Data'!$G$27,0,10*ROW('Water Data'!G51))="","",OFFSET('Water Data'!$G$27,0,10*ROW('Water Data'!G51)))</f>
        <v/>
      </c>
      <c r="CC57" s="390" t="str">
        <f ca="1">+IF(OFFSET('Water Data'!$G$28,0,10*ROW('Water Data'!G51))="","",OFFSET('Water Data'!$G$28,0,10*ROW('Water Data'!G51)))</f>
        <v/>
      </c>
      <c r="CD57" s="390" t="str">
        <f ca="1">+IF(OFFSET('Water Data'!$G$29,0,10*ROW('Water Data'!G51))="","",OFFSET('Water Data'!$G$29,0,10*ROW('Water Data'!G51)))</f>
        <v/>
      </c>
      <c r="CE57" s="390" t="str">
        <f ca="1">+IF(OFFSET('Water Data'!$H$27,0,10*ROW('Water Data'!H51))="","",OFFSET('Water Data'!$H$27,0,10*ROW('Water Data'!H51)))</f>
        <v/>
      </c>
      <c r="CF57" s="390" t="str">
        <f ca="1">+IF(OFFSET('Water Data'!$H$28,0,10*ROW('Water Data'!H51))="","",OFFSET('Water Data'!$H$28,0,10*ROW('Water Data'!H51)))</f>
        <v/>
      </c>
      <c r="CG57" s="390" t="str">
        <f ca="1">+IF(OFFSET('Water Data'!$H$29,0,10*ROW('Water Data'!H51))="","",OFFSET('Water Data'!$H$29,0,10*ROW('Water Data'!H51)))</f>
        <v/>
      </c>
      <c r="CH57" s="390" t="str">
        <f ca="1">+IF(OFFSET('Water Data'!$I$27,0,10*ROW('Water Data'!I51))="","",OFFSET('Water Data'!$I$27,0,10*ROW('Water Data'!I51)))</f>
        <v/>
      </c>
      <c r="CI57" s="390" t="str">
        <f ca="1">+IF(OFFSET('Water Data'!$I$28,0,10*ROW('Water Data'!I51))="","",OFFSET('Water Data'!$I$28,0,10*ROW('Water Data'!I51)))</f>
        <v/>
      </c>
      <c r="CJ57" s="390" t="str">
        <f ca="1">+IF(OFFSET('Water Data'!$I$29,0,10*ROW('Water Data'!I51))="","",OFFSET('Water Data'!$I$29,0,10*ROW('Water Data'!I51)))</f>
        <v/>
      </c>
      <c r="CK57" s="390" t="str">
        <f ca="1">+IF(OFFSET('Sanitation Data'!$D$28,0,10*ROW('Sanitation Data'!D51))="","",OFFSET('Sanitation Data'!$D$28,0,10*ROW('Sanitation Data'!D51)))</f>
        <v/>
      </c>
      <c r="CL57" s="390" t="str">
        <f ca="1">+IF(OFFSET('Sanitation Data'!$D$29,0,10*ROW('Sanitation Data'!D51))="","",OFFSET('Sanitation Data'!$D$29,0,10*ROW('Sanitation Data'!D51)))</f>
        <v/>
      </c>
      <c r="CM57" s="390" t="str">
        <f ca="1">+IF(OFFSET('Sanitation Data'!$D$30,0,10*ROW('Sanitation Data'!D51))="","",OFFSET('Sanitation Data'!$D$30,0,10*ROW('Sanitation Data'!D51)))</f>
        <v/>
      </c>
      <c r="CN57" s="390" t="str">
        <f ca="1">+IF(OFFSET('Sanitation Data'!$D$31,0,10*ROW('Sanitation Data'!D51))="","",OFFSET('Sanitation Data'!$D$31,0,10*ROW('Sanitation Data'!D51)))</f>
        <v/>
      </c>
      <c r="CO57" s="390" t="str">
        <f ca="1">+IF(OFFSET('Sanitation Data'!$D$32,0,10*ROW('Sanitation Data'!D51))="","",OFFSET('Sanitation Data'!$D$32,0,10*ROW('Sanitation Data'!D51)))</f>
        <v/>
      </c>
      <c r="CP57" s="390" t="str">
        <f ca="1">+IF(OFFSET('Sanitation Data'!$E$28,0,10*ROW('Sanitation Data'!E51))="","",OFFSET('Sanitation Data'!$E$28,0,10*ROW('Sanitation Data'!E51)))</f>
        <v/>
      </c>
      <c r="CQ57" s="390" t="str">
        <f ca="1">+IF(OFFSET('Sanitation Data'!$E$29,0,10*ROW('Sanitation Data'!E51))="","",OFFSET('Sanitation Data'!$E$29,0,10*ROW('Sanitation Data'!E51)))</f>
        <v/>
      </c>
      <c r="CR57" s="390" t="str">
        <f ca="1">+IF(OFFSET('Sanitation Data'!$E$30,0,10*ROW('Sanitation Data'!E51))="","",OFFSET('Sanitation Data'!$E$30,0,10*ROW('Sanitation Data'!E51)))</f>
        <v/>
      </c>
      <c r="CS57" s="390" t="str">
        <f ca="1">+IF(OFFSET('Sanitation Data'!$E$31,0,10*ROW('Sanitation Data'!E51))="","",OFFSET('Sanitation Data'!$E$31,0,10*ROW('Sanitation Data'!E51)))</f>
        <v/>
      </c>
      <c r="CT57" s="390" t="str">
        <f ca="1">+IF(OFFSET('Sanitation Data'!$E$32,0,10*ROW('Sanitation Data'!E51))="","",OFFSET('Sanitation Data'!$E$32,0,10*ROW('Sanitation Data'!E51)))</f>
        <v/>
      </c>
      <c r="CU57" s="390" t="str">
        <f ca="1">+IF(OFFSET('Sanitation Data'!$F$28,0,10*ROW('Sanitation Data'!F51))="","",OFFSET('Sanitation Data'!$F$28,0,10*ROW('Sanitation Data'!F51)))</f>
        <v/>
      </c>
      <c r="CV57" s="390" t="str">
        <f ca="1">+IF(OFFSET('Sanitation Data'!$F$29,0,10*ROW('Sanitation Data'!F51))="","",OFFSET('Sanitation Data'!$F$29,0,10*ROW('Sanitation Data'!F51)))</f>
        <v/>
      </c>
      <c r="CW57" s="390" t="str">
        <f ca="1">+IF(OFFSET('Sanitation Data'!$F$30,0,10*ROW('Sanitation Data'!F51))="","",OFFSET('Sanitation Data'!$F$30,0,10*ROW('Sanitation Data'!F51)))</f>
        <v/>
      </c>
      <c r="CX57" s="390" t="str">
        <f ca="1">+IF(OFFSET('Sanitation Data'!$F$31,0,10*ROW('Sanitation Data'!F51))="","",OFFSET('Sanitation Data'!$F$31,0,10*ROW('Sanitation Data'!F51)))</f>
        <v/>
      </c>
      <c r="CY57" s="390" t="str">
        <f ca="1">+IF(OFFSET('Sanitation Data'!$F$32,0,10*ROW('Sanitation Data'!F51))="","",OFFSET('Sanitation Data'!$F$32,0,10*ROW('Sanitation Data'!F51)))</f>
        <v/>
      </c>
      <c r="CZ57" s="390" t="str">
        <f ca="1">+IF(OFFSET('Sanitation Data'!$G$28,0,10*ROW('Sanitation Data'!G51))="","",OFFSET('Sanitation Data'!$G$28,0,10*ROW('Sanitation Data'!G51)))</f>
        <v/>
      </c>
      <c r="DA57" s="390" t="str">
        <f ca="1">+IF(OFFSET('Sanitation Data'!$G$29,0,10*ROW('Sanitation Data'!G51))="","",OFFSET('Sanitation Data'!$G$29,0,10*ROW('Sanitation Data'!G51)))</f>
        <v/>
      </c>
      <c r="DB57" s="390" t="str">
        <f ca="1">+IF(OFFSET('Sanitation Data'!$G$30,0,10*ROW('Sanitation Data'!G51))="","",OFFSET('Sanitation Data'!$G$30,0,10*ROW('Sanitation Data'!G51)))</f>
        <v/>
      </c>
      <c r="DC57" s="390" t="str">
        <f ca="1">+IF(OFFSET('Sanitation Data'!$G$31,0,10*ROW('Sanitation Data'!G51))="","",OFFSET('Sanitation Data'!$G$31,0,10*ROW('Sanitation Data'!G51)))</f>
        <v/>
      </c>
      <c r="DD57" s="390" t="str">
        <f ca="1">+IF(OFFSET('Sanitation Data'!$G$32,0,10*ROW('Sanitation Data'!G51))="","",OFFSET('Sanitation Data'!$G$32,0,10*ROW('Sanitation Data'!G51)))</f>
        <v/>
      </c>
      <c r="DE57" s="390" t="str">
        <f ca="1">+IF(OFFSET('Sanitation Data'!$H$28,0,10*ROW('Sanitation Data'!H51))="","",OFFSET('Sanitation Data'!$H$28,0,10*ROW('Sanitation Data'!H51)))</f>
        <v/>
      </c>
      <c r="DF57" s="390" t="str">
        <f ca="1">+IF(OFFSET('Sanitation Data'!$H$29,0,10*ROW('Sanitation Data'!H51))="","",OFFSET('Sanitation Data'!$H$29,0,10*ROW('Sanitation Data'!H51)))</f>
        <v/>
      </c>
      <c r="DG57" s="390" t="str">
        <f ca="1">+IF(OFFSET('Sanitation Data'!$H$30,0,10*ROW('Sanitation Data'!H51))="","",OFFSET('Sanitation Data'!$H$30,0,10*ROW('Sanitation Data'!H51)))</f>
        <v/>
      </c>
      <c r="DH57" s="390" t="str">
        <f ca="1">+IF(OFFSET('Sanitation Data'!$H$31,0,10*ROW('Sanitation Data'!H51))="","",OFFSET('Sanitation Data'!$H$31,0,10*ROW('Sanitation Data'!H51)))</f>
        <v/>
      </c>
      <c r="DI57" s="390" t="str">
        <f ca="1">+IF(OFFSET('Sanitation Data'!$H$32,0,10*ROW('Sanitation Data'!H51))="","",OFFSET('Sanitation Data'!$H$32,0,10*ROW('Sanitation Data'!H51)))</f>
        <v/>
      </c>
      <c r="DJ57" s="390" t="str">
        <f ca="1">+IF(OFFSET('Sanitation Data'!$I$28,0,10*ROW('Sanitation Data'!I51))="","",OFFSET('Sanitation Data'!$I$28,0,10*ROW('Sanitation Data'!I51)))</f>
        <v/>
      </c>
      <c r="DK57" s="390" t="str">
        <f ca="1">+IF(OFFSET('Sanitation Data'!$I$29,0,10*ROW('Sanitation Data'!I51))="","",OFFSET('Sanitation Data'!$I$29,0,10*ROW('Sanitation Data'!I51)))</f>
        <v/>
      </c>
      <c r="DL57" s="390" t="str">
        <f ca="1">+IF(OFFSET('Sanitation Data'!$I$30,0,10*ROW('Sanitation Data'!I51))="","",OFFSET('Sanitation Data'!$I$30,0,10*ROW('Sanitation Data'!I51)))</f>
        <v/>
      </c>
      <c r="DM57" s="390" t="str">
        <f ca="1">+IF(OFFSET('Sanitation Data'!$I$31,0,10*ROW('Sanitation Data'!I51))="","",OFFSET('Sanitation Data'!$I$31,0,10*ROW('Sanitation Data'!I51)))</f>
        <v/>
      </c>
      <c r="DN57" s="390" t="str">
        <f ca="1">+IF(OFFSET('Sanitation Data'!$I$32,0,10*ROW('Sanitation Data'!I51))="","",OFFSET('Sanitation Data'!$I$32,0,10*ROW('Sanitation Data'!I51)))</f>
        <v/>
      </c>
      <c r="DO57" s="390" t="str">
        <f ca="1">+IF(OFFSET('Hygiene Data'!$D$11,0,10*ROW('Hygiene Data'!D51))="","",OFFSET('Hygiene Data'!$D$11,0,10*ROW('Hygiene Data'!D51)))</f>
        <v/>
      </c>
      <c r="DP57" s="390" t="str">
        <f ca="1">+IF(OFFSET('Hygiene Data'!$D$12,0,10*ROW('Hygiene Data'!D51))="","",OFFSET('Hygiene Data'!$D$12,0,10*ROW('Hygiene Data'!D51)))</f>
        <v/>
      </c>
      <c r="DQ57" s="390" t="str">
        <f ca="1">+IF(OFFSET('Hygiene Data'!$D$13,0,10*ROW('Hygiene Data'!D51))="","",OFFSET('Hygiene Data'!$D$13,0,10*ROW('Hygiene Data'!D51)))</f>
        <v/>
      </c>
      <c r="DR57" s="390" t="str">
        <f ca="1">+IF(OFFSET('Hygiene Data'!$E$11,0,10*ROW('Hygiene Data'!E51))="","",OFFSET('Hygiene Data'!$E$11,0,10*ROW('Hygiene Data'!E51)))</f>
        <v/>
      </c>
      <c r="DS57" s="390" t="str">
        <f ca="1">+IF(OFFSET('Hygiene Data'!$E$12,0,10*ROW('Hygiene Data'!E51))="","",OFFSET('Hygiene Data'!$E$12,0,10*ROW('Hygiene Data'!E51)))</f>
        <v/>
      </c>
      <c r="DT57" s="390" t="str">
        <f ca="1">+IF(OFFSET('Hygiene Data'!$E$13,0,10*ROW('Hygiene Data'!E51))="","",OFFSET('Hygiene Data'!$E$13,0,10*ROW('Hygiene Data'!E51)))</f>
        <v/>
      </c>
      <c r="DU57" s="390" t="str">
        <f ca="1">+IF(OFFSET('Hygiene Data'!$F$11,0,10*ROW('Hygiene Data'!F51))="","",OFFSET('Hygiene Data'!$F$11,0,10*ROW('Hygiene Data'!F51)))</f>
        <v/>
      </c>
      <c r="DV57" s="390" t="str">
        <f ca="1">+IF(OFFSET('Hygiene Data'!$F$12,0,10*ROW('Hygiene Data'!F51))="","",OFFSET('Hygiene Data'!$F$12,0,10*ROW('Hygiene Data'!F51)))</f>
        <v/>
      </c>
      <c r="DW57" s="390" t="str">
        <f ca="1">+IF(OFFSET('Hygiene Data'!$F$13,0,10*ROW('Hygiene Data'!F51))="","",OFFSET('Hygiene Data'!$F$13,0,10*ROW('Hygiene Data'!F51)))</f>
        <v/>
      </c>
      <c r="DX57" s="390" t="str">
        <f ca="1">+IF(OFFSET('Hygiene Data'!$G$11,0,10*ROW('Hygiene Data'!G51))="","",OFFSET('Hygiene Data'!$G$11,0,10*ROW('Hygiene Data'!G51)))</f>
        <v/>
      </c>
      <c r="DY57" s="390" t="str">
        <f ca="1">+IF(OFFSET('Hygiene Data'!$G$12,0,10*ROW('Hygiene Data'!G51))="","",OFFSET('Hygiene Data'!$G$12,0,10*ROW('Hygiene Data'!G51)))</f>
        <v/>
      </c>
      <c r="DZ57" s="390" t="str">
        <f ca="1">+IF(OFFSET('Hygiene Data'!$G$13,0,10*ROW('Hygiene Data'!G51))="","",OFFSET('Hygiene Data'!$G$13,0,10*ROW('Hygiene Data'!G51)))</f>
        <v/>
      </c>
      <c r="EA57" s="390" t="str">
        <f ca="1">+IF(OFFSET('Hygiene Data'!$H$11,0,10*ROW('Hygiene Data'!H51))="","",OFFSET('Hygiene Data'!$H$11,0,10*ROW('Hygiene Data'!H51)))</f>
        <v/>
      </c>
      <c r="EB57" s="390" t="str">
        <f ca="1">+IF(OFFSET('Hygiene Data'!$H$12,0,10*ROW('Hygiene Data'!H51))="","",OFFSET('Hygiene Data'!$H$12,0,10*ROW('Hygiene Data'!H51)))</f>
        <v/>
      </c>
      <c r="EC57" s="390" t="str">
        <f ca="1">+IF(OFFSET('Hygiene Data'!$H$13,0,10*ROW('Hygiene Data'!H51))="","",OFFSET('Hygiene Data'!$H$13,0,10*ROW('Hygiene Data'!H51)))</f>
        <v/>
      </c>
      <c r="ED57" s="390" t="str">
        <f ca="1">+IF(OFFSET('Hygiene Data'!$I$11,0,10*ROW('Hygiene Data'!I51))="","",OFFSET('Hygiene Data'!$I$11,0,10*ROW('Hygiene Data'!I51)))</f>
        <v/>
      </c>
      <c r="EE57" s="390" t="str">
        <f ca="1">+IF(OFFSET('Hygiene Data'!$I$12,0,10*ROW('Hygiene Data'!I51))="","",OFFSET('Hygiene Data'!$I$12,0,10*ROW('Hygiene Data'!I51)))</f>
        <v/>
      </c>
      <c r="EF57" s="390" t="str">
        <f ca="1">+IF(OFFSET('Hygiene Data'!$I$13,0,10*ROW('Hygiene Data'!I51))="","",OFFSET('Hygiene Data'!$I$13,0,10*ROW('Hygiene Data'!I51)))</f>
        <v/>
      </c>
    </row>
    <row r="58" spans="1:136" x14ac:dyDescent="0.25">
      <c r="A58" s="499" t="str">
        <f ca="1">+IF(OFFSET('Water Data'!$B$2,0,10*ROW('Water Data'!E52))="","",OFFSET('Water Data'!$B$2,0,10*ROW('Water Data'!E52)))</f>
        <v/>
      </c>
      <c r="B58" s="499"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26" t="str">
        <f t="shared" ca="1" si="0"/>
        <v/>
      </c>
      <c r="D58" s="527"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27"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27"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27"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27"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27"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27"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27"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27"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27"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27"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27"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27"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27"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27"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27"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27"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27"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28"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28"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28"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28"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28"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28"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28"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28"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28"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28"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28"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28"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28"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28"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28"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28"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28"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28"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28"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28"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28"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28"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28"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28"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28"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28"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28"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28"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28"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28"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29"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605"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29"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29"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29"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29"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29"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29"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29"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29"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29"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29"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29"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29"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29"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29"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29"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29"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90" t="str">
        <f ca="1">+IF(OFFSET('Water Data'!$D$27,0,10*ROW('Water Data'!D52))="","",OFFSET('Water Data'!$D$27,0,10*ROW('Water Data'!D52)))</f>
        <v/>
      </c>
      <c r="BT58" s="390" t="str">
        <f ca="1">+IF(OFFSET('Water Data'!$D$28,0,10*ROW('Water Data'!D52))="","",OFFSET('Water Data'!$D$28,0,10*ROW('Water Data'!D52)))</f>
        <v/>
      </c>
      <c r="BU58" s="390" t="str">
        <f ca="1">+IF(OFFSET('Water Data'!$D$29,0,10*ROW('Water Data'!D52))="","",OFFSET('Water Data'!$D$29,0,10*ROW('Water Data'!D52)))</f>
        <v/>
      </c>
      <c r="BV58" s="390" t="str">
        <f ca="1">+IF(OFFSET('Water Data'!$E$27,0,10*ROW('Water Data'!E52))="","",OFFSET('Water Data'!$E$27,0,10*ROW('Water Data'!E52)))</f>
        <v/>
      </c>
      <c r="BW58" s="390" t="str">
        <f ca="1">+IF(OFFSET('Water Data'!$E$28,0,10*ROW('Water Data'!E52))="","",OFFSET('Water Data'!$E$28,0,10*ROW('Water Data'!E52)))</f>
        <v/>
      </c>
      <c r="BX58" s="390" t="str">
        <f ca="1">+IF(OFFSET('Water Data'!$E$29,0,10*ROW('Water Data'!E52))="","",OFFSET('Water Data'!$E$29,0,10*ROW('Water Data'!E52)))</f>
        <v/>
      </c>
      <c r="BY58" s="390" t="str">
        <f ca="1">+IF(OFFSET('Water Data'!$F$27,0,10*ROW('Water Data'!F52))="","",OFFSET('Water Data'!$F$27,0,10*ROW('Water Data'!F52)))</f>
        <v/>
      </c>
      <c r="BZ58" s="390" t="str">
        <f ca="1">+IF(OFFSET('Water Data'!$F$28,0,10*ROW('Water Data'!F52))="","",OFFSET('Water Data'!$F$28,0,10*ROW('Water Data'!F52)))</f>
        <v/>
      </c>
      <c r="CA58" s="390" t="str">
        <f ca="1">+IF(OFFSET('Water Data'!$F$29,0,10*ROW('Water Data'!F52))="","",OFFSET('Water Data'!$F$29,0,10*ROW('Water Data'!F52)))</f>
        <v/>
      </c>
      <c r="CB58" s="390" t="str">
        <f ca="1">+IF(OFFSET('Water Data'!$G$27,0,10*ROW('Water Data'!G52))="","",OFFSET('Water Data'!$G$27,0,10*ROW('Water Data'!G52)))</f>
        <v/>
      </c>
      <c r="CC58" s="390" t="str">
        <f ca="1">+IF(OFFSET('Water Data'!$G$28,0,10*ROW('Water Data'!G52))="","",OFFSET('Water Data'!$G$28,0,10*ROW('Water Data'!G52)))</f>
        <v/>
      </c>
      <c r="CD58" s="390" t="str">
        <f ca="1">+IF(OFFSET('Water Data'!$G$29,0,10*ROW('Water Data'!G52))="","",OFFSET('Water Data'!$G$29,0,10*ROW('Water Data'!G52)))</f>
        <v/>
      </c>
      <c r="CE58" s="390" t="str">
        <f ca="1">+IF(OFFSET('Water Data'!$H$27,0,10*ROW('Water Data'!H52))="","",OFFSET('Water Data'!$H$27,0,10*ROW('Water Data'!H52)))</f>
        <v/>
      </c>
      <c r="CF58" s="390" t="str">
        <f ca="1">+IF(OFFSET('Water Data'!$H$28,0,10*ROW('Water Data'!H52))="","",OFFSET('Water Data'!$H$28,0,10*ROW('Water Data'!H52)))</f>
        <v/>
      </c>
      <c r="CG58" s="390" t="str">
        <f ca="1">+IF(OFFSET('Water Data'!$H$29,0,10*ROW('Water Data'!H52))="","",OFFSET('Water Data'!$H$29,0,10*ROW('Water Data'!H52)))</f>
        <v/>
      </c>
      <c r="CH58" s="390" t="str">
        <f ca="1">+IF(OFFSET('Water Data'!$I$27,0,10*ROW('Water Data'!I52))="","",OFFSET('Water Data'!$I$27,0,10*ROW('Water Data'!I52)))</f>
        <v/>
      </c>
      <c r="CI58" s="390" t="str">
        <f ca="1">+IF(OFFSET('Water Data'!$I$28,0,10*ROW('Water Data'!I52))="","",OFFSET('Water Data'!$I$28,0,10*ROW('Water Data'!I52)))</f>
        <v/>
      </c>
      <c r="CJ58" s="390" t="str">
        <f ca="1">+IF(OFFSET('Water Data'!$I$29,0,10*ROW('Water Data'!I52))="","",OFFSET('Water Data'!$I$29,0,10*ROW('Water Data'!I52)))</f>
        <v/>
      </c>
      <c r="CK58" s="390" t="str">
        <f ca="1">+IF(OFFSET('Sanitation Data'!$D$28,0,10*ROW('Sanitation Data'!D52))="","",OFFSET('Sanitation Data'!$D$28,0,10*ROW('Sanitation Data'!D52)))</f>
        <v/>
      </c>
      <c r="CL58" s="390" t="str">
        <f ca="1">+IF(OFFSET('Sanitation Data'!$D$29,0,10*ROW('Sanitation Data'!D52))="","",OFFSET('Sanitation Data'!$D$29,0,10*ROW('Sanitation Data'!D52)))</f>
        <v/>
      </c>
      <c r="CM58" s="390" t="str">
        <f ca="1">+IF(OFFSET('Sanitation Data'!$D$30,0,10*ROW('Sanitation Data'!D52))="","",OFFSET('Sanitation Data'!$D$30,0,10*ROW('Sanitation Data'!D52)))</f>
        <v/>
      </c>
      <c r="CN58" s="390" t="str">
        <f ca="1">+IF(OFFSET('Sanitation Data'!$D$31,0,10*ROW('Sanitation Data'!D52))="","",OFFSET('Sanitation Data'!$D$31,0,10*ROW('Sanitation Data'!D52)))</f>
        <v/>
      </c>
      <c r="CO58" s="390" t="str">
        <f ca="1">+IF(OFFSET('Sanitation Data'!$D$32,0,10*ROW('Sanitation Data'!D52))="","",OFFSET('Sanitation Data'!$D$32,0,10*ROW('Sanitation Data'!D52)))</f>
        <v/>
      </c>
      <c r="CP58" s="390" t="str">
        <f ca="1">+IF(OFFSET('Sanitation Data'!$E$28,0,10*ROW('Sanitation Data'!E52))="","",OFFSET('Sanitation Data'!$E$28,0,10*ROW('Sanitation Data'!E52)))</f>
        <v/>
      </c>
      <c r="CQ58" s="390" t="str">
        <f ca="1">+IF(OFFSET('Sanitation Data'!$E$29,0,10*ROW('Sanitation Data'!E52))="","",OFFSET('Sanitation Data'!$E$29,0,10*ROW('Sanitation Data'!E52)))</f>
        <v/>
      </c>
      <c r="CR58" s="390" t="str">
        <f ca="1">+IF(OFFSET('Sanitation Data'!$E$30,0,10*ROW('Sanitation Data'!E52))="","",OFFSET('Sanitation Data'!$E$30,0,10*ROW('Sanitation Data'!E52)))</f>
        <v/>
      </c>
      <c r="CS58" s="390" t="str">
        <f ca="1">+IF(OFFSET('Sanitation Data'!$E$31,0,10*ROW('Sanitation Data'!E52))="","",OFFSET('Sanitation Data'!$E$31,0,10*ROW('Sanitation Data'!E52)))</f>
        <v/>
      </c>
      <c r="CT58" s="390" t="str">
        <f ca="1">+IF(OFFSET('Sanitation Data'!$E$32,0,10*ROW('Sanitation Data'!E52))="","",OFFSET('Sanitation Data'!$E$32,0,10*ROW('Sanitation Data'!E52)))</f>
        <v/>
      </c>
      <c r="CU58" s="390" t="str">
        <f ca="1">+IF(OFFSET('Sanitation Data'!$F$28,0,10*ROW('Sanitation Data'!F52))="","",OFFSET('Sanitation Data'!$F$28,0,10*ROW('Sanitation Data'!F52)))</f>
        <v/>
      </c>
      <c r="CV58" s="390" t="str">
        <f ca="1">+IF(OFFSET('Sanitation Data'!$F$29,0,10*ROW('Sanitation Data'!F52))="","",OFFSET('Sanitation Data'!$F$29,0,10*ROW('Sanitation Data'!F52)))</f>
        <v/>
      </c>
      <c r="CW58" s="390" t="str">
        <f ca="1">+IF(OFFSET('Sanitation Data'!$F$30,0,10*ROW('Sanitation Data'!F52))="","",OFFSET('Sanitation Data'!$F$30,0,10*ROW('Sanitation Data'!F52)))</f>
        <v/>
      </c>
      <c r="CX58" s="390" t="str">
        <f ca="1">+IF(OFFSET('Sanitation Data'!$F$31,0,10*ROW('Sanitation Data'!F52))="","",OFFSET('Sanitation Data'!$F$31,0,10*ROW('Sanitation Data'!F52)))</f>
        <v/>
      </c>
      <c r="CY58" s="390" t="str">
        <f ca="1">+IF(OFFSET('Sanitation Data'!$F$32,0,10*ROW('Sanitation Data'!F52))="","",OFFSET('Sanitation Data'!$F$32,0,10*ROW('Sanitation Data'!F52)))</f>
        <v/>
      </c>
      <c r="CZ58" s="390" t="str">
        <f ca="1">+IF(OFFSET('Sanitation Data'!$G$28,0,10*ROW('Sanitation Data'!G52))="","",OFFSET('Sanitation Data'!$G$28,0,10*ROW('Sanitation Data'!G52)))</f>
        <v/>
      </c>
      <c r="DA58" s="390" t="str">
        <f ca="1">+IF(OFFSET('Sanitation Data'!$G$29,0,10*ROW('Sanitation Data'!G52))="","",OFFSET('Sanitation Data'!$G$29,0,10*ROW('Sanitation Data'!G52)))</f>
        <v/>
      </c>
      <c r="DB58" s="390" t="str">
        <f ca="1">+IF(OFFSET('Sanitation Data'!$G$30,0,10*ROW('Sanitation Data'!G52))="","",OFFSET('Sanitation Data'!$G$30,0,10*ROW('Sanitation Data'!G52)))</f>
        <v/>
      </c>
      <c r="DC58" s="390" t="str">
        <f ca="1">+IF(OFFSET('Sanitation Data'!$G$31,0,10*ROW('Sanitation Data'!G52))="","",OFFSET('Sanitation Data'!$G$31,0,10*ROW('Sanitation Data'!G52)))</f>
        <v/>
      </c>
      <c r="DD58" s="390" t="str">
        <f ca="1">+IF(OFFSET('Sanitation Data'!$G$32,0,10*ROW('Sanitation Data'!G52))="","",OFFSET('Sanitation Data'!$G$32,0,10*ROW('Sanitation Data'!G52)))</f>
        <v/>
      </c>
      <c r="DE58" s="390" t="str">
        <f ca="1">+IF(OFFSET('Sanitation Data'!$H$28,0,10*ROW('Sanitation Data'!H52))="","",OFFSET('Sanitation Data'!$H$28,0,10*ROW('Sanitation Data'!H52)))</f>
        <v/>
      </c>
      <c r="DF58" s="390" t="str">
        <f ca="1">+IF(OFFSET('Sanitation Data'!$H$29,0,10*ROW('Sanitation Data'!H52))="","",OFFSET('Sanitation Data'!$H$29,0,10*ROW('Sanitation Data'!H52)))</f>
        <v/>
      </c>
      <c r="DG58" s="390" t="str">
        <f ca="1">+IF(OFFSET('Sanitation Data'!$H$30,0,10*ROW('Sanitation Data'!H52))="","",OFFSET('Sanitation Data'!$H$30,0,10*ROW('Sanitation Data'!H52)))</f>
        <v/>
      </c>
      <c r="DH58" s="390" t="str">
        <f ca="1">+IF(OFFSET('Sanitation Data'!$H$31,0,10*ROW('Sanitation Data'!H52))="","",OFFSET('Sanitation Data'!$H$31,0,10*ROW('Sanitation Data'!H52)))</f>
        <v/>
      </c>
      <c r="DI58" s="390" t="str">
        <f ca="1">+IF(OFFSET('Sanitation Data'!$H$32,0,10*ROW('Sanitation Data'!H52))="","",OFFSET('Sanitation Data'!$H$32,0,10*ROW('Sanitation Data'!H52)))</f>
        <v/>
      </c>
      <c r="DJ58" s="390" t="str">
        <f ca="1">+IF(OFFSET('Sanitation Data'!$I$28,0,10*ROW('Sanitation Data'!I52))="","",OFFSET('Sanitation Data'!$I$28,0,10*ROW('Sanitation Data'!I52)))</f>
        <v/>
      </c>
      <c r="DK58" s="390" t="str">
        <f ca="1">+IF(OFFSET('Sanitation Data'!$I$29,0,10*ROW('Sanitation Data'!I52))="","",OFFSET('Sanitation Data'!$I$29,0,10*ROW('Sanitation Data'!I52)))</f>
        <v/>
      </c>
      <c r="DL58" s="390" t="str">
        <f ca="1">+IF(OFFSET('Sanitation Data'!$I$30,0,10*ROW('Sanitation Data'!I52))="","",OFFSET('Sanitation Data'!$I$30,0,10*ROW('Sanitation Data'!I52)))</f>
        <v/>
      </c>
      <c r="DM58" s="390" t="str">
        <f ca="1">+IF(OFFSET('Sanitation Data'!$I$31,0,10*ROW('Sanitation Data'!I52))="","",OFFSET('Sanitation Data'!$I$31,0,10*ROW('Sanitation Data'!I52)))</f>
        <v/>
      </c>
      <c r="DN58" s="390" t="str">
        <f ca="1">+IF(OFFSET('Sanitation Data'!$I$32,0,10*ROW('Sanitation Data'!I52))="","",OFFSET('Sanitation Data'!$I$32,0,10*ROW('Sanitation Data'!I52)))</f>
        <v/>
      </c>
      <c r="DO58" s="390" t="str">
        <f ca="1">+IF(OFFSET('Hygiene Data'!$D$11,0,10*ROW('Hygiene Data'!D52))="","",OFFSET('Hygiene Data'!$D$11,0,10*ROW('Hygiene Data'!D52)))</f>
        <v/>
      </c>
      <c r="DP58" s="390" t="str">
        <f ca="1">+IF(OFFSET('Hygiene Data'!$D$12,0,10*ROW('Hygiene Data'!D52))="","",OFFSET('Hygiene Data'!$D$12,0,10*ROW('Hygiene Data'!D52)))</f>
        <v/>
      </c>
      <c r="DQ58" s="390" t="str">
        <f ca="1">+IF(OFFSET('Hygiene Data'!$D$13,0,10*ROW('Hygiene Data'!D52))="","",OFFSET('Hygiene Data'!$D$13,0,10*ROW('Hygiene Data'!D52)))</f>
        <v/>
      </c>
      <c r="DR58" s="390" t="str">
        <f ca="1">+IF(OFFSET('Hygiene Data'!$E$11,0,10*ROW('Hygiene Data'!E52))="","",OFFSET('Hygiene Data'!$E$11,0,10*ROW('Hygiene Data'!E52)))</f>
        <v/>
      </c>
      <c r="DS58" s="390" t="str">
        <f ca="1">+IF(OFFSET('Hygiene Data'!$E$12,0,10*ROW('Hygiene Data'!E52))="","",OFFSET('Hygiene Data'!$E$12,0,10*ROW('Hygiene Data'!E52)))</f>
        <v/>
      </c>
      <c r="DT58" s="390" t="str">
        <f ca="1">+IF(OFFSET('Hygiene Data'!$E$13,0,10*ROW('Hygiene Data'!E52))="","",OFFSET('Hygiene Data'!$E$13,0,10*ROW('Hygiene Data'!E52)))</f>
        <v/>
      </c>
      <c r="DU58" s="390" t="str">
        <f ca="1">+IF(OFFSET('Hygiene Data'!$F$11,0,10*ROW('Hygiene Data'!F52))="","",OFFSET('Hygiene Data'!$F$11,0,10*ROW('Hygiene Data'!F52)))</f>
        <v/>
      </c>
      <c r="DV58" s="390" t="str">
        <f ca="1">+IF(OFFSET('Hygiene Data'!$F$12,0,10*ROW('Hygiene Data'!F52))="","",OFFSET('Hygiene Data'!$F$12,0,10*ROW('Hygiene Data'!F52)))</f>
        <v/>
      </c>
      <c r="DW58" s="390" t="str">
        <f ca="1">+IF(OFFSET('Hygiene Data'!$F$13,0,10*ROW('Hygiene Data'!F52))="","",OFFSET('Hygiene Data'!$F$13,0,10*ROW('Hygiene Data'!F52)))</f>
        <v/>
      </c>
      <c r="DX58" s="390" t="str">
        <f ca="1">+IF(OFFSET('Hygiene Data'!$G$11,0,10*ROW('Hygiene Data'!G52))="","",OFFSET('Hygiene Data'!$G$11,0,10*ROW('Hygiene Data'!G52)))</f>
        <v/>
      </c>
      <c r="DY58" s="390" t="str">
        <f ca="1">+IF(OFFSET('Hygiene Data'!$G$12,0,10*ROW('Hygiene Data'!G52))="","",OFFSET('Hygiene Data'!$G$12,0,10*ROW('Hygiene Data'!G52)))</f>
        <v/>
      </c>
      <c r="DZ58" s="390" t="str">
        <f ca="1">+IF(OFFSET('Hygiene Data'!$G$13,0,10*ROW('Hygiene Data'!G52))="","",OFFSET('Hygiene Data'!$G$13,0,10*ROW('Hygiene Data'!G52)))</f>
        <v/>
      </c>
      <c r="EA58" s="390" t="str">
        <f ca="1">+IF(OFFSET('Hygiene Data'!$H$11,0,10*ROW('Hygiene Data'!H52))="","",OFFSET('Hygiene Data'!$H$11,0,10*ROW('Hygiene Data'!H52)))</f>
        <v/>
      </c>
      <c r="EB58" s="390" t="str">
        <f ca="1">+IF(OFFSET('Hygiene Data'!$H$12,0,10*ROW('Hygiene Data'!H52))="","",OFFSET('Hygiene Data'!$H$12,0,10*ROW('Hygiene Data'!H52)))</f>
        <v/>
      </c>
      <c r="EC58" s="390" t="str">
        <f ca="1">+IF(OFFSET('Hygiene Data'!$H$13,0,10*ROW('Hygiene Data'!H52))="","",OFFSET('Hygiene Data'!$H$13,0,10*ROW('Hygiene Data'!H52)))</f>
        <v/>
      </c>
      <c r="ED58" s="390" t="str">
        <f ca="1">+IF(OFFSET('Hygiene Data'!$I$11,0,10*ROW('Hygiene Data'!I52))="","",OFFSET('Hygiene Data'!$I$11,0,10*ROW('Hygiene Data'!I52)))</f>
        <v/>
      </c>
      <c r="EE58" s="390" t="str">
        <f ca="1">+IF(OFFSET('Hygiene Data'!$I$12,0,10*ROW('Hygiene Data'!I52))="","",OFFSET('Hygiene Data'!$I$12,0,10*ROW('Hygiene Data'!I52)))</f>
        <v/>
      </c>
      <c r="EF58" s="390" t="str">
        <f ca="1">+IF(OFFSET('Hygiene Data'!$I$13,0,10*ROW('Hygiene Data'!I52))="","",OFFSET('Hygiene Data'!$I$13,0,10*ROW('Hygiene Data'!I52)))</f>
        <v/>
      </c>
    </row>
    <row r="59" spans="1:136" x14ac:dyDescent="0.25">
      <c r="A59" s="499" t="str">
        <f ca="1">+IF(OFFSET('Water Data'!$B$2,0,10*ROW('Water Data'!E53))="","",OFFSET('Water Data'!$B$2,0,10*ROW('Water Data'!E53)))</f>
        <v/>
      </c>
      <c r="B59" s="499"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26" t="str">
        <f t="shared" ca="1" si="0"/>
        <v/>
      </c>
      <c r="D59" s="527"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27"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27"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27"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27"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27"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27"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27"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27"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27"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27"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27"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27"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27"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27"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27"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27"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27"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28"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28"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28"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28"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28"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28"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28"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28"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28"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28"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28"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28"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28"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28"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28"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28"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28"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28"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28"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28"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28"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28"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28"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28"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28"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28"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28"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28"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28"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28"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29"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605"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29"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29"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29"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29"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29"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29"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29"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29"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29"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29"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29"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29"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29"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29"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29"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29"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90" t="str">
        <f ca="1">+IF(OFFSET('Water Data'!$D$27,0,10*ROW('Water Data'!D53))="","",OFFSET('Water Data'!$D$27,0,10*ROW('Water Data'!D53)))</f>
        <v/>
      </c>
      <c r="BT59" s="390" t="str">
        <f ca="1">+IF(OFFSET('Water Data'!$D$28,0,10*ROW('Water Data'!D53))="","",OFFSET('Water Data'!$D$28,0,10*ROW('Water Data'!D53)))</f>
        <v/>
      </c>
      <c r="BU59" s="390" t="str">
        <f ca="1">+IF(OFFSET('Water Data'!$D$29,0,10*ROW('Water Data'!D53))="","",OFFSET('Water Data'!$D$29,0,10*ROW('Water Data'!D53)))</f>
        <v/>
      </c>
      <c r="BV59" s="390" t="str">
        <f ca="1">+IF(OFFSET('Water Data'!$E$27,0,10*ROW('Water Data'!E53))="","",OFFSET('Water Data'!$E$27,0,10*ROW('Water Data'!E53)))</f>
        <v/>
      </c>
      <c r="BW59" s="390" t="str">
        <f ca="1">+IF(OFFSET('Water Data'!$E$28,0,10*ROW('Water Data'!E53))="","",OFFSET('Water Data'!$E$28,0,10*ROW('Water Data'!E53)))</f>
        <v/>
      </c>
      <c r="BX59" s="390" t="str">
        <f ca="1">+IF(OFFSET('Water Data'!$E$29,0,10*ROW('Water Data'!E53))="","",OFFSET('Water Data'!$E$29,0,10*ROW('Water Data'!E53)))</f>
        <v/>
      </c>
      <c r="BY59" s="390" t="str">
        <f ca="1">+IF(OFFSET('Water Data'!$F$27,0,10*ROW('Water Data'!F53))="","",OFFSET('Water Data'!$F$27,0,10*ROW('Water Data'!F53)))</f>
        <v/>
      </c>
      <c r="BZ59" s="390" t="str">
        <f ca="1">+IF(OFFSET('Water Data'!$F$28,0,10*ROW('Water Data'!F53))="","",OFFSET('Water Data'!$F$28,0,10*ROW('Water Data'!F53)))</f>
        <v/>
      </c>
      <c r="CA59" s="390" t="str">
        <f ca="1">+IF(OFFSET('Water Data'!$F$29,0,10*ROW('Water Data'!F53))="","",OFFSET('Water Data'!$F$29,0,10*ROW('Water Data'!F53)))</f>
        <v/>
      </c>
      <c r="CB59" s="390" t="str">
        <f ca="1">+IF(OFFSET('Water Data'!$G$27,0,10*ROW('Water Data'!G53))="","",OFFSET('Water Data'!$G$27,0,10*ROW('Water Data'!G53)))</f>
        <v/>
      </c>
      <c r="CC59" s="390" t="str">
        <f ca="1">+IF(OFFSET('Water Data'!$G$28,0,10*ROW('Water Data'!G53))="","",OFFSET('Water Data'!$G$28,0,10*ROW('Water Data'!G53)))</f>
        <v/>
      </c>
      <c r="CD59" s="390" t="str">
        <f ca="1">+IF(OFFSET('Water Data'!$G$29,0,10*ROW('Water Data'!G53))="","",OFFSET('Water Data'!$G$29,0,10*ROW('Water Data'!G53)))</f>
        <v/>
      </c>
      <c r="CE59" s="390" t="str">
        <f ca="1">+IF(OFFSET('Water Data'!$H$27,0,10*ROW('Water Data'!H53))="","",OFFSET('Water Data'!$H$27,0,10*ROW('Water Data'!H53)))</f>
        <v/>
      </c>
      <c r="CF59" s="390" t="str">
        <f ca="1">+IF(OFFSET('Water Data'!$H$28,0,10*ROW('Water Data'!H53))="","",OFFSET('Water Data'!$H$28,0,10*ROW('Water Data'!H53)))</f>
        <v/>
      </c>
      <c r="CG59" s="390" t="str">
        <f ca="1">+IF(OFFSET('Water Data'!$H$29,0,10*ROW('Water Data'!H53))="","",OFFSET('Water Data'!$H$29,0,10*ROW('Water Data'!H53)))</f>
        <v/>
      </c>
      <c r="CH59" s="390" t="str">
        <f ca="1">+IF(OFFSET('Water Data'!$I$27,0,10*ROW('Water Data'!I53))="","",OFFSET('Water Data'!$I$27,0,10*ROW('Water Data'!I53)))</f>
        <v/>
      </c>
      <c r="CI59" s="390" t="str">
        <f ca="1">+IF(OFFSET('Water Data'!$I$28,0,10*ROW('Water Data'!I53))="","",OFFSET('Water Data'!$I$28,0,10*ROW('Water Data'!I53)))</f>
        <v/>
      </c>
      <c r="CJ59" s="390" t="str">
        <f ca="1">+IF(OFFSET('Water Data'!$I$29,0,10*ROW('Water Data'!I53))="","",OFFSET('Water Data'!$I$29,0,10*ROW('Water Data'!I53)))</f>
        <v/>
      </c>
      <c r="CK59" s="390" t="str">
        <f ca="1">+IF(OFFSET('Sanitation Data'!$D$28,0,10*ROW('Sanitation Data'!D53))="","",OFFSET('Sanitation Data'!$D$28,0,10*ROW('Sanitation Data'!D53)))</f>
        <v/>
      </c>
      <c r="CL59" s="390" t="str">
        <f ca="1">+IF(OFFSET('Sanitation Data'!$D$29,0,10*ROW('Sanitation Data'!D53))="","",OFFSET('Sanitation Data'!$D$29,0,10*ROW('Sanitation Data'!D53)))</f>
        <v/>
      </c>
      <c r="CM59" s="390" t="str">
        <f ca="1">+IF(OFFSET('Sanitation Data'!$D$30,0,10*ROW('Sanitation Data'!D53))="","",OFFSET('Sanitation Data'!$D$30,0,10*ROW('Sanitation Data'!D53)))</f>
        <v/>
      </c>
      <c r="CN59" s="390" t="str">
        <f ca="1">+IF(OFFSET('Sanitation Data'!$D$31,0,10*ROW('Sanitation Data'!D53))="","",OFFSET('Sanitation Data'!$D$31,0,10*ROW('Sanitation Data'!D53)))</f>
        <v/>
      </c>
      <c r="CO59" s="390" t="str">
        <f ca="1">+IF(OFFSET('Sanitation Data'!$D$32,0,10*ROW('Sanitation Data'!D53))="","",OFFSET('Sanitation Data'!$D$32,0,10*ROW('Sanitation Data'!D53)))</f>
        <v/>
      </c>
      <c r="CP59" s="390" t="str">
        <f ca="1">+IF(OFFSET('Sanitation Data'!$E$28,0,10*ROW('Sanitation Data'!E53))="","",OFFSET('Sanitation Data'!$E$28,0,10*ROW('Sanitation Data'!E53)))</f>
        <v/>
      </c>
      <c r="CQ59" s="390" t="str">
        <f ca="1">+IF(OFFSET('Sanitation Data'!$E$29,0,10*ROW('Sanitation Data'!E53))="","",OFFSET('Sanitation Data'!$E$29,0,10*ROW('Sanitation Data'!E53)))</f>
        <v/>
      </c>
      <c r="CR59" s="390" t="str">
        <f ca="1">+IF(OFFSET('Sanitation Data'!$E$30,0,10*ROW('Sanitation Data'!E53))="","",OFFSET('Sanitation Data'!$E$30,0,10*ROW('Sanitation Data'!E53)))</f>
        <v/>
      </c>
      <c r="CS59" s="390" t="str">
        <f ca="1">+IF(OFFSET('Sanitation Data'!$E$31,0,10*ROW('Sanitation Data'!E53))="","",OFFSET('Sanitation Data'!$E$31,0,10*ROW('Sanitation Data'!E53)))</f>
        <v/>
      </c>
      <c r="CT59" s="390" t="str">
        <f ca="1">+IF(OFFSET('Sanitation Data'!$E$32,0,10*ROW('Sanitation Data'!E53))="","",OFFSET('Sanitation Data'!$E$32,0,10*ROW('Sanitation Data'!E53)))</f>
        <v/>
      </c>
      <c r="CU59" s="390" t="str">
        <f ca="1">+IF(OFFSET('Sanitation Data'!$F$28,0,10*ROW('Sanitation Data'!F53))="","",OFFSET('Sanitation Data'!$F$28,0,10*ROW('Sanitation Data'!F53)))</f>
        <v/>
      </c>
      <c r="CV59" s="390" t="str">
        <f ca="1">+IF(OFFSET('Sanitation Data'!$F$29,0,10*ROW('Sanitation Data'!F53))="","",OFFSET('Sanitation Data'!$F$29,0,10*ROW('Sanitation Data'!F53)))</f>
        <v/>
      </c>
      <c r="CW59" s="390" t="str">
        <f ca="1">+IF(OFFSET('Sanitation Data'!$F$30,0,10*ROW('Sanitation Data'!F53))="","",OFFSET('Sanitation Data'!$F$30,0,10*ROW('Sanitation Data'!F53)))</f>
        <v/>
      </c>
      <c r="CX59" s="390" t="str">
        <f ca="1">+IF(OFFSET('Sanitation Data'!$F$31,0,10*ROW('Sanitation Data'!F53))="","",OFFSET('Sanitation Data'!$F$31,0,10*ROW('Sanitation Data'!F53)))</f>
        <v/>
      </c>
      <c r="CY59" s="390" t="str">
        <f ca="1">+IF(OFFSET('Sanitation Data'!$F$32,0,10*ROW('Sanitation Data'!F53))="","",OFFSET('Sanitation Data'!$F$32,0,10*ROW('Sanitation Data'!F53)))</f>
        <v/>
      </c>
      <c r="CZ59" s="390" t="str">
        <f ca="1">+IF(OFFSET('Sanitation Data'!$G$28,0,10*ROW('Sanitation Data'!G53))="","",OFFSET('Sanitation Data'!$G$28,0,10*ROW('Sanitation Data'!G53)))</f>
        <v/>
      </c>
      <c r="DA59" s="390" t="str">
        <f ca="1">+IF(OFFSET('Sanitation Data'!$G$29,0,10*ROW('Sanitation Data'!G53))="","",OFFSET('Sanitation Data'!$G$29,0,10*ROW('Sanitation Data'!G53)))</f>
        <v/>
      </c>
      <c r="DB59" s="390" t="str">
        <f ca="1">+IF(OFFSET('Sanitation Data'!$G$30,0,10*ROW('Sanitation Data'!G53))="","",OFFSET('Sanitation Data'!$G$30,0,10*ROW('Sanitation Data'!G53)))</f>
        <v/>
      </c>
      <c r="DC59" s="390" t="str">
        <f ca="1">+IF(OFFSET('Sanitation Data'!$G$31,0,10*ROW('Sanitation Data'!G53))="","",OFFSET('Sanitation Data'!$G$31,0,10*ROW('Sanitation Data'!G53)))</f>
        <v/>
      </c>
      <c r="DD59" s="390" t="str">
        <f ca="1">+IF(OFFSET('Sanitation Data'!$G$32,0,10*ROW('Sanitation Data'!G53))="","",OFFSET('Sanitation Data'!$G$32,0,10*ROW('Sanitation Data'!G53)))</f>
        <v/>
      </c>
      <c r="DE59" s="390" t="str">
        <f ca="1">+IF(OFFSET('Sanitation Data'!$H$28,0,10*ROW('Sanitation Data'!H53))="","",OFFSET('Sanitation Data'!$H$28,0,10*ROW('Sanitation Data'!H53)))</f>
        <v/>
      </c>
      <c r="DF59" s="390" t="str">
        <f ca="1">+IF(OFFSET('Sanitation Data'!$H$29,0,10*ROW('Sanitation Data'!H53))="","",OFFSET('Sanitation Data'!$H$29,0,10*ROW('Sanitation Data'!H53)))</f>
        <v/>
      </c>
      <c r="DG59" s="390" t="str">
        <f ca="1">+IF(OFFSET('Sanitation Data'!$H$30,0,10*ROW('Sanitation Data'!H53))="","",OFFSET('Sanitation Data'!$H$30,0,10*ROW('Sanitation Data'!H53)))</f>
        <v/>
      </c>
      <c r="DH59" s="390" t="str">
        <f ca="1">+IF(OFFSET('Sanitation Data'!$H$31,0,10*ROW('Sanitation Data'!H53))="","",OFFSET('Sanitation Data'!$H$31,0,10*ROW('Sanitation Data'!H53)))</f>
        <v/>
      </c>
      <c r="DI59" s="390" t="str">
        <f ca="1">+IF(OFFSET('Sanitation Data'!$H$32,0,10*ROW('Sanitation Data'!H53))="","",OFFSET('Sanitation Data'!$H$32,0,10*ROW('Sanitation Data'!H53)))</f>
        <v/>
      </c>
      <c r="DJ59" s="390" t="str">
        <f ca="1">+IF(OFFSET('Sanitation Data'!$I$28,0,10*ROW('Sanitation Data'!I53))="","",OFFSET('Sanitation Data'!$I$28,0,10*ROW('Sanitation Data'!I53)))</f>
        <v/>
      </c>
      <c r="DK59" s="390" t="str">
        <f ca="1">+IF(OFFSET('Sanitation Data'!$I$29,0,10*ROW('Sanitation Data'!I53))="","",OFFSET('Sanitation Data'!$I$29,0,10*ROW('Sanitation Data'!I53)))</f>
        <v/>
      </c>
      <c r="DL59" s="390" t="str">
        <f ca="1">+IF(OFFSET('Sanitation Data'!$I$30,0,10*ROW('Sanitation Data'!I53))="","",OFFSET('Sanitation Data'!$I$30,0,10*ROW('Sanitation Data'!I53)))</f>
        <v/>
      </c>
      <c r="DM59" s="390" t="str">
        <f ca="1">+IF(OFFSET('Sanitation Data'!$I$31,0,10*ROW('Sanitation Data'!I53))="","",OFFSET('Sanitation Data'!$I$31,0,10*ROW('Sanitation Data'!I53)))</f>
        <v/>
      </c>
      <c r="DN59" s="390" t="str">
        <f ca="1">+IF(OFFSET('Sanitation Data'!$I$32,0,10*ROW('Sanitation Data'!I53))="","",OFFSET('Sanitation Data'!$I$32,0,10*ROW('Sanitation Data'!I53)))</f>
        <v/>
      </c>
      <c r="DO59" s="390" t="str">
        <f ca="1">+IF(OFFSET('Hygiene Data'!$D$11,0,10*ROW('Hygiene Data'!D53))="","",OFFSET('Hygiene Data'!$D$11,0,10*ROW('Hygiene Data'!D53)))</f>
        <v/>
      </c>
      <c r="DP59" s="390" t="str">
        <f ca="1">+IF(OFFSET('Hygiene Data'!$D$12,0,10*ROW('Hygiene Data'!D53))="","",OFFSET('Hygiene Data'!$D$12,0,10*ROW('Hygiene Data'!D53)))</f>
        <v/>
      </c>
      <c r="DQ59" s="390" t="str">
        <f ca="1">+IF(OFFSET('Hygiene Data'!$D$13,0,10*ROW('Hygiene Data'!D53))="","",OFFSET('Hygiene Data'!$D$13,0,10*ROW('Hygiene Data'!D53)))</f>
        <v/>
      </c>
      <c r="DR59" s="390" t="str">
        <f ca="1">+IF(OFFSET('Hygiene Data'!$E$11,0,10*ROW('Hygiene Data'!E53))="","",OFFSET('Hygiene Data'!$E$11,0,10*ROW('Hygiene Data'!E53)))</f>
        <v/>
      </c>
      <c r="DS59" s="390" t="str">
        <f ca="1">+IF(OFFSET('Hygiene Data'!$E$12,0,10*ROW('Hygiene Data'!E53))="","",OFFSET('Hygiene Data'!$E$12,0,10*ROW('Hygiene Data'!E53)))</f>
        <v/>
      </c>
      <c r="DT59" s="390" t="str">
        <f ca="1">+IF(OFFSET('Hygiene Data'!$E$13,0,10*ROW('Hygiene Data'!E53))="","",OFFSET('Hygiene Data'!$E$13,0,10*ROW('Hygiene Data'!E53)))</f>
        <v/>
      </c>
      <c r="DU59" s="390" t="str">
        <f ca="1">+IF(OFFSET('Hygiene Data'!$F$11,0,10*ROW('Hygiene Data'!F53))="","",OFFSET('Hygiene Data'!$F$11,0,10*ROW('Hygiene Data'!F53)))</f>
        <v/>
      </c>
      <c r="DV59" s="390" t="str">
        <f ca="1">+IF(OFFSET('Hygiene Data'!$F$12,0,10*ROW('Hygiene Data'!F53))="","",OFFSET('Hygiene Data'!$F$12,0,10*ROW('Hygiene Data'!F53)))</f>
        <v/>
      </c>
      <c r="DW59" s="390" t="str">
        <f ca="1">+IF(OFFSET('Hygiene Data'!$F$13,0,10*ROW('Hygiene Data'!F53))="","",OFFSET('Hygiene Data'!$F$13,0,10*ROW('Hygiene Data'!F53)))</f>
        <v/>
      </c>
      <c r="DX59" s="390" t="str">
        <f ca="1">+IF(OFFSET('Hygiene Data'!$G$11,0,10*ROW('Hygiene Data'!G53))="","",OFFSET('Hygiene Data'!$G$11,0,10*ROW('Hygiene Data'!G53)))</f>
        <v/>
      </c>
      <c r="DY59" s="390" t="str">
        <f ca="1">+IF(OFFSET('Hygiene Data'!$G$12,0,10*ROW('Hygiene Data'!G53))="","",OFFSET('Hygiene Data'!$G$12,0,10*ROW('Hygiene Data'!G53)))</f>
        <v/>
      </c>
      <c r="DZ59" s="390" t="str">
        <f ca="1">+IF(OFFSET('Hygiene Data'!$G$13,0,10*ROW('Hygiene Data'!G53))="","",OFFSET('Hygiene Data'!$G$13,0,10*ROW('Hygiene Data'!G53)))</f>
        <v/>
      </c>
      <c r="EA59" s="390" t="str">
        <f ca="1">+IF(OFFSET('Hygiene Data'!$H$11,0,10*ROW('Hygiene Data'!H53))="","",OFFSET('Hygiene Data'!$H$11,0,10*ROW('Hygiene Data'!H53)))</f>
        <v/>
      </c>
      <c r="EB59" s="390" t="str">
        <f ca="1">+IF(OFFSET('Hygiene Data'!$H$12,0,10*ROW('Hygiene Data'!H53))="","",OFFSET('Hygiene Data'!$H$12,0,10*ROW('Hygiene Data'!H53)))</f>
        <v/>
      </c>
      <c r="EC59" s="390" t="str">
        <f ca="1">+IF(OFFSET('Hygiene Data'!$H$13,0,10*ROW('Hygiene Data'!H53))="","",OFFSET('Hygiene Data'!$H$13,0,10*ROW('Hygiene Data'!H53)))</f>
        <v/>
      </c>
      <c r="ED59" s="390" t="str">
        <f ca="1">+IF(OFFSET('Hygiene Data'!$I$11,0,10*ROW('Hygiene Data'!I53))="","",OFFSET('Hygiene Data'!$I$11,0,10*ROW('Hygiene Data'!I53)))</f>
        <v/>
      </c>
      <c r="EE59" s="390" t="str">
        <f ca="1">+IF(OFFSET('Hygiene Data'!$I$12,0,10*ROW('Hygiene Data'!I53))="","",OFFSET('Hygiene Data'!$I$12,0,10*ROW('Hygiene Data'!I53)))</f>
        <v/>
      </c>
      <c r="EF59" s="390" t="str">
        <f ca="1">+IF(OFFSET('Hygiene Data'!$I$13,0,10*ROW('Hygiene Data'!I53))="","",OFFSET('Hygiene Data'!$I$13,0,10*ROW('Hygiene Data'!I53)))</f>
        <v/>
      </c>
    </row>
    <row r="60" spans="1:136" x14ac:dyDescent="0.25">
      <c r="A60" s="499" t="str">
        <f ca="1">+IF(OFFSET('Water Data'!$B$2,0,10*ROW('Water Data'!E54))="","",OFFSET('Water Data'!$B$2,0,10*ROW('Water Data'!E54)))</f>
        <v/>
      </c>
      <c r="B60" s="499"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26" t="str">
        <f t="shared" ca="1" si="0"/>
        <v/>
      </c>
      <c r="D60" s="527"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27"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27"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27"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27"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27"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27"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27"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27"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27"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27"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27"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27"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27"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27"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27"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27"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27"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28"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28"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28"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28"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28"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28"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28"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28"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28"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28"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28"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28"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28"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28"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28"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28"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28"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28"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28"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28"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28"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28"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28"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28"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28"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28"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28"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28"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28"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28"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29"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605"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29"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29"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29"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29"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29"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29"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29"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29"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29"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29"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29"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29"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29"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29"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29"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29"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90" t="str">
        <f ca="1">+IF(OFFSET('Water Data'!$D$27,0,10*ROW('Water Data'!D54))="","",OFFSET('Water Data'!$D$27,0,10*ROW('Water Data'!D54)))</f>
        <v/>
      </c>
      <c r="BT60" s="390" t="str">
        <f ca="1">+IF(OFFSET('Water Data'!$D$28,0,10*ROW('Water Data'!D54))="","",OFFSET('Water Data'!$D$28,0,10*ROW('Water Data'!D54)))</f>
        <v/>
      </c>
      <c r="BU60" s="390" t="str">
        <f ca="1">+IF(OFFSET('Water Data'!$D$29,0,10*ROW('Water Data'!D54))="","",OFFSET('Water Data'!$D$29,0,10*ROW('Water Data'!D54)))</f>
        <v/>
      </c>
      <c r="BV60" s="390" t="str">
        <f ca="1">+IF(OFFSET('Water Data'!$E$27,0,10*ROW('Water Data'!E54))="","",OFFSET('Water Data'!$E$27,0,10*ROW('Water Data'!E54)))</f>
        <v/>
      </c>
      <c r="BW60" s="390" t="str">
        <f ca="1">+IF(OFFSET('Water Data'!$E$28,0,10*ROW('Water Data'!E54))="","",OFFSET('Water Data'!$E$28,0,10*ROW('Water Data'!E54)))</f>
        <v/>
      </c>
      <c r="BX60" s="390" t="str">
        <f ca="1">+IF(OFFSET('Water Data'!$E$29,0,10*ROW('Water Data'!E54))="","",OFFSET('Water Data'!$E$29,0,10*ROW('Water Data'!E54)))</f>
        <v/>
      </c>
      <c r="BY60" s="390" t="str">
        <f ca="1">+IF(OFFSET('Water Data'!$F$27,0,10*ROW('Water Data'!F54))="","",OFFSET('Water Data'!$F$27,0,10*ROW('Water Data'!F54)))</f>
        <v/>
      </c>
      <c r="BZ60" s="390" t="str">
        <f ca="1">+IF(OFFSET('Water Data'!$F$28,0,10*ROW('Water Data'!F54))="","",OFFSET('Water Data'!$F$28,0,10*ROW('Water Data'!F54)))</f>
        <v/>
      </c>
      <c r="CA60" s="390" t="str">
        <f ca="1">+IF(OFFSET('Water Data'!$F$29,0,10*ROW('Water Data'!F54))="","",OFFSET('Water Data'!$F$29,0,10*ROW('Water Data'!F54)))</f>
        <v/>
      </c>
      <c r="CB60" s="390" t="str">
        <f ca="1">+IF(OFFSET('Water Data'!$G$27,0,10*ROW('Water Data'!G54))="","",OFFSET('Water Data'!$G$27,0,10*ROW('Water Data'!G54)))</f>
        <v/>
      </c>
      <c r="CC60" s="390" t="str">
        <f ca="1">+IF(OFFSET('Water Data'!$G$28,0,10*ROW('Water Data'!G54))="","",OFFSET('Water Data'!$G$28,0,10*ROW('Water Data'!G54)))</f>
        <v/>
      </c>
      <c r="CD60" s="390" t="str">
        <f ca="1">+IF(OFFSET('Water Data'!$G$29,0,10*ROW('Water Data'!G54))="","",OFFSET('Water Data'!$G$29,0,10*ROW('Water Data'!G54)))</f>
        <v/>
      </c>
      <c r="CE60" s="390" t="str">
        <f ca="1">+IF(OFFSET('Water Data'!$H$27,0,10*ROW('Water Data'!H54))="","",OFFSET('Water Data'!$H$27,0,10*ROW('Water Data'!H54)))</f>
        <v/>
      </c>
      <c r="CF60" s="390" t="str">
        <f ca="1">+IF(OFFSET('Water Data'!$H$28,0,10*ROW('Water Data'!H54))="","",OFFSET('Water Data'!$H$28,0,10*ROW('Water Data'!H54)))</f>
        <v/>
      </c>
      <c r="CG60" s="390" t="str">
        <f ca="1">+IF(OFFSET('Water Data'!$H$29,0,10*ROW('Water Data'!H54))="","",OFFSET('Water Data'!$H$29,0,10*ROW('Water Data'!H54)))</f>
        <v/>
      </c>
      <c r="CH60" s="390" t="str">
        <f ca="1">+IF(OFFSET('Water Data'!$I$27,0,10*ROW('Water Data'!I54))="","",OFFSET('Water Data'!$I$27,0,10*ROW('Water Data'!I54)))</f>
        <v/>
      </c>
      <c r="CI60" s="390" t="str">
        <f ca="1">+IF(OFFSET('Water Data'!$I$28,0,10*ROW('Water Data'!I54))="","",OFFSET('Water Data'!$I$28,0,10*ROW('Water Data'!I54)))</f>
        <v/>
      </c>
      <c r="CJ60" s="390" t="str">
        <f ca="1">+IF(OFFSET('Water Data'!$I$29,0,10*ROW('Water Data'!I54))="","",OFFSET('Water Data'!$I$29,0,10*ROW('Water Data'!I54)))</f>
        <v/>
      </c>
      <c r="CK60" s="390" t="str">
        <f ca="1">+IF(OFFSET('Sanitation Data'!$D$28,0,10*ROW('Sanitation Data'!D54))="","",OFFSET('Sanitation Data'!$D$28,0,10*ROW('Sanitation Data'!D54)))</f>
        <v/>
      </c>
      <c r="CL60" s="390" t="str">
        <f ca="1">+IF(OFFSET('Sanitation Data'!$D$29,0,10*ROW('Sanitation Data'!D54))="","",OFFSET('Sanitation Data'!$D$29,0,10*ROW('Sanitation Data'!D54)))</f>
        <v/>
      </c>
      <c r="CM60" s="390" t="str">
        <f ca="1">+IF(OFFSET('Sanitation Data'!$D$30,0,10*ROW('Sanitation Data'!D54))="","",OFFSET('Sanitation Data'!$D$30,0,10*ROW('Sanitation Data'!D54)))</f>
        <v/>
      </c>
      <c r="CN60" s="390" t="str">
        <f ca="1">+IF(OFFSET('Sanitation Data'!$D$31,0,10*ROW('Sanitation Data'!D54))="","",OFFSET('Sanitation Data'!$D$31,0,10*ROW('Sanitation Data'!D54)))</f>
        <v/>
      </c>
      <c r="CO60" s="390" t="str">
        <f ca="1">+IF(OFFSET('Sanitation Data'!$D$32,0,10*ROW('Sanitation Data'!D54))="","",OFFSET('Sanitation Data'!$D$32,0,10*ROW('Sanitation Data'!D54)))</f>
        <v/>
      </c>
      <c r="CP60" s="390" t="str">
        <f ca="1">+IF(OFFSET('Sanitation Data'!$E$28,0,10*ROW('Sanitation Data'!E54))="","",OFFSET('Sanitation Data'!$E$28,0,10*ROW('Sanitation Data'!E54)))</f>
        <v/>
      </c>
      <c r="CQ60" s="390" t="str">
        <f ca="1">+IF(OFFSET('Sanitation Data'!$E$29,0,10*ROW('Sanitation Data'!E54))="","",OFFSET('Sanitation Data'!$E$29,0,10*ROW('Sanitation Data'!E54)))</f>
        <v/>
      </c>
      <c r="CR60" s="390" t="str">
        <f ca="1">+IF(OFFSET('Sanitation Data'!$E$30,0,10*ROW('Sanitation Data'!E54))="","",OFFSET('Sanitation Data'!$E$30,0,10*ROW('Sanitation Data'!E54)))</f>
        <v/>
      </c>
      <c r="CS60" s="390" t="str">
        <f ca="1">+IF(OFFSET('Sanitation Data'!$E$31,0,10*ROW('Sanitation Data'!E54))="","",OFFSET('Sanitation Data'!$E$31,0,10*ROW('Sanitation Data'!E54)))</f>
        <v/>
      </c>
      <c r="CT60" s="390" t="str">
        <f ca="1">+IF(OFFSET('Sanitation Data'!$E$32,0,10*ROW('Sanitation Data'!E54))="","",OFFSET('Sanitation Data'!$E$32,0,10*ROW('Sanitation Data'!E54)))</f>
        <v/>
      </c>
      <c r="CU60" s="390" t="str">
        <f ca="1">+IF(OFFSET('Sanitation Data'!$F$28,0,10*ROW('Sanitation Data'!F54))="","",OFFSET('Sanitation Data'!$F$28,0,10*ROW('Sanitation Data'!F54)))</f>
        <v/>
      </c>
      <c r="CV60" s="390" t="str">
        <f ca="1">+IF(OFFSET('Sanitation Data'!$F$29,0,10*ROW('Sanitation Data'!F54))="","",OFFSET('Sanitation Data'!$F$29,0,10*ROW('Sanitation Data'!F54)))</f>
        <v/>
      </c>
      <c r="CW60" s="390" t="str">
        <f ca="1">+IF(OFFSET('Sanitation Data'!$F$30,0,10*ROW('Sanitation Data'!F54))="","",OFFSET('Sanitation Data'!$F$30,0,10*ROW('Sanitation Data'!F54)))</f>
        <v/>
      </c>
      <c r="CX60" s="390" t="str">
        <f ca="1">+IF(OFFSET('Sanitation Data'!$F$31,0,10*ROW('Sanitation Data'!F54))="","",OFFSET('Sanitation Data'!$F$31,0,10*ROW('Sanitation Data'!F54)))</f>
        <v/>
      </c>
      <c r="CY60" s="390" t="str">
        <f ca="1">+IF(OFFSET('Sanitation Data'!$F$32,0,10*ROW('Sanitation Data'!F54))="","",OFFSET('Sanitation Data'!$F$32,0,10*ROW('Sanitation Data'!F54)))</f>
        <v/>
      </c>
      <c r="CZ60" s="390" t="str">
        <f ca="1">+IF(OFFSET('Sanitation Data'!$G$28,0,10*ROW('Sanitation Data'!G54))="","",OFFSET('Sanitation Data'!$G$28,0,10*ROW('Sanitation Data'!G54)))</f>
        <v/>
      </c>
      <c r="DA60" s="390" t="str">
        <f ca="1">+IF(OFFSET('Sanitation Data'!$G$29,0,10*ROW('Sanitation Data'!G54))="","",OFFSET('Sanitation Data'!$G$29,0,10*ROW('Sanitation Data'!G54)))</f>
        <v/>
      </c>
      <c r="DB60" s="390" t="str">
        <f ca="1">+IF(OFFSET('Sanitation Data'!$G$30,0,10*ROW('Sanitation Data'!G54))="","",OFFSET('Sanitation Data'!$G$30,0,10*ROW('Sanitation Data'!G54)))</f>
        <v/>
      </c>
      <c r="DC60" s="390" t="str">
        <f ca="1">+IF(OFFSET('Sanitation Data'!$G$31,0,10*ROW('Sanitation Data'!G54))="","",OFFSET('Sanitation Data'!$G$31,0,10*ROW('Sanitation Data'!G54)))</f>
        <v/>
      </c>
      <c r="DD60" s="390" t="str">
        <f ca="1">+IF(OFFSET('Sanitation Data'!$G$32,0,10*ROW('Sanitation Data'!G54))="","",OFFSET('Sanitation Data'!$G$32,0,10*ROW('Sanitation Data'!G54)))</f>
        <v/>
      </c>
      <c r="DE60" s="390" t="str">
        <f ca="1">+IF(OFFSET('Sanitation Data'!$H$28,0,10*ROW('Sanitation Data'!H54))="","",OFFSET('Sanitation Data'!$H$28,0,10*ROW('Sanitation Data'!H54)))</f>
        <v/>
      </c>
      <c r="DF60" s="390" t="str">
        <f ca="1">+IF(OFFSET('Sanitation Data'!$H$29,0,10*ROW('Sanitation Data'!H54))="","",OFFSET('Sanitation Data'!$H$29,0,10*ROW('Sanitation Data'!H54)))</f>
        <v/>
      </c>
      <c r="DG60" s="390" t="str">
        <f ca="1">+IF(OFFSET('Sanitation Data'!$H$30,0,10*ROW('Sanitation Data'!H54))="","",OFFSET('Sanitation Data'!$H$30,0,10*ROW('Sanitation Data'!H54)))</f>
        <v/>
      </c>
      <c r="DH60" s="390" t="str">
        <f ca="1">+IF(OFFSET('Sanitation Data'!$H$31,0,10*ROW('Sanitation Data'!H54))="","",OFFSET('Sanitation Data'!$H$31,0,10*ROW('Sanitation Data'!H54)))</f>
        <v/>
      </c>
      <c r="DI60" s="390" t="str">
        <f ca="1">+IF(OFFSET('Sanitation Data'!$H$32,0,10*ROW('Sanitation Data'!H54))="","",OFFSET('Sanitation Data'!$H$32,0,10*ROW('Sanitation Data'!H54)))</f>
        <v/>
      </c>
      <c r="DJ60" s="390" t="str">
        <f ca="1">+IF(OFFSET('Sanitation Data'!$I$28,0,10*ROW('Sanitation Data'!I54))="","",OFFSET('Sanitation Data'!$I$28,0,10*ROW('Sanitation Data'!I54)))</f>
        <v/>
      </c>
      <c r="DK60" s="390" t="str">
        <f ca="1">+IF(OFFSET('Sanitation Data'!$I$29,0,10*ROW('Sanitation Data'!I54))="","",OFFSET('Sanitation Data'!$I$29,0,10*ROW('Sanitation Data'!I54)))</f>
        <v/>
      </c>
      <c r="DL60" s="390" t="str">
        <f ca="1">+IF(OFFSET('Sanitation Data'!$I$30,0,10*ROW('Sanitation Data'!I54))="","",OFFSET('Sanitation Data'!$I$30,0,10*ROW('Sanitation Data'!I54)))</f>
        <v/>
      </c>
      <c r="DM60" s="390" t="str">
        <f ca="1">+IF(OFFSET('Sanitation Data'!$I$31,0,10*ROW('Sanitation Data'!I54))="","",OFFSET('Sanitation Data'!$I$31,0,10*ROW('Sanitation Data'!I54)))</f>
        <v/>
      </c>
      <c r="DN60" s="390" t="str">
        <f ca="1">+IF(OFFSET('Sanitation Data'!$I$32,0,10*ROW('Sanitation Data'!I54))="","",OFFSET('Sanitation Data'!$I$32,0,10*ROW('Sanitation Data'!I54)))</f>
        <v/>
      </c>
      <c r="DO60" s="390" t="str">
        <f ca="1">+IF(OFFSET('Hygiene Data'!$D$11,0,10*ROW('Hygiene Data'!D54))="","",OFFSET('Hygiene Data'!$D$11,0,10*ROW('Hygiene Data'!D54)))</f>
        <v/>
      </c>
      <c r="DP60" s="390" t="str">
        <f ca="1">+IF(OFFSET('Hygiene Data'!$D$12,0,10*ROW('Hygiene Data'!D54))="","",OFFSET('Hygiene Data'!$D$12,0,10*ROW('Hygiene Data'!D54)))</f>
        <v/>
      </c>
      <c r="DQ60" s="390" t="str">
        <f ca="1">+IF(OFFSET('Hygiene Data'!$D$13,0,10*ROW('Hygiene Data'!D54))="","",OFFSET('Hygiene Data'!$D$13,0,10*ROW('Hygiene Data'!D54)))</f>
        <v/>
      </c>
      <c r="DR60" s="390" t="str">
        <f ca="1">+IF(OFFSET('Hygiene Data'!$E$11,0,10*ROW('Hygiene Data'!E54))="","",OFFSET('Hygiene Data'!$E$11,0,10*ROW('Hygiene Data'!E54)))</f>
        <v/>
      </c>
      <c r="DS60" s="390" t="str">
        <f ca="1">+IF(OFFSET('Hygiene Data'!$E$12,0,10*ROW('Hygiene Data'!E54))="","",OFFSET('Hygiene Data'!$E$12,0,10*ROW('Hygiene Data'!E54)))</f>
        <v/>
      </c>
      <c r="DT60" s="390" t="str">
        <f ca="1">+IF(OFFSET('Hygiene Data'!$E$13,0,10*ROW('Hygiene Data'!E54))="","",OFFSET('Hygiene Data'!$E$13,0,10*ROW('Hygiene Data'!E54)))</f>
        <v/>
      </c>
      <c r="DU60" s="390" t="str">
        <f ca="1">+IF(OFFSET('Hygiene Data'!$F$11,0,10*ROW('Hygiene Data'!F54))="","",OFFSET('Hygiene Data'!$F$11,0,10*ROW('Hygiene Data'!F54)))</f>
        <v/>
      </c>
      <c r="DV60" s="390" t="str">
        <f ca="1">+IF(OFFSET('Hygiene Data'!$F$12,0,10*ROW('Hygiene Data'!F54))="","",OFFSET('Hygiene Data'!$F$12,0,10*ROW('Hygiene Data'!F54)))</f>
        <v/>
      </c>
      <c r="DW60" s="390" t="str">
        <f ca="1">+IF(OFFSET('Hygiene Data'!$F$13,0,10*ROW('Hygiene Data'!F54))="","",OFFSET('Hygiene Data'!$F$13,0,10*ROW('Hygiene Data'!F54)))</f>
        <v/>
      </c>
      <c r="DX60" s="390" t="str">
        <f ca="1">+IF(OFFSET('Hygiene Data'!$G$11,0,10*ROW('Hygiene Data'!G54))="","",OFFSET('Hygiene Data'!$G$11,0,10*ROW('Hygiene Data'!G54)))</f>
        <v/>
      </c>
      <c r="DY60" s="390" t="str">
        <f ca="1">+IF(OFFSET('Hygiene Data'!$G$12,0,10*ROW('Hygiene Data'!G54))="","",OFFSET('Hygiene Data'!$G$12,0,10*ROW('Hygiene Data'!G54)))</f>
        <v/>
      </c>
      <c r="DZ60" s="390" t="str">
        <f ca="1">+IF(OFFSET('Hygiene Data'!$G$13,0,10*ROW('Hygiene Data'!G54))="","",OFFSET('Hygiene Data'!$G$13,0,10*ROW('Hygiene Data'!G54)))</f>
        <v/>
      </c>
      <c r="EA60" s="390" t="str">
        <f ca="1">+IF(OFFSET('Hygiene Data'!$H$11,0,10*ROW('Hygiene Data'!H54))="","",OFFSET('Hygiene Data'!$H$11,0,10*ROW('Hygiene Data'!H54)))</f>
        <v/>
      </c>
      <c r="EB60" s="390" t="str">
        <f ca="1">+IF(OFFSET('Hygiene Data'!$H$12,0,10*ROW('Hygiene Data'!H54))="","",OFFSET('Hygiene Data'!$H$12,0,10*ROW('Hygiene Data'!H54)))</f>
        <v/>
      </c>
      <c r="EC60" s="390" t="str">
        <f ca="1">+IF(OFFSET('Hygiene Data'!$H$13,0,10*ROW('Hygiene Data'!H54))="","",OFFSET('Hygiene Data'!$H$13,0,10*ROW('Hygiene Data'!H54)))</f>
        <v/>
      </c>
      <c r="ED60" s="390" t="str">
        <f ca="1">+IF(OFFSET('Hygiene Data'!$I$11,0,10*ROW('Hygiene Data'!I54))="","",OFFSET('Hygiene Data'!$I$11,0,10*ROW('Hygiene Data'!I54)))</f>
        <v/>
      </c>
      <c r="EE60" s="390" t="str">
        <f ca="1">+IF(OFFSET('Hygiene Data'!$I$12,0,10*ROW('Hygiene Data'!I54))="","",OFFSET('Hygiene Data'!$I$12,0,10*ROW('Hygiene Data'!I54)))</f>
        <v/>
      </c>
      <c r="EF60" s="390" t="str">
        <f ca="1">+IF(OFFSET('Hygiene Data'!$I$13,0,10*ROW('Hygiene Data'!I54))="","",OFFSET('Hygiene Data'!$I$13,0,10*ROW('Hygiene Data'!I54)))</f>
        <v/>
      </c>
    </row>
    <row r="61" spans="1:136" x14ac:dyDescent="0.25">
      <c r="A61" s="499" t="str">
        <f ca="1">+IF(OFFSET('Water Data'!$B$2,0,10*ROW('Water Data'!E55))="","",OFFSET('Water Data'!$B$2,0,10*ROW('Water Data'!E55)))</f>
        <v/>
      </c>
      <c r="B61" s="499"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26" t="str">
        <f t="shared" ca="1" si="0"/>
        <v/>
      </c>
      <c r="D61" s="527"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27"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27"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27"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27"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27"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27"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27"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27"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27"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27"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27"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27"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27"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27"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27"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27"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27"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28"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28"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28"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28"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28"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28"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28"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28"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28"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28"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28"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28"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28"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28"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28"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28"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28"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28"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28"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28"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28"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28"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28"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28"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28"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28"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28"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28"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28"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28"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29"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605"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29"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29"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29"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29"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29"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29"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29"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29"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29"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29"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29"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29"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29"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29"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29"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29"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90" t="str">
        <f ca="1">+IF(OFFSET('Water Data'!$D$27,0,10*ROW('Water Data'!D55))="","",OFFSET('Water Data'!$D$27,0,10*ROW('Water Data'!D55)))</f>
        <v/>
      </c>
      <c r="BT61" s="390" t="str">
        <f ca="1">+IF(OFFSET('Water Data'!$D$28,0,10*ROW('Water Data'!D55))="","",OFFSET('Water Data'!$D$28,0,10*ROW('Water Data'!D55)))</f>
        <v/>
      </c>
      <c r="BU61" s="390" t="str">
        <f ca="1">+IF(OFFSET('Water Data'!$D$29,0,10*ROW('Water Data'!D55))="","",OFFSET('Water Data'!$D$29,0,10*ROW('Water Data'!D55)))</f>
        <v/>
      </c>
      <c r="BV61" s="390" t="str">
        <f ca="1">+IF(OFFSET('Water Data'!$E$27,0,10*ROW('Water Data'!E55))="","",OFFSET('Water Data'!$E$27,0,10*ROW('Water Data'!E55)))</f>
        <v/>
      </c>
      <c r="BW61" s="390" t="str">
        <f ca="1">+IF(OFFSET('Water Data'!$E$28,0,10*ROW('Water Data'!E55))="","",OFFSET('Water Data'!$E$28,0,10*ROW('Water Data'!E55)))</f>
        <v/>
      </c>
      <c r="BX61" s="390" t="str">
        <f ca="1">+IF(OFFSET('Water Data'!$E$29,0,10*ROW('Water Data'!E55))="","",OFFSET('Water Data'!$E$29,0,10*ROW('Water Data'!E55)))</f>
        <v/>
      </c>
      <c r="BY61" s="390" t="str">
        <f ca="1">+IF(OFFSET('Water Data'!$F$27,0,10*ROW('Water Data'!F55))="","",OFFSET('Water Data'!$F$27,0,10*ROW('Water Data'!F55)))</f>
        <v/>
      </c>
      <c r="BZ61" s="390" t="str">
        <f ca="1">+IF(OFFSET('Water Data'!$F$28,0,10*ROW('Water Data'!F55))="","",OFFSET('Water Data'!$F$28,0,10*ROW('Water Data'!F55)))</f>
        <v/>
      </c>
      <c r="CA61" s="390" t="str">
        <f ca="1">+IF(OFFSET('Water Data'!$F$29,0,10*ROW('Water Data'!F55))="","",OFFSET('Water Data'!$F$29,0,10*ROW('Water Data'!F55)))</f>
        <v/>
      </c>
      <c r="CB61" s="390" t="str">
        <f ca="1">+IF(OFFSET('Water Data'!$G$27,0,10*ROW('Water Data'!G55))="","",OFFSET('Water Data'!$G$27,0,10*ROW('Water Data'!G55)))</f>
        <v/>
      </c>
      <c r="CC61" s="390" t="str">
        <f ca="1">+IF(OFFSET('Water Data'!$G$28,0,10*ROW('Water Data'!G55))="","",OFFSET('Water Data'!$G$28,0,10*ROW('Water Data'!G55)))</f>
        <v/>
      </c>
      <c r="CD61" s="390" t="str">
        <f ca="1">+IF(OFFSET('Water Data'!$G$29,0,10*ROW('Water Data'!G55))="","",OFFSET('Water Data'!$G$29,0,10*ROW('Water Data'!G55)))</f>
        <v/>
      </c>
      <c r="CE61" s="390" t="str">
        <f ca="1">+IF(OFFSET('Water Data'!$H$27,0,10*ROW('Water Data'!H55))="","",OFFSET('Water Data'!$H$27,0,10*ROW('Water Data'!H55)))</f>
        <v/>
      </c>
      <c r="CF61" s="390" t="str">
        <f ca="1">+IF(OFFSET('Water Data'!$H$28,0,10*ROW('Water Data'!H55))="","",OFFSET('Water Data'!$H$28,0,10*ROW('Water Data'!H55)))</f>
        <v/>
      </c>
      <c r="CG61" s="390" t="str">
        <f ca="1">+IF(OFFSET('Water Data'!$H$29,0,10*ROW('Water Data'!H55))="","",OFFSET('Water Data'!$H$29,0,10*ROW('Water Data'!H55)))</f>
        <v/>
      </c>
      <c r="CH61" s="390" t="str">
        <f ca="1">+IF(OFFSET('Water Data'!$I$27,0,10*ROW('Water Data'!I55))="","",OFFSET('Water Data'!$I$27,0,10*ROW('Water Data'!I55)))</f>
        <v/>
      </c>
      <c r="CI61" s="390" t="str">
        <f ca="1">+IF(OFFSET('Water Data'!$I$28,0,10*ROW('Water Data'!I55))="","",OFFSET('Water Data'!$I$28,0,10*ROW('Water Data'!I55)))</f>
        <v/>
      </c>
      <c r="CJ61" s="390" t="str">
        <f ca="1">+IF(OFFSET('Water Data'!$I$29,0,10*ROW('Water Data'!I55))="","",OFFSET('Water Data'!$I$29,0,10*ROW('Water Data'!I55)))</f>
        <v/>
      </c>
      <c r="CK61" s="390" t="str">
        <f ca="1">+IF(OFFSET('Sanitation Data'!$D$28,0,10*ROW('Sanitation Data'!D55))="","",OFFSET('Sanitation Data'!$D$28,0,10*ROW('Sanitation Data'!D55)))</f>
        <v/>
      </c>
      <c r="CL61" s="390" t="str">
        <f ca="1">+IF(OFFSET('Sanitation Data'!$D$29,0,10*ROW('Sanitation Data'!D55))="","",OFFSET('Sanitation Data'!$D$29,0,10*ROW('Sanitation Data'!D55)))</f>
        <v/>
      </c>
      <c r="CM61" s="390" t="str">
        <f ca="1">+IF(OFFSET('Sanitation Data'!$D$30,0,10*ROW('Sanitation Data'!D55))="","",OFFSET('Sanitation Data'!$D$30,0,10*ROW('Sanitation Data'!D55)))</f>
        <v/>
      </c>
      <c r="CN61" s="390" t="str">
        <f ca="1">+IF(OFFSET('Sanitation Data'!$D$31,0,10*ROW('Sanitation Data'!D55))="","",OFFSET('Sanitation Data'!$D$31,0,10*ROW('Sanitation Data'!D55)))</f>
        <v/>
      </c>
      <c r="CO61" s="390" t="str">
        <f ca="1">+IF(OFFSET('Sanitation Data'!$D$32,0,10*ROW('Sanitation Data'!D55))="","",OFFSET('Sanitation Data'!$D$32,0,10*ROW('Sanitation Data'!D55)))</f>
        <v/>
      </c>
      <c r="CP61" s="390" t="str">
        <f ca="1">+IF(OFFSET('Sanitation Data'!$E$28,0,10*ROW('Sanitation Data'!E55))="","",OFFSET('Sanitation Data'!$E$28,0,10*ROW('Sanitation Data'!E55)))</f>
        <v/>
      </c>
      <c r="CQ61" s="390" t="str">
        <f ca="1">+IF(OFFSET('Sanitation Data'!$E$29,0,10*ROW('Sanitation Data'!E55))="","",OFFSET('Sanitation Data'!$E$29,0,10*ROW('Sanitation Data'!E55)))</f>
        <v/>
      </c>
      <c r="CR61" s="390" t="str">
        <f ca="1">+IF(OFFSET('Sanitation Data'!$E$30,0,10*ROW('Sanitation Data'!E55))="","",OFFSET('Sanitation Data'!$E$30,0,10*ROW('Sanitation Data'!E55)))</f>
        <v/>
      </c>
      <c r="CS61" s="390" t="str">
        <f ca="1">+IF(OFFSET('Sanitation Data'!$E$31,0,10*ROW('Sanitation Data'!E55))="","",OFFSET('Sanitation Data'!$E$31,0,10*ROW('Sanitation Data'!E55)))</f>
        <v/>
      </c>
      <c r="CT61" s="390" t="str">
        <f ca="1">+IF(OFFSET('Sanitation Data'!$E$32,0,10*ROW('Sanitation Data'!E55))="","",OFFSET('Sanitation Data'!$E$32,0,10*ROW('Sanitation Data'!E55)))</f>
        <v/>
      </c>
      <c r="CU61" s="390" t="str">
        <f ca="1">+IF(OFFSET('Sanitation Data'!$F$28,0,10*ROW('Sanitation Data'!F55))="","",OFFSET('Sanitation Data'!$F$28,0,10*ROW('Sanitation Data'!F55)))</f>
        <v/>
      </c>
      <c r="CV61" s="390" t="str">
        <f ca="1">+IF(OFFSET('Sanitation Data'!$F$29,0,10*ROW('Sanitation Data'!F55))="","",OFFSET('Sanitation Data'!$F$29,0,10*ROW('Sanitation Data'!F55)))</f>
        <v/>
      </c>
      <c r="CW61" s="390" t="str">
        <f ca="1">+IF(OFFSET('Sanitation Data'!$F$30,0,10*ROW('Sanitation Data'!F55))="","",OFFSET('Sanitation Data'!$F$30,0,10*ROW('Sanitation Data'!F55)))</f>
        <v/>
      </c>
      <c r="CX61" s="390" t="str">
        <f ca="1">+IF(OFFSET('Sanitation Data'!$F$31,0,10*ROW('Sanitation Data'!F55))="","",OFFSET('Sanitation Data'!$F$31,0,10*ROW('Sanitation Data'!F55)))</f>
        <v/>
      </c>
      <c r="CY61" s="390" t="str">
        <f ca="1">+IF(OFFSET('Sanitation Data'!$F$32,0,10*ROW('Sanitation Data'!F55))="","",OFFSET('Sanitation Data'!$F$32,0,10*ROW('Sanitation Data'!F55)))</f>
        <v/>
      </c>
      <c r="CZ61" s="390" t="str">
        <f ca="1">+IF(OFFSET('Sanitation Data'!$G$28,0,10*ROW('Sanitation Data'!G55))="","",OFFSET('Sanitation Data'!$G$28,0,10*ROW('Sanitation Data'!G55)))</f>
        <v/>
      </c>
      <c r="DA61" s="390" t="str">
        <f ca="1">+IF(OFFSET('Sanitation Data'!$G$29,0,10*ROW('Sanitation Data'!G55))="","",OFFSET('Sanitation Data'!$G$29,0,10*ROW('Sanitation Data'!G55)))</f>
        <v/>
      </c>
      <c r="DB61" s="390" t="str">
        <f ca="1">+IF(OFFSET('Sanitation Data'!$G$30,0,10*ROW('Sanitation Data'!G55))="","",OFFSET('Sanitation Data'!$G$30,0,10*ROW('Sanitation Data'!G55)))</f>
        <v/>
      </c>
      <c r="DC61" s="390" t="str">
        <f ca="1">+IF(OFFSET('Sanitation Data'!$G$31,0,10*ROW('Sanitation Data'!G55))="","",OFFSET('Sanitation Data'!$G$31,0,10*ROW('Sanitation Data'!G55)))</f>
        <v/>
      </c>
      <c r="DD61" s="390" t="str">
        <f ca="1">+IF(OFFSET('Sanitation Data'!$G$32,0,10*ROW('Sanitation Data'!G55))="","",OFFSET('Sanitation Data'!$G$32,0,10*ROW('Sanitation Data'!G55)))</f>
        <v/>
      </c>
      <c r="DE61" s="390" t="str">
        <f ca="1">+IF(OFFSET('Sanitation Data'!$H$28,0,10*ROW('Sanitation Data'!H55))="","",OFFSET('Sanitation Data'!$H$28,0,10*ROW('Sanitation Data'!H55)))</f>
        <v/>
      </c>
      <c r="DF61" s="390" t="str">
        <f ca="1">+IF(OFFSET('Sanitation Data'!$H$29,0,10*ROW('Sanitation Data'!H55))="","",OFFSET('Sanitation Data'!$H$29,0,10*ROW('Sanitation Data'!H55)))</f>
        <v/>
      </c>
      <c r="DG61" s="390" t="str">
        <f ca="1">+IF(OFFSET('Sanitation Data'!$H$30,0,10*ROW('Sanitation Data'!H55))="","",OFFSET('Sanitation Data'!$H$30,0,10*ROW('Sanitation Data'!H55)))</f>
        <v/>
      </c>
      <c r="DH61" s="390" t="str">
        <f ca="1">+IF(OFFSET('Sanitation Data'!$H$31,0,10*ROW('Sanitation Data'!H55))="","",OFFSET('Sanitation Data'!$H$31,0,10*ROW('Sanitation Data'!H55)))</f>
        <v/>
      </c>
      <c r="DI61" s="390" t="str">
        <f ca="1">+IF(OFFSET('Sanitation Data'!$H$32,0,10*ROW('Sanitation Data'!H55))="","",OFFSET('Sanitation Data'!$H$32,0,10*ROW('Sanitation Data'!H55)))</f>
        <v/>
      </c>
      <c r="DJ61" s="390" t="str">
        <f ca="1">+IF(OFFSET('Sanitation Data'!$I$28,0,10*ROW('Sanitation Data'!I55))="","",OFFSET('Sanitation Data'!$I$28,0,10*ROW('Sanitation Data'!I55)))</f>
        <v/>
      </c>
      <c r="DK61" s="390" t="str">
        <f ca="1">+IF(OFFSET('Sanitation Data'!$I$29,0,10*ROW('Sanitation Data'!I55))="","",OFFSET('Sanitation Data'!$I$29,0,10*ROW('Sanitation Data'!I55)))</f>
        <v/>
      </c>
      <c r="DL61" s="390" t="str">
        <f ca="1">+IF(OFFSET('Sanitation Data'!$I$30,0,10*ROW('Sanitation Data'!I55))="","",OFFSET('Sanitation Data'!$I$30,0,10*ROW('Sanitation Data'!I55)))</f>
        <v/>
      </c>
      <c r="DM61" s="390" t="str">
        <f ca="1">+IF(OFFSET('Sanitation Data'!$I$31,0,10*ROW('Sanitation Data'!I55))="","",OFFSET('Sanitation Data'!$I$31,0,10*ROW('Sanitation Data'!I55)))</f>
        <v/>
      </c>
      <c r="DN61" s="390" t="str">
        <f ca="1">+IF(OFFSET('Sanitation Data'!$I$32,0,10*ROW('Sanitation Data'!I55))="","",OFFSET('Sanitation Data'!$I$32,0,10*ROW('Sanitation Data'!I55)))</f>
        <v/>
      </c>
      <c r="DO61" s="390" t="str">
        <f ca="1">+IF(OFFSET('Hygiene Data'!$D$11,0,10*ROW('Hygiene Data'!D55))="","",OFFSET('Hygiene Data'!$D$11,0,10*ROW('Hygiene Data'!D55)))</f>
        <v/>
      </c>
      <c r="DP61" s="390" t="str">
        <f ca="1">+IF(OFFSET('Hygiene Data'!$D$12,0,10*ROW('Hygiene Data'!D55))="","",OFFSET('Hygiene Data'!$D$12,0,10*ROW('Hygiene Data'!D55)))</f>
        <v/>
      </c>
      <c r="DQ61" s="390" t="str">
        <f ca="1">+IF(OFFSET('Hygiene Data'!$D$13,0,10*ROW('Hygiene Data'!D55))="","",OFFSET('Hygiene Data'!$D$13,0,10*ROW('Hygiene Data'!D55)))</f>
        <v/>
      </c>
      <c r="DR61" s="390" t="str">
        <f ca="1">+IF(OFFSET('Hygiene Data'!$E$11,0,10*ROW('Hygiene Data'!E55))="","",OFFSET('Hygiene Data'!$E$11,0,10*ROW('Hygiene Data'!E55)))</f>
        <v/>
      </c>
      <c r="DS61" s="390" t="str">
        <f ca="1">+IF(OFFSET('Hygiene Data'!$E$12,0,10*ROW('Hygiene Data'!E55))="","",OFFSET('Hygiene Data'!$E$12,0,10*ROW('Hygiene Data'!E55)))</f>
        <v/>
      </c>
      <c r="DT61" s="390" t="str">
        <f ca="1">+IF(OFFSET('Hygiene Data'!$E$13,0,10*ROW('Hygiene Data'!E55))="","",OFFSET('Hygiene Data'!$E$13,0,10*ROW('Hygiene Data'!E55)))</f>
        <v/>
      </c>
      <c r="DU61" s="390" t="str">
        <f ca="1">+IF(OFFSET('Hygiene Data'!$F$11,0,10*ROW('Hygiene Data'!F55))="","",OFFSET('Hygiene Data'!$F$11,0,10*ROW('Hygiene Data'!F55)))</f>
        <v/>
      </c>
      <c r="DV61" s="390" t="str">
        <f ca="1">+IF(OFFSET('Hygiene Data'!$F$12,0,10*ROW('Hygiene Data'!F55))="","",OFFSET('Hygiene Data'!$F$12,0,10*ROW('Hygiene Data'!F55)))</f>
        <v/>
      </c>
      <c r="DW61" s="390" t="str">
        <f ca="1">+IF(OFFSET('Hygiene Data'!$F$13,0,10*ROW('Hygiene Data'!F55))="","",OFFSET('Hygiene Data'!$F$13,0,10*ROW('Hygiene Data'!F55)))</f>
        <v/>
      </c>
      <c r="DX61" s="390" t="str">
        <f ca="1">+IF(OFFSET('Hygiene Data'!$G$11,0,10*ROW('Hygiene Data'!G55))="","",OFFSET('Hygiene Data'!$G$11,0,10*ROW('Hygiene Data'!G55)))</f>
        <v/>
      </c>
      <c r="DY61" s="390" t="str">
        <f ca="1">+IF(OFFSET('Hygiene Data'!$G$12,0,10*ROW('Hygiene Data'!G55))="","",OFFSET('Hygiene Data'!$G$12,0,10*ROW('Hygiene Data'!G55)))</f>
        <v/>
      </c>
      <c r="DZ61" s="390" t="str">
        <f ca="1">+IF(OFFSET('Hygiene Data'!$G$13,0,10*ROW('Hygiene Data'!G55))="","",OFFSET('Hygiene Data'!$G$13,0,10*ROW('Hygiene Data'!G55)))</f>
        <v/>
      </c>
      <c r="EA61" s="390" t="str">
        <f ca="1">+IF(OFFSET('Hygiene Data'!$H$11,0,10*ROW('Hygiene Data'!H55))="","",OFFSET('Hygiene Data'!$H$11,0,10*ROW('Hygiene Data'!H55)))</f>
        <v/>
      </c>
      <c r="EB61" s="390" t="str">
        <f ca="1">+IF(OFFSET('Hygiene Data'!$H$12,0,10*ROW('Hygiene Data'!H55))="","",OFFSET('Hygiene Data'!$H$12,0,10*ROW('Hygiene Data'!H55)))</f>
        <v/>
      </c>
      <c r="EC61" s="390" t="str">
        <f ca="1">+IF(OFFSET('Hygiene Data'!$H$13,0,10*ROW('Hygiene Data'!H55))="","",OFFSET('Hygiene Data'!$H$13,0,10*ROW('Hygiene Data'!H55)))</f>
        <v/>
      </c>
      <c r="ED61" s="390" t="str">
        <f ca="1">+IF(OFFSET('Hygiene Data'!$I$11,0,10*ROW('Hygiene Data'!I55))="","",OFFSET('Hygiene Data'!$I$11,0,10*ROW('Hygiene Data'!I55)))</f>
        <v/>
      </c>
      <c r="EE61" s="390" t="str">
        <f ca="1">+IF(OFFSET('Hygiene Data'!$I$12,0,10*ROW('Hygiene Data'!I55))="","",OFFSET('Hygiene Data'!$I$12,0,10*ROW('Hygiene Data'!I55)))</f>
        <v/>
      </c>
      <c r="EF61" s="390" t="str">
        <f ca="1">+IF(OFFSET('Hygiene Data'!$I$13,0,10*ROW('Hygiene Data'!I55))="","",OFFSET('Hygiene Data'!$I$13,0,10*ROW('Hygiene Data'!I55)))</f>
        <v/>
      </c>
    </row>
    <row r="62" spans="1:136" x14ac:dyDescent="0.25">
      <c r="A62" s="499" t="str">
        <f ca="1">+IF(OFFSET('Water Data'!$B$2,0,10*ROW('Water Data'!E56))="","",OFFSET('Water Data'!$B$2,0,10*ROW('Water Data'!E56)))</f>
        <v/>
      </c>
      <c r="B62" s="499"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26" t="str">
        <f t="shared" ca="1" si="0"/>
        <v/>
      </c>
      <c r="D62" s="527"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27"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27"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27"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27"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27"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27"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27"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27"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27"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27"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27"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27"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27"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27"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27"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27"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27"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28"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28"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28"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28"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28"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28"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28"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28"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28"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28"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28"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28"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28"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28"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28"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28"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28"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28"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28"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28"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28"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28"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28"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28"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28"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28"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28"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28"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28"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28"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29"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605"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29"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29"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29"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29"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29"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29"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29"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29"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29"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29"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29"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29"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29"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29"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29"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29"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90" t="str">
        <f ca="1">+IF(OFFSET('Water Data'!$D$27,0,10*ROW('Water Data'!D56))="","",OFFSET('Water Data'!$D$27,0,10*ROW('Water Data'!D56)))</f>
        <v/>
      </c>
      <c r="BT62" s="390" t="str">
        <f ca="1">+IF(OFFSET('Water Data'!$D$28,0,10*ROW('Water Data'!D56))="","",OFFSET('Water Data'!$D$28,0,10*ROW('Water Data'!D56)))</f>
        <v/>
      </c>
      <c r="BU62" s="390" t="str">
        <f ca="1">+IF(OFFSET('Water Data'!$D$29,0,10*ROW('Water Data'!D56))="","",OFFSET('Water Data'!$D$29,0,10*ROW('Water Data'!D56)))</f>
        <v/>
      </c>
      <c r="BV62" s="390" t="str">
        <f ca="1">+IF(OFFSET('Water Data'!$E$27,0,10*ROW('Water Data'!E56))="","",OFFSET('Water Data'!$E$27,0,10*ROW('Water Data'!E56)))</f>
        <v/>
      </c>
      <c r="BW62" s="390" t="str">
        <f ca="1">+IF(OFFSET('Water Data'!$E$28,0,10*ROW('Water Data'!E56))="","",OFFSET('Water Data'!$E$28,0,10*ROW('Water Data'!E56)))</f>
        <v/>
      </c>
      <c r="BX62" s="390" t="str">
        <f ca="1">+IF(OFFSET('Water Data'!$E$29,0,10*ROW('Water Data'!E56))="","",OFFSET('Water Data'!$E$29,0,10*ROW('Water Data'!E56)))</f>
        <v/>
      </c>
      <c r="BY62" s="390" t="str">
        <f ca="1">+IF(OFFSET('Water Data'!$F$27,0,10*ROW('Water Data'!F56))="","",OFFSET('Water Data'!$F$27,0,10*ROW('Water Data'!F56)))</f>
        <v/>
      </c>
      <c r="BZ62" s="390" t="str">
        <f ca="1">+IF(OFFSET('Water Data'!$F$28,0,10*ROW('Water Data'!F56))="","",OFFSET('Water Data'!$F$28,0,10*ROW('Water Data'!F56)))</f>
        <v/>
      </c>
      <c r="CA62" s="390" t="str">
        <f ca="1">+IF(OFFSET('Water Data'!$F$29,0,10*ROW('Water Data'!F56))="","",OFFSET('Water Data'!$F$29,0,10*ROW('Water Data'!F56)))</f>
        <v/>
      </c>
      <c r="CB62" s="390" t="str">
        <f ca="1">+IF(OFFSET('Water Data'!$G$27,0,10*ROW('Water Data'!G56))="","",OFFSET('Water Data'!$G$27,0,10*ROW('Water Data'!G56)))</f>
        <v/>
      </c>
      <c r="CC62" s="390" t="str">
        <f ca="1">+IF(OFFSET('Water Data'!$G$28,0,10*ROW('Water Data'!G56))="","",OFFSET('Water Data'!$G$28,0,10*ROW('Water Data'!G56)))</f>
        <v/>
      </c>
      <c r="CD62" s="390" t="str">
        <f ca="1">+IF(OFFSET('Water Data'!$G$29,0,10*ROW('Water Data'!G56))="","",OFFSET('Water Data'!$G$29,0,10*ROW('Water Data'!G56)))</f>
        <v/>
      </c>
      <c r="CE62" s="390" t="str">
        <f ca="1">+IF(OFFSET('Water Data'!$H$27,0,10*ROW('Water Data'!H56))="","",OFFSET('Water Data'!$H$27,0,10*ROW('Water Data'!H56)))</f>
        <v/>
      </c>
      <c r="CF62" s="390" t="str">
        <f ca="1">+IF(OFFSET('Water Data'!$H$28,0,10*ROW('Water Data'!H56))="","",OFFSET('Water Data'!$H$28,0,10*ROW('Water Data'!H56)))</f>
        <v/>
      </c>
      <c r="CG62" s="390" t="str">
        <f ca="1">+IF(OFFSET('Water Data'!$H$29,0,10*ROW('Water Data'!H56))="","",OFFSET('Water Data'!$H$29,0,10*ROW('Water Data'!H56)))</f>
        <v/>
      </c>
      <c r="CH62" s="390" t="str">
        <f ca="1">+IF(OFFSET('Water Data'!$I$27,0,10*ROW('Water Data'!I56))="","",OFFSET('Water Data'!$I$27,0,10*ROW('Water Data'!I56)))</f>
        <v/>
      </c>
      <c r="CI62" s="390" t="str">
        <f ca="1">+IF(OFFSET('Water Data'!$I$28,0,10*ROW('Water Data'!I56))="","",OFFSET('Water Data'!$I$28,0,10*ROW('Water Data'!I56)))</f>
        <v/>
      </c>
      <c r="CJ62" s="390" t="str">
        <f ca="1">+IF(OFFSET('Water Data'!$I$29,0,10*ROW('Water Data'!I56))="","",OFFSET('Water Data'!$I$29,0,10*ROW('Water Data'!I56)))</f>
        <v/>
      </c>
      <c r="CK62" s="390" t="str">
        <f ca="1">+IF(OFFSET('Sanitation Data'!$D$28,0,10*ROW('Sanitation Data'!D56))="","",OFFSET('Sanitation Data'!$D$28,0,10*ROW('Sanitation Data'!D56)))</f>
        <v/>
      </c>
      <c r="CL62" s="390" t="str">
        <f ca="1">+IF(OFFSET('Sanitation Data'!$D$29,0,10*ROW('Sanitation Data'!D56))="","",OFFSET('Sanitation Data'!$D$29,0,10*ROW('Sanitation Data'!D56)))</f>
        <v/>
      </c>
      <c r="CM62" s="390" t="str">
        <f ca="1">+IF(OFFSET('Sanitation Data'!$D$30,0,10*ROW('Sanitation Data'!D56))="","",OFFSET('Sanitation Data'!$D$30,0,10*ROW('Sanitation Data'!D56)))</f>
        <v/>
      </c>
      <c r="CN62" s="390" t="str">
        <f ca="1">+IF(OFFSET('Sanitation Data'!$D$31,0,10*ROW('Sanitation Data'!D56))="","",OFFSET('Sanitation Data'!$D$31,0,10*ROW('Sanitation Data'!D56)))</f>
        <v/>
      </c>
      <c r="CO62" s="390" t="str">
        <f ca="1">+IF(OFFSET('Sanitation Data'!$D$32,0,10*ROW('Sanitation Data'!D56))="","",OFFSET('Sanitation Data'!$D$32,0,10*ROW('Sanitation Data'!D56)))</f>
        <v/>
      </c>
      <c r="CP62" s="390" t="str">
        <f ca="1">+IF(OFFSET('Sanitation Data'!$E$28,0,10*ROW('Sanitation Data'!E56))="","",OFFSET('Sanitation Data'!$E$28,0,10*ROW('Sanitation Data'!E56)))</f>
        <v/>
      </c>
      <c r="CQ62" s="390" t="str">
        <f ca="1">+IF(OFFSET('Sanitation Data'!$E$29,0,10*ROW('Sanitation Data'!E56))="","",OFFSET('Sanitation Data'!$E$29,0,10*ROW('Sanitation Data'!E56)))</f>
        <v/>
      </c>
      <c r="CR62" s="390" t="str">
        <f ca="1">+IF(OFFSET('Sanitation Data'!$E$30,0,10*ROW('Sanitation Data'!E56))="","",OFFSET('Sanitation Data'!$E$30,0,10*ROW('Sanitation Data'!E56)))</f>
        <v/>
      </c>
      <c r="CS62" s="390" t="str">
        <f ca="1">+IF(OFFSET('Sanitation Data'!$E$31,0,10*ROW('Sanitation Data'!E56))="","",OFFSET('Sanitation Data'!$E$31,0,10*ROW('Sanitation Data'!E56)))</f>
        <v/>
      </c>
      <c r="CT62" s="390" t="str">
        <f ca="1">+IF(OFFSET('Sanitation Data'!$E$32,0,10*ROW('Sanitation Data'!E56))="","",OFFSET('Sanitation Data'!$E$32,0,10*ROW('Sanitation Data'!E56)))</f>
        <v/>
      </c>
      <c r="CU62" s="390" t="str">
        <f ca="1">+IF(OFFSET('Sanitation Data'!$F$28,0,10*ROW('Sanitation Data'!F56))="","",OFFSET('Sanitation Data'!$F$28,0,10*ROW('Sanitation Data'!F56)))</f>
        <v/>
      </c>
      <c r="CV62" s="390" t="str">
        <f ca="1">+IF(OFFSET('Sanitation Data'!$F$29,0,10*ROW('Sanitation Data'!F56))="","",OFFSET('Sanitation Data'!$F$29,0,10*ROW('Sanitation Data'!F56)))</f>
        <v/>
      </c>
      <c r="CW62" s="390" t="str">
        <f ca="1">+IF(OFFSET('Sanitation Data'!$F$30,0,10*ROW('Sanitation Data'!F56))="","",OFFSET('Sanitation Data'!$F$30,0,10*ROW('Sanitation Data'!F56)))</f>
        <v/>
      </c>
      <c r="CX62" s="390" t="str">
        <f ca="1">+IF(OFFSET('Sanitation Data'!$F$31,0,10*ROW('Sanitation Data'!F56))="","",OFFSET('Sanitation Data'!$F$31,0,10*ROW('Sanitation Data'!F56)))</f>
        <v/>
      </c>
      <c r="CY62" s="390" t="str">
        <f ca="1">+IF(OFFSET('Sanitation Data'!$F$32,0,10*ROW('Sanitation Data'!F56))="","",OFFSET('Sanitation Data'!$F$32,0,10*ROW('Sanitation Data'!F56)))</f>
        <v/>
      </c>
      <c r="CZ62" s="390" t="str">
        <f ca="1">+IF(OFFSET('Sanitation Data'!$G$28,0,10*ROW('Sanitation Data'!G56))="","",OFFSET('Sanitation Data'!$G$28,0,10*ROW('Sanitation Data'!G56)))</f>
        <v/>
      </c>
      <c r="DA62" s="390" t="str">
        <f ca="1">+IF(OFFSET('Sanitation Data'!$G$29,0,10*ROW('Sanitation Data'!G56))="","",OFFSET('Sanitation Data'!$G$29,0,10*ROW('Sanitation Data'!G56)))</f>
        <v/>
      </c>
      <c r="DB62" s="390" t="str">
        <f ca="1">+IF(OFFSET('Sanitation Data'!$G$30,0,10*ROW('Sanitation Data'!G56))="","",OFFSET('Sanitation Data'!$G$30,0,10*ROW('Sanitation Data'!G56)))</f>
        <v/>
      </c>
      <c r="DC62" s="390" t="str">
        <f ca="1">+IF(OFFSET('Sanitation Data'!$G$31,0,10*ROW('Sanitation Data'!G56))="","",OFFSET('Sanitation Data'!$G$31,0,10*ROW('Sanitation Data'!G56)))</f>
        <v/>
      </c>
      <c r="DD62" s="390" t="str">
        <f ca="1">+IF(OFFSET('Sanitation Data'!$G$32,0,10*ROW('Sanitation Data'!G56))="","",OFFSET('Sanitation Data'!$G$32,0,10*ROW('Sanitation Data'!G56)))</f>
        <v/>
      </c>
      <c r="DE62" s="390" t="str">
        <f ca="1">+IF(OFFSET('Sanitation Data'!$H$28,0,10*ROW('Sanitation Data'!H56))="","",OFFSET('Sanitation Data'!$H$28,0,10*ROW('Sanitation Data'!H56)))</f>
        <v/>
      </c>
      <c r="DF62" s="390" t="str">
        <f ca="1">+IF(OFFSET('Sanitation Data'!$H$29,0,10*ROW('Sanitation Data'!H56))="","",OFFSET('Sanitation Data'!$H$29,0,10*ROW('Sanitation Data'!H56)))</f>
        <v/>
      </c>
      <c r="DG62" s="390" t="str">
        <f ca="1">+IF(OFFSET('Sanitation Data'!$H$30,0,10*ROW('Sanitation Data'!H56))="","",OFFSET('Sanitation Data'!$H$30,0,10*ROW('Sanitation Data'!H56)))</f>
        <v/>
      </c>
      <c r="DH62" s="390" t="str">
        <f ca="1">+IF(OFFSET('Sanitation Data'!$H$31,0,10*ROW('Sanitation Data'!H56))="","",OFFSET('Sanitation Data'!$H$31,0,10*ROW('Sanitation Data'!H56)))</f>
        <v/>
      </c>
      <c r="DI62" s="390" t="str">
        <f ca="1">+IF(OFFSET('Sanitation Data'!$H$32,0,10*ROW('Sanitation Data'!H56))="","",OFFSET('Sanitation Data'!$H$32,0,10*ROW('Sanitation Data'!H56)))</f>
        <v/>
      </c>
      <c r="DJ62" s="390" t="str">
        <f ca="1">+IF(OFFSET('Sanitation Data'!$I$28,0,10*ROW('Sanitation Data'!I56))="","",OFFSET('Sanitation Data'!$I$28,0,10*ROW('Sanitation Data'!I56)))</f>
        <v/>
      </c>
      <c r="DK62" s="390" t="str">
        <f ca="1">+IF(OFFSET('Sanitation Data'!$I$29,0,10*ROW('Sanitation Data'!I56))="","",OFFSET('Sanitation Data'!$I$29,0,10*ROW('Sanitation Data'!I56)))</f>
        <v/>
      </c>
      <c r="DL62" s="390" t="str">
        <f ca="1">+IF(OFFSET('Sanitation Data'!$I$30,0,10*ROW('Sanitation Data'!I56))="","",OFFSET('Sanitation Data'!$I$30,0,10*ROW('Sanitation Data'!I56)))</f>
        <v/>
      </c>
      <c r="DM62" s="390" t="str">
        <f ca="1">+IF(OFFSET('Sanitation Data'!$I$31,0,10*ROW('Sanitation Data'!I56))="","",OFFSET('Sanitation Data'!$I$31,0,10*ROW('Sanitation Data'!I56)))</f>
        <v/>
      </c>
      <c r="DN62" s="390" t="str">
        <f ca="1">+IF(OFFSET('Sanitation Data'!$I$32,0,10*ROW('Sanitation Data'!I56))="","",OFFSET('Sanitation Data'!$I$32,0,10*ROW('Sanitation Data'!I56)))</f>
        <v/>
      </c>
      <c r="DO62" s="390" t="str">
        <f ca="1">+IF(OFFSET('Hygiene Data'!$D$11,0,10*ROW('Hygiene Data'!D56))="","",OFFSET('Hygiene Data'!$D$11,0,10*ROW('Hygiene Data'!D56)))</f>
        <v/>
      </c>
      <c r="DP62" s="390" t="str">
        <f ca="1">+IF(OFFSET('Hygiene Data'!$D$12,0,10*ROW('Hygiene Data'!D56))="","",OFFSET('Hygiene Data'!$D$12,0,10*ROW('Hygiene Data'!D56)))</f>
        <v/>
      </c>
      <c r="DQ62" s="390" t="str">
        <f ca="1">+IF(OFFSET('Hygiene Data'!$D$13,0,10*ROW('Hygiene Data'!D56))="","",OFFSET('Hygiene Data'!$D$13,0,10*ROW('Hygiene Data'!D56)))</f>
        <v/>
      </c>
      <c r="DR62" s="390" t="str">
        <f ca="1">+IF(OFFSET('Hygiene Data'!$E$11,0,10*ROW('Hygiene Data'!E56))="","",OFFSET('Hygiene Data'!$E$11,0,10*ROW('Hygiene Data'!E56)))</f>
        <v/>
      </c>
      <c r="DS62" s="390" t="str">
        <f ca="1">+IF(OFFSET('Hygiene Data'!$E$12,0,10*ROW('Hygiene Data'!E56))="","",OFFSET('Hygiene Data'!$E$12,0,10*ROW('Hygiene Data'!E56)))</f>
        <v/>
      </c>
      <c r="DT62" s="390" t="str">
        <f ca="1">+IF(OFFSET('Hygiene Data'!$E$13,0,10*ROW('Hygiene Data'!E56))="","",OFFSET('Hygiene Data'!$E$13,0,10*ROW('Hygiene Data'!E56)))</f>
        <v/>
      </c>
      <c r="DU62" s="390" t="str">
        <f ca="1">+IF(OFFSET('Hygiene Data'!$F$11,0,10*ROW('Hygiene Data'!F56))="","",OFFSET('Hygiene Data'!$F$11,0,10*ROW('Hygiene Data'!F56)))</f>
        <v/>
      </c>
      <c r="DV62" s="390" t="str">
        <f ca="1">+IF(OFFSET('Hygiene Data'!$F$12,0,10*ROW('Hygiene Data'!F56))="","",OFFSET('Hygiene Data'!$F$12,0,10*ROW('Hygiene Data'!F56)))</f>
        <v/>
      </c>
      <c r="DW62" s="390" t="str">
        <f ca="1">+IF(OFFSET('Hygiene Data'!$F$13,0,10*ROW('Hygiene Data'!F56))="","",OFFSET('Hygiene Data'!$F$13,0,10*ROW('Hygiene Data'!F56)))</f>
        <v/>
      </c>
      <c r="DX62" s="390" t="str">
        <f ca="1">+IF(OFFSET('Hygiene Data'!$G$11,0,10*ROW('Hygiene Data'!G56))="","",OFFSET('Hygiene Data'!$G$11,0,10*ROW('Hygiene Data'!G56)))</f>
        <v/>
      </c>
      <c r="DY62" s="390" t="str">
        <f ca="1">+IF(OFFSET('Hygiene Data'!$G$12,0,10*ROW('Hygiene Data'!G56))="","",OFFSET('Hygiene Data'!$G$12,0,10*ROW('Hygiene Data'!G56)))</f>
        <v/>
      </c>
      <c r="DZ62" s="390" t="str">
        <f ca="1">+IF(OFFSET('Hygiene Data'!$G$13,0,10*ROW('Hygiene Data'!G56))="","",OFFSET('Hygiene Data'!$G$13,0,10*ROW('Hygiene Data'!G56)))</f>
        <v/>
      </c>
      <c r="EA62" s="390" t="str">
        <f ca="1">+IF(OFFSET('Hygiene Data'!$H$11,0,10*ROW('Hygiene Data'!H56))="","",OFFSET('Hygiene Data'!$H$11,0,10*ROW('Hygiene Data'!H56)))</f>
        <v/>
      </c>
      <c r="EB62" s="390" t="str">
        <f ca="1">+IF(OFFSET('Hygiene Data'!$H$12,0,10*ROW('Hygiene Data'!H56))="","",OFFSET('Hygiene Data'!$H$12,0,10*ROW('Hygiene Data'!H56)))</f>
        <v/>
      </c>
      <c r="EC62" s="390" t="str">
        <f ca="1">+IF(OFFSET('Hygiene Data'!$H$13,0,10*ROW('Hygiene Data'!H56))="","",OFFSET('Hygiene Data'!$H$13,0,10*ROW('Hygiene Data'!H56)))</f>
        <v/>
      </c>
      <c r="ED62" s="390" t="str">
        <f ca="1">+IF(OFFSET('Hygiene Data'!$I$11,0,10*ROW('Hygiene Data'!I56))="","",OFFSET('Hygiene Data'!$I$11,0,10*ROW('Hygiene Data'!I56)))</f>
        <v/>
      </c>
      <c r="EE62" s="390" t="str">
        <f ca="1">+IF(OFFSET('Hygiene Data'!$I$12,0,10*ROW('Hygiene Data'!I56))="","",OFFSET('Hygiene Data'!$I$12,0,10*ROW('Hygiene Data'!I56)))</f>
        <v/>
      </c>
      <c r="EF62" s="390" t="str">
        <f ca="1">+IF(OFFSET('Hygiene Data'!$I$13,0,10*ROW('Hygiene Data'!I56))="","",OFFSET('Hygiene Data'!$I$13,0,10*ROW('Hygiene Data'!I56)))</f>
        <v/>
      </c>
    </row>
    <row r="63" spans="1:136" x14ac:dyDescent="0.25">
      <c r="A63" s="499" t="str">
        <f ca="1">+IF(OFFSET('Water Data'!$B$2,0,10*ROW('Water Data'!E57))="","",OFFSET('Water Data'!$B$2,0,10*ROW('Water Data'!E57)))</f>
        <v/>
      </c>
      <c r="B63" s="499"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26" t="str">
        <f t="shared" ca="1" si="0"/>
        <v/>
      </c>
      <c r="D63" s="527"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27"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27"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27"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27"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27"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27"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27"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27"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27"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27"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27"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27"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27"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27"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27"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27"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27"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28"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28"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28"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28"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28"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28"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28"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28"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28"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28"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28"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28"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28"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28"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28"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28"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28"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28"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28"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28"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28"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28"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28"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28"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28"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28"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28"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28"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28"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28"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29"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605"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29"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29"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29"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29"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29"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29"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29"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29"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29"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29"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29"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29"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29"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29"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29"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29"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90" t="str">
        <f ca="1">+IF(OFFSET('Water Data'!$D$27,0,10*ROW('Water Data'!D57))="","",OFFSET('Water Data'!$D$27,0,10*ROW('Water Data'!D57)))</f>
        <v/>
      </c>
      <c r="BT63" s="390" t="str">
        <f ca="1">+IF(OFFSET('Water Data'!$D$28,0,10*ROW('Water Data'!D57))="","",OFFSET('Water Data'!$D$28,0,10*ROW('Water Data'!D57)))</f>
        <v/>
      </c>
      <c r="BU63" s="390" t="str">
        <f ca="1">+IF(OFFSET('Water Data'!$D$29,0,10*ROW('Water Data'!D57))="","",OFFSET('Water Data'!$D$29,0,10*ROW('Water Data'!D57)))</f>
        <v/>
      </c>
      <c r="BV63" s="390" t="str">
        <f ca="1">+IF(OFFSET('Water Data'!$E$27,0,10*ROW('Water Data'!E57))="","",OFFSET('Water Data'!$E$27,0,10*ROW('Water Data'!E57)))</f>
        <v/>
      </c>
      <c r="BW63" s="390" t="str">
        <f ca="1">+IF(OFFSET('Water Data'!$E$28,0,10*ROW('Water Data'!E57))="","",OFFSET('Water Data'!$E$28,0,10*ROW('Water Data'!E57)))</f>
        <v/>
      </c>
      <c r="BX63" s="390" t="str">
        <f ca="1">+IF(OFFSET('Water Data'!$E$29,0,10*ROW('Water Data'!E57))="","",OFFSET('Water Data'!$E$29,0,10*ROW('Water Data'!E57)))</f>
        <v/>
      </c>
      <c r="BY63" s="390" t="str">
        <f ca="1">+IF(OFFSET('Water Data'!$F$27,0,10*ROW('Water Data'!F57))="","",OFFSET('Water Data'!$F$27,0,10*ROW('Water Data'!F57)))</f>
        <v/>
      </c>
      <c r="BZ63" s="390" t="str">
        <f ca="1">+IF(OFFSET('Water Data'!$F$28,0,10*ROW('Water Data'!F57))="","",OFFSET('Water Data'!$F$28,0,10*ROW('Water Data'!F57)))</f>
        <v/>
      </c>
      <c r="CA63" s="390" t="str">
        <f ca="1">+IF(OFFSET('Water Data'!$F$29,0,10*ROW('Water Data'!F57))="","",OFFSET('Water Data'!$F$29,0,10*ROW('Water Data'!F57)))</f>
        <v/>
      </c>
      <c r="CB63" s="390" t="str">
        <f ca="1">+IF(OFFSET('Water Data'!$G$27,0,10*ROW('Water Data'!G57))="","",OFFSET('Water Data'!$G$27,0,10*ROW('Water Data'!G57)))</f>
        <v/>
      </c>
      <c r="CC63" s="390" t="str">
        <f ca="1">+IF(OFFSET('Water Data'!$G$28,0,10*ROW('Water Data'!G57))="","",OFFSET('Water Data'!$G$28,0,10*ROW('Water Data'!G57)))</f>
        <v/>
      </c>
      <c r="CD63" s="390" t="str">
        <f ca="1">+IF(OFFSET('Water Data'!$G$29,0,10*ROW('Water Data'!G57))="","",OFFSET('Water Data'!$G$29,0,10*ROW('Water Data'!G57)))</f>
        <v/>
      </c>
      <c r="CE63" s="390" t="str">
        <f ca="1">+IF(OFFSET('Water Data'!$H$27,0,10*ROW('Water Data'!H57))="","",OFFSET('Water Data'!$H$27,0,10*ROW('Water Data'!H57)))</f>
        <v/>
      </c>
      <c r="CF63" s="390" t="str">
        <f ca="1">+IF(OFFSET('Water Data'!$H$28,0,10*ROW('Water Data'!H57))="","",OFFSET('Water Data'!$H$28,0,10*ROW('Water Data'!H57)))</f>
        <v/>
      </c>
      <c r="CG63" s="390" t="str">
        <f ca="1">+IF(OFFSET('Water Data'!$H$29,0,10*ROW('Water Data'!H57))="","",OFFSET('Water Data'!$H$29,0,10*ROW('Water Data'!H57)))</f>
        <v/>
      </c>
      <c r="CH63" s="390" t="str">
        <f ca="1">+IF(OFFSET('Water Data'!$I$27,0,10*ROW('Water Data'!I57))="","",OFFSET('Water Data'!$I$27,0,10*ROW('Water Data'!I57)))</f>
        <v/>
      </c>
      <c r="CI63" s="390" t="str">
        <f ca="1">+IF(OFFSET('Water Data'!$I$28,0,10*ROW('Water Data'!I57))="","",OFFSET('Water Data'!$I$28,0,10*ROW('Water Data'!I57)))</f>
        <v/>
      </c>
      <c r="CJ63" s="390" t="str">
        <f ca="1">+IF(OFFSET('Water Data'!$I$29,0,10*ROW('Water Data'!I57))="","",OFFSET('Water Data'!$I$29,0,10*ROW('Water Data'!I57)))</f>
        <v/>
      </c>
      <c r="CK63" s="390" t="str">
        <f ca="1">+IF(OFFSET('Sanitation Data'!$D$28,0,10*ROW('Sanitation Data'!D57))="","",OFFSET('Sanitation Data'!$D$28,0,10*ROW('Sanitation Data'!D57)))</f>
        <v/>
      </c>
      <c r="CL63" s="390" t="str">
        <f ca="1">+IF(OFFSET('Sanitation Data'!$D$29,0,10*ROW('Sanitation Data'!D57))="","",OFFSET('Sanitation Data'!$D$29,0,10*ROW('Sanitation Data'!D57)))</f>
        <v/>
      </c>
      <c r="CM63" s="390" t="str">
        <f ca="1">+IF(OFFSET('Sanitation Data'!$D$30,0,10*ROW('Sanitation Data'!D57))="","",OFFSET('Sanitation Data'!$D$30,0,10*ROW('Sanitation Data'!D57)))</f>
        <v/>
      </c>
      <c r="CN63" s="390" t="str">
        <f ca="1">+IF(OFFSET('Sanitation Data'!$D$31,0,10*ROW('Sanitation Data'!D57))="","",OFFSET('Sanitation Data'!$D$31,0,10*ROW('Sanitation Data'!D57)))</f>
        <v/>
      </c>
      <c r="CO63" s="390" t="str">
        <f ca="1">+IF(OFFSET('Sanitation Data'!$D$32,0,10*ROW('Sanitation Data'!D57))="","",OFFSET('Sanitation Data'!$D$32,0,10*ROW('Sanitation Data'!D57)))</f>
        <v/>
      </c>
      <c r="CP63" s="390" t="str">
        <f ca="1">+IF(OFFSET('Sanitation Data'!$E$28,0,10*ROW('Sanitation Data'!E57))="","",OFFSET('Sanitation Data'!$E$28,0,10*ROW('Sanitation Data'!E57)))</f>
        <v/>
      </c>
      <c r="CQ63" s="390" t="str">
        <f ca="1">+IF(OFFSET('Sanitation Data'!$E$29,0,10*ROW('Sanitation Data'!E57))="","",OFFSET('Sanitation Data'!$E$29,0,10*ROW('Sanitation Data'!E57)))</f>
        <v/>
      </c>
      <c r="CR63" s="390" t="str">
        <f ca="1">+IF(OFFSET('Sanitation Data'!$E$30,0,10*ROW('Sanitation Data'!E57))="","",OFFSET('Sanitation Data'!$E$30,0,10*ROW('Sanitation Data'!E57)))</f>
        <v/>
      </c>
      <c r="CS63" s="390" t="str">
        <f ca="1">+IF(OFFSET('Sanitation Data'!$E$31,0,10*ROW('Sanitation Data'!E57))="","",OFFSET('Sanitation Data'!$E$31,0,10*ROW('Sanitation Data'!E57)))</f>
        <v/>
      </c>
      <c r="CT63" s="390" t="str">
        <f ca="1">+IF(OFFSET('Sanitation Data'!$E$32,0,10*ROW('Sanitation Data'!E57))="","",OFFSET('Sanitation Data'!$E$32,0,10*ROW('Sanitation Data'!E57)))</f>
        <v/>
      </c>
      <c r="CU63" s="390" t="str">
        <f ca="1">+IF(OFFSET('Sanitation Data'!$F$28,0,10*ROW('Sanitation Data'!F57))="","",OFFSET('Sanitation Data'!$F$28,0,10*ROW('Sanitation Data'!F57)))</f>
        <v/>
      </c>
      <c r="CV63" s="390" t="str">
        <f ca="1">+IF(OFFSET('Sanitation Data'!$F$29,0,10*ROW('Sanitation Data'!F57))="","",OFFSET('Sanitation Data'!$F$29,0,10*ROW('Sanitation Data'!F57)))</f>
        <v/>
      </c>
      <c r="CW63" s="390" t="str">
        <f ca="1">+IF(OFFSET('Sanitation Data'!$F$30,0,10*ROW('Sanitation Data'!F57))="","",OFFSET('Sanitation Data'!$F$30,0,10*ROW('Sanitation Data'!F57)))</f>
        <v/>
      </c>
      <c r="CX63" s="390" t="str">
        <f ca="1">+IF(OFFSET('Sanitation Data'!$F$31,0,10*ROW('Sanitation Data'!F57))="","",OFFSET('Sanitation Data'!$F$31,0,10*ROW('Sanitation Data'!F57)))</f>
        <v/>
      </c>
      <c r="CY63" s="390" t="str">
        <f ca="1">+IF(OFFSET('Sanitation Data'!$F$32,0,10*ROW('Sanitation Data'!F57))="","",OFFSET('Sanitation Data'!$F$32,0,10*ROW('Sanitation Data'!F57)))</f>
        <v/>
      </c>
      <c r="CZ63" s="390" t="str">
        <f ca="1">+IF(OFFSET('Sanitation Data'!$G$28,0,10*ROW('Sanitation Data'!G57))="","",OFFSET('Sanitation Data'!$G$28,0,10*ROW('Sanitation Data'!G57)))</f>
        <v/>
      </c>
      <c r="DA63" s="390" t="str">
        <f ca="1">+IF(OFFSET('Sanitation Data'!$G$29,0,10*ROW('Sanitation Data'!G57))="","",OFFSET('Sanitation Data'!$G$29,0,10*ROW('Sanitation Data'!G57)))</f>
        <v/>
      </c>
      <c r="DB63" s="390" t="str">
        <f ca="1">+IF(OFFSET('Sanitation Data'!$G$30,0,10*ROW('Sanitation Data'!G57))="","",OFFSET('Sanitation Data'!$G$30,0,10*ROW('Sanitation Data'!G57)))</f>
        <v/>
      </c>
      <c r="DC63" s="390" t="str">
        <f ca="1">+IF(OFFSET('Sanitation Data'!$G$31,0,10*ROW('Sanitation Data'!G57))="","",OFFSET('Sanitation Data'!$G$31,0,10*ROW('Sanitation Data'!G57)))</f>
        <v/>
      </c>
      <c r="DD63" s="390" t="str">
        <f ca="1">+IF(OFFSET('Sanitation Data'!$G$32,0,10*ROW('Sanitation Data'!G57))="","",OFFSET('Sanitation Data'!$G$32,0,10*ROW('Sanitation Data'!G57)))</f>
        <v/>
      </c>
      <c r="DE63" s="390" t="str">
        <f ca="1">+IF(OFFSET('Sanitation Data'!$H$28,0,10*ROW('Sanitation Data'!H57))="","",OFFSET('Sanitation Data'!$H$28,0,10*ROW('Sanitation Data'!H57)))</f>
        <v/>
      </c>
      <c r="DF63" s="390" t="str">
        <f ca="1">+IF(OFFSET('Sanitation Data'!$H$29,0,10*ROW('Sanitation Data'!H57))="","",OFFSET('Sanitation Data'!$H$29,0,10*ROW('Sanitation Data'!H57)))</f>
        <v/>
      </c>
      <c r="DG63" s="390" t="str">
        <f ca="1">+IF(OFFSET('Sanitation Data'!$H$30,0,10*ROW('Sanitation Data'!H57))="","",OFFSET('Sanitation Data'!$H$30,0,10*ROW('Sanitation Data'!H57)))</f>
        <v/>
      </c>
      <c r="DH63" s="390" t="str">
        <f ca="1">+IF(OFFSET('Sanitation Data'!$H$31,0,10*ROW('Sanitation Data'!H57))="","",OFFSET('Sanitation Data'!$H$31,0,10*ROW('Sanitation Data'!H57)))</f>
        <v/>
      </c>
      <c r="DI63" s="390" t="str">
        <f ca="1">+IF(OFFSET('Sanitation Data'!$H$32,0,10*ROW('Sanitation Data'!H57))="","",OFFSET('Sanitation Data'!$H$32,0,10*ROW('Sanitation Data'!H57)))</f>
        <v/>
      </c>
      <c r="DJ63" s="390" t="str">
        <f ca="1">+IF(OFFSET('Sanitation Data'!$I$28,0,10*ROW('Sanitation Data'!I57))="","",OFFSET('Sanitation Data'!$I$28,0,10*ROW('Sanitation Data'!I57)))</f>
        <v/>
      </c>
      <c r="DK63" s="390" t="str">
        <f ca="1">+IF(OFFSET('Sanitation Data'!$I$29,0,10*ROW('Sanitation Data'!I57))="","",OFFSET('Sanitation Data'!$I$29,0,10*ROW('Sanitation Data'!I57)))</f>
        <v/>
      </c>
      <c r="DL63" s="390" t="str">
        <f ca="1">+IF(OFFSET('Sanitation Data'!$I$30,0,10*ROW('Sanitation Data'!I57))="","",OFFSET('Sanitation Data'!$I$30,0,10*ROW('Sanitation Data'!I57)))</f>
        <v/>
      </c>
      <c r="DM63" s="390" t="str">
        <f ca="1">+IF(OFFSET('Sanitation Data'!$I$31,0,10*ROW('Sanitation Data'!I57))="","",OFFSET('Sanitation Data'!$I$31,0,10*ROW('Sanitation Data'!I57)))</f>
        <v/>
      </c>
      <c r="DN63" s="390" t="str">
        <f ca="1">+IF(OFFSET('Sanitation Data'!$I$32,0,10*ROW('Sanitation Data'!I57))="","",OFFSET('Sanitation Data'!$I$32,0,10*ROW('Sanitation Data'!I57)))</f>
        <v/>
      </c>
      <c r="DO63" s="390" t="str">
        <f ca="1">+IF(OFFSET('Hygiene Data'!$D$11,0,10*ROW('Hygiene Data'!D57))="","",OFFSET('Hygiene Data'!$D$11,0,10*ROW('Hygiene Data'!D57)))</f>
        <v/>
      </c>
      <c r="DP63" s="390" t="str">
        <f ca="1">+IF(OFFSET('Hygiene Data'!$D$12,0,10*ROW('Hygiene Data'!D57))="","",OFFSET('Hygiene Data'!$D$12,0,10*ROW('Hygiene Data'!D57)))</f>
        <v/>
      </c>
      <c r="DQ63" s="390" t="str">
        <f ca="1">+IF(OFFSET('Hygiene Data'!$D$13,0,10*ROW('Hygiene Data'!D57))="","",OFFSET('Hygiene Data'!$D$13,0,10*ROW('Hygiene Data'!D57)))</f>
        <v/>
      </c>
      <c r="DR63" s="390" t="str">
        <f ca="1">+IF(OFFSET('Hygiene Data'!$E$11,0,10*ROW('Hygiene Data'!E57))="","",OFFSET('Hygiene Data'!$E$11,0,10*ROW('Hygiene Data'!E57)))</f>
        <v/>
      </c>
      <c r="DS63" s="390" t="str">
        <f ca="1">+IF(OFFSET('Hygiene Data'!$E$12,0,10*ROW('Hygiene Data'!E57))="","",OFFSET('Hygiene Data'!$E$12,0,10*ROW('Hygiene Data'!E57)))</f>
        <v/>
      </c>
      <c r="DT63" s="390" t="str">
        <f ca="1">+IF(OFFSET('Hygiene Data'!$E$13,0,10*ROW('Hygiene Data'!E57))="","",OFFSET('Hygiene Data'!$E$13,0,10*ROW('Hygiene Data'!E57)))</f>
        <v/>
      </c>
      <c r="DU63" s="390" t="str">
        <f ca="1">+IF(OFFSET('Hygiene Data'!$F$11,0,10*ROW('Hygiene Data'!F57))="","",OFFSET('Hygiene Data'!$F$11,0,10*ROW('Hygiene Data'!F57)))</f>
        <v/>
      </c>
      <c r="DV63" s="390" t="str">
        <f ca="1">+IF(OFFSET('Hygiene Data'!$F$12,0,10*ROW('Hygiene Data'!F57))="","",OFFSET('Hygiene Data'!$F$12,0,10*ROW('Hygiene Data'!F57)))</f>
        <v/>
      </c>
      <c r="DW63" s="390" t="str">
        <f ca="1">+IF(OFFSET('Hygiene Data'!$F$13,0,10*ROW('Hygiene Data'!F57))="","",OFFSET('Hygiene Data'!$F$13,0,10*ROW('Hygiene Data'!F57)))</f>
        <v/>
      </c>
      <c r="DX63" s="390" t="str">
        <f ca="1">+IF(OFFSET('Hygiene Data'!$G$11,0,10*ROW('Hygiene Data'!G57))="","",OFFSET('Hygiene Data'!$G$11,0,10*ROW('Hygiene Data'!G57)))</f>
        <v/>
      </c>
      <c r="DY63" s="390" t="str">
        <f ca="1">+IF(OFFSET('Hygiene Data'!$G$12,0,10*ROW('Hygiene Data'!G57))="","",OFFSET('Hygiene Data'!$G$12,0,10*ROW('Hygiene Data'!G57)))</f>
        <v/>
      </c>
      <c r="DZ63" s="390" t="str">
        <f ca="1">+IF(OFFSET('Hygiene Data'!$G$13,0,10*ROW('Hygiene Data'!G57))="","",OFFSET('Hygiene Data'!$G$13,0,10*ROW('Hygiene Data'!G57)))</f>
        <v/>
      </c>
      <c r="EA63" s="390" t="str">
        <f ca="1">+IF(OFFSET('Hygiene Data'!$H$11,0,10*ROW('Hygiene Data'!H57))="","",OFFSET('Hygiene Data'!$H$11,0,10*ROW('Hygiene Data'!H57)))</f>
        <v/>
      </c>
      <c r="EB63" s="390" t="str">
        <f ca="1">+IF(OFFSET('Hygiene Data'!$H$12,0,10*ROW('Hygiene Data'!H57))="","",OFFSET('Hygiene Data'!$H$12,0,10*ROW('Hygiene Data'!H57)))</f>
        <v/>
      </c>
      <c r="EC63" s="390" t="str">
        <f ca="1">+IF(OFFSET('Hygiene Data'!$H$13,0,10*ROW('Hygiene Data'!H57))="","",OFFSET('Hygiene Data'!$H$13,0,10*ROW('Hygiene Data'!H57)))</f>
        <v/>
      </c>
      <c r="ED63" s="390" t="str">
        <f ca="1">+IF(OFFSET('Hygiene Data'!$I$11,0,10*ROW('Hygiene Data'!I57))="","",OFFSET('Hygiene Data'!$I$11,0,10*ROW('Hygiene Data'!I57)))</f>
        <v/>
      </c>
      <c r="EE63" s="390" t="str">
        <f ca="1">+IF(OFFSET('Hygiene Data'!$I$12,0,10*ROW('Hygiene Data'!I57))="","",OFFSET('Hygiene Data'!$I$12,0,10*ROW('Hygiene Data'!I57)))</f>
        <v/>
      </c>
      <c r="EF63" s="390" t="str">
        <f ca="1">+IF(OFFSET('Hygiene Data'!$I$13,0,10*ROW('Hygiene Data'!I57))="","",OFFSET('Hygiene Data'!$I$13,0,10*ROW('Hygiene Data'!I57)))</f>
        <v/>
      </c>
    </row>
    <row r="64" spans="1:136" x14ac:dyDescent="0.25">
      <c r="A64" s="499" t="str">
        <f ca="1">+IF(OFFSET('Water Data'!$B$2,0,10*ROW('Water Data'!E58))="","",OFFSET('Water Data'!$B$2,0,10*ROW('Water Data'!E58)))</f>
        <v/>
      </c>
      <c r="B64" s="499"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26" t="str">
        <f t="shared" ca="1" si="0"/>
        <v/>
      </c>
      <c r="D64" s="527"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27"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27"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27"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27"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27"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27"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27"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27"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27"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27"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27"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27"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27"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27"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27"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27"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27"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28"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28"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28"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28"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28"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28"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28"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28"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28"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28"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28"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28"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28"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28"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28"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28"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28"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28"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28"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28"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28"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28"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28"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28"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28"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28"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28"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28"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28"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28"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29"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605"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29"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29"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29"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29"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29"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29"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29"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29"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29"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29"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29"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29"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29"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29"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29"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29"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90" t="str">
        <f ca="1">+IF(OFFSET('Water Data'!$D$27,0,10*ROW('Water Data'!D58))="","",OFFSET('Water Data'!$D$27,0,10*ROW('Water Data'!D58)))</f>
        <v/>
      </c>
      <c r="BT64" s="390" t="str">
        <f ca="1">+IF(OFFSET('Water Data'!$D$28,0,10*ROW('Water Data'!D58))="","",OFFSET('Water Data'!$D$28,0,10*ROW('Water Data'!D58)))</f>
        <v/>
      </c>
      <c r="BU64" s="390" t="str">
        <f ca="1">+IF(OFFSET('Water Data'!$D$29,0,10*ROW('Water Data'!D58))="","",OFFSET('Water Data'!$D$29,0,10*ROW('Water Data'!D58)))</f>
        <v/>
      </c>
      <c r="BV64" s="390" t="str">
        <f ca="1">+IF(OFFSET('Water Data'!$E$27,0,10*ROW('Water Data'!E58))="","",OFFSET('Water Data'!$E$27,0,10*ROW('Water Data'!E58)))</f>
        <v/>
      </c>
      <c r="BW64" s="390" t="str">
        <f ca="1">+IF(OFFSET('Water Data'!$E$28,0,10*ROW('Water Data'!E58))="","",OFFSET('Water Data'!$E$28,0,10*ROW('Water Data'!E58)))</f>
        <v/>
      </c>
      <c r="BX64" s="390" t="str">
        <f ca="1">+IF(OFFSET('Water Data'!$E$29,0,10*ROW('Water Data'!E58))="","",OFFSET('Water Data'!$E$29,0,10*ROW('Water Data'!E58)))</f>
        <v/>
      </c>
      <c r="BY64" s="390" t="str">
        <f ca="1">+IF(OFFSET('Water Data'!$F$27,0,10*ROW('Water Data'!F58))="","",OFFSET('Water Data'!$F$27,0,10*ROW('Water Data'!F58)))</f>
        <v/>
      </c>
      <c r="BZ64" s="390" t="str">
        <f ca="1">+IF(OFFSET('Water Data'!$F$28,0,10*ROW('Water Data'!F58))="","",OFFSET('Water Data'!$F$28,0,10*ROW('Water Data'!F58)))</f>
        <v/>
      </c>
      <c r="CA64" s="390" t="str">
        <f ca="1">+IF(OFFSET('Water Data'!$F$29,0,10*ROW('Water Data'!F58))="","",OFFSET('Water Data'!$F$29,0,10*ROW('Water Data'!F58)))</f>
        <v/>
      </c>
      <c r="CB64" s="390" t="str">
        <f ca="1">+IF(OFFSET('Water Data'!$G$27,0,10*ROW('Water Data'!G58))="","",OFFSET('Water Data'!$G$27,0,10*ROW('Water Data'!G58)))</f>
        <v/>
      </c>
      <c r="CC64" s="390" t="str">
        <f ca="1">+IF(OFFSET('Water Data'!$G$28,0,10*ROW('Water Data'!G58))="","",OFFSET('Water Data'!$G$28,0,10*ROW('Water Data'!G58)))</f>
        <v/>
      </c>
      <c r="CD64" s="390" t="str">
        <f ca="1">+IF(OFFSET('Water Data'!$G$29,0,10*ROW('Water Data'!G58))="","",OFFSET('Water Data'!$G$29,0,10*ROW('Water Data'!G58)))</f>
        <v/>
      </c>
      <c r="CE64" s="390" t="str">
        <f ca="1">+IF(OFFSET('Water Data'!$H$27,0,10*ROW('Water Data'!H58))="","",OFFSET('Water Data'!$H$27,0,10*ROW('Water Data'!H58)))</f>
        <v/>
      </c>
      <c r="CF64" s="390" t="str">
        <f ca="1">+IF(OFFSET('Water Data'!$H$28,0,10*ROW('Water Data'!H58))="","",OFFSET('Water Data'!$H$28,0,10*ROW('Water Data'!H58)))</f>
        <v/>
      </c>
      <c r="CG64" s="390" t="str">
        <f ca="1">+IF(OFFSET('Water Data'!$H$29,0,10*ROW('Water Data'!H58))="","",OFFSET('Water Data'!$H$29,0,10*ROW('Water Data'!H58)))</f>
        <v/>
      </c>
      <c r="CH64" s="390" t="str">
        <f ca="1">+IF(OFFSET('Water Data'!$I$27,0,10*ROW('Water Data'!I58))="","",OFFSET('Water Data'!$I$27,0,10*ROW('Water Data'!I58)))</f>
        <v/>
      </c>
      <c r="CI64" s="390" t="str">
        <f ca="1">+IF(OFFSET('Water Data'!$I$28,0,10*ROW('Water Data'!I58))="","",OFFSET('Water Data'!$I$28,0,10*ROW('Water Data'!I58)))</f>
        <v/>
      </c>
      <c r="CJ64" s="390" t="str">
        <f ca="1">+IF(OFFSET('Water Data'!$I$29,0,10*ROW('Water Data'!I58))="","",OFFSET('Water Data'!$I$29,0,10*ROW('Water Data'!I58)))</f>
        <v/>
      </c>
      <c r="CK64" s="390" t="str">
        <f ca="1">+IF(OFFSET('Sanitation Data'!$D$28,0,10*ROW('Sanitation Data'!D58))="","",OFFSET('Sanitation Data'!$D$28,0,10*ROW('Sanitation Data'!D58)))</f>
        <v/>
      </c>
      <c r="CL64" s="390" t="str">
        <f ca="1">+IF(OFFSET('Sanitation Data'!$D$29,0,10*ROW('Sanitation Data'!D58))="","",OFFSET('Sanitation Data'!$D$29,0,10*ROW('Sanitation Data'!D58)))</f>
        <v/>
      </c>
      <c r="CM64" s="390" t="str">
        <f ca="1">+IF(OFFSET('Sanitation Data'!$D$30,0,10*ROW('Sanitation Data'!D58))="","",OFFSET('Sanitation Data'!$D$30,0,10*ROW('Sanitation Data'!D58)))</f>
        <v/>
      </c>
      <c r="CN64" s="390" t="str">
        <f ca="1">+IF(OFFSET('Sanitation Data'!$D$31,0,10*ROW('Sanitation Data'!D58))="","",OFFSET('Sanitation Data'!$D$31,0,10*ROW('Sanitation Data'!D58)))</f>
        <v/>
      </c>
      <c r="CO64" s="390" t="str">
        <f ca="1">+IF(OFFSET('Sanitation Data'!$D$32,0,10*ROW('Sanitation Data'!D58))="","",OFFSET('Sanitation Data'!$D$32,0,10*ROW('Sanitation Data'!D58)))</f>
        <v/>
      </c>
      <c r="CP64" s="390" t="str">
        <f ca="1">+IF(OFFSET('Sanitation Data'!$E$28,0,10*ROW('Sanitation Data'!E58))="","",OFFSET('Sanitation Data'!$E$28,0,10*ROW('Sanitation Data'!E58)))</f>
        <v/>
      </c>
      <c r="CQ64" s="390" t="str">
        <f ca="1">+IF(OFFSET('Sanitation Data'!$E$29,0,10*ROW('Sanitation Data'!E58))="","",OFFSET('Sanitation Data'!$E$29,0,10*ROW('Sanitation Data'!E58)))</f>
        <v/>
      </c>
      <c r="CR64" s="390" t="str">
        <f ca="1">+IF(OFFSET('Sanitation Data'!$E$30,0,10*ROW('Sanitation Data'!E58))="","",OFFSET('Sanitation Data'!$E$30,0,10*ROW('Sanitation Data'!E58)))</f>
        <v/>
      </c>
      <c r="CS64" s="390" t="str">
        <f ca="1">+IF(OFFSET('Sanitation Data'!$E$31,0,10*ROW('Sanitation Data'!E58))="","",OFFSET('Sanitation Data'!$E$31,0,10*ROW('Sanitation Data'!E58)))</f>
        <v/>
      </c>
      <c r="CT64" s="390" t="str">
        <f ca="1">+IF(OFFSET('Sanitation Data'!$E$32,0,10*ROW('Sanitation Data'!E58))="","",OFFSET('Sanitation Data'!$E$32,0,10*ROW('Sanitation Data'!E58)))</f>
        <v/>
      </c>
      <c r="CU64" s="390" t="str">
        <f ca="1">+IF(OFFSET('Sanitation Data'!$F$28,0,10*ROW('Sanitation Data'!F58))="","",OFFSET('Sanitation Data'!$F$28,0,10*ROW('Sanitation Data'!F58)))</f>
        <v/>
      </c>
      <c r="CV64" s="390" t="str">
        <f ca="1">+IF(OFFSET('Sanitation Data'!$F$29,0,10*ROW('Sanitation Data'!F58))="","",OFFSET('Sanitation Data'!$F$29,0,10*ROW('Sanitation Data'!F58)))</f>
        <v/>
      </c>
      <c r="CW64" s="390" t="str">
        <f ca="1">+IF(OFFSET('Sanitation Data'!$F$30,0,10*ROW('Sanitation Data'!F58))="","",OFFSET('Sanitation Data'!$F$30,0,10*ROW('Sanitation Data'!F58)))</f>
        <v/>
      </c>
      <c r="CX64" s="390" t="str">
        <f ca="1">+IF(OFFSET('Sanitation Data'!$F$31,0,10*ROW('Sanitation Data'!F58))="","",OFFSET('Sanitation Data'!$F$31,0,10*ROW('Sanitation Data'!F58)))</f>
        <v/>
      </c>
      <c r="CY64" s="390" t="str">
        <f ca="1">+IF(OFFSET('Sanitation Data'!$F$32,0,10*ROW('Sanitation Data'!F58))="","",OFFSET('Sanitation Data'!$F$32,0,10*ROW('Sanitation Data'!F58)))</f>
        <v/>
      </c>
      <c r="CZ64" s="390" t="str">
        <f ca="1">+IF(OFFSET('Sanitation Data'!$G$28,0,10*ROW('Sanitation Data'!G58))="","",OFFSET('Sanitation Data'!$G$28,0,10*ROW('Sanitation Data'!G58)))</f>
        <v/>
      </c>
      <c r="DA64" s="390" t="str">
        <f ca="1">+IF(OFFSET('Sanitation Data'!$G$29,0,10*ROW('Sanitation Data'!G58))="","",OFFSET('Sanitation Data'!$G$29,0,10*ROW('Sanitation Data'!G58)))</f>
        <v/>
      </c>
      <c r="DB64" s="390" t="str">
        <f ca="1">+IF(OFFSET('Sanitation Data'!$G$30,0,10*ROW('Sanitation Data'!G58))="","",OFFSET('Sanitation Data'!$G$30,0,10*ROW('Sanitation Data'!G58)))</f>
        <v/>
      </c>
      <c r="DC64" s="390" t="str">
        <f ca="1">+IF(OFFSET('Sanitation Data'!$G$31,0,10*ROW('Sanitation Data'!G58))="","",OFFSET('Sanitation Data'!$G$31,0,10*ROW('Sanitation Data'!G58)))</f>
        <v/>
      </c>
      <c r="DD64" s="390" t="str">
        <f ca="1">+IF(OFFSET('Sanitation Data'!$G$32,0,10*ROW('Sanitation Data'!G58))="","",OFFSET('Sanitation Data'!$G$32,0,10*ROW('Sanitation Data'!G58)))</f>
        <v/>
      </c>
      <c r="DE64" s="390" t="str">
        <f ca="1">+IF(OFFSET('Sanitation Data'!$H$28,0,10*ROW('Sanitation Data'!H58))="","",OFFSET('Sanitation Data'!$H$28,0,10*ROW('Sanitation Data'!H58)))</f>
        <v/>
      </c>
      <c r="DF64" s="390" t="str">
        <f ca="1">+IF(OFFSET('Sanitation Data'!$H$29,0,10*ROW('Sanitation Data'!H58))="","",OFFSET('Sanitation Data'!$H$29,0,10*ROW('Sanitation Data'!H58)))</f>
        <v/>
      </c>
      <c r="DG64" s="390" t="str">
        <f ca="1">+IF(OFFSET('Sanitation Data'!$H$30,0,10*ROW('Sanitation Data'!H58))="","",OFFSET('Sanitation Data'!$H$30,0,10*ROW('Sanitation Data'!H58)))</f>
        <v/>
      </c>
      <c r="DH64" s="390" t="str">
        <f ca="1">+IF(OFFSET('Sanitation Data'!$H$31,0,10*ROW('Sanitation Data'!H58))="","",OFFSET('Sanitation Data'!$H$31,0,10*ROW('Sanitation Data'!H58)))</f>
        <v/>
      </c>
      <c r="DI64" s="390" t="str">
        <f ca="1">+IF(OFFSET('Sanitation Data'!$H$32,0,10*ROW('Sanitation Data'!H58))="","",OFFSET('Sanitation Data'!$H$32,0,10*ROW('Sanitation Data'!H58)))</f>
        <v/>
      </c>
      <c r="DJ64" s="390" t="str">
        <f ca="1">+IF(OFFSET('Sanitation Data'!$I$28,0,10*ROW('Sanitation Data'!I58))="","",OFFSET('Sanitation Data'!$I$28,0,10*ROW('Sanitation Data'!I58)))</f>
        <v/>
      </c>
      <c r="DK64" s="390" t="str">
        <f ca="1">+IF(OFFSET('Sanitation Data'!$I$29,0,10*ROW('Sanitation Data'!I58))="","",OFFSET('Sanitation Data'!$I$29,0,10*ROW('Sanitation Data'!I58)))</f>
        <v/>
      </c>
      <c r="DL64" s="390" t="str">
        <f ca="1">+IF(OFFSET('Sanitation Data'!$I$30,0,10*ROW('Sanitation Data'!I58))="","",OFFSET('Sanitation Data'!$I$30,0,10*ROW('Sanitation Data'!I58)))</f>
        <v/>
      </c>
      <c r="DM64" s="390" t="str">
        <f ca="1">+IF(OFFSET('Sanitation Data'!$I$31,0,10*ROW('Sanitation Data'!I58))="","",OFFSET('Sanitation Data'!$I$31,0,10*ROW('Sanitation Data'!I58)))</f>
        <v/>
      </c>
      <c r="DN64" s="390" t="str">
        <f ca="1">+IF(OFFSET('Sanitation Data'!$I$32,0,10*ROW('Sanitation Data'!I58))="","",OFFSET('Sanitation Data'!$I$32,0,10*ROW('Sanitation Data'!I58)))</f>
        <v/>
      </c>
      <c r="DO64" s="390" t="str">
        <f ca="1">+IF(OFFSET('Hygiene Data'!$D$11,0,10*ROW('Hygiene Data'!D58))="","",OFFSET('Hygiene Data'!$D$11,0,10*ROW('Hygiene Data'!D58)))</f>
        <v/>
      </c>
      <c r="DP64" s="390" t="str">
        <f ca="1">+IF(OFFSET('Hygiene Data'!$D$12,0,10*ROW('Hygiene Data'!D58))="","",OFFSET('Hygiene Data'!$D$12,0,10*ROW('Hygiene Data'!D58)))</f>
        <v/>
      </c>
      <c r="DQ64" s="390" t="str">
        <f ca="1">+IF(OFFSET('Hygiene Data'!$D$13,0,10*ROW('Hygiene Data'!D58))="","",OFFSET('Hygiene Data'!$D$13,0,10*ROW('Hygiene Data'!D58)))</f>
        <v/>
      </c>
      <c r="DR64" s="390" t="str">
        <f ca="1">+IF(OFFSET('Hygiene Data'!$E$11,0,10*ROW('Hygiene Data'!E58))="","",OFFSET('Hygiene Data'!$E$11,0,10*ROW('Hygiene Data'!E58)))</f>
        <v/>
      </c>
      <c r="DS64" s="390" t="str">
        <f ca="1">+IF(OFFSET('Hygiene Data'!$E$12,0,10*ROW('Hygiene Data'!E58))="","",OFFSET('Hygiene Data'!$E$12,0,10*ROW('Hygiene Data'!E58)))</f>
        <v/>
      </c>
      <c r="DT64" s="390" t="str">
        <f ca="1">+IF(OFFSET('Hygiene Data'!$E$13,0,10*ROW('Hygiene Data'!E58))="","",OFFSET('Hygiene Data'!$E$13,0,10*ROW('Hygiene Data'!E58)))</f>
        <v/>
      </c>
      <c r="DU64" s="390" t="str">
        <f ca="1">+IF(OFFSET('Hygiene Data'!$F$11,0,10*ROW('Hygiene Data'!F58))="","",OFFSET('Hygiene Data'!$F$11,0,10*ROW('Hygiene Data'!F58)))</f>
        <v/>
      </c>
      <c r="DV64" s="390" t="str">
        <f ca="1">+IF(OFFSET('Hygiene Data'!$F$12,0,10*ROW('Hygiene Data'!F58))="","",OFFSET('Hygiene Data'!$F$12,0,10*ROW('Hygiene Data'!F58)))</f>
        <v/>
      </c>
      <c r="DW64" s="390" t="str">
        <f ca="1">+IF(OFFSET('Hygiene Data'!$F$13,0,10*ROW('Hygiene Data'!F58))="","",OFFSET('Hygiene Data'!$F$13,0,10*ROW('Hygiene Data'!F58)))</f>
        <v/>
      </c>
      <c r="DX64" s="390" t="str">
        <f ca="1">+IF(OFFSET('Hygiene Data'!$G$11,0,10*ROW('Hygiene Data'!G58))="","",OFFSET('Hygiene Data'!$G$11,0,10*ROW('Hygiene Data'!G58)))</f>
        <v/>
      </c>
      <c r="DY64" s="390" t="str">
        <f ca="1">+IF(OFFSET('Hygiene Data'!$G$12,0,10*ROW('Hygiene Data'!G58))="","",OFFSET('Hygiene Data'!$G$12,0,10*ROW('Hygiene Data'!G58)))</f>
        <v/>
      </c>
      <c r="DZ64" s="390" t="str">
        <f ca="1">+IF(OFFSET('Hygiene Data'!$G$13,0,10*ROW('Hygiene Data'!G58))="","",OFFSET('Hygiene Data'!$G$13,0,10*ROW('Hygiene Data'!G58)))</f>
        <v/>
      </c>
      <c r="EA64" s="390" t="str">
        <f ca="1">+IF(OFFSET('Hygiene Data'!$H$11,0,10*ROW('Hygiene Data'!H58))="","",OFFSET('Hygiene Data'!$H$11,0,10*ROW('Hygiene Data'!H58)))</f>
        <v/>
      </c>
      <c r="EB64" s="390" t="str">
        <f ca="1">+IF(OFFSET('Hygiene Data'!$H$12,0,10*ROW('Hygiene Data'!H58))="","",OFFSET('Hygiene Data'!$H$12,0,10*ROW('Hygiene Data'!H58)))</f>
        <v/>
      </c>
      <c r="EC64" s="390" t="str">
        <f ca="1">+IF(OFFSET('Hygiene Data'!$H$13,0,10*ROW('Hygiene Data'!H58))="","",OFFSET('Hygiene Data'!$H$13,0,10*ROW('Hygiene Data'!H58)))</f>
        <v/>
      </c>
      <c r="ED64" s="390" t="str">
        <f ca="1">+IF(OFFSET('Hygiene Data'!$I$11,0,10*ROW('Hygiene Data'!I58))="","",OFFSET('Hygiene Data'!$I$11,0,10*ROW('Hygiene Data'!I58)))</f>
        <v/>
      </c>
      <c r="EE64" s="390" t="str">
        <f ca="1">+IF(OFFSET('Hygiene Data'!$I$12,0,10*ROW('Hygiene Data'!I58))="","",OFFSET('Hygiene Data'!$I$12,0,10*ROW('Hygiene Data'!I58)))</f>
        <v/>
      </c>
      <c r="EF64" s="390" t="str">
        <f ca="1">+IF(OFFSET('Hygiene Data'!$I$13,0,10*ROW('Hygiene Data'!I58))="","",OFFSET('Hygiene Data'!$I$13,0,10*ROW('Hygiene Data'!I58)))</f>
        <v/>
      </c>
    </row>
    <row r="65" spans="1:136" x14ac:dyDescent="0.25">
      <c r="A65" s="499" t="str">
        <f ca="1">+IF(OFFSET('Water Data'!$B$2,0,10*ROW('Water Data'!E59))="","",OFFSET('Water Data'!$B$2,0,10*ROW('Water Data'!E59)))</f>
        <v/>
      </c>
      <c r="B65" s="499"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26" t="str">
        <f t="shared" ca="1" si="0"/>
        <v/>
      </c>
      <c r="D65" s="527"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27"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27"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27"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27"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27"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27"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27"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27"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27"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27"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27"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27"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27"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27"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27"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27"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27"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28"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28"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28"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28"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28"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28"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28"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28"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28"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28"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28"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28"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28"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28"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28"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28"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28"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28"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28"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28"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28"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28"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28"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28"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28"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28"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28"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28"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28"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28"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29"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605"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29"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29"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29"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29"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29"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29"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29"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29"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29"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29"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29"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29"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29"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29"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29"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29"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90" t="str">
        <f ca="1">+IF(OFFSET('Water Data'!$D$27,0,10*ROW('Water Data'!D59))="","",OFFSET('Water Data'!$D$27,0,10*ROW('Water Data'!D59)))</f>
        <v/>
      </c>
      <c r="BT65" s="390" t="str">
        <f ca="1">+IF(OFFSET('Water Data'!$D$28,0,10*ROW('Water Data'!D59))="","",OFFSET('Water Data'!$D$28,0,10*ROW('Water Data'!D59)))</f>
        <v/>
      </c>
      <c r="BU65" s="390" t="str">
        <f ca="1">+IF(OFFSET('Water Data'!$D$29,0,10*ROW('Water Data'!D59))="","",OFFSET('Water Data'!$D$29,0,10*ROW('Water Data'!D59)))</f>
        <v/>
      </c>
      <c r="BV65" s="390" t="str">
        <f ca="1">+IF(OFFSET('Water Data'!$E$27,0,10*ROW('Water Data'!E59))="","",OFFSET('Water Data'!$E$27,0,10*ROW('Water Data'!E59)))</f>
        <v/>
      </c>
      <c r="BW65" s="390" t="str">
        <f ca="1">+IF(OFFSET('Water Data'!$E$28,0,10*ROW('Water Data'!E59))="","",OFFSET('Water Data'!$E$28,0,10*ROW('Water Data'!E59)))</f>
        <v/>
      </c>
      <c r="BX65" s="390" t="str">
        <f ca="1">+IF(OFFSET('Water Data'!$E$29,0,10*ROW('Water Data'!E59))="","",OFFSET('Water Data'!$E$29,0,10*ROW('Water Data'!E59)))</f>
        <v/>
      </c>
      <c r="BY65" s="390" t="str">
        <f ca="1">+IF(OFFSET('Water Data'!$F$27,0,10*ROW('Water Data'!F59))="","",OFFSET('Water Data'!$F$27,0,10*ROW('Water Data'!F59)))</f>
        <v/>
      </c>
      <c r="BZ65" s="390" t="str">
        <f ca="1">+IF(OFFSET('Water Data'!$F$28,0,10*ROW('Water Data'!F59))="","",OFFSET('Water Data'!$F$28,0,10*ROW('Water Data'!F59)))</f>
        <v/>
      </c>
      <c r="CA65" s="390" t="str">
        <f ca="1">+IF(OFFSET('Water Data'!$F$29,0,10*ROW('Water Data'!F59))="","",OFFSET('Water Data'!$F$29,0,10*ROW('Water Data'!F59)))</f>
        <v/>
      </c>
      <c r="CB65" s="390" t="str">
        <f ca="1">+IF(OFFSET('Water Data'!$G$27,0,10*ROW('Water Data'!G59))="","",OFFSET('Water Data'!$G$27,0,10*ROW('Water Data'!G59)))</f>
        <v/>
      </c>
      <c r="CC65" s="390" t="str">
        <f ca="1">+IF(OFFSET('Water Data'!$G$28,0,10*ROW('Water Data'!G59))="","",OFFSET('Water Data'!$G$28,0,10*ROW('Water Data'!G59)))</f>
        <v/>
      </c>
      <c r="CD65" s="390" t="str">
        <f ca="1">+IF(OFFSET('Water Data'!$G$29,0,10*ROW('Water Data'!G59))="","",OFFSET('Water Data'!$G$29,0,10*ROW('Water Data'!G59)))</f>
        <v/>
      </c>
      <c r="CE65" s="390" t="str">
        <f ca="1">+IF(OFFSET('Water Data'!$H$27,0,10*ROW('Water Data'!H59))="","",OFFSET('Water Data'!$H$27,0,10*ROW('Water Data'!H59)))</f>
        <v/>
      </c>
      <c r="CF65" s="390" t="str">
        <f ca="1">+IF(OFFSET('Water Data'!$H$28,0,10*ROW('Water Data'!H59))="","",OFFSET('Water Data'!$H$28,0,10*ROW('Water Data'!H59)))</f>
        <v/>
      </c>
      <c r="CG65" s="390" t="str">
        <f ca="1">+IF(OFFSET('Water Data'!$H$29,0,10*ROW('Water Data'!H59))="","",OFFSET('Water Data'!$H$29,0,10*ROW('Water Data'!H59)))</f>
        <v/>
      </c>
      <c r="CH65" s="390" t="str">
        <f ca="1">+IF(OFFSET('Water Data'!$I$27,0,10*ROW('Water Data'!I59))="","",OFFSET('Water Data'!$I$27,0,10*ROW('Water Data'!I59)))</f>
        <v/>
      </c>
      <c r="CI65" s="390" t="str">
        <f ca="1">+IF(OFFSET('Water Data'!$I$28,0,10*ROW('Water Data'!I59))="","",OFFSET('Water Data'!$I$28,0,10*ROW('Water Data'!I59)))</f>
        <v/>
      </c>
      <c r="CJ65" s="390" t="str">
        <f ca="1">+IF(OFFSET('Water Data'!$I$29,0,10*ROW('Water Data'!I59))="","",OFFSET('Water Data'!$I$29,0,10*ROW('Water Data'!I59)))</f>
        <v/>
      </c>
      <c r="CK65" s="390" t="str">
        <f ca="1">+IF(OFFSET('Sanitation Data'!$D$28,0,10*ROW('Sanitation Data'!D59))="","",OFFSET('Sanitation Data'!$D$28,0,10*ROW('Sanitation Data'!D59)))</f>
        <v/>
      </c>
      <c r="CL65" s="390" t="str">
        <f ca="1">+IF(OFFSET('Sanitation Data'!$D$29,0,10*ROW('Sanitation Data'!D59))="","",OFFSET('Sanitation Data'!$D$29,0,10*ROW('Sanitation Data'!D59)))</f>
        <v/>
      </c>
      <c r="CM65" s="390" t="str">
        <f ca="1">+IF(OFFSET('Sanitation Data'!$D$30,0,10*ROW('Sanitation Data'!D59))="","",OFFSET('Sanitation Data'!$D$30,0,10*ROW('Sanitation Data'!D59)))</f>
        <v/>
      </c>
      <c r="CN65" s="390" t="str">
        <f ca="1">+IF(OFFSET('Sanitation Data'!$D$31,0,10*ROW('Sanitation Data'!D59))="","",OFFSET('Sanitation Data'!$D$31,0,10*ROW('Sanitation Data'!D59)))</f>
        <v/>
      </c>
      <c r="CO65" s="390" t="str">
        <f ca="1">+IF(OFFSET('Sanitation Data'!$D$32,0,10*ROW('Sanitation Data'!D59))="","",OFFSET('Sanitation Data'!$D$32,0,10*ROW('Sanitation Data'!D59)))</f>
        <v/>
      </c>
      <c r="CP65" s="390" t="str">
        <f ca="1">+IF(OFFSET('Sanitation Data'!$E$28,0,10*ROW('Sanitation Data'!E59))="","",OFFSET('Sanitation Data'!$E$28,0,10*ROW('Sanitation Data'!E59)))</f>
        <v/>
      </c>
      <c r="CQ65" s="390" t="str">
        <f ca="1">+IF(OFFSET('Sanitation Data'!$E$29,0,10*ROW('Sanitation Data'!E59))="","",OFFSET('Sanitation Data'!$E$29,0,10*ROW('Sanitation Data'!E59)))</f>
        <v/>
      </c>
      <c r="CR65" s="390" t="str">
        <f ca="1">+IF(OFFSET('Sanitation Data'!$E$30,0,10*ROW('Sanitation Data'!E59))="","",OFFSET('Sanitation Data'!$E$30,0,10*ROW('Sanitation Data'!E59)))</f>
        <v/>
      </c>
      <c r="CS65" s="390" t="str">
        <f ca="1">+IF(OFFSET('Sanitation Data'!$E$31,0,10*ROW('Sanitation Data'!E59))="","",OFFSET('Sanitation Data'!$E$31,0,10*ROW('Sanitation Data'!E59)))</f>
        <v/>
      </c>
      <c r="CT65" s="390" t="str">
        <f ca="1">+IF(OFFSET('Sanitation Data'!$E$32,0,10*ROW('Sanitation Data'!E59))="","",OFFSET('Sanitation Data'!$E$32,0,10*ROW('Sanitation Data'!E59)))</f>
        <v/>
      </c>
      <c r="CU65" s="390" t="str">
        <f ca="1">+IF(OFFSET('Sanitation Data'!$F$28,0,10*ROW('Sanitation Data'!F59))="","",OFFSET('Sanitation Data'!$F$28,0,10*ROW('Sanitation Data'!F59)))</f>
        <v/>
      </c>
      <c r="CV65" s="390" t="str">
        <f ca="1">+IF(OFFSET('Sanitation Data'!$F$29,0,10*ROW('Sanitation Data'!F59))="","",OFFSET('Sanitation Data'!$F$29,0,10*ROW('Sanitation Data'!F59)))</f>
        <v/>
      </c>
      <c r="CW65" s="390" t="str">
        <f ca="1">+IF(OFFSET('Sanitation Data'!$F$30,0,10*ROW('Sanitation Data'!F59))="","",OFFSET('Sanitation Data'!$F$30,0,10*ROW('Sanitation Data'!F59)))</f>
        <v/>
      </c>
      <c r="CX65" s="390" t="str">
        <f ca="1">+IF(OFFSET('Sanitation Data'!$F$31,0,10*ROW('Sanitation Data'!F59))="","",OFFSET('Sanitation Data'!$F$31,0,10*ROW('Sanitation Data'!F59)))</f>
        <v/>
      </c>
      <c r="CY65" s="390" t="str">
        <f ca="1">+IF(OFFSET('Sanitation Data'!$F$32,0,10*ROW('Sanitation Data'!F59))="","",OFFSET('Sanitation Data'!$F$32,0,10*ROW('Sanitation Data'!F59)))</f>
        <v/>
      </c>
      <c r="CZ65" s="390" t="str">
        <f ca="1">+IF(OFFSET('Sanitation Data'!$G$28,0,10*ROW('Sanitation Data'!G59))="","",OFFSET('Sanitation Data'!$G$28,0,10*ROW('Sanitation Data'!G59)))</f>
        <v/>
      </c>
      <c r="DA65" s="390" t="str">
        <f ca="1">+IF(OFFSET('Sanitation Data'!$G$29,0,10*ROW('Sanitation Data'!G59))="","",OFFSET('Sanitation Data'!$G$29,0,10*ROW('Sanitation Data'!G59)))</f>
        <v/>
      </c>
      <c r="DB65" s="390" t="str">
        <f ca="1">+IF(OFFSET('Sanitation Data'!$G$30,0,10*ROW('Sanitation Data'!G59))="","",OFFSET('Sanitation Data'!$G$30,0,10*ROW('Sanitation Data'!G59)))</f>
        <v/>
      </c>
      <c r="DC65" s="390" t="str">
        <f ca="1">+IF(OFFSET('Sanitation Data'!$G$31,0,10*ROW('Sanitation Data'!G59))="","",OFFSET('Sanitation Data'!$G$31,0,10*ROW('Sanitation Data'!G59)))</f>
        <v/>
      </c>
      <c r="DD65" s="390" t="str">
        <f ca="1">+IF(OFFSET('Sanitation Data'!$G$32,0,10*ROW('Sanitation Data'!G59))="","",OFFSET('Sanitation Data'!$G$32,0,10*ROW('Sanitation Data'!G59)))</f>
        <v/>
      </c>
      <c r="DE65" s="390" t="str">
        <f ca="1">+IF(OFFSET('Sanitation Data'!$H$28,0,10*ROW('Sanitation Data'!H59))="","",OFFSET('Sanitation Data'!$H$28,0,10*ROW('Sanitation Data'!H59)))</f>
        <v/>
      </c>
      <c r="DF65" s="390" t="str">
        <f ca="1">+IF(OFFSET('Sanitation Data'!$H$29,0,10*ROW('Sanitation Data'!H59))="","",OFFSET('Sanitation Data'!$H$29,0,10*ROW('Sanitation Data'!H59)))</f>
        <v/>
      </c>
      <c r="DG65" s="390" t="str">
        <f ca="1">+IF(OFFSET('Sanitation Data'!$H$30,0,10*ROW('Sanitation Data'!H59))="","",OFFSET('Sanitation Data'!$H$30,0,10*ROW('Sanitation Data'!H59)))</f>
        <v/>
      </c>
      <c r="DH65" s="390" t="str">
        <f ca="1">+IF(OFFSET('Sanitation Data'!$H$31,0,10*ROW('Sanitation Data'!H59))="","",OFFSET('Sanitation Data'!$H$31,0,10*ROW('Sanitation Data'!H59)))</f>
        <v/>
      </c>
      <c r="DI65" s="390" t="str">
        <f ca="1">+IF(OFFSET('Sanitation Data'!$H$32,0,10*ROW('Sanitation Data'!H59))="","",OFFSET('Sanitation Data'!$H$32,0,10*ROW('Sanitation Data'!H59)))</f>
        <v/>
      </c>
      <c r="DJ65" s="390" t="str">
        <f ca="1">+IF(OFFSET('Sanitation Data'!$I$28,0,10*ROW('Sanitation Data'!I59))="","",OFFSET('Sanitation Data'!$I$28,0,10*ROW('Sanitation Data'!I59)))</f>
        <v/>
      </c>
      <c r="DK65" s="390" t="str">
        <f ca="1">+IF(OFFSET('Sanitation Data'!$I$29,0,10*ROW('Sanitation Data'!I59))="","",OFFSET('Sanitation Data'!$I$29,0,10*ROW('Sanitation Data'!I59)))</f>
        <v/>
      </c>
      <c r="DL65" s="390" t="str">
        <f ca="1">+IF(OFFSET('Sanitation Data'!$I$30,0,10*ROW('Sanitation Data'!I59))="","",OFFSET('Sanitation Data'!$I$30,0,10*ROW('Sanitation Data'!I59)))</f>
        <v/>
      </c>
      <c r="DM65" s="390" t="str">
        <f ca="1">+IF(OFFSET('Sanitation Data'!$I$31,0,10*ROW('Sanitation Data'!I59))="","",OFFSET('Sanitation Data'!$I$31,0,10*ROW('Sanitation Data'!I59)))</f>
        <v/>
      </c>
      <c r="DN65" s="390" t="str">
        <f ca="1">+IF(OFFSET('Sanitation Data'!$I$32,0,10*ROW('Sanitation Data'!I59))="","",OFFSET('Sanitation Data'!$I$32,0,10*ROW('Sanitation Data'!I59)))</f>
        <v/>
      </c>
      <c r="DO65" s="390" t="str">
        <f ca="1">+IF(OFFSET('Hygiene Data'!$D$11,0,10*ROW('Hygiene Data'!D59))="","",OFFSET('Hygiene Data'!$D$11,0,10*ROW('Hygiene Data'!D59)))</f>
        <v/>
      </c>
      <c r="DP65" s="390" t="str">
        <f ca="1">+IF(OFFSET('Hygiene Data'!$D$12,0,10*ROW('Hygiene Data'!D59))="","",OFFSET('Hygiene Data'!$D$12,0,10*ROW('Hygiene Data'!D59)))</f>
        <v/>
      </c>
      <c r="DQ65" s="390" t="str">
        <f ca="1">+IF(OFFSET('Hygiene Data'!$D$13,0,10*ROW('Hygiene Data'!D59))="","",OFFSET('Hygiene Data'!$D$13,0,10*ROW('Hygiene Data'!D59)))</f>
        <v/>
      </c>
      <c r="DR65" s="390" t="str">
        <f ca="1">+IF(OFFSET('Hygiene Data'!$E$11,0,10*ROW('Hygiene Data'!E59))="","",OFFSET('Hygiene Data'!$E$11,0,10*ROW('Hygiene Data'!E59)))</f>
        <v/>
      </c>
      <c r="DS65" s="390" t="str">
        <f ca="1">+IF(OFFSET('Hygiene Data'!$E$12,0,10*ROW('Hygiene Data'!E59))="","",OFFSET('Hygiene Data'!$E$12,0,10*ROW('Hygiene Data'!E59)))</f>
        <v/>
      </c>
      <c r="DT65" s="390" t="str">
        <f ca="1">+IF(OFFSET('Hygiene Data'!$E$13,0,10*ROW('Hygiene Data'!E59))="","",OFFSET('Hygiene Data'!$E$13,0,10*ROW('Hygiene Data'!E59)))</f>
        <v/>
      </c>
      <c r="DU65" s="390" t="str">
        <f ca="1">+IF(OFFSET('Hygiene Data'!$F$11,0,10*ROW('Hygiene Data'!F59))="","",OFFSET('Hygiene Data'!$F$11,0,10*ROW('Hygiene Data'!F59)))</f>
        <v/>
      </c>
      <c r="DV65" s="390" t="str">
        <f ca="1">+IF(OFFSET('Hygiene Data'!$F$12,0,10*ROW('Hygiene Data'!F59))="","",OFFSET('Hygiene Data'!$F$12,0,10*ROW('Hygiene Data'!F59)))</f>
        <v/>
      </c>
      <c r="DW65" s="390" t="str">
        <f ca="1">+IF(OFFSET('Hygiene Data'!$F$13,0,10*ROW('Hygiene Data'!F59))="","",OFFSET('Hygiene Data'!$F$13,0,10*ROW('Hygiene Data'!F59)))</f>
        <v/>
      </c>
      <c r="DX65" s="390" t="str">
        <f ca="1">+IF(OFFSET('Hygiene Data'!$G$11,0,10*ROW('Hygiene Data'!G59))="","",OFFSET('Hygiene Data'!$G$11,0,10*ROW('Hygiene Data'!G59)))</f>
        <v/>
      </c>
      <c r="DY65" s="390" t="str">
        <f ca="1">+IF(OFFSET('Hygiene Data'!$G$12,0,10*ROW('Hygiene Data'!G59))="","",OFFSET('Hygiene Data'!$G$12,0,10*ROW('Hygiene Data'!G59)))</f>
        <v/>
      </c>
      <c r="DZ65" s="390" t="str">
        <f ca="1">+IF(OFFSET('Hygiene Data'!$G$13,0,10*ROW('Hygiene Data'!G59))="","",OFFSET('Hygiene Data'!$G$13,0,10*ROW('Hygiene Data'!G59)))</f>
        <v/>
      </c>
      <c r="EA65" s="390" t="str">
        <f ca="1">+IF(OFFSET('Hygiene Data'!$H$11,0,10*ROW('Hygiene Data'!H59))="","",OFFSET('Hygiene Data'!$H$11,0,10*ROW('Hygiene Data'!H59)))</f>
        <v/>
      </c>
      <c r="EB65" s="390" t="str">
        <f ca="1">+IF(OFFSET('Hygiene Data'!$H$12,0,10*ROW('Hygiene Data'!H59))="","",OFFSET('Hygiene Data'!$H$12,0,10*ROW('Hygiene Data'!H59)))</f>
        <v/>
      </c>
      <c r="EC65" s="390" t="str">
        <f ca="1">+IF(OFFSET('Hygiene Data'!$H$13,0,10*ROW('Hygiene Data'!H59))="","",OFFSET('Hygiene Data'!$H$13,0,10*ROW('Hygiene Data'!H59)))</f>
        <v/>
      </c>
      <c r="ED65" s="390" t="str">
        <f ca="1">+IF(OFFSET('Hygiene Data'!$I$11,0,10*ROW('Hygiene Data'!I59))="","",OFFSET('Hygiene Data'!$I$11,0,10*ROW('Hygiene Data'!I59)))</f>
        <v/>
      </c>
      <c r="EE65" s="390" t="str">
        <f ca="1">+IF(OFFSET('Hygiene Data'!$I$12,0,10*ROW('Hygiene Data'!I59))="","",OFFSET('Hygiene Data'!$I$12,0,10*ROW('Hygiene Data'!I59)))</f>
        <v/>
      </c>
      <c r="EF65" s="390" t="str">
        <f ca="1">+IF(OFFSET('Hygiene Data'!$I$13,0,10*ROW('Hygiene Data'!I59))="","",OFFSET('Hygiene Data'!$I$13,0,10*ROW('Hygiene Data'!I59)))</f>
        <v/>
      </c>
    </row>
    <row r="66" spans="1:136" x14ac:dyDescent="0.25">
      <c r="A66" s="499" t="str">
        <f ca="1">+IF(OFFSET('Water Data'!$B$2,0,10*ROW('Water Data'!E60))="","",OFFSET('Water Data'!$B$2,0,10*ROW('Water Data'!E60)))</f>
        <v/>
      </c>
      <c r="B66" s="499"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26" t="str">
        <f t="shared" ca="1" si="0"/>
        <v/>
      </c>
      <c r="D66" s="527"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27"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27"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27"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27"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27"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27"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27"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27"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27"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27"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27"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27"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27"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27"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27"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27"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27"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28"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28"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28"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28"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28"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28"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28"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28"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28"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28"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28"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28"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28"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28"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28"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28"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28"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28"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28"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28"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28"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28"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28"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28"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28"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28"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28"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28"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28"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28"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29"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605"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29"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29"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29"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29"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29"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29"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29"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29"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29"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29"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29"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29"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29"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29"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29"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29"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90" t="str">
        <f ca="1">+IF(OFFSET('Water Data'!$D$27,0,10*ROW('Water Data'!D60))="","",OFFSET('Water Data'!$D$27,0,10*ROW('Water Data'!D60)))</f>
        <v/>
      </c>
      <c r="BT66" s="390" t="str">
        <f ca="1">+IF(OFFSET('Water Data'!$D$28,0,10*ROW('Water Data'!D60))="","",OFFSET('Water Data'!$D$28,0,10*ROW('Water Data'!D60)))</f>
        <v/>
      </c>
      <c r="BU66" s="390" t="str">
        <f ca="1">+IF(OFFSET('Water Data'!$D$29,0,10*ROW('Water Data'!D60))="","",OFFSET('Water Data'!$D$29,0,10*ROW('Water Data'!D60)))</f>
        <v/>
      </c>
      <c r="BV66" s="390" t="str">
        <f ca="1">+IF(OFFSET('Water Data'!$E$27,0,10*ROW('Water Data'!E60))="","",OFFSET('Water Data'!$E$27,0,10*ROW('Water Data'!E60)))</f>
        <v/>
      </c>
      <c r="BW66" s="390" t="str">
        <f ca="1">+IF(OFFSET('Water Data'!$E$28,0,10*ROW('Water Data'!E60))="","",OFFSET('Water Data'!$E$28,0,10*ROW('Water Data'!E60)))</f>
        <v/>
      </c>
      <c r="BX66" s="390" t="str">
        <f ca="1">+IF(OFFSET('Water Data'!$E$29,0,10*ROW('Water Data'!E60))="","",OFFSET('Water Data'!$E$29,0,10*ROW('Water Data'!E60)))</f>
        <v/>
      </c>
      <c r="BY66" s="390" t="str">
        <f ca="1">+IF(OFFSET('Water Data'!$F$27,0,10*ROW('Water Data'!F60))="","",OFFSET('Water Data'!$F$27,0,10*ROW('Water Data'!F60)))</f>
        <v/>
      </c>
      <c r="BZ66" s="390" t="str">
        <f ca="1">+IF(OFFSET('Water Data'!$F$28,0,10*ROW('Water Data'!F60))="","",OFFSET('Water Data'!$F$28,0,10*ROW('Water Data'!F60)))</f>
        <v/>
      </c>
      <c r="CA66" s="390" t="str">
        <f ca="1">+IF(OFFSET('Water Data'!$F$29,0,10*ROW('Water Data'!F60))="","",OFFSET('Water Data'!$F$29,0,10*ROW('Water Data'!F60)))</f>
        <v/>
      </c>
      <c r="CB66" s="390" t="str">
        <f ca="1">+IF(OFFSET('Water Data'!$G$27,0,10*ROW('Water Data'!G60))="","",OFFSET('Water Data'!$G$27,0,10*ROW('Water Data'!G60)))</f>
        <v/>
      </c>
      <c r="CC66" s="390" t="str">
        <f ca="1">+IF(OFFSET('Water Data'!$G$28,0,10*ROW('Water Data'!G60))="","",OFFSET('Water Data'!$G$28,0,10*ROW('Water Data'!G60)))</f>
        <v/>
      </c>
      <c r="CD66" s="390" t="str">
        <f ca="1">+IF(OFFSET('Water Data'!$G$29,0,10*ROW('Water Data'!G60))="","",OFFSET('Water Data'!$G$29,0,10*ROW('Water Data'!G60)))</f>
        <v/>
      </c>
      <c r="CE66" s="390" t="str">
        <f ca="1">+IF(OFFSET('Water Data'!$H$27,0,10*ROW('Water Data'!H60))="","",OFFSET('Water Data'!$H$27,0,10*ROW('Water Data'!H60)))</f>
        <v/>
      </c>
      <c r="CF66" s="390" t="str">
        <f ca="1">+IF(OFFSET('Water Data'!$H$28,0,10*ROW('Water Data'!H60))="","",OFFSET('Water Data'!$H$28,0,10*ROW('Water Data'!H60)))</f>
        <v/>
      </c>
      <c r="CG66" s="390" t="str">
        <f ca="1">+IF(OFFSET('Water Data'!$H$29,0,10*ROW('Water Data'!H60))="","",OFFSET('Water Data'!$H$29,0,10*ROW('Water Data'!H60)))</f>
        <v/>
      </c>
      <c r="CH66" s="390" t="str">
        <f ca="1">+IF(OFFSET('Water Data'!$I$27,0,10*ROW('Water Data'!I60))="","",OFFSET('Water Data'!$I$27,0,10*ROW('Water Data'!I60)))</f>
        <v/>
      </c>
      <c r="CI66" s="390" t="str">
        <f ca="1">+IF(OFFSET('Water Data'!$I$28,0,10*ROW('Water Data'!I60))="","",OFFSET('Water Data'!$I$28,0,10*ROW('Water Data'!I60)))</f>
        <v/>
      </c>
      <c r="CJ66" s="390" t="str">
        <f ca="1">+IF(OFFSET('Water Data'!$I$29,0,10*ROW('Water Data'!I60))="","",OFFSET('Water Data'!$I$29,0,10*ROW('Water Data'!I60)))</f>
        <v/>
      </c>
      <c r="CK66" s="390" t="str">
        <f ca="1">+IF(OFFSET('Sanitation Data'!$D$28,0,10*ROW('Sanitation Data'!D60))="","",OFFSET('Sanitation Data'!$D$28,0,10*ROW('Sanitation Data'!D60)))</f>
        <v/>
      </c>
      <c r="CL66" s="390" t="str">
        <f ca="1">+IF(OFFSET('Sanitation Data'!$D$29,0,10*ROW('Sanitation Data'!D60))="","",OFFSET('Sanitation Data'!$D$29,0,10*ROW('Sanitation Data'!D60)))</f>
        <v/>
      </c>
      <c r="CM66" s="390" t="str">
        <f ca="1">+IF(OFFSET('Sanitation Data'!$D$30,0,10*ROW('Sanitation Data'!D60))="","",OFFSET('Sanitation Data'!$D$30,0,10*ROW('Sanitation Data'!D60)))</f>
        <v/>
      </c>
      <c r="CN66" s="390" t="str">
        <f ca="1">+IF(OFFSET('Sanitation Data'!$D$31,0,10*ROW('Sanitation Data'!D60))="","",OFFSET('Sanitation Data'!$D$31,0,10*ROW('Sanitation Data'!D60)))</f>
        <v/>
      </c>
      <c r="CO66" s="390" t="str">
        <f ca="1">+IF(OFFSET('Sanitation Data'!$D$32,0,10*ROW('Sanitation Data'!D60))="","",OFFSET('Sanitation Data'!$D$32,0,10*ROW('Sanitation Data'!D60)))</f>
        <v/>
      </c>
      <c r="CP66" s="390" t="str">
        <f ca="1">+IF(OFFSET('Sanitation Data'!$E$28,0,10*ROW('Sanitation Data'!E60))="","",OFFSET('Sanitation Data'!$E$28,0,10*ROW('Sanitation Data'!E60)))</f>
        <v/>
      </c>
      <c r="CQ66" s="390" t="str">
        <f ca="1">+IF(OFFSET('Sanitation Data'!$E$29,0,10*ROW('Sanitation Data'!E60))="","",OFFSET('Sanitation Data'!$E$29,0,10*ROW('Sanitation Data'!E60)))</f>
        <v/>
      </c>
      <c r="CR66" s="390" t="str">
        <f ca="1">+IF(OFFSET('Sanitation Data'!$E$30,0,10*ROW('Sanitation Data'!E60))="","",OFFSET('Sanitation Data'!$E$30,0,10*ROW('Sanitation Data'!E60)))</f>
        <v/>
      </c>
      <c r="CS66" s="390" t="str">
        <f ca="1">+IF(OFFSET('Sanitation Data'!$E$31,0,10*ROW('Sanitation Data'!E60))="","",OFFSET('Sanitation Data'!$E$31,0,10*ROW('Sanitation Data'!E60)))</f>
        <v/>
      </c>
      <c r="CT66" s="390" t="str">
        <f ca="1">+IF(OFFSET('Sanitation Data'!$E$32,0,10*ROW('Sanitation Data'!E60))="","",OFFSET('Sanitation Data'!$E$32,0,10*ROW('Sanitation Data'!E60)))</f>
        <v/>
      </c>
      <c r="CU66" s="390" t="str">
        <f ca="1">+IF(OFFSET('Sanitation Data'!$F$28,0,10*ROW('Sanitation Data'!F60))="","",OFFSET('Sanitation Data'!$F$28,0,10*ROW('Sanitation Data'!F60)))</f>
        <v/>
      </c>
      <c r="CV66" s="390" t="str">
        <f ca="1">+IF(OFFSET('Sanitation Data'!$F$29,0,10*ROW('Sanitation Data'!F60))="","",OFFSET('Sanitation Data'!$F$29,0,10*ROW('Sanitation Data'!F60)))</f>
        <v/>
      </c>
      <c r="CW66" s="390" t="str">
        <f ca="1">+IF(OFFSET('Sanitation Data'!$F$30,0,10*ROW('Sanitation Data'!F60))="","",OFFSET('Sanitation Data'!$F$30,0,10*ROW('Sanitation Data'!F60)))</f>
        <v/>
      </c>
      <c r="CX66" s="390" t="str">
        <f ca="1">+IF(OFFSET('Sanitation Data'!$F$31,0,10*ROW('Sanitation Data'!F60))="","",OFFSET('Sanitation Data'!$F$31,0,10*ROW('Sanitation Data'!F60)))</f>
        <v/>
      </c>
      <c r="CY66" s="390" t="str">
        <f ca="1">+IF(OFFSET('Sanitation Data'!$F$32,0,10*ROW('Sanitation Data'!F60))="","",OFFSET('Sanitation Data'!$F$32,0,10*ROW('Sanitation Data'!F60)))</f>
        <v/>
      </c>
      <c r="CZ66" s="390" t="str">
        <f ca="1">+IF(OFFSET('Sanitation Data'!$G$28,0,10*ROW('Sanitation Data'!G60))="","",OFFSET('Sanitation Data'!$G$28,0,10*ROW('Sanitation Data'!G60)))</f>
        <v/>
      </c>
      <c r="DA66" s="390" t="str">
        <f ca="1">+IF(OFFSET('Sanitation Data'!$G$29,0,10*ROW('Sanitation Data'!G60))="","",OFFSET('Sanitation Data'!$G$29,0,10*ROW('Sanitation Data'!G60)))</f>
        <v/>
      </c>
      <c r="DB66" s="390" t="str">
        <f ca="1">+IF(OFFSET('Sanitation Data'!$G$30,0,10*ROW('Sanitation Data'!G60))="","",OFFSET('Sanitation Data'!$G$30,0,10*ROW('Sanitation Data'!G60)))</f>
        <v/>
      </c>
      <c r="DC66" s="390" t="str">
        <f ca="1">+IF(OFFSET('Sanitation Data'!$G$31,0,10*ROW('Sanitation Data'!G60))="","",OFFSET('Sanitation Data'!$G$31,0,10*ROW('Sanitation Data'!G60)))</f>
        <v/>
      </c>
      <c r="DD66" s="390" t="str">
        <f ca="1">+IF(OFFSET('Sanitation Data'!$G$32,0,10*ROW('Sanitation Data'!G60))="","",OFFSET('Sanitation Data'!$G$32,0,10*ROW('Sanitation Data'!G60)))</f>
        <v/>
      </c>
      <c r="DE66" s="390" t="str">
        <f ca="1">+IF(OFFSET('Sanitation Data'!$H$28,0,10*ROW('Sanitation Data'!H60))="","",OFFSET('Sanitation Data'!$H$28,0,10*ROW('Sanitation Data'!H60)))</f>
        <v/>
      </c>
      <c r="DF66" s="390" t="str">
        <f ca="1">+IF(OFFSET('Sanitation Data'!$H$29,0,10*ROW('Sanitation Data'!H60))="","",OFFSET('Sanitation Data'!$H$29,0,10*ROW('Sanitation Data'!H60)))</f>
        <v/>
      </c>
      <c r="DG66" s="390" t="str">
        <f ca="1">+IF(OFFSET('Sanitation Data'!$H$30,0,10*ROW('Sanitation Data'!H60))="","",OFFSET('Sanitation Data'!$H$30,0,10*ROW('Sanitation Data'!H60)))</f>
        <v/>
      </c>
      <c r="DH66" s="390" t="str">
        <f ca="1">+IF(OFFSET('Sanitation Data'!$H$31,0,10*ROW('Sanitation Data'!H60))="","",OFFSET('Sanitation Data'!$H$31,0,10*ROW('Sanitation Data'!H60)))</f>
        <v/>
      </c>
      <c r="DI66" s="390" t="str">
        <f ca="1">+IF(OFFSET('Sanitation Data'!$H$32,0,10*ROW('Sanitation Data'!H60))="","",OFFSET('Sanitation Data'!$H$32,0,10*ROW('Sanitation Data'!H60)))</f>
        <v/>
      </c>
      <c r="DJ66" s="390" t="str">
        <f ca="1">+IF(OFFSET('Sanitation Data'!$I$28,0,10*ROW('Sanitation Data'!I60))="","",OFFSET('Sanitation Data'!$I$28,0,10*ROW('Sanitation Data'!I60)))</f>
        <v/>
      </c>
      <c r="DK66" s="390" t="str">
        <f ca="1">+IF(OFFSET('Sanitation Data'!$I$29,0,10*ROW('Sanitation Data'!I60))="","",OFFSET('Sanitation Data'!$I$29,0,10*ROW('Sanitation Data'!I60)))</f>
        <v/>
      </c>
      <c r="DL66" s="390" t="str">
        <f ca="1">+IF(OFFSET('Sanitation Data'!$I$30,0,10*ROW('Sanitation Data'!I60))="","",OFFSET('Sanitation Data'!$I$30,0,10*ROW('Sanitation Data'!I60)))</f>
        <v/>
      </c>
      <c r="DM66" s="390" t="str">
        <f ca="1">+IF(OFFSET('Sanitation Data'!$I$31,0,10*ROW('Sanitation Data'!I60))="","",OFFSET('Sanitation Data'!$I$31,0,10*ROW('Sanitation Data'!I60)))</f>
        <v/>
      </c>
      <c r="DN66" s="390" t="str">
        <f ca="1">+IF(OFFSET('Sanitation Data'!$I$32,0,10*ROW('Sanitation Data'!I60))="","",OFFSET('Sanitation Data'!$I$32,0,10*ROW('Sanitation Data'!I60)))</f>
        <v/>
      </c>
      <c r="DO66" s="390" t="str">
        <f ca="1">+IF(OFFSET('Hygiene Data'!$D$11,0,10*ROW('Hygiene Data'!D60))="","",OFFSET('Hygiene Data'!$D$11,0,10*ROW('Hygiene Data'!D60)))</f>
        <v/>
      </c>
      <c r="DP66" s="390" t="str">
        <f ca="1">+IF(OFFSET('Hygiene Data'!$D$12,0,10*ROW('Hygiene Data'!D60))="","",OFFSET('Hygiene Data'!$D$12,0,10*ROW('Hygiene Data'!D60)))</f>
        <v/>
      </c>
      <c r="DQ66" s="390" t="str">
        <f ca="1">+IF(OFFSET('Hygiene Data'!$D$13,0,10*ROW('Hygiene Data'!D60))="","",OFFSET('Hygiene Data'!$D$13,0,10*ROW('Hygiene Data'!D60)))</f>
        <v/>
      </c>
      <c r="DR66" s="390" t="str">
        <f ca="1">+IF(OFFSET('Hygiene Data'!$E$11,0,10*ROW('Hygiene Data'!E60))="","",OFFSET('Hygiene Data'!$E$11,0,10*ROW('Hygiene Data'!E60)))</f>
        <v/>
      </c>
      <c r="DS66" s="390" t="str">
        <f ca="1">+IF(OFFSET('Hygiene Data'!$E$12,0,10*ROW('Hygiene Data'!E60))="","",OFFSET('Hygiene Data'!$E$12,0,10*ROW('Hygiene Data'!E60)))</f>
        <v/>
      </c>
      <c r="DT66" s="390" t="str">
        <f ca="1">+IF(OFFSET('Hygiene Data'!$E$13,0,10*ROW('Hygiene Data'!E60))="","",OFFSET('Hygiene Data'!$E$13,0,10*ROW('Hygiene Data'!E60)))</f>
        <v/>
      </c>
      <c r="DU66" s="390" t="str">
        <f ca="1">+IF(OFFSET('Hygiene Data'!$F$11,0,10*ROW('Hygiene Data'!F60))="","",OFFSET('Hygiene Data'!$F$11,0,10*ROW('Hygiene Data'!F60)))</f>
        <v/>
      </c>
      <c r="DV66" s="390" t="str">
        <f ca="1">+IF(OFFSET('Hygiene Data'!$F$12,0,10*ROW('Hygiene Data'!F60))="","",OFFSET('Hygiene Data'!$F$12,0,10*ROW('Hygiene Data'!F60)))</f>
        <v/>
      </c>
      <c r="DW66" s="390" t="str">
        <f ca="1">+IF(OFFSET('Hygiene Data'!$F$13,0,10*ROW('Hygiene Data'!F60))="","",OFFSET('Hygiene Data'!$F$13,0,10*ROW('Hygiene Data'!F60)))</f>
        <v/>
      </c>
      <c r="DX66" s="390" t="str">
        <f ca="1">+IF(OFFSET('Hygiene Data'!$G$11,0,10*ROW('Hygiene Data'!G60))="","",OFFSET('Hygiene Data'!$G$11,0,10*ROW('Hygiene Data'!G60)))</f>
        <v/>
      </c>
      <c r="DY66" s="390" t="str">
        <f ca="1">+IF(OFFSET('Hygiene Data'!$G$12,0,10*ROW('Hygiene Data'!G60))="","",OFFSET('Hygiene Data'!$G$12,0,10*ROW('Hygiene Data'!G60)))</f>
        <v/>
      </c>
      <c r="DZ66" s="390" t="str">
        <f ca="1">+IF(OFFSET('Hygiene Data'!$G$13,0,10*ROW('Hygiene Data'!G60))="","",OFFSET('Hygiene Data'!$G$13,0,10*ROW('Hygiene Data'!G60)))</f>
        <v/>
      </c>
      <c r="EA66" s="390" t="str">
        <f ca="1">+IF(OFFSET('Hygiene Data'!$H$11,0,10*ROW('Hygiene Data'!H60))="","",OFFSET('Hygiene Data'!$H$11,0,10*ROW('Hygiene Data'!H60)))</f>
        <v/>
      </c>
      <c r="EB66" s="390" t="str">
        <f ca="1">+IF(OFFSET('Hygiene Data'!$H$12,0,10*ROW('Hygiene Data'!H60))="","",OFFSET('Hygiene Data'!$H$12,0,10*ROW('Hygiene Data'!H60)))</f>
        <v/>
      </c>
      <c r="EC66" s="390" t="str">
        <f ca="1">+IF(OFFSET('Hygiene Data'!$H$13,0,10*ROW('Hygiene Data'!H60))="","",OFFSET('Hygiene Data'!$H$13,0,10*ROW('Hygiene Data'!H60)))</f>
        <v/>
      </c>
      <c r="ED66" s="390" t="str">
        <f ca="1">+IF(OFFSET('Hygiene Data'!$I$11,0,10*ROW('Hygiene Data'!I60))="","",OFFSET('Hygiene Data'!$I$11,0,10*ROW('Hygiene Data'!I60)))</f>
        <v/>
      </c>
      <c r="EE66" s="390" t="str">
        <f ca="1">+IF(OFFSET('Hygiene Data'!$I$12,0,10*ROW('Hygiene Data'!I60))="","",OFFSET('Hygiene Data'!$I$12,0,10*ROW('Hygiene Data'!I60)))</f>
        <v/>
      </c>
      <c r="EF66" s="390" t="str">
        <f ca="1">+IF(OFFSET('Hygiene Data'!$I$13,0,10*ROW('Hygiene Data'!I60))="","",OFFSET('Hygiene Data'!$I$13,0,10*ROW('Hygiene Data'!I60)))</f>
        <v/>
      </c>
    </row>
    <row r="67" spans="1:136" x14ac:dyDescent="0.25">
      <c r="A67" s="499" t="str">
        <f ca="1">+IF(OFFSET('Water Data'!$B$2,0,10*ROW('Water Data'!E61))="","",OFFSET('Water Data'!$B$2,0,10*ROW('Water Data'!E61)))</f>
        <v/>
      </c>
      <c r="B67" s="499"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26" t="str">
        <f t="shared" ca="1" si="0"/>
        <v/>
      </c>
      <c r="D67" s="527"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27"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27"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27"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27"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27"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27"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27"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27"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27"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27"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27"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27"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27"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27"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27"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27"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27"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28"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28"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28"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28"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28"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28"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28"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28"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28"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28"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28"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28"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28"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28"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28"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28"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28"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28"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28"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28"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28"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28"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28"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28"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28"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28"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28"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28"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28"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28"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29"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605"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29"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29"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29"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29"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29"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29"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29"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29"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29"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29"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29"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29"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29"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29"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29"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29"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90" t="str">
        <f ca="1">+IF(OFFSET('Water Data'!$D$27,0,10*ROW('Water Data'!D61))="","",OFFSET('Water Data'!$D$27,0,10*ROW('Water Data'!D61)))</f>
        <v/>
      </c>
      <c r="BT67" s="390" t="str">
        <f ca="1">+IF(OFFSET('Water Data'!$D$28,0,10*ROW('Water Data'!D61))="","",OFFSET('Water Data'!$D$28,0,10*ROW('Water Data'!D61)))</f>
        <v/>
      </c>
      <c r="BU67" s="390" t="str">
        <f ca="1">+IF(OFFSET('Water Data'!$D$29,0,10*ROW('Water Data'!D61))="","",OFFSET('Water Data'!$D$29,0,10*ROW('Water Data'!D61)))</f>
        <v/>
      </c>
      <c r="BV67" s="390" t="str">
        <f ca="1">+IF(OFFSET('Water Data'!$E$27,0,10*ROW('Water Data'!E61))="","",OFFSET('Water Data'!$E$27,0,10*ROW('Water Data'!E61)))</f>
        <v/>
      </c>
      <c r="BW67" s="390" t="str">
        <f ca="1">+IF(OFFSET('Water Data'!$E$28,0,10*ROW('Water Data'!E61))="","",OFFSET('Water Data'!$E$28,0,10*ROW('Water Data'!E61)))</f>
        <v/>
      </c>
      <c r="BX67" s="390" t="str">
        <f ca="1">+IF(OFFSET('Water Data'!$E$29,0,10*ROW('Water Data'!E61))="","",OFFSET('Water Data'!$E$29,0,10*ROW('Water Data'!E61)))</f>
        <v/>
      </c>
      <c r="BY67" s="390" t="str">
        <f ca="1">+IF(OFFSET('Water Data'!$F$27,0,10*ROW('Water Data'!F61))="","",OFFSET('Water Data'!$F$27,0,10*ROW('Water Data'!F61)))</f>
        <v/>
      </c>
      <c r="BZ67" s="390" t="str">
        <f ca="1">+IF(OFFSET('Water Data'!$F$28,0,10*ROW('Water Data'!F61))="","",OFFSET('Water Data'!$F$28,0,10*ROW('Water Data'!F61)))</f>
        <v/>
      </c>
      <c r="CA67" s="390" t="str">
        <f ca="1">+IF(OFFSET('Water Data'!$F$29,0,10*ROW('Water Data'!F61))="","",OFFSET('Water Data'!$F$29,0,10*ROW('Water Data'!F61)))</f>
        <v/>
      </c>
      <c r="CB67" s="390" t="str">
        <f ca="1">+IF(OFFSET('Water Data'!$G$27,0,10*ROW('Water Data'!G61))="","",OFFSET('Water Data'!$G$27,0,10*ROW('Water Data'!G61)))</f>
        <v/>
      </c>
      <c r="CC67" s="390" t="str">
        <f ca="1">+IF(OFFSET('Water Data'!$G$28,0,10*ROW('Water Data'!G61))="","",OFFSET('Water Data'!$G$28,0,10*ROW('Water Data'!G61)))</f>
        <v/>
      </c>
      <c r="CD67" s="390" t="str">
        <f ca="1">+IF(OFFSET('Water Data'!$G$29,0,10*ROW('Water Data'!G61))="","",OFFSET('Water Data'!$G$29,0,10*ROW('Water Data'!G61)))</f>
        <v/>
      </c>
      <c r="CE67" s="390" t="str">
        <f ca="1">+IF(OFFSET('Water Data'!$H$27,0,10*ROW('Water Data'!H61))="","",OFFSET('Water Data'!$H$27,0,10*ROW('Water Data'!H61)))</f>
        <v/>
      </c>
      <c r="CF67" s="390" t="str">
        <f ca="1">+IF(OFFSET('Water Data'!$H$28,0,10*ROW('Water Data'!H61))="","",OFFSET('Water Data'!$H$28,0,10*ROW('Water Data'!H61)))</f>
        <v/>
      </c>
      <c r="CG67" s="390" t="str">
        <f ca="1">+IF(OFFSET('Water Data'!$H$29,0,10*ROW('Water Data'!H61))="","",OFFSET('Water Data'!$H$29,0,10*ROW('Water Data'!H61)))</f>
        <v/>
      </c>
      <c r="CH67" s="390" t="str">
        <f ca="1">+IF(OFFSET('Water Data'!$I$27,0,10*ROW('Water Data'!I61))="","",OFFSET('Water Data'!$I$27,0,10*ROW('Water Data'!I61)))</f>
        <v/>
      </c>
      <c r="CI67" s="390" t="str">
        <f ca="1">+IF(OFFSET('Water Data'!$I$28,0,10*ROW('Water Data'!I61))="","",OFFSET('Water Data'!$I$28,0,10*ROW('Water Data'!I61)))</f>
        <v/>
      </c>
      <c r="CJ67" s="390" t="str">
        <f ca="1">+IF(OFFSET('Water Data'!$I$29,0,10*ROW('Water Data'!I61))="","",OFFSET('Water Data'!$I$29,0,10*ROW('Water Data'!I61)))</f>
        <v/>
      </c>
      <c r="CK67" s="390" t="str">
        <f ca="1">+IF(OFFSET('Sanitation Data'!$D$28,0,10*ROW('Sanitation Data'!D61))="","",OFFSET('Sanitation Data'!$D$28,0,10*ROW('Sanitation Data'!D61)))</f>
        <v/>
      </c>
      <c r="CL67" s="390" t="str">
        <f ca="1">+IF(OFFSET('Sanitation Data'!$D$29,0,10*ROW('Sanitation Data'!D61))="","",OFFSET('Sanitation Data'!$D$29,0,10*ROW('Sanitation Data'!D61)))</f>
        <v/>
      </c>
      <c r="CM67" s="390" t="str">
        <f ca="1">+IF(OFFSET('Sanitation Data'!$D$30,0,10*ROW('Sanitation Data'!D61))="","",OFFSET('Sanitation Data'!$D$30,0,10*ROW('Sanitation Data'!D61)))</f>
        <v/>
      </c>
      <c r="CN67" s="390" t="str">
        <f ca="1">+IF(OFFSET('Sanitation Data'!$D$31,0,10*ROW('Sanitation Data'!D61))="","",OFFSET('Sanitation Data'!$D$31,0,10*ROW('Sanitation Data'!D61)))</f>
        <v/>
      </c>
      <c r="CO67" s="390" t="str">
        <f ca="1">+IF(OFFSET('Sanitation Data'!$D$32,0,10*ROW('Sanitation Data'!D61))="","",OFFSET('Sanitation Data'!$D$32,0,10*ROW('Sanitation Data'!D61)))</f>
        <v/>
      </c>
      <c r="CP67" s="390" t="str">
        <f ca="1">+IF(OFFSET('Sanitation Data'!$E$28,0,10*ROW('Sanitation Data'!E61))="","",OFFSET('Sanitation Data'!$E$28,0,10*ROW('Sanitation Data'!E61)))</f>
        <v/>
      </c>
      <c r="CQ67" s="390" t="str">
        <f ca="1">+IF(OFFSET('Sanitation Data'!$E$29,0,10*ROW('Sanitation Data'!E61))="","",OFFSET('Sanitation Data'!$E$29,0,10*ROW('Sanitation Data'!E61)))</f>
        <v/>
      </c>
      <c r="CR67" s="390" t="str">
        <f ca="1">+IF(OFFSET('Sanitation Data'!$E$30,0,10*ROW('Sanitation Data'!E61))="","",OFFSET('Sanitation Data'!$E$30,0,10*ROW('Sanitation Data'!E61)))</f>
        <v/>
      </c>
      <c r="CS67" s="390" t="str">
        <f ca="1">+IF(OFFSET('Sanitation Data'!$E$31,0,10*ROW('Sanitation Data'!E61))="","",OFFSET('Sanitation Data'!$E$31,0,10*ROW('Sanitation Data'!E61)))</f>
        <v/>
      </c>
      <c r="CT67" s="390" t="str">
        <f ca="1">+IF(OFFSET('Sanitation Data'!$E$32,0,10*ROW('Sanitation Data'!E61))="","",OFFSET('Sanitation Data'!$E$32,0,10*ROW('Sanitation Data'!E61)))</f>
        <v/>
      </c>
      <c r="CU67" s="390" t="str">
        <f ca="1">+IF(OFFSET('Sanitation Data'!$F$28,0,10*ROW('Sanitation Data'!F61))="","",OFFSET('Sanitation Data'!$F$28,0,10*ROW('Sanitation Data'!F61)))</f>
        <v/>
      </c>
      <c r="CV67" s="390" t="str">
        <f ca="1">+IF(OFFSET('Sanitation Data'!$F$29,0,10*ROW('Sanitation Data'!F61))="","",OFFSET('Sanitation Data'!$F$29,0,10*ROW('Sanitation Data'!F61)))</f>
        <v/>
      </c>
      <c r="CW67" s="390" t="str">
        <f ca="1">+IF(OFFSET('Sanitation Data'!$F$30,0,10*ROW('Sanitation Data'!F61))="","",OFFSET('Sanitation Data'!$F$30,0,10*ROW('Sanitation Data'!F61)))</f>
        <v/>
      </c>
      <c r="CX67" s="390" t="str">
        <f ca="1">+IF(OFFSET('Sanitation Data'!$F$31,0,10*ROW('Sanitation Data'!F61))="","",OFFSET('Sanitation Data'!$F$31,0,10*ROW('Sanitation Data'!F61)))</f>
        <v/>
      </c>
      <c r="CY67" s="390" t="str">
        <f ca="1">+IF(OFFSET('Sanitation Data'!$F$32,0,10*ROW('Sanitation Data'!F61))="","",OFFSET('Sanitation Data'!$F$32,0,10*ROW('Sanitation Data'!F61)))</f>
        <v/>
      </c>
      <c r="CZ67" s="390" t="str">
        <f ca="1">+IF(OFFSET('Sanitation Data'!$G$28,0,10*ROW('Sanitation Data'!G61))="","",OFFSET('Sanitation Data'!$G$28,0,10*ROW('Sanitation Data'!G61)))</f>
        <v/>
      </c>
      <c r="DA67" s="390" t="str">
        <f ca="1">+IF(OFFSET('Sanitation Data'!$G$29,0,10*ROW('Sanitation Data'!G61))="","",OFFSET('Sanitation Data'!$G$29,0,10*ROW('Sanitation Data'!G61)))</f>
        <v/>
      </c>
      <c r="DB67" s="390" t="str">
        <f ca="1">+IF(OFFSET('Sanitation Data'!$G$30,0,10*ROW('Sanitation Data'!G61))="","",OFFSET('Sanitation Data'!$G$30,0,10*ROW('Sanitation Data'!G61)))</f>
        <v/>
      </c>
      <c r="DC67" s="390" t="str">
        <f ca="1">+IF(OFFSET('Sanitation Data'!$G$31,0,10*ROW('Sanitation Data'!G61))="","",OFFSET('Sanitation Data'!$G$31,0,10*ROW('Sanitation Data'!G61)))</f>
        <v/>
      </c>
      <c r="DD67" s="390" t="str">
        <f ca="1">+IF(OFFSET('Sanitation Data'!$G$32,0,10*ROW('Sanitation Data'!G61))="","",OFFSET('Sanitation Data'!$G$32,0,10*ROW('Sanitation Data'!G61)))</f>
        <v/>
      </c>
      <c r="DE67" s="390" t="str">
        <f ca="1">+IF(OFFSET('Sanitation Data'!$H$28,0,10*ROW('Sanitation Data'!H61))="","",OFFSET('Sanitation Data'!$H$28,0,10*ROW('Sanitation Data'!H61)))</f>
        <v/>
      </c>
      <c r="DF67" s="390" t="str">
        <f ca="1">+IF(OFFSET('Sanitation Data'!$H$29,0,10*ROW('Sanitation Data'!H61))="","",OFFSET('Sanitation Data'!$H$29,0,10*ROW('Sanitation Data'!H61)))</f>
        <v/>
      </c>
      <c r="DG67" s="390" t="str">
        <f ca="1">+IF(OFFSET('Sanitation Data'!$H$30,0,10*ROW('Sanitation Data'!H61))="","",OFFSET('Sanitation Data'!$H$30,0,10*ROW('Sanitation Data'!H61)))</f>
        <v/>
      </c>
      <c r="DH67" s="390" t="str">
        <f ca="1">+IF(OFFSET('Sanitation Data'!$H$31,0,10*ROW('Sanitation Data'!H61))="","",OFFSET('Sanitation Data'!$H$31,0,10*ROW('Sanitation Data'!H61)))</f>
        <v/>
      </c>
      <c r="DI67" s="390" t="str">
        <f ca="1">+IF(OFFSET('Sanitation Data'!$H$32,0,10*ROW('Sanitation Data'!H61))="","",OFFSET('Sanitation Data'!$H$32,0,10*ROW('Sanitation Data'!H61)))</f>
        <v/>
      </c>
      <c r="DJ67" s="390" t="str">
        <f ca="1">+IF(OFFSET('Sanitation Data'!$I$28,0,10*ROW('Sanitation Data'!I61))="","",OFFSET('Sanitation Data'!$I$28,0,10*ROW('Sanitation Data'!I61)))</f>
        <v/>
      </c>
      <c r="DK67" s="390" t="str">
        <f ca="1">+IF(OFFSET('Sanitation Data'!$I$29,0,10*ROW('Sanitation Data'!I61))="","",OFFSET('Sanitation Data'!$I$29,0,10*ROW('Sanitation Data'!I61)))</f>
        <v/>
      </c>
      <c r="DL67" s="390" t="str">
        <f ca="1">+IF(OFFSET('Sanitation Data'!$I$30,0,10*ROW('Sanitation Data'!I61))="","",OFFSET('Sanitation Data'!$I$30,0,10*ROW('Sanitation Data'!I61)))</f>
        <v/>
      </c>
      <c r="DM67" s="390" t="str">
        <f ca="1">+IF(OFFSET('Sanitation Data'!$I$31,0,10*ROW('Sanitation Data'!I61))="","",OFFSET('Sanitation Data'!$I$31,0,10*ROW('Sanitation Data'!I61)))</f>
        <v/>
      </c>
      <c r="DN67" s="390" t="str">
        <f ca="1">+IF(OFFSET('Sanitation Data'!$I$32,0,10*ROW('Sanitation Data'!I61))="","",OFFSET('Sanitation Data'!$I$32,0,10*ROW('Sanitation Data'!I61)))</f>
        <v/>
      </c>
      <c r="DO67" s="390" t="str">
        <f ca="1">+IF(OFFSET('Hygiene Data'!$D$11,0,10*ROW('Hygiene Data'!D61))="","",OFFSET('Hygiene Data'!$D$11,0,10*ROW('Hygiene Data'!D61)))</f>
        <v/>
      </c>
      <c r="DP67" s="390" t="str">
        <f ca="1">+IF(OFFSET('Hygiene Data'!$D$12,0,10*ROW('Hygiene Data'!D61))="","",OFFSET('Hygiene Data'!$D$12,0,10*ROW('Hygiene Data'!D61)))</f>
        <v/>
      </c>
      <c r="DQ67" s="390" t="str">
        <f ca="1">+IF(OFFSET('Hygiene Data'!$D$13,0,10*ROW('Hygiene Data'!D61))="","",OFFSET('Hygiene Data'!$D$13,0,10*ROW('Hygiene Data'!D61)))</f>
        <v/>
      </c>
      <c r="DR67" s="390" t="str">
        <f ca="1">+IF(OFFSET('Hygiene Data'!$E$11,0,10*ROW('Hygiene Data'!E61))="","",OFFSET('Hygiene Data'!$E$11,0,10*ROW('Hygiene Data'!E61)))</f>
        <v/>
      </c>
      <c r="DS67" s="390" t="str">
        <f ca="1">+IF(OFFSET('Hygiene Data'!$E$12,0,10*ROW('Hygiene Data'!E61))="","",OFFSET('Hygiene Data'!$E$12,0,10*ROW('Hygiene Data'!E61)))</f>
        <v/>
      </c>
      <c r="DT67" s="390" t="str">
        <f ca="1">+IF(OFFSET('Hygiene Data'!$E$13,0,10*ROW('Hygiene Data'!E61))="","",OFFSET('Hygiene Data'!$E$13,0,10*ROW('Hygiene Data'!E61)))</f>
        <v/>
      </c>
      <c r="DU67" s="390" t="str">
        <f ca="1">+IF(OFFSET('Hygiene Data'!$F$11,0,10*ROW('Hygiene Data'!F61))="","",OFFSET('Hygiene Data'!$F$11,0,10*ROW('Hygiene Data'!F61)))</f>
        <v/>
      </c>
      <c r="DV67" s="390" t="str">
        <f ca="1">+IF(OFFSET('Hygiene Data'!$F$12,0,10*ROW('Hygiene Data'!F61))="","",OFFSET('Hygiene Data'!$F$12,0,10*ROW('Hygiene Data'!F61)))</f>
        <v/>
      </c>
      <c r="DW67" s="390" t="str">
        <f ca="1">+IF(OFFSET('Hygiene Data'!$F$13,0,10*ROW('Hygiene Data'!F61))="","",OFFSET('Hygiene Data'!$F$13,0,10*ROW('Hygiene Data'!F61)))</f>
        <v/>
      </c>
      <c r="DX67" s="390" t="str">
        <f ca="1">+IF(OFFSET('Hygiene Data'!$G$11,0,10*ROW('Hygiene Data'!G61))="","",OFFSET('Hygiene Data'!$G$11,0,10*ROW('Hygiene Data'!G61)))</f>
        <v/>
      </c>
      <c r="DY67" s="390" t="str">
        <f ca="1">+IF(OFFSET('Hygiene Data'!$G$12,0,10*ROW('Hygiene Data'!G61))="","",OFFSET('Hygiene Data'!$G$12,0,10*ROW('Hygiene Data'!G61)))</f>
        <v/>
      </c>
      <c r="DZ67" s="390" t="str">
        <f ca="1">+IF(OFFSET('Hygiene Data'!$G$13,0,10*ROW('Hygiene Data'!G61))="","",OFFSET('Hygiene Data'!$G$13,0,10*ROW('Hygiene Data'!G61)))</f>
        <v/>
      </c>
      <c r="EA67" s="390" t="str">
        <f ca="1">+IF(OFFSET('Hygiene Data'!$H$11,0,10*ROW('Hygiene Data'!H61))="","",OFFSET('Hygiene Data'!$H$11,0,10*ROW('Hygiene Data'!H61)))</f>
        <v/>
      </c>
      <c r="EB67" s="390" t="str">
        <f ca="1">+IF(OFFSET('Hygiene Data'!$H$12,0,10*ROW('Hygiene Data'!H61))="","",OFFSET('Hygiene Data'!$H$12,0,10*ROW('Hygiene Data'!H61)))</f>
        <v/>
      </c>
      <c r="EC67" s="390" t="str">
        <f ca="1">+IF(OFFSET('Hygiene Data'!$H$13,0,10*ROW('Hygiene Data'!H61))="","",OFFSET('Hygiene Data'!$H$13,0,10*ROW('Hygiene Data'!H61)))</f>
        <v/>
      </c>
      <c r="ED67" s="390" t="str">
        <f ca="1">+IF(OFFSET('Hygiene Data'!$I$11,0,10*ROW('Hygiene Data'!I61))="","",OFFSET('Hygiene Data'!$I$11,0,10*ROW('Hygiene Data'!I61)))</f>
        <v/>
      </c>
      <c r="EE67" s="390" t="str">
        <f ca="1">+IF(OFFSET('Hygiene Data'!$I$12,0,10*ROW('Hygiene Data'!I61))="","",OFFSET('Hygiene Data'!$I$12,0,10*ROW('Hygiene Data'!I61)))</f>
        <v/>
      </c>
      <c r="EF67" s="390" t="str">
        <f ca="1">+IF(OFFSET('Hygiene Data'!$I$13,0,10*ROW('Hygiene Data'!I61))="","",OFFSET('Hygiene Data'!$I$13,0,10*ROW('Hygiene Data'!I61)))</f>
        <v/>
      </c>
    </row>
    <row r="68" spans="1:136" x14ac:dyDescent="0.25">
      <c r="A68" s="499" t="str">
        <f ca="1">+IF(OFFSET('Water Data'!$B$2,0,10*ROW('Water Data'!E62))="","",OFFSET('Water Data'!$B$2,0,10*ROW('Water Data'!E62)))</f>
        <v/>
      </c>
      <c r="B68" s="499"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26" t="str">
        <f t="shared" ca="1" si="0"/>
        <v/>
      </c>
      <c r="D68" s="527"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27"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27"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27"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27"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27"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27"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27"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27"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27"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27"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27"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27"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27"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27"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27"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27"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27"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28"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28"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28"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28"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28"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28"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28"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28"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28"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28"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28"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28"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28"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28"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28"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28"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28"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28"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28"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28"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28"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28"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28"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28"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28"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28"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28"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28"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28"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28"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29"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605"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29"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29"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29"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29"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29"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29"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29"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29"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29"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29"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29"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29"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29"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29"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29"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29"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90" t="str">
        <f ca="1">+IF(OFFSET('Water Data'!$D$27,0,10*ROW('Water Data'!D62))="","",OFFSET('Water Data'!$D$27,0,10*ROW('Water Data'!D62)))</f>
        <v/>
      </c>
      <c r="BT68" s="390" t="str">
        <f ca="1">+IF(OFFSET('Water Data'!$D$28,0,10*ROW('Water Data'!D62))="","",OFFSET('Water Data'!$D$28,0,10*ROW('Water Data'!D62)))</f>
        <v/>
      </c>
      <c r="BU68" s="390" t="str">
        <f ca="1">+IF(OFFSET('Water Data'!$D$29,0,10*ROW('Water Data'!D62))="","",OFFSET('Water Data'!$D$29,0,10*ROW('Water Data'!D62)))</f>
        <v/>
      </c>
      <c r="BV68" s="390" t="str">
        <f ca="1">+IF(OFFSET('Water Data'!$E$27,0,10*ROW('Water Data'!E62))="","",OFFSET('Water Data'!$E$27,0,10*ROW('Water Data'!E62)))</f>
        <v/>
      </c>
      <c r="BW68" s="390" t="str">
        <f ca="1">+IF(OFFSET('Water Data'!$E$28,0,10*ROW('Water Data'!E62))="","",OFFSET('Water Data'!$E$28,0,10*ROW('Water Data'!E62)))</f>
        <v/>
      </c>
      <c r="BX68" s="390" t="str">
        <f ca="1">+IF(OFFSET('Water Data'!$E$29,0,10*ROW('Water Data'!E62))="","",OFFSET('Water Data'!$E$29,0,10*ROW('Water Data'!E62)))</f>
        <v/>
      </c>
      <c r="BY68" s="390" t="str">
        <f ca="1">+IF(OFFSET('Water Data'!$F$27,0,10*ROW('Water Data'!F62))="","",OFFSET('Water Data'!$F$27,0,10*ROW('Water Data'!F62)))</f>
        <v/>
      </c>
      <c r="BZ68" s="390" t="str">
        <f ca="1">+IF(OFFSET('Water Data'!$F$28,0,10*ROW('Water Data'!F62))="","",OFFSET('Water Data'!$F$28,0,10*ROW('Water Data'!F62)))</f>
        <v/>
      </c>
      <c r="CA68" s="390" t="str">
        <f ca="1">+IF(OFFSET('Water Data'!$F$29,0,10*ROW('Water Data'!F62))="","",OFFSET('Water Data'!$F$29,0,10*ROW('Water Data'!F62)))</f>
        <v/>
      </c>
      <c r="CB68" s="390" t="str">
        <f ca="1">+IF(OFFSET('Water Data'!$G$27,0,10*ROW('Water Data'!G62))="","",OFFSET('Water Data'!$G$27,0,10*ROW('Water Data'!G62)))</f>
        <v/>
      </c>
      <c r="CC68" s="390" t="str">
        <f ca="1">+IF(OFFSET('Water Data'!$G$28,0,10*ROW('Water Data'!G62))="","",OFFSET('Water Data'!$G$28,0,10*ROW('Water Data'!G62)))</f>
        <v/>
      </c>
      <c r="CD68" s="390" t="str">
        <f ca="1">+IF(OFFSET('Water Data'!$G$29,0,10*ROW('Water Data'!G62))="","",OFFSET('Water Data'!$G$29,0,10*ROW('Water Data'!G62)))</f>
        <v/>
      </c>
      <c r="CE68" s="390" t="str">
        <f ca="1">+IF(OFFSET('Water Data'!$H$27,0,10*ROW('Water Data'!H62))="","",OFFSET('Water Data'!$H$27,0,10*ROW('Water Data'!H62)))</f>
        <v/>
      </c>
      <c r="CF68" s="390" t="str">
        <f ca="1">+IF(OFFSET('Water Data'!$H$28,0,10*ROW('Water Data'!H62))="","",OFFSET('Water Data'!$H$28,0,10*ROW('Water Data'!H62)))</f>
        <v/>
      </c>
      <c r="CG68" s="390" t="str">
        <f ca="1">+IF(OFFSET('Water Data'!$H$29,0,10*ROW('Water Data'!H62))="","",OFFSET('Water Data'!$H$29,0,10*ROW('Water Data'!H62)))</f>
        <v/>
      </c>
      <c r="CH68" s="390" t="str">
        <f ca="1">+IF(OFFSET('Water Data'!$I$27,0,10*ROW('Water Data'!I62))="","",OFFSET('Water Data'!$I$27,0,10*ROW('Water Data'!I62)))</f>
        <v/>
      </c>
      <c r="CI68" s="390" t="str">
        <f ca="1">+IF(OFFSET('Water Data'!$I$28,0,10*ROW('Water Data'!I62))="","",OFFSET('Water Data'!$I$28,0,10*ROW('Water Data'!I62)))</f>
        <v/>
      </c>
      <c r="CJ68" s="390" t="str">
        <f ca="1">+IF(OFFSET('Water Data'!$I$29,0,10*ROW('Water Data'!I62))="","",OFFSET('Water Data'!$I$29,0,10*ROW('Water Data'!I62)))</f>
        <v/>
      </c>
      <c r="CK68" s="390" t="str">
        <f ca="1">+IF(OFFSET('Sanitation Data'!$D$28,0,10*ROW('Sanitation Data'!D62))="","",OFFSET('Sanitation Data'!$D$28,0,10*ROW('Sanitation Data'!D62)))</f>
        <v/>
      </c>
      <c r="CL68" s="390" t="str">
        <f ca="1">+IF(OFFSET('Sanitation Data'!$D$29,0,10*ROW('Sanitation Data'!D62))="","",OFFSET('Sanitation Data'!$D$29,0,10*ROW('Sanitation Data'!D62)))</f>
        <v/>
      </c>
      <c r="CM68" s="390" t="str">
        <f ca="1">+IF(OFFSET('Sanitation Data'!$D$30,0,10*ROW('Sanitation Data'!D62))="","",OFFSET('Sanitation Data'!$D$30,0,10*ROW('Sanitation Data'!D62)))</f>
        <v/>
      </c>
      <c r="CN68" s="390" t="str">
        <f ca="1">+IF(OFFSET('Sanitation Data'!$D$31,0,10*ROW('Sanitation Data'!D62))="","",OFFSET('Sanitation Data'!$D$31,0,10*ROW('Sanitation Data'!D62)))</f>
        <v/>
      </c>
      <c r="CO68" s="390" t="str">
        <f ca="1">+IF(OFFSET('Sanitation Data'!$D$32,0,10*ROW('Sanitation Data'!D62))="","",OFFSET('Sanitation Data'!$D$32,0,10*ROW('Sanitation Data'!D62)))</f>
        <v/>
      </c>
      <c r="CP68" s="390" t="str">
        <f ca="1">+IF(OFFSET('Sanitation Data'!$E$28,0,10*ROW('Sanitation Data'!E62))="","",OFFSET('Sanitation Data'!$E$28,0,10*ROW('Sanitation Data'!E62)))</f>
        <v/>
      </c>
      <c r="CQ68" s="390" t="str">
        <f ca="1">+IF(OFFSET('Sanitation Data'!$E$29,0,10*ROW('Sanitation Data'!E62))="","",OFFSET('Sanitation Data'!$E$29,0,10*ROW('Sanitation Data'!E62)))</f>
        <v/>
      </c>
      <c r="CR68" s="390" t="str">
        <f ca="1">+IF(OFFSET('Sanitation Data'!$E$30,0,10*ROW('Sanitation Data'!E62))="","",OFFSET('Sanitation Data'!$E$30,0,10*ROW('Sanitation Data'!E62)))</f>
        <v/>
      </c>
      <c r="CS68" s="390" t="str">
        <f ca="1">+IF(OFFSET('Sanitation Data'!$E$31,0,10*ROW('Sanitation Data'!E62))="","",OFFSET('Sanitation Data'!$E$31,0,10*ROW('Sanitation Data'!E62)))</f>
        <v/>
      </c>
      <c r="CT68" s="390" t="str">
        <f ca="1">+IF(OFFSET('Sanitation Data'!$E$32,0,10*ROW('Sanitation Data'!E62))="","",OFFSET('Sanitation Data'!$E$32,0,10*ROW('Sanitation Data'!E62)))</f>
        <v/>
      </c>
      <c r="CU68" s="390" t="str">
        <f ca="1">+IF(OFFSET('Sanitation Data'!$F$28,0,10*ROW('Sanitation Data'!F62))="","",OFFSET('Sanitation Data'!$F$28,0,10*ROW('Sanitation Data'!F62)))</f>
        <v/>
      </c>
      <c r="CV68" s="390" t="str">
        <f ca="1">+IF(OFFSET('Sanitation Data'!$F$29,0,10*ROW('Sanitation Data'!F62))="","",OFFSET('Sanitation Data'!$F$29,0,10*ROW('Sanitation Data'!F62)))</f>
        <v/>
      </c>
      <c r="CW68" s="390" t="str">
        <f ca="1">+IF(OFFSET('Sanitation Data'!$F$30,0,10*ROW('Sanitation Data'!F62))="","",OFFSET('Sanitation Data'!$F$30,0,10*ROW('Sanitation Data'!F62)))</f>
        <v/>
      </c>
      <c r="CX68" s="390" t="str">
        <f ca="1">+IF(OFFSET('Sanitation Data'!$F$31,0,10*ROW('Sanitation Data'!F62))="","",OFFSET('Sanitation Data'!$F$31,0,10*ROW('Sanitation Data'!F62)))</f>
        <v/>
      </c>
      <c r="CY68" s="390" t="str">
        <f ca="1">+IF(OFFSET('Sanitation Data'!$F$32,0,10*ROW('Sanitation Data'!F62))="","",OFFSET('Sanitation Data'!$F$32,0,10*ROW('Sanitation Data'!F62)))</f>
        <v/>
      </c>
      <c r="CZ68" s="390" t="str">
        <f ca="1">+IF(OFFSET('Sanitation Data'!$G$28,0,10*ROW('Sanitation Data'!G62))="","",OFFSET('Sanitation Data'!$G$28,0,10*ROW('Sanitation Data'!G62)))</f>
        <v/>
      </c>
      <c r="DA68" s="390" t="str">
        <f ca="1">+IF(OFFSET('Sanitation Data'!$G$29,0,10*ROW('Sanitation Data'!G62))="","",OFFSET('Sanitation Data'!$G$29,0,10*ROW('Sanitation Data'!G62)))</f>
        <v/>
      </c>
      <c r="DB68" s="390" t="str">
        <f ca="1">+IF(OFFSET('Sanitation Data'!$G$30,0,10*ROW('Sanitation Data'!G62))="","",OFFSET('Sanitation Data'!$G$30,0,10*ROW('Sanitation Data'!G62)))</f>
        <v/>
      </c>
      <c r="DC68" s="390" t="str">
        <f ca="1">+IF(OFFSET('Sanitation Data'!$G$31,0,10*ROW('Sanitation Data'!G62))="","",OFFSET('Sanitation Data'!$G$31,0,10*ROW('Sanitation Data'!G62)))</f>
        <v/>
      </c>
      <c r="DD68" s="390" t="str">
        <f ca="1">+IF(OFFSET('Sanitation Data'!$G$32,0,10*ROW('Sanitation Data'!G62))="","",OFFSET('Sanitation Data'!$G$32,0,10*ROW('Sanitation Data'!G62)))</f>
        <v/>
      </c>
      <c r="DE68" s="390" t="str">
        <f ca="1">+IF(OFFSET('Sanitation Data'!$H$28,0,10*ROW('Sanitation Data'!H62))="","",OFFSET('Sanitation Data'!$H$28,0,10*ROW('Sanitation Data'!H62)))</f>
        <v/>
      </c>
      <c r="DF68" s="390" t="str">
        <f ca="1">+IF(OFFSET('Sanitation Data'!$H$29,0,10*ROW('Sanitation Data'!H62))="","",OFFSET('Sanitation Data'!$H$29,0,10*ROW('Sanitation Data'!H62)))</f>
        <v/>
      </c>
      <c r="DG68" s="390" t="str">
        <f ca="1">+IF(OFFSET('Sanitation Data'!$H$30,0,10*ROW('Sanitation Data'!H62))="","",OFFSET('Sanitation Data'!$H$30,0,10*ROW('Sanitation Data'!H62)))</f>
        <v/>
      </c>
      <c r="DH68" s="390" t="str">
        <f ca="1">+IF(OFFSET('Sanitation Data'!$H$31,0,10*ROW('Sanitation Data'!H62))="","",OFFSET('Sanitation Data'!$H$31,0,10*ROW('Sanitation Data'!H62)))</f>
        <v/>
      </c>
      <c r="DI68" s="390" t="str">
        <f ca="1">+IF(OFFSET('Sanitation Data'!$H$32,0,10*ROW('Sanitation Data'!H62))="","",OFFSET('Sanitation Data'!$H$32,0,10*ROW('Sanitation Data'!H62)))</f>
        <v/>
      </c>
      <c r="DJ68" s="390" t="str">
        <f ca="1">+IF(OFFSET('Sanitation Data'!$I$28,0,10*ROW('Sanitation Data'!I62))="","",OFFSET('Sanitation Data'!$I$28,0,10*ROW('Sanitation Data'!I62)))</f>
        <v/>
      </c>
      <c r="DK68" s="390" t="str">
        <f ca="1">+IF(OFFSET('Sanitation Data'!$I$29,0,10*ROW('Sanitation Data'!I62))="","",OFFSET('Sanitation Data'!$I$29,0,10*ROW('Sanitation Data'!I62)))</f>
        <v/>
      </c>
      <c r="DL68" s="390" t="str">
        <f ca="1">+IF(OFFSET('Sanitation Data'!$I$30,0,10*ROW('Sanitation Data'!I62))="","",OFFSET('Sanitation Data'!$I$30,0,10*ROW('Sanitation Data'!I62)))</f>
        <v/>
      </c>
      <c r="DM68" s="390" t="str">
        <f ca="1">+IF(OFFSET('Sanitation Data'!$I$31,0,10*ROW('Sanitation Data'!I62))="","",OFFSET('Sanitation Data'!$I$31,0,10*ROW('Sanitation Data'!I62)))</f>
        <v/>
      </c>
      <c r="DN68" s="390" t="str">
        <f ca="1">+IF(OFFSET('Sanitation Data'!$I$32,0,10*ROW('Sanitation Data'!I62))="","",OFFSET('Sanitation Data'!$I$32,0,10*ROW('Sanitation Data'!I62)))</f>
        <v/>
      </c>
      <c r="DO68" s="390" t="str">
        <f ca="1">+IF(OFFSET('Hygiene Data'!$D$11,0,10*ROW('Hygiene Data'!D62))="","",OFFSET('Hygiene Data'!$D$11,0,10*ROW('Hygiene Data'!D62)))</f>
        <v/>
      </c>
      <c r="DP68" s="390" t="str">
        <f ca="1">+IF(OFFSET('Hygiene Data'!$D$12,0,10*ROW('Hygiene Data'!D62))="","",OFFSET('Hygiene Data'!$D$12,0,10*ROW('Hygiene Data'!D62)))</f>
        <v/>
      </c>
      <c r="DQ68" s="390" t="str">
        <f ca="1">+IF(OFFSET('Hygiene Data'!$D$13,0,10*ROW('Hygiene Data'!D62))="","",OFFSET('Hygiene Data'!$D$13,0,10*ROW('Hygiene Data'!D62)))</f>
        <v/>
      </c>
      <c r="DR68" s="390" t="str">
        <f ca="1">+IF(OFFSET('Hygiene Data'!$E$11,0,10*ROW('Hygiene Data'!E62))="","",OFFSET('Hygiene Data'!$E$11,0,10*ROW('Hygiene Data'!E62)))</f>
        <v/>
      </c>
      <c r="DS68" s="390" t="str">
        <f ca="1">+IF(OFFSET('Hygiene Data'!$E$12,0,10*ROW('Hygiene Data'!E62))="","",OFFSET('Hygiene Data'!$E$12,0,10*ROW('Hygiene Data'!E62)))</f>
        <v/>
      </c>
      <c r="DT68" s="390" t="str">
        <f ca="1">+IF(OFFSET('Hygiene Data'!$E$13,0,10*ROW('Hygiene Data'!E62))="","",OFFSET('Hygiene Data'!$E$13,0,10*ROW('Hygiene Data'!E62)))</f>
        <v/>
      </c>
      <c r="DU68" s="390" t="str">
        <f ca="1">+IF(OFFSET('Hygiene Data'!$F$11,0,10*ROW('Hygiene Data'!F62))="","",OFFSET('Hygiene Data'!$F$11,0,10*ROW('Hygiene Data'!F62)))</f>
        <v/>
      </c>
      <c r="DV68" s="390" t="str">
        <f ca="1">+IF(OFFSET('Hygiene Data'!$F$12,0,10*ROW('Hygiene Data'!F62))="","",OFFSET('Hygiene Data'!$F$12,0,10*ROW('Hygiene Data'!F62)))</f>
        <v/>
      </c>
      <c r="DW68" s="390" t="str">
        <f ca="1">+IF(OFFSET('Hygiene Data'!$F$13,0,10*ROW('Hygiene Data'!F62))="","",OFFSET('Hygiene Data'!$F$13,0,10*ROW('Hygiene Data'!F62)))</f>
        <v/>
      </c>
      <c r="DX68" s="390" t="str">
        <f ca="1">+IF(OFFSET('Hygiene Data'!$G$11,0,10*ROW('Hygiene Data'!G62))="","",OFFSET('Hygiene Data'!$G$11,0,10*ROW('Hygiene Data'!G62)))</f>
        <v/>
      </c>
      <c r="DY68" s="390" t="str">
        <f ca="1">+IF(OFFSET('Hygiene Data'!$G$12,0,10*ROW('Hygiene Data'!G62))="","",OFFSET('Hygiene Data'!$G$12,0,10*ROW('Hygiene Data'!G62)))</f>
        <v/>
      </c>
      <c r="DZ68" s="390" t="str">
        <f ca="1">+IF(OFFSET('Hygiene Data'!$G$13,0,10*ROW('Hygiene Data'!G62))="","",OFFSET('Hygiene Data'!$G$13,0,10*ROW('Hygiene Data'!G62)))</f>
        <v/>
      </c>
      <c r="EA68" s="390" t="str">
        <f ca="1">+IF(OFFSET('Hygiene Data'!$H$11,0,10*ROW('Hygiene Data'!H62))="","",OFFSET('Hygiene Data'!$H$11,0,10*ROW('Hygiene Data'!H62)))</f>
        <v/>
      </c>
      <c r="EB68" s="390" t="str">
        <f ca="1">+IF(OFFSET('Hygiene Data'!$H$12,0,10*ROW('Hygiene Data'!H62))="","",OFFSET('Hygiene Data'!$H$12,0,10*ROW('Hygiene Data'!H62)))</f>
        <v/>
      </c>
      <c r="EC68" s="390" t="str">
        <f ca="1">+IF(OFFSET('Hygiene Data'!$H$13,0,10*ROW('Hygiene Data'!H62))="","",OFFSET('Hygiene Data'!$H$13,0,10*ROW('Hygiene Data'!H62)))</f>
        <v/>
      </c>
      <c r="ED68" s="390" t="str">
        <f ca="1">+IF(OFFSET('Hygiene Data'!$I$11,0,10*ROW('Hygiene Data'!I62))="","",OFFSET('Hygiene Data'!$I$11,0,10*ROW('Hygiene Data'!I62)))</f>
        <v/>
      </c>
      <c r="EE68" s="390" t="str">
        <f ca="1">+IF(OFFSET('Hygiene Data'!$I$12,0,10*ROW('Hygiene Data'!I62))="","",OFFSET('Hygiene Data'!$I$12,0,10*ROW('Hygiene Data'!I62)))</f>
        <v/>
      </c>
      <c r="EF68" s="390" t="str">
        <f ca="1">+IF(OFFSET('Hygiene Data'!$I$13,0,10*ROW('Hygiene Data'!I62))="","",OFFSET('Hygiene Data'!$I$13,0,10*ROW('Hygiene Data'!I62)))</f>
        <v/>
      </c>
    </row>
    <row r="69" spans="1:136" x14ac:dyDescent="0.25">
      <c r="A69" s="499" t="str">
        <f ca="1">+IF(OFFSET('Water Data'!$B$2,0,10*ROW('Water Data'!E63))="","",OFFSET('Water Data'!$B$2,0,10*ROW('Water Data'!E63)))</f>
        <v/>
      </c>
      <c r="B69" s="499"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26" t="str">
        <f t="shared" ca="1" si="0"/>
        <v/>
      </c>
      <c r="D69" s="527"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27"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27"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27"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27"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27"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27"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27"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27"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27"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27"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27"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27"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27"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27"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27"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27"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27"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28"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28"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28"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28"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28"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28"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28"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28"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28"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28"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28"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28"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28"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28"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28"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28"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28"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28"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28"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28"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28"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28"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28"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28"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28"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28"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28"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28"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28"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28"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29"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605"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29"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29"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29"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29"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29"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29"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29"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29"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29"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29"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29"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29"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29"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29"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29"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29"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90" t="str">
        <f ca="1">+IF(OFFSET('Water Data'!$D$27,0,10*ROW('Water Data'!D63))="","",OFFSET('Water Data'!$D$27,0,10*ROW('Water Data'!D63)))</f>
        <v/>
      </c>
      <c r="BT69" s="390" t="str">
        <f ca="1">+IF(OFFSET('Water Data'!$D$28,0,10*ROW('Water Data'!D63))="","",OFFSET('Water Data'!$D$28,0,10*ROW('Water Data'!D63)))</f>
        <v/>
      </c>
      <c r="BU69" s="390" t="str">
        <f ca="1">+IF(OFFSET('Water Data'!$D$29,0,10*ROW('Water Data'!D63))="","",OFFSET('Water Data'!$D$29,0,10*ROW('Water Data'!D63)))</f>
        <v/>
      </c>
      <c r="BV69" s="390" t="str">
        <f ca="1">+IF(OFFSET('Water Data'!$E$27,0,10*ROW('Water Data'!E63))="","",OFFSET('Water Data'!$E$27,0,10*ROW('Water Data'!E63)))</f>
        <v/>
      </c>
      <c r="BW69" s="390" t="str">
        <f ca="1">+IF(OFFSET('Water Data'!$E$28,0,10*ROW('Water Data'!E63))="","",OFFSET('Water Data'!$E$28,0,10*ROW('Water Data'!E63)))</f>
        <v/>
      </c>
      <c r="BX69" s="390" t="str">
        <f ca="1">+IF(OFFSET('Water Data'!$E$29,0,10*ROW('Water Data'!E63))="","",OFFSET('Water Data'!$E$29,0,10*ROW('Water Data'!E63)))</f>
        <v/>
      </c>
      <c r="BY69" s="390" t="str">
        <f ca="1">+IF(OFFSET('Water Data'!$F$27,0,10*ROW('Water Data'!F63))="","",OFFSET('Water Data'!$F$27,0,10*ROW('Water Data'!F63)))</f>
        <v/>
      </c>
      <c r="BZ69" s="390" t="str">
        <f ca="1">+IF(OFFSET('Water Data'!$F$28,0,10*ROW('Water Data'!F63))="","",OFFSET('Water Data'!$F$28,0,10*ROW('Water Data'!F63)))</f>
        <v/>
      </c>
      <c r="CA69" s="390" t="str">
        <f ca="1">+IF(OFFSET('Water Data'!$F$29,0,10*ROW('Water Data'!F63))="","",OFFSET('Water Data'!$F$29,0,10*ROW('Water Data'!F63)))</f>
        <v/>
      </c>
      <c r="CB69" s="390" t="str">
        <f ca="1">+IF(OFFSET('Water Data'!$G$27,0,10*ROW('Water Data'!G63))="","",OFFSET('Water Data'!$G$27,0,10*ROW('Water Data'!G63)))</f>
        <v/>
      </c>
      <c r="CC69" s="390" t="str">
        <f ca="1">+IF(OFFSET('Water Data'!$G$28,0,10*ROW('Water Data'!G63))="","",OFFSET('Water Data'!$G$28,0,10*ROW('Water Data'!G63)))</f>
        <v/>
      </c>
      <c r="CD69" s="390" t="str">
        <f ca="1">+IF(OFFSET('Water Data'!$G$29,0,10*ROW('Water Data'!G63))="","",OFFSET('Water Data'!$G$29,0,10*ROW('Water Data'!G63)))</f>
        <v/>
      </c>
      <c r="CE69" s="390" t="str">
        <f ca="1">+IF(OFFSET('Water Data'!$H$27,0,10*ROW('Water Data'!H63))="","",OFFSET('Water Data'!$H$27,0,10*ROW('Water Data'!H63)))</f>
        <v/>
      </c>
      <c r="CF69" s="390" t="str">
        <f ca="1">+IF(OFFSET('Water Data'!$H$28,0,10*ROW('Water Data'!H63))="","",OFFSET('Water Data'!$H$28,0,10*ROW('Water Data'!H63)))</f>
        <v/>
      </c>
      <c r="CG69" s="390" t="str">
        <f ca="1">+IF(OFFSET('Water Data'!$H$29,0,10*ROW('Water Data'!H63))="","",OFFSET('Water Data'!$H$29,0,10*ROW('Water Data'!H63)))</f>
        <v/>
      </c>
      <c r="CH69" s="390" t="str">
        <f ca="1">+IF(OFFSET('Water Data'!$I$27,0,10*ROW('Water Data'!I63))="","",OFFSET('Water Data'!$I$27,0,10*ROW('Water Data'!I63)))</f>
        <v/>
      </c>
      <c r="CI69" s="390" t="str">
        <f ca="1">+IF(OFFSET('Water Data'!$I$28,0,10*ROW('Water Data'!I63))="","",OFFSET('Water Data'!$I$28,0,10*ROW('Water Data'!I63)))</f>
        <v/>
      </c>
      <c r="CJ69" s="390" t="str">
        <f ca="1">+IF(OFFSET('Water Data'!$I$29,0,10*ROW('Water Data'!I63))="","",OFFSET('Water Data'!$I$29,0,10*ROW('Water Data'!I63)))</f>
        <v/>
      </c>
      <c r="CK69" s="390" t="str">
        <f ca="1">+IF(OFFSET('Sanitation Data'!$D$28,0,10*ROW('Sanitation Data'!D63))="","",OFFSET('Sanitation Data'!$D$28,0,10*ROW('Sanitation Data'!D63)))</f>
        <v/>
      </c>
      <c r="CL69" s="390" t="str">
        <f ca="1">+IF(OFFSET('Sanitation Data'!$D$29,0,10*ROW('Sanitation Data'!D63))="","",OFFSET('Sanitation Data'!$D$29,0,10*ROW('Sanitation Data'!D63)))</f>
        <v/>
      </c>
      <c r="CM69" s="390" t="str">
        <f ca="1">+IF(OFFSET('Sanitation Data'!$D$30,0,10*ROW('Sanitation Data'!D63))="","",OFFSET('Sanitation Data'!$D$30,0,10*ROW('Sanitation Data'!D63)))</f>
        <v/>
      </c>
      <c r="CN69" s="390" t="str">
        <f ca="1">+IF(OFFSET('Sanitation Data'!$D$31,0,10*ROW('Sanitation Data'!D63))="","",OFFSET('Sanitation Data'!$D$31,0,10*ROW('Sanitation Data'!D63)))</f>
        <v/>
      </c>
      <c r="CO69" s="390" t="str">
        <f ca="1">+IF(OFFSET('Sanitation Data'!$D$32,0,10*ROW('Sanitation Data'!D63))="","",OFFSET('Sanitation Data'!$D$32,0,10*ROW('Sanitation Data'!D63)))</f>
        <v/>
      </c>
      <c r="CP69" s="390" t="str">
        <f ca="1">+IF(OFFSET('Sanitation Data'!$E$28,0,10*ROW('Sanitation Data'!E63))="","",OFFSET('Sanitation Data'!$E$28,0,10*ROW('Sanitation Data'!E63)))</f>
        <v/>
      </c>
      <c r="CQ69" s="390" t="str">
        <f ca="1">+IF(OFFSET('Sanitation Data'!$E$29,0,10*ROW('Sanitation Data'!E63))="","",OFFSET('Sanitation Data'!$E$29,0,10*ROW('Sanitation Data'!E63)))</f>
        <v/>
      </c>
      <c r="CR69" s="390" t="str">
        <f ca="1">+IF(OFFSET('Sanitation Data'!$E$30,0,10*ROW('Sanitation Data'!E63))="","",OFFSET('Sanitation Data'!$E$30,0,10*ROW('Sanitation Data'!E63)))</f>
        <v/>
      </c>
      <c r="CS69" s="390" t="str">
        <f ca="1">+IF(OFFSET('Sanitation Data'!$E$31,0,10*ROW('Sanitation Data'!E63))="","",OFFSET('Sanitation Data'!$E$31,0,10*ROW('Sanitation Data'!E63)))</f>
        <v/>
      </c>
      <c r="CT69" s="390" t="str">
        <f ca="1">+IF(OFFSET('Sanitation Data'!$E$32,0,10*ROW('Sanitation Data'!E63))="","",OFFSET('Sanitation Data'!$E$32,0,10*ROW('Sanitation Data'!E63)))</f>
        <v/>
      </c>
      <c r="CU69" s="390" t="str">
        <f ca="1">+IF(OFFSET('Sanitation Data'!$F$28,0,10*ROW('Sanitation Data'!F63))="","",OFFSET('Sanitation Data'!$F$28,0,10*ROW('Sanitation Data'!F63)))</f>
        <v/>
      </c>
      <c r="CV69" s="390" t="str">
        <f ca="1">+IF(OFFSET('Sanitation Data'!$F$29,0,10*ROW('Sanitation Data'!F63))="","",OFFSET('Sanitation Data'!$F$29,0,10*ROW('Sanitation Data'!F63)))</f>
        <v/>
      </c>
      <c r="CW69" s="390" t="str">
        <f ca="1">+IF(OFFSET('Sanitation Data'!$F$30,0,10*ROW('Sanitation Data'!F63))="","",OFFSET('Sanitation Data'!$F$30,0,10*ROW('Sanitation Data'!F63)))</f>
        <v/>
      </c>
      <c r="CX69" s="390" t="str">
        <f ca="1">+IF(OFFSET('Sanitation Data'!$F$31,0,10*ROW('Sanitation Data'!F63))="","",OFFSET('Sanitation Data'!$F$31,0,10*ROW('Sanitation Data'!F63)))</f>
        <v/>
      </c>
      <c r="CY69" s="390" t="str">
        <f ca="1">+IF(OFFSET('Sanitation Data'!$F$32,0,10*ROW('Sanitation Data'!F63))="","",OFFSET('Sanitation Data'!$F$32,0,10*ROW('Sanitation Data'!F63)))</f>
        <v/>
      </c>
      <c r="CZ69" s="390" t="str">
        <f ca="1">+IF(OFFSET('Sanitation Data'!$G$28,0,10*ROW('Sanitation Data'!G63))="","",OFFSET('Sanitation Data'!$G$28,0,10*ROW('Sanitation Data'!G63)))</f>
        <v/>
      </c>
      <c r="DA69" s="390" t="str">
        <f ca="1">+IF(OFFSET('Sanitation Data'!$G$29,0,10*ROW('Sanitation Data'!G63))="","",OFFSET('Sanitation Data'!$G$29,0,10*ROW('Sanitation Data'!G63)))</f>
        <v/>
      </c>
      <c r="DB69" s="390" t="str">
        <f ca="1">+IF(OFFSET('Sanitation Data'!$G$30,0,10*ROW('Sanitation Data'!G63))="","",OFFSET('Sanitation Data'!$G$30,0,10*ROW('Sanitation Data'!G63)))</f>
        <v/>
      </c>
      <c r="DC69" s="390" t="str">
        <f ca="1">+IF(OFFSET('Sanitation Data'!$G$31,0,10*ROW('Sanitation Data'!G63))="","",OFFSET('Sanitation Data'!$G$31,0,10*ROW('Sanitation Data'!G63)))</f>
        <v/>
      </c>
      <c r="DD69" s="390" t="str">
        <f ca="1">+IF(OFFSET('Sanitation Data'!$G$32,0,10*ROW('Sanitation Data'!G63))="","",OFFSET('Sanitation Data'!$G$32,0,10*ROW('Sanitation Data'!G63)))</f>
        <v/>
      </c>
      <c r="DE69" s="390" t="str">
        <f ca="1">+IF(OFFSET('Sanitation Data'!$H$28,0,10*ROW('Sanitation Data'!H63))="","",OFFSET('Sanitation Data'!$H$28,0,10*ROW('Sanitation Data'!H63)))</f>
        <v/>
      </c>
      <c r="DF69" s="390" t="str">
        <f ca="1">+IF(OFFSET('Sanitation Data'!$H$29,0,10*ROW('Sanitation Data'!H63))="","",OFFSET('Sanitation Data'!$H$29,0,10*ROW('Sanitation Data'!H63)))</f>
        <v/>
      </c>
      <c r="DG69" s="390" t="str">
        <f ca="1">+IF(OFFSET('Sanitation Data'!$H$30,0,10*ROW('Sanitation Data'!H63))="","",OFFSET('Sanitation Data'!$H$30,0,10*ROW('Sanitation Data'!H63)))</f>
        <v/>
      </c>
      <c r="DH69" s="390" t="str">
        <f ca="1">+IF(OFFSET('Sanitation Data'!$H$31,0,10*ROW('Sanitation Data'!H63))="","",OFFSET('Sanitation Data'!$H$31,0,10*ROW('Sanitation Data'!H63)))</f>
        <v/>
      </c>
      <c r="DI69" s="390" t="str">
        <f ca="1">+IF(OFFSET('Sanitation Data'!$H$32,0,10*ROW('Sanitation Data'!H63))="","",OFFSET('Sanitation Data'!$H$32,0,10*ROW('Sanitation Data'!H63)))</f>
        <v/>
      </c>
      <c r="DJ69" s="390" t="str">
        <f ca="1">+IF(OFFSET('Sanitation Data'!$I$28,0,10*ROW('Sanitation Data'!I63))="","",OFFSET('Sanitation Data'!$I$28,0,10*ROW('Sanitation Data'!I63)))</f>
        <v/>
      </c>
      <c r="DK69" s="390" t="str">
        <f ca="1">+IF(OFFSET('Sanitation Data'!$I$29,0,10*ROW('Sanitation Data'!I63))="","",OFFSET('Sanitation Data'!$I$29,0,10*ROW('Sanitation Data'!I63)))</f>
        <v/>
      </c>
      <c r="DL69" s="390" t="str">
        <f ca="1">+IF(OFFSET('Sanitation Data'!$I$30,0,10*ROW('Sanitation Data'!I63))="","",OFFSET('Sanitation Data'!$I$30,0,10*ROW('Sanitation Data'!I63)))</f>
        <v/>
      </c>
      <c r="DM69" s="390" t="str">
        <f ca="1">+IF(OFFSET('Sanitation Data'!$I$31,0,10*ROW('Sanitation Data'!I63))="","",OFFSET('Sanitation Data'!$I$31,0,10*ROW('Sanitation Data'!I63)))</f>
        <v/>
      </c>
      <c r="DN69" s="390" t="str">
        <f ca="1">+IF(OFFSET('Sanitation Data'!$I$32,0,10*ROW('Sanitation Data'!I63))="","",OFFSET('Sanitation Data'!$I$32,0,10*ROW('Sanitation Data'!I63)))</f>
        <v/>
      </c>
      <c r="DO69" s="390" t="str">
        <f ca="1">+IF(OFFSET('Hygiene Data'!$D$11,0,10*ROW('Hygiene Data'!D63))="","",OFFSET('Hygiene Data'!$D$11,0,10*ROW('Hygiene Data'!D63)))</f>
        <v/>
      </c>
      <c r="DP69" s="390" t="str">
        <f ca="1">+IF(OFFSET('Hygiene Data'!$D$12,0,10*ROW('Hygiene Data'!D63))="","",OFFSET('Hygiene Data'!$D$12,0,10*ROW('Hygiene Data'!D63)))</f>
        <v/>
      </c>
      <c r="DQ69" s="390" t="str">
        <f ca="1">+IF(OFFSET('Hygiene Data'!$D$13,0,10*ROW('Hygiene Data'!D63))="","",OFFSET('Hygiene Data'!$D$13,0,10*ROW('Hygiene Data'!D63)))</f>
        <v/>
      </c>
      <c r="DR69" s="390" t="str">
        <f ca="1">+IF(OFFSET('Hygiene Data'!$E$11,0,10*ROW('Hygiene Data'!E63))="","",OFFSET('Hygiene Data'!$E$11,0,10*ROW('Hygiene Data'!E63)))</f>
        <v/>
      </c>
      <c r="DS69" s="390" t="str">
        <f ca="1">+IF(OFFSET('Hygiene Data'!$E$12,0,10*ROW('Hygiene Data'!E63))="","",OFFSET('Hygiene Data'!$E$12,0,10*ROW('Hygiene Data'!E63)))</f>
        <v/>
      </c>
      <c r="DT69" s="390" t="str">
        <f ca="1">+IF(OFFSET('Hygiene Data'!$E$13,0,10*ROW('Hygiene Data'!E63))="","",OFFSET('Hygiene Data'!$E$13,0,10*ROW('Hygiene Data'!E63)))</f>
        <v/>
      </c>
      <c r="DU69" s="390" t="str">
        <f ca="1">+IF(OFFSET('Hygiene Data'!$F$11,0,10*ROW('Hygiene Data'!F63))="","",OFFSET('Hygiene Data'!$F$11,0,10*ROW('Hygiene Data'!F63)))</f>
        <v/>
      </c>
      <c r="DV69" s="390" t="str">
        <f ca="1">+IF(OFFSET('Hygiene Data'!$F$12,0,10*ROW('Hygiene Data'!F63))="","",OFFSET('Hygiene Data'!$F$12,0,10*ROW('Hygiene Data'!F63)))</f>
        <v/>
      </c>
      <c r="DW69" s="390" t="str">
        <f ca="1">+IF(OFFSET('Hygiene Data'!$F$13,0,10*ROW('Hygiene Data'!F63))="","",OFFSET('Hygiene Data'!$F$13,0,10*ROW('Hygiene Data'!F63)))</f>
        <v/>
      </c>
      <c r="DX69" s="390" t="str">
        <f ca="1">+IF(OFFSET('Hygiene Data'!$G$11,0,10*ROW('Hygiene Data'!G63))="","",OFFSET('Hygiene Data'!$G$11,0,10*ROW('Hygiene Data'!G63)))</f>
        <v/>
      </c>
      <c r="DY69" s="390" t="str">
        <f ca="1">+IF(OFFSET('Hygiene Data'!$G$12,0,10*ROW('Hygiene Data'!G63))="","",OFFSET('Hygiene Data'!$G$12,0,10*ROW('Hygiene Data'!G63)))</f>
        <v/>
      </c>
      <c r="DZ69" s="390" t="str">
        <f ca="1">+IF(OFFSET('Hygiene Data'!$G$13,0,10*ROW('Hygiene Data'!G63))="","",OFFSET('Hygiene Data'!$G$13,0,10*ROW('Hygiene Data'!G63)))</f>
        <v/>
      </c>
      <c r="EA69" s="390" t="str">
        <f ca="1">+IF(OFFSET('Hygiene Data'!$H$11,0,10*ROW('Hygiene Data'!H63))="","",OFFSET('Hygiene Data'!$H$11,0,10*ROW('Hygiene Data'!H63)))</f>
        <v/>
      </c>
      <c r="EB69" s="390" t="str">
        <f ca="1">+IF(OFFSET('Hygiene Data'!$H$12,0,10*ROW('Hygiene Data'!H63))="","",OFFSET('Hygiene Data'!$H$12,0,10*ROW('Hygiene Data'!H63)))</f>
        <v/>
      </c>
      <c r="EC69" s="390" t="str">
        <f ca="1">+IF(OFFSET('Hygiene Data'!$H$13,0,10*ROW('Hygiene Data'!H63))="","",OFFSET('Hygiene Data'!$H$13,0,10*ROW('Hygiene Data'!H63)))</f>
        <v/>
      </c>
      <c r="ED69" s="390" t="str">
        <f ca="1">+IF(OFFSET('Hygiene Data'!$I$11,0,10*ROW('Hygiene Data'!I63))="","",OFFSET('Hygiene Data'!$I$11,0,10*ROW('Hygiene Data'!I63)))</f>
        <v/>
      </c>
      <c r="EE69" s="390" t="str">
        <f ca="1">+IF(OFFSET('Hygiene Data'!$I$12,0,10*ROW('Hygiene Data'!I63))="","",OFFSET('Hygiene Data'!$I$12,0,10*ROW('Hygiene Data'!I63)))</f>
        <v/>
      </c>
      <c r="EF69" s="390" t="str">
        <f ca="1">+IF(OFFSET('Hygiene Data'!$I$13,0,10*ROW('Hygiene Data'!I63))="","",OFFSET('Hygiene Data'!$I$13,0,10*ROW('Hygiene Data'!I63)))</f>
        <v/>
      </c>
    </row>
    <row r="70" spans="1:136" x14ac:dyDescent="0.25">
      <c r="A70" s="499" t="str">
        <f ca="1">+IF(OFFSET('Water Data'!$B$2,0,10*ROW('Water Data'!E64))="","",OFFSET('Water Data'!$B$2,0,10*ROW('Water Data'!E64)))</f>
        <v/>
      </c>
      <c r="B70" s="499"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26" t="str">
        <f t="shared" ca="1" si="0"/>
        <v/>
      </c>
      <c r="D70" s="527"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27"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27"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27"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27"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27"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27"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27"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27"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27"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27"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27"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27"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27"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27"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27"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27"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27"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28"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28"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28"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28"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28"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28"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28"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28"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28"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28"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28"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28"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28"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28"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28"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28"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28"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28"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28"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28"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28"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28"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28"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28"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28"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28"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28"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28"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28"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28"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29"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605"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29"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29"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29"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29"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29"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29"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29"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29"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29"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29"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29"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29"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29"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29"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29"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29"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90" t="str">
        <f ca="1">+IF(OFFSET('Water Data'!$D$27,0,10*ROW('Water Data'!D64))="","",OFFSET('Water Data'!$D$27,0,10*ROW('Water Data'!D64)))</f>
        <v/>
      </c>
      <c r="BT70" s="390" t="str">
        <f ca="1">+IF(OFFSET('Water Data'!$D$28,0,10*ROW('Water Data'!D64))="","",OFFSET('Water Data'!$D$28,0,10*ROW('Water Data'!D64)))</f>
        <v/>
      </c>
      <c r="BU70" s="390" t="str">
        <f ca="1">+IF(OFFSET('Water Data'!$D$29,0,10*ROW('Water Data'!D64))="","",OFFSET('Water Data'!$D$29,0,10*ROW('Water Data'!D64)))</f>
        <v/>
      </c>
      <c r="BV70" s="390" t="str">
        <f ca="1">+IF(OFFSET('Water Data'!$E$27,0,10*ROW('Water Data'!E64))="","",OFFSET('Water Data'!$E$27,0,10*ROW('Water Data'!E64)))</f>
        <v/>
      </c>
      <c r="BW70" s="390" t="str">
        <f ca="1">+IF(OFFSET('Water Data'!$E$28,0,10*ROW('Water Data'!E64))="","",OFFSET('Water Data'!$E$28,0,10*ROW('Water Data'!E64)))</f>
        <v/>
      </c>
      <c r="BX70" s="390" t="str">
        <f ca="1">+IF(OFFSET('Water Data'!$E$29,0,10*ROW('Water Data'!E64))="","",OFFSET('Water Data'!$E$29,0,10*ROW('Water Data'!E64)))</f>
        <v/>
      </c>
      <c r="BY70" s="390" t="str">
        <f ca="1">+IF(OFFSET('Water Data'!$F$27,0,10*ROW('Water Data'!F64))="","",OFFSET('Water Data'!$F$27,0,10*ROW('Water Data'!F64)))</f>
        <v/>
      </c>
      <c r="BZ70" s="390" t="str">
        <f ca="1">+IF(OFFSET('Water Data'!$F$28,0,10*ROW('Water Data'!F64))="","",OFFSET('Water Data'!$F$28,0,10*ROW('Water Data'!F64)))</f>
        <v/>
      </c>
      <c r="CA70" s="390" t="str">
        <f ca="1">+IF(OFFSET('Water Data'!$F$29,0,10*ROW('Water Data'!F64))="","",OFFSET('Water Data'!$F$29,0,10*ROW('Water Data'!F64)))</f>
        <v/>
      </c>
      <c r="CB70" s="390" t="str">
        <f ca="1">+IF(OFFSET('Water Data'!$G$27,0,10*ROW('Water Data'!G64))="","",OFFSET('Water Data'!$G$27,0,10*ROW('Water Data'!G64)))</f>
        <v/>
      </c>
      <c r="CC70" s="390" t="str">
        <f ca="1">+IF(OFFSET('Water Data'!$G$28,0,10*ROW('Water Data'!G64))="","",OFFSET('Water Data'!$G$28,0,10*ROW('Water Data'!G64)))</f>
        <v/>
      </c>
      <c r="CD70" s="390" t="str">
        <f ca="1">+IF(OFFSET('Water Data'!$G$29,0,10*ROW('Water Data'!G64))="","",OFFSET('Water Data'!$G$29,0,10*ROW('Water Data'!G64)))</f>
        <v/>
      </c>
      <c r="CE70" s="390" t="str">
        <f ca="1">+IF(OFFSET('Water Data'!$H$27,0,10*ROW('Water Data'!H64))="","",OFFSET('Water Data'!$H$27,0,10*ROW('Water Data'!H64)))</f>
        <v/>
      </c>
      <c r="CF70" s="390" t="str">
        <f ca="1">+IF(OFFSET('Water Data'!$H$28,0,10*ROW('Water Data'!H64))="","",OFFSET('Water Data'!$H$28,0,10*ROW('Water Data'!H64)))</f>
        <v/>
      </c>
      <c r="CG70" s="390" t="str">
        <f ca="1">+IF(OFFSET('Water Data'!$H$29,0,10*ROW('Water Data'!H64))="","",OFFSET('Water Data'!$H$29,0,10*ROW('Water Data'!H64)))</f>
        <v/>
      </c>
      <c r="CH70" s="390" t="str">
        <f ca="1">+IF(OFFSET('Water Data'!$I$27,0,10*ROW('Water Data'!I64))="","",OFFSET('Water Data'!$I$27,0,10*ROW('Water Data'!I64)))</f>
        <v/>
      </c>
      <c r="CI70" s="390" t="str">
        <f ca="1">+IF(OFFSET('Water Data'!$I$28,0,10*ROW('Water Data'!I64))="","",OFFSET('Water Data'!$I$28,0,10*ROW('Water Data'!I64)))</f>
        <v/>
      </c>
      <c r="CJ70" s="390" t="str">
        <f ca="1">+IF(OFFSET('Water Data'!$I$29,0,10*ROW('Water Data'!I64))="","",OFFSET('Water Data'!$I$29,0,10*ROW('Water Data'!I64)))</f>
        <v/>
      </c>
      <c r="CK70" s="390" t="str">
        <f ca="1">+IF(OFFSET('Sanitation Data'!$D$28,0,10*ROW('Sanitation Data'!D64))="","",OFFSET('Sanitation Data'!$D$28,0,10*ROW('Sanitation Data'!D64)))</f>
        <v/>
      </c>
      <c r="CL70" s="390" t="str">
        <f ca="1">+IF(OFFSET('Sanitation Data'!$D$29,0,10*ROW('Sanitation Data'!D64))="","",OFFSET('Sanitation Data'!$D$29,0,10*ROW('Sanitation Data'!D64)))</f>
        <v/>
      </c>
      <c r="CM70" s="390" t="str">
        <f ca="1">+IF(OFFSET('Sanitation Data'!$D$30,0,10*ROW('Sanitation Data'!D64))="","",OFFSET('Sanitation Data'!$D$30,0,10*ROW('Sanitation Data'!D64)))</f>
        <v/>
      </c>
      <c r="CN70" s="390" t="str">
        <f ca="1">+IF(OFFSET('Sanitation Data'!$D$31,0,10*ROW('Sanitation Data'!D64))="","",OFFSET('Sanitation Data'!$D$31,0,10*ROW('Sanitation Data'!D64)))</f>
        <v/>
      </c>
      <c r="CO70" s="390" t="str">
        <f ca="1">+IF(OFFSET('Sanitation Data'!$D$32,0,10*ROW('Sanitation Data'!D64))="","",OFFSET('Sanitation Data'!$D$32,0,10*ROW('Sanitation Data'!D64)))</f>
        <v/>
      </c>
      <c r="CP70" s="390" t="str">
        <f ca="1">+IF(OFFSET('Sanitation Data'!$E$28,0,10*ROW('Sanitation Data'!E64))="","",OFFSET('Sanitation Data'!$E$28,0,10*ROW('Sanitation Data'!E64)))</f>
        <v/>
      </c>
      <c r="CQ70" s="390" t="str">
        <f ca="1">+IF(OFFSET('Sanitation Data'!$E$29,0,10*ROW('Sanitation Data'!E64))="","",OFFSET('Sanitation Data'!$E$29,0,10*ROW('Sanitation Data'!E64)))</f>
        <v/>
      </c>
      <c r="CR70" s="390" t="str">
        <f ca="1">+IF(OFFSET('Sanitation Data'!$E$30,0,10*ROW('Sanitation Data'!E64))="","",OFFSET('Sanitation Data'!$E$30,0,10*ROW('Sanitation Data'!E64)))</f>
        <v/>
      </c>
      <c r="CS70" s="390" t="str">
        <f ca="1">+IF(OFFSET('Sanitation Data'!$E$31,0,10*ROW('Sanitation Data'!E64))="","",OFFSET('Sanitation Data'!$E$31,0,10*ROW('Sanitation Data'!E64)))</f>
        <v/>
      </c>
      <c r="CT70" s="390" t="str">
        <f ca="1">+IF(OFFSET('Sanitation Data'!$E$32,0,10*ROW('Sanitation Data'!E64))="","",OFFSET('Sanitation Data'!$E$32,0,10*ROW('Sanitation Data'!E64)))</f>
        <v/>
      </c>
      <c r="CU70" s="390" t="str">
        <f ca="1">+IF(OFFSET('Sanitation Data'!$F$28,0,10*ROW('Sanitation Data'!F64))="","",OFFSET('Sanitation Data'!$F$28,0,10*ROW('Sanitation Data'!F64)))</f>
        <v/>
      </c>
      <c r="CV70" s="390" t="str">
        <f ca="1">+IF(OFFSET('Sanitation Data'!$F$29,0,10*ROW('Sanitation Data'!F64))="","",OFFSET('Sanitation Data'!$F$29,0,10*ROW('Sanitation Data'!F64)))</f>
        <v/>
      </c>
      <c r="CW70" s="390" t="str">
        <f ca="1">+IF(OFFSET('Sanitation Data'!$F$30,0,10*ROW('Sanitation Data'!F64))="","",OFFSET('Sanitation Data'!$F$30,0,10*ROW('Sanitation Data'!F64)))</f>
        <v/>
      </c>
      <c r="CX70" s="390" t="str">
        <f ca="1">+IF(OFFSET('Sanitation Data'!$F$31,0,10*ROW('Sanitation Data'!F64))="","",OFFSET('Sanitation Data'!$F$31,0,10*ROW('Sanitation Data'!F64)))</f>
        <v/>
      </c>
      <c r="CY70" s="390" t="str">
        <f ca="1">+IF(OFFSET('Sanitation Data'!$F$32,0,10*ROW('Sanitation Data'!F64))="","",OFFSET('Sanitation Data'!$F$32,0,10*ROW('Sanitation Data'!F64)))</f>
        <v/>
      </c>
      <c r="CZ70" s="390" t="str">
        <f ca="1">+IF(OFFSET('Sanitation Data'!$G$28,0,10*ROW('Sanitation Data'!G64))="","",OFFSET('Sanitation Data'!$G$28,0,10*ROW('Sanitation Data'!G64)))</f>
        <v/>
      </c>
      <c r="DA70" s="390" t="str">
        <f ca="1">+IF(OFFSET('Sanitation Data'!$G$29,0,10*ROW('Sanitation Data'!G64))="","",OFFSET('Sanitation Data'!$G$29,0,10*ROW('Sanitation Data'!G64)))</f>
        <v/>
      </c>
      <c r="DB70" s="390" t="str">
        <f ca="1">+IF(OFFSET('Sanitation Data'!$G$30,0,10*ROW('Sanitation Data'!G64))="","",OFFSET('Sanitation Data'!$G$30,0,10*ROW('Sanitation Data'!G64)))</f>
        <v/>
      </c>
      <c r="DC70" s="390" t="str">
        <f ca="1">+IF(OFFSET('Sanitation Data'!$G$31,0,10*ROW('Sanitation Data'!G64))="","",OFFSET('Sanitation Data'!$G$31,0,10*ROW('Sanitation Data'!G64)))</f>
        <v/>
      </c>
      <c r="DD70" s="390" t="str">
        <f ca="1">+IF(OFFSET('Sanitation Data'!$G$32,0,10*ROW('Sanitation Data'!G64))="","",OFFSET('Sanitation Data'!$G$32,0,10*ROW('Sanitation Data'!G64)))</f>
        <v/>
      </c>
      <c r="DE70" s="390" t="str">
        <f ca="1">+IF(OFFSET('Sanitation Data'!$H$28,0,10*ROW('Sanitation Data'!H64))="","",OFFSET('Sanitation Data'!$H$28,0,10*ROW('Sanitation Data'!H64)))</f>
        <v/>
      </c>
      <c r="DF70" s="390" t="str">
        <f ca="1">+IF(OFFSET('Sanitation Data'!$H$29,0,10*ROW('Sanitation Data'!H64))="","",OFFSET('Sanitation Data'!$H$29,0,10*ROW('Sanitation Data'!H64)))</f>
        <v/>
      </c>
      <c r="DG70" s="390" t="str">
        <f ca="1">+IF(OFFSET('Sanitation Data'!$H$30,0,10*ROW('Sanitation Data'!H64))="","",OFFSET('Sanitation Data'!$H$30,0,10*ROW('Sanitation Data'!H64)))</f>
        <v/>
      </c>
      <c r="DH70" s="390" t="str">
        <f ca="1">+IF(OFFSET('Sanitation Data'!$H$31,0,10*ROW('Sanitation Data'!H64))="","",OFFSET('Sanitation Data'!$H$31,0,10*ROW('Sanitation Data'!H64)))</f>
        <v/>
      </c>
      <c r="DI70" s="390" t="str">
        <f ca="1">+IF(OFFSET('Sanitation Data'!$H$32,0,10*ROW('Sanitation Data'!H64))="","",OFFSET('Sanitation Data'!$H$32,0,10*ROW('Sanitation Data'!H64)))</f>
        <v/>
      </c>
      <c r="DJ70" s="390" t="str">
        <f ca="1">+IF(OFFSET('Sanitation Data'!$I$28,0,10*ROW('Sanitation Data'!I64))="","",OFFSET('Sanitation Data'!$I$28,0,10*ROW('Sanitation Data'!I64)))</f>
        <v/>
      </c>
      <c r="DK70" s="390" t="str">
        <f ca="1">+IF(OFFSET('Sanitation Data'!$I$29,0,10*ROW('Sanitation Data'!I64))="","",OFFSET('Sanitation Data'!$I$29,0,10*ROW('Sanitation Data'!I64)))</f>
        <v/>
      </c>
      <c r="DL70" s="390" t="str">
        <f ca="1">+IF(OFFSET('Sanitation Data'!$I$30,0,10*ROW('Sanitation Data'!I64))="","",OFFSET('Sanitation Data'!$I$30,0,10*ROW('Sanitation Data'!I64)))</f>
        <v/>
      </c>
      <c r="DM70" s="390" t="str">
        <f ca="1">+IF(OFFSET('Sanitation Data'!$I$31,0,10*ROW('Sanitation Data'!I64))="","",OFFSET('Sanitation Data'!$I$31,0,10*ROW('Sanitation Data'!I64)))</f>
        <v/>
      </c>
      <c r="DN70" s="390" t="str">
        <f ca="1">+IF(OFFSET('Sanitation Data'!$I$32,0,10*ROW('Sanitation Data'!I64))="","",OFFSET('Sanitation Data'!$I$32,0,10*ROW('Sanitation Data'!I64)))</f>
        <v/>
      </c>
      <c r="DO70" s="390" t="str">
        <f ca="1">+IF(OFFSET('Hygiene Data'!$D$11,0,10*ROW('Hygiene Data'!D64))="","",OFFSET('Hygiene Data'!$D$11,0,10*ROW('Hygiene Data'!D64)))</f>
        <v/>
      </c>
      <c r="DP70" s="390" t="str">
        <f ca="1">+IF(OFFSET('Hygiene Data'!$D$12,0,10*ROW('Hygiene Data'!D64))="","",OFFSET('Hygiene Data'!$D$12,0,10*ROW('Hygiene Data'!D64)))</f>
        <v/>
      </c>
      <c r="DQ70" s="390" t="str">
        <f ca="1">+IF(OFFSET('Hygiene Data'!$D$13,0,10*ROW('Hygiene Data'!D64))="","",OFFSET('Hygiene Data'!$D$13,0,10*ROW('Hygiene Data'!D64)))</f>
        <v/>
      </c>
      <c r="DR70" s="390" t="str">
        <f ca="1">+IF(OFFSET('Hygiene Data'!$E$11,0,10*ROW('Hygiene Data'!E64))="","",OFFSET('Hygiene Data'!$E$11,0,10*ROW('Hygiene Data'!E64)))</f>
        <v/>
      </c>
      <c r="DS70" s="390" t="str">
        <f ca="1">+IF(OFFSET('Hygiene Data'!$E$12,0,10*ROW('Hygiene Data'!E64))="","",OFFSET('Hygiene Data'!$E$12,0,10*ROW('Hygiene Data'!E64)))</f>
        <v/>
      </c>
      <c r="DT70" s="390" t="str">
        <f ca="1">+IF(OFFSET('Hygiene Data'!$E$13,0,10*ROW('Hygiene Data'!E64))="","",OFFSET('Hygiene Data'!$E$13,0,10*ROW('Hygiene Data'!E64)))</f>
        <v/>
      </c>
      <c r="DU70" s="390" t="str">
        <f ca="1">+IF(OFFSET('Hygiene Data'!$F$11,0,10*ROW('Hygiene Data'!F64))="","",OFFSET('Hygiene Data'!$F$11,0,10*ROW('Hygiene Data'!F64)))</f>
        <v/>
      </c>
      <c r="DV70" s="390" t="str">
        <f ca="1">+IF(OFFSET('Hygiene Data'!$F$12,0,10*ROW('Hygiene Data'!F64))="","",OFFSET('Hygiene Data'!$F$12,0,10*ROW('Hygiene Data'!F64)))</f>
        <v/>
      </c>
      <c r="DW70" s="390" t="str">
        <f ca="1">+IF(OFFSET('Hygiene Data'!$F$13,0,10*ROW('Hygiene Data'!F64))="","",OFFSET('Hygiene Data'!$F$13,0,10*ROW('Hygiene Data'!F64)))</f>
        <v/>
      </c>
      <c r="DX70" s="390" t="str">
        <f ca="1">+IF(OFFSET('Hygiene Data'!$G$11,0,10*ROW('Hygiene Data'!G64))="","",OFFSET('Hygiene Data'!$G$11,0,10*ROW('Hygiene Data'!G64)))</f>
        <v/>
      </c>
      <c r="DY70" s="390" t="str">
        <f ca="1">+IF(OFFSET('Hygiene Data'!$G$12,0,10*ROW('Hygiene Data'!G64))="","",OFFSET('Hygiene Data'!$G$12,0,10*ROW('Hygiene Data'!G64)))</f>
        <v/>
      </c>
      <c r="DZ70" s="390" t="str">
        <f ca="1">+IF(OFFSET('Hygiene Data'!$G$13,0,10*ROW('Hygiene Data'!G64))="","",OFFSET('Hygiene Data'!$G$13,0,10*ROW('Hygiene Data'!G64)))</f>
        <v/>
      </c>
      <c r="EA70" s="390" t="str">
        <f ca="1">+IF(OFFSET('Hygiene Data'!$H$11,0,10*ROW('Hygiene Data'!H64))="","",OFFSET('Hygiene Data'!$H$11,0,10*ROW('Hygiene Data'!H64)))</f>
        <v/>
      </c>
      <c r="EB70" s="390" t="str">
        <f ca="1">+IF(OFFSET('Hygiene Data'!$H$12,0,10*ROW('Hygiene Data'!H64))="","",OFFSET('Hygiene Data'!$H$12,0,10*ROW('Hygiene Data'!H64)))</f>
        <v/>
      </c>
      <c r="EC70" s="390" t="str">
        <f ca="1">+IF(OFFSET('Hygiene Data'!$H$13,0,10*ROW('Hygiene Data'!H64))="","",OFFSET('Hygiene Data'!$H$13,0,10*ROW('Hygiene Data'!H64)))</f>
        <v/>
      </c>
      <c r="ED70" s="390" t="str">
        <f ca="1">+IF(OFFSET('Hygiene Data'!$I$11,0,10*ROW('Hygiene Data'!I64))="","",OFFSET('Hygiene Data'!$I$11,0,10*ROW('Hygiene Data'!I64)))</f>
        <v/>
      </c>
      <c r="EE70" s="390" t="str">
        <f ca="1">+IF(OFFSET('Hygiene Data'!$I$12,0,10*ROW('Hygiene Data'!I64))="","",OFFSET('Hygiene Data'!$I$12,0,10*ROW('Hygiene Data'!I64)))</f>
        <v/>
      </c>
      <c r="EF70" s="390" t="str">
        <f ca="1">+IF(OFFSET('Hygiene Data'!$I$13,0,10*ROW('Hygiene Data'!I64))="","",OFFSET('Hygiene Data'!$I$13,0,10*ROW('Hygiene Data'!I64)))</f>
        <v/>
      </c>
    </row>
    <row r="71" spans="1:136" x14ac:dyDescent="0.25">
      <c r="A71" s="499" t="str">
        <f ca="1">+IF(OFFSET('Water Data'!$B$2,0,10*ROW('Water Data'!E65))="","",OFFSET('Water Data'!$B$2,0,10*ROW('Water Data'!E65)))</f>
        <v/>
      </c>
      <c r="B71" s="499"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26" t="str">
        <f t="shared" ref="C71:C134" ca="1" si="1">+IF(ISNUMBER(VALUE(MID(A71,5,4))), VALUE(MID(A71, 5,4)),"")</f>
        <v/>
      </c>
      <c r="D71" s="527"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27"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27"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27"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27"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27"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27"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27"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27"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27"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27"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27"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27"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27"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27"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27"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27"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27"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28"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28"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28"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28"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28"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28"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28"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28"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28"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28"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28"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28"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28"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28"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28"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28"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28"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28"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28"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28"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28"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28"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28"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28"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28"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28"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28"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28"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28"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28"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29"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605"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29"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29"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29"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29"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29"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29"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29"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29"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29"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29"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29"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29"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29"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29"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29"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29"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90" t="str">
        <f ca="1">+IF(OFFSET('Water Data'!$D$27,0,10*ROW('Water Data'!D65))="","",OFFSET('Water Data'!$D$27,0,10*ROW('Water Data'!D65)))</f>
        <v/>
      </c>
      <c r="BT71" s="390" t="str">
        <f ca="1">+IF(OFFSET('Water Data'!$D$28,0,10*ROW('Water Data'!D65))="","",OFFSET('Water Data'!$D$28,0,10*ROW('Water Data'!D65)))</f>
        <v/>
      </c>
      <c r="BU71" s="390" t="str">
        <f ca="1">+IF(OFFSET('Water Data'!$D$29,0,10*ROW('Water Data'!D65))="","",OFFSET('Water Data'!$D$29,0,10*ROW('Water Data'!D65)))</f>
        <v/>
      </c>
      <c r="BV71" s="390" t="str">
        <f ca="1">+IF(OFFSET('Water Data'!$E$27,0,10*ROW('Water Data'!E65))="","",OFFSET('Water Data'!$E$27,0,10*ROW('Water Data'!E65)))</f>
        <v/>
      </c>
      <c r="BW71" s="390" t="str">
        <f ca="1">+IF(OFFSET('Water Data'!$E$28,0,10*ROW('Water Data'!E65))="","",OFFSET('Water Data'!$E$28,0,10*ROW('Water Data'!E65)))</f>
        <v/>
      </c>
      <c r="BX71" s="390" t="str">
        <f ca="1">+IF(OFFSET('Water Data'!$E$29,0,10*ROW('Water Data'!E65))="","",OFFSET('Water Data'!$E$29,0,10*ROW('Water Data'!E65)))</f>
        <v/>
      </c>
      <c r="BY71" s="390" t="str">
        <f ca="1">+IF(OFFSET('Water Data'!$F$27,0,10*ROW('Water Data'!F65))="","",OFFSET('Water Data'!$F$27,0,10*ROW('Water Data'!F65)))</f>
        <v/>
      </c>
      <c r="BZ71" s="390" t="str">
        <f ca="1">+IF(OFFSET('Water Data'!$F$28,0,10*ROW('Water Data'!F65))="","",OFFSET('Water Data'!$F$28,0,10*ROW('Water Data'!F65)))</f>
        <v/>
      </c>
      <c r="CA71" s="390" t="str">
        <f ca="1">+IF(OFFSET('Water Data'!$F$29,0,10*ROW('Water Data'!F65))="","",OFFSET('Water Data'!$F$29,0,10*ROW('Water Data'!F65)))</f>
        <v/>
      </c>
      <c r="CB71" s="390" t="str">
        <f ca="1">+IF(OFFSET('Water Data'!$G$27,0,10*ROW('Water Data'!G65))="","",OFFSET('Water Data'!$G$27,0,10*ROW('Water Data'!G65)))</f>
        <v/>
      </c>
      <c r="CC71" s="390" t="str">
        <f ca="1">+IF(OFFSET('Water Data'!$G$28,0,10*ROW('Water Data'!G65))="","",OFFSET('Water Data'!$G$28,0,10*ROW('Water Data'!G65)))</f>
        <v/>
      </c>
      <c r="CD71" s="390" t="str">
        <f ca="1">+IF(OFFSET('Water Data'!$G$29,0,10*ROW('Water Data'!G65))="","",OFFSET('Water Data'!$G$29,0,10*ROW('Water Data'!G65)))</f>
        <v/>
      </c>
      <c r="CE71" s="390" t="str">
        <f ca="1">+IF(OFFSET('Water Data'!$H$27,0,10*ROW('Water Data'!H65))="","",OFFSET('Water Data'!$H$27,0,10*ROW('Water Data'!H65)))</f>
        <v/>
      </c>
      <c r="CF71" s="390" t="str">
        <f ca="1">+IF(OFFSET('Water Data'!$H$28,0,10*ROW('Water Data'!H65))="","",OFFSET('Water Data'!$H$28,0,10*ROW('Water Data'!H65)))</f>
        <v/>
      </c>
      <c r="CG71" s="390" t="str">
        <f ca="1">+IF(OFFSET('Water Data'!$H$29,0,10*ROW('Water Data'!H65))="","",OFFSET('Water Data'!$H$29,0,10*ROW('Water Data'!H65)))</f>
        <v/>
      </c>
      <c r="CH71" s="390" t="str">
        <f ca="1">+IF(OFFSET('Water Data'!$I$27,0,10*ROW('Water Data'!I65))="","",OFFSET('Water Data'!$I$27,0,10*ROW('Water Data'!I65)))</f>
        <v/>
      </c>
      <c r="CI71" s="390" t="str">
        <f ca="1">+IF(OFFSET('Water Data'!$I$28,0,10*ROW('Water Data'!I65))="","",OFFSET('Water Data'!$I$28,0,10*ROW('Water Data'!I65)))</f>
        <v/>
      </c>
      <c r="CJ71" s="390" t="str">
        <f ca="1">+IF(OFFSET('Water Data'!$I$29,0,10*ROW('Water Data'!I65))="","",OFFSET('Water Data'!$I$29,0,10*ROW('Water Data'!I65)))</f>
        <v/>
      </c>
      <c r="CK71" s="390" t="str">
        <f ca="1">+IF(OFFSET('Sanitation Data'!$D$28,0,10*ROW('Sanitation Data'!D65))="","",OFFSET('Sanitation Data'!$D$28,0,10*ROW('Sanitation Data'!D65)))</f>
        <v/>
      </c>
      <c r="CL71" s="390" t="str">
        <f ca="1">+IF(OFFSET('Sanitation Data'!$D$29,0,10*ROW('Sanitation Data'!D65))="","",OFFSET('Sanitation Data'!$D$29,0,10*ROW('Sanitation Data'!D65)))</f>
        <v/>
      </c>
      <c r="CM71" s="390" t="str">
        <f ca="1">+IF(OFFSET('Sanitation Data'!$D$30,0,10*ROW('Sanitation Data'!D65))="","",OFFSET('Sanitation Data'!$D$30,0,10*ROW('Sanitation Data'!D65)))</f>
        <v/>
      </c>
      <c r="CN71" s="390" t="str">
        <f ca="1">+IF(OFFSET('Sanitation Data'!$D$31,0,10*ROW('Sanitation Data'!D65))="","",OFFSET('Sanitation Data'!$D$31,0,10*ROW('Sanitation Data'!D65)))</f>
        <v/>
      </c>
      <c r="CO71" s="390" t="str">
        <f ca="1">+IF(OFFSET('Sanitation Data'!$D$32,0,10*ROW('Sanitation Data'!D65))="","",OFFSET('Sanitation Data'!$D$32,0,10*ROW('Sanitation Data'!D65)))</f>
        <v/>
      </c>
      <c r="CP71" s="390" t="str">
        <f ca="1">+IF(OFFSET('Sanitation Data'!$E$28,0,10*ROW('Sanitation Data'!E65))="","",OFFSET('Sanitation Data'!$E$28,0,10*ROW('Sanitation Data'!E65)))</f>
        <v/>
      </c>
      <c r="CQ71" s="390" t="str">
        <f ca="1">+IF(OFFSET('Sanitation Data'!$E$29,0,10*ROW('Sanitation Data'!E65))="","",OFFSET('Sanitation Data'!$E$29,0,10*ROW('Sanitation Data'!E65)))</f>
        <v/>
      </c>
      <c r="CR71" s="390" t="str">
        <f ca="1">+IF(OFFSET('Sanitation Data'!$E$30,0,10*ROW('Sanitation Data'!E65))="","",OFFSET('Sanitation Data'!$E$30,0,10*ROW('Sanitation Data'!E65)))</f>
        <v/>
      </c>
      <c r="CS71" s="390" t="str">
        <f ca="1">+IF(OFFSET('Sanitation Data'!$E$31,0,10*ROW('Sanitation Data'!E65))="","",OFFSET('Sanitation Data'!$E$31,0,10*ROW('Sanitation Data'!E65)))</f>
        <v/>
      </c>
      <c r="CT71" s="390" t="str">
        <f ca="1">+IF(OFFSET('Sanitation Data'!$E$32,0,10*ROW('Sanitation Data'!E65))="","",OFFSET('Sanitation Data'!$E$32,0,10*ROW('Sanitation Data'!E65)))</f>
        <v/>
      </c>
      <c r="CU71" s="390" t="str">
        <f ca="1">+IF(OFFSET('Sanitation Data'!$F$28,0,10*ROW('Sanitation Data'!F65))="","",OFFSET('Sanitation Data'!$F$28,0,10*ROW('Sanitation Data'!F65)))</f>
        <v/>
      </c>
      <c r="CV71" s="390" t="str">
        <f ca="1">+IF(OFFSET('Sanitation Data'!$F$29,0,10*ROW('Sanitation Data'!F65))="","",OFFSET('Sanitation Data'!$F$29,0,10*ROW('Sanitation Data'!F65)))</f>
        <v/>
      </c>
      <c r="CW71" s="390" t="str">
        <f ca="1">+IF(OFFSET('Sanitation Data'!$F$30,0,10*ROW('Sanitation Data'!F65))="","",OFFSET('Sanitation Data'!$F$30,0,10*ROW('Sanitation Data'!F65)))</f>
        <v/>
      </c>
      <c r="CX71" s="390" t="str">
        <f ca="1">+IF(OFFSET('Sanitation Data'!$F$31,0,10*ROW('Sanitation Data'!F65))="","",OFFSET('Sanitation Data'!$F$31,0,10*ROW('Sanitation Data'!F65)))</f>
        <v/>
      </c>
      <c r="CY71" s="390" t="str">
        <f ca="1">+IF(OFFSET('Sanitation Data'!$F$32,0,10*ROW('Sanitation Data'!F65))="","",OFFSET('Sanitation Data'!$F$32,0,10*ROW('Sanitation Data'!F65)))</f>
        <v/>
      </c>
      <c r="CZ71" s="390" t="str">
        <f ca="1">+IF(OFFSET('Sanitation Data'!$G$28,0,10*ROW('Sanitation Data'!G65))="","",OFFSET('Sanitation Data'!$G$28,0,10*ROW('Sanitation Data'!G65)))</f>
        <v/>
      </c>
      <c r="DA71" s="390" t="str">
        <f ca="1">+IF(OFFSET('Sanitation Data'!$G$29,0,10*ROW('Sanitation Data'!G65))="","",OFFSET('Sanitation Data'!$G$29,0,10*ROW('Sanitation Data'!G65)))</f>
        <v/>
      </c>
      <c r="DB71" s="390" t="str">
        <f ca="1">+IF(OFFSET('Sanitation Data'!$G$30,0,10*ROW('Sanitation Data'!G65))="","",OFFSET('Sanitation Data'!$G$30,0,10*ROW('Sanitation Data'!G65)))</f>
        <v/>
      </c>
      <c r="DC71" s="390" t="str">
        <f ca="1">+IF(OFFSET('Sanitation Data'!$G$31,0,10*ROW('Sanitation Data'!G65))="","",OFFSET('Sanitation Data'!$G$31,0,10*ROW('Sanitation Data'!G65)))</f>
        <v/>
      </c>
      <c r="DD71" s="390" t="str">
        <f ca="1">+IF(OFFSET('Sanitation Data'!$G$32,0,10*ROW('Sanitation Data'!G65))="","",OFFSET('Sanitation Data'!$G$32,0,10*ROW('Sanitation Data'!G65)))</f>
        <v/>
      </c>
      <c r="DE71" s="390" t="str">
        <f ca="1">+IF(OFFSET('Sanitation Data'!$H$28,0,10*ROW('Sanitation Data'!H65))="","",OFFSET('Sanitation Data'!$H$28,0,10*ROW('Sanitation Data'!H65)))</f>
        <v/>
      </c>
      <c r="DF71" s="390" t="str">
        <f ca="1">+IF(OFFSET('Sanitation Data'!$H$29,0,10*ROW('Sanitation Data'!H65))="","",OFFSET('Sanitation Data'!$H$29,0,10*ROW('Sanitation Data'!H65)))</f>
        <v/>
      </c>
      <c r="DG71" s="390" t="str">
        <f ca="1">+IF(OFFSET('Sanitation Data'!$H$30,0,10*ROW('Sanitation Data'!H65))="","",OFFSET('Sanitation Data'!$H$30,0,10*ROW('Sanitation Data'!H65)))</f>
        <v/>
      </c>
      <c r="DH71" s="390" t="str">
        <f ca="1">+IF(OFFSET('Sanitation Data'!$H$31,0,10*ROW('Sanitation Data'!H65))="","",OFFSET('Sanitation Data'!$H$31,0,10*ROW('Sanitation Data'!H65)))</f>
        <v/>
      </c>
      <c r="DI71" s="390" t="str">
        <f ca="1">+IF(OFFSET('Sanitation Data'!$H$32,0,10*ROW('Sanitation Data'!H65))="","",OFFSET('Sanitation Data'!$H$32,0,10*ROW('Sanitation Data'!H65)))</f>
        <v/>
      </c>
      <c r="DJ71" s="390" t="str">
        <f ca="1">+IF(OFFSET('Sanitation Data'!$I$28,0,10*ROW('Sanitation Data'!I65))="","",OFFSET('Sanitation Data'!$I$28,0,10*ROW('Sanitation Data'!I65)))</f>
        <v/>
      </c>
      <c r="DK71" s="390" t="str">
        <f ca="1">+IF(OFFSET('Sanitation Data'!$I$29,0,10*ROW('Sanitation Data'!I65))="","",OFFSET('Sanitation Data'!$I$29,0,10*ROW('Sanitation Data'!I65)))</f>
        <v/>
      </c>
      <c r="DL71" s="390" t="str">
        <f ca="1">+IF(OFFSET('Sanitation Data'!$I$30,0,10*ROW('Sanitation Data'!I65))="","",OFFSET('Sanitation Data'!$I$30,0,10*ROW('Sanitation Data'!I65)))</f>
        <v/>
      </c>
      <c r="DM71" s="390" t="str">
        <f ca="1">+IF(OFFSET('Sanitation Data'!$I$31,0,10*ROW('Sanitation Data'!I65))="","",OFFSET('Sanitation Data'!$I$31,0,10*ROW('Sanitation Data'!I65)))</f>
        <v/>
      </c>
      <c r="DN71" s="390" t="str">
        <f ca="1">+IF(OFFSET('Sanitation Data'!$I$32,0,10*ROW('Sanitation Data'!I65))="","",OFFSET('Sanitation Data'!$I$32,0,10*ROW('Sanitation Data'!I65)))</f>
        <v/>
      </c>
      <c r="DO71" s="390" t="str">
        <f ca="1">+IF(OFFSET('Hygiene Data'!$D$11,0,10*ROW('Hygiene Data'!D65))="","",OFFSET('Hygiene Data'!$D$11,0,10*ROW('Hygiene Data'!D65)))</f>
        <v/>
      </c>
      <c r="DP71" s="390" t="str">
        <f ca="1">+IF(OFFSET('Hygiene Data'!$D$12,0,10*ROW('Hygiene Data'!D65))="","",OFFSET('Hygiene Data'!$D$12,0,10*ROW('Hygiene Data'!D65)))</f>
        <v/>
      </c>
      <c r="DQ71" s="390" t="str">
        <f ca="1">+IF(OFFSET('Hygiene Data'!$D$13,0,10*ROW('Hygiene Data'!D65))="","",OFFSET('Hygiene Data'!$D$13,0,10*ROW('Hygiene Data'!D65)))</f>
        <v/>
      </c>
      <c r="DR71" s="390" t="str">
        <f ca="1">+IF(OFFSET('Hygiene Data'!$E$11,0,10*ROW('Hygiene Data'!E65))="","",OFFSET('Hygiene Data'!$E$11,0,10*ROW('Hygiene Data'!E65)))</f>
        <v/>
      </c>
      <c r="DS71" s="390" t="str">
        <f ca="1">+IF(OFFSET('Hygiene Data'!$E$12,0,10*ROW('Hygiene Data'!E65))="","",OFFSET('Hygiene Data'!$E$12,0,10*ROW('Hygiene Data'!E65)))</f>
        <v/>
      </c>
      <c r="DT71" s="390" t="str">
        <f ca="1">+IF(OFFSET('Hygiene Data'!$E$13,0,10*ROW('Hygiene Data'!E65))="","",OFFSET('Hygiene Data'!$E$13,0,10*ROW('Hygiene Data'!E65)))</f>
        <v/>
      </c>
      <c r="DU71" s="390" t="str">
        <f ca="1">+IF(OFFSET('Hygiene Data'!$F$11,0,10*ROW('Hygiene Data'!F65))="","",OFFSET('Hygiene Data'!$F$11,0,10*ROW('Hygiene Data'!F65)))</f>
        <v/>
      </c>
      <c r="DV71" s="390" t="str">
        <f ca="1">+IF(OFFSET('Hygiene Data'!$F$12,0,10*ROW('Hygiene Data'!F65))="","",OFFSET('Hygiene Data'!$F$12,0,10*ROW('Hygiene Data'!F65)))</f>
        <v/>
      </c>
      <c r="DW71" s="390" t="str">
        <f ca="1">+IF(OFFSET('Hygiene Data'!$F$13,0,10*ROW('Hygiene Data'!F65))="","",OFFSET('Hygiene Data'!$F$13,0,10*ROW('Hygiene Data'!F65)))</f>
        <v/>
      </c>
      <c r="DX71" s="390" t="str">
        <f ca="1">+IF(OFFSET('Hygiene Data'!$G$11,0,10*ROW('Hygiene Data'!G65))="","",OFFSET('Hygiene Data'!$G$11,0,10*ROW('Hygiene Data'!G65)))</f>
        <v/>
      </c>
      <c r="DY71" s="390" t="str">
        <f ca="1">+IF(OFFSET('Hygiene Data'!$G$12,0,10*ROW('Hygiene Data'!G65))="","",OFFSET('Hygiene Data'!$G$12,0,10*ROW('Hygiene Data'!G65)))</f>
        <v/>
      </c>
      <c r="DZ71" s="390" t="str">
        <f ca="1">+IF(OFFSET('Hygiene Data'!$G$13,0,10*ROW('Hygiene Data'!G65))="","",OFFSET('Hygiene Data'!$G$13,0,10*ROW('Hygiene Data'!G65)))</f>
        <v/>
      </c>
      <c r="EA71" s="390" t="str">
        <f ca="1">+IF(OFFSET('Hygiene Data'!$H$11,0,10*ROW('Hygiene Data'!H65))="","",OFFSET('Hygiene Data'!$H$11,0,10*ROW('Hygiene Data'!H65)))</f>
        <v/>
      </c>
      <c r="EB71" s="390" t="str">
        <f ca="1">+IF(OFFSET('Hygiene Data'!$H$12,0,10*ROW('Hygiene Data'!H65))="","",OFFSET('Hygiene Data'!$H$12,0,10*ROW('Hygiene Data'!H65)))</f>
        <v/>
      </c>
      <c r="EC71" s="390" t="str">
        <f ca="1">+IF(OFFSET('Hygiene Data'!$H$13,0,10*ROW('Hygiene Data'!H65))="","",OFFSET('Hygiene Data'!$H$13,0,10*ROW('Hygiene Data'!H65)))</f>
        <v/>
      </c>
      <c r="ED71" s="390" t="str">
        <f ca="1">+IF(OFFSET('Hygiene Data'!$I$11,0,10*ROW('Hygiene Data'!I65))="","",OFFSET('Hygiene Data'!$I$11,0,10*ROW('Hygiene Data'!I65)))</f>
        <v/>
      </c>
      <c r="EE71" s="390" t="str">
        <f ca="1">+IF(OFFSET('Hygiene Data'!$I$12,0,10*ROW('Hygiene Data'!I65))="","",OFFSET('Hygiene Data'!$I$12,0,10*ROW('Hygiene Data'!I65)))</f>
        <v/>
      </c>
      <c r="EF71" s="390" t="str">
        <f ca="1">+IF(OFFSET('Hygiene Data'!$I$13,0,10*ROW('Hygiene Data'!I65))="","",OFFSET('Hygiene Data'!$I$13,0,10*ROW('Hygiene Data'!I65)))</f>
        <v/>
      </c>
    </row>
    <row r="72" spans="1:136" x14ac:dyDescent="0.25">
      <c r="A72" s="499" t="str">
        <f ca="1">+IF(OFFSET('Water Data'!$B$2,0,10*ROW('Water Data'!E66))="","",OFFSET('Water Data'!$B$2,0,10*ROW('Water Data'!E66)))</f>
        <v/>
      </c>
      <c r="B72" s="499"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26" t="str">
        <f t="shared" ca="1" si="1"/>
        <v/>
      </c>
      <c r="D72" s="527"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27"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27"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27"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27"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27"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27"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27"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27"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27"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27"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27"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27"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27"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27"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27"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27"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27"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28"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28"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28"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28"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28"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28"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28"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28"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28"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28"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28"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28"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28"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28"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28"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28"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28"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28"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28"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28"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28"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28"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28"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28"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28"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28"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28"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28"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28"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28"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29"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605"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29"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29"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29"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29"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29"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29"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29"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29"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29"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29"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29"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29"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29"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29"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29"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29"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90" t="str">
        <f ca="1">+IF(OFFSET('Water Data'!$D$27,0,10*ROW('Water Data'!D66))="","",OFFSET('Water Data'!$D$27,0,10*ROW('Water Data'!D66)))</f>
        <v/>
      </c>
      <c r="BT72" s="390" t="str">
        <f ca="1">+IF(OFFSET('Water Data'!$D$28,0,10*ROW('Water Data'!D66))="","",OFFSET('Water Data'!$D$28,0,10*ROW('Water Data'!D66)))</f>
        <v/>
      </c>
      <c r="BU72" s="390" t="str">
        <f ca="1">+IF(OFFSET('Water Data'!$D$29,0,10*ROW('Water Data'!D66))="","",OFFSET('Water Data'!$D$29,0,10*ROW('Water Data'!D66)))</f>
        <v/>
      </c>
      <c r="BV72" s="390" t="str">
        <f ca="1">+IF(OFFSET('Water Data'!$E$27,0,10*ROW('Water Data'!E66))="","",OFFSET('Water Data'!$E$27,0,10*ROW('Water Data'!E66)))</f>
        <v/>
      </c>
      <c r="BW72" s="390" t="str">
        <f ca="1">+IF(OFFSET('Water Data'!$E$28,0,10*ROW('Water Data'!E66))="","",OFFSET('Water Data'!$E$28,0,10*ROW('Water Data'!E66)))</f>
        <v/>
      </c>
      <c r="BX72" s="390" t="str">
        <f ca="1">+IF(OFFSET('Water Data'!$E$29,0,10*ROW('Water Data'!E66))="","",OFFSET('Water Data'!$E$29,0,10*ROW('Water Data'!E66)))</f>
        <v/>
      </c>
      <c r="BY72" s="390" t="str">
        <f ca="1">+IF(OFFSET('Water Data'!$F$27,0,10*ROW('Water Data'!F66))="","",OFFSET('Water Data'!$F$27,0,10*ROW('Water Data'!F66)))</f>
        <v/>
      </c>
      <c r="BZ72" s="390" t="str">
        <f ca="1">+IF(OFFSET('Water Data'!$F$28,0,10*ROW('Water Data'!F66))="","",OFFSET('Water Data'!$F$28,0,10*ROW('Water Data'!F66)))</f>
        <v/>
      </c>
      <c r="CA72" s="390" t="str">
        <f ca="1">+IF(OFFSET('Water Data'!$F$29,0,10*ROW('Water Data'!F66))="","",OFFSET('Water Data'!$F$29,0,10*ROW('Water Data'!F66)))</f>
        <v/>
      </c>
      <c r="CB72" s="390" t="str">
        <f ca="1">+IF(OFFSET('Water Data'!$G$27,0,10*ROW('Water Data'!G66))="","",OFFSET('Water Data'!$G$27,0,10*ROW('Water Data'!G66)))</f>
        <v/>
      </c>
      <c r="CC72" s="390" t="str">
        <f ca="1">+IF(OFFSET('Water Data'!$G$28,0,10*ROW('Water Data'!G66))="","",OFFSET('Water Data'!$G$28,0,10*ROW('Water Data'!G66)))</f>
        <v/>
      </c>
      <c r="CD72" s="390" t="str">
        <f ca="1">+IF(OFFSET('Water Data'!$G$29,0,10*ROW('Water Data'!G66))="","",OFFSET('Water Data'!$G$29,0,10*ROW('Water Data'!G66)))</f>
        <v/>
      </c>
      <c r="CE72" s="390" t="str">
        <f ca="1">+IF(OFFSET('Water Data'!$H$27,0,10*ROW('Water Data'!H66))="","",OFFSET('Water Data'!$H$27,0,10*ROW('Water Data'!H66)))</f>
        <v/>
      </c>
      <c r="CF72" s="390" t="str">
        <f ca="1">+IF(OFFSET('Water Data'!$H$28,0,10*ROW('Water Data'!H66))="","",OFFSET('Water Data'!$H$28,0,10*ROW('Water Data'!H66)))</f>
        <v/>
      </c>
      <c r="CG72" s="390" t="str">
        <f ca="1">+IF(OFFSET('Water Data'!$H$29,0,10*ROW('Water Data'!H66))="","",OFFSET('Water Data'!$H$29,0,10*ROW('Water Data'!H66)))</f>
        <v/>
      </c>
      <c r="CH72" s="390" t="str">
        <f ca="1">+IF(OFFSET('Water Data'!$I$27,0,10*ROW('Water Data'!I66))="","",OFFSET('Water Data'!$I$27,0,10*ROW('Water Data'!I66)))</f>
        <v/>
      </c>
      <c r="CI72" s="390" t="str">
        <f ca="1">+IF(OFFSET('Water Data'!$I$28,0,10*ROW('Water Data'!I66))="","",OFFSET('Water Data'!$I$28,0,10*ROW('Water Data'!I66)))</f>
        <v/>
      </c>
      <c r="CJ72" s="390" t="str">
        <f ca="1">+IF(OFFSET('Water Data'!$I$29,0,10*ROW('Water Data'!I66))="","",OFFSET('Water Data'!$I$29,0,10*ROW('Water Data'!I66)))</f>
        <v/>
      </c>
      <c r="CK72" s="390" t="str">
        <f ca="1">+IF(OFFSET('Sanitation Data'!$D$28,0,10*ROW('Sanitation Data'!D66))="","",OFFSET('Sanitation Data'!$D$28,0,10*ROW('Sanitation Data'!D66)))</f>
        <v/>
      </c>
      <c r="CL72" s="390" t="str">
        <f ca="1">+IF(OFFSET('Sanitation Data'!$D$29,0,10*ROW('Sanitation Data'!D66))="","",OFFSET('Sanitation Data'!$D$29,0,10*ROW('Sanitation Data'!D66)))</f>
        <v/>
      </c>
      <c r="CM72" s="390" t="str">
        <f ca="1">+IF(OFFSET('Sanitation Data'!$D$30,0,10*ROW('Sanitation Data'!D66))="","",OFFSET('Sanitation Data'!$D$30,0,10*ROW('Sanitation Data'!D66)))</f>
        <v/>
      </c>
      <c r="CN72" s="390" t="str">
        <f ca="1">+IF(OFFSET('Sanitation Data'!$D$31,0,10*ROW('Sanitation Data'!D66))="","",OFFSET('Sanitation Data'!$D$31,0,10*ROW('Sanitation Data'!D66)))</f>
        <v/>
      </c>
      <c r="CO72" s="390" t="str">
        <f ca="1">+IF(OFFSET('Sanitation Data'!$D$32,0,10*ROW('Sanitation Data'!D66))="","",OFFSET('Sanitation Data'!$D$32,0,10*ROW('Sanitation Data'!D66)))</f>
        <v/>
      </c>
      <c r="CP72" s="390" t="str">
        <f ca="1">+IF(OFFSET('Sanitation Data'!$E$28,0,10*ROW('Sanitation Data'!E66))="","",OFFSET('Sanitation Data'!$E$28,0,10*ROW('Sanitation Data'!E66)))</f>
        <v/>
      </c>
      <c r="CQ72" s="390" t="str">
        <f ca="1">+IF(OFFSET('Sanitation Data'!$E$29,0,10*ROW('Sanitation Data'!E66))="","",OFFSET('Sanitation Data'!$E$29,0,10*ROW('Sanitation Data'!E66)))</f>
        <v/>
      </c>
      <c r="CR72" s="390" t="str">
        <f ca="1">+IF(OFFSET('Sanitation Data'!$E$30,0,10*ROW('Sanitation Data'!E66))="","",OFFSET('Sanitation Data'!$E$30,0,10*ROW('Sanitation Data'!E66)))</f>
        <v/>
      </c>
      <c r="CS72" s="390" t="str">
        <f ca="1">+IF(OFFSET('Sanitation Data'!$E$31,0,10*ROW('Sanitation Data'!E66))="","",OFFSET('Sanitation Data'!$E$31,0,10*ROW('Sanitation Data'!E66)))</f>
        <v/>
      </c>
      <c r="CT72" s="390" t="str">
        <f ca="1">+IF(OFFSET('Sanitation Data'!$E$32,0,10*ROW('Sanitation Data'!E66))="","",OFFSET('Sanitation Data'!$E$32,0,10*ROW('Sanitation Data'!E66)))</f>
        <v/>
      </c>
      <c r="CU72" s="390" t="str">
        <f ca="1">+IF(OFFSET('Sanitation Data'!$F$28,0,10*ROW('Sanitation Data'!F66))="","",OFFSET('Sanitation Data'!$F$28,0,10*ROW('Sanitation Data'!F66)))</f>
        <v/>
      </c>
      <c r="CV72" s="390" t="str">
        <f ca="1">+IF(OFFSET('Sanitation Data'!$F$29,0,10*ROW('Sanitation Data'!F66))="","",OFFSET('Sanitation Data'!$F$29,0,10*ROW('Sanitation Data'!F66)))</f>
        <v/>
      </c>
      <c r="CW72" s="390" t="str">
        <f ca="1">+IF(OFFSET('Sanitation Data'!$F$30,0,10*ROW('Sanitation Data'!F66))="","",OFFSET('Sanitation Data'!$F$30,0,10*ROW('Sanitation Data'!F66)))</f>
        <v/>
      </c>
      <c r="CX72" s="390" t="str">
        <f ca="1">+IF(OFFSET('Sanitation Data'!$F$31,0,10*ROW('Sanitation Data'!F66))="","",OFFSET('Sanitation Data'!$F$31,0,10*ROW('Sanitation Data'!F66)))</f>
        <v/>
      </c>
      <c r="CY72" s="390" t="str">
        <f ca="1">+IF(OFFSET('Sanitation Data'!$F$32,0,10*ROW('Sanitation Data'!F66))="","",OFFSET('Sanitation Data'!$F$32,0,10*ROW('Sanitation Data'!F66)))</f>
        <v/>
      </c>
      <c r="CZ72" s="390" t="str">
        <f ca="1">+IF(OFFSET('Sanitation Data'!$G$28,0,10*ROW('Sanitation Data'!G66))="","",OFFSET('Sanitation Data'!$G$28,0,10*ROW('Sanitation Data'!G66)))</f>
        <v/>
      </c>
      <c r="DA72" s="390" t="str">
        <f ca="1">+IF(OFFSET('Sanitation Data'!$G$29,0,10*ROW('Sanitation Data'!G66))="","",OFFSET('Sanitation Data'!$G$29,0,10*ROW('Sanitation Data'!G66)))</f>
        <v/>
      </c>
      <c r="DB72" s="390" t="str">
        <f ca="1">+IF(OFFSET('Sanitation Data'!$G$30,0,10*ROW('Sanitation Data'!G66))="","",OFFSET('Sanitation Data'!$G$30,0,10*ROW('Sanitation Data'!G66)))</f>
        <v/>
      </c>
      <c r="DC72" s="390" t="str">
        <f ca="1">+IF(OFFSET('Sanitation Data'!$G$31,0,10*ROW('Sanitation Data'!G66))="","",OFFSET('Sanitation Data'!$G$31,0,10*ROW('Sanitation Data'!G66)))</f>
        <v/>
      </c>
      <c r="DD72" s="390" t="str">
        <f ca="1">+IF(OFFSET('Sanitation Data'!$G$32,0,10*ROW('Sanitation Data'!G66))="","",OFFSET('Sanitation Data'!$G$32,0,10*ROW('Sanitation Data'!G66)))</f>
        <v/>
      </c>
      <c r="DE72" s="390" t="str">
        <f ca="1">+IF(OFFSET('Sanitation Data'!$H$28,0,10*ROW('Sanitation Data'!H66))="","",OFFSET('Sanitation Data'!$H$28,0,10*ROW('Sanitation Data'!H66)))</f>
        <v/>
      </c>
      <c r="DF72" s="390" t="str">
        <f ca="1">+IF(OFFSET('Sanitation Data'!$H$29,0,10*ROW('Sanitation Data'!H66))="","",OFFSET('Sanitation Data'!$H$29,0,10*ROW('Sanitation Data'!H66)))</f>
        <v/>
      </c>
      <c r="DG72" s="390" t="str">
        <f ca="1">+IF(OFFSET('Sanitation Data'!$H$30,0,10*ROW('Sanitation Data'!H66))="","",OFFSET('Sanitation Data'!$H$30,0,10*ROW('Sanitation Data'!H66)))</f>
        <v/>
      </c>
      <c r="DH72" s="390" t="str">
        <f ca="1">+IF(OFFSET('Sanitation Data'!$H$31,0,10*ROW('Sanitation Data'!H66))="","",OFFSET('Sanitation Data'!$H$31,0,10*ROW('Sanitation Data'!H66)))</f>
        <v/>
      </c>
      <c r="DI72" s="390" t="str">
        <f ca="1">+IF(OFFSET('Sanitation Data'!$H$32,0,10*ROW('Sanitation Data'!H66))="","",OFFSET('Sanitation Data'!$H$32,0,10*ROW('Sanitation Data'!H66)))</f>
        <v/>
      </c>
      <c r="DJ72" s="390" t="str">
        <f ca="1">+IF(OFFSET('Sanitation Data'!$I$28,0,10*ROW('Sanitation Data'!I66))="","",OFFSET('Sanitation Data'!$I$28,0,10*ROW('Sanitation Data'!I66)))</f>
        <v/>
      </c>
      <c r="DK72" s="390" t="str">
        <f ca="1">+IF(OFFSET('Sanitation Data'!$I$29,0,10*ROW('Sanitation Data'!I66))="","",OFFSET('Sanitation Data'!$I$29,0,10*ROW('Sanitation Data'!I66)))</f>
        <v/>
      </c>
      <c r="DL72" s="390" t="str">
        <f ca="1">+IF(OFFSET('Sanitation Data'!$I$30,0,10*ROW('Sanitation Data'!I66))="","",OFFSET('Sanitation Data'!$I$30,0,10*ROW('Sanitation Data'!I66)))</f>
        <v/>
      </c>
      <c r="DM72" s="390" t="str">
        <f ca="1">+IF(OFFSET('Sanitation Data'!$I$31,0,10*ROW('Sanitation Data'!I66))="","",OFFSET('Sanitation Data'!$I$31,0,10*ROW('Sanitation Data'!I66)))</f>
        <v/>
      </c>
      <c r="DN72" s="390" t="str">
        <f ca="1">+IF(OFFSET('Sanitation Data'!$I$32,0,10*ROW('Sanitation Data'!I66))="","",OFFSET('Sanitation Data'!$I$32,0,10*ROW('Sanitation Data'!I66)))</f>
        <v/>
      </c>
      <c r="DO72" s="390" t="str">
        <f ca="1">+IF(OFFSET('Hygiene Data'!$D$11,0,10*ROW('Hygiene Data'!D66))="","",OFFSET('Hygiene Data'!$D$11,0,10*ROW('Hygiene Data'!D66)))</f>
        <v/>
      </c>
      <c r="DP72" s="390" t="str">
        <f ca="1">+IF(OFFSET('Hygiene Data'!$D$12,0,10*ROW('Hygiene Data'!D66))="","",OFFSET('Hygiene Data'!$D$12,0,10*ROW('Hygiene Data'!D66)))</f>
        <v/>
      </c>
      <c r="DQ72" s="390" t="str">
        <f ca="1">+IF(OFFSET('Hygiene Data'!$D$13,0,10*ROW('Hygiene Data'!D66))="","",OFFSET('Hygiene Data'!$D$13,0,10*ROW('Hygiene Data'!D66)))</f>
        <v/>
      </c>
      <c r="DR72" s="390" t="str">
        <f ca="1">+IF(OFFSET('Hygiene Data'!$E$11,0,10*ROW('Hygiene Data'!E66))="","",OFFSET('Hygiene Data'!$E$11,0,10*ROW('Hygiene Data'!E66)))</f>
        <v/>
      </c>
      <c r="DS72" s="390" t="str">
        <f ca="1">+IF(OFFSET('Hygiene Data'!$E$12,0,10*ROW('Hygiene Data'!E66))="","",OFFSET('Hygiene Data'!$E$12,0,10*ROW('Hygiene Data'!E66)))</f>
        <v/>
      </c>
      <c r="DT72" s="390" t="str">
        <f ca="1">+IF(OFFSET('Hygiene Data'!$E$13,0,10*ROW('Hygiene Data'!E66))="","",OFFSET('Hygiene Data'!$E$13,0,10*ROW('Hygiene Data'!E66)))</f>
        <v/>
      </c>
      <c r="DU72" s="390" t="str">
        <f ca="1">+IF(OFFSET('Hygiene Data'!$F$11,0,10*ROW('Hygiene Data'!F66))="","",OFFSET('Hygiene Data'!$F$11,0,10*ROW('Hygiene Data'!F66)))</f>
        <v/>
      </c>
      <c r="DV72" s="390" t="str">
        <f ca="1">+IF(OFFSET('Hygiene Data'!$F$12,0,10*ROW('Hygiene Data'!F66))="","",OFFSET('Hygiene Data'!$F$12,0,10*ROW('Hygiene Data'!F66)))</f>
        <v/>
      </c>
      <c r="DW72" s="390" t="str">
        <f ca="1">+IF(OFFSET('Hygiene Data'!$F$13,0,10*ROW('Hygiene Data'!F66))="","",OFFSET('Hygiene Data'!$F$13,0,10*ROW('Hygiene Data'!F66)))</f>
        <v/>
      </c>
      <c r="DX72" s="390" t="str">
        <f ca="1">+IF(OFFSET('Hygiene Data'!$G$11,0,10*ROW('Hygiene Data'!G66))="","",OFFSET('Hygiene Data'!$G$11,0,10*ROW('Hygiene Data'!G66)))</f>
        <v/>
      </c>
      <c r="DY72" s="390" t="str">
        <f ca="1">+IF(OFFSET('Hygiene Data'!$G$12,0,10*ROW('Hygiene Data'!G66))="","",OFFSET('Hygiene Data'!$G$12,0,10*ROW('Hygiene Data'!G66)))</f>
        <v/>
      </c>
      <c r="DZ72" s="390" t="str">
        <f ca="1">+IF(OFFSET('Hygiene Data'!$G$13,0,10*ROW('Hygiene Data'!G66))="","",OFFSET('Hygiene Data'!$G$13,0,10*ROW('Hygiene Data'!G66)))</f>
        <v/>
      </c>
      <c r="EA72" s="390" t="str">
        <f ca="1">+IF(OFFSET('Hygiene Data'!$H$11,0,10*ROW('Hygiene Data'!H66))="","",OFFSET('Hygiene Data'!$H$11,0,10*ROW('Hygiene Data'!H66)))</f>
        <v/>
      </c>
      <c r="EB72" s="390" t="str">
        <f ca="1">+IF(OFFSET('Hygiene Data'!$H$12,0,10*ROW('Hygiene Data'!H66))="","",OFFSET('Hygiene Data'!$H$12,0,10*ROW('Hygiene Data'!H66)))</f>
        <v/>
      </c>
      <c r="EC72" s="390" t="str">
        <f ca="1">+IF(OFFSET('Hygiene Data'!$H$13,0,10*ROW('Hygiene Data'!H66))="","",OFFSET('Hygiene Data'!$H$13,0,10*ROW('Hygiene Data'!H66)))</f>
        <v/>
      </c>
      <c r="ED72" s="390" t="str">
        <f ca="1">+IF(OFFSET('Hygiene Data'!$I$11,0,10*ROW('Hygiene Data'!I66))="","",OFFSET('Hygiene Data'!$I$11,0,10*ROW('Hygiene Data'!I66)))</f>
        <v/>
      </c>
      <c r="EE72" s="390" t="str">
        <f ca="1">+IF(OFFSET('Hygiene Data'!$I$12,0,10*ROW('Hygiene Data'!I66))="","",OFFSET('Hygiene Data'!$I$12,0,10*ROW('Hygiene Data'!I66)))</f>
        <v/>
      </c>
      <c r="EF72" s="390" t="str">
        <f ca="1">+IF(OFFSET('Hygiene Data'!$I$13,0,10*ROW('Hygiene Data'!I66))="","",OFFSET('Hygiene Data'!$I$13,0,10*ROW('Hygiene Data'!I66)))</f>
        <v/>
      </c>
    </row>
    <row r="73" spans="1:136" x14ac:dyDescent="0.25">
      <c r="A73" s="499" t="str">
        <f ca="1">+IF(OFFSET('Water Data'!$B$2,0,10*ROW('Water Data'!E67))="","",OFFSET('Water Data'!$B$2,0,10*ROW('Water Data'!E67)))</f>
        <v/>
      </c>
      <c r="B73" s="499"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26" t="str">
        <f t="shared" ca="1" si="1"/>
        <v/>
      </c>
      <c r="D73" s="527"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27"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27"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27"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27"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27"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27"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27"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27"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27"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27"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27"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27"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27"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27"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27"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27"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27"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28"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28"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28"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28"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28"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28"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28"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28"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28"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28"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28"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28"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28"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28"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28"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28"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28"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28"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28"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28"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28"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28"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28"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28"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28"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28"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28"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28"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28"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28"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29"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605"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29"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29"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29"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29"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29"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29"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29"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29"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29"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29"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29"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29"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29"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29"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29"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29"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90" t="str">
        <f ca="1">+IF(OFFSET('Water Data'!$D$27,0,10*ROW('Water Data'!D67))="","",OFFSET('Water Data'!$D$27,0,10*ROW('Water Data'!D67)))</f>
        <v/>
      </c>
      <c r="BT73" s="390" t="str">
        <f ca="1">+IF(OFFSET('Water Data'!$D$28,0,10*ROW('Water Data'!D67))="","",OFFSET('Water Data'!$D$28,0,10*ROW('Water Data'!D67)))</f>
        <v/>
      </c>
      <c r="BU73" s="390" t="str">
        <f ca="1">+IF(OFFSET('Water Data'!$D$29,0,10*ROW('Water Data'!D67))="","",OFFSET('Water Data'!$D$29,0,10*ROW('Water Data'!D67)))</f>
        <v/>
      </c>
      <c r="BV73" s="390" t="str">
        <f ca="1">+IF(OFFSET('Water Data'!$E$27,0,10*ROW('Water Data'!E67))="","",OFFSET('Water Data'!$E$27,0,10*ROW('Water Data'!E67)))</f>
        <v/>
      </c>
      <c r="BW73" s="390" t="str">
        <f ca="1">+IF(OFFSET('Water Data'!$E$28,0,10*ROW('Water Data'!E67))="","",OFFSET('Water Data'!$E$28,0,10*ROW('Water Data'!E67)))</f>
        <v/>
      </c>
      <c r="BX73" s="390" t="str">
        <f ca="1">+IF(OFFSET('Water Data'!$E$29,0,10*ROW('Water Data'!E67))="","",OFFSET('Water Data'!$E$29,0,10*ROW('Water Data'!E67)))</f>
        <v/>
      </c>
      <c r="BY73" s="390" t="str">
        <f ca="1">+IF(OFFSET('Water Data'!$F$27,0,10*ROW('Water Data'!F67))="","",OFFSET('Water Data'!$F$27,0,10*ROW('Water Data'!F67)))</f>
        <v/>
      </c>
      <c r="BZ73" s="390" t="str">
        <f ca="1">+IF(OFFSET('Water Data'!$F$28,0,10*ROW('Water Data'!F67))="","",OFFSET('Water Data'!$F$28,0,10*ROW('Water Data'!F67)))</f>
        <v/>
      </c>
      <c r="CA73" s="390" t="str">
        <f ca="1">+IF(OFFSET('Water Data'!$F$29,0,10*ROW('Water Data'!F67))="","",OFFSET('Water Data'!$F$29,0,10*ROW('Water Data'!F67)))</f>
        <v/>
      </c>
      <c r="CB73" s="390" t="str">
        <f ca="1">+IF(OFFSET('Water Data'!$G$27,0,10*ROW('Water Data'!G67))="","",OFFSET('Water Data'!$G$27,0,10*ROW('Water Data'!G67)))</f>
        <v/>
      </c>
      <c r="CC73" s="390" t="str">
        <f ca="1">+IF(OFFSET('Water Data'!$G$28,0,10*ROW('Water Data'!G67))="","",OFFSET('Water Data'!$G$28,0,10*ROW('Water Data'!G67)))</f>
        <v/>
      </c>
      <c r="CD73" s="390" t="str">
        <f ca="1">+IF(OFFSET('Water Data'!$G$29,0,10*ROW('Water Data'!G67))="","",OFFSET('Water Data'!$G$29,0,10*ROW('Water Data'!G67)))</f>
        <v/>
      </c>
      <c r="CE73" s="390" t="str">
        <f ca="1">+IF(OFFSET('Water Data'!$H$27,0,10*ROW('Water Data'!H67))="","",OFFSET('Water Data'!$H$27,0,10*ROW('Water Data'!H67)))</f>
        <v/>
      </c>
      <c r="CF73" s="390" t="str">
        <f ca="1">+IF(OFFSET('Water Data'!$H$28,0,10*ROW('Water Data'!H67))="","",OFFSET('Water Data'!$H$28,0,10*ROW('Water Data'!H67)))</f>
        <v/>
      </c>
      <c r="CG73" s="390" t="str">
        <f ca="1">+IF(OFFSET('Water Data'!$H$29,0,10*ROW('Water Data'!H67))="","",OFFSET('Water Data'!$H$29,0,10*ROW('Water Data'!H67)))</f>
        <v/>
      </c>
      <c r="CH73" s="390" t="str">
        <f ca="1">+IF(OFFSET('Water Data'!$I$27,0,10*ROW('Water Data'!I67))="","",OFFSET('Water Data'!$I$27,0,10*ROW('Water Data'!I67)))</f>
        <v/>
      </c>
      <c r="CI73" s="390" t="str">
        <f ca="1">+IF(OFFSET('Water Data'!$I$28,0,10*ROW('Water Data'!I67))="","",OFFSET('Water Data'!$I$28,0,10*ROW('Water Data'!I67)))</f>
        <v/>
      </c>
      <c r="CJ73" s="390" t="str">
        <f ca="1">+IF(OFFSET('Water Data'!$I$29,0,10*ROW('Water Data'!I67))="","",OFFSET('Water Data'!$I$29,0,10*ROW('Water Data'!I67)))</f>
        <v/>
      </c>
      <c r="CK73" s="390" t="str">
        <f ca="1">+IF(OFFSET('Sanitation Data'!$D$28,0,10*ROW('Sanitation Data'!D67))="","",OFFSET('Sanitation Data'!$D$28,0,10*ROW('Sanitation Data'!D67)))</f>
        <v/>
      </c>
      <c r="CL73" s="390" t="str">
        <f ca="1">+IF(OFFSET('Sanitation Data'!$D$29,0,10*ROW('Sanitation Data'!D67))="","",OFFSET('Sanitation Data'!$D$29,0,10*ROW('Sanitation Data'!D67)))</f>
        <v/>
      </c>
      <c r="CM73" s="390" t="str">
        <f ca="1">+IF(OFFSET('Sanitation Data'!$D$30,0,10*ROW('Sanitation Data'!D67))="","",OFFSET('Sanitation Data'!$D$30,0,10*ROW('Sanitation Data'!D67)))</f>
        <v/>
      </c>
      <c r="CN73" s="390" t="str">
        <f ca="1">+IF(OFFSET('Sanitation Data'!$D$31,0,10*ROW('Sanitation Data'!D67))="","",OFFSET('Sanitation Data'!$D$31,0,10*ROW('Sanitation Data'!D67)))</f>
        <v/>
      </c>
      <c r="CO73" s="390" t="str">
        <f ca="1">+IF(OFFSET('Sanitation Data'!$D$32,0,10*ROW('Sanitation Data'!D67))="","",OFFSET('Sanitation Data'!$D$32,0,10*ROW('Sanitation Data'!D67)))</f>
        <v/>
      </c>
      <c r="CP73" s="390" t="str">
        <f ca="1">+IF(OFFSET('Sanitation Data'!$E$28,0,10*ROW('Sanitation Data'!E67))="","",OFFSET('Sanitation Data'!$E$28,0,10*ROW('Sanitation Data'!E67)))</f>
        <v/>
      </c>
      <c r="CQ73" s="390" t="str">
        <f ca="1">+IF(OFFSET('Sanitation Data'!$E$29,0,10*ROW('Sanitation Data'!E67))="","",OFFSET('Sanitation Data'!$E$29,0,10*ROW('Sanitation Data'!E67)))</f>
        <v/>
      </c>
      <c r="CR73" s="390" t="str">
        <f ca="1">+IF(OFFSET('Sanitation Data'!$E$30,0,10*ROW('Sanitation Data'!E67))="","",OFFSET('Sanitation Data'!$E$30,0,10*ROW('Sanitation Data'!E67)))</f>
        <v/>
      </c>
      <c r="CS73" s="390" t="str">
        <f ca="1">+IF(OFFSET('Sanitation Data'!$E$31,0,10*ROW('Sanitation Data'!E67))="","",OFFSET('Sanitation Data'!$E$31,0,10*ROW('Sanitation Data'!E67)))</f>
        <v/>
      </c>
      <c r="CT73" s="390" t="str">
        <f ca="1">+IF(OFFSET('Sanitation Data'!$E$32,0,10*ROW('Sanitation Data'!E67))="","",OFFSET('Sanitation Data'!$E$32,0,10*ROW('Sanitation Data'!E67)))</f>
        <v/>
      </c>
      <c r="CU73" s="390" t="str">
        <f ca="1">+IF(OFFSET('Sanitation Data'!$F$28,0,10*ROW('Sanitation Data'!F67))="","",OFFSET('Sanitation Data'!$F$28,0,10*ROW('Sanitation Data'!F67)))</f>
        <v/>
      </c>
      <c r="CV73" s="390" t="str">
        <f ca="1">+IF(OFFSET('Sanitation Data'!$F$29,0,10*ROW('Sanitation Data'!F67))="","",OFFSET('Sanitation Data'!$F$29,0,10*ROW('Sanitation Data'!F67)))</f>
        <v/>
      </c>
      <c r="CW73" s="390" t="str">
        <f ca="1">+IF(OFFSET('Sanitation Data'!$F$30,0,10*ROW('Sanitation Data'!F67))="","",OFFSET('Sanitation Data'!$F$30,0,10*ROW('Sanitation Data'!F67)))</f>
        <v/>
      </c>
      <c r="CX73" s="390" t="str">
        <f ca="1">+IF(OFFSET('Sanitation Data'!$F$31,0,10*ROW('Sanitation Data'!F67))="","",OFFSET('Sanitation Data'!$F$31,0,10*ROW('Sanitation Data'!F67)))</f>
        <v/>
      </c>
      <c r="CY73" s="390" t="str">
        <f ca="1">+IF(OFFSET('Sanitation Data'!$F$32,0,10*ROW('Sanitation Data'!F67))="","",OFFSET('Sanitation Data'!$F$32,0,10*ROW('Sanitation Data'!F67)))</f>
        <v/>
      </c>
      <c r="CZ73" s="390" t="str">
        <f ca="1">+IF(OFFSET('Sanitation Data'!$G$28,0,10*ROW('Sanitation Data'!G67))="","",OFFSET('Sanitation Data'!$G$28,0,10*ROW('Sanitation Data'!G67)))</f>
        <v/>
      </c>
      <c r="DA73" s="390" t="str">
        <f ca="1">+IF(OFFSET('Sanitation Data'!$G$29,0,10*ROW('Sanitation Data'!G67))="","",OFFSET('Sanitation Data'!$G$29,0,10*ROW('Sanitation Data'!G67)))</f>
        <v/>
      </c>
      <c r="DB73" s="390" t="str">
        <f ca="1">+IF(OFFSET('Sanitation Data'!$G$30,0,10*ROW('Sanitation Data'!G67))="","",OFFSET('Sanitation Data'!$G$30,0,10*ROW('Sanitation Data'!G67)))</f>
        <v/>
      </c>
      <c r="DC73" s="390" t="str">
        <f ca="1">+IF(OFFSET('Sanitation Data'!$G$31,0,10*ROW('Sanitation Data'!G67))="","",OFFSET('Sanitation Data'!$G$31,0,10*ROW('Sanitation Data'!G67)))</f>
        <v/>
      </c>
      <c r="DD73" s="390" t="str">
        <f ca="1">+IF(OFFSET('Sanitation Data'!$G$32,0,10*ROW('Sanitation Data'!G67))="","",OFFSET('Sanitation Data'!$G$32,0,10*ROW('Sanitation Data'!G67)))</f>
        <v/>
      </c>
      <c r="DE73" s="390" t="str">
        <f ca="1">+IF(OFFSET('Sanitation Data'!$H$28,0,10*ROW('Sanitation Data'!H67))="","",OFFSET('Sanitation Data'!$H$28,0,10*ROW('Sanitation Data'!H67)))</f>
        <v/>
      </c>
      <c r="DF73" s="390" t="str">
        <f ca="1">+IF(OFFSET('Sanitation Data'!$H$29,0,10*ROW('Sanitation Data'!H67))="","",OFFSET('Sanitation Data'!$H$29,0,10*ROW('Sanitation Data'!H67)))</f>
        <v/>
      </c>
      <c r="DG73" s="390" t="str">
        <f ca="1">+IF(OFFSET('Sanitation Data'!$H$30,0,10*ROW('Sanitation Data'!H67))="","",OFFSET('Sanitation Data'!$H$30,0,10*ROW('Sanitation Data'!H67)))</f>
        <v/>
      </c>
      <c r="DH73" s="390" t="str">
        <f ca="1">+IF(OFFSET('Sanitation Data'!$H$31,0,10*ROW('Sanitation Data'!H67))="","",OFFSET('Sanitation Data'!$H$31,0,10*ROW('Sanitation Data'!H67)))</f>
        <v/>
      </c>
      <c r="DI73" s="390" t="str">
        <f ca="1">+IF(OFFSET('Sanitation Data'!$H$32,0,10*ROW('Sanitation Data'!H67))="","",OFFSET('Sanitation Data'!$H$32,0,10*ROW('Sanitation Data'!H67)))</f>
        <v/>
      </c>
      <c r="DJ73" s="390" t="str">
        <f ca="1">+IF(OFFSET('Sanitation Data'!$I$28,0,10*ROW('Sanitation Data'!I67))="","",OFFSET('Sanitation Data'!$I$28,0,10*ROW('Sanitation Data'!I67)))</f>
        <v/>
      </c>
      <c r="DK73" s="390" t="str">
        <f ca="1">+IF(OFFSET('Sanitation Data'!$I$29,0,10*ROW('Sanitation Data'!I67))="","",OFFSET('Sanitation Data'!$I$29,0,10*ROW('Sanitation Data'!I67)))</f>
        <v/>
      </c>
      <c r="DL73" s="390" t="str">
        <f ca="1">+IF(OFFSET('Sanitation Data'!$I$30,0,10*ROW('Sanitation Data'!I67))="","",OFFSET('Sanitation Data'!$I$30,0,10*ROW('Sanitation Data'!I67)))</f>
        <v/>
      </c>
      <c r="DM73" s="390" t="str">
        <f ca="1">+IF(OFFSET('Sanitation Data'!$I$31,0,10*ROW('Sanitation Data'!I67))="","",OFFSET('Sanitation Data'!$I$31,0,10*ROW('Sanitation Data'!I67)))</f>
        <v/>
      </c>
      <c r="DN73" s="390" t="str">
        <f ca="1">+IF(OFFSET('Sanitation Data'!$I$32,0,10*ROW('Sanitation Data'!I67))="","",OFFSET('Sanitation Data'!$I$32,0,10*ROW('Sanitation Data'!I67)))</f>
        <v/>
      </c>
      <c r="DO73" s="390" t="str">
        <f ca="1">+IF(OFFSET('Hygiene Data'!$D$11,0,10*ROW('Hygiene Data'!D67))="","",OFFSET('Hygiene Data'!$D$11,0,10*ROW('Hygiene Data'!D67)))</f>
        <v/>
      </c>
      <c r="DP73" s="390" t="str">
        <f ca="1">+IF(OFFSET('Hygiene Data'!$D$12,0,10*ROW('Hygiene Data'!D67))="","",OFFSET('Hygiene Data'!$D$12,0,10*ROW('Hygiene Data'!D67)))</f>
        <v/>
      </c>
      <c r="DQ73" s="390" t="str">
        <f ca="1">+IF(OFFSET('Hygiene Data'!$D$13,0,10*ROW('Hygiene Data'!D67))="","",OFFSET('Hygiene Data'!$D$13,0,10*ROW('Hygiene Data'!D67)))</f>
        <v/>
      </c>
      <c r="DR73" s="390" t="str">
        <f ca="1">+IF(OFFSET('Hygiene Data'!$E$11,0,10*ROW('Hygiene Data'!E67))="","",OFFSET('Hygiene Data'!$E$11,0,10*ROW('Hygiene Data'!E67)))</f>
        <v/>
      </c>
      <c r="DS73" s="390" t="str">
        <f ca="1">+IF(OFFSET('Hygiene Data'!$E$12,0,10*ROW('Hygiene Data'!E67))="","",OFFSET('Hygiene Data'!$E$12,0,10*ROW('Hygiene Data'!E67)))</f>
        <v/>
      </c>
      <c r="DT73" s="390" t="str">
        <f ca="1">+IF(OFFSET('Hygiene Data'!$E$13,0,10*ROW('Hygiene Data'!E67))="","",OFFSET('Hygiene Data'!$E$13,0,10*ROW('Hygiene Data'!E67)))</f>
        <v/>
      </c>
      <c r="DU73" s="390" t="str">
        <f ca="1">+IF(OFFSET('Hygiene Data'!$F$11,0,10*ROW('Hygiene Data'!F67))="","",OFFSET('Hygiene Data'!$F$11,0,10*ROW('Hygiene Data'!F67)))</f>
        <v/>
      </c>
      <c r="DV73" s="390" t="str">
        <f ca="1">+IF(OFFSET('Hygiene Data'!$F$12,0,10*ROW('Hygiene Data'!F67))="","",OFFSET('Hygiene Data'!$F$12,0,10*ROW('Hygiene Data'!F67)))</f>
        <v/>
      </c>
      <c r="DW73" s="390" t="str">
        <f ca="1">+IF(OFFSET('Hygiene Data'!$F$13,0,10*ROW('Hygiene Data'!F67))="","",OFFSET('Hygiene Data'!$F$13,0,10*ROW('Hygiene Data'!F67)))</f>
        <v/>
      </c>
      <c r="DX73" s="390" t="str">
        <f ca="1">+IF(OFFSET('Hygiene Data'!$G$11,0,10*ROW('Hygiene Data'!G67))="","",OFFSET('Hygiene Data'!$G$11,0,10*ROW('Hygiene Data'!G67)))</f>
        <v/>
      </c>
      <c r="DY73" s="390" t="str">
        <f ca="1">+IF(OFFSET('Hygiene Data'!$G$12,0,10*ROW('Hygiene Data'!G67))="","",OFFSET('Hygiene Data'!$G$12,0,10*ROW('Hygiene Data'!G67)))</f>
        <v/>
      </c>
      <c r="DZ73" s="390" t="str">
        <f ca="1">+IF(OFFSET('Hygiene Data'!$G$13,0,10*ROW('Hygiene Data'!G67))="","",OFFSET('Hygiene Data'!$G$13,0,10*ROW('Hygiene Data'!G67)))</f>
        <v/>
      </c>
      <c r="EA73" s="390" t="str">
        <f ca="1">+IF(OFFSET('Hygiene Data'!$H$11,0,10*ROW('Hygiene Data'!H67))="","",OFFSET('Hygiene Data'!$H$11,0,10*ROW('Hygiene Data'!H67)))</f>
        <v/>
      </c>
      <c r="EB73" s="390" t="str">
        <f ca="1">+IF(OFFSET('Hygiene Data'!$H$12,0,10*ROW('Hygiene Data'!H67))="","",OFFSET('Hygiene Data'!$H$12,0,10*ROW('Hygiene Data'!H67)))</f>
        <v/>
      </c>
      <c r="EC73" s="390" t="str">
        <f ca="1">+IF(OFFSET('Hygiene Data'!$H$13,0,10*ROW('Hygiene Data'!H67))="","",OFFSET('Hygiene Data'!$H$13,0,10*ROW('Hygiene Data'!H67)))</f>
        <v/>
      </c>
      <c r="ED73" s="390" t="str">
        <f ca="1">+IF(OFFSET('Hygiene Data'!$I$11,0,10*ROW('Hygiene Data'!I67))="","",OFFSET('Hygiene Data'!$I$11,0,10*ROW('Hygiene Data'!I67)))</f>
        <v/>
      </c>
      <c r="EE73" s="390" t="str">
        <f ca="1">+IF(OFFSET('Hygiene Data'!$I$12,0,10*ROW('Hygiene Data'!I67))="","",OFFSET('Hygiene Data'!$I$12,0,10*ROW('Hygiene Data'!I67)))</f>
        <v/>
      </c>
      <c r="EF73" s="390" t="str">
        <f ca="1">+IF(OFFSET('Hygiene Data'!$I$13,0,10*ROW('Hygiene Data'!I67))="","",OFFSET('Hygiene Data'!$I$13,0,10*ROW('Hygiene Data'!I67)))</f>
        <v/>
      </c>
    </row>
    <row r="74" spans="1:136" x14ac:dyDescent="0.25">
      <c r="A74" s="499" t="str">
        <f ca="1">+IF(OFFSET('Water Data'!$B$2,0,10*ROW('Water Data'!E68))="","",OFFSET('Water Data'!$B$2,0,10*ROW('Water Data'!E68)))</f>
        <v/>
      </c>
      <c r="B74" s="499"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26" t="str">
        <f t="shared" ca="1" si="1"/>
        <v/>
      </c>
      <c r="D74" s="527"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27"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27"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27"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27"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27"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27"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27"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27"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27"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27"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27"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27"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27"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27"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27"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27"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27"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28"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28"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28"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28"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28"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28"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28"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28"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28"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28"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28"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28"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28"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28"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28"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28"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28"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28"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28"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28"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28"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28"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28"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28"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28"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28"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28"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28"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28"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28"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29"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605"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29"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29"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29"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29"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29"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29"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29"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29"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29"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29"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29"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29"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29"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29"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29"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29"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90" t="str">
        <f ca="1">+IF(OFFSET('Water Data'!$D$27,0,10*ROW('Water Data'!D68))="","",OFFSET('Water Data'!$D$27,0,10*ROW('Water Data'!D68)))</f>
        <v/>
      </c>
      <c r="BT74" s="390" t="str">
        <f ca="1">+IF(OFFSET('Water Data'!$D$28,0,10*ROW('Water Data'!D68))="","",OFFSET('Water Data'!$D$28,0,10*ROW('Water Data'!D68)))</f>
        <v/>
      </c>
      <c r="BU74" s="390" t="str">
        <f ca="1">+IF(OFFSET('Water Data'!$D$29,0,10*ROW('Water Data'!D68))="","",OFFSET('Water Data'!$D$29,0,10*ROW('Water Data'!D68)))</f>
        <v/>
      </c>
      <c r="BV74" s="390" t="str">
        <f ca="1">+IF(OFFSET('Water Data'!$E$27,0,10*ROW('Water Data'!E68))="","",OFFSET('Water Data'!$E$27,0,10*ROW('Water Data'!E68)))</f>
        <v/>
      </c>
      <c r="BW74" s="390" t="str">
        <f ca="1">+IF(OFFSET('Water Data'!$E$28,0,10*ROW('Water Data'!E68))="","",OFFSET('Water Data'!$E$28,0,10*ROW('Water Data'!E68)))</f>
        <v/>
      </c>
      <c r="BX74" s="390" t="str">
        <f ca="1">+IF(OFFSET('Water Data'!$E$29,0,10*ROW('Water Data'!E68))="","",OFFSET('Water Data'!$E$29,0,10*ROW('Water Data'!E68)))</f>
        <v/>
      </c>
      <c r="BY74" s="390" t="str">
        <f ca="1">+IF(OFFSET('Water Data'!$F$27,0,10*ROW('Water Data'!F68))="","",OFFSET('Water Data'!$F$27,0,10*ROW('Water Data'!F68)))</f>
        <v/>
      </c>
      <c r="BZ74" s="390" t="str">
        <f ca="1">+IF(OFFSET('Water Data'!$F$28,0,10*ROW('Water Data'!F68))="","",OFFSET('Water Data'!$F$28,0,10*ROW('Water Data'!F68)))</f>
        <v/>
      </c>
      <c r="CA74" s="390" t="str">
        <f ca="1">+IF(OFFSET('Water Data'!$F$29,0,10*ROW('Water Data'!F68))="","",OFFSET('Water Data'!$F$29,0,10*ROW('Water Data'!F68)))</f>
        <v/>
      </c>
      <c r="CB74" s="390" t="str">
        <f ca="1">+IF(OFFSET('Water Data'!$G$27,0,10*ROW('Water Data'!G68))="","",OFFSET('Water Data'!$G$27,0,10*ROW('Water Data'!G68)))</f>
        <v/>
      </c>
      <c r="CC74" s="390" t="str">
        <f ca="1">+IF(OFFSET('Water Data'!$G$28,0,10*ROW('Water Data'!G68))="","",OFFSET('Water Data'!$G$28,0,10*ROW('Water Data'!G68)))</f>
        <v/>
      </c>
      <c r="CD74" s="390" t="str">
        <f ca="1">+IF(OFFSET('Water Data'!$G$29,0,10*ROW('Water Data'!G68))="","",OFFSET('Water Data'!$G$29,0,10*ROW('Water Data'!G68)))</f>
        <v/>
      </c>
      <c r="CE74" s="390" t="str">
        <f ca="1">+IF(OFFSET('Water Data'!$H$27,0,10*ROW('Water Data'!H68))="","",OFFSET('Water Data'!$H$27,0,10*ROW('Water Data'!H68)))</f>
        <v/>
      </c>
      <c r="CF74" s="390" t="str">
        <f ca="1">+IF(OFFSET('Water Data'!$H$28,0,10*ROW('Water Data'!H68))="","",OFFSET('Water Data'!$H$28,0,10*ROW('Water Data'!H68)))</f>
        <v/>
      </c>
      <c r="CG74" s="390" t="str">
        <f ca="1">+IF(OFFSET('Water Data'!$H$29,0,10*ROW('Water Data'!H68))="","",OFFSET('Water Data'!$H$29,0,10*ROW('Water Data'!H68)))</f>
        <v/>
      </c>
      <c r="CH74" s="390" t="str">
        <f ca="1">+IF(OFFSET('Water Data'!$I$27,0,10*ROW('Water Data'!I68))="","",OFFSET('Water Data'!$I$27,0,10*ROW('Water Data'!I68)))</f>
        <v/>
      </c>
      <c r="CI74" s="390" t="str">
        <f ca="1">+IF(OFFSET('Water Data'!$I$28,0,10*ROW('Water Data'!I68))="","",OFFSET('Water Data'!$I$28,0,10*ROW('Water Data'!I68)))</f>
        <v/>
      </c>
      <c r="CJ74" s="390" t="str">
        <f ca="1">+IF(OFFSET('Water Data'!$I$29,0,10*ROW('Water Data'!I68))="","",OFFSET('Water Data'!$I$29,0,10*ROW('Water Data'!I68)))</f>
        <v/>
      </c>
      <c r="CK74" s="390" t="str">
        <f ca="1">+IF(OFFSET('Sanitation Data'!$D$28,0,10*ROW('Sanitation Data'!D68))="","",OFFSET('Sanitation Data'!$D$28,0,10*ROW('Sanitation Data'!D68)))</f>
        <v/>
      </c>
      <c r="CL74" s="390" t="str">
        <f ca="1">+IF(OFFSET('Sanitation Data'!$D$29,0,10*ROW('Sanitation Data'!D68))="","",OFFSET('Sanitation Data'!$D$29,0,10*ROW('Sanitation Data'!D68)))</f>
        <v/>
      </c>
      <c r="CM74" s="390" t="str">
        <f ca="1">+IF(OFFSET('Sanitation Data'!$D$30,0,10*ROW('Sanitation Data'!D68))="","",OFFSET('Sanitation Data'!$D$30,0,10*ROW('Sanitation Data'!D68)))</f>
        <v/>
      </c>
      <c r="CN74" s="390" t="str">
        <f ca="1">+IF(OFFSET('Sanitation Data'!$D$31,0,10*ROW('Sanitation Data'!D68))="","",OFFSET('Sanitation Data'!$D$31,0,10*ROW('Sanitation Data'!D68)))</f>
        <v/>
      </c>
      <c r="CO74" s="390" t="str">
        <f ca="1">+IF(OFFSET('Sanitation Data'!$D$32,0,10*ROW('Sanitation Data'!D68))="","",OFFSET('Sanitation Data'!$D$32,0,10*ROW('Sanitation Data'!D68)))</f>
        <v/>
      </c>
      <c r="CP74" s="390" t="str">
        <f ca="1">+IF(OFFSET('Sanitation Data'!$E$28,0,10*ROW('Sanitation Data'!E68))="","",OFFSET('Sanitation Data'!$E$28,0,10*ROW('Sanitation Data'!E68)))</f>
        <v/>
      </c>
      <c r="CQ74" s="390" t="str">
        <f ca="1">+IF(OFFSET('Sanitation Data'!$E$29,0,10*ROW('Sanitation Data'!E68))="","",OFFSET('Sanitation Data'!$E$29,0,10*ROW('Sanitation Data'!E68)))</f>
        <v/>
      </c>
      <c r="CR74" s="390" t="str">
        <f ca="1">+IF(OFFSET('Sanitation Data'!$E$30,0,10*ROW('Sanitation Data'!E68))="","",OFFSET('Sanitation Data'!$E$30,0,10*ROW('Sanitation Data'!E68)))</f>
        <v/>
      </c>
      <c r="CS74" s="390" t="str">
        <f ca="1">+IF(OFFSET('Sanitation Data'!$E$31,0,10*ROW('Sanitation Data'!E68))="","",OFFSET('Sanitation Data'!$E$31,0,10*ROW('Sanitation Data'!E68)))</f>
        <v/>
      </c>
      <c r="CT74" s="390" t="str">
        <f ca="1">+IF(OFFSET('Sanitation Data'!$E$32,0,10*ROW('Sanitation Data'!E68))="","",OFFSET('Sanitation Data'!$E$32,0,10*ROW('Sanitation Data'!E68)))</f>
        <v/>
      </c>
      <c r="CU74" s="390" t="str">
        <f ca="1">+IF(OFFSET('Sanitation Data'!$F$28,0,10*ROW('Sanitation Data'!F68))="","",OFFSET('Sanitation Data'!$F$28,0,10*ROW('Sanitation Data'!F68)))</f>
        <v/>
      </c>
      <c r="CV74" s="390" t="str">
        <f ca="1">+IF(OFFSET('Sanitation Data'!$F$29,0,10*ROW('Sanitation Data'!F68))="","",OFFSET('Sanitation Data'!$F$29,0,10*ROW('Sanitation Data'!F68)))</f>
        <v/>
      </c>
      <c r="CW74" s="390" t="str">
        <f ca="1">+IF(OFFSET('Sanitation Data'!$F$30,0,10*ROW('Sanitation Data'!F68))="","",OFFSET('Sanitation Data'!$F$30,0,10*ROW('Sanitation Data'!F68)))</f>
        <v/>
      </c>
      <c r="CX74" s="390" t="str">
        <f ca="1">+IF(OFFSET('Sanitation Data'!$F$31,0,10*ROW('Sanitation Data'!F68))="","",OFFSET('Sanitation Data'!$F$31,0,10*ROW('Sanitation Data'!F68)))</f>
        <v/>
      </c>
      <c r="CY74" s="390" t="str">
        <f ca="1">+IF(OFFSET('Sanitation Data'!$F$32,0,10*ROW('Sanitation Data'!F68))="","",OFFSET('Sanitation Data'!$F$32,0,10*ROW('Sanitation Data'!F68)))</f>
        <v/>
      </c>
      <c r="CZ74" s="390" t="str">
        <f ca="1">+IF(OFFSET('Sanitation Data'!$G$28,0,10*ROW('Sanitation Data'!G68))="","",OFFSET('Sanitation Data'!$G$28,0,10*ROW('Sanitation Data'!G68)))</f>
        <v/>
      </c>
      <c r="DA74" s="390" t="str">
        <f ca="1">+IF(OFFSET('Sanitation Data'!$G$29,0,10*ROW('Sanitation Data'!G68))="","",OFFSET('Sanitation Data'!$G$29,0,10*ROW('Sanitation Data'!G68)))</f>
        <v/>
      </c>
      <c r="DB74" s="390" t="str">
        <f ca="1">+IF(OFFSET('Sanitation Data'!$G$30,0,10*ROW('Sanitation Data'!G68))="","",OFFSET('Sanitation Data'!$G$30,0,10*ROW('Sanitation Data'!G68)))</f>
        <v/>
      </c>
      <c r="DC74" s="390" t="str">
        <f ca="1">+IF(OFFSET('Sanitation Data'!$G$31,0,10*ROW('Sanitation Data'!G68))="","",OFFSET('Sanitation Data'!$G$31,0,10*ROW('Sanitation Data'!G68)))</f>
        <v/>
      </c>
      <c r="DD74" s="390" t="str">
        <f ca="1">+IF(OFFSET('Sanitation Data'!$G$32,0,10*ROW('Sanitation Data'!G68))="","",OFFSET('Sanitation Data'!$G$32,0,10*ROW('Sanitation Data'!G68)))</f>
        <v/>
      </c>
      <c r="DE74" s="390" t="str">
        <f ca="1">+IF(OFFSET('Sanitation Data'!$H$28,0,10*ROW('Sanitation Data'!H68))="","",OFFSET('Sanitation Data'!$H$28,0,10*ROW('Sanitation Data'!H68)))</f>
        <v/>
      </c>
      <c r="DF74" s="390" t="str">
        <f ca="1">+IF(OFFSET('Sanitation Data'!$H$29,0,10*ROW('Sanitation Data'!H68))="","",OFFSET('Sanitation Data'!$H$29,0,10*ROW('Sanitation Data'!H68)))</f>
        <v/>
      </c>
      <c r="DG74" s="390" t="str">
        <f ca="1">+IF(OFFSET('Sanitation Data'!$H$30,0,10*ROW('Sanitation Data'!H68))="","",OFFSET('Sanitation Data'!$H$30,0,10*ROW('Sanitation Data'!H68)))</f>
        <v/>
      </c>
      <c r="DH74" s="390" t="str">
        <f ca="1">+IF(OFFSET('Sanitation Data'!$H$31,0,10*ROW('Sanitation Data'!H68))="","",OFFSET('Sanitation Data'!$H$31,0,10*ROW('Sanitation Data'!H68)))</f>
        <v/>
      </c>
      <c r="DI74" s="390" t="str">
        <f ca="1">+IF(OFFSET('Sanitation Data'!$H$32,0,10*ROW('Sanitation Data'!H68))="","",OFFSET('Sanitation Data'!$H$32,0,10*ROW('Sanitation Data'!H68)))</f>
        <v/>
      </c>
      <c r="DJ74" s="390" t="str">
        <f ca="1">+IF(OFFSET('Sanitation Data'!$I$28,0,10*ROW('Sanitation Data'!I68))="","",OFFSET('Sanitation Data'!$I$28,0,10*ROW('Sanitation Data'!I68)))</f>
        <v/>
      </c>
      <c r="DK74" s="390" t="str">
        <f ca="1">+IF(OFFSET('Sanitation Data'!$I$29,0,10*ROW('Sanitation Data'!I68))="","",OFFSET('Sanitation Data'!$I$29,0,10*ROW('Sanitation Data'!I68)))</f>
        <v/>
      </c>
      <c r="DL74" s="390" t="str">
        <f ca="1">+IF(OFFSET('Sanitation Data'!$I$30,0,10*ROW('Sanitation Data'!I68))="","",OFFSET('Sanitation Data'!$I$30,0,10*ROW('Sanitation Data'!I68)))</f>
        <v/>
      </c>
      <c r="DM74" s="390" t="str">
        <f ca="1">+IF(OFFSET('Sanitation Data'!$I$31,0,10*ROW('Sanitation Data'!I68))="","",OFFSET('Sanitation Data'!$I$31,0,10*ROW('Sanitation Data'!I68)))</f>
        <v/>
      </c>
      <c r="DN74" s="390" t="str">
        <f ca="1">+IF(OFFSET('Sanitation Data'!$I$32,0,10*ROW('Sanitation Data'!I68))="","",OFFSET('Sanitation Data'!$I$32,0,10*ROW('Sanitation Data'!I68)))</f>
        <v/>
      </c>
      <c r="DO74" s="390" t="str">
        <f ca="1">+IF(OFFSET('Hygiene Data'!$D$11,0,10*ROW('Hygiene Data'!D68))="","",OFFSET('Hygiene Data'!$D$11,0,10*ROW('Hygiene Data'!D68)))</f>
        <v/>
      </c>
      <c r="DP74" s="390" t="str">
        <f ca="1">+IF(OFFSET('Hygiene Data'!$D$12,0,10*ROW('Hygiene Data'!D68))="","",OFFSET('Hygiene Data'!$D$12,0,10*ROW('Hygiene Data'!D68)))</f>
        <v/>
      </c>
      <c r="DQ74" s="390" t="str">
        <f ca="1">+IF(OFFSET('Hygiene Data'!$D$13,0,10*ROW('Hygiene Data'!D68))="","",OFFSET('Hygiene Data'!$D$13,0,10*ROW('Hygiene Data'!D68)))</f>
        <v/>
      </c>
      <c r="DR74" s="390" t="str">
        <f ca="1">+IF(OFFSET('Hygiene Data'!$E$11,0,10*ROW('Hygiene Data'!E68))="","",OFFSET('Hygiene Data'!$E$11,0,10*ROW('Hygiene Data'!E68)))</f>
        <v/>
      </c>
      <c r="DS74" s="390" t="str">
        <f ca="1">+IF(OFFSET('Hygiene Data'!$E$12,0,10*ROW('Hygiene Data'!E68))="","",OFFSET('Hygiene Data'!$E$12,0,10*ROW('Hygiene Data'!E68)))</f>
        <v/>
      </c>
      <c r="DT74" s="390" t="str">
        <f ca="1">+IF(OFFSET('Hygiene Data'!$E$13,0,10*ROW('Hygiene Data'!E68))="","",OFFSET('Hygiene Data'!$E$13,0,10*ROW('Hygiene Data'!E68)))</f>
        <v/>
      </c>
      <c r="DU74" s="390" t="str">
        <f ca="1">+IF(OFFSET('Hygiene Data'!$F$11,0,10*ROW('Hygiene Data'!F68))="","",OFFSET('Hygiene Data'!$F$11,0,10*ROW('Hygiene Data'!F68)))</f>
        <v/>
      </c>
      <c r="DV74" s="390" t="str">
        <f ca="1">+IF(OFFSET('Hygiene Data'!$F$12,0,10*ROW('Hygiene Data'!F68))="","",OFFSET('Hygiene Data'!$F$12,0,10*ROW('Hygiene Data'!F68)))</f>
        <v/>
      </c>
      <c r="DW74" s="390" t="str">
        <f ca="1">+IF(OFFSET('Hygiene Data'!$F$13,0,10*ROW('Hygiene Data'!F68))="","",OFFSET('Hygiene Data'!$F$13,0,10*ROW('Hygiene Data'!F68)))</f>
        <v/>
      </c>
      <c r="DX74" s="390" t="str">
        <f ca="1">+IF(OFFSET('Hygiene Data'!$G$11,0,10*ROW('Hygiene Data'!G68))="","",OFFSET('Hygiene Data'!$G$11,0,10*ROW('Hygiene Data'!G68)))</f>
        <v/>
      </c>
      <c r="DY74" s="390" t="str">
        <f ca="1">+IF(OFFSET('Hygiene Data'!$G$12,0,10*ROW('Hygiene Data'!G68))="","",OFFSET('Hygiene Data'!$G$12,0,10*ROW('Hygiene Data'!G68)))</f>
        <v/>
      </c>
      <c r="DZ74" s="390" t="str">
        <f ca="1">+IF(OFFSET('Hygiene Data'!$G$13,0,10*ROW('Hygiene Data'!G68))="","",OFFSET('Hygiene Data'!$G$13,0,10*ROW('Hygiene Data'!G68)))</f>
        <v/>
      </c>
      <c r="EA74" s="390" t="str">
        <f ca="1">+IF(OFFSET('Hygiene Data'!$H$11,0,10*ROW('Hygiene Data'!H68))="","",OFFSET('Hygiene Data'!$H$11,0,10*ROW('Hygiene Data'!H68)))</f>
        <v/>
      </c>
      <c r="EB74" s="390" t="str">
        <f ca="1">+IF(OFFSET('Hygiene Data'!$H$12,0,10*ROW('Hygiene Data'!H68))="","",OFFSET('Hygiene Data'!$H$12,0,10*ROW('Hygiene Data'!H68)))</f>
        <v/>
      </c>
      <c r="EC74" s="390" t="str">
        <f ca="1">+IF(OFFSET('Hygiene Data'!$H$13,0,10*ROW('Hygiene Data'!H68))="","",OFFSET('Hygiene Data'!$H$13,0,10*ROW('Hygiene Data'!H68)))</f>
        <v/>
      </c>
      <c r="ED74" s="390" t="str">
        <f ca="1">+IF(OFFSET('Hygiene Data'!$I$11,0,10*ROW('Hygiene Data'!I68))="","",OFFSET('Hygiene Data'!$I$11,0,10*ROW('Hygiene Data'!I68)))</f>
        <v/>
      </c>
      <c r="EE74" s="390" t="str">
        <f ca="1">+IF(OFFSET('Hygiene Data'!$I$12,0,10*ROW('Hygiene Data'!I68))="","",OFFSET('Hygiene Data'!$I$12,0,10*ROW('Hygiene Data'!I68)))</f>
        <v/>
      </c>
      <c r="EF74" s="390" t="str">
        <f ca="1">+IF(OFFSET('Hygiene Data'!$I$13,0,10*ROW('Hygiene Data'!I68))="","",OFFSET('Hygiene Data'!$I$13,0,10*ROW('Hygiene Data'!I68)))</f>
        <v/>
      </c>
    </row>
    <row r="75" spans="1:136" x14ac:dyDescent="0.25">
      <c r="A75" s="499" t="str">
        <f ca="1">+IF(OFFSET('Water Data'!$B$2,0,10*ROW('Water Data'!E69))="","",OFFSET('Water Data'!$B$2,0,10*ROW('Water Data'!E69)))</f>
        <v/>
      </c>
      <c r="B75" s="499"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26" t="str">
        <f t="shared" ca="1" si="1"/>
        <v/>
      </c>
      <c r="D75" s="527"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27"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27"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27"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27"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27"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27"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27"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27"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27"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27"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27"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27"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27"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27"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27"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27"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27"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28"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28"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28"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28"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28"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28"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28"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28"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28"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28"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28"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28"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28"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28"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28"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28"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28"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28"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28"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28"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28"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28"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28"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28"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28"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28"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28"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28"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28"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28"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29"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605"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29"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29"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29"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29"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29"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29"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29"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29"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29"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29"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29"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29"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29"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29"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29"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29"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90" t="str">
        <f ca="1">+IF(OFFSET('Water Data'!$D$27,0,10*ROW('Water Data'!D69))="","",OFFSET('Water Data'!$D$27,0,10*ROW('Water Data'!D69)))</f>
        <v/>
      </c>
      <c r="BT75" s="390" t="str">
        <f ca="1">+IF(OFFSET('Water Data'!$D$28,0,10*ROW('Water Data'!D69))="","",OFFSET('Water Data'!$D$28,0,10*ROW('Water Data'!D69)))</f>
        <v/>
      </c>
      <c r="BU75" s="390" t="str">
        <f ca="1">+IF(OFFSET('Water Data'!$D$29,0,10*ROW('Water Data'!D69))="","",OFFSET('Water Data'!$D$29,0,10*ROW('Water Data'!D69)))</f>
        <v/>
      </c>
      <c r="BV75" s="390" t="str">
        <f ca="1">+IF(OFFSET('Water Data'!$E$27,0,10*ROW('Water Data'!E69))="","",OFFSET('Water Data'!$E$27,0,10*ROW('Water Data'!E69)))</f>
        <v/>
      </c>
      <c r="BW75" s="390" t="str">
        <f ca="1">+IF(OFFSET('Water Data'!$E$28,0,10*ROW('Water Data'!E69))="","",OFFSET('Water Data'!$E$28,0,10*ROW('Water Data'!E69)))</f>
        <v/>
      </c>
      <c r="BX75" s="390" t="str">
        <f ca="1">+IF(OFFSET('Water Data'!$E$29,0,10*ROW('Water Data'!E69))="","",OFFSET('Water Data'!$E$29,0,10*ROW('Water Data'!E69)))</f>
        <v/>
      </c>
      <c r="BY75" s="390" t="str">
        <f ca="1">+IF(OFFSET('Water Data'!$F$27,0,10*ROW('Water Data'!F69))="","",OFFSET('Water Data'!$F$27,0,10*ROW('Water Data'!F69)))</f>
        <v/>
      </c>
      <c r="BZ75" s="390" t="str">
        <f ca="1">+IF(OFFSET('Water Data'!$F$28,0,10*ROW('Water Data'!F69))="","",OFFSET('Water Data'!$F$28,0,10*ROW('Water Data'!F69)))</f>
        <v/>
      </c>
      <c r="CA75" s="390" t="str">
        <f ca="1">+IF(OFFSET('Water Data'!$F$29,0,10*ROW('Water Data'!F69))="","",OFFSET('Water Data'!$F$29,0,10*ROW('Water Data'!F69)))</f>
        <v/>
      </c>
      <c r="CB75" s="390" t="str">
        <f ca="1">+IF(OFFSET('Water Data'!$G$27,0,10*ROW('Water Data'!G69))="","",OFFSET('Water Data'!$G$27,0,10*ROW('Water Data'!G69)))</f>
        <v/>
      </c>
      <c r="CC75" s="390" t="str">
        <f ca="1">+IF(OFFSET('Water Data'!$G$28,0,10*ROW('Water Data'!G69))="","",OFFSET('Water Data'!$G$28,0,10*ROW('Water Data'!G69)))</f>
        <v/>
      </c>
      <c r="CD75" s="390" t="str">
        <f ca="1">+IF(OFFSET('Water Data'!$G$29,0,10*ROW('Water Data'!G69))="","",OFFSET('Water Data'!$G$29,0,10*ROW('Water Data'!G69)))</f>
        <v/>
      </c>
      <c r="CE75" s="390" t="str">
        <f ca="1">+IF(OFFSET('Water Data'!$H$27,0,10*ROW('Water Data'!H69))="","",OFFSET('Water Data'!$H$27,0,10*ROW('Water Data'!H69)))</f>
        <v/>
      </c>
      <c r="CF75" s="390" t="str">
        <f ca="1">+IF(OFFSET('Water Data'!$H$28,0,10*ROW('Water Data'!H69))="","",OFFSET('Water Data'!$H$28,0,10*ROW('Water Data'!H69)))</f>
        <v/>
      </c>
      <c r="CG75" s="390" t="str">
        <f ca="1">+IF(OFFSET('Water Data'!$H$29,0,10*ROW('Water Data'!H69))="","",OFFSET('Water Data'!$H$29,0,10*ROW('Water Data'!H69)))</f>
        <v/>
      </c>
      <c r="CH75" s="390" t="str">
        <f ca="1">+IF(OFFSET('Water Data'!$I$27,0,10*ROW('Water Data'!I69))="","",OFFSET('Water Data'!$I$27,0,10*ROW('Water Data'!I69)))</f>
        <v/>
      </c>
      <c r="CI75" s="390" t="str">
        <f ca="1">+IF(OFFSET('Water Data'!$I$28,0,10*ROW('Water Data'!I69))="","",OFFSET('Water Data'!$I$28,0,10*ROW('Water Data'!I69)))</f>
        <v/>
      </c>
      <c r="CJ75" s="390" t="str">
        <f ca="1">+IF(OFFSET('Water Data'!$I$29,0,10*ROW('Water Data'!I69))="","",OFFSET('Water Data'!$I$29,0,10*ROW('Water Data'!I69)))</f>
        <v/>
      </c>
      <c r="CK75" s="390" t="str">
        <f ca="1">+IF(OFFSET('Sanitation Data'!$D$28,0,10*ROW('Sanitation Data'!D69))="","",OFFSET('Sanitation Data'!$D$28,0,10*ROW('Sanitation Data'!D69)))</f>
        <v/>
      </c>
      <c r="CL75" s="390" t="str">
        <f ca="1">+IF(OFFSET('Sanitation Data'!$D$29,0,10*ROW('Sanitation Data'!D69))="","",OFFSET('Sanitation Data'!$D$29,0,10*ROW('Sanitation Data'!D69)))</f>
        <v/>
      </c>
      <c r="CM75" s="390" t="str">
        <f ca="1">+IF(OFFSET('Sanitation Data'!$D$30,0,10*ROW('Sanitation Data'!D69))="","",OFFSET('Sanitation Data'!$D$30,0,10*ROW('Sanitation Data'!D69)))</f>
        <v/>
      </c>
      <c r="CN75" s="390" t="str">
        <f ca="1">+IF(OFFSET('Sanitation Data'!$D$31,0,10*ROW('Sanitation Data'!D69))="","",OFFSET('Sanitation Data'!$D$31,0,10*ROW('Sanitation Data'!D69)))</f>
        <v/>
      </c>
      <c r="CO75" s="390" t="str">
        <f ca="1">+IF(OFFSET('Sanitation Data'!$D$32,0,10*ROW('Sanitation Data'!D69))="","",OFFSET('Sanitation Data'!$D$32,0,10*ROW('Sanitation Data'!D69)))</f>
        <v/>
      </c>
      <c r="CP75" s="390" t="str">
        <f ca="1">+IF(OFFSET('Sanitation Data'!$E$28,0,10*ROW('Sanitation Data'!E69))="","",OFFSET('Sanitation Data'!$E$28,0,10*ROW('Sanitation Data'!E69)))</f>
        <v/>
      </c>
      <c r="CQ75" s="390" t="str">
        <f ca="1">+IF(OFFSET('Sanitation Data'!$E$29,0,10*ROW('Sanitation Data'!E69))="","",OFFSET('Sanitation Data'!$E$29,0,10*ROW('Sanitation Data'!E69)))</f>
        <v/>
      </c>
      <c r="CR75" s="390" t="str">
        <f ca="1">+IF(OFFSET('Sanitation Data'!$E$30,0,10*ROW('Sanitation Data'!E69))="","",OFFSET('Sanitation Data'!$E$30,0,10*ROW('Sanitation Data'!E69)))</f>
        <v/>
      </c>
      <c r="CS75" s="390" t="str">
        <f ca="1">+IF(OFFSET('Sanitation Data'!$E$31,0,10*ROW('Sanitation Data'!E69))="","",OFFSET('Sanitation Data'!$E$31,0,10*ROW('Sanitation Data'!E69)))</f>
        <v/>
      </c>
      <c r="CT75" s="390" t="str">
        <f ca="1">+IF(OFFSET('Sanitation Data'!$E$32,0,10*ROW('Sanitation Data'!E69))="","",OFFSET('Sanitation Data'!$E$32,0,10*ROW('Sanitation Data'!E69)))</f>
        <v/>
      </c>
      <c r="CU75" s="390" t="str">
        <f ca="1">+IF(OFFSET('Sanitation Data'!$F$28,0,10*ROW('Sanitation Data'!F69))="","",OFFSET('Sanitation Data'!$F$28,0,10*ROW('Sanitation Data'!F69)))</f>
        <v/>
      </c>
      <c r="CV75" s="390" t="str">
        <f ca="1">+IF(OFFSET('Sanitation Data'!$F$29,0,10*ROW('Sanitation Data'!F69))="","",OFFSET('Sanitation Data'!$F$29,0,10*ROW('Sanitation Data'!F69)))</f>
        <v/>
      </c>
      <c r="CW75" s="390" t="str">
        <f ca="1">+IF(OFFSET('Sanitation Data'!$F$30,0,10*ROW('Sanitation Data'!F69))="","",OFFSET('Sanitation Data'!$F$30,0,10*ROW('Sanitation Data'!F69)))</f>
        <v/>
      </c>
      <c r="CX75" s="390" t="str">
        <f ca="1">+IF(OFFSET('Sanitation Data'!$F$31,0,10*ROW('Sanitation Data'!F69))="","",OFFSET('Sanitation Data'!$F$31,0,10*ROW('Sanitation Data'!F69)))</f>
        <v/>
      </c>
      <c r="CY75" s="390" t="str">
        <f ca="1">+IF(OFFSET('Sanitation Data'!$F$32,0,10*ROW('Sanitation Data'!F69))="","",OFFSET('Sanitation Data'!$F$32,0,10*ROW('Sanitation Data'!F69)))</f>
        <v/>
      </c>
      <c r="CZ75" s="390" t="str">
        <f ca="1">+IF(OFFSET('Sanitation Data'!$G$28,0,10*ROW('Sanitation Data'!G69))="","",OFFSET('Sanitation Data'!$G$28,0,10*ROW('Sanitation Data'!G69)))</f>
        <v/>
      </c>
      <c r="DA75" s="390" t="str">
        <f ca="1">+IF(OFFSET('Sanitation Data'!$G$29,0,10*ROW('Sanitation Data'!G69))="","",OFFSET('Sanitation Data'!$G$29,0,10*ROW('Sanitation Data'!G69)))</f>
        <v/>
      </c>
      <c r="DB75" s="390" t="str">
        <f ca="1">+IF(OFFSET('Sanitation Data'!$G$30,0,10*ROW('Sanitation Data'!G69))="","",OFFSET('Sanitation Data'!$G$30,0,10*ROW('Sanitation Data'!G69)))</f>
        <v/>
      </c>
      <c r="DC75" s="390" t="str">
        <f ca="1">+IF(OFFSET('Sanitation Data'!$G$31,0,10*ROW('Sanitation Data'!G69))="","",OFFSET('Sanitation Data'!$G$31,0,10*ROW('Sanitation Data'!G69)))</f>
        <v/>
      </c>
      <c r="DD75" s="390" t="str">
        <f ca="1">+IF(OFFSET('Sanitation Data'!$G$32,0,10*ROW('Sanitation Data'!G69))="","",OFFSET('Sanitation Data'!$G$32,0,10*ROW('Sanitation Data'!G69)))</f>
        <v/>
      </c>
      <c r="DE75" s="390" t="str">
        <f ca="1">+IF(OFFSET('Sanitation Data'!$H$28,0,10*ROW('Sanitation Data'!H69))="","",OFFSET('Sanitation Data'!$H$28,0,10*ROW('Sanitation Data'!H69)))</f>
        <v/>
      </c>
      <c r="DF75" s="390" t="str">
        <f ca="1">+IF(OFFSET('Sanitation Data'!$H$29,0,10*ROW('Sanitation Data'!H69))="","",OFFSET('Sanitation Data'!$H$29,0,10*ROW('Sanitation Data'!H69)))</f>
        <v/>
      </c>
      <c r="DG75" s="390" t="str">
        <f ca="1">+IF(OFFSET('Sanitation Data'!$H$30,0,10*ROW('Sanitation Data'!H69))="","",OFFSET('Sanitation Data'!$H$30,0,10*ROW('Sanitation Data'!H69)))</f>
        <v/>
      </c>
      <c r="DH75" s="390" t="str">
        <f ca="1">+IF(OFFSET('Sanitation Data'!$H$31,0,10*ROW('Sanitation Data'!H69))="","",OFFSET('Sanitation Data'!$H$31,0,10*ROW('Sanitation Data'!H69)))</f>
        <v/>
      </c>
      <c r="DI75" s="390" t="str">
        <f ca="1">+IF(OFFSET('Sanitation Data'!$H$32,0,10*ROW('Sanitation Data'!H69))="","",OFFSET('Sanitation Data'!$H$32,0,10*ROW('Sanitation Data'!H69)))</f>
        <v/>
      </c>
      <c r="DJ75" s="390" t="str">
        <f ca="1">+IF(OFFSET('Sanitation Data'!$I$28,0,10*ROW('Sanitation Data'!I69))="","",OFFSET('Sanitation Data'!$I$28,0,10*ROW('Sanitation Data'!I69)))</f>
        <v/>
      </c>
      <c r="DK75" s="390" t="str">
        <f ca="1">+IF(OFFSET('Sanitation Data'!$I$29,0,10*ROW('Sanitation Data'!I69))="","",OFFSET('Sanitation Data'!$I$29,0,10*ROW('Sanitation Data'!I69)))</f>
        <v/>
      </c>
      <c r="DL75" s="390" t="str">
        <f ca="1">+IF(OFFSET('Sanitation Data'!$I$30,0,10*ROW('Sanitation Data'!I69))="","",OFFSET('Sanitation Data'!$I$30,0,10*ROW('Sanitation Data'!I69)))</f>
        <v/>
      </c>
      <c r="DM75" s="390" t="str">
        <f ca="1">+IF(OFFSET('Sanitation Data'!$I$31,0,10*ROW('Sanitation Data'!I69))="","",OFFSET('Sanitation Data'!$I$31,0,10*ROW('Sanitation Data'!I69)))</f>
        <v/>
      </c>
      <c r="DN75" s="390" t="str">
        <f ca="1">+IF(OFFSET('Sanitation Data'!$I$32,0,10*ROW('Sanitation Data'!I69))="","",OFFSET('Sanitation Data'!$I$32,0,10*ROW('Sanitation Data'!I69)))</f>
        <v/>
      </c>
      <c r="DO75" s="390" t="str">
        <f ca="1">+IF(OFFSET('Hygiene Data'!$D$11,0,10*ROW('Hygiene Data'!D69))="","",OFFSET('Hygiene Data'!$D$11,0,10*ROW('Hygiene Data'!D69)))</f>
        <v/>
      </c>
      <c r="DP75" s="390" t="str">
        <f ca="1">+IF(OFFSET('Hygiene Data'!$D$12,0,10*ROW('Hygiene Data'!D69))="","",OFFSET('Hygiene Data'!$D$12,0,10*ROW('Hygiene Data'!D69)))</f>
        <v/>
      </c>
      <c r="DQ75" s="390" t="str">
        <f ca="1">+IF(OFFSET('Hygiene Data'!$D$13,0,10*ROW('Hygiene Data'!D69))="","",OFFSET('Hygiene Data'!$D$13,0,10*ROW('Hygiene Data'!D69)))</f>
        <v/>
      </c>
      <c r="DR75" s="390" t="str">
        <f ca="1">+IF(OFFSET('Hygiene Data'!$E$11,0,10*ROW('Hygiene Data'!E69))="","",OFFSET('Hygiene Data'!$E$11,0,10*ROW('Hygiene Data'!E69)))</f>
        <v/>
      </c>
      <c r="DS75" s="390" t="str">
        <f ca="1">+IF(OFFSET('Hygiene Data'!$E$12,0,10*ROW('Hygiene Data'!E69))="","",OFFSET('Hygiene Data'!$E$12,0,10*ROW('Hygiene Data'!E69)))</f>
        <v/>
      </c>
      <c r="DT75" s="390" t="str">
        <f ca="1">+IF(OFFSET('Hygiene Data'!$E$13,0,10*ROW('Hygiene Data'!E69))="","",OFFSET('Hygiene Data'!$E$13,0,10*ROW('Hygiene Data'!E69)))</f>
        <v/>
      </c>
      <c r="DU75" s="390" t="str">
        <f ca="1">+IF(OFFSET('Hygiene Data'!$F$11,0,10*ROW('Hygiene Data'!F69))="","",OFFSET('Hygiene Data'!$F$11,0,10*ROW('Hygiene Data'!F69)))</f>
        <v/>
      </c>
      <c r="DV75" s="390" t="str">
        <f ca="1">+IF(OFFSET('Hygiene Data'!$F$12,0,10*ROW('Hygiene Data'!F69))="","",OFFSET('Hygiene Data'!$F$12,0,10*ROW('Hygiene Data'!F69)))</f>
        <v/>
      </c>
      <c r="DW75" s="390" t="str">
        <f ca="1">+IF(OFFSET('Hygiene Data'!$F$13,0,10*ROW('Hygiene Data'!F69))="","",OFFSET('Hygiene Data'!$F$13,0,10*ROW('Hygiene Data'!F69)))</f>
        <v/>
      </c>
      <c r="DX75" s="390" t="str">
        <f ca="1">+IF(OFFSET('Hygiene Data'!$G$11,0,10*ROW('Hygiene Data'!G69))="","",OFFSET('Hygiene Data'!$G$11,0,10*ROW('Hygiene Data'!G69)))</f>
        <v/>
      </c>
      <c r="DY75" s="390" t="str">
        <f ca="1">+IF(OFFSET('Hygiene Data'!$G$12,0,10*ROW('Hygiene Data'!G69))="","",OFFSET('Hygiene Data'!$G$12,0,10*ROW('Hygiene Data'!G69)))</f>
        <v/>
      </c>
      <c r="DZ75" s="390" t="str">
        <f ca="1">+IF(OFFSET('Hygiene Data'!$G$13,0,10*ROW('Hygiene Data'!G69))="","",OFFSET('Hygiene Data'!$G$13,0,10*ROW('Hygiene Data'!G69)))</f>
        <v/>
      </c>
      <c r="EA75" s="390" t="str">
        <f ca="1">+IF(OFFSET('Hygiene Data'!$H$11,0,10*ROW('Hygiene Data'!H69))="","",OFFSET('Hygiene Data'!$H$11,0,10*ROW('Hygiene Data'!H69)))</f>
        <v/>
      </c>
      <c r="EB75" s="390" t="str">
        <f ca="1">+IF(OFFSET('Hygiene Data'!$H$12,0,10*ROW('Hygiene Data'!H69))="","",OFFSET('Hygiene Data'!$H$12,0,10*ROW('Hygiene Data'!H69)))</f>
        <v/>
      </c>
      <c r="EC75" s="390" t="str">
        <f ca="1">+IF(OFFSET('Hygiene Data'!$H$13,0,10*ROW('Hygiene Data'!H69))="","",OFFSET('Hygiene Data'!$H$13,0,10*ROW('Hygiene Data'!H69)))</f>
        <v/>
      </c>
      <c r="ED75" s="390" t="str">
        <f ca="1">+IF(OFFSET('Hygiene Data'!$I$11,0,10*ROW('Hygiene Data'!I69))="","",OFFSET('Hygiene Data'!$I$11,0,10*ROW('Hygiene Data'!I69)))</f>
        <v/>
      </c>
      <c r="EE75" s="390" t="str">
        <f ca="1">+IF(OFFSET('Hygiene Data'!$I$12,0,10*ROW('Hygiene Data'!I69))="","",OFFSET('Hygiene Data'!$I$12,0,10*ROW('Hygiene Data'!I69)))</f>
        <v/>
      </c>
      <c r="EF75" s="390" t="str">
        <f ca="1">+IF(OFFSET('Hygiene Data'!$I$13,0,10*ROW('Hygiene Data'!I69))="","",OFFSET('Hygiene Data'!$I$13,0,10*ROW('Hygiene Data'!I69)))</f>
        <v/>
      </c>
    </row>
    <row r="76" spans="1:136" x14ac:dyDescent="0.25">
      <c r="A76" s="499" t="str">
        <f ca="1">+IF(OFFSET('Water Data'!$B$2,0,10*ROW('Water Data'!E70))="","",OFFSET('Water Data'!$B$2,0,10*ROW('Water Data'!E70)))</f>
        <v/>
      </c>
      <c r="B76" s="499"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26" t="str">
        <f t="shared" ca="1" si="1"/>
        <v/>
      </c>
      <c r="D76" s="527"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27"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27"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27"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27"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27"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27"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27"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27"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27"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27"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27"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27"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27"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27"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27"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27"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27"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28"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28"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28"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28"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28"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28"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28"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28"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28"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28"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28"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28"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28"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28"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28"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28"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28"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28"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28"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28"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28"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28"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28"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28"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28"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28"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28"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28"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28"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28"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29"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605"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29"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29"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29"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29"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29"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29"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29"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29"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29"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29"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29"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29"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29"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29"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29"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29"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90" t="str">
        <f ca="1">+IF(OFFSET('Water Data'!$D$27,0,10*ROW('Water Data'!D70))="","",OFFSET('Water Data'!$D$27,0,10*ROW('Water Data'!D70)))</f>
        <v/>
      </c>
      <c r="BT76" s="390" t="str">
        <f ca="1">+IF(OFFSET('Water Data'!$D$28,0,10*ROW('Water Data'!D70))="","",OFFSET('Water Data'!$D$28,0,10*ROW('Water Data'!D70)))</f>
        <v/>
      </c>
      <c r="BU76" s="390" t="str">
        <f ca="1">+IF(OFFSET('Water Data'!$D$29,0,10*ROW('Water Data'!D70))="","",OFFSET('Water Data'!$D$29,0,10*ROW('Water Data'!D70)))</f>
        <v/>
      </c>
      <c r="BV76" s="390" t="str">
        <f ca="1">+IF(OFFSET('Water Data'!$E$27,0,10*ROW('Water Data'!E70))="","",OFFSET('Water Data'!$E$27,0,10*ROW('Water Data'!E70)))</f>
        <v/>
      </c>
      <c r="BW76" s="390" t="str">
        <f ca="1">+IF(OFFSET('Water Data'!$E$28,0,10*ROW('Water Data'!E70))="","",OFFSET('Water Data'!$E$28,0,10*ROW('Water Data'!E70)))</f>
        <v/>
      </c>
      <c r="BX76" s="390" t="str">
        <f ca="1">+IF(OFFSET('Water Data'!$E$29,0,10*ROW('Water Data'!E70))="","",OFFSET('Water Data'!$E$29,0,10*ROW('Water Data'!E70)))</f>
        <v/>
      </c>
      <c r="BY76" s="390" t="str">
        <f ca="1">+IF(OFFSET('Water Data'!$F$27,0,10*ROW('Water Data'!F70))="","",OFFSET('Water Data'!$F$27,0,10*ROW('Water Data'!F70)))</f>
        <v/>
      </c>
      <c r="BZ76" s="390" t="str">
        <f ca="1">+IF(OFFSET('Water Data'!$F$28,0,10*ROW('Water Data'!F70))="","",OFFSET('Water Data'!$F$28,0,10*ROW('Water Data'!F70)))</f>
        <v/>
      </c>
      <c r="CA76" s="390" t="str">
        <f ca="1">+IF(OFFSET('Water Data'!$F$29,0,10*ROW('Water Data'!F70))="","",OFFSET('Water Data'!$F$29,0,10*ROW('Water Data'!F70)))</f>
        <v/>
      </c>
      <c r="CB76" s="390" t="str">
        <f ca="1">+IF(OFFSET('Water Data'!$G$27,0,10*ROW('Water Data'!G70))="","",OFFSET('Water Data'!$G$27,0,10*ROW('Water Data'!G70)))</f>
        <v/>
      </c>
      <c r="CC76" s="390" t="str">
        <f ca="1">+IF(OFFSET('Water Data'!$G$28,0,10*ROW('Water Data'!G70))="","",OFFSET('Water Data'!$G$28,0,10*ROW('Water Data'!G70)))</f>
        <v/>
      </c>
      <c r="CD76" s="390" t="str">
        <f ca="1">+IF(OFFSET('Water Data'!$G$29,0,10*ROW('Water Data'!G70))="","",OFFSET('Water Data'!$G$29,0,10*ROW('Water Data'!G70)))</f>
        <v/>
      </c>
      <c r="CE76" s="390" t="str">
        <f ca="1">+IF(OFFSET('Water Data'!$H$27,0,10*ROW('Water Data'!H70))="","",OFFSET('Water Data'!$H$27,0,10*ROW('Water Data'!H70)))</f>
        <v/>
      </c>
      <c r="CF76" s="390" t="str">
        <f ca="1">+IF(OFFSET('Water Data'!$H$28,0,10*ROW('Water Data'!H70))="","",OFFSET('Water Data'!$H$28,0,10*ROW('Water Data'!H70)))</f>
        <v/>
      </c>
      <c r="CG76" s="390" t="str">
        <f ca="1">+IF(OFFSET('Water Data'!$H$29,0,10*ROW('Water Data'!H70))="","",OFFSET('Water Data'!$H$29,0,10*ROW('Water Data'!H70)))</f>
        <v/>
      </c>
      <c r="CH76" s="390" t="str">
        <f ca="1">+IF(OFFSET('Water Data'!$I$27,0,10*ROW('Water Data'!I70))="","",OFFSET('Water Data'!$I$27,0,10*ROW('Water Data'!I70)))</f>
        <v/>
      </c>
      <c r="CI76" s="390" t="str">
        <f ca="1">+IF(OFFSET('Water Data'!$I$28,0,10*ROW('Water Data'!I70))="","",OFFSET('Water Data'!$I$28,0,10*ROW('Water Data'!I70)))</f>
        <v/>
      </c>
      <c r="CJ76" s="390" t="str">
        <f ca="1">+IF(OFFSET('Water Data'!$I$29,0,10*ROW('Water Data'!I70))="","",OFFSET('Water Data'!$I$29,0,10*ROW('Water Data'!I70)))</f>
        <v/>
      </c>
      <c r="CK76" s="390" t="str">
        <f ca="1">+IF(OFFSET('Sanitation Data'!$D$28,0,10*ROW('Sanitation Data'!D70))="","",OFFSET('Sanitation Data'!$D$28,0,10*ROW('Sanitation Data'!D70)))</f>
        <v/>
      </c>
      <c r="CL76" s="390" t="str">
        <f ca="1">+IF(OFFSET('Sanitation Data'!$D$29,0,10*ROW('Sanitation Data'!D70))="","",OFFSET('Sanitation Data'!$D$29,0,10*ROW('Sanitation Data'!D70)))</f>
        <v/>
      </c>
      <c r="CM76" s="390" t="str">
        <f ca="1">+IF(OFFSET('Sanitation Data'!$D$30,0,10*ROW('Sanitation Data'!D70))="","",OFFSET('Sanitation Data'!$D$30,0,10*ROW('Sanitation Data'!D70)))</f>
        <v/>
      </c>
      <c r="CN76" s="390" t="str">
        <f ca="1">+IF(OFFSET('Sanitation Data'!$D$31,0,10*ROW('Sanitation Data'!D70))="","",OFFSET('Sanitation Data'!$D$31,0,10*ROW('Sanitation Data'!D70)))</f>
        <v/>
      </c>
      <c r="CO76" s="390" t="str">
        <f ca="1">+IF(OFFSET('Sanitation Data'!$D$32,0,10*ROW('Sanitation Data'!D70))="","",OFFSET('Sanitation Data'!$D$32,0,10*ROW('Sanitation Data'!D70)))</f>
        <v/>
      </c>
      <c r="CP76" s="390" t="str">
        <f ca="1">+IF(OFFSET('Sanitation Data'!$E$28,0,10*ROW('Sanitation Data'!E70))="","",OFFSET('Sanitation Data'!$E$28,0,10*ROW('Sanitation Data'!E70)))</f>
        <v/>
      </c>
      <c r="CQ76" s="390" t="str">
        <f ca="1">+IF(OFFSET('Sanitation Data'!$E$29,0,10*ROW('Sanitation Data'!E70))="","",OFFSET('Sanitation Data'!$E$29,0,10*ROW('Sanitation Data'!E70)))</f>
        <v/>
      </c>
      <c r="CR76" s="390" t="str">
        <f ca="1">+IF(OFFSET('Sanitation Data'!$E$30,0,10*ROW('Sanitation Data'!E70))="","",OFFSET('Sanitation Data'!$E$30,0,10*ROW('Sanitation Data'!E70)))</f>
        <v/>
      </c>
      <c r="CS76" s="390" t="str">
        <f ca="1">+IF(OFFSET('Sanitation Data'!$E$31,0,10*ROW('Sanitation Data'!E70))="","",OFFSET('Sanitation Data'!$E$31,0,10*ROW('Sanitation Data'!E70)))</f>
        <v/>
      </c>
      <c r="CT76" s="390" t="str">
        <f ca="1">+IF(OFFSET('Sanitation Data'!$E$32,0,10*ROW('Sanitation Data'!E70))="","",OFFSET('Sanitation Data'!$E$32,0,10*ROW('Sanitation Data'!E70)))</f>
        <v/>
      </c>
      <c r="CU76" s="390" t="str">
        <f ca="1">+IF(OFFSET('Sanitation Data'!$F$28,0,10*ROW('Sanitation Data'!F70))="","",OFFSET('Sanitation Data'!$F$28,0,10*ROW('Sanitation Data'!F70)))</f>
        <v/>
      </c>
      <c r="CV76" s="390" t="str">
        <f ca="1">+IF(OFFSET('Sanitation Data'!$F$29,0,10*ROW('Sanitation Data'!F70))="","",OFFSET('Sanitation Data'!$F$29,0,10*ROW('Sanitation Data'!F70)))</f>
        <v/>
      </c>
      <c r="CW76" s="390" t="str">
        <f ca="1">+IF(OFFSET('Sanitation Data'!$F$30,0,10*ROW('Sanitation Data'!F70))="","",OFFSET('Sanitation Data'!$F$30,0,10*ROW('Sanitation Data'!F70)))</f>
        <v/>
      </c>
      <c r="CX76" s="390" t="str">
        <f ca="1">+IF(OFFSET('Sanitation Data'!$F$31,0,10*ROW('Sanitation Data'!F70))="","",OFFSET('Sanitation Data'!$F$31,0,10*ROW('Sanitation Data'!F70)))</f>
        <v/>
      </c>
      <c r="CY76" s="390" t="str">
        <f ca="1">+IF(OFFSET('Sanitation Data'!$F$32,0,10*ROW('Sanitation Data'!F70))="","",OFFSET('Sanitation Data'!$F$32,0,10*ROW('Sanitation Data'!F70)))</f>
        <v/>
      </c>
      <c r="CZ76" s="390" t="str">
        <f ca="1">+IF(OFFSET('Sanitation Data'!$G$28,0,10*ROW('Sanitation Data'!G70))="","",OFFSET('Sanitation Data'!$G$28,0,10*ROW('Sanitation Data'!G70)))</f>
        <v/>
      </c>
      <c r="DA76" s="390" t="str">
        <f ca="1">+IF(OFFSET('Sanitation Data'!$G$29,0,10*ROW('Sanitation Data'!G70))="","",OFFSET('Sanitation Data'!$G$29,0,10*ROW('Sanitation Data'!G70)))</f>
        <v/>
      </c>
      <c r="DB76" s="390" t="str">
        <f ca="1">+IF(OFFSET('Sanitation Data'!$G$30,0,10*ROW('Sanitation Data'!G70))="","",OFFSET('Sanitation Data'!$G$30,0,10*ROW('Sanitation Data'!G70)))</f>
        <v/>
      </c>
      <c r="DC76" s="390" t="str">
        <f ca="1">+IF(OFFSET('Sanitation Data'!$G$31,0,10*ROW('Sanitation Data'!G70))="","",OFFSET('Sanitation Data'!$G$31,0,10*ROW('Sanitation Data'!G70)))</f>
        <v/>
      </c>
      <c r="DD76" s="390" t="str">
        <f ca="1">+IF(OFFSET('Sanitation Data'!$G$32,0,10*ROW('Sanitation Data'!G70))="","",OFFSET('Sanitation Data'!$G$32,0,10*ROW('Sanitation Data'!G70)))</f>
        <v/>
      </c>
      <c r="DE76" s="390" t="str">
        <f ca="1">+IF(OFFSET('Sanitation Data'!$H$28,0,10*ROW('Sanitation Data'!H70))="","",OFFSET('Sanitation Data'!$H$28,0,10*ROW('Sanitation Data'!H70)))</f>
        <v/>
      </c>
      <c r="DF76" s="390" t="str">
        <f ca="1">+IF(OFFSET('Sanitation Data'!$H$29,0,10*ROW('Sanitation Data'!H70))="","",OFFSET('Sanitation Data'!$H$29,0,10*ROW('Sanitation Data'!H70)))</f>
        <v/>
      </c>
      <c r="DG76" s="390" t="str">
        <f ca="1">+IF(OFFSET('Sanitation Data'!$H$30,0,10*ROW('Sanitation Data'!H70))="","",OFFSET('Sanitation Data'!$H$30,0,10*ROW('Sanitation Data'!H70)))</f>
        <v/>
      </c>
      <c r="DH76" s="390" t="str">
        <f ca="1">+IF(OFFSET('Sanitation Data'!$H$31,0,10*ROW('Sanitation Data'!H70))="","",OFFSET('Sanitation Data'!$H$31,0,10*ROW('Sanitation Data'!H70)))</f>
        <v/>
      </c>
      <c r="DI76" s="390" t="str">
        <f ca="1">+IF(OFFSET('Sanitation Data'!$H$32,0,10*ROW('Sanitation Data'!H70))="","",OFFSET('Sanitation Data'!$H$32,0,10*ROW('Sanitation Data'!H70)))</f>
        <v/>
      </c>
      <c r="DJ76" s="390" t="str">
        <f ca="1">+IF(OFFSET('Sanitation Data'!$I$28,0,10*ROW('Sanitation Data'!I70))="","",OFFSET('Sanitation Data'!$I$28,0,10*ROW('Sanitation Data'!I70)))</f>
        <v/>
      </c>
      <c r="DK76" s="390" t="str">
        <f ca="1">+IF(OFFSET('Sanitation Data'!$I$29,0,10*ROW('Sanitation Data'!I70))="","",OFFSET('Sanitation Data'!$I$29,0,10*ROW('Sanitation Data'!I70)))</f>
        <v/>
      </c>
      <c r="DL76" s="390" t="str">
        <f ca="1">+IF(OFFSET('Sanitation Data'!$I$30,0,10*ROW('Sanitation Data'!I70))="","",OFFSET('Sanitation Data'!$I$30,0,10*ROW('Sanitation Data'!I70)))</f>
        <v/>
      </c>
      <c r="DM76" s="390" t="str">
        <f ca="1">+IF(OFFSET('Sanitation Data'!$I$31,0,10*ROW('Sanitation Data'!I70))="","",OFFSET('Sanitation Data'!$I$31,0,10*ROW('Sanitation Data'!I70)))</f>
        <v/>
      </c>
      <c r="DN76" s="390" t="str">
        <f ca="1">+IF(OFFSET('Sanitation Data'!$I$32,0,10*ROW('Sanitation Data'!I70))="","",OFFSET('Sanitation Data'!$I$32,0,10*ROW('Sanitation Data'!I70)))</f>
        <v/>
      </c>
      <c r="DO76" s="390" t="str">
        <f ca="1">+IF(OFFSET('Hygiene Data'!$D$11,0,10*ROW('Hygiene Data'!D70))="","",OFFSET('Hygiene Data'!$D$11,0,10*ROW('Hygiene Data'!D70)))</f>
        <v/>
      </c>
      <c r="DP76" s="390" t="str">
        <f ca="1">+IF(OFFSET('Hygiene Data'!$D$12,0,10*ROW('Hygiene Data'!D70))="","",OFFSET('Hygiene Data'!$D$12,0,10*ROW('Hygiene Data'!D70)))</f>
        <v/>
      </c>
      <c r="DQ76" s="390" t="str">
        <f ca="1">+IF(OFFSET('Hygiene Data'!$D$13,0,10*ROW('Hygiene Data'!D70))="","",OFFSET('Hygiene Data'!$D$13,0,10*ROW('Hygiene Data'!D70)))</f>
        <v/>
      </c>
      <c r="DR76" s="390" t="str">
        <f ca="1">+IF(OFFSET('Hygiene Data'!$E$11,0,10*ROW('Hygiene Data'!E70))="","",OFFSET('Hygiene Data'!$E$11,0,10*ROW('Hygiene Data'!E70)))</f>
        <v/>
      </c>
      <c r="DS76" s="390" t="str">
        <f ca="1">+IF(OFFSET('Hygiene Data'!$E$12,0,10*ROW('Hygiene Data'!E70))="","",OFFSET('Hygiene Data'!$E$12,0,10*ROW('Hygiene Data'!E70)))</f>
        <v/>
      </c>
      <c r="DT76" s="390" t="str">
        <f ca="1">+IF(OFFSET('Hygiene Data'!$E$13,0,10*ROW('Hygiene Data'!E70))="","",OFFSET('Hygiene Data'!$E$13,0,10*ROW('Hygiene Data'!E70)))</f>
        <v/>
      </c>
      <c r="DU76" s="390" t="str">
        <f ca="1">+IF(OFFSET('Hygiene Data'!$F$11,0,10*ROW('Hygiene Data'!F70))="","",OFFSET('Hygiene Data'!$F$11,0,10*ROW('Hygiene Data'!F70)))</f>
        <v/>
      </c>
      <c r="DV76" s="390" t="str">
        <f ca="1">+IF(OFFSET('Hygiene Data'!$F$12,0,10*ROW('Hygiene Data'!F70))="","",OFFSET('Hygiene Data'!$F$12,0,10*ROW('Hygiene Data'!F70)))</f>
        <v/>
      </c>
      <c r="DW76" s="390" t="str">
        <f ca="1">+IF(OFFSET('Hygiene Data'!$F$13,0,10*ROW('Hygiene Data'!F70))="","",OFFSET('Hygiene Data'!$F$13,0,10*ROW('Hygiene Data'!F70)))</f>
        <v/>
      </c>
      <c r="DX76" s="390" t="str">
        <f ca="1">+IF(OFFSET('Hygiene Data'!$G$11,0,10*ROW('Hygiene Data'!G70))="","",OFFSET('Hygiene Data'!$G$11,0,10*ROW('Hygiene Data'!G70)))</f>
        <v/>
      </c>
      <c r="DY76" s="390" t="str">
        <f ca="1">+IF(OFFSET('Hygiene Data'!$G$12,0,10*ROW('Hygiene Data'!G70))="","",OFFSET('Hygiene Data'!$G$12,0,10*ROW('Hygiene Data'!G70)))</f>
        <v/>
      </c>
      <c r="DZ76" s="390" t="str">
        <f ca="1">+IF(OFFSET('Hygiene Data'!$G$13,0,10*ROW('Hygiene Data'!G70))="","",OFFSET('Hygiene Data'!$G$13,0,10*ROW('Hygiene Data'!G70)))</f>
        <v/>
      </c>
      <c r="EA76" s="390" t="str">
        <f ca="1">+IF(OFFSET('Hygiene Data'!$H$11,0,10*ROW('Hygiene Data'!H70))="","",OFFSET('Hygiene Data'!$H$11,0,10*ROW('Hygiene Data'!H70)))</f>
        <v/>
      </c>
      <c r="EB76" s="390" t="str">
        <f ca="1">+IF(OFFSET('Hygiene Data'!$H$12,0,10*ROW('Hygiene Data'!H70))="","",OFFSET('Hygiene Data'!$H$12,0,10*ROW('Hygiene Data'!H70)))</f>
        <v/>
      </c>
      <c r="EC76" s="390" t="str">
        <f ca="1">+IF(OFFSET('Hygiene Data'!$H$13,0,10*ROW('Hygiene Data'!H70))="","",OFFSET('Hygiene Data'!$H$13,0,10*ROW('Hygiene Data'!H70)))</f>
        <v/>
      </c>
      <c r="ED76" s="390" t="str">
        <f ca="1">+IF(OFFSET('Hygiene Data'!$I$11,0,10*ROW('Hygiene Data'!I70))="","",OFFSET('Hygiene Data'!$I$11,0,10*ROW('Hygiene Data'!I70)))</f>
        <v/>
      </c>
      <c r="EE76" s="390" t="str">
        <f ca="1">+IF(OFFSET('Hygiene Data'!$I$12,0,10*ROW('Hygiene Data'!I70))="","",OFFSET('Hygiene Data'!$I$12,0,10*ROW('Hygiene Data'!I70)))</f>
        <v/>
      </c>
      <c r="EF76" s="390" t="str">
        <f ca="1">+IF(OFFSET('Hygiene Data'!$I$13,0,10*ROW('Hygiene Data'!I70))="","",OFFSET('Hygiene Data'!$I$13,0,10*ROW('Hygiene Data'!I70)))</f>
        <v/>
      </c>
    </row>
    <row r="77" spans="1:136" x14ac:dyDescent="0.25">
      <c r="A77" s="499" t="str">
        <f ca="1">+IF(OFFSET('Water Data'!$B$2,0,10*ROW('Water Data'!E71))="","",OFFSET('Water Data'!$B$2,0,10*ROW('Water Data'!E71)))</f>
        <v/>
      </c>
      <c r="B77" s="499"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26" t="str">
        <f t="shared" ca="1" si="1"/>
        <v/>
      </c>
      <c r="D77" s="527"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27"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27"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27"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27"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27"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27"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27"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27"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27"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27"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27"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27"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27"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27"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27"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27"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27"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28"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28"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28"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28"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28"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28"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28"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28"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28"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28"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28"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28"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28"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28"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28"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28"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28"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28"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28"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28"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28"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28"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28"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28"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28"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28"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28"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28"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28"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28"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29"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605"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29"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29"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29"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29"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29"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29"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29"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29"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29"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29"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29"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29"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29"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29"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29"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29"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90" t="str">
        <f ca="1">+IF(OFFSET('Water Data'!$D$27,0,10*ROW('Water Data'!D71))="","",OFFSET('Water Data'!$D$27,0,10*ROW('Water Data'!D71)))</f>
        <v/>
      </c>
      <c r="BT77" s="390" t="str">
        <f ca="1">+IF(OFFSET('Water Data'!$D$28,0,10*ROW('Water Data'!D71))="","",OFFSET('Water Data'!$D$28,0,10*ROW('Water Data'!D71)))</f>
        <v/>
      </c>
      <c r="BU77" s="390" t="str">
        <f ca="1">+IF(OFFSET('Water Data'!$D$29,0,10*ROW('Water Data'!D71))="","",OFFSET('Water Data'!$D$29,0,10*ROW('Water Data'!D71)))</f>
        <v/>
      </c>
      <c r="BV77" s="390" t="str">
        <f ca="1">+IF(OFFSET('Water Data'!$E$27,0,10*ROW('Water Data'!E71))="","",OFFSET('Water Data'!$E$27,0,10*ROW('Water Data'!E71)))</f>
        <v/>
      </c>
      <c r="BW77" s="390" t="str">
        <f ca="1">+IF(OFFSET('Water Data'!$E$28,0,10*ROW('Water Data'!E71))="","",OFFSET('Water Data'!$E$28,0,10*ROW('Water Data'!E71)))</f>
        <v/>
      </c>
      <c r="BX77" s="390" t="str">
        <f ca="1">+IF(OFFSET('Water Data'!$E$29,0,10*ROW('Water Data'!E71))="","",OFFSET('Water Data'!$E$29,0,10*ROW('Water Data'!E71)))</f>
        <v/>
      </c>
      <c r="BY77" s="390" t="str">
        <f ca="1">+IF(OFFSET('Water Data'!$F$27,0,10*ROW('Water Data'!F71))="","",OFFSET('Water Data'!$F$27,0,10*ROW('Water Data'!F71)))</f>
        <v/>
      </c>
      <c r="BZ77" s="390" t="str">
        <f ca="1">+IF(OFFSET('Water Data'!$F$28,0,10*ROW('Water Data'!F71))="","",OFFSET('Water Data'!$F$28,0,10*ROW('Water Data'!F71)))</f>
        <v/>
      </c>
      <c r="CA77" s="390" t="str">
        <f ca="1">+IF(OFFSET('Water Data'!$F$29,0,10*ROW('Water Data'!F71))="","",OFFSET('Water Data'!$F$29,0,10*ROW('Water Data'!F71)))</f>
        <v/>
      </c>
      <c r="CB77" s="390" t="str">
        <f ca="1">+IF(OFFSET('Water Data'!$G$27,0,10*ROW('Water Data'!G71))="","",OFFSET('Water Data'!$G$27,0,10*ROW('Water Data'!G71)))</f>
        <v/>
      </c>
      <c r="CC77" s="390" t="str">
        <f ca="1">+IF(OFFSET('Water Data'!$G$28,0,10*ROW('Water Data'!G71))="","",OFFSET('Water Data'!$G$28,0,10*ROW('Water Data'!G71)))</f>
        <v/>
      </c>
      <c r="CD77" s="390" t="str">
        <f ca="1">+IF(OFFSET('Water Data'!$G$29,0,10*ROW('Water Data'!G71))="","",OFFSET('Water Data'!$G$29,0,10*ROW('Water Data'!G71)))</f>
        <v/>
      </c>
      <c r="CE77" s="390" t="str">
        <f ca="1">+IF(OFFSET('Water Data'!$H$27,0,10*ROW('Water Data'!H71))="","",OFFSET('Water Data'!$H$27,0,10*ROW('Water Data'!H71)))</f>
        <v/>
      </c>
      <c r="CF77" s="390" t="str">
        <f ca="1">+IF(OFFSET('Water Data'!$H$28,0,10*ROW('Water Data'!H71))="","",OFFSET('Water Data'!$H$28,0,10*ROW('Water Data'!H71)))</f>
        <v/>
      </c>
      <c r="CG77" s="390" t="str">
        <f ca="1">+IF(OFFSET('Water Data'!$H$29,0,10*ROW('Water Data'!H71))="","",OFFSET('Water Data'!$H$29,0,10*ROW('Water Data'!H71)))</f>
        <v/>
      </c>
      <c r="CH77" s="390" t="str">
        <f ca="1">+IF(OFFSET('Water Data'!$I$27,0,10*ROW('Water Data'!I71))="","",OFFSET('Water Data'!$I$27,0,10*ROW('Water Data'!I71)))</f>
        <v/>
      </c>
      <c r="CI77" s="390" t="str">
        <f ca="1">+IF(OFFSET('Water Data'!$I$28,0,10*ROW('Water Data'!I71))="","",OFFSET('Water Data'!$I$28,0,10*ROW('Water Data'!I71)))</f>
        <v/>
      </c>
      <c r="CJ77" s="390" t="str">
        <f ca="1">+IF(OFFSET('Water Data'!$I$29,0,10*ROW('Water Data'!I71))="","",OFFSET('Water Data'!$I$29,0,10*ROW('Water Data'!I71)))</f>
        <v/>
      </c>
      <c r="CK77" s="390" t="str">
        <f ca="1">+IF(OFFSET('Sanitation Data'!$D$28,0,10*ROW('Sanitation Data'!D71))="","",OFFSET('Sanitation Data'!$D$28,0,10*ROW('Sanitation Data'!D71)))</f>
        <v/>
      </c>
      <c r="CL77" s="390" t="str">
        <f ca="1">+IF(OFFSET('Sanitation Data'!$D$29,0,10*ROW('Sanitation Data'!D71))="","",OFFSET('Sanitation Data'!$D$29,0,10*ROW('Sanitation Data'!D71)))</f>
        <v/>
      </c>
      <c r="CM77" s="390" t="str">
        <f ca="1">+IF(OFFSET('Sanitation Data'!$D$30,0,10*ROW('Sanitation Data'!D71))="","",OFFSET('Sanitation Data'!$D$30,0,10*ROW('Sanitation Data'!D71)))</f>
        <v/>
      </c>
      <c r="CN77" s="390" t="str">
        <f ca="1">+IF(OFFSET('Sanitation Data'!$D$31,0,10*ROW('Sanitation Data'!D71))="","",OFFSET('Sanitation Data'!$D$31,0,10*ROW('Sanitation Data'!D71)))</f>
        <v/>
      </c>
      <c r="CO77" s="390" t="str">
        <f ca="1">+IF(OFFSET('Sanitation Data'!$D$32,0,10*ROW('Sanitation Data'!D71))="","",OFFSET('Sanitation Data'!$D$32,0,10*ROW('Sanitation Data'!D71)))</f>
        <v/>
      </c>
      <c r="CP77" s="390" t="str">
        <f ca="1">+IF(OFFSET('Sanitation Data'!$E$28,0,10*ROW('Sanitation Data'!E71))="","",OFFSET('Sanitation Data'!$E$28,0,10*ROW('Sanitation Data'!E71)))</f>
        <v/>
      </c>
      <c r="CQ77" s="390" t="str">
        <f ca="1">+IF(OFFSET('Sanitation Data'!$E$29,0,10*ROW('Sanitation Data'!E71))="","",OFFSET('Sanitation Data'!$E$29,0,10*ROW('Sanitation Data'!E71)))</f>
        <v/>
      </c>
      <c r="CR77" s="390" t="str">
        <f ca="1">+IF(OFFSET('Sanitation Data'!$E$30,0,10*ROW('Sanitation Data'!E71))="","",OFFSET('Sanitation Data'!$E$30,0,10*ROW('Sanitation Data'!E71)))</f>
        <v/>
      </c>
      <c r="CS77" s="390" t="str">
        <f ca="1">+IF(OFFSET('Sanitation Data'!$E$31,0,10*ROW('Sanitation Data'!E71))="","",OFFSET('Sanitation Data'!$E$31,0,10*ROW('Sanitation Data'!E71)))</f>
        <v/>
      </c>
      <c r="CT77" s="390" t="str">
        <f ca="1">+IF(OFFSET('Sanitation Data'!$E$32,0,10*ROW('Sanitation Data'!E71))="","",OFFSET('Sanitation Data'!$E$32,0,10*ROW('Sanitation Data'!E71)))</f>
        <v/>
      </c>
      <c r="CU77" s="390" t="str">
        <f ca="1">+IF(OFFSET('Sanitation Data'!$F$28,0,10*ROW('Sanitation Data'!F71))="","",OFFSET('Sanitation Data'!$F$28,0,10*ROW('Sanitation Data'!F71)))</f>
        <v/>
      </c>
      <c r="CV77" s="390" t="str">
        <f ca="1">+IF(OFFSET('Sanitation Data'!$F$29,0,10*ROW('Sanitation Data'!F71))="","",OFFSET('Sanitation Data'!$F$29,0,10*ROW('Sanitation Data'!F71)))</f>
        <v/>
      </c>
      <c r="CW77" s="390" t="str">
        <f ca="1">+IF(OFFSET('Sanitation Data'!$F$30,0,10*ROW('Sanitation Data'!F71))="","",OFFSET('Sanitation Data'!$F$30,0,10*ROW('Sanitation Data'!F71)))</f>
        <v/>
      </c>
      <c r="CX77" s="390" t="str">
        <f ca="1">+IF(OFFSET('Sanitation Data'!$F$31,0,10*ROW('Sanitation Data'!F71))="","",OFFSET('Sanitation Data'!$F$31,0,10*ROW('Sanitation Data'!F71)))</f>
        <v/>
      </c>
      <c r="CY77" s="390" t="str">
        <f ca="1">+IF(OFFSET('Sanitation Data'!$F$32,0,10*ROW('Sanitation Data'!F71))="","",OFFSET('Sanitation Data'!$F$32,0,10*ROW('Sanitation Data'!F71)))</f>
        <v/>
      </c>
      <c r="CZ77" s="390" t="str">
        <f ca="1">+IF(OFFSET('Sanitation Data'!$G$28,0,10*ROW('Sanitation Data'!G71))="","",OFFSET('Sanitation Data'!$G$28,0,10*ROW('Sanitation Data'!G71)))</f>
        <v/>
      </c>
      <c r="DA77" s="390" t="str">
        <f ca="1">+IF(OFFSET('Sanitation Data'!$G$29,0,10*ROW('Sanitation Data'!G71))="","",OFFSET('Sanitation Data'!$G$29,0,10*ROW('Sanitation Data'!G71)))</f>
        <v/>
      </c>
      <c r="DB77" s="390" t="str">
        <f ca="1">+IF(OFFSET('Sanitation Data'!$G$30,0,10*ROW('Sanitation Data'!G71))="","",OFFSET('Sanitation Data'!$G$30,0,10*ROW('Sanitation Data'!G71)))</f>
        <v/>
      </c>
      <c r="DC77" s="390" t="str">
        <f ca="1">+IF(OFFSET('Sanitation Data'!$G$31,0,10*ROW('Sanitation Data'!G71))="","",OFFSET('Sanitation Data'!$G$31,0,10*ROW('Sanitation Data'!G71)))</f>
        <v/>
      </c>
      <c r="DD77" s="390" t="str">
        <f ca="1">+IF(OFFSET('Sanitation Data'!$G$32,0,10*ROW('Sanitation Data'!G71))="","",OFFSET('Sanitation Data'!$G$32,0,10*ROW('Sanitation Data'!G71)))</f>
        <v/>
      </c>
      <c r="DE77" s="390" t="str">
        <f ca="1">+IF(OFFSET('Sanitation Data'!$H$28,0,10*ROW('Sanitation Data'!H71))="","",OFFSET('Sanitation Data'!$H$28,0,10*ROW('Sanitation Data'!H71)))</f>
        <v/>
      </c>
      <c r="DF77" s="390" t="str">
        <f ca="1">+IF(OFFSET('Sanitation Data'!$H$29,0,10*ROW('Sanitation Data'!H71))="","",OFFSET('Sanitation Data'!$H$29,0,10*ROW('Sanitation Data'!H71)))</f>
        <v/>
      </c>
      <c r="DG77" s="390" t="str">
        <f ca="1">+IF(OFFSET('Sanitation Data'!$H$30,0,10*ROW('Sanitation Data'!H71))="","",OFFSET('Sanitation Data'!$H$30,0,10*ROW('Sanitation Data'!H71)))</f>
        <v/>
      </c>
      <c r="DH77" s="390" t="str">
        <f ca="1">+IF(OFFSET('Sanitation Data'!$H$31,0,10*ROW('Sanitation Data'!H71))="","",OFFSET('Sanitation Data'!$H$31,0,10*ROW('Sanitation Data'!H71)))</f>
        <v/>
      </c>
      <c r="DI77" s="390" t="str">
        <f ca="1">+IF(OFFSET('Sanitation Data'!$H$32,0,10*ROW('Sanitation Data'!H71))="","",OFFSET('Sanitation Data'!$H$32,0,10*ROW('Sanitation Data'!H71)))</f>
        <v/>
      </c>
      <c r="DJ77" s="390" t="str">
        <f ca="1">+IF(OFFSET('Sanitation Data'!$I$28,0,10*ROW('Sanitation Data'!I71))="","",OFFSET('Sanitation Data'!$I$28,0,10*ROW('Sanitation Data'!I71)))</f>
        <v/>
      </c>
      <c r="DK77" s="390" t="str">
        <f ca="1">+IF(OFFSET('Sanitation Data'!$I$29,0,10*ROW('Sanitation Data'!I71))="","",OFFSET('Sanitation Data'!$I$29,0,10*ROW('Sanitation Data'!I71)))</f>
        <v/>
      </c>
      <c r="DL77" s="390" t="str">
        <f ca="1">+IF(OFFSET('Sanitation Data'!$I$30,0,10*ROW('Sanitation Data'!I71))="","",OFFSET('Sanitation Data'!$I$30,0,10*ROW('Sanitation Data'!I71)))</f>
        <v/>
      </c>
      <c r="DM77" s="390" t="str">
        <f ca="1">+IF(OFFSET('Sanitation Data'!$I$31,0,10*ROW('Sanitation Data'!I71))="","",OFFSET('Sanitation Data'!$I$31,0,10*ROW('Sanitation Data'!I71)))</f>
        <v/>
      </c>
      <c r="DN77" s="390" t="str">
        <f ca="1">+IF(OFFSET('Sanitation Data'!$I$32,0,10*ROW('Sanitation Data'!I71))="","",OFFSET('Sanitation Data'!$I$32,0,10*ROW('Sanitation Data'!I71)))</f>
        <v/>
      </c>
      <c r="DO77" s="390" t="str">
        <f ca="1">+IF(OFFSET('Hygiene Data'!$D$11,0,10*ROW('Hygiene Data'!D71))="","",OFFSET('Hygiene Data'!$D$11,0,10*ROW('Hygiene Data'!D71)))</f>
        <v/>
      </c>
      <c r="DP77" s="390" t="str">
        <f ca="1">+IF(OFFSET('Hygiene Data'!$D$12,0,10*ROW('Hygiene Data'!D71))="","",OFFSET('Hygiene Data'!$D$12,0,10*ROW('Hygiene Data'!D71)))</f>
        <v/>
      </c>
      <c r="DQ77" s="390" t="str">
        <f ca="1">+IF(OFFSET('Hygiene Data'!$D$13,0,10*ROW('Hygiene Data'!D71))="","",OFFSET('Hygiene Data'!$D$13,0,10*ROW('Hygiene Data'!D71)))</f>
        <v/>
      </c>
      <c r="DR77" s="390" t="str">
        <f ca="1">+IF(OFFSET('Hygiene Data'!$E$11,0,10*ROW('Hygiene Data'!E71))="","",OFFSET('Hygiene Data'!$E$11,0,10*ROW('Hygiene Data'!E71)))</f>
        <v/>
      </c>
      <c r="DS77" s="390" t="str">
        <f ca="1">+IF(OFFSET('Hygiene Data'!$E$12,0,10*ROW('Hygiene Data'!E71))="","",OFFSET('Hygiene Data'!$E$12,0,10*ROW('Hygiene Data'!E71)))</f>
        <v/>
      </c>
      <c r="DT77" s="390" t="str">
        <f ca="1">+IF(OFFSET('Hygiene Data'!$E$13,0,10*ROW('Hygiene Data'!E71))="","",OFFSET('Hygiene Data'!$E$13,0,10*ROW('Hygiene Data'!E71)))</f>
        <v/>
      </c>
      <c r="DU77" s="390" t="str">
        <f ca="1">+IF(OFFSET('Hygiene Data'!$F$11,0,10*ROW('Hygiene Data'!F71))="","",OFFSET('Hygiene Data'!$F$11,0,10*ROW('Hygiene Data'!F71)))</f>
        <v/>
      </c>
      <c r="DV77" s="390" t="str">
        <f ca="1">+IF(OFFSET('Hygiene Data'!$F$12,0,10*ROW('Hygiene Data'!F71))="","",OFFSET('Hygiene Data'!$F$12,0,10*ROW('Hygiene Data'!F71)))</f>
        <v/>
      </c>
      <c r="DW77" s="390" t="str">
        <f ca="1">+IF(OFFSET('Hygiene Data'!$F$13,0,10*ROW('Hygiene Data'!F71))="","",OFFSET('Hygiene Data'!$F$13,0,10*ROW('Hygiene Data'!F71)))</f>
        <v/>
      </c>
      <c r="DX77" s="390" t="str">
        <f ca="1">+IF(OFFSET('Hygiene Data'!$G$11,0,10*ROW('Hygiene Data'!G71))="","",OFFSET('Hygiene Data'!$G$11,0,10*ROW('Hygiene Data'!G71)))</f>
        <v/>
      </c>
      <c r="DY77" s="390" t="str">
        <f ca="1">+IF(OFFSET('Hygiene Data'!$G$12,0,10*ROW('Hygiene Data'!G71))="","",OFFSET('Hygiene Data'!$G$12,0,10*ROW('Hygiene Data'!G71)))</f>
        <v/>
      </c>
      <c r="DZ77" s="390" t="str">
        <f ca="1">+IF(OFFSET('Hygiene Data'!$G$13,0,10*ROW('Hygiene Data'!G71))="","",OFFSET('Hygiene Data'!$G$13,0,10*ROW('Hygiene Data'!G71)))</f>
        <v/>
      </c>
      <c r="EA77" s="390" t="str">
        <f ca="1">+IF(OFFSET('Hygiene Data'!$H$11,0,10*ROW('Hygiene Data'!H71))="","",OFFSET('Hygiene Data'!$H$11,0,10*ROW('Hygiene Data'!H71)))</f>
        <v/>
      </c>
      <c r="EB77" s="390" t="str">
        <f ca="1">+IF(OFFSET('Hygiene Data'!$H$12,0,10*ROW('Hygiene Data'!H71))="","",OFFSET('Hygiene Data'!$H$12,0,10*ROW('Hygiene Data'!H71)))</f>
        <v/>
      </c>
      <c r="EC77" s="390" t="str">
        <f ca="1">+IF(OFFSET('Hygiene Data'!$H$13,0,10*ROW('Hygiene Data'!H71))="","",OFFSET('Hygiene Data'!$H$13,0,10*ROW('Hygiene Data'!H71)))</f>
        <v/>
      </c>
      <c r="ED77" s="390" t="str">
        <f ca="1">+IF(OFFSET('Hygiene Data'!$I$11,0,10*ROW('Hygiene Data'!I71))="","",OFFSET('Hygiene Data'!$I$11,0,10*ROW('Hygiene Data'!I71)))</f>
        <v/>
      </c>
      <c r="EE77" s="390" t="str">
        <f ca="1">+IF(OFFSET('Hygiene Data'!$I$12,0,10*ROW('Hygiene Data'!I71))="","",OFFSET('Hygiene Data'!$I$12,0,10*ROW('Hygiene Data'!I71)))</f>
        <v/>
      </c>
      <c r="EF77" s="390" t="str">
        <f ca="1">+IF(OFFSET('Hygiene Data'!$I$13,0,10*ROW('Hygiene Data'!I71))="","",OFFSET('Hygiene Data'!$I$13,0,10*ROW('Hygiene Data'!I71)))</f>
        <v/>
      </c>
    </row>
    <row r="78" spans="1:136" x14ac:dyDescent="0.25">
      <c r="A78" s="499" t="str">
        <f ca="1">+IF(OFFSET('Water Data'!$B$2,0,10*ROW('Water Data'!E72))="","",OFFSET('Water Data'!$B$2,0,10*ROW('Water Data'!E72)))</f>
        <v/>
      </c>
      <c r="B78" s="499"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26" t="str">
        <f t="shared" ca="1" si="1"/>
        <v/>
      </c>
      <c r="D78" s="527"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27"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27"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27"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27"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27"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27"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27"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27"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27"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27"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27"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27"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27"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27"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27"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27"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27"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28"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28"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28"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28"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28"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28"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28"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28"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28"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28"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28"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28"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28"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28"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28"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28"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28"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28"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28"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28"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28"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28"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28"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28"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28"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28"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28"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28"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28"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28"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29"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605"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29"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29"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29"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29"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29"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29"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29"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29"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29"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29"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29"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29"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29"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29"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29"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29"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90" t="str">
        <f ca="1">+IF(OFFSET('Water Data'!$D$27,0,10*ROW('Water Data'!D72))="","",OFFSET('Water Data'!$D$27,0,10*ROW('Water Data'!D72)))</f>
        <v/>
      </c>
      <c r="BT78" s="390" t="str">
        <f ca="1">+IF(OFFSET('Water Data'!$D$28,0,10*ROW('Water Data'!D72))="","",OFFSET('Water Data'!$D$28,0,10*ROW('Water Data'!D72)))</f>
        <v/>
      </c>
      <c r="BU78" s="390" t="str">
        <f ca="1">+IF(OFFSET('Water Data'!$D$29,0,10*ROW('Water Data'!D72))="","",OFFSET('Water Data'!$D$29,0,10*ROW('Water Data'!D72)))</f>
        <v/>
      </c>
      <c r="BV78" s="390" t="str">
        <f ca="1">+IF(OFFSET('Water Data'!$E$27,0,10*ROW('Water Data'!E72))="","",OFFSET('Water Data'!$E$27,0,10*ROW('Water Data'!E72)))</f>
        <v/>
      </c>
      <c r="BW78" s="390" t="str">
        <f ca="1">+IF(OFFSET('Water Data'!$E$28,0,10*ROW('Water Data'!E72))="","",OFFSET('Water Data'!$E$28,0,10*ROW('Water Data'!E72)))</f>
        <v/>
      </c>
      <c r="BX78" s="390" t="str">
        <f ca="1">+IF(OFFSET('Water Data'!$E$29,0,10*ROW('Water Data'!E72))="","",OFFSET('Water Data'!$E$29,0,10*ROW('Water Data'!E72)))</f>
        <v/>
      </c>
      <c r="BY78" s="390" t="str">
        <f ca="1">+IF(OFFSET('Water Data'!$F$27,0,10*ROW('Water Data'!F72))="","",OFFSET('Water Data'!$F$27,0,10*ROW('Water Data'!F72)))</f>
        <v/>
      </c>
      <c r="BZ78" s="390" t="str">
        <f ca="1">+IF(OFFSET('Water Data'!$F$28,0,10*ROW('Water Data'!F72))="","",OFFSET('Water Data'!$F$28,0,10*ROW('Water Data'!F72)))</f>
        <v/>
      </c>
      <c r="CA78" s="390" t="str">
        <f ca="1">+IF(OFFSET('Water Data'!$F$29,0,10*ROW('Water Data'!F72))="","",OFFSET('Water Data'!$F$29,0,10*ROW('Water Data'!F72)))</f>
        <v/>
      </c>
      <c r="CB78" s="390" t="str">
        <f ca="1">+IF(OFFSET('Water Data'!$G$27,0,10*ROW('Water Data'!G72))="","",OFFSET('Water Data'!$G$27,0,10*ROW('Water Data'!G72)))</f>
        <v/>
      </c>
      <c r="CC78" s="390" t="str">
        <f ca="1">+IF(OFFSET('Water Data'!$G$28,0,10*ROW('Water Data'!G72))="","",OFFSET('Water Data'!$G$28,0,10*ROW('Water Data'!G72)))</f>
        <v/>
      </c>
      <c r="CD78" s="390" t="str">
        <f ca="1">+IF(OFFSET('Water Data'!$G$29,0,10*ROW('Water Data'!G72))="","",OFFSET('Water Data'!$G$29,0,10*ROW('Water Data'!G72)))</f>
        <v/>
      </c>
      <c r="CE78" s="390" t="str">
        <f ca="1">+IF(OFFSET('Water Data'!$H$27,0,10*ROW('Water Data'!H72))="","",OFFSET('Water Data'!$H$27,0,10*ROW('Water Data'!H72)))</f>
        <v/>
      </c>
      <c r="CF78" s="390" t="str">
        <f ca="1">+IF(OFFSET('Water Data'!$H$28,0,10*ROW('Water Data'!H72))="","",OFFSET('Water Data'!$H$28,0,10*ROW('Water Data'!H72)))</f>
        <v/>
      </c>
      <c r="CG78" s="390" t="str">
        <f ca="1">+IF(OFFSET('Water Data'!$H$29,0,10*ROW('Water Data'!H72))="","",OFFSET('Water Data'!$H$29,0,10*ROW('Water Data'!H72)))</f>
        <v/>
      </c>
      <c r="CH78" s="390" t="str">
        <f ca="1">+IF(OFFSET('Water Data'!$I$27,0,10*ROW('Water Data'!I72))="","",OFFSET('Water Data'!$I$27,0,10*ROW('Water Data'!I72)))</f>
        <v/>
      </c>
      <c r="CI78" s="390" t="str">
        <f ca="1">+IF(OFFSET('Water Data'!$I$28,0,10*ROW('Water Data'!I72))="","",OFFSET('Water Data'!$I$28,0,10*ROW('Water Data'!I72)))</f>
        <v/>
      </c>
      <c r="CJ78" s="390" t="str">
        <f ca="1">+IF(OFFSET('Water Data'!$I$29,0,10*ROW('Water Data'!I72))="","",OFFSET('Water Data'!$I$29,0,10*ROW('Water Data'!I72)))</f>
        <v/>
      </c>
      <c r="CK78" s="390" t="str">
        <f ca="1">+IF(OFFSET('Sanitation Data'!$D$28,0,10*ROW('Sanitation Data'!D72))="","",OFFSET('Sanitation Data'!$D$28,0,10*ROW('Sanitation Data'!D72)))</f>
        <v/>
      </c>
      <c r="CL78" s="390" t="str">
        <f ca="1">+IF(OFFSET('Sanitation Data'!$D$29,0,10*ROW('Sanitation Data'!D72))="","",OFFSET('Sanitation Data'!$D$29,0,10*ROW('Sanitation Data'!D72)))</f>
        <v/>
      </c>
      <c r="CM78" s="390" t="str">
        <f ca="1">+IF(OFFSET('Sanitation Data'!$D$30,0,10*ROW('Sanitation Data'!D72))="","",OFFSET('Sanitation Data'!$D$30,0,10*ROW('Sanitation Data'!D72)))</f>
        <v/>
      </c>
      <c r="CN78" s="390" t="str">
        <f ca="1">+IF(OFFSET('Sanitation Data'!$D$31,0,10*ROW('Sanitation Data'!D72))="","",OFFSET('Sanitation Data'!$D$31,0,10*ROW('Sanitation Data'!D72)))</f>
        <v/>
      </c>
      <c r="CO78" s="390" t="str">
        <f ca="1">+IF(OFFSET('Sanitation Data'!$D$32,0,10*ROW('Sanitation Data'!D72))="","",OFFSET('Sanitation Data'!$D$32,0,10*ROW('Sanitation Data'!D72)))</f>
        <v/>
      </c>
      <c r="CP78" s="390" t="str">
        <f ca="1">+IF(OFFSET('Sanitation Data'!$E$28,0,10*ROW('Sanitation Data'!E72))="","",OFFSET('Sanitation Data'!$E$28,0,10*ROW('Sanitation Data'!E72)))</f>
        <v/>
      </c>
      <c r="CQ78" s="390" t="str">
        <f ca="1">+IF(OFFSET('Sanitation Data'!$E$29,0,10*ROW('Sanitation Data'!E72))="","",OFFSET('Sanitation Data'!$E$29,0,10*ROW('Sanitation Data'!E72)))</f>
        <v/>
      </c>
      <c r="CR78" s="390" t="str">
        <f ca="1">+IF(OFFSET('Sanitation Data'!$E$30,0,10*ROW('Sanitation Data'!E72))="","",OFFSET('Sanitation Data'!$E$30,0,10*ROW('Sanitation Data'!E72)))</f>
        <v/>
      </c>
      <c r="CS78" s="390" t="str">
        <f ca="1">+IF(OFFSET('Sanitation Data'!$E$31,0,10*ROW('Sanitation Data'!E72))="","",OFFSET('Sanitation Data'!$E$31,0,10*ROW('Sanitation Data'!E72)))</f>
        <v/>
      </c>
      <c r="CT78" s="390" t="str">
        <f ca="1">+IF(OFFSET('Sanitation Data'!$E$32,0,10*ROW('Sanitation Data'!E72))="","",OFFSET('Sanitation Data'!$E$32,0,10*ROW('Sanitation Data'!E72)))</f>
        <v/>
      </c>
      <c r="CU78" s="390" t="str">
        <f ca="1">+IF(OFFSET('Sanitation Data'!$F$28,0,10*ROW('Sanitation Data'!F72))="","",OFFSET('Sanitation Data'!$F$28,0,10*ROW('Sanitation Data'!F72)))</f>
        <v/>
      </c>
      <c r="CV78" s="390" t="str">
        <f ca="1">+IF(OFFSET('Sanitation Data'!$F$29,0,10*ROW('Sanitation Data'!F72))="","",OFFSET('Sanitation Data'!$F$29,0,10*ROW('Sanitation Data'!F72)))</f>
        <v/>
      </c>
      <c r="CW78" s="390" t="str">
        <f ca="1">+IF(OFFSET('Sanitation Data'!$F$30,0,10*ROW('Sanitation Data'!F72))="","",OFFSET('Sanitation Data'!$F$30,0,10*ROW('Sanitation Data'!F72)))</f>
        <v/>
      </c>
      <c r="CX78" s="390" t="str">
        <f ca="1">+IF(OFFSET('Sanitation Data'!$F$31,0,10*ROW('Sanitation Data'!F72))="","",OFFSET('Sanitation Data'!$F$31,0,10*ROW('Sanitation Data'!F72)))</f>
        <v/>
      </c>
      <c r="CY78" s="390" t="str">
        <f ca="1">+IF(OFFSET('Sanitation Data'!$F$32,0,10*ROW('Sanitation Data'!F72))="","",OFFSET('Sanitation Data'!$F$32,0,10*ROW('Sanitation Data'!F72)))</f>
        <v/>
      </c>
      <c r="CZ78" s="390" t="str">
        <f ca="1">+IF(OFFSET('Sanitation Data'!$G$28,0,10*ROW('Sanitation Data'!G72))="","",OFFSET('Sanitation Data'!$G$28,0,10*ROW('Sanitation Data'!G72)))</f>
        <v/>
      </c>
      <c r="DA78" s="390" t="str">
        <f ca="1">+IF(OFFSET('Sanitation Data'!$G$29,0,10*ROW('Sanitation Data'!G72))="","",OFFSET('Sanitation Data'!$G$29,0,10*ROW('Sanitation Data'!G72)))</f>
        <v/>
      </c>
      <c r="DB78" s="390" t="str">
        <f ca="1">+IF(OFFSET('Sanitation Data'!$G$30,0,10*ROW('Sanitation Data'!G72))="","",OFFSET('Sanitation Data'!$G$30,0,10*ROW('Sanitation Data'!G72)))</f>
        <v/>
      </c>
      <c r="DC78" s="390" t="str">
        <f ca="1">+IF(OFFSET('Sanitation Data'!$G$31,0,10*ROW('Sanitation Data'!G72))="","",OFFSET('Sanitation Data'!$G$31,0,10*ROW('Sanitation Data'!G72)))</f>
        <v/>
      </c>
      <c r="DD78" s="390" t="str">
        <f ca="1">+IF(OFFSET('Sanitation Data'!$G$32,0,10*ROW('Sanitation Data'!G72))="","",OFFSET('Sanitation Data'!$G$32,0,10*ROW('Sanitation Data'!G72)))</f>
        <v/>
      </c>
      <c r="DE78" s="390" t="str">
        <f ca="1">+IF(OFFSET('Sanitation Data'!$H$28,0,10*ROW('Sanitation Data'!H72))="","",OFFSET('Sanitation Data'!$H$28,0,10*ROW('Sanitation Data'!H72)))</f>
        <v/>
      </c>
      <c r="DF78" s="390" t="str">
        <f ca="1">+IF(OFFSET('Sanitation Data'!$H$29,0,10*ROW('Sanitation Data'!H72))="","",OFFSET('Sanitation Data'!$H$29,0,10*ROW('Sanitation Data'!H72)))</f>
        <v/>
      </c>
      <c r="DG78" s="390" t="str">
        <f ca="1">+IF(OFFSET('Sanitation Data'!$H$30,0,10*ROW('Sanitation Data'!H72))="","",OFFSET('Sanitation Data'!$H$30,0,10*ROW('Sanitation Data'!H72)))</f>
        <v/>
      </c>
      <c r="DH78" s="390" t="str">
        <f ca="1">+IF(OFFSET('Sanitation Data'!$H$31,0,10*ROW('Sanitation Data'!H72))="","",OFFSET('Sanitation Data'!$H$31,0,10*ROW('Sanitation Data'!H72)))</f>
        <v/>
      </c>
      <c r="DI78" s="390" t="str">
        <f ca="1">+IF(OFFSET('Sanitation Data'!$H$32,0,10*ROW('Sanitation Data'!H72))="","",OFFSET('Sanitation Data'!$H$32,0,10*ROW('Sanitation Data'!H72)))</f>
        <v/>
      </c>
      <c r="DJ78" s="390" t="str">
        <f ca="1">+IF(OFFSET('Sanitation Data'!$I$28,0,10*ROW('Sanitation Data'!I72))="","",OFFSET('Sanitation Data'!$I$28,0,10*ROW('Sanitation Data'!I72)))</f>
        <v/>
      </c>
      <c r="DK78" s="390" t="str">
        <f ca="1">+IF(OFFSET('Sanitation Data'!$I$29,0,10*ROW('Sanitation Data'!I72))="","",OFFSET('Sanitation Data'!$I$29,0,10*ROW('Sanitation Data'!I72)))</f>
        <v/>
      </c>
      <c r="DL78" s="390" t="str">
        <f ca="1">+IF(OFFSET('Sanitation Data'!$I$30,0,10*ROW('Sanitation Data'!I72))="","",OFFSET('Sanitation Data'!$I$30,0,10*ROW('Sanitation Data'!I72)))</f>
        <v/>
      </c>
      <c r="DM78" s="390" t="str">
        <f ca="1">+IF(OFFSET('Sanitation Data'!$I$31,0,10*ROW('Sanitation Data'!I72))="","",OFFSET('Sanitation Data'!$I$31,0,10*ROW('Sanitation Data'!I72)))</f>
        <v/>
      </c>
      <c r="DN78" s="390" t="str">
        <f ca="1">+IF(OFFSET('Sanitation Data'!$I$32,0,10*ROW('Sanitation Data'!I72))="","",OFFSET('Sanitation Data'!$I$32,0,10*ROW('Sanitation Data'!I72)))</f>
        <v/>
      </c>
      <c r="DO78" s="390" t="str">
        <f ca="1">+IF(OFFSET('Hygiene Data'!$D$11,0,10*ROW('Hygiene Data'!D72))="","",OFFSET('Hygiene Data'!$D$11,0,10*ROW('Hygiene Data'!D72)))</f>
        <v/>
      </c>
      <c r="DP78" s="390" t="str">
        <f ca="1">+IF(OFFSET('Hygiene Data'!$D$12,0,10*ROW('Hygiene Data'!D72))="","",OFFSET('Hygiene Data'!$D$12,0,10*ROW('Hygiene Data'!D72)))</f>
        <v/>
      </c>
      <c r="DQ78" s="390" t="str">
        <f ca="1">+IF(OFFSET('Hygiene Data'!$D$13,0,10*ROW('Hygiene Data'!D72))="","",OFFSET('Hygiene Data'!$D$13,0,10*ROW('Hygiene Data'!D72)))</f>
        <v/>
      </c>
      <c r="DR78" s="390" t="str">
        <f ca="1">+IF(OFFSET('Hygiene Data'!$E$11,0,10*ROW('Hygiene Data'!E72))="","",OFFSET('Hygiene Data'!$E$11,0,10*ROW('Hygiene Data'!E72)))</f>
        <v/>
      </c>
      <c r="DS78" s="390" t="str">
        <f ca="1">+IF(OFFSET('Hygiene Data'!$E$12,0,10*ROW('Hygiene Data'!E72))="","",OFFSET('Hygiene Data'!$E$12,0,10*ROW('Hygiene Data'!E72)))</f>
        <v/>
      </c>
      <c r="DT78" s="390" t="str">
        <f ca="1">+IF(OFFSET('Hygiene Data'!$E$13,0,10*ROW('Hygiene Data'!E72))="","",OFFSET('Hygiene Data'!$E$13,0,10*ROW('Hygiene Data'!E72)))</f>
        <v/>
      </c>
      <c r="DU78" s="390" t="str">
        <f ca="1">+IF(OFFSET('Hygiene Data'!$F$11,0,10*ROW('Hygiene Data'!F72))="","",OFFSET('Hygiene Data'!$F$11,0,10*ROW('Hygiene Data'!F72)))</f>
        <v/>
      </c>
      <c r="DV78" s="390" t="str">
        <f ca="1">+IF(OFFSET('Hygiene Data'!$F$12,0,10*ROW('Hygiene Data'!F72))="","",OFFSET('Hygiene Data'!$F$12,0,10*ROW('Hygiene Data'!F72)))</f>
        <v/>
      </c>
      <c r="DW78" s="390" t="str">
        <f ca="1">+IF(OFFSET('Hygiene Data'!$F$13,0,10*ROW('Hygiene Data'!F72))="","",OFFSET('Hygiene Data'!$F$13,0,10*ROW('Hygiene Data'!F72)))</f>
        <v/>
      </c>
      <c r="DX78" s="390" t="str">
        <f ca="1">+IF(OFFSET('Hygiene Data'!$G$11,0,10*ROW('Hygiene Data'!G72))="","",OFFSET('Hygiene Data'!$G$11,0,10*ROW('Hygiene Data'!G72)))</f>
        <v/>
      </c>
      <c r="DY78" s="390" t="str">
        <f ca="1">+IF(OFFSET('Hygiene Data'!$G$12,0,10*ROW('Hygiene Data'!G72))="","",OFFSET('Hygiene Data'!$G$12,0,10*ROW('Hygiene Data'!G72)))</f>
        <v/>
      </c>
      <c r="DZ78" s="390" t="str">
        <f ca="1">+IF(OFFSET('Hygiene Data'!$G$13,0,10*ROW('Hygiene Data'!G72))="","",OFFSET('Hygiene Data'!$G$13,0,10*ROW('Hygiene Data'!G72)))</f>
        <v/>
      </c>
      <c r="EA78" s="390" t="str">
        <f ca="1">+IF(OFFSET('Hygiene Data'!$H$11,0,10*ROW('Hygiene Data'!H72))="","",OFFSET('Hygiene Data'!$H$11,0,10*ROW('Hygiene Data'!H72)))</f>
        <v/>
      </c>
      <c r="EB78" s="390" t="str">
        <f ca="1">+IF(OFFSET('Hygiene Data'!$H$12,0,10*ROW('Hygiene Data'!H72))="","",OFFSET('Hygiene Data'!$H$12,0,10*ROW('Hygiene Data'!H72)))</f>
        <v/>
      </c>
      <c r="EC78" s="390" t="str">
        <f ca="1">+IF(OFFSET('Hygiene Data'!$H$13,0,10*ROW('Hygiene Data'!H72))="","",OFFSET('Hygiene Data'!$H$13,0,10*ROW('Hygiene Data'!H72)))</f>
        <v/>
      </c>
      <c r="ED78" s="390" t="str">
        <f ca="1">+IF(OFFSET('Hygiene Data'!$I$11,0,10*ROW('Hygiene Data'!I72))="","",OFFSET('Hygiene Data'!$I$11,0,10*ROW('Hygiene Data'!I72)))</f>
        <v/>
      </c>
      <c r="EE78" s="390" t="str">
        <f ca="1">+IF(OFFSET('Hygiene Data'!$I$12,0,10*ROW('Hygiene Data'!I72))="","",OFFSET('Hygiene Data'!$I$12,0,10*ROW('Hygiene Data'!I72)))</f>
        <v/>
      </c>
      <c r="EF78" s="390" t="str">
        <f ca="1">+IF(OFFSET('Hygiene Data'!$I$13,0,10*ROW('Hygiene Data'!I72))="","",OFFSET('Hygiene Data'!$I$13,0,10*ROW('Hygiene Data'!I72)))</f>
        <v/>
      </c>
    </row>
    <row r="79" spans="1:136" x14ac:dyDescent="0.25">
      <c r="A79" s="499" t="str">
        <f ca="1">+IF(OFFSET('Water Data'!$B$2,0,10*ROW('Water Data'!E73))="","",OFFSET('Water Data'!$B$2,0,10*ROW('Water Data'!E73)))</f>
        <v/>
      </c>
      <c r="B79" s="499"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26" t="str">
        <f t="shared" ca="1" si="1"/>
        <v/>
      </c>
      <c r="D79" s="527"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27"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27"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27"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27"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27"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27"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27"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27"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27"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27"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27"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27"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27"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27"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27"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27"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27"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28"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28"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28"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28"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28"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28"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28"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28"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28"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28"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28"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28"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28"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28"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28"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28"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28"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28"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28"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28"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28"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28"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28"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28"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28"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28"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28"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28"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28"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28"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29"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605"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29"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29"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29"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29"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29"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29"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29"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29"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29"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29"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29"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29"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29"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29"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29"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29"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90" t="str">
        <f ca="1">+IF(OFFSET('Water Data'!$D$27,0,10*ROW('Water Data'!D73))="","",OFFSET('Water Data'!$D$27,0,10*ROW('Water Data'!D73)))</f>
        <v/>
      </c>
      <c r="BT79" s="390" t="str">
        <f ca="1">+IF(OFFSET('Water Data'!$D$28,0,10*ROW('Water Data'!D73))="","",OFFSET('Water Data'!$D$28,0,10*ROW('Water Data'!D73)))</f>
        <v/>
      </c>
      <c r="BU79" s="390" t="str">
        <f ca="1">+IF(OFFSET('Water Data'!$D$29,0,10*ROW('Water Data'!D73))="","",OFFSET('Water Data'!$D$29,0,10*ROW('Water Data'!D73)))</f>
        <v/>
      </c>
      <c r="BV79" s="390" t="str">
        <f ca="1">+IF(OFFSET('Water Data'!$E$27,0,10*ROW('Water Data'!E73))="","",OFFSET('Water Data'!$E$27,0,10*ROW('Water Data'!E73)))</f>
        <v/>
      </c>
      <c r="BW79" s="390" t="str">
        <f ca="1">+IF(OFFSET('Water Data'!$E$28,0,10*ROW('Water Data'!E73))="","",OFFSET('Water Data'!$E$28,0,10*ROW('Water Data'!E73)))</f>
        <v/>
      </c>
      <c r="BX79" s="390" t="str">
        <f ca="1">+IF(OFFSET('Water Data'!$E$29,0,10*ROW('Water Data'!E73))="","",OFFSET('Water Data'!$E$29,0,10*ROW('Water Data'!E73)))</f>
        <v/>
      </c>
      <c r="BY79" s="390" t="str">
        <f ca="1">+IF(OFFSET('Water Data'!$F$27,0,10*ROW('Water Data'!F73))="","",OFFSET('Water Data'!$F$27,0,10*ROW('Water Data'!F73)))</f>
        <v/>
      </c>
      <c r="BZ79" s="390" t="str">
        <f ca="1">+IF(OFFSET('Water Data'!$F$28,0,10*ROW('Water Data'!F73))="","",OFFSET('Water Data'!$F$28,0,10*ROW('Water Data'!F73)))</f>
        <v/>
      </c>
      <c r="CA79" s="390" t="str">
        <f ca="1">+IF(OFFSET('Water Data'!$F$29,0,10*ROW('Water Data'!F73))="","",OFFSET('Water Data'!$F$29,0,10*ROW('Water Data'!F73)))</f>
        <v/>
      </c>
      <c r="CB79" s="390" t="str">
        <f ca="1">+IF(OFFSET('Water Data'!$G$27,0,10*ROW('Water Data'!G73))="","",OFFSET('Water Data'!$G$27,0,10*ROW('Water Data'!G73)))</f>
        <v/>
      </c>
      <c r="CC79" s="390" t="str">
        <f ca="1">+IF(OFFSET('Water Data'!$G$28,0,10*ROW('Water Data'!G73))="","",OFFSET('Water Data'!$G$28,0,10*ROW('Water Data'!G73)))</f>
        <v/>
      </c>
      <c r="CD79" s="390" t="str">
        <f ca="1">+IF(OFFSET('Water Data'!$G$29,0,10*ROW('Water Data'!G73))="","",OFFSET('Water Data'!$G$29,0,10*ROW('Water Data'!G73)))</f>
        <v/>
      </c>
      <c r="CE79" s="390" t="str">
        <f ca="1">+IF(OFFSET('Water Data'!$H$27,0,10*ROW('Water Data'!H73))="","",OFFSET('Water Data'!$H$27,0,10*ROW('Water Data'!H73)))</f>
        <v/>
      </c>
      <c r="CF79" s="390" t="str">
        <f ca="1">+IF(OFFSET('Water Data'!$H$28,0,10*ROW('Water Data'!H73))="","",OFFSET('Water Data'!$H$28,0,10*ROW('Water Data'!H73)))</f>
        <v/>
      </c>
      <c r="CG79" s="390" t="str">
        <f ca="1">+IF(OFFSET('Water Data'!$H$29,0,10*ROW('Water Data'!H73))="","",OFFSET('Water Data'!$H$29,0,10*ROW('Water Data'!H73)))</f>
        <v/>
      </c>
      <c r="CH79" s="390" t="str">
        <f ca="1">+IF(OFFSET('Water Data'!$I$27,0,10*ROW('Water Data'!I73))="","",OFFSET('Water Data'!$I$27,0,10*ROW('Water Data'!I73)))</f>
        <v/>
      </c>
      <c r="CI79" s="390" t="str">
        <f ca="1">+IF(OFFSET('Water Data'!$I$28,0,10*ROW('Water Data'!I73))="","",OFFSET('Water Data'!$I$28,0,10*ROW('Water Data'!I73)))</f>
        <v/>
      </c>
      <c r="CJ79" s="390" t="str">
        <f ca="1">+IF(OFFSET('Water Data'!$I$29,0,10*ROW('Water Data'!I73))="","",OFFSET('Water Data'!$I$29,0,10*ROW('Water Data'!I73)))</f>
        <v/>
      </c>
      <c r="CK79" s="390" t="str">
        <f ca="1">+IF(OFFSET('Sanitation Data'!$D$28,0,10*ROW('Sanitation Data'!D73))="","",OFFSET('Sanitation Data'!$D$28,0,10*ROW('Sanitation Data'!D73)))</f>
        <v/>
      </c>
      <c r="CL79" s="390" t="str">
        <f ca="1">+IF(OFFSET('Sanitation Data'!$D$29,0,10*ROW('Sanitation Data'!D73))="","",OFFSET('Sanitation Data'!$D$29,0,10*ROW('Sanitation Data'!D73)))</f>
        <v/>
      </c>
      <c r="CM79" s="390" t="str">
        <f ca="1">+IF(OFFSET('Sanitation Data'!$D$30,0,10*ROW('Sanitation Data'!D73))="","",OFFSET('Sanitation Data'!$D$30,0,10*ROW('Sanitation Data'!D73)))</f>
        <v/>
      </c>
      <c r="CN79" s="390" t="str">
        <f ca="1">+IF(OFFSET('Sanitation Data'!$D$31,0,10*ROW('Sanitation Data'!D73))="","",OFFSET('Sanitation Data'!$D$31,0,10*ROW('Sanitation Data'!D73)))</f>
        <v/>
      </c>
      <c r="CO79" s="390" t="str">
        <f ca="1">+IF(OFFSET('Sanitation Data'!$D$32,0,10*ROW('Sanitation Data'!D73))="","",OFFSET('Sanitation Data'!$D$32,0,10*ROW('Sanitation Data'!D73)))</f>
        <v/>
      </c>
      <c r="CP79" s="390" t="str">
        <f ca="1">+IF(OFFSET('Sanitation Data'!$E$28,0,10*ROW('Sanitation Data'!E73))="","",OFFSET('Sanitation Data'!$E$28,0,10*ROW('Sanitation Data'!E73)))</f>
        <v/>
      </c>
      <c r="CQ79" s="390" t="str">
        <f ca="1">+IF(OFFSET('Sanitation Data'!$E$29,0,10*ROW('Sanitation Data'!E73))="","",OFFSET('Sanitation Data'!$E$29,0,10*ROW('Sanitation Data'!E73)))</f>
        <v/>
      </c>
      <c r="CR79" s="390" t="str">
        <f ca="1">+IF(OFFSET('Sanitation Data'!$E$30,0,10*ROW('Sanitation Data'!E73))="","",OFFSET('Sanitation Data'!$E$30,0,10*ROW('Sanitation Data'!E73)))</f>
        <v/>
      </c>
      <c r="CS79" s="390" t="str">
        <f ca="1">+IF(OFFSET('Sanitation Data'!$E$31,0,10*ROW('Sanitation Data'!E73))="","",OFFSET('Sanitation Data'!$E$31,0,10*ROW('Sanitation Data'!E73)))</f>
        <v/>
      </c>
      <c r="CT79" s="390" t="str">
        <f ca="1">+IF(OFFSET('Sanitation Data'!$E$32,0,10*ROW('Sanitation Data'!E73))="","",OFFSET('Sanitation Data'!$E$32,0,10*ROW('Sanitation Data'!E73)))</f>
        <v/>
      </c>
      <c r="CU79" s="390" t="str">
        <f ca="1">+IF(OFFSET('Sanitation Data'!$F$28,0,10*ROW('Sanitation Data'!F73))="","",OFFSET('Sanitation Data'!$F$28,0,10*ROW('Sanitation Data'!F73)))</f>
        <v/>
      </c>
      <c r="CV79" s="390" t="str">
        <f ca="1">+IF(OFFSET('Sanitation Data'!$F$29,0,10*ROW('Sanitation Data'!F73))="","",OFFSET('Sanitation Data'!$F$29,0,10*ROW('Sanitation Data'!F73)))</f>
        <v/>
      </c>
      <c r="CW79" s="390" t="str">
        <f ca="1">+IF(OFFSET('Sanitation Data'!$F$30,0,10*ROW('Sanitation Data'!F73))="","",OFFSET('Sanitation Data'!$F$30,0,10*ROW('Sanitation Data'!F73)))</f>
        <v/>
      </c>
      <c r="CX79" s="390" t="str">
        <f ca="1">+IF(OFFSET('Sanitation Data'!$F$31,0,10*ROW('Sanitation Data'!F73))="","",OFFSET('Sanitation Data'!$F$31,0,10*ROW('Sanitation Data'!F73)))</f>
        <v/>
      </c>
      <c r="CY79" s="390" t="str">
        <f ca="1">+IF(OFFSET('Sanitation Data'!$F$32,0,10*ROW('Sanitation Data'!F73))="","",OFFSET('Sanitation Data'!$F$32,0,10*ROW('Sanitation Data'!F73)))</f>
        <v/>
      </c>
      <c r="CZ79" s="390" t="str">
        <f ca="1">+IF(OFFSET('Sanitation Data'!$G$28,0,10*ROW('Sanitation Data'!G73))="","",OFFSET('Sanitation Data'!$G$28,0,10*ROW('Sanitation Data'!G73)))</f>
        <v/>
      </c>
      <c r="DA79" s="390" t="str">
        <f ca="1">+IF(OFFSET('Sanitation Data'!$G$29,0,10*ROW('Sanitation Data'!G73))="","",OFFSET('Sanitation Data'!$G$29,0,10*ROW('Sanitation Data'!G73)))</f>
        <v/>
      </c>
      <c r="DB79" s="390" t="str">
        <f ca="1">+IF(OFFSET('Sanitation Data'!$G$30,0,10*ROW('Sanitation Data'!G73))="","",OFFSET('Sanitation Data'!$G$30,0,10*ROW('Sanitation Data'!G73)))</f>
        <v/>
      </c>
      <c r="DC79" s="390" t="str">
        <f ca="1">+IF(OFFSET('Sanitation Data'!$G$31,0,10*ROW('Sanitation Data'!G73))="","",OFFSET('Sanitation Data'!$G$31,0,10*ROW('Sanitation Data'!G73)))</f>
        <v/>
      </c>
      <c r="DD79" s="390" t="str">
        <f ca="1">+IF(OFFSET('Sanitation Data'!$G$32,0,10*ROW('Sanitation Data'!G73))="","",OFFSET('Sanitation Data'!$G$32,0,10*ROW('Sanitation Data'!G73)))</f>
        <v/>
      </c>
      <c r="DE79" s="390" t="str">
        <f ca="1">+IF(OFFSET('Sanitation Data'!$H$28,0,10*ROW('Sanitation Data'!H73))="","",OFFSET('Sanitation Data'!$H$28,0,10*ROW('Sanitation Data'!H73)))</f>
        <v/>
      </c>
      <c r="DF79" s="390" t="str">
        <f ca="1">+IF(OFFSET('Sanitation Data'!$H$29,0,10*ROW('Sanitation Data'!H73))="","",OFFSET('Sanitation Data'!$H$29,0,10*ROW('Sanitation Data'!H73)))</f>
        <v/>
      </c>
      <c r="DG79" s="390" t="str">
        <f ca="1">+IF(OFFSET('Sanitation Data'!$H$30,0,10*ROW('Sanitation Data'!H73))="","",OFFSET('Sanitation Data'!$H$30,0,10*ROW('Sanitation Data'!H73)))</f>
        <v/>
      </c>
      <c r="DH79" s="390" t="str">
        <f ca="1">+IF(OFFSET('Sanitation Data'!$H$31,0,10*ROW('Sanitation Data'!H73))="","",OFFSET('Sanitation Data'!$H$31,0,10*ROW('Sanitation Data'!H73)))</f>
        <v/>
      </c>
      <c r="DI79" s="390" t="str">
        <f ca="1">+IF(OFFSET('Sanitation Data'!$H$32,0,10*ROW('Sanitation Data'!H73))="","",OFFSET('Sanitation Data'!$H$32,0,10*ROW('Sanitation Data'!H73)))</f>
        <v/>
      </c>
      <c r="DJ79" s="390" t="str">
        <f ca="1">+IF(OFFSET('Sanitation Data'!$I$28,0,10*ROW('Sanitation Data'!I73))="","",OFFSET('Sanitation Data'!$I$28,0,10*ROW('Sanitation Data'!I73)))</f>
        <v/>
      </c>
      <c r="DK79" s="390" t="str">
        <f ca="1">+IF(OFFSET('Sanitation Data'!$I$29,0,10*ROW('Sanitation Data'!I73))="","",OFFSET('Sanitation Data'!$I$29,0,10*ROW('Sanitation Data'!I73)))</f>
        <v/>
      </c>
      <c r="DL79" s="390" t="str">
        <f ca="1">+IF(OFFSET('Sanitation Data'!$I$30,0,10*ROW('Sanitation Data'!I73))="","",OFFSET('Sanitation Data'!$I$30,0,10*ROW('Sanitation Data'!I73)))</f>
        <v/>
      </c>
      <c r="DM79" s="390" t="str">
        <f ca="1">+IF(OFFSET('Sanitation Data'!$I$31,0,10*ROW('Sanitation Data'!I73))="","",OFFSET('Sanitation Data'!$I$31,0,10*ROW('Sanitation Data'!I73)))</f>
        <v/>
      </c>
      <c r="DN79" s="390" t="str">
        <f ca="1">+IF(OFFSET('Sanitation Data'!$I$32,0,10*ROW('Sanitation Data'!I73))="","",OFFSET('Sanitation Data'!$I$32,0,10*ROW('Sanitation Data'!I73)))</f>
        <v/>
      </c>
      <c r="DO79" s="390" t="str">
        <f ca="1">+IF(OFFSET('Hygiene Data'!$D$11,0,10*ROW('Hygiene Data'!D73))="","",OFFSET('Hygiene Data'!$D$11,0,10*ROW('Hygiene Data'!D73)))</f>
        <v/>
      </c>
      <c r="DP79" s="390" t="str">
        <f ca="1">+IF(OFFSET('Hygiene Data'!$D$12,0,10*ROW('Hygiene Data'!D73))="","",OFFSET('Hygiene Data'!$D$12,0,10*ROW('Hygiene Data'!D73)))</f>
        <v/>
      </c>
      <c r="DQ79" s="390" t="str">
        <f ca="1">+IF(OFFSET('Hygiene Data'!$D$13,0,10*ROW('Hygiene Data'!D73))="","",OFFSET('Hygiene Data'!$D$13,0,10*ROW('Hygiene Data'!D73)))</f>
        <v/>
      </c>
      <c r="DR79" s="390" t="str">
        <f ca="1">+IF(OFFSET('Hygiene Data'!$E$11,0,10*ROW('Hygiene Data'!E73))="","",OFFSET('Hygiene Data'!$E$11,0,10*ROW('Hygiene Data'!E73)))</f>
        <v/>
      </c>
      <c r="DS79" s="390" t="str">
        <f ca="1">+IF(OFFSET('Hygiene Data'!$E$12,0,10*ROW('Hygiene Data'!E73))="","",OFFSET('Hygiene Data'!$E$12,0,10*ROW('Hygiene Data'!E73)))</f>
        <v/>
      </c>
      <c r="DT79" s="390" t="str">
        <f ca="1">+IF(OFFSET('Hygiene Data'!$E$13,0,10*ROW('Hygiene Data'!E73))="","",OFFSET('Hygiene Data'!$E$13,0,10*ROW('Hygiene Data'!E73)))</f>
        <v/>
      </c>
      <c r="DU79" s="390" t="str">
        <f ca="1">+IF(OFFSET('Hygiene Data'!$F$11,0,10*ROW('Hygiene Data'!F73))="","",OFFSET('Hygiene Data'!$F$11,0,10*ROW('Hygiene Data'!F73)))</f>
        <v/>
      </c>
      <c r="DV79" s="390" t="str">
        <f ca="1">+IF(OFFSET('Hygiene Data'!$F$12,0,10*ROW('Hygiene Data'!F73))="","",OFFSET('Hygiene Data'!$F$12,0,10*ROW('Hygiene Data'!F73)))</f>
        <v/>
      </c>
      <c r="DW79" s="390" t="str">
        <f ca="1">+IF(OFFSET('Hygiene Data'!$F$13,0,10*ROW('Hygiene Data'!F73))="","",OFFSET('Hygiene Data'!$F$13,0,10*ROW('Hygiene Data'!F73)))</f>
        <v/>
      </c>
      <c r="DX79" s="390" t="str">
        <f ca="1">+IF(OFFSET('Hygiene Data'!$G$11,0,10*ROW('Hygiene Data'!G73))="","",OFFSET('Hygiene Data'!$G$11,0,10*ROW('Hygiene Data'!G73)))</f>
        <v/>
      </c>
      <c r="DY79" s="390" t="str">
        <f ca="1">+IF(OFFSET('Hygiene Data'!$G$12,0,10*ROW('Hygiene Data'!G73))="","",OFFSET('Hygiene Data'!$G$12,0,10*ROW('Hygiene Data'!G73)))</f>
        <v/>
      </c>
      <c r="DZ79" s="390" t="str">
        <f ca="1">+IF(OFFSET('Hygiene Data'!$G$13,0,10*ROW('Hygiene Data'!G73))="","",OFFSET('Hygiene Data'!$G$13,0,10*ROW('Hygiene Data'!G73)))</f>
        <v/>
      </c>
      <c r="EA79" s="390" t="str">
        <f ca="1">+IF(OFFSET('Hygiene Data'!$H$11,0,10*ROW('Hygiene Data'!H73))="","",OFFSET('Hygiene Data'!$H$11,0,10*ROW('Hygiene Data'!H73)))</f>
        <v/>
      </c>
      <c r="EB79" s="390" t="str">
        <f ca="1">+IF(OFFSET('Hygiene Data'!$H$12,0,10*ROW('Hygiene Data'!H73))="","",OFFSET('Hygiene Data'!$H$12,0,10*ROW('Hygiene Data'!H73)))</f>
        <v/>
      </c>
      <c r="EC79" s="390" t="str">
        <f ca="1">+IF(OFFSET('Hygiene Data'!$H$13,0,10*ROW('Hygiene Data'!H73))="","",OFFSET('Hygiene Data'!$H$13,0,10*ROW('Hygiene Data'!H73)))</f>
        <v/>
      </c>
      <c r="ED79" s="390" t="str">
        <f ca="1">+IF(OFFSET('Hygiene Data'!$I$11,0,10*ROW('Hygiene Data'!I73))="","",OFFSET('Hygiene Data'!$I$11,0,10*ROW('Hygiene Data'!I73)))</f>
        <v/>
      </c>
      <c r="EE79" s="390" t="str">
        <f ca="1">+IF(OFFSET('Hygiene Data'!$I$12,0,10*ROW('Hygiene Data'!I73))="","",OFFSET('Hygiene Data'!$I$12,0,10*ROW('Hygiene Data'!I73)))</f>
        <v/>
      </c>
      <c r="EF79" s="390" t="str">
        <f ca="1">+IF(OFFSET('Hygiene Data'!$I$13,0,10*ROW('Hygiene Data'!I73))="","",OFFSET('Hygiene Data'!$I$13,0,10*ROW('Hygiene Data'!I73)))</f>
        <v/>
      </c>
    </row>
    <row r="80" spans="1:136" x14ac:dyDescent="0.25">
      <c r="A80" s="499" t="str">
        <f ca="1">+IF(OFFSET('Water Data'!$B$2,0,10*ROW('Water Data'!E74))="","",OFFSET('Water Data'!$B$2,0,10*ROW('Water Data'!E74)))</f>
        <v/>
      </c>
      <c r="B80" s="499"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26" t="str">
        <f t="shared" ca="1" si="1"/>
        <v/>
      </c>
      <c r="D80" s="527"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27"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27"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27"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27"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27"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27"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27"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27"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27"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27"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27"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27"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27"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27"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27"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27"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27"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28"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28"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28"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28"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28"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28"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28"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28"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28"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28"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28"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28"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28"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28"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28"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28"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28"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28"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28"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28"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28"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28"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28"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28"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28"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28"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28"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28"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28"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28"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29"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605"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29"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29"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29"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29"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29"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29"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29"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29"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29"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29"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29"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29"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29"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29"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29"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29"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90" t="str">
        <f ca="1">+IF(OFFSET('Water Data'!$D$27,0,10*ROW('Water Data'!D74))="","",OFFSET('Water Data'!$D$27,0,10*ROW('Water Data'!D74)))</f>
        <v/>
      </c>
      <c r="BT80" s="390" t="str">
        <f ca="1">+IF(OFFSET('Water Data'!$D$28,0,10*ROW('Water Data'!D74))="","",OFFSET('Water Data'!$D$28,0,10*ROW('Water Data'!D74)))</f>
        <v/>
      </c>
      <c r="BU80" s="390" t="str">
        <f ca="1">+IF(OFFSET('Water Data'!$D$29,0,10*ROW('Water Data'!D74))="","",OFFSET('Water Data'!$D$29,0,10*ROW('Water Data'!D74)))</f>
        <v/>
      </c>
      <c r="BV80" s="390" t="str">
        <f ca="1">+IF(OFFSET('Water Data'!$E$27,0,10*ROW('Water Data'!E74))="","",OFFSET('Water Data'!$E$27,0,10*ROW('Water Data'!E74)))</f>
        <v/>
      </c>
      <c r="BW80" s="390" t="str">
        <f ca="1">+IF(OFFSET('Water Data'!$E$28,0,10*ROW('Water Data'!E74))="","",OFFSET('Water Data'!$E$28,0,10*ROW('Water Data'!E74)))</f>
        <v/>
      </c>
      <c r="BX80" s="390" t="str">
        <f ca="1">+IF(OFFSET('Water Data'!$E$29,0,10*ROW('Water Data'!E74))="","",OFFSET('Water Data'!$E$29,0,10*ROW('Water Data'!E74)))</f>
        <v/>
      </c>
      <c r="BY80" s="390" t="str">
        <f ca="1">+IF(OFFSET('Water Data'!$F$27,0,10*ROW('Water Data'!F74))="","",OFFSET('Water Data'!$F$27,0,10*ROW('Water Data'!F74)))</f>
        <v/>
      </c>
      <c r="BZ80" s="390" t="str">
        <f ca="1">+IF(OFFSET('Water Data'!$F$28,0,10*ROW('Water Data'!F74))="","",OFFSET('Water Data'!$F$28,0,10*ROW('Water Data'!F74)))</f>
        <v/>
      </c>
      <c r="CA80" s="390" t="str">
        <f ca="1">+IF(OFFSET('Water Data'!$F$29,0,10*ROW('Water Data'!F74))="","",OFFSET('Water Data'!$F$29,0,10*ROW('Water Data'!F74)))</f>
        <v/>
      </c>
      <c r="CB80" s="390" t="str">
        <f ca="1">+IF(OFFSET('Water Data'!$G$27,0,10*ROW('Water Data'!G74))="","",OFFSET('Water Data'!$G$27,0,10*ROW('Water Data'!G74)))</f>
        <v/>
      </c>
      <c r="CC80" s="390" t="str">
        <f ca="1">+IF(OFFSET('Water Data'!$G$28,0,10*ROW('Water Data'!G74))="","",OFFSET('Water Data'!$G$28,0,10*ROW('Water Data'!G74)))</f>
        <v/>
      </c>
      <c r="CD80" s="390" t="str">
        <f ca="1">+IF(OFFSET('Water Data'!$G$29,0,10*ROW('Water Data'!G74))="","",OFFSET('Water Data'!$G$29,0,10*ROW('Water Data'!G74)))</f>
        <v/>
      </c>
      <c r="CE80" s="390" t="str">
        <f ca="1">+IF(OFFSET('Water Data'!$H$27,0,10*ROW('Water Data'!H74))="","",OFFSET('Water Data'!$H$27,0,10*ROW('Water Data'!H74)))</f>
        <v/>
      </c>
      <c r="CF80" s="390" t="str">
        <f ca="1">+IF(OFFSET('Water Data'!$H$28,0,10*ROW('Water Data'!H74))="","",OFFSET('Water Data'!$H$28,0,10*ROW('Water Data'!H74)))</f>
        <v/>
      </c>
      <c r="CG80" s="390" t="str">
        <f ca="1">+IF(OFFSET('Water Data'!$H$29,0,10*ROW('Water Data'!H74))="","",OFFSET('Water Data'!$H$29,0,10*ROW('Water Data'!H74)))</f>
        <v/>
      </c>
      <c r="CH80" s="390" t="str">
        <f ca="1">+IF(OFFSET('Water Data'!$I$27,0,10*ROW('Water Data'!I74))="","",OFFSET('Water Data'!$I$27,0,10*ROW('Water Data'!I74)))</f>
        <v/>
      </c>
      <c r="CI80" s="390" t="str">
        <f ca="1">+IF(OFFSET('Water Data'!$I$28,0,10*ROW('Water Data'!I74))="","",OFFSET('Water Data'!$I$28,0,10*ROW('Water Data'!I74)))</f>
        <v/>
      </c>
      <c r="CJ80" s="390" t="str">
        <f ca="1">+IF(OFFSET('Water Data'!$I$29,0,10*ROW('Water Data'!I74))="","",OFFSET('Water Data'!$I$29,0,10*ROW('Water Data'!I74)))</f>
        <v/>
      </c>
      <c r="CK80" s="390" t="str">
        <f ca="1">+IF(OFFSET('Sanitation Data'!$D$28,0,10*ROW('Sanitation Data'!D74))="","",OFFSET('Sanitation Data'!$D$28,0,10*ROW('Sanitation Data'!D74)))</f>
        <v/>
      </c>
      <c r="CL80" s="390" t="str">
        <f ca="1">+IF(OFFSET('Sanitation Data'!$D$29,0,10*ROW('Sanitation Data'!D74))="","",OFFSET('Sanitation Data'!$D$29,0,10*ROW('Sanitation Data'!D74)))</f>
        <v/>
      </c>
      <c r="CM80" s="390" t="str">
        <f ca="1">+IF(OFFSET('Sanitation Data'!$D$30,0,10*ROW('Sanitation Data'!D74))="","",OFFSET('Sanitation Data'!$D$30,0,10*ROW('Sanitation Data'!D74)))</f>
        <v/>
      </c>
      <c r="CN80" s="390" t="str">
        <f ca="1">+IF(OFFSET('Sanitation Data'!$D$31,0,10*ROW('Sanitation Data'!D74))="","",OFFSET('Sanitation Data'!$D$31,0,10*ROW('Sanitation Data'!D74)))</f>
        <v/>
      </c>
      <c r="CO80" s="390" t="str">
        <f ca="1">+IF(OFFSET('Sanitation Data'!$D$32,0,10*ROW('Sanitation Data'!D74))="","",OFFSET('Sanitation Data'!$D$32,0,10*ROW('Sanitation Data'!D74)))</f>
        <v/>
      </c>
      <c r="CP80" s="390" t="str">
        <f ca="1">+IF(OFFSET('Sanitation Data'!$E$28,0,10*ROW('Sanitation Data'!E74))="","",OFFSET('Sanitation Data'!$E$28,0,10*ROW('Sanitation Data'!E74)))</f>
        <v/>
      </c>
      <c r="CQ80" s="390" t="str">
        <f ca="1">+IF(OFFSET('Sanitation Data'!$E$29,0,10*ROW('Sanitation Data'!E74))="","",OFFSET('Sanitation Data'!$E$29,0,10*ROW('Sanitation Data'!E74)))</f>
        <v/>
      </c>
      <c r="CR80" s="390" t="str">
        <f ca="1">+IF(OFFSET('Sanitation Data'!$E$30,0,10*ROW('Sanitation Data'!E74))="","",OFFSET('Sanitation Data'!$E$30,0,10*ROW('Sanitation Data'!E74)))</f>
        <v/>
      </c>
      <c r="CS80" s="390" t="str">
        <f ca="1">+IF(OFFSET('Sanitation Data'!$E$31,0,10*ROW('Sanitation Data'!E74))="","",OFFSET('Sanitation Data'!$E$31,0,10*ROW('Sanitation Data'!E74)))</f>
        <v/>
      </c>
      <c r="CT80" s="390" t="str">
        <f ca="1">+IF(OFFSET('Sanitation Data'!$E$32,0,10*ROW('Sanitation Data'!E74))="","",OFFSET('Sanitation Data'!$E$32,0,10*ROW('Sanitation Data'!E74)))</f>
        <v/>
      </c>
      <c r="CU80" s="390" t="str">
        <f ca="1">+IF(OFFSET('Sanitation Data'!$F$28,0,10*ROW('Sanitation Data'!F74))="","",OFFSET('Sanitation Data'!$F$28,0,10*ROW('Sanitation Data'!F74)))</f>
        <v/>
      </c>
      <c r="CV80" s="390" t="str">
        <f ca="1">+IF(OFFSET('Sanitation Data'!$F$29,0,10*ROW('Sanitation Data'!F74))="","",OFFSET('Sanitation Data'!$F$29,0,10*ROW('Sanitation Data'!F74)))</f>
        <v/>
      </c>
      <c r="CW80" s="390" t="str">
        <f ca="1">+IF(OFFSET('Sanitation Data'!$F$30,0,10*ROW('Sanitation Data'!F74))="","",OFFSET('Sanitation Data'!$F$30,0,10*ROW('Sanitation Data'!F74)))</f>
        <v/>
      </c>
      <c r="CX80" s="390" t="str">
        <f ca="1">+IF(OFFSET('Sanitation Data'!$F$31,0,10*ROW('Sanitation Data'!F74))="","",OFFSET('Sanitation Data'!$F$31,0,10*ROW('Sanitation Data'!F74)))</f>
        <v/>
      </c>
      <c r="CY80" s="390" t="str">
        <f ca="1">+IF(OFFSET('Sanitation Data'!$F$32,0,10*ROW('Sanitation Data'!F74))="","",OFFSET('Sanitation Data'!$F$32,0,10*ROW('Sanitation Data'!F74)))</f>
        <v/>
      </c>
      <c r="CZ80" s="390" t="str">
        <f ca="1">+IF(OFFSET('Sanitation Data'!$G$28,0,10*ROW('Sanitation Data'!G74))="","",OFFSET('Sanitation Data'!$G$28,0,10*ROW('Sanitation Data'!G74)))</f>
        <v/>
      </c>
      <c r="DA80" s="390" t="str">
        <f ca="1">+IF(OFFSET('Sanitation Data'!$G$29,0,10*ROW('Sanitation Data'!G74))="","",OFFSET('Sanitation Data'!$G$29,0,10*ROW('Sanitation Data'!G74)))</f>
        <v/>
      </c>
      <c r="DB80" s="390" t="str">
        <f ca="1">+IF(OFFSET('Sanitation Data'!$G$30,0,10*ROW('Sanitation Data'!G74))="","",OFFSET('Sanitation Data'!$G$30,0,10*ROW('Sanitation Data'!G74)))</f>
        <v/>
      </c>
      <c r="DC80" s="390" t="str">
        <f ca="1">+IF(OFFSET('Sanitation Data'!$G$31,0,10*ROW('Sanitation Data'!G74))="","",OFFSET('Sanitation Data'!$G$31,0,10*ROW('Sanitation Data'!G74)))</f>
        <v/>
      </c>
      <c r="DD80" s="390" t="str">
        <f ca="1">+IF(OFFSET('Sanitation Data'!$G$32,0,10*ROW('Sanitation Data'!G74))="","",OFFSET('Sanitation Data'!$G$32,0,10*ROW('Sanitation Data'!G74)))</f>
        <v/>
      </c>
      <c r="DE80" s="390" t="str">
        <f ca="1">+IF(OFFSET('Sanitation Data'!$H$28,0,10*ROW('Sanitation Data'!H74))="","",OFFSET('Sanitation Data'!$H$28,0,10*ROW('Sanitation Data'!H74)))</f>
        <v/>
      </c>
      <c r="DF80" s="390" t="str">
        <f ca="1">+IF(OFFSET('Sanitation Data'!$H$29,0,10*ROW('Sanitation Data'!H74))="","",OFFSET('Sanitation Data'!$H$29,0,10*ROW('Sanitation Data'!H74)))</f>
        <v/>
      </c>
      <c r="DG80" s="390" t="str">
        <f ca="1">+IF(OFFSET('Sanitation Data'!$H$30,0,10*ROW('Sanitation Data'!H74))="","",OFFSET('Sanitation Data'!$H$30,0,10*ROW('Sanitation Data'!H74)))</f>
        <v/>
      </c>
      <c r="DH80" s="390" t="str">
        <f ca="1">+IF(OFFSET('Sanitation Data'!$H$31,0,10*ROW('Sanitation Data'!H74))="","",OFFSET('Sanitation Data'!$H$31,0,10*ROW('Sanitation Data'!H74)))</f>
        <v/>
      </c>
      <c r="DI80" s="390" t="str">
        <f ca="1">+IF(OFFSET('Sanitation Data'!$H$32,0,10*ROW('Sanitation Data'!H74))="","",OFFSET('Sanitation Data'!$H$32,0,10*ROW('Sanitation Data'!H74)))</f>
        <v/>
      </c>
      <c r="DJ80" s="390" t="str">
        <f ca="1">+IF(OFFSET('Sanitation Data'!$I$28,0,10*ROW('Sanitation Data'!I74))="","",OFFSET('Sanitation Data'!$I$28,0,10*ROW('Sanitation Data'!I74)))</f>
        <v/>
      </c>
      <c r="DK80" s="390" t="str">
        <f ca="1">+IF(OFFSET('Sanitation Data'!$I$29,0,10*ROW('Sanitation Data'!I74))="","",OFFSET('Sanitation Data'!$I$29,0,10*ROW('Sanitation Data'!I74)))</f>
        <v/>
      </c>
      <c r="DL80" s="390" t="str">
        <f ca="1">+IF(OFFSET('Sanitation Data'!$I$30,0,10*ROW('Sanitation Data'!I74))="","",OFFSET('Sanitation Data'!$I$30,0,10*ROW('Sanitation Data'!I74)))</f>
        <v/>
      </c>
      <c r="DM80" s="390" t="str">
        <f ca="1">+IF(OFFSET('Sanitation Data'!$I$31,0,10*ROW('Sanitation Data'!I74))="","",OFFSET('Sanitation Data'!$I$31,0,10*ROW('Sanitation Data'!I74)))</f>
        <v/>
      </c>
      <c r="DN80" s="390" t="str">
        <f ca="1">+IF(OFFSET('Sanitation Data'!$I$32,0,10*ROW('Sanitation Data'!I74))="","",OFFSET('Sanitation Data'!$I$32,0,10*ROW('Sanitation Data'!I74)))</f>
        <v/>
      </c>
      <c r="DO80" s="390" t="str">
        <f ca="1">+IF(OFFSET('Hygiene Data'!$D$11,0,10*ROW('Hygiene Data'!D74))="","",OFFSET('Hygiene Data'!$D$11,0,10*ROW('Hygiene Data'!D74)))</f>
        <v/>
      </c>
      <c r="DP80" s="390" t="str">
        <f ca="1">+IF(OFFSET('Hygiene Data'!$D$12,0,10*ROW('Hygiene Data'!D74))="","",OFFSET('Hygiene Data'!$D$12,0,10*ROW('Hygiene Data'!D74)))</f>
        <v/>
      </c>
      <c r="DQ80" s="390" t="str">
        <f ca="1">+IF(OFFSET('Hygiene Data'!$D$13,0,10*ROW('Hygiene Data'!D74))="","",OFFSET('Hygiene Data'!$D$13,0,10*ROW('Hygiene Data'!D74)))</f>
        <v/>
      </c>
      <c r="DR80" s="390" t="str">
        <f ca="1">+IF(OFFSET('Hygiene Data'!$E$11,0,10*ROW('Hygiene Data'!E74))="","",OFFSET('Hygiene Data'!$E$11,0,10*ROW('Hygiene Data'!E74)))</f>
        <v/>
      </c>
      <c r="DS80" s="390" t="str">
        <f ca="1">+IF(OFFSET('Hygiene Data'!$E$12,0,10*ROW('Hygiene Data'!E74))="","",OFFSET('Hygiene Data'!$E$12,0,10*ROW('Hygiene Data'!E74)))</f>
        <v/>
      </c>
      <c r="DT80" s="390" t="str">
        <f ca="1">+IF(OFFSET('Hygiene Data'!$E$13,0,10*ROW('Hygiene Data'!E74))="","",OFFSET('Hygiene Data'!$E$13,0,10*ROW('Hygiene Data'!E74)))</f>
        <v/>
      </c>
      <c r="DU80" s="390" t="str">
        <f ca="1">+IF(OFFSET('Hygiene Data'!$F$11,0,10*ROW('Hygiene Data'!F74))="","",OFFSET('Hygiene Data'!$F$11,0,10*ROW('Hygiene Data'!F74)))</f>
        <v/>
      </c>
      <c r="DV80" s="390" t="str">
        <f ca="1">+IF(OFFSET('Hygiene Data'!$F$12,0,10*ROW('Hygiene Data'!F74))="","",OFFSET('Hygiene Data'!$F$12,0,10*ROW('Hygiene Data'!F74)))</f>
        <v/>
      </c>
      <c r="DW80" s="390" t="str">
        <f ca="1">+IF(OFFSET('Hygiene Data'!$F$13,0,10*ROW('Hygiene Data'!F74))="","",OFFSET('Hygiene Data'!$F$13,0,10*ROW('Hygiene Data'!F74)))</f>
        <v/>
      </c>
      <c r="DX80" s="390" t="str">
        <f ca="1">+IF(OFFSET('Hygiene Data'!$G$11,0,10*ROW('Hygiene Data'!G74))="","",OFFSET('Hygiene Data'!$G$11,0,10*ROW('Hygiene Data'!G74)))</f>
        <v/>
      </c>
      <c r="DY80" s="390" t="str">
        <f ca="1">+IF(OFFSET('Hygiene Data'!$G$12,0,10*ROW('Hygiene Data'!G74))="","",OFFSET('Hygiene Data'!$G$12,0,10*ROW('Hygiene Data'!G74)))</f>
        <v/>
      </c>
      <c r="DZ80" s="390" t="str">
        <f ca="1">+IF(OFFSET('Hygiene Data'!$G$13,0,10*ROW('Hygiene Data'!G74))="","",OFFSET('Hygiene Data'!$G$13,0,10*ROW('Hygiene Data'!G74)))</f>
        <v/>
      </c>
      <c r="EA80" s="390" t="str">
        <f ca="1">+IF(OFFSET('Hygiene Data'!$H$11,0,10*ROW('Hygiene Data'!H74))="","",OFFSET('Hygiene Data'!$H$11,0,10*ROW('Hygiene Data'!H74)))</f>
        <v/>
      </c>
      <c r="EB80" s="390" t="str">
        <f ca="1">+IF(OFFSET('Hygiene Data'!$H$12,0,10*ROW('Hygiene Data'!H74))="","",OFFSET('Hygiene Data'!$H$12,0,10*ROW('Hygiene Data'!H74)))</f>
        <v/>
      </c>
      <c r="EC80" s="390" t="str">
        <f ca="1">+IF(OFFSET('Hygiene Data'!$H$13,0,10*ROW('Hygiene Data'!H74))="","",OFFSET('Hygiene Data'!$H$13,0,10*ROW('Hygiene Data'!H74)))</f>
        <v/>
      </c>
      <c r="ED80" s="390" t="str">
        <f ca="1">+IF(OFFSET('Hygiene Data'!$I$11,0,10*ROW('Hygiene Data'!I74))="","",OFFSET('Hygiene Data'!$I$11,0,10*ROW('Hygiene Data'!I74)))</f>
        <v/>
      </c>
      <c r="EE80" s="390" t="str">
        <f ca="1">+IF(OFFSET('Hygiene Data'!$I$12,0,10*ROW('Hygiene Data'!I74))="","",OFFSET('Hygiene Data'!$I$12,0,10*ROW('Hygiene Data'!I74)))</f>
        <v/>
      </c>
      <c r="EF80" s="390" t="str">
        <f ca="1">+IF(OFFSET('Hygiene Data'!$I$13,0,10*ROW('Hygiene Data'!I74))="","",OFFSET('Hygiene Data'!$I$13,0,10*ROW('Hygiene Data'!I74)))</f>
        <v/>
      </c>
    </row>
    <row r="81" spans="1:136" x14ac:dyDescent="0.25">
      <c r="A81" s="499" t="str">
        <f ca="1">+IF(OFFSET('Water Data'!$B$2,0,10*ROW('Water Data'!E75))="","",OFFSET('Water Data'!$B$2,0,10*ROW('Water Data'!E75)))</f>
        <v/>
      </c>
      <c r="B81" s="499"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26" t="str">
        <f t="shared" ca="1" si="1"/>
        <v/>
      </c>
      <c r="D81" s="527"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27"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27"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27"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27"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27"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27"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27"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27"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27"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27"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27"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27"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27"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27"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27"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27"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27"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28"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28"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28"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28"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28"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28"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28"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28"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28"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28"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28"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28"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28"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28"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28"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28"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28"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28"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28"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28"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28"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28"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28"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28"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28"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28"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28"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28"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28"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28"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29"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605"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29"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29"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29"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29"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29"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29"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29"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29"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29"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29"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29"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29"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29"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29"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29"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29"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90" t="str">
        <f ca="1">+IF(OFFSET('Water Data'!$D$27,0,10*ROW('Water Data'!D75))="","",OFFSET('Water Data'!$D$27,0,10*ROW('Water Data'!D75)))</f>
        <v/>
      </c>
      <c r="BT81" s="390" t="str">
        <f ca="1">+IF(OFFSET('Water Data'!$D$28,0,10*ROW('Water Data'!D75))="","",OFFSET('Water Data'!$D$28,0,10*ROW('Water Data'!D75)))</f>
        <v/>
      </c>
      <c r="BU81" s="390" t="str">
        <f ca="1">+IF(OFFSET('Water Data'!$D$29,0,10*ROW('Water Data'!D75))="","",OFFSET('Water Data'!$D$29,0,10*ROW('Water Data'!D75)))</f>
        <v/>
      </c>
      <c r="BV81" s="390" t="str">
        <f ca="1">+IF(OFFSET('Water Data'!$E$27,0,10*ROW('Water Data'!E75))="","",OFFSET('Water Data'!$E$27,0,10*ROW('Water Data'!E75)))</f>
        <v/>
      </c>
      <c r="BW81" s="390" t="str">
        <f ca="1">+IF(OFFSET('Water Data'!$E$28,0,10*ROW('Water Data'!E75))="","",OFFSET('Water Data'!$E$28,0,10*ROW('Water Data'!E75)))</f>
        <v/>
      </c>
      <c r="BX81" s="390" t="str">
        <f ca="1">+IF(OFFSET('Water Data'!$E$29,0,10*ROW('Water Data'!E75))="","",OFFSET('Water Data'!$E$29,0,10*ROW('Water Data'!E75)))</f>
        <v/>
      </c>
      <c r="BY81" s="390" t="str">
        <f ca="1">+IF(OFFSET('Water Data'!$F$27,0,10*ROW('Water Data'!F75))="","",OFFSET('Water Data'!$F$27,0,10*ROW('Water Data'!F75)))</f>
        <v/>
      </c>
      <c r="BZ81" s="390" t="str">
        <f ca="1">+IF(OFFSET('Water Data'!$F$28,0,10*ROW('Water Data'!F75))="","",OFFSET('Water Data'!$F$28,0,10*ROW('Water Data'!F75)))</f>
        <v/>
      </c>
      <c r="CA81" s="390" t="str">
        <f ca="1">+IF(OFFSET('Water Data'!$F$29,0,10*ROW('Water Data'!F75))="","",OFFSET('Water Data'!$F$29,0,10*ROW('Water Data'!F75)))</f>
        <v/>
      </c>
      <c r="CB81" s="390" t="str">
        <f ca="1">+IF(OFFSET('Water Data'!$G$27,0,10*ROW('Water Data'!G75))="","",OFFSET('Water Data'!$G$27,0,10*ROW('Water Data'!G75)))</f>
        <v/>
      </c>
      <c r="CC81" s="390" t="str">
        <f ca="1">+IF(OFFSET('Water Data'!$G$28,0,10*ROW('Water Data'!G75))="","",OFFSET('Water Data'!$G$28,0,10*ROW('Water Data'!G75)))</f>
        <v/>
      </c>
      <c r="CD81" s="390" t="str">
        <f ca="1">+IF(OFFSET('Water Data'!$G$29,0,10*ROW('Water Data'!G75))="","",OFFSET('Water Data'!$G$29,0,10*ROW('Water Data'!G75)))</f>
        <v/>
      </c>
      <c r="CE81" s="390" t="str">
        <f ca="1">+IF(OFFSET('Water Data'!$H$27,0,10*ROW('Water Data'!H75))="","",OFFSET('Water Data'!$H$27,0,10*ROW('Water Data'!H75)))</f>
        <v/>
      </c>
      <c r="CF81" s="390" t="str">
        <f ca="1">+IF(OFFSET('Water Data'!$H$28,0,10*ROW('Water Data'!H75))="","",OFFSET('Water Data'!$H$28,0,10*ROW('Water Data'!H75)))</f>
        <v/>
      </c>
      <c r="CG81" s="390" t="str">
        <f ca="1">+IF(OFFSET('Water Data'!$H$29,0,10*ROW('Water Data'!H75))="","",OFFSET('Water Data'!$H$29,0,10*ROW('Water Data'!H75)))</f>
        <v/>
      </c>
      <c r="CH81" s="390" t="str">
        <f ca="1">+IF(OFFSET('Water Data'!$I$27,0,10*ROW('Water Data'!I75))="","",OFFSET('Water Data'!$I$27,0,10*ROW('Water Data'!I75)))</f>
        <v/>
      </c>
      <c r="CI81" s="390" t="str">
        <f ca="1">+IF(OFFSET('Water Data'!$I$28,0,10*ROW('Water Data'!I75))="","",OFFSET('Water Data'!$I$28,0,10*ROW('Water Data'!I75)))</f>
        <v/>
      </c>
      <c r="CJ81" s="390" t="str">
        <f ca="1">+IF(OFFSET('Water Data'!$I$29,0,10*ROW('Water Data'!I75))="","",OFFSET('Water Data'!$I$29,0,10*ROW('Water Data'!I75)))</f>
        <v/>
      </c>
      <c r="CK81" s="390" t="str">
        <f ca="1">+IF(OFFSET('Sanitation Data'!$D$28,0,10*ROW('Sanitation Data'!D75))="","",OFFSET('Sanitation Data'!$D$28,0,10*ROW('Sanitation Data'!D75)))</f>
        <v/>
      </c>
      <c r="CL81" s="390" t="str">
        <f ca="1">+IF(OFFSET('Sanitation Data'!$D$29,0,10*ROW('Sanitation Data'!D75))="","",OFFSET('Sanitation Data'!$D$29,0,10*ROW('Sanitation Data'!D75)))</f>
        <v/>
      </c>
      <c r="CM81" s="390" t="str">
        <f ca="1">+IF(OFFSET('Sanitation Data'!$D$30,0,10*ROW('Sanitation Data'!D75))="","",OFFSET('Sanitation Data'!$D$30,0,10*ROW('Sanitation Data'!D75)))</f>
        <v/>
      </c>
      <c r="CN81" s="390" t="str">
        <f ca="1">+IF(OFFSET('Sanitation Data'!$D$31,0,10*ROW('Sanitation Data'!D75))="","",OFFSET('Sanitation Data'!$D$31,0,10*ROW('Sanitation Data'!D75)))</f>
        <v/>
      </c>
      <c r="CO81" s="390" t="str">
        <f ca="1">+IF(OFFSET('Sanitation Data'!$D$32,0,10*ROW('Sanitation Data'!D75))="","",OFFSET('Sanitation Data'!$D$32,0,10*ROW('Sanitation Data'!D75)))</f>
        <v/>
      </c>
      <c r="CP81" s="390" t="str">
        <f ca="1">+IF(OFFSET('Sanitation Data'!$E$28,0,10*ROW('Sanitation Data'!E75))="","",OFFSET('Sanitation Data'!$E$28,0,10*ROW('Sanitation Data'!E75)))</f>
        <v/>
      </c>
      <c r="CQ81" s="390" t="str">
        <f ca="1">+IF(OFFSET('Sanitation Data'!$E$29,0,10*ROW('Sanitation Data'!E75))="","",OFFSET('Sanitation Data'!$E$29,0,10*ROW('Sanitation Data'!E75)))</f>
        <v/>
      </c>
      <c r="CR81" s="390" t="str">
        <f ca="1">+IF(OFFSET('Sanitation Data'!$E$30,0,10*ROW('Sanitation Data'!E75))="","",OFFSET('Sanitation Data'!$E$30,0,10*ROW('Sanitation Data'!E75)))</f>
        <v/>
      </c>
      <c r="CS81" s="390" t="str">
        <f ca="1">+IF(OFFSET('Sanitation Data'!$E$31,0,10*ROW('Sanitation Data'!E75))="","",OFFSET('Sanitation Data'!$E$31,0,10*ROW('Sanitation Data'!E75)))</f>
        <v/>
      </c>
      <c r="CT81" s="390" t="str">
        <f ca="1">+IF(OFFSET('Sanitation Data'!$E$32,0,10*ROW('Sanitation Data'!E75))="","",OFFSET('Sanitation Data'!$E$32,0,10*ROW('Sanitation Data'!E75)))</f>
        <v/>
      </c>
      <c r="CU81" s="390" t="str">
        <f ca="1">+IF(OFFSET('Sanitation Data'!$F$28,0,10*ROW('Sanitation Data'!F75))="","",OFFSET('Sanitation Data'!$F$28,0,10*ROW('Sanitation Data'!F75)))</f>
        <v/>
      </c>
      <c r="CV81" s="390" t="str">
        <f ca="1">+IF(OFFSET('Sanitation Data'!$F$29,0,10*ROW('Sanitation Data'!F75))="","",OFFSET('Sanitation Data'!$F$29,0,10*ROW('Sanitation Data'!F75)))</f>
        <v/>
      </c>
      <c r="CW81" s="390" t="str">
        <f ca="1">+IF(OFFSET('Sanitation Data'!$F$30,0,10*ROW('Sanitation Data'!F75))="","",OFFSET('Sanitation Data'!$F$30,0,10*ROW('Sanitation Data'!F75)))</f>
        <v/>
      </c>
      <c r="CX81" s="390" t="str">
        <f ca="1">+IF(OFFSET('Sanitation Data'!$F$31,0,10*ROW('Sanitation Data'!F75))="","",OFFSET('Sanitation Data'!$F$31,0,10*ROW('Sanitation Data'!F75)))</f>
        <v/>
      </c>
      <c r="CY81" s="390" t="str">
        <f ca="1">+IF(OFFSET('Sanitation Data'!$F$32,0,10*ROW('Sanitation Data'!F75))="","",OFFSET('Sanitation Data'!$F$32,0,10*ROW('Sanitation Data'!F75)))</f>
        <v/>
      </c>
      <c r="CZ81" s="390" t="str">
        <f ca="1">+IF(OFFSET('Sanitation Data'!$G$28,0,10*ROW('Sanitation Data'!G75))="","",OFFSET('Sanitation Data'!$G$28,0,10*ROW('Sanitation Data'!G75)))</f>
        <v/>
      </c>
      <c r="DA81" s="390" t="str">
        <f ca="1">+IF(OFFSET('Sanitation Data'!$G$29,0,10*ROW('Sanitation Data'!G75))="","",OFFSET('Sanitation Data'!$G$29,0,10*ROW('Sanitation Data'!G75)))</f>
        <v/>
      </c>
      <c r="DB81" s="390" t="str">
        <f ca="1">+IF(OFFSET('Sanitation Data'!$G$30,0,10*ROW('Sanitation Data'!G75))="","",OFFSET('Sanitation Data'!$G$30,0,10*ROW('Sanitation Data'!G75)))</f>
        <v/>
      </c>
      <c r="DC81" s="390" t="str">
        <f ca="1">+IF(OFFSET('Sanitation Data'!$G$31,0,10*ROW('Sanitation Data'!G75))="","",OFFSET('Sanitation Data'!$G$31,0,10*ROW('Sanitation Data'!G75)))</f>
        <v/>
      </c>
      <c r="DD81" s="390" t="str">
        <f ca="1">+IF(OFFSET('Sanitation Data'!$G$32,0,10*ROW('Sanitation Data'!G75))="","",OFFSET('Sanitation Data'!$G$32,0,10*ROW('Sanitation Data'!G75)))</f>
        <v/>
      </c>
      <c r="DE81" s="390" t="str">
        <f ca="1">+IF(OFFSET('Sanitation Data'!$H$28,0,10*ROW('Sanitation Data'!H75))="","",OFFSET('Sanitation Data'!$H$28,0,10*ROW('Sanitation Data'!H75)))</f>
        <v/>
      </c>
      <c r="DF81" s="390" t="str">
        <f ca="1">+IF(OFFSET('Sanitation Data'!$H$29,0,10*ROW('Sanitation Data'!H75))="","",OFFSET('Sanitation Data'!$H$29,0,10*ROW('Sanitation Data'!H75)))</f>
        <v/>
      </c>
      <c r="DG81" s="390" t="str">
        <f ca="1">+IF(OFFSET('Sanitation Data'!$H$30,0,10*ROW('Sanitation Data'!H75))="","",OFFSET('Sanitation Data'!$H$30,0,10*ROW('Sanitation Data'!H75)))</f>
        <v/>
      </c>
      <c r="DH81" s="390" t="str">
        <f ca="1">+IF(OFFSET('Sanitation Data'!$H$31,0,10*ROW('Sanitation Data'!H75))="","",OFFSET('Sanitation Data'!$H$31,0,10*ROW('Sanitation Data'!H75)))</f>
        <v/>
      </c>
      <c r="DI81" s="390" t="str">
        <f ca="1">+IF(OFFSET('Sanitation Data'!$H$32,0,10*ROW('Sanitation Data'!H75))="","",OFFSET('Sanitation Data'!$H$32,0,10*ROW('Sanitation Data'!H75)))</f>
        <v/>
      </c>
      <c r="DJ81" s="390" t="str">
        <f ca="1">+IF(OFFSET('Sanitation Data'!$I$28,0,10*ROW('Sanitation Data'!I75))="","",OFFSET('Sanitation Data'!$I$28,0,10*ROW('Sanitation Data'!I75)))</f>
        <v/>
      </c>
      <c r="DK81" s="390" t="str">
        <f ca="1">+IF(OFFSET('Sanitation Data'!$I$29,0,10*ROW('Sanitation Data'!I75))="","",OFFSET('Sanitation Data'!$I$29,0,10*ROW('Sanitation Data'!I75)))</f>
        <v/>
      </c>
      <c r="DL81" s="390" t="str">
        <f ca="1">+IF(OFFSET('Sanitation Data'!$I$30,0,10*ROW('Sanitation Data'!I75))="","",OFFSET('Sanitation Data'!$I$30,0,10*ROW('Sanitation Data'!I75)))</f>
        <v/>
      </c>
      <c r="DM81" s="390" t="str">
        <f ca="1">+IF(OFFSET('Sanitation Data'!$I$31,0,10*ROW('Sanitation Data'!I75))="","",OFFSET('Sanitation Data'!$I$31,0,10*ROW('Sanitation Data'!I75)))</f>
        <v/>
      </c>
      <c r="DN81" s="390" t="str">
        <f ca="1">+IF(OFFSET('Sanitation Data'!$I$32,0,10*ROW('Sanitation Data'!I75))="","",OFFSET('Sanitation Data'!$I$32,0,10*ROW('Sanitation Data'!I75)))</f>
        <v/>
      </c>
      <c r="DO81" s="390" t="str">
        <f ca="1">+IF(OFFSET('Hygiene Data'!$D$11,0,10*ROW('Hygiene Data'!D75))="","",OFFSET('Hygiene Data'!$D$11,0,10*ROW('Hygiene Data'!D75)))</f>
        <v/>
      </c>
      <c r="DP81" s="390" t="str">
        <f ca="1">+IF(OFFSET('Hygiene Data'!$D$12,0,10*ROW('Hygiene Data'!D75))="","",OFFSET('Hygiene Data'!$D$12,0,10*ROW('Hygiene Data'!D75)))</f>
        <v/>
      </c>
      <c r="DQ81" s="390" t="str">
        <f ca="1">+IF(OFFSET('Hygiene Data'!$D$13,0,10*ROW('Hygiene Data'!D75))="","",OFFSET('Hygiene Data'!$D$13,0,10*ROW('Hygiene Data'!D75)))</f>
        <v/>
      </c>
      <c r="DR81" s="390" t="str">
        <f ca="1">+IF(OFFSET('Hygiene Data'!$E$11,0,10*ROW('Hygiene Data'!E75))="","",OFFSET('Hygiene Data'!$E$11,0,10*ROW('Hygiene Data'!E75)))</f>
        <v/>
      </c>
      <c r="DS81" s="390" t="str">
        <f ca="1">+IF(OFFSET('Hygiene Data'!$E$12,0,10*ROW('Hygiene Data'!E75))="","",OFFSET('Hygiene Data'!$E$12,0,10*ROW('Hygiene Data'!E75)))</f>
        <v/>
      </c>
      <c r="DT81" s="390" t="str">
        <f ca="1">+IF(OFFSET('Hygiene Data'!$E$13,0,10*ROW('Hygiene Data'!E75))="","",OFFSET('Hygiene Data'!$E$13,0,10*ROW('Hygiene Data'!E75)))</f>
        <v/>
      </c>
      <c r="DU81" s="390" t="str">
        <f ca="1">+IF(OFFSET('Hygiene Data'!$F$11,0,10*ROW('Hygiene Data'!F75))="","",OFFSET('Hygiene Data'!$F$11,0,10*ROW('Hygiene Data'!F75)))</f>
        <v/>
      </c>
      <c r="DV81" s="390" t="str">
        <f ca="1">+IF(OFFSET('Hygiene Data'!$F$12,0,10*ROW('Hygiene Data'!F75))="","",OFFSET('Hygiene Data'!$F$12,0,10*ROW('Hygiene Data'!F75)))</f>
        <v/>
      </c>
      <c r="DW81" s="390" t="str">
        <f ca="1">+IF(OFFSET('Hygiene Data'!$F$13,0,10*ROW('Hygiene Data'!F75))="","",OFFSET('Hygiene Data'!$F$13,0,10*ROW('Hygiene Data'!F75)))</f>
        <v/>
      </c>
      <c r="DX81" s="390" t="str">
        <f ca="1">+IF(OFFSET('Hygiene Data'!$G$11,0,10*ROW('Hygiene Data'!G75))="","",OFFSET('Hygiene Data'!$G$11,0,10*ROW('Hygiene Data'!G75)))</f>
        <v/>
      </c>
      <c r="DY81" s="390" t="str">
        <f ca="1">+IF(OFFSET('Hygiene Data'!$G$12,0,10*ROW('Hygiene Data'!G75))="","",OFFSET('Hygiene Data'!$G$12,0,10*ROW('Hygiene Data'!G75)))</f>
        <v/>
      </c>
      <c r="DZ81" s="390" t="str">
        <f ca="1">+IF(OFFSET('Hygiene Data'!$G$13,0,10*ROW('Hygiene Data'!G75))="","",OFFSET('Hygiene Data'!$G$13,0,10*ROW('Hygiene Data'!G75)))</f>
        <v/>
      </c>
      <c r="EA81" s="390" t="str">
        <f ca="1">+IF(OFFSET('Hygiene Data'!$H$11,0,10*ROW('Hygiene Data'!H75))="","",OFFSET('Hygiene Data'!$H$11,0,10*ROW('Hygiene Data'!H75)))</f>
        <v/>
      </c>
      <c r="EB81" s="390" t="str">
        <f ca="1">+IF(OFFSET('Hygiene Data'!$H$12,0,10*ROW('Hygiene Data'!H75))="","",OFFSET('Hygiene Data'!$H$12,0,10*ROW('Hygiene Data'!H75)))</f>
        <v/>
      </c>
      <c r="EC81" s="390" t="str">
        <f ca="1">+IF(OFFSET('Hygiene Data'!$H$13,0,10*ROW('Hygiene Data'!H75))="","",OFFSET('Hygiene Data'!$H$13,0,10*ROW('Hygiene Data'!H75)))</f>
        <v/>
      </c>
      <c r="ED81" s="390" t="str">
        <f ca="1">+IF(OFFSET('Hygiene Data'!$I$11,0,10*ROW('Hygiene Data'!I75))="","",OFFSET('Hygiene Data'!$I$11,0,10*ROW('Hygiene Data'!I75)))</f>
        <v/>
      </c>
      <c r="EE81" s="390" t="str">
        <f ca="1">+IF(OFFSET('Hygiene Data'!$I$12,0,10*ROW('Hygiene Data'!I75))="","",OFFSET('Hygiene Data'!$I$12,0,10*ROW('Hygiene Data'!I75)))</f>
        <v/>
      </c>
      <c r="EF81" s="390" t="str">
        <f ca="1">+IF(OFFSET('Hygiene Data'!$I$13,0,10*ROW('Hygiene Data'!I75))="","",OFFSET('Hygiene Data'!$I$13,0,10*ROW('Hygiene Data'!I75)))</f>
        <v/>
      </c>
    </row>
    <row r="82" spans="1:136" x14ac:dyDescent="0.25">
      <c r="A82" s="499" t="str">
        <f ca="1">+IF(OFFSET('Water Data'!$B$2,0,10*ROW('Water Data'!E76))="","",OFFSET('Water Data'!$B$2,0,10*ROW('Water Data'!E76)))</f>
        <v/>
      </c>
      <c r="B82" s="499"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26" t="str">
        <f t="shared" ca="1" si="1"/>
        <v/>
      </c>
      <c r="D82" s="527"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27"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27"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27"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27"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27"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27"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27"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27"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27"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27"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27"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27"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27"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27"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27"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27"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27"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28"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28"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28"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28"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28"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28"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28"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28"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28"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28"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28"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28"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28"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28"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28"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28"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28"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28"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28"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28"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28"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28"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28"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28"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28"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28"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28"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28"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28"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28"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29"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605"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29"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29"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29"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29"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29"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29"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29"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29"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29"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29"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29"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29"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29"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29"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29"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29"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90" t="str">
        <f ca="1">+IF(OFFSET('Water Data'!$D$27,0,10*ROW('Water Data'!D76))="","",OFFSET('Water Data'!$D$27,0,10*ROW('Water Data'!D76)))</f>
        <v/>
      </c>
      <c r="BT82" s="390" t="str">
        <f ca="1">+IF(OFFSET('Water Data'!$D$28,0,10*ROW('Water Data'!D76))="","",OFFSET('Water Data'!$D$28,0,10*ROW('Water Data'!D76)))</f>
        <v/>
      </c>
      <c r="BU82" s="390" t="str">
        <f ca="1">+IF(OFFSET('Water Data'!$D$29,0,10*ROW('Water Data'!D76))="","",OFFSET('Water Data'!$D$29,0,10*ROW('Water Data'!D76)))</f>
        <v/>
      </c>
      <c r="BV82" s="390" t="str">
        <f ca="1">+IF(OFFSET('Water Data'!$E$27,0,10*ROW('Water Data'!E76))="","",OFFSET('Water Data'!$E$27,0,10*ROW('Water Data'!E76)))</f>
        <v/>
      </c>
      <c r="BW82" s="390" t="str">
        <f ca="1">+IF(OFFSET('Water Data'!$E$28,0,10*ROW('Water Data'!E76))="","",OFFSET('Water Data'!$E$28,0,10*ROW('Water Data'!E76)))</f>
        <v/>
      </c>
      <c r="BX82" s="390" t="str">
        <f ca="1">+IF(OFFSET('Water Data'!$E$29,0,10*ROW('Water Data'!E76))="","",OFFSET('Water Data'!$E$29,0,10*ROW('Water Data'!E76)))</f>
        <v/>
      </c>
      <c r="BY82" s="390" t="str">
        <f ca="1">+IF(OFFSET('Water Data'!$F$27,0,10*ROW('Water Data'!F76))="","",OFFSET('Water Data'!$F$27,0,10*ROW('Water Data'!F76)))</f>
        <v/>
      </c>
      <c r="BZ82" s="390" t="str">
        <f ca="1">+IF(OFFSET('Water Data'!$F$28,0,10*ROW('Water Data'!F76))="","",OFFSET('Water Data'!$F$28,0,10*ROW('Water Data'!F76)))</f>
        <v/>
      </c>
      <c r="CA82" s="390" t="str">
        <f ca="1">+IF(OFFSET('Water Data'!$F$29,0,10*ROW('Water Data'!F76))="","",OFFSET('Water Data'!$F$29,0,10*ROW('Water Data'!F76)))</f>
        <v/>
      </c>
      <c r="CB82" s="390" t="str">
        <f ca="1">+IF(OFFSET('Water Data'!$G$27,0,10*ROW('Water Data'!G76))="","",OFFSET('Water Data'!$G$27,0,10*ROW('Water Data'!G76)))</f>
        <v/>
      </c>
      <c r="CC82" s="390" t="str">
        <f ca="1">+IF(OFFSET('Water Data'!$G$28,0,10*ROW('Water Data'!G76))="","",OFFSET('Water Data'!$G$28,0,10*ROW('Water Data'!G76)))</f>
        <v/>
      </c>
      <c r="CD82" s="390" t="str">
        <f ca="1">+IF(OFFSET('Water Data'!$G$29,0,10*ROW('Water Data'!G76))="","",OFFSET('Water Data'!$G$29,0,10*ROW('Water Data'!G76)))</f>
        <v/>
      </c>
      <c r="CE82" s="390" t="str">
        <f ca="1">+IF(OFFSET('Water Data'!$H$27,0,10*ROW('Water Data'!H76))="","",OFFSET('Water Data'!$H$27,0,10*ROW('Water Data'!H76)))</f>
        <v/>
      </c>
      <c r="CF82" s="390" t="str">
        <f ca="1">+IF(OFFSET('Water Data'!$H$28,0,10*ROW('Water Data'!H76))="","",OFFSET('Water Data'!$H$28,0,10*ROW('Water Data'!H76)))</f>
        <v/>
      </c>
      <c r="CG82" s="390" t="str">
        <f ca="1">+IF(OFFSET('Water Data'!$H$29,0,10*ROW('Water Data'!H76))="","",OFFSET('Water Data'!$H$29,0,10*ROW('Water Data'!H76)))</f>
        <v/>
      </c>
      <c r="CH82" s="390" t="str">
        <f ca="1">+IF(OFFSET('Water Data'!$I$27,0,10*ROW('Water Data'!I76))="","",OFFSET('Water Data'!$I$27,0,10*ROW('Water Data'!I76)))</f>
        <v/>
      </c>
      <c r="CI82" s="390" t="str">
        <f ca="1">+IF(OFFSET('Water Data'!$I$28,0,10*ROW('Water Data'!I76))="","",OFFSET('Water Data'!$I$28,0,10*ROW('Water Data'!I76)))</f>
        <v/>
      </c>
      <c r="CJ82" s="390" t="str">
        <f ca="1">+IF(OFFSET('Water Data'!$I$29,0,10*ROW('Water Data'!I76))="","",OFFSET('Water Data'!$I$29,0,10*ROW('Water Data'!I76)))</f>
        <v/>
      </c>
      <c r="CK82" s="390" t="str">
        <f ca="1">+IF(OFFSET('Sanitation Data'!$D$28,0,10*ROW('Sanitation Data'!D76))="","",OFFSET('Sanitation Data'!$D$28,0,10*ROW('Sanitation Data'!D76)))</f>
        <v/>
      </c>
      <c r="CL82" s="390" t="str">
        <f ca="1">+IF(OFFSET('Sanitation Data'!$D$29,0,10*ROW('Sanitation Data'!D76))="","",OFFSET('Sanitation Data'!$D$29,0,10*ROW('Sanitation Data'!D76)))</f>
        <v/>
      </c>
      <c r="CM82" s="390" t="str">
        <f ca="1">+IF(OFFSET('Sanitation Data'!$D$30,0,10*ROW('Sanitation Data'!D76))="","",OFFSET('Sanitation Data'!$D$30,0,10*ROW('Sanitation Data'!D76)))</f>
        <v/>
      </c>
      <c r="CN82" s="390" t="str">
        <f ca="1">+IF(OFFSET('Sanitation Data'!$D$31,0,10*ROW('Sanitation Data'!D76))="","",OFFSET('Sanitation Data'!$D$31,0,10*ROW('Sanitation Data'!D76)))</f>
        <v/>
      </c>
      <c r="CO82" s="390" t="str">
        <f ca="1">+IF(OFFSET('Sanitation Data'!$D$32,0,10*ROW('Sanitation Data'!D76))="","",OFFSET('Sanitation Data'!$D$32,0,10*ROW('Sanitation Data'!D76)))</f>
        <v/>
      </c>
      <c r="CP82" s="390" t="str">
        <f ca="1">+IF(OFFSET('Sanitation Data'!$E$28,0,10*ROW('Sanitation Data'!E76))="","",OFFSET('Sanitation Data'!$E$28,0,10*ROW('Sanitation Data'!E76)))</f>
        <v/>
      </c>
      <c r="CQ82" s="390" t="str">
        <f ca="1">+IF(OFFSET('Sanitation Data'!$E$29,0,10*ROW('Sanitation Data'!E76))="","",OFFSET('Sanitation Data'!$E$29,0,10*ROW('Sanitation Data'!E76)))</f>
        <v/>
      </c>
      <c r="CR82" s="390" t="str">
        <f ca="1">+IF(OFFSET('Sanitation Data'!$E$30,0,10*ROW('Sanitation Data'!E76))="","",OFFSET('Sanitation Data'!$E$30,0,10*ROW('Sanitation Data'!E76)))</f>
        <v/>
      </c>
      <c r="CS82" s="390" t="str">
        <f ca="1">+IF(OFFSET('Sanitation Data'!$E$31,0,10*ROW('Sanitation Data'!E76))="","",OFFSET('Sanitation Data'!$E$31,0,10*ROW('Sanitation Data'!E76)))</f>
        <v/>
      </c>
      <c r="CT82" s="390" t="str">
        <f ca="1">+IF(OFFSET('Sanitation Data'!$E$32,0,10*ROW('Sanitation Data'!E76))="","",OFFSET('Sanitation Data'!$E$32,0,10*ROW('Sanitation Data'!E76)))</f>
        <v/>
      </c>
      <c r="CU82" s="390" t="str">
        <f ca="1">+IF(OFFSET('Sanitation Data'!$F$28,0,10*ROW('Sanitation Data'!F76))="","",OFFSET('Sanitation Data'!$F$28,0,10*ROW('Sanitation Data'!F76)))</f>
        <v/>
      </c>
      <c r="CV82" s="390" t="str">
        <f ca="1">+IF(OFFSET('Sanitation Data'!$F$29,0,10*ROW('Sanitation Data'!F76))="","",OFFSET('Sanitation Data'!$F$29,0,10*ROW('Sanitation Data'!F76)))</f>
        <v/>
      </c>
      <c r="CW82" s="390" t="str">
        <f ca="1">+IF(OFFSET('Sanitation Data'!$F$30,0,10*ROW('Sanitation Data'!F76))="","",OFFSET('Sanitation Data'!$F$30,0,10*ROW('Sanitation Data'!F76)))</f>
        <v/>
      </c>
      <c r="CX82" s="390" t="str">
        <f ca="1">+IF(OFFSET('Sanitation Data'!$F$31,0,10*ROW('Sanitation Data'!F76))="","",OFFSET('Sanitation Data'!$F$31,0,10*ROW('Sanitation Data'!F76)))</f>
        <v/>
      </c>
      <c r="CY82" s="390" t="str">
        <f ca="1">+IF(OFFSET('Sanitation Data'!$F$32,0,10*ROW('Sanitation Data'!F76))="","",OFFSET('Sanitation Data'!$F$32,0,10*ROW('Sanitation Data'!F76)))</f>
        <v/>
      </c>
      <c r="CZ82" s="390" t="str">
        <f ca="1">+IF(OFFSET('Sanitation Data'!$G$28,0,10*ROW('Sanitation Data'!G76))="","",OFFSET('Sanitation Data'!$G$28,0,10*ROW('Sanitation Data'!G76)))</f>
        <v/>
      </c>
      <c r="DA82" s="390" t="str">
        <f ca="1">+IF(OFFSET('Sanitation Data'!$G$29,0,10*ROW('Sanitation Data'!G76))="","",OFFSET('Sanitation Data'!$G$29,0,10*ROW('Sanitation Data'!G76)))</f>
        <v/>
      </c>
      <c r="DB82" s="390" t="str">
        <f ca="1">+IF(OFFSET('Sanitation Data'!$G$30,0,10*ROW('Sanitation Data'!G76))="","",OFFSET('Sanitation Data'!$G$30,0,10*ROW('Sanitation Data'!G76)))</f>
        <v/>
      </c>
      <c r="DC82" s="390" t="str">
        <f ca="1">+IF(OFFSET('Sanitation Data'!$G$31,0,10*ROW('Sanitation Data'!G76))="","",OFFSET('Sanitation Data'!$G$31,0,10*ROW('Sanitation Data'!G76)))</f>
        <v/>
      </c>
      <c r="DD82" s="390" t="str">
        <f ca="1">+IF(OFFSET('Sanitation Data'!$G$32,0,10*ROW('Sanitation Data'!G76))="","",OFFSET('Sanitation Data'!$G$32,0,10*ROW('Sanitation Data'!G76)))</f>
        <v/>
      </c>
      <c r="DE82" s="390" t="str">
        <f ca="1">+IF(OFFSET('Sanitation Data'!$H$28,0,10*ROW('Sanitation Data'!H76))="","",OFFSET('Sanitation Data'!$H$28,0,10*ROW('Sanitation Data'!H76)))</f>
        <v/>
      </c>
      <c r="DF82" s="390" t="str">
        <f ca="1">+IF(OFFSET('Sanitation Data'!$H$29,0,10*ROW('Sanitation Data'!H76))="","",OFFSET('Sanitation Data'!$H$29,0,10*ROW('Sanitation Data'!H76)))</f>
        <v/>
      </c>
      <c r="DG82" s="390" t="str">
        <f ca="1">+IF(OFFSET('Sanitation Data'!$H$30,0,10*ROW('Sanitation Data'!H76))="","",OFFSET('Sanitation Data'!$H$30,0,10*ROW('Sanitation Data'!H76)))</f>
        <v/>
      </c>
      <c r="DH82" s="390" t="str">
        <f ca="1">+IF(OFFSET('Sanitation Data'!$H$31,0,10*ROW('Sanitation Data'!H76))="","",OFFSET('Sanitation Data'!$H$31,0,10*ROW('Sanitation Data'!H76)))</f>
        <v/>
      </c>
      <c r="DI82" s="390" t="str">
        <f ca="1">+IF(OFFSET('Sanitation Data'!$H$32,0,10*ROW('Sanitation Data'!H76))="","",OFFSET('Sanitation Data'!$H$32,0,10*ROW('Sanitation Data'!H76)))</f>
        <v/>
      </c>
      <c r="DJ82" s="390" t="str">
        <f ca="1">+IF(OFFSET('Sanitation Data'!$I$28,0,10*ROW('Sanitation Data'!I76))="","",OFFSET('Sanitation Data'!$I$28,0,10*ROW('Sanitation Data'!I76)))</f>
        <v/>
      </c>
      <c r="DK82" s="390" t="str">
        <f ca="1">+IF(OFFSET('Sanitation Data'!$I$29,0,10*ROW('Sanitation Data'!I76))="","",OFFSET('Sanitation Data'!$I$29,0,10*ROW('Sanitation Data'!I76)))</f>
        <v/>
      </c>
      <c r="DL82" s="390" t="str">
        <f ca="1">+IF(OFFSET('Sanitation Data'!$I$30,0,10*ROW('Sanitation Data'!I76))="","",OFFSET('Sanitation Data'!$I$30,0,10*ROW('Sanitation Data'!I76)))</f>
        <v/>
      </c>
      <c r="DM82" s="390" t="str">
        <f ca="1">+IF(OFFSET('Sanitation Data'!$I$31,0,10*ROW('Sanitation Data'!I76))="","",OFFSET('Sanitation Data'!$I$31,0,10*ROW('Sanitation Data'!I76)))</f>
        <v/>
      </c>
      <c r="DN82" s="390" t="str">
        <f ca="1">+IF(OFFSET('Sanitation Data'!$I$32,0,10*ROW('Sanitation Data'!I76))="","",OFFSET('Sanitation Data'!$I$32,0,10*ROW('Sanitation Data'!I76)))</f>
        <v/>
      </c>
      <c r="DO82" s="390" t="str">
        <f ca="1">+IF(OFFSET('Hygiene Data'!$D$11,0,10*ROW('Hygiene Data'!D76))="","",OFFSET('Hygiene Data'!$D$11,0,10*ROW('Hygiene Data'!D76)))</f>
        <v/>
      </c>
      <c r="DP82" s="390" t="str">
        <f ca="1">+IF(OFFSET('Hygiene Data'!$D$12,0,10*ROW('Hygiene Data'!D76))="","",OFFSET('Hygiene Data'!$D$12,0,10*ROW('Hygiene Data'!D76)))</f>
        <v/>
      </c>
      <c r="DQ82" s="390" t="str">
        <f ca="1">+IF(OFFSET('Hygiene Data'!$D$13,0,10*ROW('Hygiene Data'!D76))="","",OFFSET('Hygiene Data'!$D$13,0,10*ROW('Hygiene Data'!D76)))</f>
        <v/>
      </c>
      <c r="DR82" s="390" t="str">
        <f ca="1">+IF(OFFSET('Hygiene Data'!$E$11,0,10*ROW('Hygiene Data'!E76))="","",OFFSET('Hygiene Data'!$E$11,0,10*ROW('Hygiene Data'!E76)))</f>
        <v/>
      </c>
      <c r="DS82" s="390" t="str">
        <f ca="1">+IF(OFFSET('Hygiene Data'!$E$12,0,10*ROW('Hygiene Data'!E76))="","",OFFSET('Hygiene Data'!$E$12,0,10*ROW('Hygiene Data'!E76)))</f>
        <v/>
      </c>
      <c r="DT82" s="390" t="str">
        <f ca="1">+IF(OFFSET('Hygiene Data'!$E$13,0,10*ROW('Hygiene Data'!E76))="","",OFFSET('Hygiene Data'!$E$13,0,10*ROW('Hygiene Data'!E76)))</f>
        <v/>
      </c>
      <c r="DU82" s="390" t="str">
        <f ca="1">+IF(OFFSET('Hygiene Data'!$F$11,0,10*ROW('Hygiene Data'!F76))="","",OFFSET('Hygiene Data'!$F$11,0,10*ROW('Hygiene Data'!F76)))</f>
        <v/>
      </c>
      <c r="DV82" s="390" t="str">
        <f ca="1">+IF(OFFSET('Hygiene Data'!$F$12,0,10*ROW('Hygiene Data'!F76))="","",OFFSET('Hygiene Data'!$F$12,0,10*ROW('Hygiene Data'!F76)))</f>
        <v/>
      </c>
      <c r="DW82" s="390" t="str">
        <f ca="1">+IF(OFFSET('Hygiene Data'!$F$13,0,10*ROW('Hygiene Data'!F76))="","",OFFSET('Hygiene Data'!$F$13,0,10*ROW('Hygiene Data'!F76)))</f>
        <v/>
      </c>
      <c r="DX82" s="390" t="str">
        <f ca="1">+IF(OFFSET('Hygiene Data'!$G$11,0,10*ROW('Hygiene Data'!G76))="","",OFFSET('Hygiene Data'!$G$11,0,10*ROW('Hygiene Data'!G76)))</f>
        <v/>
      </c>
      <c r="DY82" s="390" t="str">
        <f ca="1">+IF(OFFSET('Hygiene Data'!$G$12,0,10*ROW('Hygiene Data'!G76))="","",OFFSET('Hygiene Data'!$G$12,0,10*ROW('Hygiene Data'!G76)))</f>
        <v/>
      </c>
      <c r="DZ82" s="390" t="str">
        <f ca="1">+IF(OFFSET('Hygiene Data'!$G$13,0,10*ROW('Hygiene Data'!G76))="","",OFFSET('Hygiene Data'!$G$13,0,10*ROW('Hygiene Data'!G76)))</f>
        <v/>
      </c>
      <c r="EA82" s="390" t="str">
        <f ca="1">+IF(OFFSET('Hygiene Data'!$H$11,0,10*ROW('Hygiene Data'!H76))="","",OFFSET('Hygiene Data'!$H$11,0,10*ROW('Hygiene Data'!H76)))</f>
        <v/>
      </c>
      <c r="EB82" s="390" t="str">
        <f ca="1">+IF(OFFSET('Hygiene Data'!$H$12,0,10*ROW('Hygiene Data'!H76))="","",OFFSET('Hygiene Data'!$H$12,0,10*ROW('Hygiene Data'!H76)))</f>
        <v/>
      </c>
      <c r="EC82" s="390" t="str">
        <f ca="1">+IF(OFFSET('Hygiene Data'!$H$13,0,10*ROW('Hygiene Data'!H76))="","",OFFSET('Hygiene Data'!$H$13,0,10*ROW('Hygiene Data'!H76)))</f>
        <v/>
      </c>
      <c r="ED82" s="390" t="str">
        <f ca="1">+IF(OFFSET('Hygiene Data'!$I$11,0,10*ROW('Hygiene Data'!I76))="","",OFFSET('Hygiene Data'!$I$11,0,10*ROW('Hygiene Data'!I76)))</f>
        <v/>
      </c>
      <c r="EE82" s="390" t="str">
        <f ca="1">+IF(OFFSET('Hygiene Data'!$I$12,0,10*ROW('Hygiene Data'!I76))="","",OFFSET('Hygiene Data'!$I$12,0,10*ROW('Hygiene Data'!I76)))</f>
        <v/>
      </c>
      <c r="EF82" s="390" t="str">
        <f ca="1">+IF(OFFSET('Hygiene Data'!$I$13,0,10*ROW('Hygiene Data'!I76))="","",OFFSET('Hygiene Data'!$I$13,0,10*ROW('Hygiene Data'!I76)))</f>
        <v/>
      </c>
    </row>
    <row r="83" spans="1:136" x14ac:dyDescent="0.25">
      <c r="A83" s="499" t="str">
        <f ca="1">+IF(OFFSET('Water Data'!$B$2,0,10*ROW('Water Data'!E77))="","",OFFSET('Water Data'!$B$2,0,10*ROW('Water Data'!E77)))</f>
        <v/>
      </c>
      <c r="B83" s="499"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26" t="str">
        <f t="shared" ca="1" si="1"/>
        <v/>
      </c>
      <c r="D83" s="527"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27"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27"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27"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27"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27"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27"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27"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27"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27"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27"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27"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27"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27"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27"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27"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27"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27"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28"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28"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28"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28"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28"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28"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28"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28"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28"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28"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28"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28"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28"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28"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28"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28"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28"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28"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28"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28"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28"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28"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28"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28"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28"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28"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28"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28"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28"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28"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29"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605"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29"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29"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29"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29"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29"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29"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29"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29"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29"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29"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29"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29"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29"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29"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29"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29"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90" t="str">
        <f ca="1">+IF(OFFSET('Water Data'!$D$27,0,10*ROW('Water Data'!D77))="","",OFFSET('Water Data'!$D$27,0,10*ROW('Water Data'!D77)))</f>
        <v/>
      </c>
      <c r="BT83" s="390" t="str">
        <f ca="1">+IF(OFFSET('Water Data'!$D$28,0,10*ROW('Water Data'!D77))="","",OFFSET('Water Data'!$D$28,0,10*ROW('Water Data'!D77)))</f>
        <v/>
      </c>
      <c r="BU83" s="390" t="str">
        <f ca="1">+IF(OFFSET('Water Data'!$D$29,0,10*ROW('Water Data'!D77))="","",OFFSET('Water Data'!$D$29,0,10*ROW('Water Data'!D77)))</f>
        <v/>
      </c>
      <c r="BV83" s="390" t="str">
        <f ca="1">+IF(OFFSET('Water Data'!$E$27,0,10*ROW('Water Data'!E77))="","",OFFSET('Water Data'!$E$27,0,10*ROW('Water Data'!E77)))</f>
        <v/>
      </c>
      <c r="BW83" s="390" t="str">
        <f ca="1">+IF(OFFSET('Water Data'!$E$28,0,10*ROW('Water Data'!E77))="","",OFFSET('Water Data'!$E$28,0,10*ROW('Water Data'!E77)))</f>
        <v/>
      </c>
      <c r="BX83" s="390" t="str">
        <f ca="1">+IF(OFFSET('Water Data'!$E$29,0,10*ROW('Water Data'!E77))="","",OFFSET('Water Data'!$E$29,0,10*ROW('Water Data'!E77)))</f>
        <v/>
      </c>
      <c r="BY83" s="390" t="str">
        <f ca="1">+IF(OFFSET('Water Data'!$F$27,0,10*ROW('Water Data'!F77))="","",OFFSET('Water Data'!$F$27,0,10*ROW('Water Data'!F77)))</f>
        <v/>
      </c>
      <c r="BZ83" s="390" t="str">
        <f ca="1">+IF(OFFSET('Water Data'!$F$28,0,10*ROW('Water Data'!F77))="","",OFFSET('Water Data'!$F$28,0,10*ROW('Water Data'!F77)))</f>
        <v/>
      </c>
      <c r="CA83" s="390" t="str">
        <f ca="1">+IF(OFFSET('Water Data'!$F$29,0,10*ROW('Water Data'!F77))="","",OFFSET('Water Data'!$F$29,0,10*ROW('Water Data'!F77)))</f>
        <v/>
      </c>
      <c r="CB83" s="390" t="str">
        <f ca="1">+IF(OFFSET('Water Data'!$G$27,0,10*ROW('Water Data'!G77))="","",OFFSET('Water Data'!$G$27,0,10*ROW('Water Data'!G77)))</f>
        <v/>
      </c>
      <c r="CC83" s="390" t="str">
        <f ca="1">+IF(OFFSET('Water Data'!$G$28,0,10*ROW('Water Data'!G77))="","",OFFSET('Water Data'!$G$28,0,10*ROW('Water Data'!G77)))</f>
        <v/>
      </c>
      <c r="CD83" s="390" t="str">
        <f ca="1">+IF(OFFSET('Water Data'!$G$29,0,10*ROW('Water Data'!G77))="","",OFFSET('Water Data'!$G$29,0,10*ROW('Water Data'!G77)))</f>
        <v/>
      </c>
      <c r="CE83" s="390" t="str">
        <f ca="1">+IF(OFFSET('Water Data'!$H$27,0,10*ROW('Water Data'!H77))="","",OFFSET('Water Data'!$H$27,0,10*ROW('Water Data'!H77)))</f>
        <v/>
      </c>
      <c r="CF83" s="390" t="str">
        <f ca="1">+IF(OFFSET('Water Data'!$H$28,0,10*ROW('Water Data'!H77))="","",OFFSET('Water Data'!$H$28,0,10*ROW('Water Data'!H77)))</f>
        <v/>
      </c>
      <c r="CG83" s="390" t="str">
        <f ca="1">+IF(OFFSET('Water Data'!$H$29,0,10*ROW('Water Data'!H77))="","",OFFSET('Water Data'!$H$29,0,10*ROW('Water Data'!H77)))</f>
        <v/>
      </c>
      <c r="CH83" s="390" t="str">
        <f ca="1">+IF(OFFSET('Water Data'!$I$27,0,10*ROW('Water Data'!I77))="","",OFFSET('Water Data'!$I$27,0,10*ROW('Water Data'!I77)))</f>
        <v/>
      </c>
      <c r="CI83" s="390" t="str">
        <f ca="1">+IF(OFFSET('Water Data'!$I$28,0,10*ROW('Water Data'!I77))="","",OFFSET('Water Data'!$I$28,0,10*ROW('Water Data'!I77)))</f>
        <v/>
      </c>
      <c r="CJ83" s="390" t="str">
        <f ca="1">+IF(OFFSET('Water Data'!$I$29,0,10*ROW('Water Data'!I77))="","",OFFSET('Water Data'!$I$29,0,10*ROW('Water Data'!I77)))</f>
        <v/>
      </c>
      <c r="CK83" s="390" t="str">
        <f ca="1">+IF(OFFSET('Sanitation Data'!$D$28,0,10*ROW('Sanitation Data'!D77))="","",OFFSET('Sanitation Data'!$D$28,0,10*ROW('Sanitation Data'!D77)))</f>
        <v/>
      </c>
      <c r="CL83" s="390" t="str">
        <f ca="1">+IF(OFFSET('Sanitation Data'!$D$29,0,10*ROW('Sanitation Data'!D77))="","",OFFSET('Sanitation Data'!$D$29,0,10*ROW('Sanitation Data'!D77)))</f>
        <v/>
      </c>
      <c r="CM83" s="390" t="str">
        <f ca="1">+IF(OFFSET('Sanitation Data'!$D$30,0,10*ROW('Sanitation Data'!D77))="","",OFFSET('Sanitation Data'!$D$30,0,10*ROW('Sanitation Data'!D77)))</f>
        <v/>
      </c>
      <c r="CN83" s="390" t="str">
        <f ca="1">+IF(OFFSET('Sanitation Data'!$D$31,0,10*ROW('Sanitation Data'!D77))="","",OFFSET('Sanitation Data'!$D$31,0,10*ROW('Sanitation Data'!D77)))</f>
        <v/>
      </c>
      <c r="CO83" s="390" t="str">
        <f ca="1">+IF(OFFSET('Sanitation Data'!$D$32,0,10*ROW('Sanitation Data'!D77))="","",OFFSET('Sanitation Data'!$D$32,0,10*ROW('Sanitation Data'!D77)))</f>
        <v/>
      </c>
      <c r="CP83" s="390" t="str">
        <f ca="1">+IF(OFFSET('Sanitation Data'!$E$28,0,10*ROW('Sanitation Data'!E77))="","",OFFSET('Sanitation Data'!$E$28,0,10*ROW('Sanitation Data'!E77)))</f>
        <v/>
      </c>
      <c r="CQ83" s="390" t="str">
        <f ca="1">+IF(OFFSET('Sanitation Data'!$E$29,0,10*ROW('Sanitation Data'!E77))="","",OFFSET('Sanitation Data'!$E$29,0,10*ROW('Sanitation Data'!E77)))</f>
        <v/>
      </c>
      <c r="CR83" s="390" t="str">
        <f ca="1">+IF(OFFSET('Sanitation Data'!$E$30,0,10*ROW('Sanitation Data'!E77))="","",OFFSET('Sanitation Data'!$E$30,0,10*ROW('Sanitation Data'!E77)))</f>
        <v/>
      </c>
      <c r="CS83" s="390" t="str">
        <f ca="1">+IF(OFFSET('Sanitation Data'!$E$31,0,10*ROW('Sanitation Data'!E77))="","",OFFSET('Sanitation Data'!$E$31,0,10*ROW('Sanitation Data'!E77)))</f>
        <v/>
      </c>
      <c r="CT83" s="390" t="str">
        <f ca="1">+IF(OFFSET('Sanitation Data'!$E$32,0,10*ROW('Sanitation Data'!E77))="","",OFFSET('Sanitation Data'!$E$32,0,10*ROW('Sanitation Data'!E77)))</f>
        <v/>
      </c>
      <c r="CU83" s="390" t="str">
        <f ca="1">+IF(OFFSET('Sanitation Data'!$F$28,0,10*ROW('Sanitation Data'!F77))="","",OFFSET('Sanitation Data'!$F$28,0,10*ROW('Sanitation Data'!F77)))</f>
        <v/>
      </c>
      <c r="CV83" s="390" t="str">
        <f ca="1">+IF(OFFSET('Sanitation Data'!$F$29,0,10*ROW('Sanitation Data'!F77))="","",OFFSET('Sanitation Data'!$F$29,0,10*ROW('Sanitation Data'!F77)))</f>
        <v/>
      </c>
      <c r="CW83" s="390" t="str">
        <f ca="1">+IF(OFFSET('Sanitation Data'!$F$30,0,10*ROW('Sanitation Data'!F77))="","",OFFSET('Sanitation Data'!$F$30,0,10*ROW('Sanitation Data'!F77)))</f>
        <v/>
      </c>
      <c r="CX83" s="390" t="str">
        <f ca="1">+IF(OFFSET('Sanitation Data'!$F$31,0,10*ROW('Sanitation Data'!F77))="","",OFFSET('Sanitation Data'!$F$31,0,10*ROW('Sanitation Data'!F77)))</f>
        <v/>
      </c>
      <c r="CY83" s="390" t="str">
        <f ca="1">+IF(OFFSET('Sanitation Data'!$F$32,0,10*ROW('Sanitation Data'!F77))="","",OFFSET('Sanitation Data'!$F$32,0,10*ROW('Sanitation Data'!F77)))</f>
        <v/>
      </c>
      <c r="CZ83" s="390" t="str">
        <f ca="1">+IF(OFFSET('Sanitation Data'!$G$28,0,10*ROW('Sanitation Data'!G77))="","",OFFSET('Sanitation Data'!$G$28,0,10*ROW('Sanitation Data'!G77)))</f>
        <v/>
      </c>
      <c r="DA83" s="390" t="str">
        <f ca="1">+IF(OFFSET('Sanitation Data'!$G$29,0,10*ROW('Sanitation Data'!G77))="","",OFFSET('Sanitation Data'!$G$29,0,10*ROW('Sanitation Data'!G77)))</f>
        <v/>
      </c>
      <c r="DB83" s="390" t="str">
        <f ca="1">+IF(OFFSET('Sanitation Data'!$G$30,0,10*ROW('Sanitation Data'!G77))="","",OFFSET('Sanitation Data'!$G$30,0,10*ROW('Sanitation Data'!G77)))</f>
        <v/>
      </c>
      <c r="DC83" s="390" t="str">
        <f ca="1">+IF(OFFSET('Sanitation Data'!$G$31,0,10*ROW('Sanitation Data'!G77))="","",OFFSET('Sanitation Data'!$G$31,0,10*ROW('Sanitation Data'!G77)))</f>
        <v/>
      </c>
      <c r="DD83" s="390" t="str">
        <f ca="1">+IF(OFFSET('Sanitation Data'!$G$32,0,10*ROW('Sanitation Data'!G77))="","",OFFSET('Sanitation Data'!$G$32,0,10*ROW('Sanitation Data'!G77)))</f>
        <v/>
      </c>
      <c r="DE83" s="390" t="str">
        <f ca="1">+IF(OFFSET('Sanitation Data'!$H$28,0,10*ROW('Sanitation Data'!H77))="","",OFFSET('Sanitation Data'!$H$28,0,10*ROW('Sanitation Data'!H77)))</f>
        <v/>
      </c>
      <c r="DF83" s="390" t="str">
        <f ca="1">+IF(OFFSET('Sanitation Data'!$H$29,0,10*ROW('Sanitation Data'!H77))="","",OFFSET('Sanitation Data'!$H$29,0,10*ROW('Sanitation Data'!H77)))</f>
        <v/>
      </c>
      <c r="DG83" s="390" t="str">
        <f ca="1">+IF(OFFSET('Sanitation Data'!$H$30,0,10*ROW('Sanitation Data'!H77))="","",OFFSET('Sanitation Data'!$H$30,0,10*ROW('Sanitation Data'!H77)))</f>
        <v/>
      </c>
      <c r="DH83" s="390" t="str">
        <f ca="1">+IF(OFFSET('Sanitation Data'!$H$31,0,10*ROW('Sanitation Data'!H77))="","",OFFSET('Sanitation Data'!$H$31,0,10*ROW('Sanitation Data'!H77)))</f>
        <v/>
      </c>
      <c r="DI83" s="390" t="str">
        <f ca="1">+IF(OFFSET('Sanitation Data'!$H$32,0,10*ROW('Sanitation Data'!H77))="","",OFFSET('Sanitation Data'!$H$32,0,10*ROW('Sanitation Data'!H77)))</f>
        <v/>
      </c>
      <c r="DJ83" s="390" t="str">
        <f ca="1">+IF(OFFSET('Sanitation Data'!$I$28,0,10*ROW('Sanitation Data'!I77))="","",OFFSET('Sanitation Data'!$I$28,0,10*ROW('Sanitation Data'!I77)))</f>
        <v/>
      </c>
      <c r="DK83" s="390" t="str">
        <f ca="1">+IF(OFFSET('Sanitation Data'!$I$29,0,10*ROW('Sanitation Data'!I77))="","",OFFSET('Sanitation Data'!$I$29,0,10*ROW('Sanitation Data'!I77)))</f>
        <v/>
      </c>
      <c r="DL83" s="390" t="str">
        <f ca="1">+IF(OFFSET('Sanitation Data'!$I$30,0,10*ROW('Sanitation Data'!I77))="","",OFFSET('Sanitation Data'!$I$30,0,10*ROW('Sanitation Data'!I77)))</f>
        <v/>
      </c>
      <c r="DM83" s="390" t="str">
        <f ca="1">+IF(OFFSET('Sanitation Data'!$I$31,0,10*ROW('Sanitation Data'!I77))="","",OFFSET('Sanitation Data'!$I$31,0,10*ROW('Sanitation Data'!I77)))</f>
        <v/>
      </c>
      <c r="DN83" s="390" t="str">
        <f ca="1">+IF(OFFSET('Sanitation Data'!$I$32,0,10*ROW('Sanitation Data'!I77))="","",OFFSET('Sanitation Data'!$I$32,0,10*ROW('Sanitation Data'!I77)))</f>
        <v/>
      </c>
      <c r="DO83" s="390" t="str">
        <f ca="1">+IF(OFFSET('Hygiene Data'!$D$11,0,10*ROW('Hygiene Data'!D77))="","",OFFSET('Hygiene Data'!$D$11,0,10*ROW('Hygiene Data'!D77)))</f>
        <v/>
      </c>
      <c r="DP83" s="390" t="str">
        <f ca="1">+IF(OFFSET('Hygiene Data'!$D$12,0,10*ROW('Hygiene Data'!D77))="","",OFFSET('Hygiene Data'!$D$12,0,10*ROW('Hygiene Data'!D77)))</f>
        <v/>
      </c>
      <c r="DQ83" s="390" t="str">
        <f ca="1">+IF(OFFSET('Hygiene Data'!$D$13,0,10*ROW('Hygiene Data'!D77))="","",OFFSET('Hygiene Data'!$D$13,0,10*ROW('Hygiene Data'!D77)))</f>
        <v/>
      </c>
      <c r="DR83" s="390" t="str">
        <f ca="1">+IF(OFFSET('Hygiene Data'!$E$11,0,10*ROW('Hygiene Data'!E77))="","",OFFSET('Hygiene Data'!$E$11,0,10*ROW('Hygiene Data'!E77)))</f>
        <v/>
      </c>
      <c r="DS83" s="390" t="str">
        <f ca="1">+IF(OFFSET('Hygiene Data'!$E$12,0,10*ROW('Hygiene Data'!E77))="","",OFFSET('Hygiene Data'!$E$12,0,10*ROW('Hygiene Data'!E77)))</f>
        <v/>
      </c>
      <c r="DT83" s="390" t="str">
        <f ca="1">+IF(OFFSET('Hygiene Data'!$E$13,0,10*ROW('Hygiene Data'!E77))="","",OFFSET('Hygiene Data'!$E$13,0,10*ROW('Hygiene Data'!E77)))</f>
        <v/>
      </c>
      <c r="DU83" s="390" t="str">
        <f ca="1">+IF(OFFSET('Hygiene Data'!$F$11,0,10*ROW('Hygiene Data'!F77))="","",OFFSET('Hygiene Data'!$F$11,0,10*ROW('Hygiene Data'!F77)))</f>
        <v/>
      </c>
      <c r="DV83" s="390" t="str">
        <f ca="1">+IF(OFFSET('Hygiene Data'!$F$12,0,10*ROW('Hygiene Data'!F77))="","",OFFSET('Hygiene Data'!$F$12,0,10*ROW('Hygiene Data'!F77)))</f>
        <v/>
      </c>
      <c r="DW83" s="390" t="str">
        <f ca="1">+IF(OFFSET('Hygiene Data'!$F$13,0,10*ROW('Hygiene Data'!F77))="","",OFFSET('Hygiene Data'!$F$13,0,10*ROW('Hygiene Data'!F77)))</f>
        <v/>
      </c>
      <c r="DX83" s="390" t="str">
        <f ca="1">+IF(OFFSET('Hygiene Data'!$G$11,0,10*ROW('Hygiene Data'!G77))="","",OFFSET('Hygiene Data'!$G$11,0,10*ROW('Hygiene Data'!G77)))</f>
        <v/>
      </c>
      <c r="DY83" s="390" t="str">
        <f ca="1">+IF(OFFSET('Hygiene Data'!$G$12,0,10*ROW('Hygiene Data'!G77))="","",OFFSET('Hygiene Data'!$G$12,0,10*ROW('Hygiene Data'!G77)))</f>
        <v/>
      </c>
      <c r="DZ83" s="390" t="str">
        <f ca="1">+IF(OFFSET('Hygiene Data'!$G$13,0,10*ROW('Hygiene Data'!G77))="","",OFFSET('Hygiene Data'!$G$13,0,10*ROW('Hygiene Data'!G77)))</f>
        <v/>
      </c>
      <c r="EA83" s="390" t="str">
        <f ca="1">+IF(OFFSET('Hygiene Data'!$H$11,0,10*ROW('Hygiene Data'!H77))="","",OFFSET('Hygiene Data'!$H$11,0,10*ROW('Hygiene Data'!H77)))</f>
        <v/>
      </c>
      <c r="EB83" s="390" t="str">
        <f ca="1">+IF(OFFSET('Hygiene Data'!$H$12,0,10*ROW('Hygiene Data'!H77))="","",OFFSET('Hygiene Data'!$H$12,0,10*ROW('Hygiene Data'!H77)))</f>
        <v/>
      </c>
      <c r="EC83" s="390" t="str">
        <f ca="1">+IF(OFFSET('Hygiene Data'!$H$13,0,10*ROW('Hygiene Data'!H77))="","",OFFSET('Hygiene Data'!$H$13,0,10*ROW('Hygiene Data'!H77)))</f>
        <v/>
      </c>
      <c r="ED83" s="390" t="str">
        <f ca="1">+IF(OFFSET('Hygiene Data'!$I$11,0,10*ROW('Hygiene Data'!I77))="","",OFFSET('Hygiene Data'!$I$11,0,10*ROW('Hygiene Data'!I77)))</f>
        <v/>
      </c>
      <c r="EE83" s="390" t="str">
        <f ca="1">+IF(OFFSET('Hygiene Data'!$I$12,0,10*ROW('Hygiene Data'!I77))="","",OFFSET('Hygiene Data'!$I$12,0,10*ROW('Hygiene Data'!I77)))</f>
        <v/>
      </c>
      <c r="EF83" s="390" t="str">
        <f ca="1">+IF(OFFSET('Hygiene Data'!$I$13,0,10*ROW('Hygiene Data'!I77))="","",OFFSET('Hygiene Data'!$I$13,0,10*ROW('Hygiene Data'!I77)))</f>
        <v/>
      </c>
    </row>
    <row r="84" spans="1:136" x14ac:dyDescent="0.25">
      <c r="A84" s="499" t="str">
        <f ca="1">+IF(OFFSET('Water Data'!$B$2,0,10*ROW('Water Data'!E78))="","",OFFSET('Water Data'!$B$2,0,10*ROW('Water Data'!E78)))</f>
        <v/>
      </c>
      <c r="B84" s="499"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26" t="str">
        <f t="shared" ca="1" si="1"/>
        <v/>
      </c>
      <c r="D84" s="527"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27"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27"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27"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27"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27"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27"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27"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27"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27"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27"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27"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27"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27"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27"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27"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27"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27"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28"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28"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28"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28"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28"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28"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28"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28"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28"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28"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28"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28"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28"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28"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28"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28"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28"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28"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28"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28"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28"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28"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28"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28"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28"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28"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28"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28"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28"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28"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29"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605"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29"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29"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29"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29"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29"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29"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29"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29"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29"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29"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29"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29"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29"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29"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29"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29"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90" t="str">
        <f ca="1">+IF(OFFSET('Water Data'!$D$27,0,10*ROW('Water Data'!D78))="","",OFFSET('Water Data'!$D$27,0,10*ROW('Water Data'!D78)))</f>
        <v/>
      </c>
      <c r="BT84" s="390" t="str">
        <f ca="1">+IF(OFFSET('Water Data'!$D$28,0,10*ROW('Water Data'!D78))="","",OFFSET('Water Data'!$D$28,0,10*ROW('Water Data'!D78)))</f>
        <v/>
      </c>
      <c r="BU84" s="390" t="str">
        <f ca="1">+IF(OFFSET('Water Data'!$D$29,0,10*ROW('Water Data'!D78))="","",OFFSET('Water Data'!$D$29,0,10*ROW('Water Data'!D78)))</f>
        <v/>
      </c>
      <c r="BV84" s="390" t="str">
        <f ca="1">+IF(OFFSET('Water Data'!$E$27,0,10*ROW('Water Data'!E78))="","",OFFSET('Water Data'!$E$27,0,10*ROW('Water Data'!E78)))</f>
        <v/>
      </c>
      <c r="BW84" s="390" t="str">
        <f ca="1">+IF(OFFSET('Water Data'!$E$28,0,10*ROW('Water Data'!E78))="","",OFFSET('Water Data'!$E$28,0,10*ROW('Water Data'!E78)))</f>
        <v/>
      </c>
      <c r="BX84" s="390" t="str">
        <f ca="1">+IF(OFFSET('Water Data'!$E$29,0,10*ROW('Water Data'!E78))="","",OFFSET('Water Data'!$E$29,0,10*ROW('Water Data'!E78)))</f>
        <v/>
      </c>
      <c r="BY84" s="390" t="str">
        <f ca="1">+IF(OFFSET('Water Data'!$F$27,0,10*ROW('Water Data'!F78))="","",OFFSET('Water Data'!$F$27,0,10*ROW('Water Data'!F78)))</f>
        <v/>
      </c>
      <c r="BZ84" s="390" t="str">
        <f ca="1">+IF(OFFSET('Water Data'!$F$28,0,10*ROW('Water Data'!F78))="","",OFFSET('Water Data'!$F$28,0,10*ROW('Water Data'!F78)))</f>
        <v/>
      </c>
      <c r="CA84" s="390" t="str">
        <f ca="1">+IF(OFFSET('Water Data'!$F$29,0,10*ROW('Water Data'!F78))="","",OFFSET('Water Data'!$F$29,0,10*ROW('Water Data'!F78)))</f>
        <v/>
      </c>
      <c r="CB84" s="390" t="str">
        <f ca="1">+IF(OFFSET('Water Data'!$G$27,0,10*ROW('Water Data'!G78))="","",OFFSET('Water Data'!$G$27,0,10*ROW('Water Data'!G78)))</f>
        <v/>
      </c>
      <c r="CC84" s="390" t="str">
        <f ca="1">+IF(OFFSET('Water Data'!$G$28,0,10*ROW('Water Data'!G78))="","",OFFSET('Water Data'!$G$28,0,10*ROW('Water Data'!G78)))</f>
        <v/>
      </c>
      <c r="CD84" s="390" t="str">
        <f ca="1">+IF(OFFSET('Water Data'!$G$29,0,10*ROW('Water Data'!G78))="","",OFFSET('Water Data'!$G$29,0,10*ROW('Water Data'!G78)))</f>
        <v/>
      </c>
      <c r="CE84" s="390" t="str">
        <f ca="1">+IF(OFFSET('Water Data'!$H$27,0,10*ROW('Water Data'!H78))="","",OFFSET('Water Data'!$H$27,0,10*ROW('Water Data'!H78)))</f>
        <v/>
      </c>
      <c r="CF84" s="390" t="str">
        <f ca="1">+IF(OFFSET('Water Data'!$H$28,0,10*ROW('Water Data'!H78))="","",OFFSET('Water Data'!$H$28,0,10*ROW('Water Data'!H78)))</f>
        <v/>
      </c>
      <c r="CG84" s="390" t="str">
        <f ca="1">+IF(OFFSET('Water Data'!$H$29,0,10*ROW('Water Data'!H78))="","",OFFSET('Water Data'!$H$29,0,10*ROW('Water Data'!H78)))</f>
        <v/>
      </c>
      <c r="CH84" s="390" t="str">
        <f ca="1">+IF(OFFSET('Water Data'!$I$27,0,10*ROW('Water Data'!I78))="","",OFFSET('Water Data'!$I$27,0,10*ROW('Water Data'!I78)))</f>
        <v/>
      </c>
      <c r="CI84" s="390" t="str">
        <f ca="1">+IF(OFFSET('Water Data'!$I$28,0,10*ROW('Water Data'!I78))="","",OFFSET('Water Data'!$I$28,0,10*ROW('Water Data'!I78)))</f>
        <v/>
      </c>
      <c r="CJ84" s="390" t="str">
        <f ca="1">+IF(OFFSET('Water Data'!$I$29,0,10*ROW('Water Data'!I78))="","",OFFSET('Water Data'!$I$29,0,10*ROW('Water Data'!I78)))</f>
        <v/>
      </c>
      <c r="CK84" s="390" t="str">
        <f ca="1">+IF(OFFSET('Sanitation Data'!$D$28,0,10*ROW('Sanitation Data'!D78))="","",OFFSET('Sanitation Data'!$D$28,0,10*ROW('Sanitation Data'!D78)))</f>
        <v/>
      </c>
      <c r="CL84" s="390" t="str">
        <f ca="1">+IF(OFFSET('Sanitation Data'!$D$29,0,10*ROW('Sanitation Data'!D78))="","",OFFSET('Sanitation Data'!$D$29,0,10*ROW('Sanitation Data'!D78)))</f>
        <v/>
      </c>
      <c r="CM84" s="390" t="str">
        <f ca="1">+IF(OFFSET('Sanitation Data'!$D$30,0,10*ROW('Sanitation Data'!D78))="","",OFFSET('Sanitation Data'!$D$30,0,10*ROW('Sanitation Data'!D78)))</f>
        <v/>
      </c>
      <c r="CN84" s="390" t="str">
        <f ca="1">+IF(OFFSET('Sanitation Data'!$D$31,0,10*ROW('Sanitation Data'!D78))="","",OFFSET('Sanitation Data'!$D$31,0,10*ROW('Sanitation Data'!D78)))</f>
        <v/>
      </c>
      <c r="CO84" s="390" t="str">
        <f ca="1">+IF(OFFSET('Sanitation Data'!$D$32,0,10*ROW('Sanitation Data'!D78))="","",OFFSET('Sanitation Data'!$D$32,0,10*ROW('Sanitation Data'!D78)))</f>
        <v/>
      </c>
      <c r="CP84" s="390" t="str">
        <f ca="1">+IF(OFFSET('Sanitation Data'!$E$28,0,10*ROW('Sanitation Data'!E78))="","",OFFSET('Sanitation Data'!$E$28,0,10*ROW('Sanitation Data'!E78)))</f>
        <v/>
      </c>
      <c r="CQ84" s="390" t="str">
        <f ca="1">+IF(OFFSET('Sanitation Data'!$E$29,0,10*ROW('Sanitation Data'!E78))="","",OFFSET('Sanitation Data'!$E$29,0,10*ROW('Sanitation Data'!E78)))</f>
        <v/>
      </c>
      <c r="CR84" s="390" t="str">
        <f ca="1">+IF(OFFSET('Sanitation Data'!$E$30,0,10*ROW('Sanitation Data'!E78))="","",OFFSET('Sanitation Data'!$E$30,0,10*ROW('Sanitation Data'!E78)))</f>
        <v/>
      </c>
      <c r="CS84" s="390" t="str">
        <f ca="1">+IF(OFFSET('Sanitation Data'!$E$31,0,10*ROW('Sanitation Data'!E78))="","",OFFSET('Sanitation Data'!$E$31,0,10*ROW('Sanitation Data'!E78)))</f>
        <v/>
      </c>
      <c r="CT84" s="390" t="str">
        <f ca="1">+IF(OFFSET('Sanitation Data'!$E$32,0,10*ROW('Sanitation Data'!E78))="","",OFFSET('Sanitation Data'!$E$32,0,10*ROW('Sanitation Data'!E78)))</f>
        <v/>
      </c>
      <c r="CU84" s="390" t="str">
        <f ca="1">+IF(OFFSET('Sanitation Data'!$F$28,0,10*ROW('Sanitation Data'!F78))="","",OFFSET('Sanitation Data'!$F$28,0,10*ROW('Sanitation Data'!F78)))</f>
        <v/>
      </c>
      <c r="CV84" s="390" t="str">
        <f ca="1">+IF(OFFSET('Sanitation Data'!$F$29,0,10*ROW('Sanitation Data'!F78))="","",OFFSET('Sanitation Data'!$F$29,0,10*ROW('Sanitation Data'!F78)))</f>
        <v/>
      </c>
      <c r="CW84" s="390" t="str">
        <f ca="1">+IF(OFFSET('Sanitation Data'!$F$30,0,10*ROW('Sanitation Data'!F78))="","",OFFSET('Sanitation Data'!$F$30,0,10*ROW('Sanitation Data'!F78)))</f>
        <v/>
      </c>
      <c r="CX84" s="390" t="str">
        <f ca="1">+IF(OFFSET('Sanitation Data'!$F$31,0,10*ROW('Sanitation Data'!F78))="","",OFFSET('Sanitation Data'!$F$31,0,10*ROW('Sanitation Data'!F78)))</f>
        <v/>
      </c>
      <c r="CY84" s="390" t="str">
        <f ca="1">+IF(OFFSET('Sanitation Data'!$F$32,0,10*ROW('Sanitation Data'!F78))="","",OFFSET('Sanitation Data'!$F$32,0,10*ROW('Sanitation Data'!F78)))</f>
        <v/>
      </c>
      <c r="CZ84" s="390" t="str">
        <f ca="1">+IF(OFFSET('Sanitation Data'!$G$28,0,10*ROW('Sanitation Data'!G78))="","",OFFSET('Sanitation Data'!$G$28,0,10*ROW('Sanitation Data'!G78)))</f>
        <v/>
      </c>
      <c r="DA84" s="390" t="str">
        <f ca="1">+IF(OFFSET('Sanitation Data'!$G$29,0,10*ROW('Sanitation Data'!G78))="","",OFFSET('Sanitation Data'!$G$29,0,10*ROW('Sanitation Data'!G78)))</f>
        <v/>
      </c>
      <c r="DB84" s="390" t="str">
        <f ca="1">+IF(OFFSET('Sanitation Data'!$G$30,0,10*ROW('Sanitation Data'!G78))="","",OFFSET('Sanitation Data'!$G$30,0,10*ROW('Sanitation Data'!G78)))</f>
        <v/>
      </c>
      <c r="DC84" s="390" t="str">
        <f ca="1">+IF(OFFSET('Sanitation Data'!$G$31,0,10*ROW('Sanitation Data'!G78))="","",OFFSET('Sanitation Data'!$G$31,0,10*ROW('Sanitation Data'!G78)))</f>
        <v/>
      </c>
      <c r="DD84" s="390" t="str">
        <f ca="1">+IF(OFFSET('Sanitation Data'!$G$32,0,10*ROW('Sanitation Data'!G78))="","",OFFSET('Sanitation Data'!$G$32,0,10*ROW('Sanitation Data'!G78)))</f>
        <v/>
      </c>
      <c r="DE84" s="390" t="str">
        <f ca="1">+IF(OFFSET('Sanitation Data'!$H$28,0,10*ROW('Sanitation Data'!H78))="","",OFFSET('Sanitation Data'!$H$28,0,10*ROW('Sanitation Data'!H78)))</f>
        <v/>
      </c>
      <c r="DF84" s="390" t="str">
        <f ca="1">+IF(OFFSET('Sanitation Data'!$H$29,0,10*ROW('Sanitation Data'!H78))="","",OFFSET('Sanitation Data'!$H$29,0,10*ROW('Sanitation Data'!H78)))</f>
        <v/>
      </c>
      <c r="DG84" s="390" t="str">
        <f ca="1">+IF(OFFSET('Sanitation Data'!$H$30,0,10*ROW('Sanitation Data'!H78))="","",OFFSET('Sanitation Data'!$H$30,0,10*ROW('Sanitation Data'!H78)))</f>
        <v/>
      </c>
      <c r="DH84" s="390" t="str">
        <f ca="1">+IF(OFFSET('Sanitation Data'!$H$31,0,10*ROW('Sanitation Data'!H78))="","",OFFSET('Sanitation Data'!$H$31,0,10*ROW('Sanitation Data'!H78)))</f>
        <v/>
      </c>
      <c r="DI84" s="390" t="str">
        <f ca="1">+IF(OFFSET('Sanitation Data'!$H$32,0,10*ROW('Sanitation Data'!H78))="","",OFFSET('Sanitation Data'!$H$32,0,10*ROW('Sanitation Data'!H78)))</f>
        <v/>
      </c>
      <c r="DJ84" s="390" t="str">
        <f ca="1">+IF(OFFSET('Sanitation Data'!$I$28,0,10*ROW('Sanitation Data'!I78))="","",OFFSET('Sanitation Data'!$I$28,0,10*ROW('Sanitation Data'!I78)))</f>
        <v/>
      </c>
      <c r="DK84" s="390" t="str">
        <f ca="1">+IF(OFFSET('Sanitation Data'!$I$29,0,10*ROW('Sanitation Data'!I78))="","",OFFSET('Sanitation Data'!$I$29,0,10*ROW('Sanitation Data'!I78)))</f>
        <v/>
      </c>
      <c r="DL84" s="390" t="str">
        <f ca="1">+IF(OFFSET('Sanitation Data'!$I$30,0,10*ROW('Sanitation Data'!I78))="","",OFFSET('Sanitation Data'!$I$30,0,10*ROW('Sanitation Data'!I78)))</f>
        <v/>
      </c>
      <c r="DM84" s="390" t="str">
        <f ca="1">+IF(OFFSET('Sanitation Data'!$I$31,0,10*ROW('Sanitation Data'!I78))="","",OFFSET('Sanitation Data'!$I$31,0,10*ROW('Sanitation Data'!I78)))</f>
        <v/>
      </c>
      <c r="DN84" s="390" t="str">
        <f ca="1">+IF(OFFSET('Sanitation Data'!$I$32,0,10*ROW('Sanitation Data'!I78))="","",OFFSET('Sanitation Data'!$I$32,0,10*ROW('Sanitation Data'!I78)))</f>
        <v/>
      </c>
      <c r="DO84" s="390" t="str">
        <f ca="1">+IF(OFFSET('Hygiene Data'!$D$11,0,10*ROW('Hygiene Data'!D78))="","",OFFSET('Hygiene Data'!$D$11,0,10*ROW('Hygiene Data'!D78)))</f>
        <v/>
      </c>
      <c r="DP84" s="390" t="str">
        <f ca="1">+IF(OFFSET('Hygiene Data'!$D$12,0,10*ROW('Hygiene Data'!D78))="","",OFFSET('Hygiene Data'!$D$12,0,10*ROW('Hygiene Data'!D78)))</f>
        <v/>
      </c>
      <c r="DQ84" s="390" t="str">
        <f ca="1">+IF(OFFSET('Hygiene Data'!$D$13,0,10*ROW('Hygiene Data'!D78))="","",OFFSET('Hygiene Data'!$D$13,0,10*ROW('Hygiene Data'!D78)))</f>
        <v/>
      </c>
      <c r="DR84" s="390" t="str">
        <f ca="1">+IF(OFFSET('Hygiene Data'!$E$11,0,10*ROW('Hygiene Data'!E78))="","",OFFSET('Hygiene Data'!$E$11,0,10*ROW('Hygiene Data'!E78)))</f>
        <v/>
      </c>
      <c r="DS84" s="390" t="str">
        <f ca="1">+IF(OFFSET('Hygiene Data'!$E$12,0,10*ROW('Hygiene Data'!E78))="","",OFFSET('Hygiene Data'!$E$12,0,10*ROW('Hygiene Data'!E78)))</f>
        <v/>
      </c>
      <c r="DT84" s="390" t="str">
        <f ca="1">+IF(OFFSET('Hygiene Data'!$E$13,0,10*ROW('Hygiene Data'!E78))="","",OFFSET('Hygiene Data'!$E$13,0,10*ROW('Hygiene Data'!E78)))</f>
        <v/>
      </c>
      <c r="DU84" s="390" t="str">
        <f ca="1">+IF(OFFSET('Hygiene Data'!$F$11,0,10*ROW('Hygiene Data'!F78))="","",OFFSET('Hygiene Data'!$F$11,0,10*ROW('Hygiene Data'!F78)))</f>
        <v/>
      </c>
      <c r="DV84" s="390" t="str">
        <f ca="1">+IF(OFFSET('Hygiene Data'!$F$12,0,10*ROW('Hygiene Data'!F78))="","",OFFSET('Hygiene Data'!$F$12,0,10*ROW('Hygiene Data'!F78)))</f>
        <v/>
      </c>
      <c r="DW84" s="390" t="str">
        <f ca="1">+IF(OFFSET('Hygiene Data'!$F$13,0,10*ROW('Hygiene Data'!F78))="","",OFFSET('Hygiene Data'!$F$13,0,10*ROW('Hygiene Data'!F78)))</f>
        <v/>
      </c>
      <c r="DX84" s="390" t="str">
        <f ca="1">+IF(OFFSET('Hygiene Data'!$G$11,0,10*ROW('Hygiene Data'!G78))="","",OFFSET('Hygiene Data'!$G$11,0,10*ROW('Hygiene Data'!G78)))</f>
        <v/>
      </c>
      <c r="DY84" s="390" t="str">
        <f ca="1">+IF(OFFSET('Hygiene Data'!$G$12,0,10*ROW('Hygiene Data'!G78))="","",OFFSET('Hygiene Data'!$G$12,0,10*ROW('Hygiene Data'!G78)))</f>
        <v/>
      </c>
      <c r="DZ84" s="390" t="str">
        <f ca="1">+IF(OFFSET('Hygiene Data'!$G$13,0,10*ROW('Hygiene Data'!G78))="","",OFFSET('Hygiene Data'!$G$13,0,10*ROW('Hygiene Data'!G78)))</f>
        <v/>
      </c>
      <c r="EA84" s="390" t="str">
        <f ca="1">+IF(OFFSET('Hygiene Data'!$H$11,0,10*ROW('Hygiene Data'!H78))="","",OFFSET('Hygiene Data'!$H$11,0,10*ROW('Hygiene Data'!H78)))</f>
        <v/>
      </c>
      <c r="EB84" s="390" t="str">
        <f ca="1">+IF(OFFSET('Hygiene Data'!$H$12,0,10*ROW('Hygiene Data'!H78))="","",OFFSET('Hygiene Data'!$H$12,0,10*ROW('Hygiene Data'!H78)))</f>
        <v/>
      </c>
      <c r="EC84" s="390" t="str">
        <f ca="1">+IF(OFFSET('Hygiene Data'!$H$13,0,10*ROW('Hygiene Data'!H78))="","",OFFSET('Hygiene Data'!$H$13,0,10*ROW('Hygiene Data'!H78)))</f>
        <v/>
      </c>
      <c r="ED84" s="390" t="str">
        <f ca="1">+IF(OFFSET('Hygiene Data'!$I$11,0,10*ROW('Hygiene Data'!I78))="","",OFFSET('Hygiene Data'!$I$11,0,10*ROW('Hygiene Data'!I78)))</f>
        <v/>
      </c>
      <c r="EE84" s="390" t="str">
        <f ca="1">+IF(OFFSET('Hygiene Data'!$I$12,0,10*ROW('Hygiene Data'!I78))="","",OFFSET('Hygiene Data'!$I$12,0,10*ROW('Hygiene Data'!I78)))</f>
        <v/>
      </c>
      <c r="EF84" s="390" t="str">
        <f ca="1">+IF(OFFSET('Hygiene Data'!$I$13,0,10*ROW('Hygiene Data'!I78))="","",OFFSET('Hygiene Data'!$I$13,0,10*ROW('Hygiene Data'!I78)))</f>
        <v/>
      </c>
    </row>
    <row r="85" spans="1:136" x14ac:dyDescent="0.25">
      <c r="A85" s="499" t="str">
        <f ca="1">+IF(OFFSET('Water Data'!$B$2,0,10*ROW('Water Data'!E79))="","",OFFSET('Water Data'!$B$2,0,10*ROW('Water Data'!E79)))</f>
        <v/>
      </c>
      <c r="B85" s="499"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26" t="str">
        <f t="shared" ca="1" si="1"/>
        <v/>
      </c>
      <c r="D85" s="527"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27"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27"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27"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27"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27"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27"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27"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27"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27"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27"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27"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27"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27"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27"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27"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27"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27"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28"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28"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28"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28"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28"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28"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28"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28"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28"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28"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28"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28"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28"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28"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28"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28"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28"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28"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28"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28"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28"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28"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28"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28"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28"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28"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28"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28"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28"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28"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29"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605"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29"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29"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29"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29"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29"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29"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29"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29"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29"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29"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29"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29"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29"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29"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29"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29"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90" t="str">
        <f ca="1">+IF(OFFSET('Water Data'!$D$27,0,10*ROW('Water Data'!D79))="","",OFFSET('Water Data'!$D$27,0,10*ROW('Water Data'!D79)))</f>
        <v/>
      </c>
      <c r="BT85" s="390" t="str">
        <f ca="1">+IF(OFFSET('Water Data'!$D$28,0,10*ROW('Water Data'!D79))="","",OFFSET('Water Data'!$D$28,0,10*ROW('Water Data'!D79)))</f>
        <v/>
      </c>
      <c r="BU85" s="390" t="str">
        <f ca="1">+IF(OFFSET('Water Data'!$D$29,0,10*ROW('Water Data'!D79))="","",OFFSET('Water Data'!$D$29,0,10*ROW('Water Data'!D79)))</f>
        <v/>
      </c>
      <c r="BV85" s="390" t="str">
        <f ca="1">+IF(OFFSET('Water Data'!$E$27,0,10*ROW('Water Data'!E79))="","",OFFSET('Water Data'!$E$27,0,10*ROW('Water Data'!E79)))</f>
        <v/>
      </c>
      <c r="BW85" s="390" t="str">
        <f ca="1">+IF(OFFSET('Water Data'!$E$28,0,10*ROW('Water Data'!E79))="","",OFFSET('Water Data'!$E$28,0,10*ROW('Water Data'!E79)))</f>
        <v/>
      </c>
      <c r="BX85" s="390" t="str">
        <f ca="1">+IF(OFFSET('Water Data'!$E$29,0,10*ROW('Water Data'!E79))="","",OFFSET('Water Data'!$E$29,0,10*ROW('Water Data'!E79)))</f>
        <v/>
      </c>
      <c r="BY85" s="390" t="str">
        <f ca="1">+IF(OFFSET('Water Data'!$F$27,0,10*ROW('Water Data'!F79))="","",OFFSET('Water Data'!$F$27,0,10*ROW('Water Data'!F79)))</f>
        <v/>
      </c>
      <c r="BZ85" s="390" t="str">
        <f ca="1">+IF(OFFSET('Water Data'!$F$28,0,10*ROW('Water Data'!F79))="","",OFFSET('Water Data'!$F$28,0,10*ROW('Water Data'!F79)))</f>
        <v/>
      </c>
      <c r="CA85" s="390" t="str">
        <f ca="1">+IF(OFFSET('Water Data'!$F$29,0,10*ROW('Water Data'!F79))="","",OFFSET('Water Data'!$F$29,0,10*ROW('Water Data'!F79)))</f>
        <v/>
      </c>
      <c r="CB85" s="390" t="str">
        <f ca="1">+IF(OFFSET('Water Data'!$G$27,0,10*ROW('Water Data'!G79))="","",OFFSET('Water Data'!$G$27,0,10*ROW('Water Data'!G79)))</f>
        <v/>
      </c>
      <c r="CC85" s="390" t="str">
        <f ca="1">+IF(OFFSET('Water Data'!$G$28,0,10*ROW('Water Data'!G79))="","",OFFSET('Water Data'!$G$28,0,10*ROW('Water Data'!G79)))</f>
        <v/>
      </c>
      <c r="CD85" s="390" t="str">
        <f ca="1">+IF(OFFSET('Water Data'!$G$29,0,10*ROW('Water Data'!G79))="","",OFFSET('Water Data'!$G$29,0,10*ROW('Water Data'!G79)))</f>
        <v/>
      </c>
      <c r="CE85" s="390" t="str">
        <f ca="1">+IF(OFFSET('Water Data'!$H$27,0,10*ROW('Water Data'!H79))="","",OFFSET('Water Data'!$H$27,0,10*ROW('Water Data'!H79)))</f>
        <v/>
      </c>
      <c r="CF85" s="390" t="str">
        <f ca="1">+IF(OFFSET('Water Data'!$H$28,0,10*ROW('Water Data'!H79))="","",OFFSET('Water Data'!$H$28,0,10*ROW('Water Data'!H79)))</f>
        <v/>
      </c>
      <c r="CG85" s="390" t="str">
        <f ca="1">+IF(OFFSET('Water Data'!$H$29,0,10*ROW('Water Data'!H79))="","",OFFSET('Water Data'!$H$29,0,10*ROW('Water Data'!H79)))</f>
        <v/>
      </c>
      <c r="CH85" s="390" t="str">
        <f ca="1">+IF(OFFSET('Water Data'!$I$27,0,10*ROW('Water Data'!I79))="","",OFFSET('Water Data'!$I$27,0,10*ROW('Water Data'!I79)))</f>
        <v/>
      </c>
      <c r="CI85" s="390" t="str">
        <f ca="1">+IF(OFFSET('Water Data'!$I$28,0,10*ROW('Water Data'!I79))="","",OFFSET('Water Data'!$I$28,0,10*ROW('Water Data'!I79)))</f>
        <v/>
      </c>
      <c r="CJ85" s="390" t="str">
        <f ca="1">+IF(OFFSET('Water Data'!$I$29,0,10*ROW('Water Data'!I79))="","",OFFSET('Water Data'!$I$29,0,10*ROW('Water Data'!I79)))</f>
        <v/>
      </c>
      <c r="CK85" s="390" t="str">
        <f ca="1">+IF(OFFSET('Sanitation Data'!$D$28,0,10*ROW('Sanitation Data'!D79))="","",OFFSET('Sanitation Data'!$D$28,0,10*ROW('Sanitation Data'!D79)))</f>
        <v/>
      </c>
      <c r="CL85" s="390" t="str">
        <f ca="1">+IF(OFFSET('Sanitation Data'!$D$29,0,10*ROW('Sanitation Data'!D79))="","",OFFSET('Sanitation Data'!$D$29,0,10*ROW('Sanitation Data'!D79)))</f>
        <v/>
      </c>
      <c r="CM85" s="390" t="str">
        <f ca="1">+IF(OFFSET('Sanitation Data'!$D$30,0,10*ROW('Sanitation Data'!D79))="","",OFFSET('Sanitation Data'!$D$30,0,10*ROW('Sanitation Data'!D79)))</f>
        <v/>
      </c>
      <c r="CN85" s="390" t="str">
        <f ca="1">+IF(OFFSET('Sanitation Data'!$D$31,0,10*ROW('Sanitation Data'!D79))="","",OFFSET('Sanitation Data'!$D$31,0,10*ROW('Sanitation Data'!D79)))</f>
        <v/>
      </c>
      <c r="CO85" s="390" t="str">
        <f ca="1">+IF(OFFSET('Sanitation Data'!$D$32,0,10*ROW('Sanitation Data'!D79))="","",OFFSET('Sanitation Data'!$D$32,0,10*ROW('Sanitation Data'!D79)))</f>
        <v/>
      </c>
      <c r="CP85" s="390" t="str">
        <f ca="1">+IF(OFFSET('Sanitation Data'!$E$28,0,10*ROW('Sanitation Data'!E79))="","",OFFSET('Sanitation Data'!$E$28,0,10*ROW('Sanitation Data'!E79)))</f>
        <v/>
      </c>
      <c r="CQ85" s="390" t="str">
        <f ca="1">+IF(OFFSET('Sanitation Data'!$E$29,0,10*ROW('Sanitation Data'!E79))="","",OFFSET('Sanitation Data'!$E$29,0,10*ROW('Sanitation Data'!E79)))</f>
        <v/>
      </c>
      <c r="CR85" s="390" t="str">
        <f ca="1">+IF(OFFSET('Sanitation Data'!$E$30,0,10*ROW('Sanitation Data'!E79))="","",OFFSET('Sanitation Data'!$E$30,0,10*ROW('Sanitation Data'!E79)))</f>
        <v/>
      </c>
      <c r="CS85" s="390" t="str">
        <f ca="1">+IF(OFFSET('Sanitation Data'!$E$31,0,10*ROW('Sanitation Data'!E79))="","",OFFSET('Sanitation Data'!$E$31,0,10*ROW('Sanitation Data'!E79)))</f>
        <v/>
      </c>
      <c r="CT85" s="390" t="str">
        <f ca="1">+IF(OFFSET('Sanitation Data'!$E$32,0,10*ROW('Sanitation Data'!E79))="","",OFFSET('Sanitation Data'!$E$32,0,10*ROW('Sanitation Data'!E79)))</f>
        <v/>
      </c>
      <c r="CU85" s="390" t="str">
        <f ca="1">+IF(OFFSET('Sanitation Data'!$F$28,0,10*ROW('Sanitation Data'!F79))="","",OFFSET('Sanitation Data'!$F$28,0,10*ROW('Sanitation Data'!F79)))</f>
        <v/>
      </c>
      <c r="CV85" s="390" t="str">
        <f ca="1">+IF(OFFSET('Sanitation Data'!$F$29,0,10*ROW('Sanitation Data'!F79))="","",OFFSET('Sanitation Data'!$F$29,0,10*ROW('Sanitation Data'!F79)))</f>
        <v/>
      </c>
      <c r="CW85" s="390" t="str">
        <f ca="1">+IF(OFFSET('Sanitation Data'!$F$30,0,10*ROW('Sanitation Data'!F79))="","",OFFSET('Sanitation Data'!$F$30,0,10*ROW('Sanitation Data'!F79)))</f>
        <v/>
      </c>
      <c r="CX85" s="390" t="str">
        <f ca="1">+IF(OFFSET('Sanitation Data'!$F$31,0,10*ROW('Sanitation Data'!F79))="","",OFFSET('Sanitation Data'!$F$31,0,10*ROW('Sanitation Data'!F79)))</f>
        <v/>
      </c>
      <c r="CY85" s="390" t="str">
        <f ca="1">+IF(OFFSET('Sanitation Data'!$F$32,0,10*ROW('Sanitation Data'!F79))="","",OFFSET('Sanitation Data'!$F$32,0,10*ROW('Sanitation Data'!F79)))</f>
        <v/>
      </c>
      <c r="CZ85" s="390" t="str">
        <f ca="1">+IF(OFFSET('Sanitation Data'!$G$28,0,10*ROW('Sanitation Data'!G79))="","",OFFSET('Sanitation Data'!$G$28,0,10*ROW('Sanitation Data'!G79)))</f>
        <v/>
      </c>
      <c r="DA85" s="390" t="str">
        <f ca="1">+IF(OFFSET('Sanitation Data'!$G$29,0,10*ROW('Sanitation Data'!G79))="","",OFFSET('Sanitation Data'!$G$29,0,10*ROW('Sanitation Data'!G79)))</f>
        <v/>
      </c>
      <c r="DB85" s="390" t="str">
        <f ca="1">+IF(OFFSET('Sanitation Data'!$G$30,0,10*ROW('Sanitation Data'!G79))="","",OFFSET('Sanitation Data'!$G$30,0,10*ROW('Sanitation Data'!G79)))</f>
        <v/>
      </c>
      <c r="DC85" s="390" t="str">
        <f ca="1">+IF(OFFSET('Sanitation Data'!$G$31,0,10*ROW('Sanitation Data'!G79))="","",OFFSET('Sanitation Data'!$G$31,0,10*ROW('Sanitation Data'!G79)))</f>
        <v/>
      </c>
      <c r="DD85" s="390" t="str">
        <f ca="1">+IF(OFFSET('Sanitation Data'!$G$32,0,10*ROW('Sanitation Data'!G79))="","",OFFSET('Sanitation Data'!$G$32,0,10*ROW('Sanitation Data'!G79)))</f>
        <v/>
      </c>
      <c r="DE85" s="390" t="str">
        <f ca="1">+IF(OFFSET('Sanitation Data'!$H$28,0,10*ROW('Sanitation Data'!H79))="","",OFFSET('Sanitation Data'!$H$28,0,10*ROW('Sanitation Data'!H79)))</f>
        <v/>
      </c>
      <c r="DF85" s="390" t="str">
        <f ca="1">+IF(OFFSET('Sanitation Data'!$H$29,0,10*ROW('Sanitation Data'!H79))="","",OFFSET('Sanitation Data'!$H$29,0,10*ROW('Sanitation Data'!H79)))</f>
        <v/>
      </c>
      <c r="DG85" s="390" t="str">
        <f ca="1">+IF(OFFSET('Sanitation Data'!$H$30,0,10*ROW('Sanitation Data'!H79))="","",OFFSET('Sanitation Data'!$H$30,0,10*ROW('Sanitation Data'!H79)))</f>
        <v/>
      </c>
      <c r="DH85" s="390" t="str">
        <f ca="1">+IF(OFFSET('Sanitation Data'!$H$31,0,10*ROW('Sanitation Data'!H79))="","",OFFSET('Sanitation Data'!$H$31,0,10*ROW('Sanitation Data'!H79)))</f>
        <v/>
      </c>
      <c r="DI85" s="390" t="str">
        <f ca="1">+IF(OFFSET('Sanitation Data'!$H$32,0,10*ROW('Sanitation Data'!H79))="","",OFFSET('Sanitation Data'!$H$32,0,10*ROW('Sanitation Data'!H79)))</f>
        <v/>
      </c>
      <c r="DJ85" s="390" t="str">
        <f ca="1">+IF(OFFSET('Sanitation Data'!$I$28,0,10*ROW('Sanitation Data'!I79))="","",OFFSET('Sanitation Data'!$I$28,0,10*ROW('Sanitation Data'!I79)))</f>
        <v/>
      </c>
      <c r="DK85" s="390" t="str">
        <f ca="1">+IF(OFFSET('Sanitation Data'!$I$29,0,10*ROW('Sanitation Data'!I79))="","",OFFSET('Sanitation Data'!$I$29,0,10*ROW('Sanitation Data'!I79)))</f>
        <v/>
      </c>
      <c r="DL85" s="390" t="str">
        <f ca="1">+IF(OFFSET('Sanitation Data'!$I$30,0,10*ROW('Sanitation Data'!I79))="","",OFFSET('Sanitation Data'!$I$30,0,10*ROW('Sanitation Data'!I79)))</f>
        <v/>
      </c>
      <c r="DM85" s="390" t="str">
        <f ca="1">+IF(OFFSET('Sanitation Data'!$I$31,0,10*ROW('Sanitation Data'!I79))="","",OFFSET('Sanitation Data'!$I$31,0,10*ROW('Sanitation Data'!I79)))</f>
        <v/>
      </c>
      <c r="DN85" s="390" t="str">
        <f ca="1">+IF(OFFSET('Sanitation Data'!$I$32,0,10*ROW('Sanitation Data'!I79))="","",OFFSET('Sanitation Data'!$I$32,0,10*ROW('Sanitation Data'!I79)))</f>
        <v/>
      </c>
      <c r="DO85" s="390" t="str">
        <f ca="1">+IF(OFFSET('Hygiene Data'!$D$11,0,10*ROW('Hygiene Data'!D79))="","",OFFSET('Hygiene Data'!$D$11,0,10*ROW('Hygiene Data'!D79)))</f>
        <v/>
      </c>
      <c r="DP85" s="390" t="str">
        <f ca="1">+IF(OFFSET('Hygiene Data'!$D$12,0,10*ROW('Hygiene Data'!D79))="","",OFFSET('Hygiene Data'!$D$12,0,10*ROW('Hygiene Data'!D79)))</f>
        <v/>
      </c>
      <c r="DQ85" s="390" t="str">
        <f ca="1">+IF(OFFSET('Hygiene Data'!$D$13,0,10*ROW('Hygiene Data'!D79))="","",OFFSET('Hygiene Data'!$D$13,0,10*ROW('Hygiene Data'!D79)))</f>
        <v/>
      </c>
      <c r="DR85" s="390" t="str">
        <f ca="1">+IF(OFFSET('Hygiene Data'!$E$11,0,10*ROW('Hygiene Data'!E79))="","",OFFSET('Hygiene Data'!$E$11,0,10*ROW('Hygiene Data'!E79)))</f>
        <v/>
      </c>
      <c r="DS85" s="390" t="str">
        <f ca="1">+IF(OFFSET('Hygiene Data'!$E$12,0,10*ROW('Hygiene Data'!E79))="","",OFFSET('Hygiene Data'!$E$12,0,10*ROW('Hygiene Data'!E79)))</f>
        <v/>
      </c>
      <c r="DT85" s="390" t="str">
        <f ca="1">+IF(OFFSET('Hygiene Data'!$E$13,0,10*ROW('Hygiene Data'!E79))="","",OFFSET('Hygiene Data'!$E$13,0,10*ROW('Hygiene Data'!E79)))</f>
        <v/>
      </c>
      <c r="DU85" s="390" t="str">
        <f ca="1">+IF(OFFSET('Hygiene Data'!$F$11,0,10*ROW('Hygiene Data'!F79))="","",OFFSET('Hygiene Data'!$F$11,0,10*ROW('Hygiene Data'!F79)))</f>
        <v/>
      </c>
      <c r="DV85" s="390" t="str">
        <f ca="1">+IF(OFFSET('Hygiene Data'!$F$12,0,10*ROW('Hygiene Data'!F79))="","",OFFSET('Hygiene Data'!$F$12,0,10*ROW('Hygiene Data'!F79)))</f>
        <v/>
      </c>
      <c r="DW85" s="390" t="str">
        <f ca="1">+IF(OFFSET('Hygiene Data'!$F$13,0,10*ROW('Hygiene Data'!F79))="","",OFFSET('Hygiene Data'!$F$13,0,10*ROW('Hygiene Data'!F79)))</f>
        <v/>
      </c>
      <c r="DX85" s="390" t="str">
        <f ca="1">+IF(OFFSET('Hygiene Data'!$G$11,0,10*ROW('Hygiene Data'!G79))="","",OFFSET('Hygiene Data'!$G$11,0,10*ROW('Hygiene Data'!G79)))</f>
        <v/>
      </c>
      <c r="DY85" s="390" t="str">
        <f ca="1">+IF(OFFSET('Hygiene Data'!$G$12,0,10*ROW('Hygiene Data'!G79))="","",OFFSET('Hygiene Data'!$G$12,0,10*ROW('Hygiene Data'!G79)))</f>
        <v/>
      </c>
      <c r="DZ85" s="390" t="str">
        <f ca="1">+IF(OFFSET('Hygiene Data'!$G$13,0,10*ROW('Hygiene Data'!G79))="","",OFFSET('Hygiene Data'!$G$13,0,10*ROW('Hygiene Data'!G79)))</f>
        <v/>
      </c>
      <c r="EA85" s="390" t="str">
        <f ca="1">+IF(OFFSET('Hygiene Data'!$H$11,0,10*ROW('Hygiene Data'!H79))="","",OFFSET('Hygiene Data'!$H$11,0,10*ROW('Hygiene Data'!H79)))</f>
        <v/>
      </c>
      <c r="EB85" s="390" t="str">
        <f ca="1">+IF(OFFSET('Hygiene Data'!$H$12,0,10*ROW('Hygiene Data'!H79))="","",OFFSET('Hygiene Data'!$H$12,0,10*ROW('Hygiene Data'!H79)))</f>
        <v/>
      </c>
      <c r="EC85" s="390" t="str">
        <f ca="1">+IF(OFFSET('Hygiene Data'!$H$13,0,10*ROW('Hygiene Data'!H79))="","",OFFSET('Hygiene Data'!$H$13,0,10*ROW('Hygiene Data'!H79)))</f>
        <v/>
      </c>
      <c r="ED85" s="390" t="str">
        <f ca="1">+IF(OFFSET('Hygiene Data'!$I$11,0,10*ROW('Hygiene Data'!I79))="","",OFFSET('Hygiene Data'!$I$11,0,10*ROW('Hygiene Data'!I79)))</f>
        <v/>
      </c>
      <c r="EE85" s="390" t="str">
        <f ca="1">+IF(OFFSET('Hygiene Data'!$I$12,0,10*ROW('Hygiene Data'!I79))="","",OFFSET('Hygiene Data'!$I$12,0,10*ROW('Hygiene Data'!I79)))</f>
        <v/>
      </c>
      <c r="EF85" s="390" t="str">
        <f ca="1">+IF(OFFSET('Hygiene Data'!$I$13,0,10*ROW('Hygiene Data'!I79))="","",OFFSET('Hygiene Data'!$I$13,0,10*ROW('Hygiene Data'!I79)))</f>
        <v/>
      </c>
    </row>
    <row r="86" spans="1:136" x14ac:dyDescent="0.25">
      <c r="A86" s="499" t="str">
        <f ca="1">+IF(OFFSET('Water Data'!$B$2,0,10*ROW('Water Data'!E80))="","",OFFSET('Water Data'!$B$2,0,10*ROW('Water Data'!E80)))</f>
        <v/>
      </c>
      <c r="B86" s="499"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26" t="str">
        <f t="shared" ca="1" si="1"/>
        <v/>
      </c>
      <c r="D86" s="527"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27"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27"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27"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27"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27"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27"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27"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27"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27"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27"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27"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27"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27"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27"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27"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27"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27"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28"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28"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28"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28"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28"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28"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28"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28"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28"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28"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28"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28"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28"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28"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28"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28"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28"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28"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28"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28"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28"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28"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28"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28"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28"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28"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28"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28"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28"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28"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29"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605"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29"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29"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29"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29"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29"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29"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29"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29"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29"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29"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29"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29"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29"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29"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29"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29"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90" t="str">
        <f ca="1">+IF(OFFSET('Water Data'!$D$27,0,10*ROW('Water Data'!D80))="","",OFFSET('Water Data'!$D$27,0,10*ROW('Water Data'!D80)))</f>
        <v/>
      </c>
      <c r="BT86" s="390" t="str">
        <f ca="1">+IF(OFFSET('Water Data'!$D$28,0,10*ROW('Water Data'!D80))="","",OFFSET('Water Data'!$D$28,0,10*ROW('Water Data'!D80)))</f>
        <v/>
      </c>
      <c r="BU86" s="390" t="str">
        <f ca="1">+IF(OFFSET('Water Data'!$D$29,0,10*ROW('Water Data'!D80))="","",OFFSET('Water Data'!$D$29,0,10*ROW('Water Data'!D80)))</f>
        <v/>
      </c>
      <c r="BV86" s="390" t="str">
        <f ca="1">+IF(OFFSET('Water Data'!$E$27,0,10*ROW('Water Data'!E80))="","",OFFSET('Water Data'!$E$27,0,10*ROW('Water Data'!E80)))</f>
        <v/>
      </c>
      <c r="BW86" s="390" t="str">
        <f ca="1">+IF(OFFSET('Water Data'!$E$28,0,10*ROW('Water Data'!E80))="","",OFFSET('Water Data'!$E$28,0,10*ROW('Water Data'!E80)))</f>
        <v/>
      </c>
      <c r="BX86" s="390" t="str">
        <f ca="1">+IF(OFFSET('Water Data'!$E$29,0,10*ROW('Water Data'!E80))="","",OFFSET('Water Data'!$E$29,0,10*ROW('Water Data'!E80)))</f>
        <v/>
      </c>
      <c r="BY86" s="390" t="str">
        <f ca="1">+IF(OFFSET('Water Data'!$F$27,0,10*ROW('Water Data'!F80))="","",OFFSET('Water Data'!$F$27,0,10*ROW('Water Data'!F80)))</f>
        <v/>
      </c>
      <c r="BZ86" s="390" t="str">
        <f ca="1">+IF(OFFSET('Water Data'!$F$28,0,10*ROW('Water Data'!F80))="","",OFFSET('Water Data'!$F$28,0,10*ROW('Water Data'!F80)))</f>
        <v/>
      </c>
      <c r="CA86" s="390" t="str">
        <f ca="1">+IF(OFFSET('Water Data'!$F$29,0,10*ROW('Water Data'!F80))="","",OFFSET('Water Data'!$F$29,0,10*ROW('Water Data'!F80)))</f>
        <v/>
      </c>
      <c r="CB86" s="390" t="str">
        <f ca="1">+IF(OFFSET('Water Data'!$G$27,0,10*ROW('Water Data'!G80))="","",OFFSET('Water Data'!$G$27,0,10*ROW('Water Data'!G80)))</f>
        <v/>
      </c>
      <c r="CC86" s="390" t="str">
        <f ca="1">+IF(OFFSET('Water Data'!$G$28,0,10*ROW('Water Data'!G80))="","",OFFSET('Water Data'!$G$28,0,10*ROW('Water Data'!G80)))</f>
        <v/>
      </c>
      <c r="CD86" s="390" t="str">
        <f ca="1">+IF(OFFSET('Water Data'!$G$29,0,10*ROW('Water Data'!G80))="","",OFFSET('Water Data'!$G$29,0,10*ROW('Water Data'!G80)))</f>
        <v/>
      </c>
      <c r="CE86" s="390" t="str">
        <f ca="1">+IF(OFFSET('Water Data'!$H$27,0,10*ROW('Water Data'!H80))="","",OFFSET('Water Data'!$H$27,0,10*ROW('Water Data'!H80)))</f>
        <v/>
      </c>
      <c r="CF86" s="390" t="str">
        <f ca="1">+IF(OFFSET('Water Data'!$H$28,0,10*ROW('Water Data'!H80))="","",OFFSET('Water Data'!$H$28,0,10*ROW('Water Data'!H80)))</f>
        <v/>
      </c>
      <c r="CG86" s="390" t="str">
        <f ca="1">+IF(OFFSET('Water Data'!$H$29,0,10*ROW('Water Data'!H80))="","",OFFSET('Water Data'!$H$29,0,10*ROW('Water Data'!H80)))</f>
        <v/>
      </c>
      <c r="CH86" s="390" t="str">
        <f ca="1">+IF(OFFSET('Water Data'!$I$27,0,10*ROW('Water Data'!I80))="","",OFFSET('Water Data'!$I$27,0,10*ROW('Water Data'!I80)))</f>
        <v/>
      </c>
      <c r="CI86" s="390" t="str">
        <f ca="1">+IF(OFFSET('Water Data'!$I$28,0,10*ROW('Water Data'!I80))="","",OFFSET('Water Data'!$I$28,0,10*ROW('Water Data'!I80)))</f>
        <v/>
      </c>
      <c r="CJ86" s="390" t="str">
        <f ca="1">+IF(OFFSET('Water Data'!$I$29,0,10*ROW('Water Data'!I80))="","",OFFSET('Water Data'!$I$29,0,10*ROW('Water Data'!I80)))</f>
        <v/>
      </c>
      <c r="CK86" s="390" t="str">
        <f ca="1">+IF(OFFSET('Sanitation Data'!$D$28,0,10*ROW('Sanitation Data'!D80))="","",OFFSET('Sanitation Data'!$D$28,0,10*ROW('Sanitation Data'!D80)))</f>
        <v/>
      </c>
      <c r="CL86" s="390" t="str">
        <f ca="1">+IF(OFFSET('Sanitation Data'!$D$29,0,10*ROW('Sanitation Data'!D80))="","",OFFSET('Sanitation Data'!$D$29,0,10*ROW('Sanitation Data'!D80)))</f>
        <v/>
      </c>
      <c r="CM86" s="390" t="str">
        <f ca="1">+IF(OFFSET('Sanitation Data'!$D$30,0,10*ROW('Sanitation Data'!D80))="","",OFFSET('Sanitation Data'!$D$30,0,10*ROW('Sanitation Data'!D80)))</f>
        <v/>
      </c>
      <c r="CN86" s="390" t="str">
        <f ca="1">+IF(OFFSET('Sanitation Data'!$D$31,0,10*ROW('Sanitation Data'!D80))="","",OFFSET('Sanitation Data'!$D$31,0,10*ROW('Sanitation Data'!D80)))</f>
        <v/>
      </c>
      <c r="CO86" s="390" t="str">
        <f ca="1">+IF(OFFSET('Sanitation Data'!$D$32,0,10*ROW('Sanitation Data'!D80))="","",OFFSET('Sanitation Data'!$D$32,0,10*ROW('Sanitation Data'!D80)))</f>
        <v/>
      </c>
      <c r="CP86" s="390" t="str">
        <f ca="1">+IF(OFFSET('Sanitation Data'!$E$28,0,10*ROW('Sanitation Data'!E80))="","",OFFSET('Sanitation Data'!$E$28,0,10*ROW('Sanitation Data'!E80)))</f>
        <v/>
      </c>
      <c r="CQ86" s="390" t="str">
        <f ca="1">+IF(OFFSET('Sanitation Data'!$E$29,0,10*ROW('Sanitation Data'!E80))="","",OFFSET('Sanitation Data'!$E$29,0,10*ROW('Sanitation Data'!E80)))</f>
        <v/>
      </c>
      <c r="CR86" s="390" t="str">
        <f ca="1">+IF(OFFSET('Sanitation Data'!$E$30,0,10*ROW('Sanitation Data'!E80))="","",OFFSET('Sanitation Data'!$E$30,0,10*ROW('Sanitation Data'!E80)))</f>
        <v/>
      </c>
      <c r="CS86" s="390" t="str">
        <f ca="1">+IF(OFFSET('Sanitation Data'!$E$31,0,10*ROW('Sanitation Data'!E80))="","",OFFSET('Sanitation Data'!$E$31,0,10*ROW('Sanitation Data'!E80)))</f>
        <v/>
      </c>
      <c r="CT86" s="390" t="str">
        <f ca="1">+IF(OFFSET('Sanitation Data'!$E$32,0,10*ROW('Sanitation Data'!E80))="","",OFFSET('Sanitation Data'!$E$32,0,10*ROW('Sanitation Data'!E80)))</f>
        <v/>
      </c>
      <c r="CU86" s="390" t="str">
        <f ca="1">+IF(OFFSET('Sanitation Data'!$F$28,0,10*ROW('Sanitation Data'!F80))="","",OFFSET('Sanitation Data'!$F$28,0,10*ROW('Sanitation Data'!F80)))</f>
        <v/>
      </c>
      <c r="CV86" s="390" t="str">
        <f ca="1">+IF(OFFSET('Sanitation Data'!$F$29,0,10*ROW('Sanitation Data'!F80))="","",OFFSET('Sanitation Data'!$F$29,0,10*ROW('Sanitation Data'!F80)))</f>
        <v/>
      </c>
      <c r="CW86" s="390" t="str">
        <f ca="1">+IF(OFFSET('Sanitation Data'!$F$30,0,10*ROW('Sanitation Data'!F80))="","",OFFSET('Sanitation Data'!$F$30,0,10*ROW('Sanitation Data'!F80)))</f>
        <v/>
      </c>
      <c r="CX86" s="390" t="str">
        <f ca="1">+IF(OFFSET('Sanitation Data'!$F$31,0,10*ROW('Sanitation Data'!F80))="","",OFFSET('Sanitation Data'!$F$31,0,10*ROW('Sanitation Data'!F80)))</f>
        <v/>
      </c>
      <c r="CY86" s="390" t="str">
        <f ca="1">+IF(OFFSET('Sanitation Data'!$F$32,0,10*ROW('Sanitation Data'!F80))="","",OFFSET('Sanitation Data'!$F$32,0,10*ROW('Sanitation Data'!F80)))</f>
        <v/>
      </c>
      <c r="CZ86" s="390" t="str">
        <f ca="1">+IF(OFFSET('Sanitation Data'!$G$28,0,10*ROW('Sanitation Data'!G80))="","",OFFSET('Sanitation Data'!$G$28,0,10*ROW('Sanitation Data'!G80)))</f>
        <v/>
      </c>
      <c r="DA86" s="390" t="str">
        <f ca="1">+IF(OFFSET('Sanitation Data'!$G$29,0,10*ROW('Sanitation Data'!G80))="","",OFFSET('Sanitation Data'!$G$29,0,10*ROW('Sanitation Data'!G80)))</f>
        <v/>
      </c>
      <c r="DB86" s="390" t="str">
        <f ca="1">+IF(OFFSET('Sanitation Data'!$G$30,0,10*ROW('Sanitation Data'!G80))="","",OFFSET('Sanitation Data'!$G$30,0,10*ROW('Sanitation Data'!G80)))</f>
        <v/>
      </c>
      <c r="DC86" s="390" t="str">
        <f ca="1">+IF(OFFSET('Sanitation Data'!$G$31,0,10*ROW('Sanitation Data'!G80))="","",OFFSET('Sanitation Data'!$G$31,0,10*ROW('Sanitation Data'!G80)))</f>
        <v/>
      </c>
      <c r="DD86" s="390" t="str">
        <f ca="1">+IF(OFFSET('Sanitation Data'!$G$32,0,10*ROW('Sanitation Data'!G80))="","",OFFSET('Sanitation Data'!$G$32,0,10*ROW('Sanitation Data'!G80)))</f>
        <v/>
      </c>
      <c r="DE86" s="390" t="str">
        <f ca="1">+IF(OFFSET('Sanitation Data'!$H$28,0,10*ROW('Sanitation Data'!H80))="","",OFFSET('Sanitation Data'!$H$28,0,10*ROW('Sanitation Data'!H80)))</f>
        <v/>
      </c>
      <c r="DF86" s="390" t="str">
        <f ca="1">+IF(OFFSET('Sanitation Data'!$H$29,0,10*ROW('Sanitation Data'!H80))="","",OFFSET('Sanitation Data'!$H$29,0,10*ROW('Sanitation Data'!H80)))</f>
        <v/>
      </c>
      <c r="DG86" s="390" t="str">
        <f ca="1">+IF(OFFSET('Sanitation Data'!$H$30,0,10*ROW('Sanitation Data'!H80))="","",OFFSET('Sanitation Data'!$H$30,0,10*ROW('Sanitation Data'!H80)))</f>
        <v/>
      </c>
      <c r="DH86" s="390" t="str">
        <f ca="1">+IF(OFFSET('Sanitation Data'!$H$31,0,10*ROW('Sanitation Data'!H80))="","",OFFSET('Sanitation Data'!$H$31,0,10*ROW('Sanitation Data'!H80)))</f>
        <v/>
      </c>
      <c r="DI86" s="390" t="str">
        <f ca="1">+IF(OFFSET('Sanitation Data'!$H$32,0,10*ROW('Sanitation Data'!H80))="","",OFFSET('Sanitation Data'!$H$32,0,10*ROW('Sanitation Data'!H80)))</f>
        <v/>
      </c>
      <c r="DJ86" s="390" t="str">
        <f ca="1">+IF(OFFSET('Sanitation Data'!$I$28,0,10*ROW('Sanitation Data'!I80))="","",OFFSET('Sanitation Data'!$I$28,0,10*ROW('Sanitation Data'!I80)))</f>
        <v/>
      </c>
      <c r="DK86" s="390" t="str">
        <f ca="1">+IF(OFFSET('Sanitation Data'!$I$29,0,10*ROW('Sanitation Data'!I80))="","",OFFSET('Sanitation Data'!$I$29,0,10*ROW('Sanitation Data'!I80)))</f>
        <v/>
      </c>
      <c r="DL86" s="390" t="str">
        <f ca="1">+IF(OFFSET('Sanitation Data'!$I$30,0,10*ROW('Sanitation Data'!I80))="","",OFFSET('Sanitation Data'!$I$30,0,10*ROW('Sanitation Data'!I80)))</f>
        <v/>
      </c>
      <c r="DM86" s="390" t="str">
        <f ca="1">+IF(OFFSET('Sanitation Data'!$I$31,0,10*ROW('Sanitation Data'!I80))="","",OFFSET('Sanitation Data'!$I$31,0,10*ROW('Sanitation Data'!I80)))</f>
        <v/>
      </c>
      <c r="DN86" s="390" t="str">
        <f ca="1">+IF(OFFSET('Sanitation Data'!$I$32,0,10*ROW('Sanitation Data'!I80))="","",OFFSET('Sanitation Data'!$I$32,0,10*ROW('Sanitation Data'!I80)))</f>
        <v/>
      </c>
      <c r="DO86" s="390" t="str">
        <f ca="1">+IF(OFFSET('Hygiene Data'!$D$11,0,10*ROW('Hygiene Data'!D80))="","",OFFSET('Hygiene Data'!$D$11,0,10*ROW('Hygiene Data'!D80)))</f>
        <v/>
      </c>
      <c r="DP86" s="390" t="str">
        <f ca="1">+IF(OFFSET('Hygiene Data'!$D$12,0,10*ROW('Hygiene Data'!D80))="","",OFFSET('Hygiene Data'!$D$12,0,10*ROW('Hygiene Data'!D80)))</f>
        <v/>
      </c>
      <c r="DQ86" s="390" t="str">
        <f ca="1">+IF(OFFSET('Hygiene Data'!$D$13,0,10*ROW('Hygiene Data'!D80))="","",OFFSET('Hygiene Data'!$D$13,0,10*ROW('Hygiene Data'!D80)))</f>
        <v/>
      </c>
      <c r="DR86" s="390" t="str">
        <f ca="1">+IF(OFFSET('Hygiene Data'!$E$11,0,10*ROW('Hygiene Data'!E80))="","",OFFSET('Hygiene Data'!$E$11,0,10*ROW('Hygiene Data'!E80)))</f>
        <v/>
      </c>
      <c r="DS86" s="390" t="str">
        <f ca="1">+IF(OFFSET('Hygiene Data'!$E$12,0,10*ROW('Hygiene Data'!E80))="","",OFFSET('Hygiene Data'!$E$12,0,10*ROW('Hygiene Data'!E80)))</f>
        <v/>
      </c>
      <c r="DT86" s="390" t="str">
        <f ca="1">+IF(OFFSET('Hygiene Data'!$E$13,0,10*ROW('Hygiene Data'!E80))="","",OFFSET('Hygiene Data'!$E$13,0,10*ROW('Hygiene Data'!E80)))</f>
        <v/>
      </c>
      <c r="DU86" s="390" t="str">
        <f ca="1">+IF(OFFSET('Hygiene Data'!$F$11,0,10*ROW('Hygiene Data'!F80))="","",OFFSET('Hygiene Data'!$F$11,0,10*ROW('Hygiene Data'!F80)))</f>
        <v/>
      </c>
      <c r="DV86" s="390" t="str">
        <f ca="1">+IF(OFFSET('Hygiene Data'!$F$12,0,10*ROW('Hygiene Data'!F80))="","",OFFSET('Hygiene Data'!$F$12,0,10*ROW('Hygiene Data'!F80)))</f>
        <v/>
      </c>
      <c r="DW86" s="390" t="str">
        <f ca="1">+IF(OFFSET('Hygiene Data'!$F$13,0,10*ROW('Hygiene Data'!F80))="","",OFFSET('Hygiene Data'!$F$13,0,10*ROW('Hygiene Data'!F80)))</f>
        <v/>
      </c>
      <c r="DX86" s="390" t="str">
        <f ca="1">+IF(OFFSET('Hygiene Data'!$G$11,0,10*ROW('Hygiene Data'!G80))="","",OFFSET('Hygiene Data'!$G$11,0,10*ROW('Hygiene Data'!G80)))</f>
        <v/>
      </c>
      <c r="DY86" s="390" t="str">
        <f ca="1">+IF(OFFSET('Hygiene Data'!$G$12,0,10*ROW('Hygiene Data'!G80))="","",OFFSET('Hygiene Data'!$G$12,0,10*ROW('Hygiene Data'!G80)))</f>
        <v/>
      </c>
      <c r="DZ86" s="390" t="str">
        <f ca="1">+IF(OFFSET('Hygiene Data'!$G$13,0,10*ROW('Hygiene Data'!G80))="","",OFFSET('Hygiene Data'!$G$13,0,10*ROW('Hygiene Data'!G80)))</f>
        <v/>
      </c>
      <c r="EA86" s="390" t="str">
        <f ca="1">+IF(OFFSET('Hygiene Data'!$H$11,0,10*ROW('Hygiene Data'!H80))="","",OFFSET('Hygiene Data'!$H$11,0,10*ROW('Hygiene Data'!H80)))</f>
        <v/>
      </c>
      <c r="EB86" s="390" t="str">
        <f ca="1">+IF(OFFSET('Hygiene Data'!$H$12,0,10*ROW('Hygiene Data'!H80))="","",OFFSET('Hygiene Data'!$H$12,0,10*ROW('Hygiene Data'!H80)))</f>
        <v/>
      </c>
      <c r="EC86" s="390" t="str">
        <f ca="1">+IF(OFFSET('Hygiene Data'!$H$13,0,10*ROW('Hygiene Data'!H80))="","",OFFSET('Hygiene Data'!$H$13,0,10*ROW('Hygiene Data'!H80)))</f>
        <v/>
      </c>
      <c r="ED86" s="390" t="str">
        <f ca="1">+IF(OFFSET('Hygiene Data'!$I$11,0,10*ROW('Hygiene Data'!I80))="","",OFFSET('Hygiene Data'!$I$11,0,10*ROW('Hygiene Data'!I80)))</f>
        <v/>
      </c>
      <c r="EE86" s="390" t="str">
        <f ca="1">+IF(OFFSET('Hygiene Data'!$I$12,0,10*ROW('Hygiene Data'!I80))="","",OFFSET('Hygiene Data'!$I$12,0,10*ROW('Hygiene Data'!I80)))</f>
        <v/>
      </c>
      <c r="EF86" s="390" t="str">
        <f ca="1">+IF(OFFSET('Hygiene Data'!$I$13,0,10*ROW('Hygiene Data'!I80))="","",OFFSET('Hygiene Data'!$I$13,0,10*ROW('Hygiene Data'!I80)))</f>
        <v/>
      </c>
    </row>
    <row r="87" spans="1:136" x14ac:dyDescent="0.25">
      <c r="A87" s="499" t="str">
        <f ca="1">+IF(OFFSET('Water Data'!$B$2,0,10*ROW('Water Data'!E81))="","",OFFSET('Water Data'!$B$2,0,10*ROW('Water Data'!E81)))</f>
        <v/>
      </c>
      <c r="B87" s="499"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26" t="str">
        <f t="shared" ca="1" si="1"/>
        <v/>
      </c>
      <c r="D87" s="527"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27"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27"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27"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27"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27"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27"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27"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27"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27"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27"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27"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27"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27"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27"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27"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27"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27"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28"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28"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28"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28"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28"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28"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28"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28"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28"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28"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28"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28"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28"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28"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28"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28"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28"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28"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28"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28"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28"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28"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28"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28"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28"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28"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28"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28"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28"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28"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29"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605"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29"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29"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29"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29"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29"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29"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29"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29"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29"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29"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29"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29"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29"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29"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29"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29"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90" t="str">
        <f ca="1">+IF(OFFSET('Water Data'!$D$27,0,10*ROW('Water Data'!D81))="","",OFFSET('Water Data'!$D$27,0,10*ROW('Water Data'!D81)))</f>
        <v/>
      </c>
      <c r="BT87" s="390" t="str">
        <f ca="1">+IF(OFFSET('Water Data'!$D$28,0,10*ROW('Water Data'!D81))="","",OFFSET('Water Data'!$D$28,0,10*ROW('Water Data'!D81)))</f>
        <v/>
      </c>
      <c r="BU87" s="390" t="str">
        <f ca="1">+IF(OFFSET('Water Data'!$D$29,0,10*ROW('Water Data'!D81))="","",OFFSET('Water Data'!$D$29,0,10*ROW('Water Data'!D81)))</f>
        <v/>
      </c>
      <c r="BV87" s="390" t="str">
        <f ca="1">+IF(OFFSET('Water Data'!$E$27,0,10*ROW('Water Data'!E81))="","",OFFSET('Water Data'!$E$27,0,10*ROW('Water Data'!E81)))</f>
        <v/>
      </c>
      <c r="BW87" s="390" t="str">
        <f ca="1">+IF(OFFSET('Water Data'!$E$28,0,10*ROW('Water Data'!E81))="","",OFFSET('Water Data'!$E$28,0,10*ROW('Water Data'!E81)))</f>
        <v/>
      </c>
      <c r="BX87" s="390" t="str">
        <f ca="1">+IF(OFFSET('Water Data'!$E$29,0,10*ROW('Water Data'!E81))="","",OFFSET('Water Data'!$E$29,0,10*ROW('Water Data'!E81)))</f>
        <v/>
      </c>
      <c r="BY87" s="390" t="str">
        <f ca="1">+IF(OFFSET('Water Data'!$F$27,0,10*ROW('Water Data'!F81))="","",OFFSET('Water Data'!$F$27,0,10*ROW('Water Data'!F81)))</f>
        <v/>
      </c>
      <c r="BZ87" s="390" t="str">
        <f ca="1">+IF(OFFSET('Water Data'!$F$28,0,10*ROW('Water Data'!F81))="","",OFFSET('Water Data'!$F$28,0,10*ROW('Water Data'!F81)))</f>
        <v/>
      </c>
      <c r="CA87" s="390" t="str">
        <f ca="1">+IF(OFFSET('Water Data'!$F$29,0,10*ROW('Water Data'!F81))="","",OFFSET('Water Data'!$F$29,0,10*ROW('Water Data'!F81)))</f>
        <v/>
      </c>
      <c r="CB87" s="390" t="str">
        <f ca="1">+IF(OFFSET('Water Data'!$G$27,0,10*ROW('Water Data'!G81))="","",OFFSET('Water Data'!$G$27,0,10*ROW('Water Data'!G81)))</f>
        <v/>
      </c>
      <c r="CC87" s="390" t="str">
        <f ca="1">+IF(OFFSET('Water Data'!$G$28,0,10*ROW('Water Data'!G81))="","",OFFSET('Water Data'!$G$28,0,10*ROW('Water Data'!G81)))</f>
        <v/>
      </c>
      <c r="CD87" s="390" t="str">
        <f ca="1">+IF(OFFSET('Water Data'!$G$29,0,10*ROW('Water Data'!G81))="","",OFFSET('Water Data'!$G$29,0,10*ROW('Water Data'!G81)))</f>
        <v/>
      </c>
      <c r="CE87" s="390" t="str">
        <f ca="1">+IF(OFFSET('Water Data'!$H$27,0,10*ROW('Water Data'!H81))="","",OFFSET('Water Data'!$H$27,0,10*ROW('Water Data'!H81)))</f>
        <v/>
      </c>
      <c r="CF87" s="390" t="str">
        <f ca="1">+IF(OFFSET('Water Data'!$H$28,0,10*ROW('Water Data'!H81))="","",OFFSET('Water Data'!$H$28,0,10*ROW('Water Data'!H81)))</f>
        <v/>
      </c>
      <c r="CG87" s="390" t="str">
        <f ca="1">+IF(OFFSET('Water Data'!$H$29,0,10*ROW('Water Data'!H81))="","",OFFSET('Water Data'!$H$29,0,10*ROW('Water Data'!H81)))</f>
        <v/>
      </c>
      <c r="CH87" s="390" t="str">
        <f ca="1">+IF(OFFSET('Water Data'!$I$27,0,10*ROW('Water Data'!I81))="","",OFFSET('Water Data'!$I$27,0,10*ROW('Water Data'!I81)))</f>
        <v/>
      </c>
      <c r="CI87" s="390" t="str">
        <f ca="1">+IF(OFFSET('Water Data'!$I$28,0,10*ROW('Water Data'!I81))="","",OFFSET('Water Data'!$I$28,0,10*ROW('Water Data'!I81)))</f>
        <v/>
      </c>
      <c r="CJ87" s="390" t="str">
        <f ca="1">+IF(OFFSET('Water Data'!$I$29,0,10*ROW('Water Data'!I81))="","",OFFSET('Water Data'!$I$29,0,10*ROW('Water Data'!I81)))</f>
        <v/>
      </c>
      <c r="CK87" s="390" t="str">
        <f ca="1">+IF(OFFSET('Sanitation Data'!$D$28,0,10*ROW('Sanitation Data'!D81))="","",OFFSET('Sanitation Data'!$D$28,0,10*ROW('Sanitation Data'!D81)))</f>
        <v/>
      </c>
      <c r="CL87" s="390" t="str">
        <f ca="1">+IF(OFFSET('Sanitation Data'!$D$29,0,10*ROW('Sanitation Data'!D81))="","",OFFSET('Sanitation Data'!$D$29,0,10*ROW('Sanitation Data'!D81)))</f>
        <v/>
      </c>
      <c r="CM87" s="390" t="str">
        <f ca="1">+IF(OFFSET('Sanitation Data'!$D$30,0,10*ROW('Sanitation Data'!D81))="","",OFFSET('Sanitation Data'!$D$30,0,10*ROW('Sanitation Data'!D81)))</f>
        <v/>
      </c>
      <c r="CN87" s="390" t="str">
        <f ca="1">+IF(OFFSET('Sanitation Data'!$D$31,0,10*ROW('Sanitation Data'!D81))="","",OFFSET('Sanitation Data'!$D$31,0,10*ROW('Sanitation Data'!D81)))</f>
        <v/>
      </c>
      <c r="CO87" s="390" t="str">
        <f ca="1">+IF(OFFSET('Sanitation Data'!$D$32,0,10*ROW('Sanitation Data'!D81))="","",OFFSET('Sanitation Data'!$D$32,0,10*ROW('Sanitation Data'!D81)))</f>
        <v/>
      </c>
      <c r="CP87" s="390" t="str">
        <f ca="1">+IF(OFFSET('Sanitation Data'!$E$28,0,10*ROW('Sanitation Data'!E81))="","",OFFSET('Sanitation Data'!$E$28,0,10*ROW('Sanitation Data'!E81)))</f>
        <v/>
      </c>
      <c r="CQ87" s="390" t="str">
        <f ca="1">+IF(OFFSET('Sanitation Data'!$E$29,0,10*ROW('Sanitation Data'!E81))="","",OFFSET('Sanitation Data'!$E$29,0,10*ROW('Sanitation Data'!E81)))</f>
        <v/>
      </c>
      <c r="CR87" s="390" t="str">
        <f ca="1">+IF(OFFSET('Sanitation Data'!$E$30,0,10*ROW('Sanitation Data'!E81))="","",OFFSET('Sanitation Data'!$E$30,0,10*ROW('Sanitation Data'!E81)))</f>
        <v/>
      </c>
      <c r="CS87" s="390" t="str">
        <f ca="1">+IF(OFFSET('Sanitation Data'!$E$31,0,10*ROW('Sanitation Data'!E81))="","",OFFSET('Sanitation Data'!$E$31,0,10*ROW('Sanitation Data'!E81)))</f>
        <v/>
      </c>
      <c r="CT87" s="390" t="str">
        <f ca="1">+IF(OFFSET('Sanitation Data'!$E$32,0,10*ROW('Sanitation Data'!E81))="","",OFFSET('Sanitation Data'!$E$32,0,10*ROW('Sanitation Data'!E81)))</f>
        <v/>
      </c>
      <c r="CU87" s="390" t="str">
        <f ca="1">+IF(OFFSET('Sanitation Data'!$F$28,0,10*ROW('Sanitation Data'!F81))="","",OFFSET('Sanitation Data'!$F$28,0,10*ROW('Sanitation Data'!F81)))</f>
        <v/>
      </c>
      <c r="CV87" s="390" t="str">
        <f ca="1">+IF(OFFSET('Sanitation Data'!$F$29,0,10*ROW('Sanitation Data'!F81))="","",OFFSET('Sanitation Data'!$F$29,0,10*ROW('Sanitation Data'!F81)))</f>
        <v/>
      </c>
      <c r="CW87" s="390" t="str">
        <f ca="1">+IF(OFFSET('Sanitation Data'!$F$30,0,10*ROW('Sanitation Data'!F81))="","",OFFSET('Sanitation Data'!$F$30,0,10*ROW('Sanitation Data'!F81)))</f>
        <v/>
      </c>
      <c r="CX87" s="390" t="str">
        <f ca="1">+IF(OFFSET('Sanitation Data'!$F$31,0,10*ROW('Sanitation Data'!F81))="","",OFFSET('Sanitation Data'!$F$31,0,10*ROW('Sanitation Data'!F81)))</f>
        <v/>
      </c>
      <c r="CY87" s="390" t="str">
        <f ca="1">+IF(OFFSET('Sanitation Data'!$F$32,0,10*ROW('Sanitation Data'!F81))="","",OFFSET('Sanitation Data'!$F$32,0,10*ROW('Sanitation Data'!F81)))</f>
        <v/>
      </c>
      <c r="CZ87" s="390" t="str">
        <f ca="1">+IF(OFFSET('Sanitation Data'!$G$28,0,10*ROW('Sanitation Data'!G81))="","",OFFSET('Sanitation Data'!$G$28,0,10*ROW('Sanitation Data'!G81)))</f>
        <v/>
      </c>
      <c r="DA87" s="390" t="str">
        <f ca="1">+IF(OFFSET('Sanitation Data'!$G$29,0,10*ROW('Sanitation Data'!G81))="","",OFFSET('Sanitation Data'!$G$29,0,10*ROW('Sanitation Data'!G81)))</f>
        <v/>
      </c>
      <c r="DB87" s="390" t="str">
        <f ca="1">+IF(OFFSET('Sanitation Data'!$G$30,0,10*ROW('Sanitation Data'!G81))="","",OFFSET('Sanitation Data'!$G$30,0,10*ROW('Sanitation Data'!G81)))</f>
        <v/>
      </c>
      <c r="DC87" s="390" t="str">
        <f ca="1">+IF(OFFSET('Sanitation Data'!$G$31,0,10*ROW('Sanitation Data'!G81))="","",OFFSET('Sanitation Data'!$G$31,0,10*ROW('Sanitation Data'!G81)))</f>
        <v/>
      </c>
      <c r="DD87" s="390" t="str">
        <f ca="1">+IF(OFFSET('Sanitation Data'!$G$32,0,10*ROW('Sanitation Data'!G81))="","",OFFSET('Sanitation Data'!$G$32,0,10*ROW('Sanitation Data'!G81)))</f>
        <v/>
      </c>
      <c r="DE87" s="390" t="str">
        <f ca="1">+IF(OFFSET('Sanitation Data'!$H$28,0,10*ROW('Sanitation Data'!H81))="","",OFFSET('Sanitation Data'!$H$28,0,10*ROW('Sanitation Data'!H81)))</f>
        <v/>
      </c>
      <c r="DF87" s="390" t="str">
        <f ca="1">+IF(OFFSET('Sanitation Data'!$H$29,0,10*ROW('Sanitation Data'!H81))="","",OFFSET('Sanitation Data'!$H$29,0,10*ROW('Sanitation Data'!H81)))</f>
        <v/>
      </c>
      <c r="DG87" s="390" t="str">
        <f ca="1">+IF(OFFSET('Sanitation Data'!$H$30,0,10*ROW('Sanitation Data'!H81))="","",OFFSET('Sanitation Data'!$H$30,0,10*ROW('Sanitation Data'!H81)))</f>
        <v/>
      </c>
      <c r="DH87" s="390" t="str">
        <f ca="1">+IF(OFFSET('Sanitation Data'!$H$31,0,10*ROW('Sanitation Data'!H81))="","",OFFSET('Sanitation Data'!$H$31,0,10*ROW('Sanitation Data'!H81)))</f>
        <v/>
      </c>
      <c r="DI87" s="390" t="str">
        <f ca="1">+IF(OFFSET('Sanitation Data'!$H$32,0,10*ROW('Sanitation Data'!H81))="","",OFFSET('Sanitation Data'!$H$32,0,10*ROW('Sanitation Data'!H81)))</f>
        <v/>
      </c>
      <c r="DJ87" s="390" t="str">
        <f ca="1">+IF(OFFSET('Sanitation Data'!$I$28,0,10*ROW('Sanitation Data'!I81))="","",OFFSET('Sanitation Data'!$I$28,0,10*ROW('Sanitation Data'!I81)))</f>
        <v/>
      </c>
      <c r="DK87" s="390" t="str">
        <f ca="1">+IF(OFFSET('Sanitation Data'!$I$29,0,10*ROW('Sanitation Data'!I81))="","",OFFSET('Sanitation Data'!$I$29,0,10*ROW('Sanitation Data'!I81)))</f>
        <v/>
      </c>
      <c r="DL87" s="390" t="str">
        <f ca="1">+IF(OFFSET('Sanitation Data'!$I$30,0,10*ROW('Sanitation Data'!I81))="","",OFFSET('Sanitation Data'!$I$30,0,10*ROW('Sanitation Data'!I81)))</f>
        <v/>
      </c>
      <c r="DM87" s="390" t="str">
        <f ca="1">+IF(OFFSET('Sanitation Data'!$I$31,0,10*ROW('Sanitation Data'!I81))="","",OFFSET('Sanitation Data'!$I$31,0,10*ROW('Sanitation Data'!I81)))</f>
        <v/>
      </c>
      <c r="DN87" s="390" t="str">
        <f ca="1">+IF(OFFSET('Sanitation Data'!$I$32,0,10*ROW('Sanitation Data'!I81))="","",OFFSET('Sanitation Data'!$I$32,0,10*ROW('Sanitation Data'!I81)))</f>
        <v/>
      </c>
      <c r="DO87" s="390" t="str">
        <f ca="1">+IF(OFFSET('Hygiene Data'!$D$11,0,10*ROW('Hygiene Data'!D81))="","",OFFSET('Hygiene Data'!$D$11,0,10*ROW('Hygiene Data'!D81)))</f>
        <v/>
      </c>
      <c r="DP87" s="390" t="str">
        <f ca="1">+IF(OFFSET('Hygiene Data'!$D$12,0,10*ROW('Hygiene Data'!D81))="","",OFFSET('Hygiene Data'!$D$12,0,10*ROW('Hygiene Data'!D81)))</f>
        <v/>
      </c>
      <c r="DQ87" s="390" t="str">
        <f ca="1">+IF(OFFSET('Hygiene Data'!$D$13,0,10*ROW('Hygiene Data'!D81))="","",OFFSET('Hygiene Data'!$D$13,0,10*ROW('Hygiene Data'!D81)))</f>
        <v/>
      </c>
      <c r="DR87" s="390" t="str">
        <f ca="1">+IF(OFFSET('Hygiene Data'!$E$11,0,10*ROW('Hygiene Data'!E81))="","",OFFSET('Hygiene Data'!$E$11,0,10*ROW('Hygiene Data'!E81)))</f>
        <v/>
      </c>
      <c r="DS87" s="390" t="str">
        <f ca="1">+IF(OFFSET('Hygiene Data'!$E$12,0,10*ROW('Hygiene Data'!E81))="","",OFFSET('Hygiene Data'!$E$12,0,10*ROW('Hygiene Data'!E81)))</f>
        <v/>
      </c>
      <c r="DT87" s="390" t="str">
        <f ca="1">+IF(OFFSET('Hygiene Data'!$E$13,0,10*ROW('Hygiene Data'!E81))="","",OFFSET('Hygiene Data'!$E$13,0,10*ROW('Hygiene Data'!E81)))</f>
        <v/>
      </c>
      <c r="DU87" s="390" t="str">
        <f ca="1">+IF(OFFSET('Hygiene Data'!$F$11,0,10*ROW('Hygiene Data'!F81))="","",OFFSET('Hygiene Data'!$F$11,0,10*ROW('Hygiene Data'!F81)))</f>
        <v/>
      </c>
      <c r="DV87" s="390" t="str">
        <f ca="1">+IF(OFFSET('Hygiene Data'!$F$12,0,10*ROW('Hygiene Data'!F81))="","",OFFSET('Hygiene Data'!$F$12,0,10*ROW('Hygiene Data'!F81)))</f>
        <v/>
      </c>
      <c r="DW87" s="390" t="str">
        <f ca="1">+IF(OFFSET('Hygiene Data'!$F$13,0,10*ROW('Hygiene Data'!F81))="","",OFFSET('Hygiene Data'!$F$13,0,10*ROW('Hygiene Data'!F81)))</f>
        <v/>
      </c>
      <c r="DX87" s="390" t="str">
        <f ca="1">+IF(OFFSET('Hygiene Data'!$G$11,0,10*ROW('Hygiene Data'!G81))="","",OFFSET('Hygiene Data'!$G$11,0,10*ROW('Hygiene Data'!G81)))</f>
        <v/>
      </c>
      <c r="DY87" s="390" t="str">
        <f ca="1">+IF(OFFSET('Hygiene Data'!$G$12,0,10*ROW('Hygiene Data'!G81))="","",OFFSET('Hygiene Data'!$G$12,0,10*ROW('Hygiene Data'!G81)))</f>
        <v/>
      </c>
      <c r="DZ87" s="390" t="str">
        <f ca="1">+IF(OFFSET('Hygiene Data'!$G$13,0,10*ROW('Hygiene Data'!G81))="","",OFFSET('Hygiene Data'!$G$13,0,10*ROW('Hygiene Data'!G81)))</f>
        <v/>
      </c>
      <c r="EA87" s="390" t="str">
        <f ca="1">+IF(OFFSET('Hygiene Data'!$H$11,0,10*ROW('Hygiene Data'!H81))="","",OFFSET('Hygiene Data'!$H$11,0,10*ROW('Hygiene Data'!H81)))</f>
        <v/>
      </c>
      <c r="EB87" s="390" t="str">
        <f ca="1">+IF(OFFSET('Hygiene Data'!$H$12,0,10*ROW('Hygiene Data'!H81))="","",OFFSET('Hygiene Data'!$H$12,0,10*ROW('Hygiene Data'!H81)))</f>
        <v/>
      </c>
      <c r="EC87" s="390" t="str">
        <f ca="1">+IF(OFFSET('Hygiene Data'!$H$13,0,10*ROW('Hygiene Data'!H81))="","",OFFSET('Hygiene Data'!$H$13,0,10*ROW('Hygiene Data'!H81)))</f>
        <v/>
      </c>
      <c r="ED87" s="390" t="str">
        <f ca="1">+IF(OFFSET('Hygiene Data'!$I$11,0,10*ROW('Hygiene Data'!I81))="","",OFFSET('Hygiene Data'!$I$11,0,10*ROW('Hygiene Data'!I81)))</f>
        <v/>
      </c>
      <c r="EE87" s="390" t="str">
        <f ca="1">+IF(OFFSET('Hygiene Data'!$I$12,0,10*ROW('Hygiene Data'!I81))="","",OFFSET('Hygiene Data'!$I$12,0,10*ROW('Hygiene Data'!I81)))</f>
        <v/>
      </c>
      <c r="EF87" s="390" t="str">
        <f ca="1">+IF(OFFSET('Hygiene Data'!$I$13,0,10*ROW('Hygiene Data'!I81))="","",OFFSET('Hygiene Data'!$I$13,0,10*ROW('Hygiene Data'!I81)))</f>
        <v/>
      </c>
    </row>
    <row r="88" spans="1:136" x14ac:dyDescent="0.25">
      <c r="A88" s="499" t="str">
        <f ca="1">+IF(OFFSET('Water Data'!$B$2,0,10*ROW('Water Data'!E82))="","",OFFSET('Water Data'!$B$2,0,10*ROW('Water Data'!E82)))</f>
        <v/>
      </c>
      <c r="B88" s="499"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26" t="str">
        <f t="shared" ca="1" si="1"/>
        <v/>
      </c>
      <c r="D88" s="527"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27"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27"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27"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27"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27"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27"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27"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27"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27"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27"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27"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27"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27"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27"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27"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27"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27"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28"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28"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28"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28"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28"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28"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28"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28"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28"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28"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28"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28"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28"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28"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28"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28"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28"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28"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28"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28"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28"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28"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28"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28"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28"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28"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28"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28"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28"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28"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29"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605"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29"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29"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29"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29"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29"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29"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29"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29"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29"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29"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29"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29"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29"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29"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29"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29"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90" t="str">
        <f ca="1">+IF(OFFSET('Water Data'!$D$27,0,10*ROW('Water Data'!D82))="","",OFFSET('Water Data'!$D$27,0,10*ROW('Water Data'!D82)))</f>
        <v/>
      </c>
      <c r="BT88" s="390" t="str">
        <f ca="1">+IF(OFFSET('Water Data'!$D$28,0,10*ROW('Water Data'!D82))="","",OFFSET('Water Data'!$D$28,0,10*ROW('Water Data'!D82)))</f>
        <v/>
      </c>
      <c r="BU88" s="390" t="str">
        <f ca="1">+IF(OFFSET('Water Data'!$D$29,0,10*ROW('Water Data'!D82))="","",OFFSET('Water Data'!$D$29,0,10*ROW('Water Data'!D82)))</f>
        <v/>
      </c>
      <c r="BV88" s="390" t="str">
        <f ca="1">+IF(OFFSET('Water Data'!$E$27,0,10*ROW('Water Data'!E82))="","",OFFSET('Water Data'!$E$27,0,10*ROW('Water Data'!E82)))</f>
        <v/>
      </c>
      <c r="BW88" s="390" t="str">
        <f ca="1">+IF(OFFSET('Water Data'!$E$28,0,10*ROW('Water Data'!E82))="","",OFFSET('Water Data'!$E$28,0,10*ROW('Water Data'!E82)))</f>
        <v/>
      </c>
      <c r="BX88" s="390" t="str">
        <f ca="1">+IF(OFFSET('Water Data'!$E$29,0,10*ROW('Water Data'!E82))="","",OFFSET('Water Data'!$E$29,0,10*ROW('Water Data'!E82)))</f>
        <v/>
      </c>
      <c r="BY88" s="390" t="str">
        <f ca="1">+IF(OFFSET('Water Data'!$F$27,0,10*ROW('Water Data'!F82))="","",OFFSET('Water Data'!$F$27,0,10*ROW('Water Data'!F82)))</f>
        <v/>
      </c>
      <c r="BZ88" s="390" t="str">
        <f ca="1">+IF(OFFSET('Water Data'!$F$28,0,10*ROW('Water Data'!F82))="","",OFFSET('Water Data'!$F$28,0,10*ROW('Water Data'!F82)))</f>
        <v/>
      </c>
      <c r="CA88" s="390" t="str">
        <f ca="1">+IF(OFFSET('Water Data'!$F$29,0,10*ROW('Water Data'!F82))="","",OFFSET('Water Data'!$F$29,0,10*ROW('Water Data'!F82)))</f>
        <v/>
      </c>
      <c r="CB88" s="390" t="str">
        <f ca="1">+IF(OFFSET('Water Data'!$G$27,0,10*ROW('Water Data'!G82))="","",OFFSET('Water Data'!$G$27,0,10*ROW('Water Data'!G82)))</f>
        <v/>
      </c>
      <c r="CC88" s="390" t="str">
        <f ca="1">+IF(OFFSET('Water Data'!$G$28,0,10*ROW('Water Data'!G82))="","",OFFSET('Water Data'!$G$28,0,10*ROW('Water Data'!G82)))</f>
        <v/>
      </c>
      <c r="CD88" s="390" t="str">
        <f ca="1">+IF(OFFSET('Water Data'!$G$29,0,10*ROW('Water Data'!G82))="","",OFFSET('Water Data'!$G$29,0,10*ROW('Water Data'!G82)))</f>
        <v/>
      </c>
      <c r="CE88" s="390" t="str">
        <f ca="1">+IF(OFFSET('Water Data'!$H$27,0,10*ROW('Water Data'!H82))="","",OFFSET('Water Data'!$H$27,0,10*ROW('Water Data'!H82)))</f>
        <v/>
      </c>
      <c r="CF88" s="390" t="str">
        <f ca="1">+IF(OFFSET('Water Data'!$H$28,0,10*ROW('Water Data'!H82))="","",OFFSET('Water Data'!$H$28,0,10*ROW('Water Data'!H82)))</f>
        <v/>
      </c>
      <c r="CG88" s="390" t="str">
        <f ca="1">+IF(OFFSET('Water Data'!$H$29,0,10*ROW('Water Data'!H82))="","",OFFSET('Water Data'!$H$29,0,10*ROW('Water Data'!H82)))</f>
        <v/>
      </c>
      <c r="CH88" s="390" t="str">
        <f ca="1">+IF(OFFSET('Water Data'!$I$27,0,10*ROW('Water Data'!I82))="","",OFFSET('Water Data'!$I$27,0,10*ROW('Water Data'!I82)))</f>
        <v/>
      </c>
      <c r="CI88" s="390" t="str">
        <f ca="1">+IF(OFFSET('Water Data'!$I$28,0,10*ROW('Water Data'!I82))="","",OFFSET('Water Data'!$I$28,0,10*ROW('Water Data'!I82)))</f>
        <v/>
      </c>
      <c r="CJ88" s="390" t="str">
        <f ca="1">+IF(OFFSET('Water Data'!$I$29,0,10*ROW('Water Data'!I82))="","",OFFSET('Water Data'!$I$29,0,10*ROW('Water Data'!I82)))</f>
        <v/>
      </c>
      <c r="CK88" s="390" t="str">
        <f ca="1">+IF(OFFSET('Sanitation Data'!$D$28,0,10*ROW('Sanitation Data'!D82))="","",OFFSET('Sanitation Data'!$D$28,0,10*ROW('Sanitation Data'!D82)))</f>
        <v/>
      </c>
      <c r="CL88" s="390" t="str">
        <f ca="1">+IF(OFFSET('Sanitation Data'!$D$29,0,10*ROW('Sanitation Data'!D82))="","",OFFSET('Sanitation Data'!$D$29,0,10*ROW('Sanitation Data'!D82)))</f>
        <v/>
      </c>
      <c r="CM88" s="390" t="str">
        <f ca="1">+IF(OFFSET('Sanitation Data'!$D$30,0,10*ROW('Sanitation Data'!D82))="","",OFFSET('Sanitation Data'!$D$30,0,10*ROW('Sanitation Data'!D82)))</f>
        <v/>
      </c>
      <c r="CN88" s="390" t="str">
        <f ca="1">+IF(OFFSET('Sanitation Data'!$D$31,0,10*ROW('Sanitation Data'!D82))="","",OFFSET('Sanitation Data'!$D$31,0,10*ROW('Sanitation Data'!D82)))</f>
        <v/>
      </c>
      <c r="CO88" s="390" t="str">
        <f ca="1">+IF(OFFSET('Sanitation Data'!$D$32,0,10*ROW('Sanitation Data'!D82))="","",OFFSET('Sanitation Data'!$D$32,0,10*ROW('Sanitation Data'!D82)))</f>
        <v/>
      </c>
      <c r="CP88" s="390" t="str">
        <f ca="1">+IF(OFFSET('Sanitation Data'!$E$28,0,10*ROW('Sanitation Data'!E82))="","",OFFSET('Sanitation Data'!$E$28,0,10*ROW('Sanitation Data'!E82)))</f>
        <v/>
      </c>
      <c r="CQ88" s="390" t="str">
        <f ca="1">+IF(OFFSET('Sanitation Data'!$E$29,0,10*ROW('Sanitation Data'!E82))="","",OFFSET('Sanitation Data'!$E$29,0,10*ROW('Sanitation Data'!E82)))</f>
        <v/>
      </c>
      <c r="CR88" s="390" t="str">
        <f ca="1">+IF(OFFSET('Sanitation Data'!$E$30,0,10*ROW('Sanitation Data'!E82))="","",OFFSET('Sanitation Data'!$E$30,0,10*ROW('Sanitation Data'!E82)))</f>
        <v/>
      </c>
      <c r="CS88" s="390" t="str">
        <f ca="1">+IF(OFFSET('Sanitation Data'!$E$31,0,10*ROW('Sanitation Data'!E82))="","",OFFSET('Sanitation Data'!$E$31,0,10*ROW('Sanitation Data'!E82)))</f>
        <v/>
      </c>
      <c r="CT88" s="390" t="str">
        <f ca="1">+IF(OFFSET('Sanitation Data'!$E$32,0,10*ROW('Sanitation Data'!E82))="","",OFFSET('Sanitation Data'!$E$32,0,10*ROW('Sanitation Data'!E82)))</f>
        <v/>
      </c>
      <c r="CU88" s="390" t="str">
        <f ca="1">+IF(OFFSET('Sanitation Data'!$F$28,0,10*ROW('Sanitation Data'!F82))="","",OFFSET('Sanitation Data'!$F$28,0,10*ROW('Sanitation Data'!F82)))</f>
        <v/>
      </c>
      <c r="CV88" s="390" t="str">
        <f ca="1">+IF(OFFSET('Sanitation Data'!$F$29,0,10*ROW('Sanitation Data'!F82))="","",OFFSET('Sanitation Data'!$F$29,0,10*ROW('Sanitation Data'!F82)))</f>
        <v/>
      </c>
      <c r="CW88" s="390" t="str">
        <f ca="1">+IF(OFFSET('Sanitation Data'!$F$30,0,10*ROW('Sanitation Data'!F82))="","",OFFSET('Sanitation Data'!$F$30,0,10*ROW('Sanitation Data'!F82)))</f>
        <v/>
      </c>
      <c r="CX88" s="390" t="str">
        <f ca="1">+IF(OFFSET('Sanitation Data'!$F$31,0,10*ROW('Sanitation Data'!F82))="","",OFFSET('Sanitation Data'!$F$31,0,10*ROW('Sanitation Data'!F82)))</f>
        <v/>
      </c>
      <c r="CY88" s="390" t="str">
        <f ca="1">+IF(OFFSET('Sanitation Data'!$F$32,0,10*ROW('Sanitation Data'!F82))="","",OFFSET('Sanitation Data'!$F$32,0,10*ROW('Sanitation Data'!F82)))</f>
        <v/>
      </c>
      <c r="CZ88" s="390" t="str">
        <f ca="1">+IF(OFFSET('Sanitation Data'!$G$28,0,10*ROW('Sanitation Data'!G82))="","",OFFSET('Sanitation Data'!$G$28,0,10*ROW('Sanitation Data'!G82)))</f>
        <v/>
      </c>
      <c r="DA88" s="390" t="str">
        <f ca="1">+IF(OFFSET('Sanitation Data'!$G$29,0,10*ROW('Sanitation Data'!G82))="","",OFFSET('Sanitation Data'!$G$29,0,10*ROW('Sanitation Data'!G82)))</f>
        <v/>
      </c>
      <c r="DB88" s="390" t="str">
        <f ca="1">+IF(OFFSET('Sanitation Data'!$G$30,0,10*ROW('Sanitation Data'!G82))="","",OFFSET('Sanitation Data'!$G$30,0,10*ROW('Sanitation Data'!G82)))</f>
        <v/>
      </c>
      <c r="DC88" s="390" t="str">
        <f ca="1">+IF(OFFSET('Sanitation Data'!$G$31,0,10*ROW('Sanitation Data'!G82))="","",OFFSET('Sanitation Data'!$G$31,0,10*ROW('Sanitation Data'!G82)))</f>
        <v/>
      </c>
      <c r="DD88" s="390" t="str">
        <f ca="1">+IF(OFFSET('Sanitation Data'!$G$32,0,10*ROW('Sanitation Data'!G82))="","",OFFSET('Sanitation Data'!$G$32,0,10*ROW('Sanitation Data'!G82)))</f>
        <v/>
      </c>
      <c r="DE88" s="390" t="str">
        <f ca="1">+IF(OFFSET('Sanitation Data'!$H$28,0,10*ROW('Sanitation Data'!H82))="","",OFFSET('Sanitation Data'!$H$28,0,10*ROW('Sanitation Data'!H82)))</f>
        <v/>
      </c>
      <c r="DF88" s="390" t="str">
        <f ca="1">+IF(OFFSET('Sanitation Data'!$H$29,0,10*ROW('Sanitation Data'!H82))="","",OFFSET('Sanitation Data'!$H$29,0,10*ROW('Sanitation Data'!H82)))</f>
        <v/>
      </c>
      <c r="DG88" s="390" t="str">
        <f ca="1">+IF(OFFSET('Sanitation Data'!$H$30,0,10*ROW('Sanitation Data'!H82))="","",OFFSET('Sanitation Data'!$H$30,0,10*ROW('Sanitation Data'!H82)))</f>
        <v/>
      </c>
      <c r="DH88" s="390" t="str">
        <f ca="1">+IF(OFFSET('Sanitation Data'!$H$31,0,10*ROW('Sanitation Data'!H82))="","",OFFSET('Sanitation Data'!$H$31,0,10*ROW('Sanitation Data'!H82)))</f>
        <v/>
      </c>
      <c r="DI88" s="390" t="str">
        <f ca="1">+IF(OFFSET('Sanitation Data'!$H$32,0,10*ROW('Sanitation Data'!H82))="","",OFFSET('Sanitation Data'!$H$32,0,10*ROW('Sanitation Data'!H82)))</f>
        <v/>
      </c>
      <c r="DJ88" s="390" t="str">
        <f ca="1">+IF(OFFSET('Sanitation Data'!$I$28,0,10*ROW('Sanitation Data'!I82))="","",OFFSET('Sanitation Data'!$I$28,0,10*ROW('Sanitation Data'!I82)))</f>
        <v/>
      </c>
      <c r="DK88" s="390" t="str">
        <f ca="1">+IF(OFFSET('Sanitation Data'!$I$29,0,10*ROW('Sanitation Data'!I82))="","",OFFSET('Sanitation Data'!$I$29,0,10*ROW('Sanitation Data'!I82)))</f>
        <v/>
      </c>
      <c r="DL88" s="390" t="str">
        <f ca="1">+IF(OFFSET('Sanitation Data'!$I$30,0,10*ROW('Sanitation Data'!I82))="","",OFFSET('Sanitation Data'!$I$30,0,10*ROW('Sanitation Data'!I82)))</f>
        <v/>
      </c>
      <c r="DM88" s="390" t="str">
        <f ca="1">+IF(OFFSET('Sanitation Data'!$I$31,0,10*ROW('Sanitation Data'!I82))="","",OFFSET('Sanitation Data'!$I$31,0,10*ROW('Sanitation Data'!I82)))</f>
        <v/>
      </c>
      <c r="DN88" s="390" t="str">
        <f ca="1">+IF(OFFSET('Sanitation Data'!$I$32,0,10*ROW('Sanitation Data'!I82))="","",OFFSET('Sanitation Data'!$I$32,0,10*ROW('Sanitation Data'!I82)))</f>
        <v/>
      </c>
      <c r="DO88" s="390" t="str">
        <f ca="1">+IF(OFFSET('Hygiene Data'!$D$11,0,10*ROW('Hygiene Data'!D82))="","",OFFSET('Hygiene Data'!$D$11,0,10*ROW('Hygiene Data'!D82)))</f>
        <v/>
      </c>
      <c r="DP88" s="390" t="str">
        <f ca="1">+IF(OFFSET('Hygiene Data'!$D$12,0,10*ROW('Hygiene Data'!D82))="","",OFFSET('Hygiene Data'!$D$12,0,10*ROW('Hygiene Data'!D82)))</f>
        <v/>
      </c>
      <c r="DQ88" s="390" t="str">
        <f ca="1">+IF(OFFSET('Hygiene Data'!$D$13,0,10*ROW('Hygiene Data'!D82))="","",OFFSET('Hygiene Data'!$D$13,0,10*ROW('Hygiene Data'!D82)))</f>
        <v/>
      </c>
      <c r="DR88" s="390" t="str">
        <f ca="1">+IF(OFFSET('Hygiene Data'!$E$11,0,10*ROW('Hygiene Data'!E82))="","",OFFSET('Hygiene Data'!$E$11,0,10*ROW('Hygiene Data'!E82)))</f>
        <v/>
      </c>
      <c r="DS88" s="390" t="str">
        <f ca="1">+IF(OFFSET('Hygiene Data'!$E$12,0,10*ROW('Hygiene Data'!E82))="","",OFFSET('Hygiene Data'!$E$12,0,10*ROW('Hygiene Data'!E82)))</f>
        <v/>
      </c>
      <c r="DT88" s="390" t="str">
        <f ca="1">+IF(OFFSET('Hygiene Data'!$E$13,0,10*ROW('Hygiene Data'!E82))="","",OFFSET('Hygiene Data'!$E$13,0,10*ROW('Hygiene Data'!E82)))</f>
        <v/>
      </c>
      <c r="DU88" s="390" t="str">
        <f ca="1">+IF(OFFSET('Hygiene Data'!$F$11,0,10*ROW('Hygiene Data'!F82))="","",OFFSET('Hygiene Data'!$F$11,0,10*ROW('Hygiene Data'!F82)))</f>
        <v/>
      </c>
      <c r="DV88" s="390" t="str">
        <f ca="1">+IF(OFFSET('Hygiene Data'!$F$12,0,10*ROW('Hygiene Data'!F82))="","",OFFSET('Hygiene Data'!$F$12,0,10*ROW('Hygiene Data'!F82)))</f>
        <v/>
      </c>
      <c r="DW88" s="390" t="str">
        <f ca="1">+IF(OFFSET('Hygiene Data'!$F$13,0,10*ROW('Hygiene Data'!F82))="","",OFFSET('Hygiene Data'!$F$13,0,10*ROW('Hygiene Data'!F82)))</f>
        <v/>
      </c>
      <c r="DX88" s="390" t="str">
        <f ca="1">+IF(OFFSET('Hygiene Data'!$G$11,0,10*ROW('Hygiene Data'!G82))="","",OFFSET('Hygiene Data'!$G$11,0,10*ROW('Hygiene Data'!G82)))</f>
        <v/>
      </c>
      <c r="DY88" s="390" t="str">
        <f ca="1">+IF(OFFSET('Hygiene Data'!$G$12,0,10*ROW('Hygiene Data'!G82))="","",OFFSET('Hygiene Data'!$G$12,0,10*ROW('Hygiene Data'!G82)))</f>
        <v/>
      </c>
      <c r="DZ88" s="390" t="str">
        <f ca="1">+IF(OFFSET('Hygiene Data'!$G$13,0,10*ROW('Hygiene Data'!G82))="","",OFFSET('Hygiene Data'!$G$13,0,10*ROW('Hygiene Data'!G82)))</f>
        <v/>
      </c>
      <c r="EA88" s="390" t="str">
        <f ca="1">+IF(OFFSET('Hygiene Data'!$H$11,0,10*ROW('Hygiene Data'!H82))="","",OFFSET('Hygiene Data'!$H$11,0,10*ROW('Hygiene Data'!H82)))</f>
        <v/>
      </c>
      <c r="EB88" s="390" t="str">
        <f ca="1">+IF(OFFSET('Hygiene Data'!$H$12,0,10*ROW('Hygiene Data'!H82))="","",OFFSET('Hygiene Data'!$H$12,0,10*ROW('Hygiene Data'!H82)))</f>
        <v/>
      </c>
      <c r="EC88" s="390" t="str">
        <f ca="1">+IF(OFFSET('Hygiene Data'!$H$13,0,10*ROW('Hygiene Data'!H82))="","",OFFSET('Hygiene Data'!$H$13,0,10*ROW('Hygiene Data'!H82)))</f>
        <v/>
      </c>
      <c r="ED88" s="390" t="str">
        <f ca="1">+IF(OFFSET('Hygiene Data'!$I$11,0,10*ROW('Hygiene Data'!I82))="","",OFFSET('Hygiene Data'!$I$11,0,10*ROW('Hygiene Data'!I82)))</f>
        <v/>
      </c>
      <c r="EE88" s="390" t="str">
        <f ca="1">+IF(OFFSET('Hygiene Data'!$I$12,0,10*ROW('Hygiene Data'!I82))="","",OFFSET('Hygiene Data'!$I$12,0,10*ROW('Hygiene Data'!I82)))</f>
        <v/>
      </c>
      <c r="EF88" s="390" t="str">
        <f ca="1">+IF(OFFSET('Hygiene Data'!$I$13,0,10*ROW('Hygiene Data'!I82))="","",OFFSET('Hygiene Data'!$I$13,0,10*ROW('Hygiene Data'!I82)))</f>
        <v/>
      </c>
    </row>
    <row r="89" spans="1:136" x14ac:dyDescent="0.25">
      <c r="A89" s="499" t="str">
        <f ca="1">+IF(OFFSET('Water Data'!$B$2,0,10*ROW('Water Data'!E83))="","",OFFSET('Water Data'!$B$2,0,10*ROW('Water Data'!E83)))</f>
        <v/>
      </c>
      <c r="B89" s="499"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26" t="str">
        <f t="shared" ca="1" si="1"/>
        <v/>
      </c>
      <c r="D89" s="527"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27"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27"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27"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27"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27"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27"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27"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27"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27"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27"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27"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27"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27"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27"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27"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27"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27"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28"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28"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28"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28"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28"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28"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28"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28"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28"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28"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28"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28"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28"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28"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28"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28"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28"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28"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28"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28"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28"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28"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28"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28"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28"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28"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28"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28"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28"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28"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29"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605"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29"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29"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29"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29"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29"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29"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29"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29"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29"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29"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29"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29"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29"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29"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29"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29"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90" t="str">
        <f ca="1">+IF(OFFSET('Water Data'!$D$27,0,10*ROW('Water Data'!D83))="","",OFFSET('Water Data'!$D$27,0,10*ROW('Water Data'!D83)))</f>
        <v/>
      </c>
      <c r="BT89" s="390" t="str">
        <f ca="1">+IF(OFFSET('Water Data'!$D$28,0,10*ROW('Water Data'!D83))="","",OFFSET('Water Data'!$D$28,0,10*ROW('Water Data'!D83)))</f>
        <v/>
      </c>
      <c r="BU89" s="390" t="str">
        <f ca="1">+IF(OFFSET('Water Data'!$D$29,0,10*ROW('Water Data'!D83))="","",OFFSET('Water Data'!$D$29,0,10*ROW('Water Data'!D83)))</f>
        <v/>
      </c>
      <c r="BV89" s="390" t="str">
        <f ca="1">+IF(OFFSET('Water Data'!$E$27,0,10*ROW('Water Data'!E83))="","",OFFSET('Water Data'!$E$27,0,10*ROW('Water Data'!E83)))</f>
        <v/>
      </c>
      <c r="BW89" s="390" t="str">
        <f ca="1">+IF(OFFSET('Water Data'!$E$28,0,10*ROW('Water Data'!E83))="","",OFFSET('Water Data'!$E$28,0,10*ROW('Water Data'!E83)))</f>
        <v/>
      </c>
      <c r="BX89" s="390" t="str">
        <f ca="1">+IF(OFFSET('Water Data'!$E$29,0,10*ROW('Water Data'!E83))="","",OFFSET('Water Data'!$E$29,0,10*ROW('Water Data'!E83)))</f>
        <v/>
      </c>
      <c r="BY89" s="390" t="str">
        <f ca="1">+IF(OFFSET('Water Data'!$F$27,0,10*ROW('Water Data'!F83))="","",OFFSET('Water Data'!$F$27,0,10*ROW('Water Data'!F83)))</f>
        <v/>
      </c>
      <c r="BZ89" s="390" t="str">
        <f ca="1">+IF(OFFSET('Water Data'!$F$28,0,10*ROW('Water Data'!F83))="","",OFFSET('Water Data'!$F$28,0,10*ROW('Water Data'!F83)))</f>
        <v/>
      </c>
      <c r="CA89" s="390" t="str">
        <f ca="1">+IF(OFFSET('Water Data'!$F$29,0,10*ROW('Water Data'!F83))="","",OFFSET('Water Data'!$F$29,0,10*ROW('Water Data'!F83)))</f>
        <v/>
      </c>
      <c r="CB89" s="390" t="str">
        <f ca="1">+IF(OFFSET('Water Data'!$G$27,0,10*ROW('Water Data'!G83))="","",OFFSET('Water Data'!$G$27,0,10*ROW('Water Data'!G83)))</f>
        <v/>
      </c>
      <c r="CC89" s="390" t="str">
        <f ca="1">+IF(OFFSET('Water Data'!$G$28,0,10*ROW('Water Data'!G83))="","",OFFSET('Water Data'!$G$28,0,10*ROW('Water Data'!G83)))</f>
        <v/>
      </c>
      <c r="CD89" s="390" t="str">
        <f ca="1">+IF(OFFSET('Water Data'!$G$29,0,10*ROW('Water Data'!G83))="","",OFFSET('Water Data'!$G$29,0,10*ROW('Water Data'!G83)))</f>
        <v/>
      </c>
      <c r="CE89" s="390" t="str">
        <f ca="1">+IF(OFFSET('Water Data'!$H$27,0,10*ROW('Water Data'!H83))="","",OFFSET('Water Data'!$H$27,0,10*ROW('Water Data'!H83)))</f>
        <v/>
      </c>
      <c r="CF89" s="390" t="str">
        <f ca="1">+IF(OFFSET('Water Data'!$H$28,0,10*ROW('Water Data'!H83))="","",OFFSET('Water Data'!$H$28,0,10*ROW('Water Data'!H83)))</f>
        <v/>
      </c>
      <c r="CG89" s="390" t="str">
        <f ca="1">+IF(OFFSET('Water Data'!$H$29,0,10*ROW('Water Data'!H83))="","",OFFSET('Water Data'!$H$29,0,10*ROW('Water Data'!H83)))</f>
        <v/>
      </c>
      <c r="CH89" s="390" t="str">
        <f ca="1">+IF(OFFSET('Water Data'!$I$27,0,10*ROW('Water Data'!I83))="","",OFFSET('Water Data'!$I$27,0,10*ROW('Water Data'!I83)))</f>
        <v/>
      </c>
      <c r="CI89" s="390" t="str">
        <f ca="1">+IF(OFFSET('Water Data'!$I$28,0,10*ROW('Water Data'!I83))="","",OFFSET('Water Data'!$I$28,0,10*ROW('Water Data'!I83)))</f>
        <v/>
      </c>
      <c r="CJ89" s="390" t="str">
        <f ca="1">+IF(OFFSET('Water Data'!$I$29,0,10*ROW('Water Data'!I83))="","",OFFSET('Water Data'!$I$29,0,10*ROW('Water Data'!I83)))</f>
        <v/>
      </c>
      <c r="CK89" s="390" t="str">
        <f ca="1">+IF(OFFSET('Sanitation Data'!$D$28,0,10*ROW('Sanitation Data'!D83))="","",OFFSET('Sanitation Data'!$D$28,0,10*ROW('Sanitation Data'!D83)))</f>
        <v/>
      </c>
      <c r="CL89" s="390" t="str">
        <f ca="1">+IF(OFFSET('Sanitation Data'!$D$29,0,10*ROW('Sanitation Data'!D83))="","",OFFSET('Sanitation Data'!$D$29,0,10*ROW('Sanitation Data'!D83)))</f>
        <v/>
      </c>
      <c r="CM89" s="390" t="str">
        <f ca="1">+IF(OFFSET('Sanitation Data'!$D$30,0,10*ROW('Sanitation Data'!D83))="","",OFFSET('Sanitation Data'!$D$30,0,10*ROW('Sanitation Data'!D83)))</f>
        <v/>
      </c>
      <c r="CN89" s="390" t="str">
        <f ca="1">+IF(OFFSET('Sanitation Data'!$D$31,0,10*ROW('Sanitation Data'!D83))="","",OFFSET('Sanitation Data'!$D$31,0,10*ROW('Sanitation Data'!D83)))</f>
        <v/>
      </c>
      <c r="CO89" s="390" t="str">
        <f ca="1">+IF(OFFSET('Sanitation Data'!$D$32,0,10*ROW('Sanitation Data'!D83))="","",OFFSET('Sanitation Data'!$D$32,0,10*ROW('Sanitation Data'!D83)))</f>
        <v/>
      </c>
      <c r="CP89" s="390" t="str">
        <f ca="1">+IF(OFFSET('Sanitation Data'!$E$28,0,10*ROW('Sanitation Data'!E83))="","",OFFSET('Sanitation Data'!$E$28,0,10*ROW('Sanitation Data'!E83)))</f>
        <v/>
      </c>
      <c r="CQ89" s="390" t="str">
        <f ca="1">+IF(OFFSET('Sanitation Data'!$E$29,0,10*ROW('Sanitation Data'!E83))="","",OFFSET('Sanitation Data'!$E$29,0,10*ROW('Sanitation Data'!E83)))</f>
        <v/>
      </c>
      <c r="CR89" s="390" t="str">
        <f ca="1">+IF(OFFSET('Sanitation Data'!$E$30,0,10*ROW('Sanitation Data'!E83))="","",OFFSET('Sanitation Data'!$E$30,0,10*ROW('Sanitation Data'!E83)))</f>
        <v/>
      </c>
      <c r="CS89" s="390" t="str">
        <f ca="1">+IF(OFFSET('Sanitation Data'!$E$31,0,10*ROW('Sanitation Data'!E83))="","",OFFSET('Sanitation Data'!$E$31,0,10*ROW('Sanitation Data'!E83)))</f>
        <v/>
      </c>
      <c r="CT89" s="390" t="str">
        <f ca="1">+IF(OFFSET('Sanitation Data'!$E$32,0,10*ROW('Sanitation Data'!E83))="","",OFFSET('Sanitation Data'!$E$32,0,10*ROW('Sanitation Data'!E83)))</f>
        <v/>
      </c>
      <c r="CU89" s="390" t="str">
        <f ca="1">+IF(OFFSET('Sanitation Data'!$F$28,0,10*ROW('Sanitation Data'!F83))="","",OFFSET('Sanitation Data'!$F$28,0,10*ROW('Sanitation Data'!F83)))</f>
        <v/>
      </c>
      <c r="CV89" s="390" t="str">
        <f ca="1">+IF(OFFSET('Sanitation Data'!$F$29,0,10*ROW('Sanitation Data'!F83))="","",OFFSET('Sanitation Data'!$F$29,0,10*ROW('Sanitation Data'!F83)))</f>
        <v/>
      </c>
      <c r="CW89" s="390" t="str">
        <f ca="1">+IF(OFFSET('Sanitation Data'!$F$30,0,10*ROW('Sanitation Data'!F83))="","",OFFSET('Sanitation Data'!$F$30,0,10*ROW('Sanitation Data'!F83)))</f>
        <v/>
      </c>
      <c r="CX89" s="390" t="str">
        <f ca="1">+IF(OFFSET('Sanitation Data'!$F$31,0,10*ROW('Sanitation Data'!F83))="","",OFFSET('Sanitation Data'!$F$31,0,10*ROW('Sanitation Data'!F83)))</f>
        <v/>
      </c>
      <c r="CY89" s="390" t="str">
        <f ca="1">+IF(OFFSET('Sanitation Data'!$F$32,0,10*ROW('Sanitation Data'!F83))="","",OFFSET('Sanitation Data'!$F$32,0,10*ROW('Sanitation Data'!F83)))</f>
        <v/>
      </c>
      <c r="CZ89" s="390" t="str">
        <f ca="1">+IF(OFFSET('Sanitation Data'!$G$28,0,10*ROW('Sanitation Data'!G83))="","",OFFSET('Sanitation Data'!$G$28,0,10*ROW('Sanitation Data'!G83)))</f>
        <v/>
      </c>
      <c r="DA89" s="390" t="str">
        <f ca="1">+IF(OFFSET('Sanitation Data'!$G$29,0,10*ROW('Sanitation Data'!G83))="","",OFFSET('Sanitation Data'!$G$29,0,10*ROW('Sanitation Data'!G83)))</f>
        <v/>
      </c>
      <c r="DB89" s="390" t="str">
        <f ca="1">+IF(OFFSET('Sanitation Data'!$G$30,0,10*ROW('Sanitation Data'!G83))="","",OFFSET('Sanitation Data'!$G$30,0,10*ROW('Sanitation Data'!G83)))</f>
        <v/>
      </c>
      <c r="DC89" s="390" t="str">
        <f ca="1">+IF(OFFSET('Sanitation Data'!$G$31,0,10*ROW('Sanitation Data'!G83))="","",OFFSET('Sanitation Data'!$G$31,0,10*ROW('Sanitation Data'!G83)))</f>
        <v/>
      </c>
      <c r="DD89" s="390" t="str">
        <f ca="1">+IF(OFFSET('Sanitation Data'!$G$32,0,10*ROW('Sanitation Data'!G83))="","",OFFSET('Sanitation Data'!$G$32,0,10*ROW('Sanitation Data'!G83)))</f>
        <v/>
      </c>
      <c r="DE89" s="390" t="str">
        <f ca="1">+IF(OFFSET('Sanitation Data'!$H$28,0,10*ROW('Sanitation Data'!H83))="","",OFFSET('Sanitation Data'!$H$28,0,10*ROW('Sanitation Data'!H83)))</f>
        <v/>
      </c>
      <c r="DF89" s="390" t="str">
        <f ca="1">+IF(OFFSET('Sanitation Data'!$H$29,0,10*ROW('Sanitation Data'!H83))="","",OFFSET('Sanitation Data'!$H$29,0,10*ROW('Sanitation Data'!H83)))</f>
        <v/>
      </c>
      <c r="DG89" s="390" t="str">
        <f ca="1">+IF(OFFSET('Sanitation Data'!$H$30,0,10*ROW('Sanitation Data'!H83))="","",OFFSET('Sanitation Data'!$H$30,0,10*ROW('Sanitation Data'!H83)))</f>
        <v/>
      </c>
      <c r="DH89" s="390" t="str">
        <f ca="1">+IF(OFFSET('Sanitation Data'!$H$31,0,10*ROW('Sanitation Data'!H83))="","",OFFSET('Sanitation Data'!$H$31,0,10*ROW('Sanitation Data'!H83)))</f>
        <v/>
      </c>
      <c r="DI89" s="390" t="str">
        <f ca="1">+IF(OFFSET('Sanitation Data'!$H$32,0,10*ROW('Sanitation Data'!H83))="","",OFFSET('Sanitation Data'!$H$32,0,10*ROW('Sanitation Data'!H83)))</f>
        <v/>
      </c>
      <c r="DJ89" s="390" t="str">
        <f ca="1">+IF(OFFSET('Sanitation Data'!$I$28,0,10*ROW('Sanitation Data'!I83))="","",OFFSET('Sanitation Data'!$I$28,0,10*ROW('Sanitation Data'!I83)))</f>
        <v/>
      </c>
      <c r="DK89" s="390" t="str">
        <f ca="1">+IF(OFFSET('Sanitation Data'!$I$29,0,10*ROW('Sanitation Data'!I83))="","",OFFSET('Sanitation Data'!$I$29,0,10*ROW('Sanitation Data'!I83)))</f>
        <v/>
      </c>
      <c r="DL89" s="390" t="str">
        <f ca="1">+IF(OFFSET('Sanitation Data'!$I$30,0,10*ROW('Sanitation Data'!I83))="","",OFFSET('Sanitation Data'!$I$30,0,10*ROW('Sanitation Data'!I83)))</f>
        <v/>
      </c>
      <c r="DM89" s="390" t="str">
        <f ca="1">+IF(OFFSET('Sanitation Data'!$I$31,0,10*ROW('Sanitation Data'!I83))="","",OFFSET('Sanitation Data'!$I$31,0,10*ROW('Sanitation Data'!I83)))</f>
        <v/>
      </c>
      <c r="DN89" s="390" t="str">
        <f ca="1">+IF(OFFSET('Sanitation Data'!$I$32,0,10*ROW('Sanitation Data'!I83))="","",OFFSET('Sanitation Data'!$I$32,0,10*ROW('Sanitation Data'!I83)))</f>
        <v/>
      </c>
      <c r="DO89" s="390" t="str">
        <f ca="1">+IF(OFFSET('Hygiene Data'!$D$11,0,10*ROW('Hygiene Data'!D83))="","",OFFSET('Hygiene Data'!$D$11,0,10*ROW('Hygiene Data'!D83)))</f>
        <v/>
      </c>
      <c r="DP89" s="390" t="str">
        <f ca="1">+IF(OFFSET('Hygiene Data'!$D$12,0,10*ROW('Hygiene Data'!D83))="","",OFFSET('Hygiene Data'!$D$12,0,10*ROW('Hygiene Data'!D83)))</f>
        <v/>
      </c>
      <c r="DQ89" s="390" t="str">
        <f ca="1">+IF(OFFSET('Hygiene Data'!$D$13,0,10*ROW('Hygiene Data'!D83))="","",OFFSET('Hygiene Data'!$D$13,0,10*ROW('Hygiene Data'!D83)))</f>
        <v/>
      </c>
      <c r="DR89" s="390" t="str">
        <f ca="1">+IF(OFFSET('Hygiene Data'!$E$11,0,10*ROW('Hygiene Data'!E83))="","",OFFSET('Hygiene Data'!$E$11,0,10*ROW('Hygiene Data'!E83)))</f>
        <v/>
      </c>
      <c r="DS89" s="390" t="str">
        <f ca="1">+IF(OFFSET('Hygiene Data'!$E$12,0,10*ROW('Hygiene Data'!E83))="","",OFFSET('Hygiene Data'!$E$12,0,10*ROW('Hygiene Data'!E83)))</f>
        <v/>
      </c>
      <c r="DT89" s="390" t="str">
        <f ca="1">+IF(OFFSET('Hygiene Data'!$E$13,0,10*ROW('Hygiene Data'!E83))="","",OFFSET('Hygiene Data'!$E$13,0,10*ROW('Hygiene Data'!E83)))</f>
        <v/>
      </c>
      <c r="DU89" s="390" t="str">
        <f ca="1">+IF(OFFSET('Hygiene Data'!$F$11,0,10*ROW('Hygiene Data'!F83))="","",OFFSET('Hygiene Data'!$F$11,0,10*ROW('Hygiene Data'!F83)))</f>
        <v/>
      </c>
      <c r="DV89" s="390" t="str">
        <f ca="1">+IF(OFFSET('Hygiene Data'!$F$12,0,10*ROW('Hygiene Data'!F83))="","",OFFSET('Hygiene Data'!$F$12,0,10*ROW('Hygiene Data'!F83)))</f>
        <v/>
      </c>
      <c r="DW89" s="390" t="str">
        <f ca="1">+IF(OFFSET('Hygiene Data'!$F$13,0,10*ROW('Hygiene Data'!F83))="","",OFFSET('Hygiene Data'!$F$13,0,10*ROW('Hygiene Data'!F83)))</f>
        <v/>
      </c>
      <c r="DX89" s="390" t="str">
        <f ca="1">+IF(OFFSET('Hygiene Data'!$G$11,0,10*ROW('Hygiene Data'!G83))="","",OFFSET('Hygiene Data'!$G$11,0,10*ROW('Hygiene Data'!G83)))</f>
        <v/>
      </c>
      <c r="DY89" s="390" t="str">
        <f ca="1">+IF(OFFSET('Hygiene Data'!$G$12,0,10*ROW('Hygiene Data'!G83))="","",OFFSET('Hygiene Data'!$G$12,0,10*ROW('Hygiene Data'!G83)))</f>
        <v/>
      </c>
      <c r="DZ89" s="390" t="str">
        <f ca="1">+IF(OFFSET('Hygiene Data'!$G$13,0,10*ROW('Hygiene Data'!G83))="","",OFFSET('Hygiene Data'!$G$13,0,10*ROW('Hygiene Data'!G83)))</f>
        <v/>
      </c>
      <c r="EA89" s="390" t="str">
        <f ca="1">+IF(OFFSET('Hygiene Data'!$H$11,0,10*ROW('Hygiene Data'!H83))="","",OFFSET('Hygiene Data'!$H$11,0,10*ROW('Hygiene Data'!H83)))</f>
        <v/>
      </c>
      <c r="EB89" s="390" t="str">
        <f ca="1">+IF(OFFSET('Hygiene Data'!$H$12,0,10*ROW('Hygiene Data'!H83))="","",OFFSET('Hygiene Data'!$H$12,0,10*ROW('Hygiene Data'!H83)))</f>
        <v/>
      </c>
      <c r="EC89" s="390" t="str">
        <f ca="1">+IF(OFFSET('Hygiene Data'!$H$13,0,10*ROW('Hygiene Data'!H83))="","",OFFSET('Hygiene Data'!$H$13,0,10*ROW('Hygiene Data'!H83)))</f>
        <v/>
      </c>
      <c r="ED89" s="390" t="str">
        <f ca="1">+IF(OFFSET('Hygiene Data'!$I$11,0,10*ROW('Hygiene Data'!I83))="","",OFFSET('Hygiene Data'!$I$11,0,10*ROW('Hygiene Data'!I83)))</f>
        <v/>
      </c>
      <c r="EE89" s="390" t="str">
        <f ca="1">+IF(OFFSET('Hygiene Data'!$I$12,0,10*ROW('Hygiene Data'!I83))="","",OFFSET('Hygiene Data'!$I$12,0,10*ROW('Hygiene Data'!I83)))</f>
        <v/>
      </c>
      <c r="EF89" s="390" t="str">
        <f ca="1">+IF(OFFSET('Hygiene Data'!$I$13,0,10*ROW('Hygiene Data'!I83))="","",OFFSET('Hygiene Data'!$I$13,0,10*ROW('Hygiene Data'!I83)))</f>
        <v/>
      </c>
    </row>
    <row r="90" spans="1:136" x14ac:dyDescent="0.25">
      <c r="A90" s="499" t="str">
        <f ca="1">+IF(OFFSET('Water Data'!$B$2,0,10*ROW('Water Data'!E84))="","",OFFSET('Water Data'!$B$2,0,10*ROW('Water Data'!E84)))</f>
        <v/>
      </c>
      <c r="B90" s="499"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26" t="str">
        <f t="shared" ca="1" si="1"/>
        <v/>
      </c>
      <c r="D90" s="527"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27"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27"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27"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27"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27"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27"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27"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27"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27"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27"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27"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27"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27"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27"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27"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27"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27"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28"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28"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28"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28"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28"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28"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28"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28"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28"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28"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28"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28"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28"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28"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28"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28"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28"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28"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28"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28"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28"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28"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28"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28"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28"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28"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28"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28"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28"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28"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29"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605"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29"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29"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29"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29"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29"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29"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29"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29"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29"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29"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29"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29"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29"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29"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29"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29"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90" t="str">
        <f ca="1">+IF(OFFSET('Water Data'!$D$27,0,10*ROW('Water Data'!D84))="","",OFFSET('Water Data'!$D$27,0,10*ROW('Water Data'!D84)))</f>
        <v/>
      </c>
      <c r="BT90" s="390" t="str">
        <f ca="1">+IF(OFFSET('Water Data'!$D$28,0,10*ROW('Water Data'!D84))="","",OFFSET('Water Data'!$D$28,0,10*ROW('Water Data'!D84)))</f>
        <v/>
      </c>
      <c r="BU90" s="390" t="str">
        <f ca="1">+IF(OFFSET('Water Data'!$D$29,0,10*ROW('Water Data'!D84))="","",OFFSET('Water Data'!$D$29,0,10*ROW('Water Data'!D84)))</f>
        <v/>
      </c>
      <c r="BV90" s="390" t="str">
        <f ca="1">+IF(OFFSET('Water Data'!$E$27,0,10*ROW('Water Data'!E84))="","",OFFSET('Water Data'!$E$27,0,10*ROW('Water Data'!E84)))</f>
        <v/>
      </c>
      <c r="BW90" s="390" t="str">
        <f ca="1">+IF(OFFSET('Water Data'!$E$28,0,10*ROW('Water Data'!E84))="","",OFFSET('Water Data'!$E$28,0,10*ROW('Water Data'!E84)))</f>
        <v/>
      </c>
      <c r="BX90" s="390" t="str">
        <f ca="1">+IF(OFFSET('Water Data'!$E$29,0,10*ROW('Water Data'!E84))="","",OFFSET('Water Data'!$E$29,0,10*ROW('Water Data'!E84)))</f>
        <v/>
      </c>
      <c r="BY90" s="390" t="str">
        <f ca="1">+IF(OFFSET('Water Data'!$F$27,0,10*ROW('Water Data'!F84))="","",OFFSET('Water Data'!$F$27,0,10*ROW('Water Data'!F84)))</f>
        <v/>
      </c>
      <c r="BZ90" s="390" t="str">
        <f ca="1">+IF(OFFSET('Water Data'!$F$28,0,10*ROW('Water Data'!F84))="","",OFFSET('Water Data'!$F$28,0,10*ROW('Water Data'!F84)))</f>
        <v/>
      </c>
      <c r="CA90" s="390" t="str">
        <f ca="1">+IF(OFFSET('Water Data'!$F$29,0,10*ROW('Water Data'!F84))="","",OFFSET('Water Data'!$F$29,0,10*ROW('Water Data'!F84)))</f>
        <v/>
      </c>
      <c r="CB90" s="390" t="str">
        <f ca="1">+IF(OFFSET('Water Data'!$G$27,0,10*ROW('Water Data'!G84))="","",OFFSET('Water Data'!$G$27,0,10*ROW('Water Data'!G84)))</f>
        <v/>
      </c>
      <c r="CC90" s="390" t="str">
        <f ca="1">+IF(OFFSET('Water Data'!$G$28,0,10*ROW('Water Data'!G84))="","",OFFSET('Water Data'!$G$28,0,10*ROW('Water Data'!G84)))</f>
        <v/>
      </c>
      <c r="CD90" s="390" t="str">
        <f ca="1">+IF(OFFSET('Water Data'!$G$29,0,10*ROW('Water Data'!G84))="","",OFFSET('Water Data'!$G$29,0,10*ROW('Water Data'!G84)))</f>
        <v/>
      </c>
      <c r="CE90" s="390" t="str">
        <f ca="1">+IF(OFFSET('Water Data'!$H$27,0,10*ROW('Water Data'!H84))="","",OFFSET('Water Data'!$H$27,0,10*ROW('Water Data'!H84)))</f>
        <v/>
      </c>
      <c r="CF90" s="390" t="str">
        <f ca="1">+IF(OFFSET('Water Data'!$H$28,0,10*ROW('Water Data'!H84))="","",OFFSET('Water Data'!$H$28,0,10*ROW('Water Data'!H84)))</f>
        <v/>
      </c>
      <c r="CG90" s="390" t="str">
        <f ca="1">+IF(OFFSET('Water Data'!$H$29,0,10*ROW('Water Data'!H84))="","",OFFSET('Water Data'!$H$29,0,10*ROW('Water Data'!H84)))</f>
        <v/>
      </c>
      <c r="CH90" s="390" t="str">
        <f ca="1">+IF(OFFSET('Water Data'!$I$27,0,10*ROW('Water Data'!I84))="","",OFFSET('Water Data'!$I$27,0,10*ROW('Water Data'!I84)))</f>
        <v/>
      </c>
      <c r="CI90" s="390" t="str">
        <f ca="1">+IF(OFFSET('Water Data'!$I$28,0,10*ROW('Water Data'!I84))="","",OFFSET('Water Data'!$I$28,0,10*ROW('Water Data'!I84)))</f>
        <v/>
      </c>
      <c r="CJ90" s="390" t="str">
        <f ca="1">+IF(OFFSET('Water Data'!$I$29,0,10*ROW('Water Data'!I84))="","",OFFSET('Water Data'!$I$29,0,10*ROW('Water Data'!I84)))</f>
        <v/>
      </c>
      <c r="CK90" s="390" t="str">
        <f ca="1">+IF(OFFSET('Sanitation Data'!$D$28,0,10*ROW('Sanitation Data'!D84))="","",OFFSET('Sanitation Data'!$D$28,0,10*ROW('Sanitation Data'!D84)))</f>
        <v/>
      </c>
      <c r="CL90" s="390" t="str">
        <f ca="1">+IF(OFFSET('Sanitation Data'!$D$29,0,10*ROW('Sanitation Data'!D84))="","",OFFSET('Sanitation Data'!$D$29,0,10*ROW('Sanitation Data'!D84)))</f>
        <v/>
      </c>
      <c r="CM90" s="390" t="str">
        <f ca="1">+IF(OFFSET('Sanitation Data'!$D$30,0,10*ROW('Sanitation Data'!D84))="","",OFFSET('Sanitation Data'!$D$30,0,10*ROW('Sanitation Data'!D84)))</f>
        <v/>
      </c>
      <c r="CN90" s="390" t="str">
        <f ca="1">+IF(OFFSET('Sanitation Data'!$D$31,0,10*ROW('Sanitation Data'!D84))="","",OFFSET('Sanitation Data'!$D$31,0,10*ROW('Sanitation Data'!D84)))</f>
        <v/>
      </c>
      <c r="CO90" s="390" t="str">
        <f ca="1">+IF(OFFSET('Sanitation Data'!$D$32,0,10*ROW('Sanitation Data'!D84))="","",OFFSET('Sanitation Data'!$D$32,0,10*ROW('Sanitation Data'!D84)))</f>
        <v/>
      </c>
      <c r="CP90" s="390" t="str">
        <f ca="1">+IF(OFFSET('Sanitation Data'!$E$28,0,10*ROW('Sanitation Data'!E84))="","",OFFSET('Sanitation Data'!$E$28,0,10*ROW('Sanitation Data'!E84)))</f>
        <v/>
      </c>
      <c r="CQ90" s="390" t="str">
        <f ca="1">+IF(OFFSET('Sanitation Data'!$E$29,0,10*ROW('Sanitation Data'!E84))="","",OFFSET('Sanitation Data'!$E$29,0,10*ROW('Sanitation Data'!E84)))</f>
        <v/>
      </c>
      <c r="CR90" s="390" t="str">
        <f ca="1">+IF(OFFSET('Sanitation Data'!$E$30,0,10*ROW('Sanitation Data'!E84))="","",OFFSET('Sanitation Data'!$E$30,0,10*ROW('Sanitation Data'!E84)))</f>
        <v/>
      </c>
      <c r="CS90" s="390" t="str">
        <f ca="1">+IF(OFFSET('Sanitation Data'!$E$31,0,10*ROW('Sanitation Data'!E84))="","",OFFSET('Sanitation Data'!$E$31,0,10*ROW('Sanitation Data'!E84)))</f>
        <v/>
      </c>
      <c r="CT90" s="390" t="str">
        <f ca="1">+IF(OFFSET('Sanitation Data'!$E$32,0,10*ROW('Sanitation Data'!E84))="","",OFFSET('Sanitation Data'!$E$32,0,10*ROW('Sanitation Data'!E84)))</f>
        <v/>
      </c>
      <c r="CU90" s="390" t="str">
        <f ca="1">+IF(OFFSET('Sanitation Data'!$F$28,0,10*ROW('Sanitation Data'!F84))="","",OFFSET('Sanitation Data'!$F$28,0,10*ROW('Sanitation Data'!F84)))</f>
        <v/>
      </c>
      <c r="CV90" s="390" t="str">
        <f ca="1">+IF(OFFSET('Sanitation Data'!$F$29,0,10*ROW('Sanitation Data'!F84))="","",OFFSET('Sanitation Data'!$F$29,0,10*ROW('Sanitation Data'!F84)))</f>
        <v/>
      </c>
      <c r="CW90" s="390" t="str">
        <f ca="1">+IF(OFFSET('Sanitation Data'!$F$30,0,10*ROW('Sanitation Data'!F84))="","",OFFSET('Sanitation Data'!$F$30,0,10*ROW('Sanitation Data'!F84)))</f>
        <v/>
      </c>
      <c r="CX90" s="390" t="str">
        <f ca="1">+IF(OFFSET('Sanitation Data'!$F$31,0,10*ROW('Sanitation Data'!F84))="","",OFFSET('Sanitation Data'!$F$31,0,10*ROW('Sanitation Data'!F84)))</f>
        <v/>
      </c>
      <c r="CY90" s="390" t="str">
        <f ca="1">+IF(OFFSET('Sanitation Data'!$F$32,0,10*ROW('Sanitation Data'!F84))="","",OFFSET('Sanitation Data'!$F$32,0,10*ROW('Sanitation Data'!F84)))</f>
        <v/>
      </c>
      <c r="CZ90" s="390" t="str">
        <f ca="1">+IF(OFFSET('Sanitation Data'!$G$28,0,10*ROW('Sanitation Data'!G84))="","",OFFSET('Sanitation Data'!$G$28,0,10*ROW('Sanitation Data'!G84)))</f>
        <v/>
      </c>
      <c r="DA90" s="390" t="str">
        <f ca="1">+IF(OFFSET('Sanitation Data'!$G$29,0,10*ROW('Sanitation Data'!G84))="","",OFFSET('Sanitation Data'!$G$29,0,10*ROW('Sanitation Data'!G84)))</f>
        <v/>
      </c>
      <c r="DB90" s="390" t="str">
        <f ca="1">+IF(OFFSET('Sanitation Data'!$G$30,0,10*ROW('Sanitation Data'!G84))="","",OFFSET('Sanitation Data'!$G$30,0,10*ROW('Sanitation Data'!G84)))</f>
        <v/>
      </c>
      <c r="DC90" s="390" t="str">
        <f ca="1">+IF(OFFSET('Sanitation Data'!$G$31,0,10*ROW('Sanitation Data'!G84))="","",OFFSET('Sanitation Data'!$G$31,0,10*ROW('Sanitation Data'!G84)))</f>
        <v/>
      </c>
      <c r="DD90" s="390" t="str">
        <f ca="1">+IF(OFFSET('Sanitation Data'!$G$32,0,10*ROW('Sanitation Data'!G84))="","",OFFSET('Sanitation Data'!$G$32,0,10*ROW('Sanitation Data'!G84)))</f>
        <v/>
      </c>
      <c r="DE90" s="390" t="str">
        <f ca="1">+IF(OFFSET('Sanitation Data'!$H$28,0,10*ROW('Sanitation Data'!H84))="","",OFFSET('Sanitation Data'!$H$28,0,10*ROW('Sanitation Data'!H84)))</f>
        <v/>
      </c>
      <c r="DF90" s="390" t="str">
        <f ca="1">+IF(OFFSET('Sanitation Data'!$H$29,0,10*ROW('Sanitation Data'!H84))="","",OFFSET('Sanitation Data'!$H$29,0,10*ROW('Sanitation Data'!H84)))</f>
        <v/>
      </c>
      <c r="DG90" s="390" t="str">
        <f ca="1">+IF(OFFSET('Sanitation Data'!$H$30,0,10*ROW('Sanitation Data'!H84))="","",OFFSET('Sanitation Data'!$H$30,0,10*ROW('Sanitation Data'!H84)))</f>
        <v/>
      </c>
      <c r="DH90" s="390" t="str">
        <f ca="1">+IF(OFFSET('Sanitation Data'!$H$31,0,10*ROW('Sanitation Data'!H84))="","",OFFSET('Sanitation Data'!$H$31,0,10*ROW('Sanitation Data'!H84)))</f>
        <v/>
      </c>
      <c r="DI90" s="390" t="str">
        <f ca="1">+IF(OFFSET('Sanitation Data'!$H$32,0,10*ROW('Sanitation Data'!H84))="","",OFFSET('Sanitation Data'!$H$32,0,10*ROW('Sanitation Data'!H84)))</f>
        <v/>
      </c>
      <c r="DJ90" s="390" t="str">
        <f ca="1">+IF(OFFSET('Sanitation Data'!$I$28,0,10*ROW('Sanitation Data'!I84))="","",OFFSET('Sanitation Data'!$I$28,0,10*ROW('Sanitation Data'!I84)))</f>
        <v/>
      </c>
      <c r="DK90" s="390" t="str">
        <f ca="1">+IF(OFFSET('Sanitation Data'!$I$29,0,10*ROW('Sanitation Data'!I84))="","",OFFSET('Sanitation Data'!$I$29,0,10*ROW('Sanitation Data'!I84)))</f>
        <v/>
      </c>
      <c r="DL90" s="390" t="str">
        <f ca="1">+IF(OFFSET('Sanitation Data'!$I$30,0,10*ROW('Sanitation Data'!I84))="","",OFFSET('Sanitation Data'!$I$30,0,10*ROW('Sanitation Data'!I84)))</f>
        <v/>
      </c>
      <c r="DM90" s="390" t="str">
        <f ca="1">+IF(OFFSET('Sanitation Data'!$I$31,0,10*ROW('Sanitation Data'!I84))="","",OFFSET('Sanitation Data'!$I$31,0,10*ROW('Sanitation Data'!I84)))</f>
        <v/>
      </c>
      <c r="DN90" s="390" t="str">
        <f ca="1">+IF(OFFSET('Sanitation Data'!$I$32,0,10*ROW('Sanitation Data'!I84))="","",OFFSET('Sanitation Data'!$I$32,0,10*ROW('Sanitation Data'!I84)))</f>
        <v/>
      </c>
      <c r="DO90" s="390" t="str">
        <f ca="1">+IF(OFFSET('Hygiene Data'!$D$11,0,10*ROW('Hygiene Data'!D84))="","",OFFSET('Hygiene Data'!$D$11,0,10*ROW('Hygiene Data'!D84)))</f>
        <v/>
      </c>
      <c r="DP90" s="390" t="str">
        <f ca="1">+IF(OFFSET('Hygiene Data'!$D$12,0,10*ROW('Hygiene Data'!D84))="","",OFFSET('Hygiene Data'!$D$12,0,10*ROW('Hygiene Data'!D84)))</f>
        <v/>
      </c>
      <c r="DQ90" s="390" t="str">
        <f ca="1">+IF(OFFSET('Hygiene Data'!$D$13,0,10*ROW('Hygiene Data'!D84))="","",OFFSET('Hygiene Data'!$D$13,0,10*ROW('Hygiene Data'!D84)))</f>
        <v/>
      </c>
      <c r="DR90" s="390" t="str">
        <f ca="1">+IF(OFFSET('Hygiene Data'!$E$11,0,10*ROW('Hygiene Data'!E84))="","",OFFSET('Hygiene Data'!$E$11,0,10*ROW('Hygiene Data'!E84)))</f>
        <v/>
      </c>
      <c r="DS90" s="390" t="str">
        <f ca="1">+IF(OFFSET('Hygiene Data'!$E$12,0,10*ROW('Hygiene Data'!E84))="","",OFFSET('Hygiene Data'!$E$12,0,10*ROW('Hygiene Data'!E84)))</f>
        <v/>
      </c>
      <c r="DT90" s="390" t="str">
        <f ca="1">+IF(OFFSET('Hygiene Data'!$E$13,0,10*ROW('Hygiene Data'!E84))="","",OFFSET('Hygiene Data'!$E$13,0,10*ROW('Hygiene Data'!E84)))</f>
        <v/>
      </c>
      <c r="DU90" s="390" t="str">
        <f ca="1">+IF(OFFSET('Hygiene Data'!$F$11,0,10*ROW('Hygiene Data'!F84))="","",OFFSET('Hygiene Data'!$F$11,0,10*ROW('Hygiene Data'!F84)))</f>
        <v/>
      </c>
      <c r="DV90" s="390" t="str">
        <f ca="1">+IF(OFFSET('Hygiene Data'!$F$12,0,10*ROW('Hygiene Data'!F84))="","",OFFSET('Hygiene Data'!$F$12,0,10*ROW('Hygiene Data'!F84)))</f>
        <v/>
      </c>
      <c r="DW90" s="390" t="str">
        <f ca="1">+IF(OFFSET('Hygiene Data'!$F$13,0,10*ROW('Hygiene Data'!F84))="","",OFFSET('Hygiene Data'!$F$13,0,10*ROW('Hygiene Data'!F84)))</f>
        <v/>
      </c>
      <c r="DX90" s="390" t="str">
        <f ca="1">+IF(OFFSET('Hygiene Data'!$G$11,0,10*ROW('Hygiene Data'!G84))="","",OFFSET('Hygiene Data'!$G$11,0,10*ROW('Hygiene Data'!G84)))</f>
        <v/>
      </c>
      <c r="DY90" s="390" t="str">
        <f ca="1">+IF(OFFSET('Hygiene Data'!$G$12,0,10*ROW('Hygiene Data'!G84))="","",OFFSET('Hygiene Data'!$G$12,0,10*ROW('Hygiene Data'!G84)))</f>
        <v/>
      </c>
      <c r="DZ90" s="390" t="str">
        <f ca="1">+IF(OFFSET('Hygiene Data'!$G$13,0,10*ROW('Hygiene Data'!G84))="","",OFFSET('Hygiene Data'!$G$13,0,10*ROW('Hygiene Data'!G84)))</f>
        <v/>
      </c>
      <c r="EA90" s="390" t="str">
        <f ca="1">+IF(OFFSET('Hygiene Data'!$H$11,0,10*ROW('Hygiene Data'!H84))="","",OFFSET('Hygiene Data'!$H$11,0,10*ROW('Hygiene Data'!H84)))</f>
        <v/>
      </c>
      <c r="EB90" s="390" t="str">
        <f ca="1">+IF(OFFSET('Hygiene Data'!$H$12,0,10*ROW('Hygiene Data'!H84))="","",OFFSET('Hygiene Data'!$H$12,0,10*ROW('Hygiene Data'!H84)))</f>
        <v/>
      </c>
      <c r="EC90" s="390" t="str">
        <f ca="1">+IF(OFFSET('Hygiene Data'!$H$13,0,10*ROW('Hygiene Data'!H84))="","",OFFSET('Hygiene Data'!$H$13,0,10*ROW('Hygiene Data'!H84)))</f>
        <v/>
      </c>
      <c r="ED90" s="390" t="str">
        <f ca="1">+IF(OFFSET('Hygiene Data'!$I$11,0,10*ROW('Hygiene Data'!I84))="","",OFFSET('Hygiene Data'!$I$11,0,10*ROW('Hygiene Data'!I84)))</f>
        <v/>
      </c>
      <c r="EE90" s="390" t="str">
        <f ca="1">+IF(OFFSET('Hygiene Data'!$I$12,0,10*ROW('Hygiene Data'!I84))="","",OFFSET('Hygiene Data'!$I$12,0,10*ROW('Hygiene Data'!I84)))</f>
        <v/>
      </c>
      <c r="EF90" s="390" t="str">
        <f ca="1">+IF(OFFSET('Hygiene Data'!$I$13,0,10*ROW('Hygiene Data'!I84))="","",OFFSET('Hygiene Data'!$I$13,0,10*ROW('Hygiene Data'!I84)))</f>
        <v/>
      </c>
    </row>
    <row r="91" spans="1:136" x14ac:dyDescent="0.25">
      <c r="A91" s="499" t="str">
        <f ca="1">+IF(OFFSET('Water Data'!$B$2,0,10*ROW('Water Data'!E85))="","",OFFSET('Water Data'!$B$2,0,10*ROW('Water Data'!E85)))</f>
        <v/>
      </c>
      <c r="B91" s="499"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26" t="str">
        <f t="shared" ca="1" si="1"/>
        <v/>
      </c>
      <c r="D91" s="527"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27"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27"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27"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27"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27"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27"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27"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27"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27"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27"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27"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27"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27"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27"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27"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27"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27"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28"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28"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28"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28"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28"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28"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28"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28"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28"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28"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28"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28"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28"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28"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28"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28"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28"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28"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28"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28"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28"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28"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28"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28"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28"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28"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28"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28"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28"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28"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29"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605"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29"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29"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29"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29"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29"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29"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29"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29"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29"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29"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29"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29"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29"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29"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29"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29"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90" t="str">
        <f ca="1">+IF(OFFSET('Water Data'!$D$27,0,10*ROW('Water Data'!D85))="","",OFFSET('Water Data'!$D$27,0,10*ROW('Water Data'!D85)))</f>
        <v/>
      </c>
      <c r="BT91" s="390" t="str">
        <f ca="1">+IF(OFFSET('Water Data'!$D$28,0,10*ROW('Water Data'!D85))="","",OFFSET('Water Data'!$D$28,0,10*ROW('Water Data'!D85)))</f>
        <v/>
      </c>
      <c r="BU91" s="390" t="str">
        <f ca="1">+IF(OFFSET('Water Data'!$D$29,0,10*ROW('Water Data'!D85))="","",OFFSET('Water Data'!$D$29,0,10*ROW('Water Data'!D85)))</f>
        <v/>
      </c>
      <c r="BV91" s="390" t="str">
        <f ca="1">+IF(OFFSET('Water Data'!$E$27,0,10*ROW('Water Data'!E85))="","",OFFSET('Water Data'!$E$27,0,10*ROW('Water Data'!E85)))</f>
        <v/>
      </c>
      <c r="BW91" s="390" t="str">
        <f ca="1">+IF(OFFSET('Water Data'!$E$28,0,10*ROW('Water Data'!E85))="","",OFFSET('Water Data'!$E$28,0,10*ROW('Water Data'!E85)))</f>
        <v/>
      </c>
      <c r="BX91" s="390" t="str">
        <f ca="1">+IF(OFFSET('Water Data'!$E$29,0,10*ROW('Water Data'!E85))="","",OFFSET('Water Data'!$E$29,0,10*ROW('Water Data'!E85)))</f>
        <v/>
      </c>
      <c r="BY91" s="390" t="str">
        <f ca="1">+IF(OFFSET('Water Data'!$F$27,0,10*ROW('Water Data'!F85))="","",OFFSET('Water Data'!$F$27,0,10*ROW('Water Data'!F85)))</f>
        <v/>
      </c>
      <c r="BZ91" s="390" t="str">
        <f ca="1">+IF(OFFSET('Water Data'!$F$28,0,10*ROW('Water Data'!F85))="","",OFFSET('Water Data'!$F$28,0,10*ROW('Water Data'!F85)))</f>
        <v/>
      </c>
      <c r="CA91" s="390" t="str">
        <f ca="1">+IF(OFFSET('Water Data'!$F$29,0,10*ROW('Water Data'!F85))="","",OFFSET('Water Data'!$F$29,0,10*ROW('Water Data'!F85)))</f>
        <v/>
      </c>
      <c r="CB91" s="390" t="str">
        <f ca="1">+IF(OFFSET('Water Data'!$G$27,0,10*ROW('Water Data'!G85))="","",OFFSET('Water Data'!$G$27,0,10*ROW('Water Data'!G85)))</f>
        <v/>
      </c>
      <c r="CC91" s="390" t="str">
        <f ca="1">+IF(OFFSET('Water Data'!$G$28,0,10*ROW('Water Data'!G85))="","",OFFSET('Water Data'!$G$28,0,10*ROW('Water Data'!G85)))</f>
        <v/>
      </c>
      <c r="CD91" s="390" t="str">
        <f ca="1">+IF(OFFSET('Water Data'!$G$29,0,10*ROW('Water Data'!G85))="","",OFFSET('Water Data'!$G$29,0,10*ROW('Water Data'!G85)))</f>
        <v/>
      </c>
      <c r="CE91" s="390" t="str">
        <f ca="1">+IF(OFFSET('Water Data'!$H$27,0,10*ROW('Water Data'!H85))="","",OFFSET('Water Data'!$H$27,0,10*ROW('Water Data'!H85)))</f>
        <v/>
      </c>
      <c r="CF91" s="390" t="str">
        <f ca="1">+IF(OFFSET('Water Data'!$H$28,0,10*ROW('Water Data'!H85))="","",OFFSET('Water Data'!$H$28,0,10*ROW('Water Data'!H85)))</f>
        <v/>
      </c>
      <c r="CG91" s="390" t="str">
        <f ca="1">+IF(OFFSET('Water Data'!$H$29,0,10*ROW('Water Data'!H85))="","",OFFSET('Water Data'!$H$29,0,10*ROW('Water Data'!H85)))</f>
        <v/>
      </c>
      <c r="CH91" s="390" t="str">
        <f ca="1">+IF(OFFSET('Water Data'!$I$27,0,10*ROW('Water Data'!I85))="","",OFFSET('Water Data'!$I$27,0,10*ROW('Water Data'!I85)))</f>
        <v/>
      </c>
      <c r="CI91" s="390" t="str">
        <f ca="1">+IF(OFFSET('Water Data'!$I$28,0,10*ROW('Water Data'!I85))="","",OFFSET('Water Data'!$I$28,0,10*ROW('Water Data'!I85)))</f>
        <v/>
      </c>
      <c r="CJ91" s="390" t="str">
        <f ca="1">+IF(OFFSET('Water Data'!$I$29,0,10*ROW('Water Data'!I85))="","",OFFSET('Water Data'!$I$29,0,10*ROW('Water Data'!I85)))</f>
        <v/>
      </c>
      <c r="CK91" s="390" t="str">
        <f ca="1">+IF(OFFSET('Sanitation Data'!$D$28,0,10*ROW('Sanitation Data'!D85))="","",OFFSET('Sanitation Data'!$D$28,0,10*ROW('Sanitation Data'!D85)))</f>
        <v/>
      </c>
      <c r="CL91" s="390" t="str">
        <f ca="1">+IF(OFFSET('Sanitation Data'!$D$29,0,10*ROW('Sanitation Data'!D85))="","",OFFSET('Sanitation Data'!$D$29,0,10*ROW('Sanitation Data'!D85)))</f>
        <v/>
      </c>
      <c r="CM91" s="390" t="str">
        <f ca="1">+IF(OFFSET('Sanitation Data'!$D$30,0,10*ROW('Sanitation Data'!D85))="","",OFFSET('Sanitation Data'!$D$30,0,10*ROW('Sanitation Data'!D85)))</f>
        <v/>
      </c>
      <c r="CN91" s="390" t="str">
        <f ca="1">+IF(OFFSET('Sanitation Data'!$D$31,0,10*ROW('Sanitation Data'!D85))="","",OFFSET('Sanitation Data'!$D$31,0,10*ROW('Sanitation Data'!D85)))</f>
        <v/>
      </c>
      <c r="CO91" s="390" t="str">
        <f ca="1">+IF(OFFSET('Sanitation Data'!$D$32,0,10*ROW('Sanitation Data'!D85))="","",OFFSET('Sanitation Data'!$D$32,0,10*ROW('Sanitation Data'!D85)))</f>
        <v/>
      </c>
      <c r="CP91" s="390" t="str">
        <f ca="1">+IF(OFFSET('Sanitation Data'!$E$28,0,10*ROW('Sanitation Data'!E85))="","",OFFSET('Sanitation Data'!$E$28,0,10*ROW('Sanitation Data'!E85)))</f>
        <v/>
      </c>
      <c r="CQ91" s="390" t="str">
        <f ca="1">+IF(OFFSET('Sanitation Data'!$E$29,0,10*ROW('Sanitation Data'!E85))="","",OFFSET('Sanitation Data'!$E$29,0,10*ROW('Sanitation Data'!E85)))</f>
        <v/>
      </c>
      <c r="CR91" s="390" t="str">
        <f ca="1">+IF(OFFSET('Sanitation Data'!$E$30,0,10*ROW('Sanitation Data'!E85))="","",OFFSET('Sanitation Data'!$E$30,0,10*ROW('Sanitation Data'!E85)))</f>
        <v/>
      </c>
      <c r="CS91" s="390" t="str">
        <f ca="1">+IF(OFFSET('Sanitation Data'!$E$31,0,10*ROW('Sanitation Data'!E85))="","",OFFSET('Sanitation Data'!$E$31,0,10*ROW('Sanitation Data'!E85)))</f>
        <v/>
      </c>
      <c r="CT91" s="390" t="str">
        <f ca="1">+IF(OFFSET('Sanitation Data'!$E$32,0,10*ROW('Sanitation Data'!E85))="","",OFFSET('Sanitation Data'!$E$32,0,10*ROW('Sanitation Data'!E85)))</f>
        <v/>
      </c>
      <c r="CU91" s="390" t="str">
        <f ca="1">+IF(OFFSET('Sanitation Data'!$F$28,0,10*ROW('Sanitation Data'!F85))="","",OFFSET('Sanitation Data'!$F$28,0,10*ROW('Sanitation Data'!F85)))</f>
        <v/>
      </c>
      <c r="CV91" s="390" t="str">
        <f ca="1">+IF(OFFSET('Sanitation Data'!$F$29,0,10*ROW('Sanitation Data'!F85))="","",OFFSET('Sanitation Data'!$F$29,0,10*ROW('Sanitation Data'!F85)))</f>
        <v/>
      </c>
      <c r="CW91" s="390" t="str">
        <f ca="1">+IF(OFFSET('Sanitation Data'!$F$30,0,10*ROW('Sanitation Data'!F85))="","",OFFSET('Sanitation Data'!$F$30,0,10*ROW('Sanitation Data'!F85)))</f>
        <v/>
      </c>
      <c r="CX91" s="390" t="str">
        <f ca="1">+IF(OFFSET('Sanitation Data'!$F$31,0,10*ROW('Sanitation Data'!F85))="","",OFFSET('Sanitation Data'!$F$31,0,10*ROW('Sanitation Data'!F85)))</f>
        <v/>
      </c>
      <c r="CY91" s="390" t="str">
        <f ca="1">+IF(OFFSET('Sanitation Data'!$F$32,0,10*ROW('Sanitation Data'!F85))="","",OFFSET('Sanitation Data'!$F$32,0,10*ROW('Sanitation Data'!F85)))</f>
        <v/>
      </c>
      <c r="CZ91" s="390" t="str">
        <f ca="1">+IF(OFFSET('Sanitation Data'!$G$28,0,10*ROW('Sanitation Data'!G85))="","",OFFSET('Sanitation Data'!$G$28,0,10*ROW('Sanitation Data'!G85)))</f>
        <v/>
      </c>
      <c r="DA91" s="390" t="str">
        <f ca="1">+IF(OFFSET('Sanitation Data'!$G$29,0,10*ROW('Sanitation Data'!G85))="","",OFFSET('Sanitation Data'!$G$29,0,10*ROW('Sanitation Data'!G85)))</f>
        <v/>
      </c>
      <c r="DB91" s="390" t="str">
        <f ca="1">+IF(OFFSET('Sanitation Data'!$G$30,0,10*ROW('Sanitation Data'!G85))="","",OFFSET('Sanitation Data'!$G$30,0,10*ROW('Sanitation Data'!G85)))</f>
        <v/>
      </c>
      <c r="DC91" s="390" t="str">
        <f ca="1">+IF(OFFSET('Sanitation Data'!$G$31,0,10*ROW('Sanitation Data'!G85))="","",OFFSET('Sanitation Data'!$G$31,0,10*ROW('Sanitation Data'!G85)))</f>
        <v/>
      </c>
      <c r="DD91" s="390" t="str">
        <f ca="1">+IF(OFFSET('Sanitation Data'!$G$32,0,10*ROW('Sanitation Data'!G85))="","",OFFSET('Sanitation Data'!$G$32,0,10*ROW('Sanitation Data'!G85)))</f>
        <v/>
      </c>
      <c r="DE91" s="390" t="str">
        <f ca="1">+IF(OFFSET('Sanitation Data'!$H$28,0,10*ROW('Sanitation Data'!H85))="","",OFFSET('Sanitation Data'!$H$28,0,10*ROW('Sanitation Data'!H85)))</f>
        <v/>
      </c>
      <c r="DF91" s="390" t="str">
        <f ca="1">+IF(OFFSET('Sanitation Data'!$H$29,0,10*ROW('Sanitation Data'!H85))="","",OFFSET('Sanitation Data'!$H$29,0,10*ROW('Sanitation Data'!H85)))</f>
        <v/>
      </c>
      <c r="DG91" s="390" t="str">
        <f ca="1">+IF(OFFSET('Sanitation Data'!$H$30,0,10*ROW('Sanitation Data'!H85))="","",OFFSET('Sanitation Data'!$H$30,0,10*ROW('Sanitation Data'!H85)))</f>
        <v/>
      </c>
      <c r="DH91" s="390" t="str">
        <f ca="1">+IF(OFFSET('Sanitation Data'!$H$31,0,10*ROW('Sanitation Data'!H85))="","",OFFSET('Sanitation Data'!$H$31,0,10*ROW('Sanitation Data'!H85)))</f>
        <v/>
      </c>
      <c r="DI91" s="390" t="str">
        <f ca="1">+IF(OFFSET('Sanitation Data'!$H$32,0,10*ROW('Sanitation Data'!H85))="","",OFFSET('Sanitation Data'!$H$32,0,10*ROW('Sanitation Data'!H85)))</f>
        <v/>
      </c>
      <c r="DJ91" s="390" t="str">
        <f ca="1">+IF(OFFSET('Sanitation Data'!$I$28,0,10*ROW('Sanitation Data'!I85))="","",OFFSET('Sanitation Data'!$I$28,0,10*ROW('Sanitation Data'!I85)))</f>
        <v/>
      </c>
      <c r="DK91" s="390" t="str">
        <f ca="1">+IF(OFFSET('Sanitation Data'!$I$29,0,10*ROW('Sanitation Data'!I85))="","",OFFSET('Sanitation Data'!$I$29,0,10*ROW('Sanitation Data'!I85)))</f>
        <v/>
      </c>
      <c r="DL91" s="390" t="str">
        <f ca="1">+IF(OFFSET('Sanitation Data'!$I$30,0,10*ROW('Sanitation Data'!I85))="","",OFFSET('Sanitation Data'!$I$30,0,10*ROW('Sanitation Data'!I85)))</f>
        <v/>
      </c>
      <c r="DM91" s="390" t="str">
        <f ca="1">+IF(OFFSET('Sanitation Data'!$I$31,0,10*ROW('Sanitation Data'!I85))="","",OFFSET('Sanitation Data'!$I$31,0,10*ROW('Sanitation Data'!I85)))</f>
        <v/>
      </c>
      <c r="DN91" s="390" t="str">
        <f ca="1">+IF(OFFSET('Sanitation Data'!$I$32,0,10*ROW('Sanitation Data'!I85))="","",OFFSET('Sanitation Data'!$I$32,0,10*ROW('Sanitation Data'!I85)))</f>
        <v/>
      </c>
      <c r="DO91" s="390" t="str">
        <f ca="1">+IF(OFFSET('Hygiene Data'!$D$11,0,10*ROW('Hygiene Data'!D85))="","",OFFSET('Hygiene Data'!$D$11,0,10*ROW('Hygiene Data'!D85)))</f>
        <v/>
      </c>
      <c r="DP91" s="390" t="str">
        <f ca="1">+IF(OFFSET('Hygiene Data'!$D$12,0,10*ROW('Hygiene Data'!D85))="","",OFFSET('Hygiene Data'!$D$12,0,10*ROW('Hygiene Data'!D85)))</f>
        <v/>
      </c>
      <c r="DQ91" s="390" t="str">
        <f ca="1">+IF(OFFSET('Hygiene Data'!$D$13,0,10*ROW('Hygiene Data'!D85))="","",OFFSET('Hygiene Data'!$D$13,0,10*ROW('Hygiene Data'!D85)))</f>
        <v/>
      </c>
      <c r="DR91" s="390" t="str">
        <f ca="1">+IF(OFFSET('Hygiene Data'!$E$11,0,10*ROW('Hygiene Data'!E85))="","",OFFSET('Hygiene Data'!$E$11,0,10*ROW('Hygiene Data'!E85)))</f>
        <v/>
      </c>
      <c r="DS91" s="390" t="str">
        <f ca="1">+IF(OFFSET('Hygiene Data'!$E$12,0,10*ROW('Hygiene Data'!E85))="","",OFFSET('Hygiene Data'!$E$12,0,10*ROW('Hygiene Data'!E85)))</f>
        <v/>
      </c>
      <c r="DT91" s="390" t="str">
        <f ca="1">+IF(OFFSET('Hygiene Data'!$E$13,0,10*ROW('Hygiene Data'!E85))="","",OFFSET('Hygiene Data'!$E$13,0,10*ROW('Hygiene Data'!E85)))</f>
        <v/>
      </c>
      <c r="DU91" s="390" t="str">
        <f ca="1">+IF(OFFSET('Hygiene Data'!$F$11,0,10*ROW('Hygiene Data'!F85))="","",OFFSET('Hygiene Data'!$F$11,0,10*ROW('Hygiene Data'!F85)))</f>
        <v/>
      </c>
      <c r="DV91" s="390" t="str">
        <f ca="1">+IF(OFFSET('Hygiene Data'!$F$12,0,10*ROW('Hygiene Data'!F85))="","",OFFSET('Hygiene Data'!$F$12,0,10*ROW('Hygiene Data'!F85)))</f>
        <v/>
      </c>
      <c r="DW91" s="390" t="str">
        <f ca="1">+IF(OFFSET('Hygiene Data'!$F$13,0,10*ROW('Hygiene Data'!F85))="","",OFFSET('Hygiene Data'!$F$13,0,10*ROW('Hygiene Data'!F85)))</f>
        <v/>
      </c>
      <c r="DX91" s="390" t="str">
        <f ca="1">+IF(OFFSET('Hygiene Data'!$G$11,0,10*ROW('Hygiene Data'!G85))="","",OFFSET('Hygiene Data'!$G$11,0,10*ROW('Hygiene Data'!G85)))</f>
        <v/>
      </c>
      <c r="DY91" s="390" t="str">
        <f ca="1">+IF(OFFSET('Hygiene Data'!$G$12,0,10*ROW('Hygiene Data'!G85))="","",OFFSET('Hygiene Data'!$G$12,0,10*ROW('Hygiene Data'!G85)))</f>
        <v/>
      </c>
      <c r="DZ91" s="390" t="str">
        <f ca="1">+IF(OFFSET('Hygiene Data'!$G$13,0,10*ROW('Hygiene Data'!G85))="","",OFFSET('Hygiene Data'!$G$13,0,10*ROW('Hygiene Data'!G85)))</f>
        <v/>
      </c>
      <c r="EA91" s="390" t="str">
        <f ca="1">+IF(OFFSET('Hygiene Data'!$H$11,0,10*ROW('Hygiene Data'!H85))="","",OFFSET('Hygiene Data'!$H$11,0,10*ROW('Hygiene Data'!H85)))</f>
        <v/>
      </c>
      <c r="EB91" s="390" t="str">
        <f ca="1">+IF(OFFSET('Hygiene Data'!$H$12,0,10*ROW('Hygiene Data'!H85))="","",OFFSET('Hygiene Data'!$H$12,0,10*ROW('Hygiene Data'!H85)))</f>
        <v/>
      </c>
      <c r="EC91" s="390" t="str">
        <f ca="1">+IF(OFFSET('Hygiene Data'!$H$13,0,10*ROW('Hygiene Data'!H85))="","",OFFSET('Hygiene Data'!$H$13,0,10*ROW('Hygiene Data'!H85)))</f>
        <v/>
      </c>
      <c r="ED91" s="390" t="str">
        <f ca="1">+IF(OFFSET('Hygiene Data'!$I$11,0,10*ROW('Hygiene Data'!I85))="","",OFFSET('Hygiene Data'!$I$11,0,10*ROW('Hygiene Data'!I85)))</f>
        <v/>
      </c>
      <c r="EE91" s="390" t="str">
        <f ca="1">+IF(OFFSET('Hygiene Data'!$I$12,0,10*ROW('Hygiene Data'!I85))="","",OFFSET('Hygiene Data'!$I$12,0,10*ROW('Hygiene Data'!I85)))</f>
        <v/>
      </c>
      <c r="EF91" s="390" t="str">
        <f ca="1">+IF(OFFSET('Hygiene Data'!$I$13,0,10*ROW('Hygiene Data'!I85))="","",OFFSET('Hygiene Data'!$I$13,0,10*ROW('Hygiene Data'!I85)))</f>
        <v/>
      </c>
    </row>
    <row r="92" spans="1:136" x14ac:dyDescent="0.25">
      <c r="A92" s="499" t="str">
        <f ca="1">+IF(OFFSET('Water Data'!$B$2,0,10*ROW('Water Data'!E86))="","",OFFSET('Water Data'!$B$2,0,10*ROW('Water Data'!E86)))</f>
        <v/>
      </c>
      <c r="B92" s="499"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26" t="str">
        <f t="shared" ca="1" si="1"/>
        <v/>
      </c>
      <c r="D92" s="527"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27"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27"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27"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27"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27"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27"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27"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27"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27"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27"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27"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27"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27"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27"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27"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27"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27"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28"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28"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28"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28"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28"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28"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28"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28"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28"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28"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28"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28"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28"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28"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28"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28"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28"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28"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28"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28"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28"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28"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28"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28"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28"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28"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28"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28"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28"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28"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29"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605"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29"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29"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29"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29"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29"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29"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29"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29"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29"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29"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29"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29"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29"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29"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29"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29"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90" t="str">
        <f ca="1">+IF(OFFSET('Water Data'!$D$27,0,10*ROW('Water Data'!D86))="","",OFFSET('Water Data'!$D$27,0,10*ROW('Water Data'!D86)))</f>
        <v/>
      </c>
      <c r="BT92" s="390" t="str">
        <f ca="1">+IF(OFFSET('Water Data'!$D$28,0,10*ROW('Water Data'!D86))="","",OFFSET('Water Data'!$D$28,0,10*ROW('Water Data'!D86)))</f>
        <v/>
      </c>
      <c r="BU92" s="390" t="str">
        <f ca="1">+IF(OFFSET('Water Data'!$D$29,0,10*ROW('Water Data'!D86))="","",OFFSET('Water Data'!$D$29,0,10*ROW('Water Data'!D86)))</f>
        <v/>
      </c>
      <c r="BV92" s="390" t="str">
        <f ca="1">+IF(OFFSET('Water Data'!$E$27,0,10*ROW('Water Data'!E86))="","",OFFSET('Water Data'!$E$27,0,10*ROW('Water Data'!E86)))</f>
        <v/>
      </c>
      <c r="BW92" s="390" t="str">
        <f ca="1">+IF(OFFSET('Water Data'!$E$28,0,10*ROW('Water Data'!E86))="","",OFFSET('Water Data'!$E$28,0,10*ROW('Water Data'!E86)))</f>
        <v/>
      </c>
      <c r="BX92" s="390" t="str">
        <f ca="1">+IF(OFFSET('Water Data'!$E$29,0,10*ROW('Water Data'!E86))="","",OFFSET('Water Data'!$E$29,0,10*ROW('Water Data'!E86)))</f>
        <v/>
      </c>
      <c r="BY92" s="390" t="str">
        <f ca="1">+IF(OFFSET('Water Data'!$F$27,0,10*ROW('Water Data'!F86))="","",OFFSET('Water Data'!$F$27,0,10*ROW('Water Data'!F86)))</f>
        <v/>
      </c>
      <c r="BZ92" s="390" t="str">
        <f ca="1">+IF(OFFSET('Water Data'!$F$28,0,10*ROW('Water Data'!F86))="","",OFFSET('Water Data'!$F$28,0,10*ROW('Water Data'!F86)))</f>
        <v/>
      </c>
      <c r="CA92" s="390" t="str">
        <f ca="1">+IF(OFFSET('Water Data'!$F$29,0,10*ROW('Water Data'!F86))="","",OFFSET('Water Data'!$F$29,0,10*ROW('Water Data'!F86)))</f>
        <v/>
      </c>
      <c r="CB92" s="390" t="str">
        <f ca="1">+IF(OFFSET('Water Data'!$G$27,0,10*ROW('Water Data'!G86))="","",OFFSET('Water Data'!$G$27,0,10*ROW('Water Data'!G86)))</f>
        <v/>
      </c>
      <c r="CC92" s="390" t="str">
        <f ca="1">+IF(OFFSET('Water Data'!$G$28,0,10*ROW('Water Data'!G86))="","",OFFSET('Water Data'!$G$28,0,10*ROW('Water Data'!G86)))</f>
        <v/>
      </c>
      <c r="CD92" s="390" t="str">
        <f ca="1">+IF(OFFSET('Water Data'!$G$29,0,10*ROW('Water Data'!G86))="","",OFFSET('Water Data'!$G$29,0,10*ROW('Water Data'!G86)))</f>
        <v/>
      </c>
      <c r="CE92" s="390" t="str">
        <f ca="1">+IF(OFFSET('Water Data'!$H$27,0,10*ROW('Water Data'!H86))="","",OFFSET('Water Data'!$H$27,0,10*ROW('Water Data'!H86)))</f>
        <v/>
      </c>
      <c r="CF92" s="390" t="str">
        <f ca="1">+IF(OFFSET('Water Data'!$H$28,0,10*ROW('Water Data'!H86))="","",OFFSET('Water Data'!$H$28,0,10*ROW('Water Data'!H86)))</f>
        <v/>
      </c>
      <c r="CG92" s="390" t="str">
        <f ca="1">+IF(OFFSET('Water Data'!$H$29,0,10*ROW('Water Data'!H86))="","",OFFSET('Water Data'!$H$29,0,10*ROW('Water Data'!H86)))</f>
        <v/>
      </c>
      <c r="CH92" s="390" t="str">
        <f ca="1">+IF(OFFSET('Water Data'!$I$27,0,10*ROW('Water Data'!I86))="","",OFFSET('Water Data'!$I$27,0,10*ROW('Water Data'!I86)))</f>
        <v/>
      </c>
      <c r="CI92" s="390" t="str">
        <f ca="1">+IF(OFFSET('Water Data'!$I$28,0,10*ROW('Water Data'!I86))="","",OFFSET('Water Data'!$I$28,0,10*ROW('Water Data'!I86)))</f>
        <v/>
      </c>
      <c r="CJ92" s="390" t="str">
        <f ca="1">+IF(OFFSET('Water Data'!$I$29,0,10*ROW('Water Data'!I86))="","",OFFSET('Water Data'!$I$29,0,10*ROW('Water Data'!I86)))</f>
        <v/>
      </c>
      <c r="CK92" s="390" t="str">
        <f ca="1">+IF(OFFSET('Sanitation Data'!$D$28,0,10*ROW('Sanitation Data'!D86))="","",OFFSET('Sanitation Data'!$D$28,0,10*ROW('Sanitation Data'!D86)))</f>
        <v/>
      </c>
      <c r="CL92" s="390" t="str">
        <f ca="1">+IF(OFFSET('Sanitation Data'!$D$29,0,10*ROW('Sanitation Data'!D86))="","",OFFSET('Sanitation Data'!$D$29,0,10*ROW('Sanitation Data'!D86)))</f>
        <v/>
      </c>
      <c r="CM92" s="390" t="str">
        <f ca="1">+IF(OFFSET('Sanitation Data'!$D$30,0,10*ROW('Sanitation Data'!D86))="","",OFFSET('Sanitation Data'!$D$30,0,10*ROW('Sanitation Data'!D86)))</f>
        <v/>
      </c>
      <c r="CN92" s="390" t="str">
        <f ca="1">+IF(OFFSET('Sanitation Data'!$D$31,0,10*ROW('Sanitation Data'!D86))="","",OFFSET('Sanitation Data'!$D$31,0,10*ROW('Sanitation Data'!D86)))</f>
        <v/>
      </c>
      <c r="CO92" s="390" t="str">
        <f ca="1">+IF(OFFSET('Sanitation Data'!$D$32,0,10*ROW('Sanitation Data'!D86))="","",OFFSET('Sanitation Data'!$D$32,0,10*ROW('Sanitation Data'!D86)))</f>
        <v/>
      </c>
      <c r="CP92" s="390" t="str">
        <f ca="1">+IF(OFFSET('Sanitation Data'!$E$28,0,10*ROW('Sanitation Data'!E86))="","",OFFSET('Sanitation Data'!$E$28,0,10*ROW('Sanitation Data'!E86)))</f>
        <v/>
      </c>
      <c r="CQ92" s="390" t="str">
        <f ca="1">+IF(OFFSET('Sanitation Data'!$E$29,0,10*ROW('Sanitation Data'!E86))="","",OFFSET('Sanitation Data'!$E$29,0,10*ROW('Sanitation Data'!E86)))</f>
        <v/>
      </c>
      <c r="CR92" s="390" t="str">
        <f ca="1">+IF(OFFSET('Sanitation Data'!$E$30,0,10*ROW('Sanitation Data'!E86))="","",OFFSET('Sanitation Data'!$E$30,0,10*ROW('Sanitation Data'!E86)))</f>
        <v/>
      </c>
      <c r="CS92" s="390" t="str">
        <f ca="1">+IF(OFFSET('Sanitation Data'!$E$31,0,10*ROW('Sanitation Data'!E86))="","",OFFSET('Sanitation Data'!$E$31,0,10*ROW('Sanitation Data'!E86)))</f>
        <v/>
      </c>
      <c r="CT92" s="390" t="str">
        <f ca="1">+IF(OFFSET('Sanitation Data'!$E$32,0,10*ROW('Sanitation Data'!E86))="","",OFFSET('Sanitation Data'!$E$32,0,10*ROW('Sanitation Data'!E86)))</f>
        <v/>
      </c>
      <c r="CU92" s="390" t="str">
        <f ca="1">+IF(OFFSET('Sanitation Data'!$F$28,0,10*ROW('Sanitation Data'!F86))="","",OFFSET('Sanitation Data'!$F$28,0,10*ROW('Sanitation Data'!F86)))</f>
        <v/>
      </c>
      <c r="CV92" s="390" t="str">
        <f ca="1">+IF(OFFSET('Sanitation Data'!$F$29,0,10*ROW('Sanitation Data'!F86))="","",OFFSET('Sanitation Data'!$F$29,0,10*ROW('Sanitation Data'!F86)))</f>
        <v/>
      </c>
      <c r="CW92" s="390" t="str">
        <f ca="1">+IF(OFFSET('Sanitation Data'!$F$30,0,10*ROW('Sanitation Data'!F86))="","",OFFSET('Sanitation Data'!$F$30,0,10*ROW('Sanitation Data'!F86)))</f>
        <v/>
      </c>
      <c r="CX92" s="390" t="str">
        <f ca="1">+IF(OFFSET('Sanitation Data'!$F$31,0,10*ROW('Sanitation Data'!F86))="","",OFFSET('Sanitation Data'!$F$31,0,10*ROW('Sanitation Data'!F86)))</f>
        <v/>
      </c>
      <c r="CY92" s="390" t="str">
        <f ca="1">+IF(OFFSET('Sanitation Data'!$F$32,0,10*ROW('Sanitation Data'!F86))="","",OFFSET('Sanitation Data'!$F$32,0,10*ROW('Sanitation Data'!F86)))</f>
        <v/>
      </c>
      <c r="CZ92" s="390" t="str">
        <f ca="1">+IF(OFFSET('Sanitation Data'!$G$28,0,10*ROW('Sanitation Data'!G86))="","",OFFSET('Sanitation Data'!$G$28,0,10*ROW('Sanitation Data'!G86)))</f>
        <v/>
      </c>
      <c r="DA92" s="390" t="str">
        <f ca="1">+IF(OFFSET('Sanitation Data'!$G$29,0,10*ROW('Sanitation Data'!G86))="","",OFFSET('Sanitation Data'!$G$29,0,10*ROW('Sanitation Data'!G86)))</f>
        <v/>
      </c>
      <c r="DB92" s="390" t="str">
        <f ca="1">+IF(OFFSET('Sanitation Data'!$G$30,0,10*ROW('Sanitation Data'!G86))="","",OFFSET('Sanitation Data'!$G$30,0,10*ROW('Sanitation Data'!G86)))</f>
        <v/>
      </c>
      <c r="DC92" s="390" t="str">
        <f ca="1">+IF(OFFSET('Sanitation Data'!$G$31,0,10*ROW('Sanitation Data'!G86))="","",OFFSET('Sanitation Data'!$G$31,0,10*ROW('Sanitation Data'!G86)))</f>
        <v/>
      </c>
      <c r="DD92" s="390" t="str">
        <f ca="1">+IF(OFFSET('Sanitation Data'!$G$32,0,10*ROW('Sanitation Data'!G86))="","",OFFSET('Sanitation Data'!$G$32,0,10*ROW('Sanitation Data'!G86)))</f>
        <v/>
      </c>
      <c r="DE92" s="390" t="str">
        <f ca="1">+IF(OFFSET('Sanitation Data'!$H$28,0,10*ROW('Sanitation Data'!H86))="","",OFFSET('Sanitation Data'!$H$28,0,10*ROW('Sanitation Data'!H86)))</f>
        <v/>
      </c>
      <c r="DF92" s="390" t="str">
        <f ca="1">+IF(OFFSET('Sanitation Data'!$H$29,0,10*ROW('Sanitation Data'!H86))="","",OFFSET('Sanitation Data'!$H$29,0,10*ROW('Sanitation Data'!H86)))</f>
        <v/>
      </c>
      <c r="DG92" s="390" t="str">
        <f ca="1">+IF(OFFSET('Sanitation Data'!$H$30,0,10*ROW('Sanitation Data'!H86))="","",OFFSET('Sanitation Data'!$H$30,0,10*ROW('Sanitation Data'!H86)))</f>
        <v/>
      </c>
      <c r="DH92" s="390" t="str">
        <f ca="1">+IF(OFFSET('Sanitation Data'!$H$31,0,10*ROW('Sanitation Data'!H86))="","",OFFSET('Sanitation Data'!$H$31,0,10*ROW('Sanitation Data'!H86)))</f>
        <v/>
      </c>
      <c r="DI92" s="390" t="str">
        <f ca="1">+IF(OFFSET('Sanitation Data'!$H$32,0,10*ROW('Sanitation Data'!H86))="","",OFFSET('Sanitation Data'!$H$32,0,10*ROW('Sanitation Data'!H86)))</f>
        <v/>
      </c>
      <c r="DJ92" s="390" t="str">
        <f ca="1">+IF(OFFSET('Sanitation Data'!$I$28,0,10*ROW('Sanitation Data'!I86))="","",OFFSET('Sanitation Data'!$I$28,0,10*ROW('Sanitation Data'!I86)))</f>
        <v/>
      </c>
      <c r="DK92" s="390" t="str">
        <f ca="1">+IF(OFFSET('Sanitation Data'!$I$29,0,10*ROW('Sanitation Data'!I86))="","",OFFSET('Sanitation Data'!$I$29,0,10*ROW('Sanitation Data'!I86)))</f>
        <v/>
      </c>
      <c r="DL92" s="390" t="str">
        <f ca="1">+IF(OFFSET('Sanitation Data'!$I$30,0,10*ROW('Sanitation Data'!I86))="","",OFFSET('Sanitation Data'!$I$30,0,10*ROW('Sanitation Data'!I86)))</f>
        <v/>
      </c>
      <c r="DM92" s="390" t="str">
        <f ca="1">+IF(OFFSET('Sanitation Data'!$I$31,0,10*ROW('Sanitation Data'!I86))="","",OFFSET('Sanitation Data'!$I$31,0,10*ROW('Sanitation Data'!I86)))</f>
        <v/>
      </c>
      <c r="DN92" s="390" t="str">
        <f ca="1">+IF(OFFSET('Sanitation Data'!$I$32,0,10*ROW('Sanitation Data'!I86))="","",OFFSET('Sanitation Data'!$I$32,0,10*ROW('Sanitation Data'!I86)))</f>
        <v/>
      </c>
      <c r="DO92" s="390" t="str">
        <f ca="1">+IF(OFFSET('Hygiene Data'!$D$11,0,10*ROW('Hygiene Data'!D86))="","",OFFSET('Hygiene Data'!$D$11,0,10*ROW('Hygiene Data'!D86)))</f>
        <v/>
      </c>
      <c r="DP92" s="390" t="str">
        <f ca="1">+IF(OFFSET('Hygiene Data'!$D$12,0,10*ROW('Hygiene Data'!D86))="","",OFFSET('Hygiene Data'!$D$12,0,10*ROW('Hygiene Data'!D86)))</f>
        <v/>
      </c>
      <c r="DQ92" s="390" t="str">
        <f ca="1">+IF(OFFSET('Hygiene Data'!$D$13,0,10*ROW('Hygiene Data'!D86))="","",OFFSET('Hygiene Data'!$D$13,0,10*ROW('Hygiene Data'!D86)))</f>
        <v/>
      </c>
      <c r="DR92" s="390" t="str">
        <f ca="1">+IF(OFFSET('Hygiene Data'!$E$11,0,10*ROW('Hygiene Data'!E86))="","",OFFSET('Hygiene Data'!$E$11,0,10*ROW('Hygiene Data'!E86)))</f>
        <v/>
      </c>
      <c r="DS92" s="390" t="str">
        <f ca="1">+IF(OFFSET('Hygiene Data'!$E$12,0,10*ROW('Hygiene Data'!E86))="","",OFFSET('Hygiene Data'!$E$12,0,10*ROW('Hygiene Data'!E86)))</f>
        <v/>
      </c>
      <c r="DT92" s="390" t="str">
        <f ca="1">+IF(OFFSET('Hygiene Data'!$E$13,0,10*ROW('Hygiene Data'!E86))="","",OFFSET('Hygiene Data'!$E$13,0,10*ROW('Hygiene Data'!E86)))</f>
        <v/>
      </c>
      <c r="DU92" s="390" t="str">
        <f ca="1">+IF(OFFSET('Hygiene Data'!$F$11,0,10*ROW('Hygiene Data'!F86))="","",OFFSET('Hygiene Data'!$F$11,0,10*ROW('Hygiene Data'!F86)))</f>
        <v/>
      </c>
      <c r="DV92" s="390" t="str">
        <f ca="1">+IF(OFFSET('Hygiene Data'!$F$12,0,10*ROW('Hygiene Data'!F86))="","",OFFSET('Hygiene Data'!$F$12,0,10*ROW('Hygiene Data'!F86)))</f>
        <v/>
      </c>
      <c r="DW92" s="390" t="str">
        <f ca="1">+IF(OFFSET('Hygiene Data'!$F$13,0,10*ROW('Hygiene Data'!F86))="","",OFFSET('Hygiene Data'!$F$13,0,10*ROW('Hygiene Data'!F86)))</f>
        <v/>
      </c>
      <c r="DX92" s="390" t="str">
        <f ca="1">+IF(OFFSET('Hygiene Data'!$G$11,0,10*ROW('Hygiene Data'!G86))="","",OFFSET('Hygiene Data'!$G$11,0,10*ROW('Hygiene Data'!G86)))</f>
        <v/>
      </c>
      <c r="DY92" s="390" t="str">
        <f ca="1">+IF(OFFSET('Hygiene Data'!$G$12,0,10*ROW('Hygiene Data'!G86))="","",OFFSET('Hygiene Data'!$G$12,0,10*ROW('Hygiene Data'!G86)))</f>
        <v/>
      </c>
      <c r="DZ92" s="390" t="str">
        <f ca="1">+IF(OFFSET('Hygiene Data'!$G$13,0,10*ROW('Hygiene Data'!G86))="","",OFFSET('Hygiene Data'!$G$13,0,10*ROW('Hygiene Data'!G86)))</f>
        <v/>
      </c>
      <c r="EA92" s="390" t="str">
        <f ca="1">+IF(OFFSET('Hygiene Data'!$H$11,0,10*ROW('Hygiene Data'!H86))="","",OFFSET('Hygiene Data'!$H$11,0,10*ROW('Hygiene Data'!H86)))</f>
        <v/>
      </c>
      <c r="EB92" s="390" t="str">
        <f ca="1">+IF(OFFSET('Hygiene Data'!$H$12,0,10*ROW('Hygiene Data'!H86))="","",OFFSET('Hygiene Data'!$H$12,0,10*ROW('Hygiene Data'!H86)))</f>
        <v/>
      </c>
      <c r="EC92" s="390" t="str">
        <f ca="1">+IF(OFFSET('Hygiene Data'!$H$13,0,10*ROW('Hygiene Data'!H86))="","",OFFSET('Hygiene Data'!$H$13,0,10*ROW('Hygiene Data'!H86)))</f>
        <v/>
      </c>
      <c r="ED92" s="390" t="str">
        <f ca="1">+IF(OFFSET('Hygiene Data'!$I$11,0,10*ROW('Hygiene Data'!I86))="","",OFFSET('Hygiene Data'!$I$11,0,10*ROW('Hygiene Data'!I86)))</f>
        <v/>
      </c>
      <c r="EE92" s="390" t="str">
        <f ca="1">+IF(OFFSET('Hygiene Data'!$I$12,0,10*ROW('Hygiene Data'!I86))="","",OFFSET('Hygiene Data'!$I$12,0,10*ROW('Hygiene Data'!I86)))</f>
        <v/>
      </c>
      <c r="EF92" s="390" t="str">
        <f ca="1">+IF(OFFSET('Hygiene Data'!$I$13,0,10*ROW('Hygiene Data'!I86))="","",OFFSET('Hygiene Data'!$I$13,0,10*ROW('Hygiene Data'!I86)))</f>
        <v/>
      </c>
    </row>
    <row r="93" spans="1:136" x14ac:dyDescent="0.25">
      <c r="A93" s="499" t="str">
        <f ca="1">+IF(OFFSET('Water Data'!$B$2,0,10*ROW('Water Data'!E87))="","",OFFSET('Water Data'!$B$2,0,10*ROW('Water Data'!E87)))</f>
        <v/>
      </c>
      <c r="B93" s="499"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26" t="str">
        <f t="shared" ca="1" si="1"/>
        <v/>
      </c>
      <c r="D93" s="527"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27"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27"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27"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27"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27"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27"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27"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27"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27"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27"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27"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27"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27"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27"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27"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27"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27"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28"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28"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28"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28"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28"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28"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28"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28"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28"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28"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28"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28"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28"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28"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28"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28"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28"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28"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28"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28"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28"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28"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28"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28"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28"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28"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28"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28"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28"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28"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29"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605"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29"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29"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29"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29"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29"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29"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29"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29"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29"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29"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29"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29"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29"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29"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29"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29"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90" t="str">
        <f ca="1">+IF(OFFSET('Water Data'!$D$27,0,10*ROW('Water Data'!D87))="","",OFFSET('Water Data'!$D$27,0,10*ROW('Water Data'!D87)))</f>
        <v/>
      </c>
      <c r="BT93" s="390" t="str">
        <f ca="1">+IF(OFFSET('Water Data'!$D$28,0,10*ROW('Water Data'!D87))="","",OFFSET('Water Data'!$D$28,0,10*ROW('Water Data'!D87)))</f>
        <v/>
      </c>
      <c r="BU93" s="390" t="str">
        <f ca="1">+IF(OFFSET('Water Data'!$D$29,0,10*ROW('Water Data'!D87))="","",OFFSET('Water Data'!$D$29,0,10*ROW('Water Data'!D87)))</f>
        <v/>
      </c>
      <c r="BV93" s="390" t="str">
        <f ca="1">+IF(OFFSET('Water Data'!$E$27,0,10*ROW('Water Data'!E87))="","",OFFSET('Water Data'!$E$27,0,10*ROW('Water Data'!E87)))</f>
        <v/>
      </c>
      <c r="BW93" s="390" t="str">
        <f ca="1">+IF(OFFSET('Water Data'!$E$28,0,10*ROW('Water Data'!E87))="","",OFFSET('Water Data'!$E$28,0,10*ROW('Water Data'!E87)))</f>
        <v/>
      </c>
      <c r="BX93" s="390" t="str">
        <f ca="1">+IF(OFFSET('Water Data'!$E$29,0,10*ROW('Water Data'!E87))="","",OFFSET('Water Data'!$E$29,0,10*ROW('Water Data'!E87)))</f>
        <v/>
      </c>
      <c r="BY93" s="390" t="str">
        <f ca="1">+IF(OFFSET('Water Data'!$F$27,0,10*ROW('Water Data'!F87))="","",OFFSET('Water Data'!$F$27,0,10*ROW('Water Data'!F87)))</f>
        <v/>
      </c>
      <c r="BZ93" s="390" t="str">
        <f ca="1">+IF(OFFSET('Water Data'!$F$28,0,10*ROW('Water Data'!F87))="","",OFFSET('Water Data'!$F$28,0,10*ROW('Water Data'!F87)))</f>
        <v/>
      </c>
      <c r="CA93" s="390" t="str">
        <f ca="1">+IF(OFFSET('Water Data'!$F$29,0,10*ROW('Water Data'!F87))="","",OFFSET('Water Data'!$F$29,0,10*ROW('Water Data'!F87)))</f>
        <v/>
      </c>
      <c r="CB93" s="390" t="str">
        <f ca="1">+IF(OFFSET('Water Data'!$G$27,0,10*ROW('Water Data'!G87))="","",OFFSET('Water Data'!$G$27,0,10*ROW('Water Data'!G87)))</f>
        <v/>
      </c>
      <c r="CC93" s="390" t="str">
        <f ca="1">+IF(OFFSET('Water Data'!$G$28,0,10*ROW('Water Data'!G87))="","",OFFSET('Water Data'!$G$28,0,10*ROW('Water Data'!G87)))</f>
        <v/>
      </c>
      <c r="CD93" s="390" t="str">
        <f ca="1">+IF(OFFSET('Water Data'!$G$29,0,10*ROW('Water Data'!G87))="","",OFFSET('Water Data'!$G$29,0,10*ROW('Water Data'!G87)))</f>
        <v/>
      </c>
      <c r="CE93" s="390" t="str">
        <f ca="1">+IF(OFFSET('Water Data'!$H$27,0,10*ROW('Water Data'!H87))="","",OFFSET('Water Data'!$H$27,0,10*ROW('Water Data'!H87)))</f>
        <v/>
      </c>
      <c r="CF93" s="390" t="str">
        <f ca="1">+IF(OFFSET('Water Data'!$H$28,0,10*ROW('Water Data'!H87))="","",OFFSET('Water Data'!$H$28,0,10*ROW('Water Data'!H87)))</f>
        <v/>
      </c>
      <c r="CG93" s="390" t="str">
        <f ca="1">+IF(OFFSET('Water Data'!$H$29,0,10*ROW('Water Data'!H87))="","",OFFSET('Water Data'!$H$29,0,10*ROW('Water Data'!H87)))</f>
        <v/>
      </c>
      <c r="CH93" s="390" t="str">
        <f ca="1">+IF(OFFSET('Water Data'!$I$27,0,10*ROW('Water Data'!I87))="","",OFFSET('Water Data'!$I$27,0,10*ROW('Water Data'!I87)))</f>
        <v/>
      </c>
      <c r="CI93" s="390" t="str">
        <f ca="1">+IF(OFFSET('Water Data'!$I$28,0,10*ROW('Water Data'!I87))="","",OFFSET('Water Data'!$I$28,0,10*ROW('Water Data'!I87)))</f>
        <v/>
      </c>
      <c r="CJ93" s="390" t="str">
        <f ca="1">+IF(OFFSET('Water Data'!$I$29,0,10*ROW('Water Data'!I87))="","",OFFSET('Water Data'!$I$29,0,10*ROW('Water Data'!I87)))</f>
        <v/>
      </c>
      <c r="CK93" s="390" t="str">
        <f ca="1">+IF(OFFSET('Sanitation Data'!$D$28,0,10*ROW('Sanitation Data'!D87))="","",OFFSET('Sanitation Data'!$D$28,0,10*ROW('Sanitation Data'!D87)))</f>
        <v/>
      </c>
      <c r="CL93" s="390" t="str">
        <f ca="1">+IF(OFFSET('Sanitation Data'!$D$29,0,10*ROW('Sanitation Data'!D87))="","",OFFSET('Sanitation Data'!$D$29,0,10*ROW('Sanitation Data'!D87)))</f>
        <v/>
      </c>
      <c r="CM93" s="390" t="str">
        <f ca="1">+IF(OFFSET('Sanitation Data'!$D$30,0,10*ROW('Sanitation Data'!D87))="","",OFFSET('Sanitation Data'!$D$30,0,10*ROW('Sanitation Data'!D87)))</f>
        <v/>
      </c>
      <c r="CN93" s="390" t="str">
        <f ca="1">+IF(OFFSET('Sanitation Data'!$D$31,0,10*ROW('Sanitation Data'!D87))="","",OFFSET('Sanitation Data'!$D$31,0,10*ROW('Sanitation Data'!D87)))</f>
        <v/>
      </c>
      <c r="CO93" s="390" t="str">
        <f ca="1">+IF(OFFSET('Sanitation Data'!$D$32,0,10*ROW('Sanitation Data'!D87))="","",OFFSET('Sanitation Data'!$D$32,0,10*ROW('Sanitation Data'!D87)))</f>
        <v/>
      </c>
      <c r="CP93" s="390" t="str">
        <f ca="1">+IF(OFFSET('Sanitation Data'!$E$28,0,10*ROW('Sanitation Data'!E87))="","",OFFSET('Sanitation Data'!$E$28,0,10*ROW('Sanitation Data'!E87)))</f>
        <v/>
      </c>
      <c r="CQ93" s="390" t="str">
        <f ca="1">+IF(OFFSET('Sanitation Data'!$E$29,0,10*ROW('Sanitation Data'!E87))="","",OFFSET('Sanitation Data'!$E$29,0,10*ROW('Sanitation Data'!E87)))</f>
        <v/>
      </c>
      <c r="CR93" s="390" t="str">
        <f ca="1">+IF(OFFSET('Sanitation Data'!$E$30,0,10*ROW('Sanitation Data'!E87))="","",OFFSET('Sanitation Data'!$E$30,0,10*ROW('Sanitation Data'!E87)))</f>
        <v/>
      </c>
      <c r="CS93" s="390" t="str">
        <f ca="1">+IF(OFFSET('Sanitation Data'!$E$31,0,10*ROW('Sanitation Data'!E87))="","",OFFSET('Sanitation Data'!$E$31,0,10*ROW('Sanitation Data'!E87)))</f>
        <v/>
      </c>
      <c r="CT93" s="390" t="str">
        <f ca="1">+IF(OFFSET('Sanitation Data'!$E$32,0,10*ROW('Sanitation Data'!E87))="","",OFFSET('Sanitation Data'!$E$32,0,10*ROW('Sanitation Data'!E87)))</f>
        <v/>
      </c>
      <c r="CU93" s="390" t="str">
        <f ca="1">+IF(OFFSET('Sanitation Data'!$F$28,0,10*ROW('Sanitation Data'!F87))="","",OFFSET('Sanitation Data'!$F$28,0,10*ROW('Sanitation Data'!F87)))</f>
        <v/>
      </c>
      <c r="CV93" s="390" t="str">
        <f ca="1">+IF(OFFSET('Sanitation Data'!$F$29,0,10*ROW('Sanitation Data'!F87))="","",OFFSET('Sanitation Data'!$F$29,0,10*ROW('Sanitation Data'!F87)))</f>
        <v/>
      </c>
      <c r="CW93" s="390" t="str">
        <f ca="1">+IF(OFFSET('Sanitation Data'!$F$30,0,10*ROW('Sanitation Data'!F87))="","",OFFSET('Sanitation Data'!$F$30,0,10*ROW('Sanitation Data'!F87)))</f>
        <v/>
      </c>
      <c r="CX93" s="390" t="str">
        <f ca="1">+IF(OFFSET('Sanitation Data'!$F$31,0,10*ROW('Sanitation Data'!F87))="","",OFFSET('Sanitation Data'!$F$31,0,10*ROW('Sanitation Data'!F87)))</f>
        <v/>
      </c>
      <c r="CY93" s="390" t="str">
        <f ca="1">+IF(OFFSET('Sanitation Data'!$F$32,0,10*ROW('Sanitation Data'!F87))="","",OFFSET('Sanitation Data'!$F$32,0,10*ROW('Sanitation Data'!F87)))</f>
        <v/>
      </c>
      <c r="CZ93" s="390" t="str">
        <f ca="1">+IF(OFFSET('Sanitation Data'!$G$28,0,10*ROW('Sanitation Data'!G87))="","",OFFSET('Sanitation Data'!$G$28,0,10*ROW('Sanitation Data'!G87)))</f>
        <v/>
      </c>
      <c r="DA93" s="390" t="str">
        <f ca="1">+IF(OFFSET('Sanitation Data'!$G$29,0,10*ROW('Sanitation Data'!G87))="","",OFFSET('Sanitation Data'!$G$29,0,10*ROW('Sanitation Data'!G87)))</f>
        <v/>
      </c>
      <c r="DB93" s="390" t="str">
        <f ca="1">+IF(OFFSET('Sanitation Data'!$G$30,0,10*ROW('Sanitation Data'!G87))="","",OFFSET('Sanitation Data'!$G$30,0,10*ROW('Sanitation Data'!G87)))</f>
        <v/>
      </c>
      <c r="DC93" s="390" t="str">
        <f ca="1">+IF(OFFSET('Sanitation Data'!$G$31,0,10*ROW('Sanitation Data'!G87))="","",OFFSET('Sanitation Data'!$G$31,0,10*ROW('Sanitation Data'!G87)))</f>
        <v/>
      </c>
      <c r="DD93" s="390" t="str">
        <f ca="1">+IF(OFFSET('Sanitation Data'!$G$32,0,10*ROW('Sanitation Data'!G87))="","",OFFSET('Sanitation Data'!$G$32,0,10*ROW('Sanitation Data'!G87)))</f>
        <v/>
      </c>
      <c r="DE93" s="390" t="str">
        <f ca="1">+IF(OFFSET('Sanitation Data'!$H$28,0,10*ROW('Sanitation Data'!H87))="","",OFFSET('Sanitation Data'!$H$28,0,10*ROW('Sanitation Data'!H87)))</f>
        <v/>
      </c>
      <c r="DF93" s="390" t="str">
        <f ca="1">+IF(OFFSET('Sanitation Data'!$H$29,0,10*ROW('Sanitation Data'!H87))="","",OFFSET('Sanitation Data'!$H$29,0,10*ROW('Sanitation Data'!H87)))</f>
        <v/>
      </c>
      <c r="DG93" s="390" t="str">
        <f ca="1">+IF(OFFSET('Sanitation Data'!$H$30,0,10*ROW('Sanitation Data'!H87))="","",OFFSET('Sanitation Data'!$H$30,0,10*ROW('Sanitation Data'!H87)))</f>
        <v/>
      </c>
      <c r="DH93" s="390" t="str">
        <f ca="1">+IF(OFFSET('Sanitation Data'!$H$31,0,10*ROW('Sanitation Data'!H87))="","",OFFSET('Sanitation Data'!$H$31,0,10*ROW('Sanitation Data'!H87)))</f>
        <v/>
      </c>
      <c r="DI93" s="390" t="str">
        <f ca="1">+IF(OFFSET('Sanitation Data'!$H$32,0,10*ROW('Sanitation Data'!H87))="","",OFFSET('Sanitation Data'!$H$32,0,10*ROW('Sanitation Data'!H87)))</f>
        <v/>
      </c>
      <c r="DJ93" s="390" t="str">
        <f ca="1">+IF(OFFSET('Sanitation Data'!$I$28,0,10*ROW('Sanitation Data'!I87))="","",OFFSET('Sanitation Data'!$I$28,0,10*ROW('Sanitation Data'!I87)))</f>
        <v/>
      </c>
      <c r="DK93" s="390" t="str">
        <f ca="1">+IF(OFFSET('Sanitation Data'!$I$29,0,10*ROW('Sanitation Data'!I87))="","",OFFSET('Sanitation Data'!$I$29,0,10*ROW('Sanitation Data'!I87)))</f>
        <v/>
      </c>
      <c r="DL93" s="390" t="str">
        <f ca="1">+IF(OFFSET('Sanitation Data'!$I$30,0,10*ROW('Sanitation Data'!I87))="","",OFFSET('Sanitation Data'!$I$30,0,10*ROW('Sanitation Data'!I87)))</f>
        <v/>
      </c>
      <c r="DM93" s="390" t="str">
        <f ca="1">+IF(OFFSET('Sanitation Data'!$I$31,0,10*ROW('Sanitation Data'!I87))="","",OFFSET('Sanitation Data'!$I$31,0,10*ROW('Sanitation Data'!I87)))</f>
        <v/>
      </c>
      <c r="DN93" s="390" t="str">
        <f ca="1">+IF(OFFSET('Sanitation Data'!$I$32,0,10*ROW('Sanitation Data'!I87))="","",OFFSET('Sanitation Data'!$I$32,0,10*ROW('Sanitation Data'!I87)))</f>
        <v/>
      </c>
      <c r="DO93" s="390" t="str">
        <f ca="1">+IF(OFFSET('Hygiene Data'!$D$11,0,10*ROW('Hygiene Data'!D87))="","",OFFSET('Hygiene Data'!$D$11,0,10*ROW('Hygiene Data'!D87)))</f>
        <v/>
      </c>
      <c r="DP93" s="390" t="str">
        <f ca="1">+IF(OFFSET('Hygiene Data'!$D$12,0,10*ROW('Hygiene Data'!D87))="","",OFFSET('Hygiene Data'!$D$12,0,10*ROW('Hygiene Data'!D87)))</f>
        <v/>
      </c>
      <c r="DQ93" s="390" t="str">
        <f ca="1">+IF(OFFSET('Hygiene Data'!$D$13,0,10*ROW('Hygiene Data'!D87))="","",OFFSET('Hygiene Data'!$D$13,0,10*ROW('Hygiene Data'!D87)))</f>
        <v/>
      </c>
      <c r="DR93" s="390" t="str">
        <f ca="1">+IF(OFFSET('Hygiene Data'!$E$11,0,10*ROW('Hygiene Data'!E87))="","",OFFSET('Hygiene Data'!$E$11,0,10*ROW('Hygiene Data'!E87)))</f>
        <v/>
      </c>
      <c r="DS93" s="390" t="str">
        <f ca="1">+IF(OFFSET('Hygiene Data'!$E$12,0,10*ROW('Hygiene Data'!E87))="","",OFFSET('Hygiene Data'!$E$12,0,10*ROW('Hygiene Data'!E87)))</f>
        <v/>
      </c>
      <c r="DT93" s="390" t="str">
        <f ca="1">+IF(OFFSET('Hygiene Data'!$E$13,0,10*ROW('Hygiene Data'!E87))="","",OFFSET('Hygiene Data'!$E$13,0,10*ROW('Hygiene Data'!E87)))</f>
        <v/>
      </c>
      <c r="DU93" s="390" t="str">
        <f ca="1">+IF(OFFSET('Hygiene Data'!$F$11,0,10*ROW('Hygiene Data'!F87))="","",OFFSET('Hygiene Data'!$F$11,0,10*ROW('Hygiene Data'!F87)))</f>
        <v/>
      </c>
      <c r="DV93" s="390" t="str">
        <f ca="1">+IF(OFFSET('Hygiene Data'!$F$12,0,10*ROW('Hygiene Data'!F87))="","",OFFSET('Hygiene Data'!$F$12,0,10*ROW('Hygiene Data'!F87)))</f>
        <v/>
      </c>
      <c r="DW93" s="390" t="str">
        <f ca="1">+IF(OFFSET('Hygiene Data'!$F$13,0,10*ROW('Hygiene Data'!F87))="","",OFFSET('Hygiene Data'!$F$13,0,10*ROW('Hygiene Data'!F87)))</f>
        <v/>
      </c>
      <c r="DX93" s="390" t="str">
        <f ca="1">+IF(OFFSET('Hygiene Data'!$G$11,0,10*ROW('Hygiene Data'!G87))="","",OFFSET('Hygiene Data'!$G$11,0,10*ROW('Hygiene Data'!G87)))</f>
        <v/>
      </c>
      <c r="DY93" s="390" t="str">
        <f ca="1">+IF(OFFSET('Hygiene Data'!$G$12,0,10*ROW('Hygiene Data'!G87))="","",OFFSET('Hygiene Data'!$G$12,0,10*ROW('Hygiene Data'!G87)))</f>
        <v/>
      </c>
      <c r="DZ93" s="390" t="str">
        <f ca="1">+IF(OFFSET('Hygiene Data'!$G$13,0,10*ROW('Hygiene Data'!G87))="","",OFFSET('Hygiene Data'!$G$13,0,10*ROW('Hygiene Data'!G87)))</f>
        <v/>
      </c>
      <c r="EA93" s="390" t="str">
        <f ca="1">+IF(OFFSET('Hygiene Data'!$H$11,0,10*ROW('Hygiene Data'!H87))="","",OFFSET('Hygiene Data'!$H$11,0,10*ROW('Hygiene Data'!H87)))</f>
        <v/>
      </c>
      <c r="EB93" s="390" t="str">
        <f ca="1">+IF(OFFSET('Hygiene Data'!$H$12,0,10*ROW('Hygiene Data'!H87))="","",OFFSET('Hygiene Data'!$H$12,0,10*ROW('Hygiene Data'!H87)))</f>
        <v/>
      </c>
      <c r="EC93" s="390" t="str">
        <f ca="1">+IF(OFFSET('Hygiene Data'!$H$13,0,10*ROW('Hygiene Data'!H87))="","",OFFSET('Hygiene Data'!$H$13,0,10*ROW('Hygiene Data'!H87)))</f>
        <v/>
      </c>
      <c r="ED93" s="390" t="str">
        <f ca="1">+IF(OFFSET('Hygiene Data'!$I$11,0,10*ROW('Hygiene Data'!I87))="","",OFFSET('Hygiene Data'!$I$11,0,10*ROW('Hygiene Data'!I87)))</f>
        <v/>
      </c>
      <c r="EE93" s="390" t="str">
        <f ca="1">+IF(OFFSET('Hygiene Data'!$I$12,0,10*ROW('Hygiene Data'!I87))="","",OFFSET('Hygiene Data'!$I$12,0,10*ROW('Hygiene Data'!I87)))</f>
        <v/>
      </c>
      <c r="EF93" s="390" t="str">
        <f ca="1">+IF(OFFSET('Hygiene Data'!$I$13,0,10*ROW('Hygiene Data'!I87))="","",OFFSET('Hygiene Data'!$I$13,0,10*ROW('Hygiene Data'!I87)))</f>
        <v/>
      </c>
    </row>
    <row r="94" spans="1:136" x14ac:dyDescent="0.25">
      <c r="A94" s="499" t="str">
        <f ca="1">+IF(OFFSET('Water Data'!$B$2,0,10*ROW('Water Data'!E88))="","",OFFSET('Water Data'!$B$2,0,10*ROW('Water Data'!E88)))</f>
        <v/>
      </c>
      <c r="B94" s="499"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26" t="str">
        <f t="shared" ca="1" si="1"/>
        <v/>
      </c>
      <c r="D94" s="527"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27"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27"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27"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27"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27"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27"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27"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27"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27"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27"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27"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27"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27"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27"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27"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27"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27"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28"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28"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28"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28"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28"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28"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28"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28"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28"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28"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28"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28"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28"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28"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28"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28"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28"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28"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28"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28"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28"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28"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28"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28"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28"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28"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28"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28"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28"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28"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29"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605"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29"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29"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29"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29"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29"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29"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29"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29"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29"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29"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29"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29"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29"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29"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29"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29"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90" t="str">
        <f ca="1">+IF(OFFSET('Water Data'!$D$27,0,10*ROW('Water Data'!D88))="","",OFFSET('Water Data'!$D$27,0,10*ROW('Water Data'!D88)))</f>
        <v/>
      </c>
      <c r="BT94" s="390" t="str">
        <f ca="1">+IF(OFFSET('Water Data'!$D$28,0,10*ROW('Water Data'!D88))="","",OFFSET('Water Data'!$D$28,0,10*ROW('Water Data'!D88)))</f>
        <v/>
      </c>
      <c r="BU94" s="390" t="str">
        <f ca="1">+IF(OFFSET('Water Data'!$D$29,0,10*ROW('Water Data'!D88))="","",OFFSET('Water Data'!$D$29,0,10*ROW('Water Data'!D88)))</f>
        <v/>
      </c>
      <c r="BV94" s="390" t="str">
        <f ca="1">+IF(OFFSET('Water Data'!$E$27,0,10*ROW('Water Data'!E88))="","",OFFSET('Water Data'!$E$27,0,10*ROW('Water Data'!E88)))</f>
        <v/>
      </c>
      <c r="BW94" s="390" t="str">
        <f ca="1">+IF(OFFSET('Water Data'!$E$28,0,10*ROW('Water Data'!E88))="","",OFFSET('Water Data'!$E$28,0,10*ROW('Water Data'!E88)))</f>
        <v/>
      </c>
      <c r="BX94" s="390" t="str">
        <f ca="1">+IF(OFFSET('Water Data'!$E$29,0,10*ROW('Water Data'!E88))="","",OFFSET('Water Data'!$E$29,0,10*ROW('Water Data'!E88)))</f>
        <v/>
      </c>
      <c r="BY94" s="390" t="str">
        <f ca="1">+IF(OFFSET('Water Data'!$F$27,0,10*ROW('Water Data'!F88))="","",OFFSET('Water Data'!$F$27,0,10*ROW('Water Data'!F88)))</f>
        <v/>
      </c>
      <c r="BZ94" s="390" t="str">
        <f ca="1">+IF(OFFSET('Water Data'!$F$28,0,10*ROW('Water Data'!F88))="","",OFFSET('Water Data'!$F$28,0,10*ROW('Water Data'!F88)))</f>
        <v/>
      </c>
      <c r="CA94" s="390" t="str">
        <f ca="1">+IF(OFFSET('Water Data'!$F$29,0,10*ROW('Water Data'!F88))="","",OFFSET('Water Data'!$F$29,0,10*ROW('Water Data'!F88)))</f>
        <v/>
      </c>
      <c r="CB94" s="390" t="str">
        <f ca="1">+IF(OFFSET('Water Data'!$G$27,0,10*ROW('Water Data'!G88))="","",OFFSET('Water Data'!$G$27,0,10*ROW('Water Data'!G88)))</f>
        <v/>
      </c>
      <c r="CC94" s="390" t="str">
        <f ca="1">+IF(OFFSET('Water Data'!$G$28,0,10*ROW('Water Data'!G88))="","",OFFSET('Water Data'!$G$28,0,10*ROW('Water Data'!G88)))</f>
        <v/>
      </c>
      <c r="CD94" s="390" t="str">
        <f ca="1">+IF(OFFSET('Water Data'!$G$29,0,10*ROW('Water Data'!G88))="","",OFFSET('Water Data'!$G$29,0,10*ROW('Water Data'!G88)))</f>
        <v/>
      </c>
      <c r="CE94" s="390" t="str">
        <f ca="1">+IF(OFFSET('Water Data'!$H$27,0,10*ROW('Water Data'!H88))="","",OFFSET('Water Data'!$H$27,0,10*ROW('Water Data'!H88)))</f>
        <v/>
      </c>
      <c r="CF94" s="390" t="str">
        <f ca="1">+IF(OFFSET('Water Data'!$H$28,0,10*ROW('Water Data'!H88))="","",OFFSET('Water Data'!$H$28,0,10*ROW('Water Data'!H88)))</f>
        <v/>
      </c>
      <c r="CG94" s="390" t="str">
        <f ca="1">+IF(OFFSET('Water Data'!$H$29,0,10*ROW('Water Data'!H88))="","",OFFSET('Water Data'!$H$29,0,10*ROW('Water Data'!H88)))</f>
        <v/>
      </c>
      <c r="CH94" s="390" t="str">
        <f ca="1">+IF(OFFSET('Water Data'!$I$27,0,10*ROW('Water Data'!I88))="","",OFFSET('Water Data'!$I$27,0,10*ROW('Water Data'!I88)))</f>
        <v/>
      </c>
      <c r="CI94" s="390" t="str">
        <f ca="1">+IF(OFFSET('Water Data'!$I$28,0,10*ROW('Water Data'!I88))="","",OFFSET('Water Data'!$I$28,0,10*ROW('Water Data'!I88)))</f>
        <v/>
      </c>
      <c r="CJ94" s="390" t="str">
        <f ca="1">+IF(OFFSET('Water Data'!$I$29,0,10*ROW('Water Data'!I88))="","",OFFSET('Water Data'!$I$29,0,10*ROW('Water Data'!I88)))</f>
        <v/>
      </c>
      <c r="CK94" s="390" t="str">
        <f ca="1">+IF(OFFSET('Sanitation Data'!$D$28,0,10*ROW('Sanitation Data'!D88))="","",OFFSET('Sanitation Data'!$D$28,0,10*ROW('Sanitation Data'!D88)))</f>
        <v/>
      </c>
      <c r="CL94" s="390" t="str">
        <f ca="1">+IF(OFFSET('Sanitation Data'!$D$29,0,10*ROW('Sanitation Data'!D88))="","",OFFSET('Sanitation Data'!$D$29,0,10*ROW('Sanitation Data'!D88)))</f>
        <v/>
      </c>
      <c r="CM94" s="390" t="str">
        <f ca="1">+IF(OFFSET('Sanitation Data'!$D$30,0,10*ROW('Sanitation Data'!D88))="","",OFFSET('Sanitation Data'!$D$30,0,10*ROW('Sanitation Data'!D88)))</f>
        <v/>
      </c>
      <c r="CN94" s="390" t="str">
        <f ca="1">+IF(OFFSET('Sanitation Data'!$D$31,0,10*ROW('Sanitation Data'!D88))="","",OFFSET('Sanitation Data'!$D$31,0,10*ROW('Sanitation Data'!D88)))</f>
        <v/>
      </c>
      <c r="CO94" s="390" t="str">
        <f ca="1">+IF(OFFSET('Sanitation Data'!$D$32,0,10*ROW('Sanitation Data'!D88))="","",OFFSET('Sanitation Data'!$D$32,0,10*ROW('Sanitation Data'!D88)))</f>
        <v/>
      </c>
      <c r="CP94" s="390" t="str">
        <f ca="1">+IF(OFFSET('Sanitation Data'!$E$28,0,10*ROW('Sanitation Data'!E88))="","",OFFSET('Sanitation Data'!$E$28,0,10*ROW('Sanitation Data'!E88)))</f>
        <v/>
      </c>
      <c r="CQ94" s="390" t="str">
        <f ca="1">+IF(OFFSET('Sanitation Data'!$E$29,0,10*ROW('Sanitation Data'!E88))="","",OFFSET('Sanitation Data'!$E$29,0,10*ROW('Sanitation Data'!E88)))</f>
        <v/>
      </c>
      <c r="CR94" s="390" t="str">
        <f ca="1">+IF(OFFSET('Sanitation Data'!$E$30,0,10*ROW('Sanitation Data'!E88))="","",OFFSET('Sanitation Data'!$E$30,0,10*ROW('Sanitation Data'!E88)))</f>
        <v/>
      </c>
      <c r="CS94" s="390" t="str">
        <f ca="1">+IF(OFFSET('Sanitation Data'!$E$31,0,10*ROW('Sanitation Data'!E88))="","",OFFSET('Sanitation Data'!$E$31,0,10*ROW('Sanitation Data'!E88)))</f>
        <v/>
      </c>
      <c r="CT94" s="390" t="str">
        <f ca="1">+IF(OFFSET('Sanitation Data'!$E$32,0,10*ROW('Sanitation Data'!E88))="","",OFFSET('Sanitation Data'!$E$32,0,10*ROW('Sanitation Data'!E88)))</f>
        <v/>
      </c>
      <c r="CU94" s="390" t="str">
        <f ca="1">+IF(OFFSET('Sanitation Data'!$F$28,0,10*ROW('Sanitation Data'!F88))="","",OFFSET('Sanitation Data'!$F$28,0,10*ROW('Sanitation Data'!F88)))</f>
        <v/>
      </c>
      <c r="CV94" s="390" t="str">
        <f ca="1">+IF(OFFSET('Sanitation Data'!$F$29,0,10*ROW('Sanitation Data'!F88))="","",OFFSET('Sanitation Data'!$F$29,0,10*ROW('Sanitation Data'!F88)))</f>
        <v/>
      </c>
      <c r="CW94" s="390" t="str">
        <f ca="1">+IF(OFFSET('Sanitation Data'!$F$30,0,10*ROW('Sanitation Data'!F88))="","",OFFSET('Sanitation Data'!$F$30,0,10*ROW('Sanitation Data'!F88)))</f>
        <v/>
      </c>
      <c r="CX94" s="390" t="str">
        <f ca="1">+IF(OFFSET('Sanitation Data'!$F$31,0,10*ROW('Sanitation Data'!F88))="","",OFFSET('Sanitation Data'!$F$31,0,10*ROW('Sanitation Data'!F88)))</f>
        <v/>
      </c>
      <c r="CY94" s="390" t="str">
        <f ca="1">+IF(OFFSET('Sanitation Data'!$F$32,0,10*ROW('Sanitation Data'!F88))="","",OFFSET('Sanitation Data'!$F$32,0,10*ROW('Sanitation Data'!F88)))</f>
        <v/>
      </c>
      <c r="CZ94" s="390" t="str">
        <f ca="1">+IF(OFFSET('Sanitation Data'!$G$28,0,10*ROW('Sanitation Data'!G88))="","",OFFSET('Sanitation Data'!$G$28,0,10*ROW('Sanitation Data'!G88)))</f>
        <v/>
      </c>
      <c r="DA94" s="390" t="str">
        <f ca="1">+IF(OFFSET('Sanitation Data'!$G$29,0,10*ROW('Sanitation Data'!G88))="","",OFFSET('Sanitation Data'!$G$29,0,10*ROW('Sanitation Data'!G88)))</f>
        <v/>
      </c>
      <c r="DB94" s="390" t="str">
        <f ca="1">+IF(OFFSET('Sanitation Data'!$G$30,0,10*ROW('Sanitation Data'!G88))="","",OFFSET('Sanitation Data'!$G$30,0,10*ROW('Sanitation Data'!G88)))</f>
        <v/>
      </c>
      <c r="DC94" s="390" t="str">
        <f ca="1">+IF(OFFSET('Sanitation Data'!$G$31,0,10*ROW('Sanitation Data'!G88))="","",OFFSET('Sanitation Data'!$G$31,0,10*ROW('Sanitation Data'!G88)))</f>
        <v/>
      </c>
      <c r="DD94" s="390" t="str">
        <f ca="1">+IF(OFFSET('Sanitation Data'!$G$32,0,10*ROW('Sanitation Data'!G88))="","",OFFSET('Sanitation Data'!$G$32,0,10*ROW('Sanitation Data'!G88)))</f>
        <v/>
      </c>
      <c r="DE94" s="390" t="str">
        <f ca="1">+IF(OFFSET('Sanitation Data'!$H$28,0,10*ROW('Sanitation Data'!H88))="","",OFFSET('Sanitation Data'!$H$28,0,10*ROW('Sanitation Data'!H88)))</f>
        <v/>
      </c>
      <c r="DF94" s="390" t="str">
        <f ca="1">+IF(OFFSET('Sanitation Data'!$H$29,0,10*ROW('Sanitation Data'!H88))="","",OFFSET('Sanitation Data'!$H$29,0,10*ROW('Sanitation Data'!H88)))</f>
        <v/>
      </c>
      <c r="DG94" s="390" t="str">
        <f ca="1">+IF(OFFSET('Sanitation Data'!$H$30,0,10*ROW('Sanitation Data'!H88))="","",OFFSET('Sanitation Data'!$H$30,0,10*ROW('Sanitation Data'!H88)))</f>
        <v/>
      </c>
      <c r="DH94" s="390" t="str">
        <f ca="1">+IF(OFFSET('Sanitation Data'!$H$31,0,10*ROW('Sanitation Data'!H88))="","",OFFSET('Sanitation Data'!$H$31,0,10*ROW('Sanitation Data'!H88)))</f>
        <v/>
      </c>
      <c r="DI94" s="390" t="str">
        <f ca="1">+IF(OFFSET('Sanitation Data'!$H$32,0,10*ROW('Sanitation Data'!H88))="","",OFFSET('Sanitation Data'!$H$32,0,10*ROW('Sanitation Data'!H88)))</f>
        <v/>
      </c>
      <c r="DJ94" s="390" t="str">
        <f ca="1">+IF(OFFSET('Sanitation Data'!$I$28,0,10*ROW('Sanitation Data'!I88))="","",OFFSET('Sanitation Data'!$I$28,0,10*ROW('Sanitation Data'!I88)))</f>
        <v/>
      </c>
      <c r="DK94" s="390" t="str">
        <f ca="1">+IF(OFFSET('Sanitation Data'!$I$29,0,10*ROW('Sanitation Data'!I88))="","",OFFSET('Sanitation Data'!$I$29,0,10*ROW('Sanitation Data'!I88)))</f>
        <v/>
      </c>
      <c r="DL94" s="390" t="str">
        <f ca="1">+IF(OFFSET('Sanitation Data'!$I$30,0,10*ROW('Sanitation Data'!I88))="","",OFFSET('Sanitation Data'!$I$30,0,10*ROW('Sanitation Data'!I88)))</f>
        <v/>
      </c>
      <c r="DM94" s="390" t="str">
        <f ca="1">+IF(OFFSET('Sanitation Data'!$I$31,0,10*ROW('Sanitation Data'!I88))="","",OFFSET('Sanitation Data'!$I$31,0,10*ROW('Sanitation Data'!I88)))</f>
        <v/>
      </c>
      <c r="DN94" s="390" t="str">
        <f ca="1">+IF(OFFSET('Sanitation Data'!$I$32,0,10*ROW('Sanitation Data'!I88))="","",OFFSET('Sanitation Data'!$I$32,0,10*ROW('Sanitation Data'!I88)))</f>
        <v/>
      </c>
      <c r="DO94" s="390" t="str">
        <f ca="1">+IF(OFFSET('Hygiene Data'!$D$11,0,10*ROW('Hygiene Data'!D88))="","",OFFSET('Hygiene Data'!$D$11,0,10*ROW('Hygiene Data'!D88)))</f>
        <v/>
      </c>
      <c r="DP94" s="390" t="str">
        <f ca="1">+IF(OFFSET('Hygiene Data'!$D$12,0,10*ROW('Hygiene Data'!D88))="","",OFFSET('Hygiene Data'!$D$12,0,10*ROW('Hygiene Data'!D88)))</f>
        <v/>
      </c>
      <c r="DQ94" s="390" t="str">
        <f ca="1">+IF(OFFSET('Hygiene Data'!$D$13,0,10*ROW('Hygiene Data'!D88))="","",OFFSET('Hygiene Data'!$D$13,0,10*ROW('Hygiene Data'!D88)))</f>
        <v/>
      </c>
      <c r="DR94" s="390" t="str">
        <f ca="1">+IF(OFFSET('Hygiene Data'!$E$11,0,10*ROW('Hygiene Data'!E88))="","",OFFSET('Hygiene Data'!$E$11,0,10*ROW('Hygiene Data'!E88)))</f>
        <v/>
      </c>
      <c r="DS94" s="390" t="str">
        <f ca="1">+IF(OFFSET('Hygiene Data'!$E$12,0,10*ROW('Hygiene Data'!E88))="","",OFFSET('Hygiene Data'!$E$12,0,10*ROW('Hygiene Data'!E88)))</f>
        <v/>
      </c>
      <c r="DT94" s="390" t="str">
        <f ca="1">+IF(OFFSET('Hygiene Data'!$E$13,0,10*ROW('Hygiene Data'!E88))="","",OFFSET('Hygiene Data'!$E$13,0,10*ROW('Hygiene Data'!E88)))</f>
        <v/>
      </c>
      <c r="DU94" s="390" t="str">
        <f ca="1">+IF(OFFSET('Hygiene Data'!$F$11,0,10*ROW('Hygiene Data'!F88))="","",OFFSET('Hygiene Data'!$F$11,0,10*ROW('Hygiene Data'!F88)))</f>
        <v/>
      </c>
      <c r="DV94" s="390" t="str">
        <f ca="1">+IF(OFFSET('Hygiene Data'!$F$12,0,10*ROW('Hygiene Data'!F88))="","",OFFSET('Hygiene Data'!$F$12,0,10*ROW('Hygiene Data'!F88)))</f>
        <v/>
      </c>
      <c r="DW94" s="390" t="str">
        <f ca="1">+IF(OFFSET('Hygiene Data'!$F$13,0,10*ROW('Hygiene Data'!F88))="","",OFFSET('Hygiene Data'!$F$13,0,10*ROW('Hygiene Data'!F88)))</f>
        <v/>
      </c>
      <c r="DX94" s="390" t="str">
        <f ca="1">+IF(OFFSET('Hygiene Data'!$G$11,0,10*ROW('Hygiene Data'!G88))="","",OFFSET('Hygiene Data'!$G$11,0,10*ROW('Hygiene Data'!G88)))</f>
        <v/>
      </c>
      <c r="DY94" s="390" t="str">
        <f ca="1">+IF(OFFSET('Hygiene Data'!$G$12,0,10*ROW('Hygiene Data'!G88))="","",OFFSET('Hygiene Data'!$G$12,0,10*ROW('Hygiene Data'!G88)))</f>
        <v/>
      </c>
      <c r="DZ94" s="390" t="str">
        <f ca="1">+IF(OFFSET('Hygiene Data'!$G$13,0,10*ROW('Hygiene Data'!G88))="","",OFFSET('Hygiene Data'!$G$13,0,10*ROW('Hygiene Data'!G88)))</f>
        <v/>
      </c>
      <c r="EA94" s="390" t="str">
        <f ca="1">+IF(OFFSET('Hygiene Data'!$H$11,0,10*ROW('Hygiene Data'!H88))="","",OFFSET('Hygiene Data'!$H$11,0,10*ROW('Hygiene Data'!H88)))</f>
        <v/>
      </c>
      <c r="EB94" s="390" t="str">
        <f ca="1">+IF(OFFSET('Hygiene Data'!$H$12,0,10*ROW('Hygiene Data'!H88))="","",OFFSET('Hygiene Data'!$H$12,0,10*ROW('Hygiene Data'!H88)))</f>
        <v/>
      </c>
      <c r="EC94" s="390" t="str">
        <f ca="1">+IF(OFFSET('Hygiene Data'!$H$13,0,10*ROW('Hygiene Data'!H88))="","",OFFSET('Hygiene Data'!$H$13,0,10*ROW('Hygiene Data'!H88)))</f>
        <v/>
      </c>
      <c r="ED94" s="390" t="str">
        <f ca="1">+IF(OFFSET('Hygiene Data'!$I$11,0,10*ROW('Hygiene Data'!I88))="","",OFFSET('Hygiene Data'!$I$11,0,10*ROW('Hygiene Data'!I88)))</f>
        <v/>
      </c>
      <c r="EE94" s="390" t="str">
        <f ca="1">+IF(OFFSET('Hygiene Data'!$I$12,0,10*ROW('Hygiene Data'!I88))="","",OFFSET('Hygiene Data'!$I$12,0,10*ROW('Hygiene Data'!I88)))</f>
        <v/>
      </c>
      <c r="EF94" s="390" t="str">
        <f ca="1">+IF(OFFSET('Hygiene Data'!$I$13,0,10*ROW('Hygiene Data'!I88))="","",OFFSET('Hygiene Data'!$I$13,0,10*ROW('Hygiene Data'!I88)))</f>
        <v/>
      </c>
    </row>
    <row r="95" spans="1:136" x14ac:dyDescent="0.25">
      <c r="A95" s="499" t="str">
        <f ca="1">+IF(OFFSET('Water Data'!$B$2,0,10*ROW('Water Data'!E89))="","",OFFSET('Water Data'!$B$2,0,10*ROW('Water Data'!E89)))</f>
        <v/>
      </c>
      <c r="B95" s="499"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26" t="str">
        <f t="shared" ca="1" si="1"/>
        <v/>
      </c>
      <c r="D95" s="527"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27"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27"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27"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27"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27"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27"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27"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27"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27"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27"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27"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27"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27"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27"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27"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27"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27"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28"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28"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28"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28"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28"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28"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28"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28"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28"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28"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28"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28"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28"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28"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28"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28"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28"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28"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28"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28"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28"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28"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28"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28"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28"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28"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28"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28"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28"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28"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29"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605"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29"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29"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29"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29"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29"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29"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29"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29"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29"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29"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29"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29"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29"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29"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29"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29"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90" t="str">
        <f ca="1">+IF(OFFSET('Water Data'!$D$27,0,10*ROW('Water Data'!D89))="","",OFFSET('Water Data'!$D$27,0,10*ROW('Water Data'!D89)))</f>
        <v/>
      </c>
      <c r="BT95" s="390" t="str">
        <f ca="1">+IF(OFFSET('Water Data'!$D$28,0,10*ROW('Water Data'!D89))="","",OFFSET('Water Data'!$D$28,0,10*ROW('Water Data'!D89)))</f>
        <v/>
      </c>
      <c r="BU95" s="390" t="str">
        <f ca="1">+IF(OFFSET('Water Data'!$D$29,0,10*ROW('Water Data'!D89))="","",OFFSET('Water Data'!$D$29,0,10*ROW('Water Data'!D89)))</f>
        <v/>
      </c>
      <c r="BV95" s="390" t="str">
        <f ca="1">+IF(OFFSET('Water Data'!$E$27,0,10*ROW('Water Data'!E89))="","",OFFSET('Water Data'!$E$27,0,10*ROW('Water Data'!E89)))</f>
        <v/>
      </c>
      <c r="BW95" s="390" t="str">
        <f ca="1">+IF(OFFSET('Water Data'!$E$28,0,10*ROW('Water Data'!E89))="","",OFFSET('Water Data'!$E$28,0,10*ROW('Water Data'!E89)))</f>
        <v/>
      </c>
      <c r="BX95" s="390" t="str">
        <f ca="1">+IF(OFFSET('Water Data'!$E$29,0,10*ROW('Water Data'!E89))="","",OFFSET('Water Data'!$E$29,0,10*ROW('Water Data'!E89)))</f>
        <v/>
      </c>
      <c r="BY95" s="390" t="str">
        <f ca="1">+IF(OFFSET('Water Data'!$F$27,0,10*ROW('Water Data'!F89))="","",OFFSET('Water Data'!$F$27,0,10*ROW('Water Data'!F89)))</f>
        <v/>
      </c>
      <c r="BZ95" s="390" t="str">
        <f ca="1">+IF(OFFSET('Water Data'!$F$28,0,10*ROW('Water Data'!F89))="","",OFFSET('Water Data'!$F$28,0,10*ROW('Water Data'!F89)))</f>
        <v/>
      </c>
      <c r="CA95" s="390" t="str">
        <f ca="1">+IF(OFFSET('Water Data'!$F$29,0,10*ROW('Water Data'!F89))="","",OFFSET('Water Data'!$F$29,0,10*ROW('Water Data'!F89)))</f>
        <v/>
      </c>
      <c r="CB95" s="390" t="str">
        <f ca="1">+IF(OFFSET('Water Data'!$G$27,0,10*ROW('Water Data'!G89))="","",OFFSET('Water Data'!$G$27,0,10*ROW('Water Data'!G89)))</f>
        <v/>
      </c>
      <c r="CC95" s="390" t="str">
        <f ca="1">+IF(OFFSET('Water Data'!$G$28,0,10*ROW('Water Data'!G89))="","",OFFSET('Water Data'!$G$28,0,10*ROW('Water Data'!G89)))</f>
        <v/>
      </c>
      <c r="CD95" s="390" t="str">
        <f ca="1">+IF(OFFSET('Water Data'!$G$29,0,10*ROW('Water Data'!G89))="","",OFFSET('Water Data'!$G$29,0,10*ROW('Water Data'!G89)))</f>
        <v/>
      </c>
      <c r="CE95" s="390" t="str">
        <f ca="1">+IF(OFFSET('Water Data'!$H$27,0,10*ROW('Water Data'!H89))="","",OFFSET('Water Data'!$H$27,0,10*ROW('Water Data'!H89)))</f>
        <v/>
      </c>
      <c r="CF95" s="390" t="str">
        <f ca="1">+IF(OFFSET('Water Data'!$H$28,0,10*ROW('Water Data'!H89))="","",OFFSET('Water Data'!$H$28,0,10*ROW('Water Data'!H89)))</f>
        <v/>
      </c>
      <c r="CG95" s="390" t="str">
        <f ca="1">+IF(OFFSET('Water Data'!$H$29,0,10*ROW('Water Data'!H89))="","",OFFSET('Water Data'!$H$29,0,10*ROW('Water Data'!H89)))</f>
        <v/>
      </c>
      <c r="CH95" s="390" t="str">
        <f ca="1">+IF(OFFSET('Water Data'!$I$27,0,10*ROW('Water Data'!I89))="","",OFFSET('Water Data'!$I$27,0,10*ROW('Water Data'!I89)))</f>
        <v/>
      </c>
      <c r="CI95" s="390" t="str">
        <f ca="1">+IF(OFFSET('Water Data'!$I$28,0,10*ROW('Water Data'!I89))="","",OFFSET('Water Data'!$I$28,0,10*ROW('Water Data'!I89)))</f>
        <v/>
      </c>
      <c r="CJ95" s="390" t="str">
        <f ca="1">+IF(OFFSET('Water Data'!$I$29,0,10*ROW('Water Data'!I89))="","",OFFSET('Water Data'!$I$29,0,10*ROW('Water Data'!I89)))</f>
        <v/>
      </c>
      <c r="CK95" s="390" t="str">
        <f ca="1">+IF(OFFSET('Sanitation Data'!$D$28,0,10*ROW('Sanitation Data'!D89))="","",OFFSET('Sanitation Data'!$D$28,0,10*ROW('Sanitation Data'!D89)))</f>
        <v/>
      </c>
      <c r="CL95" s="390" t="str">
        <f ca="1">+IF(OFFSET('Sanitation Data'!$D$29,0,10*ROW('Sanitation Data'!D89))="","",OFFSET('Sanitation Data'!$D$29,0,10*ROW('Sanitation Data'!D89)))</f>
        <v/>
      </c>
      <c r="CM95" s="390" t="str">
        <f ca="1">+IF(OFFSET('Sanitation Data'!$D$30,0,10*ROW('Sanitation Data'!D89))="","",OFFSET('Sanitation Data'!$D$30,0,10*ROW('Sanitation Data'!D89)))</f>
        <v/>
      </c>
      <c r="CN95" s="390" t="str">
        <f ca="1">+IF(OFFSET('Sanitation Data'!$D$31,0,10*ROW('Sanitation Data'!D89))="","",OFFSET('Sanitation Data'!$D$31,0,10*ROW('Sanitation Data'!D89)))</f>
        <v/>
      </c>
      <c r="CO95" s="390" t="str">
        <f ca="1">+IF(OFFSET('Sanitation Data'!$D$32,0,10*ROW('Sanitation Data'!D89))="","",OFFSET('Sanitation Data'!$D$32,0,10*ROW('Sanitation Data'!D89)))</f>
        <v/>
      </c>
      <c r="CP95" s="390" t="str">
        <f ca="1">+IF(OFFSET('Sanitation Data'!$E$28,0,10*ROW('Sanitation Data'!E89))="","",OFFSET('Sanitation Data'!$E$28,0,10*ROW('Sanitation Data'!E89)))</f>
        <v/>
      </c>
      <c r="CQ95" s="390" t="str">
        <f ca="1">+IF(OFFSET('Sanitation Data'!$E$29,0,10*ROW('Sanitation Data'!E89))="","",OFFSET('Sanitation Data'!$E$29,0,10*ROW('Sanitation Data'!E89)))</f>
        <v/>
      </c>
      <c r="CR95" s="390" t="str">
        <f ca="1">+IF(OFFSET('Sanitation Data'!$E$30,0,10*ROW('Sanitation Data'!E89))="","",OFFSET('Sanitation Data'!$E$30,0,10*ROW('Sanitation Data'!E89)))</f>
        <v/>
      </c>
      <c r="CS95" s="390" t="str">
        <f ca="1">+IF(OFFSET('Sanitation Data'!$E$31,0,10*ROW('Sanitation Data'!E89))="","",OFFSET('Sanitation Data'!$E$31,0,10*ROW('Sanitation Data'!E89)))</f>
        <v/>
      </c>
      <c r="CT95" s="390" t="str">
        <f ca="1">+IF(OFFSET('Sanitation Data'!$E$32,0,10*ROW('Sanitation Data'!E89))="","",OFFSET('Sanitation Data'!$E$32,0,10*ROW('Sanitation Data'!E89)))</f>
        <v/>
      </c>
      <c r="CU95" s="390" t="str">
        <f ca="1">+IF(OFFSET('Sanitation Data'!$F$28,0,10*ROW('Sanitation Data'!F89))="","",OFFSET('Sanitation Data'!$F$28,0,10*ROW('Sanitation Data'!F89)))</f>
        <v/>
      </c>
      <c r="CV95" s="390" t="str">
        <f ca="1">+IF(OFFSET('Sanitation Data'!$F$29,0,10*ROW('Sanitation Data'!F89))="","",OFFSET('Sanitation Data'!$F$29,0,10*ROW('Sanitation Data'!F89)))</f>
        <v/>
      </c>
      <c r="CW95" s="390" t="str">
        <f ca="1">+IF(OFFSET('Sanitation Data'!$F$30,0,10*ROW('Sanitation Data'!F89))="","",OFFSET('Sanitation Data'!$F$30,0,10*ROW('Sanitation Data'!F89)))</f>
        <v/>
      </c>
      <c r="CX95" s="390" t="str">
        <f ca="1">+IF(OFFSET('Sanitation Data'!$F$31,0,10*ROW('Sanitation Data'!F89))="","",OFFSET('Sanitation Data'!$F$31,0,10*ROW('Sanitation Data'!F89)))</f>
        <v/>
      </c>
      <c r="CY95" s="390" t="str">
        <f ca="1">+IF(OFFSET('Sanitation Data'!$F$32,0,10*ROW('Sanitation Data'!F89))="","",OFFSET('Sanitation Data'!$F$32,0,10*ROW('Sanitation Data'!F89)))</f>
        <v/>
      </c>
      <c r="CZ95" s="390" t="str">
        <f ca="1">+IF(OFFSET('Sanitation Data'!$G$28,0,10*ROW('Sanitation Data'!G89))="","",OFFSET('Sanitation Data'!$G$28,0,10*ROW('Sanitation Data'!G89)))</f>
        <v/>
      </c>
      <c r="DA95" s="390" t="str">
        <f ca="1">+IF(OFFSET('Sanitation Data'!$G$29,0,10*ROW('Sanitation Data'!G89))="","",OFFSET('Sanitation Data'!$G$29,0,10*ROW('Sanitation Data'!G89)))</f>
        <v/>
      </c>
      <c r="DB95" s="390" t="str">
        <f ca="1">+IF(OFFSET('Sanitation Data'!$G$30,0,10*ROW('Sanitation Data'!G89))="","",OFFSET('Sanitation Data'!$G$30,0,10*ROW('Sanitation Data'!G89)))</f>
        <v/>
      </c>
      <c r="DC95" s="390" t="str">
        <f ca="1">+IF(OFFSET('Sanitation Data'!$G$31,0,10*ROW('Sanitation Data'!G89))="","",OFFSET('Sanitation Data'!$G$31,0,10*ROW('Sanitation Data'!G89)))</f>
        <v/>
      </c>
      <c r="DD95" s="390" t="str">
        <f ca="1">+IF(OFFSET('Sanitation Data'!$G$32,0,10*ROW('Sanitation Data'!G89))="","",OFFSET('Sanitation Data'!$G$32,0,10*ROW('Sanitation Data'!G89)))</f>
        <v/>
      </c>
      <c r="DE95" s="390" t="str">
        <f ca="1">+IF(OFFSET('Sanitation Data'!$H$28,0,10*ROW('Sanitation Data'!H89))="","",OFFSET('Sanitation Data'!$H$28,0,10*ROW('Sanitation Data'!H89)))</f>
        <v/>
      </c>
      <c r="DF95" s="390" t="str">
        <f ca="1">+IF(OFFSET('Sanitation Data'!$H$29,0,10*ROW('Sanitation Data'!H89))="","",OFFSET('Sanitation Data'!$H$29,0,10*ROW('Sanitation Data'!H89)))</f>
        <v/>
      </c>
      <c r="DG95" s="390" t="str">
        <f ca="1">+IF(OFFSET('Sanitation Data'!$H$30,0,10*ROW('Sanitation Data'!H89))="","",OFFSET('Sanitation Data'!$H$30,0,10*ROW('Sanitation Data'!H89)))</f>
        <v/>
      </c>
      <c r="DH95" s="390" t="str">
        <f ca="1">+IF(OFFSET('Sanitation Data'!$H$31,0,10*ROW('Sanitation Data'!H89))="","",OFFSET('Sanitation Data'!$H$31,0,10*ROW('Sanitation Data'!H89)))</f>
        <v/>
      </c>
      <c r="DI95" s="390" t="str">
        <f ca="1">+IF(OFFSET('Sanitation Data'!$H$32,0,10*ROW('Sanitation Data'!H89))="","",OFFSET('Sanitation Data'!$H$32,0,10*ROW('Sanitation Data'!H89)))</f>
        <v/>
      </c>
      <c r="DJ95" s="390" t="str">
        <f ca="1">+IF(OFFSET('Sanitation Data'!$I$28,0,10*ROW('Sanitation Data'!I89))="","",OFFSET('Sanitation Data'!$I$28,0,10*ROW('Sanitation Data'!I89)))</f>
        <v/>
      </c>
      <c r="DK95" s="390" t="str">
        <f ca="1">+IF(OFFSET('Sanitation Data'!$I$29,0,10*ROW('Sanitation Data'!I89))="","",OFFSET('Sanitation Data'!$I$29,0,10*ROW('Sanitation Data'!I89)))</f>
        <v/>
      </c>
      <c r="DL95" s="390" t="str">
        <f ca="1">+IF(OFFSET('Sanitation Data'!$I$30,0,10*ROW('Sanitation Data'!I89))="","",OFFSET('Sanitation Data'!$I$30,0,10*ROW('Sanitation Data'!I89)))</f>
        <v/>
      </c>
      <c r="DM95" s="390" t="str">
        <f ca="1">+IF(OFFSET('Sanitation Data'!$I$31,0,10*ROW('Sanitation Data'!I89))="","",OFFSET('Sanitation Data'!$I$31,0,10*ROW('Sanitation Data'!I89)))</f>
        <v/>
      </c>
      <c r="DN95" s="390" t="str">
        <f ca="1">+IF(OFFSET('Sanitation Data'!$I$32,0,10*ROW('Sanitation Data'!I89))="","",OFFSET('Sanitation Data'!$I$32,0,10*ROW('Sanitation Data'!I89)))</f>
        <v/>
      </c>
      <c r="DO95" s="390" t="str">
        <f ca="1">+IF(OFFSET('Hygiene Data'!$D$11,0,10*ROW('Hygiene Data'!D89))="","",OFFSET('Hygiene Data'!$D$11,0,10*ROW('Hygiene Data'!D89)))</f>
        <v/>
      </c>
      <c r="DP95" s="390" t="str">
        <f ca="1">+IF(OFFSET('Hygiene Data'!$D$12,0,10*ROW('Hygiene Data'!D89))="","",OFFSET('Hygiene Data'!$D$12,0,10*ROW('Hygiene Data'!D89)))</f>
        <v/>
      </c>
      <c r="DQ95" s="390" t="str">
        <f ca="1">+IF(OFFSET('Hygiene Data'!$D$13,0,10*ROW('Hygiene Data'!D89))="","",OFFSET('Hygiene Data'!$D$13,0,10*ROW('Hygiene Data'!D89)))</f>
        <v/>
      </c>
      <c r="DR95" s="390" t="str">
        <f ca="1">+IF(OFFSET('Hygiene Data'!$E$11,0,10*ROW('Hygiene Data'!E89))="","",OFFSET('Hygiene Data'!$E$11,0,10*ROW('Hygiene Data'!E89)))</f>
        <v/>
      </c>
      <c r="DS95" s="390" t="str">
        <f ca="1">+IF(OFFSET('Hygiene Data'!$E$12,0,10*ROW('Hygiene Data'!E89))="","",OFFSET('Hygiene Data'!$E$12,0,10*ROW('Hygiene Data'!E89)))</f>
        <v/>
      </c>
      <c r="DT95" s="390" t="str">
        <f ca="1">+IF(OFFSET('Hygiene Data'!$E$13,0,10*ROW('Hygiene Data'!E89))="","",OFFSET('Hygiene Data'!$E$13,0,10*ROW('Hygiene Data'!E89)))</f>
        <v/>
      </c>
      <c r="DU95" s="390" t="str">
        <f ca="1">+IF(OFFSET('Hygiene Data'!$F$11,0,10*ROW('Hygiene Data'!F89))="","",OFFSET('Hygiene Data'!$F$11,0,10*ROW('Hygiene Data'!F89)))</f>
        <v/>
      </c>
      <c r="DV95" s="390" t="str">
        <f ca="1">+IF(OFFSET('Hygiene Data'!$F$12,0,10*ROW('Hygiene Data'!F89))="","",OFFSET('Hygiene Data'!$F$12,0,10*ROW('Hygiene Data'!F89)))</f>
        <v/>
      </c>
      <c r="DW95" s="390" t="str">
        <f ca="1">+IF(OFFSET('Hygiene Data'!$F$13,0,10*ROW('Hygiene Data'!F89))="","",OFFSET('Hygiene Data'!$F$13,0,10*ROW('Hygiene Data'!F89)))</f>
        <v/>
      </c>
      <c r="DX95" s="390" t="str">
        <f ca="1">+IF(OFFSET('Hygiene Data'!$G$11,0,10*ROW('Hygiene Data'!G89))="","",OFFSET('Hygiene Data'!$G$11,0,10*ROW('Hygiene Data'!G89)))</f>
        <v/>
      </c>
      <c r="DY95" s="390" t="str">
        <f ca="1">+IF(OFFSET('Hygiene Data'!$G$12,0,10*ROW('Hygiene Data'!G89))="","",OFFSET('Hygiene Data'!$G$12,0,10*ROW('Hygiene Data'!G89)))</f>
        <v/>
      </c>
      <c r="DZ95" s="390" t="str">
        <f ca="1">+IF(OFFSET('Hygiene Data'!$G$13,0,10*ROW('Hygiene Data'!G89))="","",OFFSET('Hygiene Data'!$G$13,0,10*ROW('Hygiene Data'!G89)))</f>
        <v/>
      </c>
      <c r="EA95" s="390" t="str">
        <f ca="1">+IF(OFFSET('Hygiene Data'!$H$11,0,10*ROW('Hygiene Data'!H89))="","",OFFSET('Hygiene Data'!$H$11,0,10*ROW('Hygiene Data'!H89)))</f>
        <v/>
      </c>
      <c r="EB95" s="390" t="str">
        <f ca="1">+IF(OFFSET('Hygiene Data'!$H$12,0,10*ROW('Hygiene Data'!H89))="","",OFFSET('Hygiene Data'!$H$12,0,10*ROW('Hygiene Data'!H89)))</f>
        <v/>
      </c>
      <c r="EC95" s="390" t="str">
        <f ca="1">+IF(OFFSET('Hygiene Data'!$H$13,0,10*ROW('Hygiene Data'!H89))="","",OFFSET('Hygiene Data'!$H$13,0,10*ROW('Hygiene Data'!H89)))</f>
        <v/>
      </c>
      <c r="ED95" s="390" t="str">
        <f ca="1">+IF(OFFSET('Hygiene Data'!$I$11,0,10*ROW('Hygiene Data'!I89))="","",OFFSET('Hygiene Data'!$I$11,0,10*ROW('Hygiene Data'!I89)))</f>
        <v/>
      </c>
      <c r="EE95" s="390" t="str">
        <f ca="1">+IF(OFFSET('Hygiene Data'!$I$12,0,10*ROW('Hygiene Data'!I89))="","",OFFSET('Hygiene Data'!$I$12,0,10*ROW('Hygiene Data'!I89)))</f>
        <v/>
      </c>
      <c r="EF95" s="390" t="str">
        <f ca="1">+IF(OFFSET('Hygiene Data'!$I$13,0,10*ROW('Hygiene Data'!I89))="","",OFFSET('Hygiene Data'!$I$13,0,10*ROW('Hygiene Data'!I89)))</f>
        <v/>
      </c>
    </row>
    <row r="96" spans="1:136" x14ac:dyDescent="0.25">
      <c r="A96" s="499" t="str">
        <f ca="1">+IF(OFFSET('Water Data'!$B$2,0,10*ROW('Water Data'!E90))="","",OFFSET('Water Data'!$B$2,0,10*ROW('Water Data'!E90)))</f>
        <v/>
      </c>
      <c r="B96" s="499"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26" t="str">
        <f t="shared" ca="1" si="1"/>
        <v/>
      </c>
      <c r="D96" s="527"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27"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27"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27"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27"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27"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27"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27"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27"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27"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27"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27"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27"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27"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27"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27"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27"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27"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28"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28"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28"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28"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28"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28"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28"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28"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28"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28"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28"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28"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28"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28"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28"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28"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28"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28"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28"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28"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28"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28"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28"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28"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28"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28"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28"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28"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28"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28"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29"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605"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29"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29"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29"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29"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29"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29"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29"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29"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29"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29"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29"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29"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29"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29"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29"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29"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90" t="str">
        <f ca="1">+IF(OFFSET('Water Data'!$D$27,0,10*ROW('Water Data'!D90))="","",OFFSET('Water Data'!$D$27,0,10*ROW('Water Data'!D90)))</f>
        <v/>
      </c>
      <c r="BT96" s="390" t="str">
        <f ca="1">+IF(OFFSET('Water Data'!$D$28,0,10*ROW('Water Data'!D90))="","",OFFSET('Water Data'!$D$28,0,10*ROW('Water Data'!D90)))</f>
        <v/>
      </c>
      <c r="BU96" s="390" t="str">
        <f ca="1">+IF(OFFSET('Water Data'!$D$29,0,10*ROW('Water Data'!D90))="","",OFFSET('Water Data'!$D$29,0,10*ROW('Water Data'!D90)))</f>
        <v/>
      </c>
      <c r="BV96" s="390" t="str">
        <f ca="1">+IF(OFFSET('Water Data'!$E$27,0,10*ROW('Water Data'!E90))="","",OFFSET('Water Data'!$E$27,0,10*ROW('Water Data'!E90)))</f>
        <v/>
      </c>
      <c r="BW96" s="390" t="str">
        <f ca="1">+IF(OFFSET('Water Data'!$E$28,0,10*ROW('Water Data'!E90))="","",OFFSET('Water Data'!$E$28,0,10*ROW('Water Data'!E90)))</f>
        <v/>
      </c>
      <c r="BX96" s="390" t="str">
        <f ca="1">+IF(OFFSET('Water Data'!$E$29,0,10*ROW('Water Data'!E90))="","",OFFSET('Water Data'!$E$29,0,10*ROW('Water Data'!E90)))</f>
        <v/>
      </c>
      <c r="BY96" s="390" t="str">
        <f ca="1">+IF(OFFSET('Water Data'!$F$27,0,10*ROW('Water Data'!F90))="","",OFFSET('Water Data'!$F$27,0,10*ROW('Water Data'!F90)))</f>
        <v/>
      </c>
      <c r="BZ96" s="390" t="str">
        <f ca="1">+IF(OFFSET('Water Data'!$F$28,0,10*ROW('Water Data'!F90))="","",OFFSET('Water Data'!$F$28,0,10*ROW('Water Data'!F90)))</f>
        <v/>
      </c>
      <c r="CA96" s="390" t="str">
        <f ca="1">+IF(OFFSET('Water Data'!$F$29,0,10*ROW('Water Data'!F90))="","",OFFSET('Water Data'!$F$29,0,10*ROW('Water Data'!F90)))</f>
        <v/>
      </c>
      <c r="CB96" s="390" t="str">
        <f ca="1">+IF(OFFSET('Water Data'!$G$27,0,10*ROW('Water Data'!G90))="","",OFFSET('Water Data'!$G$27,0,10*ROW('Water Data'!G90)))</f>
        <v/>
      </c>
      <c r="CC96" s="390" t="str">
        <f ca="1">+IF(OFFSET('Water Data'!$G$28,0,10*ROW('Water Data'!G90))="","",OFFSET('Water Data'!$G$28,0,10*ROW('Water Data'!G90)))</f>
        <v/>
      </c>
      <c r="CD96" s="390" t="str">
        <f ca="1">+IF(OFFSET('Water Data'!$G$29,0,10*ROW('Water Data'!G90))="","",OFFSET('Water Data'!$G$29,0,10*ROW('Water Data'!G90)))</f>
        <v/>
      </c>
      <c r="CE96" s="390" t="str">
        <f ca="1">+IF(OFFSET('Water Data'!$H$27,0,10*ROW('Water Data'!H90))="","",OFFSET('Water Data'!$H$27,0,10*ROW('Water Data'!H90)))</f>
        <v/>
      </c>
      <c r="CF96" s="390" t="str">
        <f ca="1">+IF(OFFSET('Water Data'!$H$28,0,10*ROW('Water Data'!H90))="","",OFFSET('Water Data'!$H$28,0,10*ROW('Water Data'!H90)))</f>
        <v/>
      </c>
      <c r="CG96" s="390" t="str">
        <f ca="1">+IF(OFFSET('Water Data'!$H$29,0,10*ROW('Water Data'!H90))="","",OFFSET('Water Data'!$H$29,0,10*ROW('Water Data'!H90)))</f>
        <v/>
      </c>
      <c r="CH96" s="390" t="str">
        <f ca="1">+IF(OFFSET('Water Data'!$I$27,0,10*ROW('Water Data'!I90))="","",OFFSET('Water Data'!$I$27,0,10*ROW('Water Data'!I90)))</f>
        <v/>
      </c>
      <c r="CI96" s="390" t="str">
        <f ca="1">+IF(OFFSET('Water Data'!$I$28,0,10*ROW('Water Data'!I90))="","",OFFSET('Water Data'!$I$28,0,10*ROW('Water Data'!I90)))</f>
        <v/>
      </c>
      <c r="CJ96" s="390" t="str">
        <f ca="1">+IF(OFFSET('Water Data'!$I$29,0,10*ROW('Water Data'!I90))="","",OFFSET('Water Data'!$I$29,0,10*ROW('Water Data'!I90)))</f>
        <v/>
      </c>
      <c r="CK96" s="390" t="str">
        <f ca="1">+IF(OFFSET('Sanitation Data'!$D$28,0,10*ROW('Sanitation Data'!D90))="","",OFFSET('Sanitation Data'!$D$28,0,10*ROW('Sanitation Data'!D90)))</f>
        <v/>
      </c>
      <c r="CL96" s="390" t="str">
        <f ca="1">+IF(OFFSET('Sanitation Data'!$D$29,0,10*ROW('Sanitation Data'!D90))="","",OFFSET('Sanitation Data'!$D$29,0,10*ROW('Sanitation Data'!D90)))</f>
        <v/>
      </c>
      <c r="CM96" s="390" t="str">
        <f ca="1">+IF(OFFSET('Sanitation Data'!$D$30,0,10*ROW('Sanitation Data'!D90))="","",OFFSET('Sanitation Data'!$D$30,0,10*ROW('Sanitation Data'!D90)))</f>
        <v/>
      </c>
      <c r="CN96" s="390" t="str">
        <f ca="1">+IF(OFFSET('Sanitation Data'!$D$31,0,10*ROW('Sanitation Data'!D90))="","",OFFSET('Sanitation Data'!$D$31,0,10*ROW('Sanitation Data'!D90)))</f>
        <v/>
      </c>
      <c r="CO96" s="390" t="str">
        <f ca="1">+IF(OFFSET('Sanitation Data'!$D$32,0,10*ROW('Sanitation Data'!D90))="","",OFFSET('Sanitation Data'!$D$32,0,10*ROW('Sanitation Data'!D90)))</f>
        <v/>
      </c>
      <c r="CP96" s="390" t="str">
        <f ca="1">+IF(OFFSET('Sanitation Data'!$E$28,0,10*ROW('Sanitation Data'!E90))="","",OFFSET('Sanitation Data'!$E$28,0,10*ROW('Sanitation Data'!E90)))</f>
        <v/>
      </c>
      <c r="CQ96" s="390" t="str">
        <f ca="1">+IF(OFFSET('Sanitation Data'!$E$29,0,10*ROW('Sanitation Data'!E90))="","",OFFSET('Sanitation Data'!$E$29,0,10*ROW('Sanitation Data'!E90)))</f>
        <v/>
      </c>
      <c r="CR96" s="390" t="str">
        <f ca="1">+IF(OFFSET('Sanitation Data'!$E$30,0,10*ROW('Sanitation Data'!E90))="","",OFFSET('Sanitation Data'!$E$30,0,10*ROW('Sanitation Data'!E90)))</f>
        <v/>
      </c>
      <c r="CS96" s="390" t="str">
        <f ca="1">+IF(OFFSET('Sanitation Data'!$E$31,0,10*ROW('Sanitation Data'!E90))="","",OFFSET('Sanitation Data'!$E$31,0,10*ROW('Sanitation Data'!E90)))</f>
        <v/>
      </c>
      <c r="CT96" s="390" t="str">
        <f ca="1">+IF(OFFSET('Sanitation Data'!$E$32,0,10*ROW('Sanitation Data'!E90))="","",OFFSET('Sanitation Data'!$E$32,0,10*ROW('Sanitation Data'!E90)))</f>
        <v/>
      </c>
      <c r="CU96" s="390" t="str">
        <f ca="1">+IF(OFFSET('Sanitation Data'!$F$28,0,10*ROW('Sanitation Data'!F90))="","",OFFSET('Sanitation Data'!$F$28,0,10*ROW('Sanitation Data'!F90)))</f>
        <v/>
      </c>
      <c r="CV96" s="390" t="str">
        <f ca="1">+IF(OFFSET('Sanitation Data'!$F$29,0,10*ROW('Sanitation Data'!F90))="","",OFFSET('Sanitation Data'!$F$29,0,10*ROW('Sanitation Data'!F90)))</f>
        <v/>
      </c>
      <c r="CW96" s="390" t="str">
        <f ca="1">+IF(OFFSET('Sanitation Data'!$F$30,0,10*ROW('Sanitation Data'!F90))="","",OFFSET('Sanitation Data'!$F$30,0,10*ROW('Sanitation Data'!F90)))</f>
        <v/>
      </c>
      <c r="CX96" s="390" t="str">
        <f ca="1">+IF(OFFSET('Sanitation Data'!$F$31,0,10*ROW('Sanitation Data'!F90))="","",OFFSET('Sanitation Data'!$F$31,0,10*ROW('Sanitation Data'!F90)))</f>
        <v/>
      </c>
      <c r="CY96" s="390" t="str">
        <f ca="1">+IF(OFFSET('Sanitation Data'!$F$32,0,10*ROW('Sanitation Data'!F90))="","",OFFSET('Sanitation Data'!$F$32,0,10*ROW('Sanitation Data'!F90)))</f>
        <v/>
      </c>
      <c r="CZ96" s="390" t="str">
        <f ca="1">+IF(OFFSET('Sanitation Data'!$G$28,0,10*ROW('Sanitation Data'!G90))="","",OFFSET('Sanitation Data'!$G$28,0,10*ROW('Sanitation Data'!G90)))</f>
        <v/>
      </c>
      <c r="DA96" s="390" t="str">
        <f ca="1">+IF(OFFSET('Sanitation Data'!$G$29,0,10*ROW('Sanitation Data'!G90))="","",OFFSET('Sanitation Data'!$G$29,0,10*ROW('Sanitation Data'!G90)))</f>
        <v/>
      </c>
      <c r="DB96" s="390" t="str">
        <f ca="1">+IF(OFFSET('Sanitation Data'!$G$30,0,10*ROW('Sanitation Data'!G90))="","",OFFSET('Sanitation Data'!$G$30,0,10*ROW('Sanitation Data'!G90)))</f>
        <v/>
      </c>
      <c r="DC96" s="390" t="str">
        <f ca="1">+IF(OFFSET('Sanitation Data'!$G$31,0,10*ROW('Sanitation Data'!G90))="","",OFFSET('Sanitation Data'!$G$31,0,10*ROW('Sanitation Data'!G90)))</f>
        <v/>
      </c>
      <c r="DD96" s="390" t="str">
        <f ca="1">+IF(OFFSET('Sanitation Data'!$G$32,0,10*ROW('Sanitation Data'!G90))="","",OFFSET('Sanitation Data'!$G$32,0,10*ROW('Sanitation Data'!G90)))</f>
        <v/>
      </c>
      <c r="DE96" s="390" t="str">
        <f ca="1">+IF(OFFSET('Sanitation Data'!$H$28,0,10*ROW('Sanitation Data'!H90))="","",OFFSET('Sanitation Data'!$H$28,0,10*ROW('Sanitation Data'!H90)))</f>
        <v/>
      </c>
      <c r="DF96" s="390" t="str">
        <f ca="1">+IF(OFFSET('Sanitation Data'!$H$29,0,10*ROW('Sanitation Data'!H90))="","",OFFSET('Sanitation Data'!$H$29,0,10*ROW('Sanitation Data'!H90)))</f>
        <v/>
      </c>
      <c r="DG96" s="390" t="str">
        <f ca="1">+IF(OFFSET('Sanitation Data'!$H$30,0,10*ROW('Sanitation Data'!H90))="","",OFFSET('Sanitation Data'!$H$30,0,10*ROW('Sanitation Data'!H90)))</f>
        <v/>
      </c>
      <c r="DH96" s="390" t="str">
        <f ca="1">+IF(OFFSET('Sanitation Data'!$H$31,0,10*ROW('Sanitation Data'!H90))="","",OFFSET('Sanitation Data'!$H$31,0,10*ROW('Sanitation Data'!H90)))</f>
        <v/>
      </c>
      <c r="DI96" s="390" t="str">
        <f ca="1">+IF(OFFSET('Sanitation Data'!$H$32,0,10*ROW('Sanitation Data'!H90))="","",OFFSET('Sanitation Data'!$H$32,0,10*ROW('Sanitation Data'!H90)))</f>
        <v/>
      </c>
      <c r="DJ96" s="390" t="str">
        <f ca="1">+IF(OFFSET('Sanitation Data'!$I$28,0,10*ROW('Sanitation Data'!I90))="","",OFFSET('Sanitation Data'!$I$28,0,10*ROW('Sanitation Data'!I90)))</f>
        <v/>
      </c>
      <c r="DK96" s="390" t="str">
        <f ca="1">+IF(OFFSET('Sanitation Data'!$I$29,0,10*ROW('Sanitation Data'!I90))="","",OFFSET('Sanitation Data'!$I$29,0,10*ROW('Sanitation Data'!I90)))</f>
        <v/>
      </c>
      <c r="DL96" s="390" t="str">
        <f ca="1">+IF(OFFSET('Sanitation Data'!$I$30,0,10*ROW('Sanitation Data'!I90))="","",OFFSET('Sanitation Data'!$I$30,0,10*ROW('Sanitation Data'!I90)))</f>
        <v/>
      </c>
      <c r="DM96" s="390" t="str">
        <f ca="1">+IF(OFFSET('Sanitation Data'!$I$31,0,10*ROW('Sanitation Data'!I90))="","",OFFSET('Sanitation Data'!$I$31,0,10*ROW('Sanitation Data'!I90)))</f>
        <v/>
      </c>
      <c r="DN96" s="390" t="str">
        <f ca="1">+IF(OFFSET('Sanitation Data'!$I$32,0,10*ROW('Sanitation Data'!I90))="","",OFFSET('Sanitation Data'!$I$32,0,10*ROW('Sanitation Data'!I90)))</f>
        <v/>
      </c>
      <c r="DO96" s="390" t="str">
        <f ca="1">+IF(OFFSET('Hygiene Data'!$D$11,0,10*ROW('Hygiene Data'!D90))="","",OFFSET('Hygiene Data'!$D$11,0,10*ROW('Hygiene Data'!D90)))</f>
        <v/>
      </c>
      <c r="DP96" s="390" t="str">
        <f ca="1">+IF(OFFSET('Hygiene Data'!$D$12,0,10*ROW('Hygiene Data'!D90))="","",OFFSET('Hygiene Data'!$D$12,0,10*ROW('Hygiene Data'!D90)))</f>
        <v/>
      </c>
      <c r="DQ96" s="390" t="str">
        <f ca="1">+IF(OFFSET('Hygiene Data'!$D$13,0,10*ROW('Hygiene Data'!D90))="","",OFFSET('Hygiene Data'!$D$13,0,10*ROW('Hygiene Data'!D90)))</f>
        <v/>
      </c>
      <c r="DR96" s="390" t="str">
        <f ca="1">+IF(OFFSET('Hygiene Data'!$E$11,0,10*ROW('Hygiene Data'!E90))="","",OFFSET('Hygiene Data'!$E$11,0,10*ROW('Hygiene Data'!E90)))</f>
        <v/>
      </c>
      <c r="DS96" s="390" t="str">
        <f ca="1">+IF(OFFSET('Hygiene Data'!$E$12,0,10*ROW('Hygiene Data'!E90))="","",OFFSET('Hygiene Data'!$E$12,0,10*ROW('Hygiene Data'!E90)))</f>
        <v/>
      </c>
      <c r="DT96" s="390" t="str">
        <f ca="1">+IF(OFFSET('Hygiene Data'!$E$13,0,10*ROW('Hygiene Data'!E90))="","",OFFSET('Hygiene Data'!$E$13,0,10*ROW('Hygiene Data'!E90)))</f>
        <v/>
      </c>
      <c r="DU96" s="390" t="str">
        <f ca="1">+IF(OFFSET('Hygiene Data'!$F$11,0,10*ROW('Hygiene Data'!F90))="","",OFFSET('Hygiene Data'!$F$11,0,10*ROW('Hygiene Data'!F90)))</f>
        <v/>
      </c>
      <c r="DV96" s="390" t="str">
        <f ca="1">+IF(OFFSET('Hygiene Data'!$F$12,0,10*ROW('Hygiene Data'!F90))="","",OFFSET('Hygiene Data'!$F$12,0,10*ROW('Hygiene Data'!F90)))</f>
        <v/>
      </c>
      <c r="DW96" s="390" t="str">
        <f ca="1">+IF(OFFSET('Hygiene Data'!$F$13,0,10*ROW('Hygiene Data'!F90))="","",OFFSET('Hygiene Data'!$F$13,0,10*ROW('Hygiene Data'!F90)))</f>
        <v/>
      </c>
      <c r="DX96" s="390" t="str">
        <f ca="1">+IF(OFFSET('Hygiene Data'!$G$11,0,10*ROW('Hygiene Data'!G90))="","",OFFSET('Hygiene Data'!$G$11,0,10*ROW('Hygiene Data'!G90)))</f>
        <v/>
      </c>
      <c r="DY96" s="390" t="str">
        <f ca="1">+IF(OFFSET('Hygiene Data'!$G$12,0,10*ROW('Hygiene Data'!G90))="","",OFFSET('Hygiene Data'!$G$12,0,10*ROW('Hygiene Data'!G90)))</f>
        <v/>
      </c>
      <c r="DZ96" s="390" t="str">
        <f ca="1">+IF(OFFSET('Hygiene Data'!$G$13,0,10*ROW('Hygiene Data'!G90))="","",OFFSET('Hygiene Data'!$G$13,0,10*ROW('Hygiene Data'!G90)))</f>
        <v/>
      </c>
      <c r="EA96" s="390" t="str">
        <f ca="1">+IF(OFFSET('Hygiene Data'!$H$11,0,10*ROW('Hygiene Data'!H90))="","",OFFSET('Hygiene Data'!$H$11,0,10*ROW('Hygiene Data'!H90)))</f>
        <v/>
      </c>
      <c r="EB96" s="390" t="str">
        <f ca="1">+IF(OFFSET('Hygiene Data'!$H$12,0,10*ROW('Hygiene Data'!H90))="","",OFFSET('Hygiene Data'!$H$12,0,10*ROW('Hygiene Data'!H90)))</f>
        <v/>
      </c>
      <c r="EC96" s="390" t="str">
        <f ca="1">+IF(OFFSET('Hygiene Data'!$H$13,0,10*ROW('Hygiene Data'!H90))="","",OFFSET('Hygiene Data'!$H$13,0,10*ROW('Hygiene Data'!H90)))</f>
        <v/>
      </c>
      <c r="ED96" s="390" t="str">
        <f ca="1">+IF(OFFSET('Hygiene Data'!$I$11,0,10*ROW('Hygiene Data'!I90))="","",OFFSET('Hygiene Data'!$I$11,0,10*ROW('Hygiene Data'!I90)))</f>
        <v/>
      </c>
      <c r="EE96" s="390" t="str">
        <f ca="1">+IF(OFFSET('Hygiene Data'!$I$12,0,10*ROW('Hygiene Data'!I90))="","",OFFSET('Hygiene Data'!$I$12,0,10*ROW('Hygiene Data'!I90)))</f>
        <v/>
      </c>
      <c r="EF96" s="390" t="str">
        <f ca="1">+IF(OFFSET('Hygiene Data'!$I$13,0,10*ROW('Hygiene Data'!I90))="","",OFFSET('Hygiene Data'!$I$13,0,10*ROW('Hygiene Data'!I90)))</f>
        <v/>
      </c>
    </row>
    <row r="97" spans="1:136" x14ac:dyDescent="0.25">
      <c r="A97" s="499" t="str">
        <f ca="1">+IF(OFFSET('Water Data'!$B$2,0,10*ROW('Water Data'!E91))="","",OFFSET('Water Data'!$B$2,0,10*ROW('Water Data'!E91)))</f>
        <v/>
      </c>
      <c r="B97" s="499"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26" t="str">
        <f t="shared" ca="1" si="1"/>
        <v/>
      </c>
      <c r="D97" s="527"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27"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27"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27"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27"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27"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27"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27"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27"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27"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27"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27"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27"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27"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27"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27"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27"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27"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28"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28"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28"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28"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28"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28"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28"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28"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28"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28"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28"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28"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28"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28"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28"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28"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28"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28"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28"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28"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28"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28"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28"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28"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28"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28"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28"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28"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28"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28"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29"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605"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29"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29"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29"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29"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29"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29"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29"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29"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29"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29"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29"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29"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29"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29"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29"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29"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90" t="str">
        <f ca="1">+IF(OFFSET('Water Data'!$D$27,0,10*ROW('Water Data'!D91))="","",OFFSET('Water Data'!$D$27,0,10*ROW('Water Data'!D91)))</f>
        <v/>
      </c>
      <c r="BT97" s="390" t="str">
        <f ca="1">+IF(OFFSET('Water Data'!$D$28,0,10*ROW('Water Data'!D91))="","",OFFSET('Water Data'!$D$28,0,10*ROW('Water Data'!D91)))</f>
        <v/>
      </c>
      <c r="BU97" s="390" t="str">
        <f ca="1">+IF(OFFSET('Water Data'!$D$29,0,10*ROW('Water Data'!D91))="","",OFFSET('Water Data'!$D$29,0,10*ROW('Water Data'!D91)))</f>
        <v/>
      </c>
      <c r="BV97" s="390" t="str">
        <f ca="1">+IF(OFFSET('Water Data'!$E$27,0,10*ROW('Water Data'!E91))="","",OFFSET('Water Data'!$E$27,0,10*ROW('Water Data'!E91)))</f>
        <v/>
      </c>
      <c r="BW97" s="390" t="str">
        <f ca="1">+IF(OFFSET('Water Data'!$E$28,0,10*ROW('Water Data'!E91))="","",OFFSET('Water Data'!$E$28,0,10*ROW('Water Data'!E91)))</f>
        <v/>
      </c>
      <c r="BX97" s="390" t="str">
        <f ca="1">+IF(OFFSET('Water Data'!$E$29,0,10*ROW('Water Data'!E91))="","",OFFSET('Water Data'!$E$29,0,10*ROW('Water Data'!E91)))</f>
        <v/>
      </c>
      <c r="BY97" s="390" t="str">
        <f ca="1">+IF(OFFSET('Water Data'!$F$27,0,10*ROW('Water Data'!F91))="","",OFFSET('Water Data'!$F$27,0,10*ROW('Water Data'!F91)))</f>
        <v/>
      </c>
      <c r="BZ97" s="390" t="str">
        <f ca="1">+IF(OFFSET('Water Data'!$F$28,0,10*ROW('Water Data'!F91))="","",OFFSET('Water Data'!$F$28,0,10*ROW('Water Data'!F91)))</f>
        <v/>
      </c>
      <c r="CA97" s="390" t="str">
        <f ca="1">+IF(OFFSET('Water Data'!$F$29,0,10*ROW('Water Data'!F91))="","",OFFSET('Water Data'!$F$29,0,10*ROW('Water Data'!F91)))</f>
        <v/>
      </c>
      <c r="CB97" s="390" t="str">
        <f ca="1">+IF(OFFSET('Water Data'!$G$27,0,10*ROW('Water Data'!G91))="","",OFFSET('Water Data'!$G$27,0,10*ROW('Water Data'!G91)))</f>
        <v/>
      </c>
      <c r="CC97" s="390" t="str">
        <f ca="1">+IF(OFFSET('Water Data'!$G$28,0,10*ROW('Water Data'!G91))="","",OFFSET('Water Data'!$G$28,0,10*ROW('Water Data'!G91)))</f>
        <v/>
      </c>
      <c r="CD97" s="390" t="str">
        <f ca="1">+IF(OFFSET('Water Data'!$G$29,0,10*ROW('Water Data'!G91))="","",OFFSET('Water Data'!$G$29,0,10*ROW('Water Data'!G91)))</f>
        <v/>
      </c>
      <c r="CE97" s="390" t="str">
        <f ca="1">+IF(OFFSET('Water Data'!$H$27,0,10*ROW('Water Data'!H91))="","",OFFSET('Water Data'!$H$27,0,10*ROW('Water Data'!H91)))</f>
        <v/>
      </c>
      <c r="CF97" s="390" t="str">
        <f ca="1">+IF(OFFSET('Water Data'!$H$28,0,10*ROW('Water Data'!H91))="","",OFFSET('Water Data'!$H$28,0,10*ROW('Water Data'!H91)))</f>
        <v/>
      </c>
      <c r="CG97" s="390" t="str">
        <f ca="1">+IF(OFFSET('Water Data'!$H$29,0,10*ROW('Water Data'!H91))="","",OFFSET('Water Data'!$H$29,0,10*ROW('Water Data'!H91)))</f>
        <v/>
      </c>
      <c r="CH97" s="390" t="str">
        <f ca="1">+IF(OFFSET('Water Data'!$I$27,0,10*ROW('Water Data'!I91))="","",OFFSET('Water Data'!$I$27,0,10*ROW('Water Data'!I91)))</f>
        <v/>
      </c>
      <c r="CI97" s="390" t="str">
        <f ca="1">+IF(OFFSET('Water Data'!$I$28,0,10*ROW('Water Data'!I91))="","",OFFSET('Water Data'!$I$28,0,10*ROW('Water Data'!I91)))</f>
        <v/>
      </c>
      <c r="CJ97" s="390" t="str">
        <f ca="1">+IF(OFFSET('Water Data'!$I$29,0,10*ROW('Water Data'!I91))="","",OFFSET('Water Data'!$I$29,0,10*ROW('Water Data'!I91)))</f>
        <v/>
      </c>
      <c r="CK97" s="390" t="str">
        <f ca="1">+IF(OFFSET('Sanitation Data'!$D$28,0,10*ROW('Sanitation Data'!D91))="","",OFFSET('Sanitation Data'!$D$28,0,10*ROW('Sanitation Data'!D91)))</f>
        <v/>
      </c>
      <c r="CL97" s="390" t="str">
        <f ca="1">+IF(OFFSET('Sanitation Data'!$D$29,0,10*ROW('Sanitation Data'!D91))="","",OFFSET('Sanitation Data'!$D$29,0,10*ROW('Sanitation Data'!D91)))</f>
        <v/>
      </c>
      <c r="CM97" s="390" t="str">
        <f ca="1">+IF(OFFSET('Sanitation Data'!$D$30,0,10*ROW('Sanitation Data'!D91))="","",OFFSET('Sanitation Data'!$D$30,0,10*ROW('Sanitation Data'!D91)))</f>
        <v/>
      </c>
      <c r="CN97" s="390" t="str">
        <f ca="1">+IF(OFFSET('Sanitation Data'!$D$31,0,10*ROW('Sanitation Data'!D91))="","",OFFSET('Sanitation Data'!$D$31,0,10*ROW('Sanitation Data'!D91)))</f>
        <v/>
      </c>
      <c r="CO97" s="390" t="str">
        <f ca="1">+IF(OFFSET('Sanitation Data'!$D$32,0,10*ROW('Sanitation Data'!D91))="","",OFFSET('Sanitation Data'!$D$32,0,10*ROW('Sanitation Data'!D91)))</f>
        <v/>
      </c>
      <c r="CP97" s="390" t="str">
        <f ca="1">+IF(OFFSET('Sanitation Data'!$E$28,0,10*ROW('Sanitation Data'!E91))="","",OFFSET('Sanitation Data'!$E$28,0,10*ROW('Sanitation Data'!E91)))</f>
        <v/>
      </c>
      <c r="CQ97" s="390" t="str">
        <f ca="1">+IF(OFFSET('Sanitation Data'!$E$29,0,10*ROW('Sanitation Data'!E91))="","",OFFSET('Sanitation Data'!$E$29,0,10*ROW('Sanitation Data'!E91)))</f>
        <v/>
      </c>
      <c r="CR97" s="390" t="str">
        <f ca="1">+IF(OFFSET('Sanitation Data'!$E$30,0,10*ROW('Sanitation Data'!E91))="","",OFFSET('Sanitation Data'!$E$30,0,10*ROW('Sanitation Data'!E91)))</f>
        <v/>
      </c>
      <c r="CS97" s="390" t="str">
        <f ca="1">+IF(OFFSET('Sanitation Data'!$E$31,0,10*ROW('Sanitation Data'!E91))="","",OFFSET('Sanitation Data'!$E$31,0,10*ROW('Sanitation Data'!E91)))</f>
        <v/>
      </c>
      <c r="CT97" s="390" t="str">
        <f ca="1">+IF(OFFSET('Sanitation Data'!$E$32,0,10*ROW('Sanitation Data'!E91))="","",OFFSET('Sanitation Data'!$E$32,0,10*ROW('Sanitation Data'!E91)))</f>
        <v/>
      </c>
      <c r="CU97" s="390" t="str">
        <f ca="1">+IF(OFFSET('Sanitation Data'!$F$28,0,10*ROW('Sanitation Data'!F91))="","",OFFSET('Sanitation Data'!$F$28,0,10*ROW('Sanitation Data'!F91)))</f>
        <v/>
      </c>
      <c r="CV97" s="390" t="str">
        <f ca="1">+IF(OFFSET('Sanitation Data'!$F$29,0,10*ROW('Sanitation Data'!F91))="","",OFFSET('Sanitation Data'!$F$29,0,10*ROW('Sanitation Data'!F91)))</f>
        <v/>
      </c>
      <c r="CW97" s="390" t="str">
        <f ca="1">+IF(OFFSET('Sanitation Data'!$F$30,0,10*ROW('Sanitation Data'!F91))="","",OFFSET('Sanitation Data'!$F$30,0,10*ROW('Sanitation Data'!F91)))</f>
        <v/>
      </c>
      <c r="CX97" s="390" t="str">
        <f ca="1">+IF(OFFSET('Sanitation Data'!$F$31,0,10*ROW('Sanitation Data'!F91))="","",OFFSET('Sanitation Data'!$F$31,0,10*ROW('Sanitation Data'!F91)))</f>
        <v/>
      </c>
      <c r="CY97" s="390" t="str">
        <f ca="1">+IF(OFFSET('Sanitation Data'!$F$32,0,10*ROW('Sanitation Data'!F91))="","",OFFSET('Sanitation Data'!$F$32,0,10*ROW('Sanitation Data'!F91)))</f>
        <v/>
      </c>
      <c r="CZ97" s="390" t="str">
        <f ca="1">+IF(OFFSET('Sanitation Data'!$G$28,0,10*ROW('Sanitation Data'!G91))="","",OFFSET('Sanitation Data'!$G$28,0,10*ROW('Sanitation Data'!G91)))</f>
        <v/>
      </c>
      <c r="DA97" s="390" t="str">
        <f ca="1">+IF(OFFSET('Sanitation Data'!$G$29,0,10*ROW('Sanitation Data'!G91))="","",OFFSET('Sanitation Data'!$G$29,0,10*ROW('Sanitation Data'!G91)))</f>
        <v/>
      </c>
      <c r="DB97" s="390" t="str">
        <f ca="1">+IF(OFFSET('Sanitation Data'!$G$30,0,10*ROW('Sanitation Data'!G91))="","",OFFSET('Sanitation Data'!$G$30,0,10*ROW('Sanitation Data'!G91)))</f>
        <v/>
      </c>
      <c r="DC97" s="390" t="str">
        <f ca="1">+IF(OFFSET('Sanitation Data'!$G$31,0,10*ROW('Sanitation Data'!G91))="","",OFFSET('Sanitation Data'!$G$31,0,10*ROW('Sanitation Data'!G91)))</f>
        <v/>
      </c>
      <c r="DD97" s="390" t="str">
        <f ca="1">+IF(OFFSET('Sanitation Data'!$G$32,0,10*ROW('Sanitation Data'!G91))="","",OFFSET('Sanitation Data'!$G$32,0,10*ROW('Sanitation Data'!G91)))</f>
        <v/>
      </c>
      <c r="DE97" s="390" t="str">
        <f ca="1">+IF(OFFSET('Sanitation Data'!$H$28,0,10*ROW('Sanitation Data'!H91))="","",OFFSET('Sanitation Data'!$H$28,0,10*ROW('Sanitation Data'!H91)))</f>
        <v/>
      </c>
      <c r="DF97" s="390" t="str">
        <f ca="1">+IF(OFFSET('Sanitation Data'!$H$29,0,10*ROW('Sanitation Data'!H91))="","",OFFSET('Sanitation Data'!$H$29,0,10*ROW('Sanitation Data'!H91)))</f>
        <v/>
      </c>
      <c r="DG97" s="390" t="str">
        <f ca="1">+IF(OFFSET('Sanitation Data'!$H$30,0,10*ROW('Sanitation Data'!H91))="","",OFFSET('Sanitation Data'!$H$30,0,10*ROW('Sanitation Data'!H91)))</f>
        <v/>
      </c>
      <c r="DH97" s="390" t="str">
        <f ca="1">+IF(OFFSET('Sanitation Data'!$H$31,0,10*ROW('Sanitation Data'!H91))="","",OFFSET('Sanitation Data'!$H$31,0,10*ROW('Sanitation Data'!H91)))</f>
        <v/>
      </c>
      <c r="DI97" s="390" t="str">
        <f ca="1">+IF(OFFSET('Sanitation Data'!$H$32,0,10*ROW('Sanitation Data'!H91))="","",OFFSET('Sanitation Data'!$H$32,0,10*ROW('Sanitation Data'!H91)))</f>
        <v/>
      </c>
      <c r="DJ97" s="390" t="str">
        <f ca="1">+IF(OFFSET('Sanitation Data'!$I$28,0,10*ROW('Sanitation Data'!I91))="","",OFFSET('Sanitation Data'!$I$28,0,10*ROW('Sanitation Data'!I91)))</f>
        <v/>
      </c>
      <c r="DK97" s="390" t="str">
        <f ca="1">+IF(OFFSET('Sanitation Data'!$I$29,0,10*ROW('Sanitation Data'!I91))="","",OFFSET('Sanitation Data'!$I$29,0,10*ROW('Sanitation Data'!I91)))</f>
        <v/>
      </c>
      <c r="DL97" s="390" t="str">
        <f ca="1">+IF(OFFSET('Sanitation Data'!$I$30,0,10*ROW('Sanitation Data'!I91))="","",OFFSET('Sanitation Data'!$I$30,0,10*ROW('Sanitation Data'!I91)))</f>
        <v/>
      </c>
      <c r="DM97" s="390" t="str">
        <f ca="1">+IF(OFFSET('Sanitation Data'!$I$31,0,10*ROW('Sanitation Data'!I91))="","",OFFSET('Sanitation Data'!$I$31,0,10*ROW('Sanitation Data'!I91)))</f>
        <v/>
      </c>
      <c r="DN97" s="390" t="str">
        <f ca="1">+IF(OFFSET('Sanitation Data'!$I$32,0,10*ROW('Sanitation Data'!I91))="","",OFFSET('Sanitation Data'!$I$32,0,10*ROW('Sanitation Data'!I91)))</f>
        <v/>
      </c>
      <c r="DO97" s="390" t="str">
        <f ca="1">+IF(OFFSET('Hygiene Data'!$D$11,0,10*ROW('Hygiene Data'!D91))="","",OFFSET('Hygiene Data'!$D$11,0,10*ROW('Hygiene Data'!D91)))</f>
        <v/>
      </c>
      <c r="DP97" s="390" t="str">
        <f ca="1">+IF(OFFSET('Hygiene Data'!$D$12,0,10*ROW('Hygiene Data'!D91))="","",OFFSET('Hygiene Data'!$D$12,0,10*ROW('Hygiene Data'!D91)))</f>
        <v/>
      </c>
      <c r="DQ97" s="390" t="str">
        <f ca="1">+IF(OFFSET('Hygiene Data'!$D$13,0,10*ROW('Hygiene Data'!D91))="","",OFFSET('Hygiene Data'!$D$13,0,10*ROW('Hygiene Data'!D91)))</f>
        <v/>
      </c>
      <c r="DR97" s="390" t="str">
        <f ca="1">+IF(OFFSET('Hygiene Data'!$E$11,0,10*ROW('Hygiene Data'!E91))="","",OFFSET('Hygiene Data'!$E$11,0,10*ROW('Hygiene Data'!E91)))</f>
        <v/>
      </c>
      <c r="DS97" s="390" t="str">
        <f ca="1">+IF(OFFSET('Hygiene Data'!$E$12,0,10*ROW('Hygiene Data'!E91))="","",OFFSET('Hygiene Data'!$E$12,0,10*ROW('Hygiene Data'!E91)))</f>
        <v/>
      </c>
      <c r="DT97" s="390" t="str">
        <f ca="1">+IF(OFFSET('Hygiene Data'!$E$13,0,10*ROW('Hygiene Data'!E91))="","",OFFSET('Hygiene Data'!$E$13,0,10*ROW('Hygiene Data'!E91)))</f>
        <v/>
      </c>
      <c r="DU97" s="390" t="str">
        <f ca="1">+IF(OFFSET('Hygiene Data'!$F$11,0,10*ROW('Hygiene Data'!F91))="","",OFFSET('Hygiene Data'!$F$11,0,10*ROW('Hygiene Data'!F91)))</f>
        <v/>
      </c>
      <c r="DV97" s="390" t="str">
        <f ca="1">+IF(OFFSET('Hygiene Data'!$F$12,0,10*ROW('Hygiene Data'!F91))="","",OFFSET('Hygiene Data'!$F$12,0,10*ROW('Hygiene Data'!F91)))</f>
        <v/>
      </c>
      <c r="DW97" s="390" t="str">
        <f ca="1">+IF(OFFSET('Hygiene Data'!$F$13,0,10*ROW('Hygiene Data'!F91))="","",OFFSET('Hygiene Data'!$F$13,0,10*ROW('Hygiene Data'!F91)))</f>
        <v/>
      </c>
      <c r="DX97" s="390" t="str">
        <f ca="1">+IF(OFFSET('Hygiene Data'!$G$11,0,10*ROW('Hygiene Data'!G91))="","",OFFSET('Hygiene Data'!$G$11,0,10*ROW('Hygiene Data'!G91)))</f>
        <v/>
      </c>
      <c r="DY97" s="390" t="str">
        <f ca="1">+IF(OFFSET('Hygiene Data'!$G$12,0,10*ROW('Hygiene Data'!G91))="","",OFFSET('Hygiene Data'!$G$12,0,10*ROW('Hygiene Data'!G91)))</f>
        <v/>
      </c>
      <c r="DZ97" s="390" t="str">
        <f ca="1">+IF(OFFSET('Hygiene Data'!$G$13,0,10*ROW('Hygiene Data'!G91))="","",OFFSET('Hygiene Data'!$G$13,0,10*ROW('Hygiene Data'!G91)))</f>
        <v/>
      </c>
      <c r="EA97" s="390" t="str">
        <f ca="1">+IF(OFFSET('Hygiene Data'!$H$11,0,10*ROW('Hygiene Data'!H91))="","",OFFSET('Hygiene Data'!$H$11,0,10*ROW('Hygiene Data'!H91)))</f>
        <v/>
      </c>
      <c r="EB97" s="390" t="str">
        <f ca="1">+IF(OFFSET('Hygiene Data'!$H$12,0,10*ROW('Hygiene Data'!H91))="","",OFFSET('Hygiene Data'!$H$12,0,10*ROW('Hygiene Data'!H91)))</f>
        <v/>
      </c>
      <c r="EC97" s="390" t="str">
        <f ca="1">+IF(OFFSET('Hygiene Data'!$H$13,0,10*ROW('Hygiene Data'!H91))="","",OFFSET('Hygiene Data'!$H$13,0,10*ROW('Hygiene Data'!H91)))</f>
        <v/>
      </c>
      <c r="ED97" s="390" t="str">
        <f ca="1">+IF(OFFSET('Hygiene Data'!$I$11,0,10*ROW('Hygiene Data'!I91))="","",OFFSET('Hygiene Data'!$I$11,0,10*ROW('Hygiene Data'!I91)))</f>
        <v/>
      </c>
      <c r="EE97" s="390" t="str">
        <f ca="1">+IF(OFFSET('Hygiene Data'!$I$12,0,10*ROW('Hygiene Data'!I91))="","",OFFSET('Hygiene Data'!$I$12,0,10*ROW('Hygiene Data'!I91)))</f>
        <v/>
      </c>
      <c r="EF97" s="390" t="str">
        <f ca="1">+IF(OFFSET('Hygiene Data'!$I$13,0,10*ROW('Hygiene Data'!I91))="","",OFFSET('Hygiene Data'!$I$13,0,10*ROW('Hygiene Data'!I91)))</f>
        <v/>
      </c>
    </row>
    <row r="98" spans="1:136" x14ac:dyDescent="0.25">
      <c r="A98" s="499" t="str">
        <f ca="1">+IF(OFFSET('Water Data'!$B$2,0,10*ROW('Water Data'!E92))="","",OFFSET('Water Data'!$B$2,0,10*ROW('Water Data'!E92)))</f>
        <v/>
      </c>
      <c r="B98" s="499"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26" t="str">
        <f t="shared" ca="1" si="1"/>
        <v/>
      </c>
      <c r="D98" s="527"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27"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27"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27"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27"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27"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27"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27"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27"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27"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27"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27"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27"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27"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27"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27"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27"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27"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28"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28"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28"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28"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28"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28"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28"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28"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28"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28"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28"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28"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28"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28"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28"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28"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28"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28"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28"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28"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28"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28"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28"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28"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28"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28"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28"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28"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28"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28"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29"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605"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29"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29"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29"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29"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29"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29"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29"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29"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29"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29"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29"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29"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29"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29"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29"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29"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90" t="str">
        <f ca="1">+IF(OFFSET('Water Data'!$D$27,0,10*ROW('Water Data'!D92))="","",OFFSET('Water Data'!$D$27,0,10*ROW('Water Data'!D92)))</f>
        <v/>
      </c>
      <c r="BT98" s="390" t="str">
        <f ca="1">+IF(OFFSET('Water Data'!$D$28,0,10*ROW('Water Data'!D92))="","",OFFSET('Water Data'!$D$28,0,10*ROW('Water Data'!D92)))</f>
        <v/>
      </c>
      <c r="BU98" s="390" t="str">
        <f ca="1">+IF(OFFSET('Water Data'!$D$29,0,10*ROW('Water Data'!D92))="","",OFFSET('Water Data'!$D$29,0,10*ROW('Water Data'!D92)))</f>
        <v/>
      </c>
      <c r="BV98" s="390" t="str">
        <f ca="1">+IF(OFFSET('Water Data'!$E$27,0,10*ROW('Water Data'!E92))="","",OFFSET('Water Data'!$E$27,0,10*ROW('Water Data'!E92)))</f>
        <v/>
      </c>
      <c r="BW98" s="390" t="str">
        <f ca="1">+IF(OFFSET('Water Data'!$E$28,0,10*ROW('Water Data'!E92))="","",OFFSET('Water Data'!$E$28,0,10*ROW('Water Data'!E92)))</f>
        <v/>
      </c>
      <c r="BX98" s="390" t="str">
        <f ca="1">+IF(OFFSET('Water Data'!$E$29,0,10*ROW('Water Data'!E92))="","",OFFSET('Water Data'!$E$29,0,10*ROW('Water Data'!E92)))</f>
        <v/>
      </c>
      <c r="BY98" s="390" t="str">
        <f ca="1">+IF(OFFSET('Water Data'!$F$27,0,10*ROW('Water Data'!F92))="","",OFFSET('Water Data'!$F$27,0,10*ROW('Water Data'!F92)))</f>
        <v/>
      </c>
      <c r="BZ98" s="390" t="str">
        <f ca="1">+IF(OFFSET('Water Data'!$F$28,0,10*ROW('Water Data'!F92))="","",OFFSET('Water Data'!$F$28,0,10*ROW('Water Data'!F92)))</f>
        <v/>
      </c>
      <c r="CA98" s="390" t="str">
        <f ca="1">+IF(OFFSET('Water Data'!$F$29,0,10*ROW('Water Data'!F92))="","",OFFSET('Water Data'!$F$29,0,10*ROW('Water Data'!F92)))</f>
        <v/>
      </c>
      <c r="CB98" s="390" t="str">
        <f ca="1">+IF(OFFSET('Water Data'!$G$27,0,10*ROW('Water Data'!G92))="","",OFFSET('Water Data'!$G$27,0,10*ROW('Water Data'!G92)))</f>
        <v/>
      </c>
      <c r="CC98" s="390" t="str">
        <f ca="1">+IF(OFFSET('Water Data'!$G$28,0,10*ROW('Water Data'!G92))="","",OFFSET('Water Data'!$G$28,0,10*ROW('Water Data'!G92)))</f>
        <v/>
      </c>
      <c r="CD98" s="390" t="str">
        <f ca="1">+IF(OFFSET('Water Data'!$G$29,0,10*ROW('Water Data'!G92))="","",OFFSET('Water Data'!$G$29,0,10*ROW('Water Data'!G92)))</f>
        <v/>
      </c>
      <c r="CE98" s="390" t="str">
        <f ca="1">+IF(OFFSET('Water Data'!$H$27,0,10*ROW('Water Data'!H92))="","",OFFSET('Water Data'!$H$27,0,10*ROW('Water Data'!H92)))</f>
        <v/>
      </c>
      <c r="CF98" s="390" t="str">
        <f ca="1">+IF(OFFSET('Water Data'!$H$28,0,10*ROW('Water Data'!H92))="","",OFFSET('Water Data'!$H$28,0,10*ROW('Water Data'!H92)))</f>
        <v/>
      </c>
      <c r="CG98" s="390" t="str">
        <f ca="1">+IF(OFFSET('Water Data'!$H$29,0,10*ROW('Water Data'!H92))="","",OFFSET('Water Data'!$H$29,0,10*ROW('Water Data'!H92)))</f>
        <v/>
      </c>
      <c r="CH98" s="390" t="str">
        <f ca="1">+IF(OFFSET('Water Data'!$I$27,0,10*ROW('Water Data'!I92))="","",OFFSET('Water Data'!$I$27,0,10*ROW('Water Data'!I92)))</f>
        <v/>
      </c>
      <c r="CI98" s="390" t="str">
        <f ca="1">+IF(OFFSET('Water Data'!$I$28,0,10*ROW('Water Data'!I92))="","",OFFSET('Water Data'!$I$28,0,10*ROW('Water Data'!I92)))</f>
        <v/>
      </c>
      <c r="CJ98" s="390" t="str">
        <f ca="1">+IF(OFFSET('Water Data'!$I$29,0,10*ROW('Water Data'!I92))="","",OFFSET('Water Data'!$I$29,0,10*ROW('Water Data'!I92)))</f>
        <v/>
      </c>
      <c r="CK98" s="390" t="str">
        <f ca="1">+IF(OFFSET('Sanitation Data'!$D$28,0,10*ROW('Sanitation Data'!D92))="","",OFFSET('Sanitation Data'!$D$28,0,10*ROW('Sanitation Data'!D92)))</f>
        <v/>
      </c>
      <c r="CL98" s="390" t="str">
        <f ca="1">+IF(OFFSET('Sanitation Data'!$D$29,0,10*ROW('Sanitation Data'!D92))="","",OFFSET('Sanitation Data'!$D$29,0,10*ROW('Sanitation Data'!D92)))</f>
        <v/>
      </c>
      <c r="CM98" s="390" t="str">
        <f ca="1">+IF(OFFSET('Sanitation Data'!$D$30,0,10*ROW('Sanitation Data'!D92))="","",OFFSET('Sanitation Data'!$D$30,0,10*ROW('Sanitation Data'!D92)))</f>
        <v/>
      </c>
      <c r="CN98" s="390" t="str">
        <f ca="1">+IF(OFFSET('Sanitation Data'!$D$31,0,10*ROW('Sanitation Data'!D92))="","",OFFSET('Sanitation Data'!$D$31,0,10*ROW('Sanitation Data'!D92)))</f>
        <v/>
      </c>
      <c r="CO98" s="390" t="str">
        <f ca="1">+IF(OFFSET('Sanitation Data'!$D$32,0,10*ROW('Sanitation Data'!D92))="","",OFFSET('Sanitation Data'!$D$32,0,10*ROW('Sanitation Data'!D92)))</f>
        <v/>
      </c>
      <c r="CP98" s="390" t="str">
        <f ca="1">+IF(OFFSET('Sanitation Data'!$E$28,0,10*ROW('Sanitation Data'!E92))="","",OFFSET('Sanitation Data'!$E$28,0,10*ROW('Sanitation Data'!E92)))</f>
        <v/>
      </c>
      <c r="CQ98" s="390" t="str">
        <f ca="1">+IF(OFFSET('Sanitation Data'!$E$29,0,10*ROW('Sanitation Data'!E92))="","",OFFSET('Sanitation Data'!$E$29,0,10*ROW('Sanitation Data'!E92)))</f>
        <v/>
      </c>
      <c r="CR98" s="390" t="str">
        <f ca="1">+IF(OFFSET('Sanitation Data'!$E$30,0,10*ROW('Sanitation Data'!E92))="","",OFFSET('Sanitation Data'!$E$30,0,10*ROW('Sanitation Data'!E92)))</f>
        <v/>
      </c>
      <c r="CS98" s="390" t="str">
        <f ca="1">+IF(OFFSET('Sanitation Data'!$E$31,0,10*ROW('Sanitation Data'!E92))="","",OFFSET('Sanitation Data'!$E$31,0,10*ROW('Sanitation Data'!E92)))</f>
        <v/>
      </c>
      <c r="CT98" s="390" t="str">
        <f ca="1">+IF(OFFSET('Sanitation Data'!$E$32,0,10*ROW('Sanitation Data'!E92))="","",OFFSET('Sanitation Data'!$E$32,0,10*ROW('Sanitation Data'!E92)))</f>
        <v/>
      </c>
      <c r="CU98" s="390" t="str">
        <f ca="1">+IF(OFFSET('Sanitation Data'!$F$28,0,10*ROW('Sanitation Data'!F92))="","",OFFSET('Sanitation Data'!$F$28,0,10*ROW('Sanitation Data'!F92)))</f>
        <v/>
      </c>
      <c r="CV98" s="390" t="str">
        <f ca="1">+IF(OFFSET('Sanitation Data'!$F$29,0,10*ROW('Sanitation Data'!F92))="","",OFFSET('Sanitation Data'!$F$29,0,10*ROW('Sanitation Data'!F92)))</f>
        <v/>
      </c>
      <c r="CW98" s="390" t="str">
        <f ca="1">+IF(OFFSET('Sanitation Data'!$F$30,0,10*ROW('Sanitation Data'!F92))="","",OFFSET('Sanitation Data'!$F$30,0,10*ROW('Sanitation Data'!F92)))</f>
        <v/>
      </c>
      <c r="CX98" s="390" t="str">
        <f ca="1">+IF(OFFSET('Sanitation Data'!$F$31,0,10*ROW('Sanitation Data'!F92))="","",OFFSET('Sanitation Data'!$F$31,0,10*ROW('Sanitation Data'!F92)))</f>
        <v/>
      </c>
      <c r="CY98" s="390" t="str">
        <f ca="1">+IF(OFFSET('Sanitation Data'!$F$32,0,10*ROW('Sanitation Data'!F92))="","",OFFSET('Sanitation Data'!$F$32,0,10*ROW('Sanitation Data'!F92)))</f>
        <v/>
      </c>
      <c r="CZ98" s="390" t="str">
        <f ca="1">+IF(OFFSET('Sanitation Data'!$G$28,0,10*ROW('Sanitation Data'!G92))="","",OFFSET('Sanitation Data'!$G$28,0,10*ROW('Sanitation Data'!G92)))</f>
        <v/>
      </c>
      <c r="DA98" s="390" t="str">
        <f ca="1">+IF(OFFSET('Sanitation Data'!$G$29,0,10*ROW('Sanitation Data'!G92))="","",OFFSET('Sanitation Data'!$G$29,0,10*ROW('Sanitation Data'!G92)))</f>
        <v/>
      </c>
      <c r="DB98" s="390" t="str">
        <f ca="1">+IF(OFFSET('Sanitation Data'!$G$30,0,10*ROW('Sanitation Data'!G92))="","",OFFSET('Sanitation Data'!$G$30,0,10*ROW('Sanitation Data'!G92)))</f>
        <v/>
      </c>
      <c r="DC98" s="390" t="str">
        <f ca="1">+IF(OFFSET('Sanitation Data'!$G$31,0,10*ROW('Sanitation Data'!G92))="","",OFFSET('Sanitation Data'!$G$31,0,10*ROW('Sanitation Data'!G92)))</f>
        <v/>
      </c>
      <c r="DD98" s="390" t="str">
        <f ca="1">+IF(OFFSET('Sanitation Data'!$G$32,0,10*ROW('Sanitation Data'!G92))="","",OFFSET('Sanitation Data'!$G$32,0,10*ROW('Sanitation Data'!G92)))</f>
        <v/>
      </c>
      <c r="DE98" s="390" t="str">
        <f ca="1">+IF(OFFSET('Sanitation Data'!$H$28,0,10*ROW('Sanitation Data'!H92))="","",OFFSET('Sanitation Data'!$H$28,0,10*ROW('Sanitation Data'!H92)))</f>
        <v/>
      </c>
      <c r="DF98" s="390" t="str">
        <f ca="1">+IF(OFFSET('Sanitation Data'!$H$29,0,10*ROW('Sanitation Data'!H92))="","",OFFSET('Sanitation Data'!$H$29,0,10*ROW('Sanitation Data'!H92)))</f>
        <v/>
      </c>
      <c r="DG98" s="390" t="str">
        <f ca="1">+IF(OFFSET('Sanitation Data'!$H$30,0,10*ROW('Sanitation Data'!H92))="","",OFFSET('Sanitation Data'!$H$30,0,10*ROW('Sanitation Data'!H92)))</f>
        <v/>
      </c>
      <c r="DH98" s="390" t="str">
        <f ca="1">+IF(OFFSET('Sanitation Data'!$H$31,0,10*ROW('Sanitation Data'!H92))="","",OFFSET('Sanitation Data'!$H$31,0,10*ROW('Sanitation Data'!H92)))</f>
        <v/>
      </c>
      <c r="DI98" s="390" t="str">
        <f ca="1">+IF(OFFSET('Sanitation Data'!$H$32,0,10*ROW('Sanitation Data'!H92))="","",OFFSET('Sanitation Data'!$H$32,0,10*ROW('Sanitation Data'!H92)))</f>
        <v/>
      </c>
      <c r="DJ98" s="390" t="str">
        <f ca="1">+IF(OFFSET('Sanitation Data'!$I$28,0,10*ROW('Sanitation Data'!I92))="","",OFFSET('Sanitation Data'!$I$28,0,10*ROW('Sanitation Data'!I92)))</f>
        <v/>
      </c>
      <c r="DK98" s="390" t="str">
        <f ca="1">+IF(OFFSET('Sanitation Data'!$I$29,0,10*ROW('Sanitation Data'!I92))="","",OFFSET('Sanitation Data'!$I$29,0,10*ROW('Sanitation Data'!I92)))</f>
        <v/>
      </c>
      <c r="DL98" s="390" t="str">
        <f ca="1">+IF(OFFSET('Sanitation Data'!$I$30,0,10*ROW('Sanitation Data'!I92))="","",OFFSET('Sanitation Data'!$I$30,0,10*ROW('Sanitation Data'!I92)))</f>
        <v/>
      </c>
      <c r="DM98" s="390" t="str">
        <f ca="1">+IF(OFFSET('Sanitation Data'!$I$31,0,10*ROW('Sanitation Data'!I92))="","",OFFSET('Sanitation Data'!$I$31,0,10*ROW('Sanitation Data'!I92)))</f>
        <v/>
      </c>
      <c r="DN98" s="390" t="str">
        <f ca="1">+IF(OFFSET('Sanitation Data'!$I$32,0,10*ROW('Sanitation Data'!I92))="","",OFFSET('Sanitation Data'!$I$32,0,10*ROW('Sanitation Data'!I92)))</f>
        <v/>
      </c>
      <c r="DO98" s="390" t="str">
        <f ca="1">+IF(OFFSET('Hygiene Data'!$D$11,0,10*ROW('Hygiene Data'!D92))="","",OFFSET('Hygiene Data'!$D$11,0,10*ROW('Hygiene Data'!D92)))</f>
        <v/>
      </c>
      <c r="DP98" s="390" t="str">
        <f ca="1">+IF(OFFSET('Hygiene Data'!$D$12,0,10*ROW('Hygiene Data'!D92))="","",OFFSET('Hygiene Data'!$D$12,0,10*ROW('Hygiene Data'!D92)))</f>
        <v/>
      </c>
      <c r="DQ98" s="390" t="str">
        <f ca="1">+IF(OFFSET('Hygiene Data'!$D$13,0,10*ROW('Hygiene Data'!D92))="","",OFFSET('Hygiene Data'!$D$13,0,10*ROW('Hygiene Data'!D92)))</f>
        <v/>
      </c>
      <c r="DR98" s="390" t="str">
        <f ca="1">+IF(OFFSET('Hygiene Data'!$E$11,0,10*ROW('Hygiene Data'!E92))="","",OFFSET('Hygiene Data'!$E$11,0,10*ROW('Hygiene Data'!E92)))</f>
        <v/>
      </c>
      <c r="DS98" s="390" t="str">
        <f ca="1">+IF(OFFSET('Hygiene Data'!$E$12,0,10*ROW('Hygiene Data'!E92))="","",OFFSET('Hygiene Data'!$E$12,0,10*ROW('Hygiene Data'!E92)))</f>
        <v/>
      </c>
      <c r="DT98" s="390" t="str">
        <f ca="1">+IF(OFFSET('Hygiene Data'!$E$13,0,10*ROW('Hygiene Data'!E92))="","",OFFSET('Hygiene Data'!$E$13,0,10*ROW('Hygiene Data'!E92)))</f>
        <v/>
      </c>
      <c r="DU98" s="390" t="str">
        <f ca="1">+IF(OFFSET('Hygiene Data'!$F$11,0,10*ROW('Hygiene Data'!F92))="","",OFFSET('Hygiene Data'!$F$11,0,10*ROW('Hygiene Data'!F92)))</f>
        <v/>
      </c>
      <c r="DV98" s="390" t="str">
        <f ca="1">+IF(OFFSET('Hygiene Data'!$F$12,0,10*ROW('Hygiene Data'!F92))="","",OFFSET('Hygiene Data'!$F$12,0,10*ROW('Hygiene Data'!F92)))</f>
        <v/>
      </c>
      <c r="DW98" s="390" t="str">
        <f ca="1">+IF(OFFSET('Hygiene Data'!$F$13,0,10*ROW('Hygiene Data'!F92))="","",OFFSET('Hygiene Data'!$F$13,0,10*ROW('Hygiene Data'!F92)))</f>
        <v/>
      </c>
      <c r="DX98" s="390" t="str">
        <f ca="1">+IF(OFFSET('Hygiene Data'!$G$11,0,10*ROW('Hygiene Data'!G92))="","",OFFSET('Hygiene Data'!$G$11,0,10*ROW('Hygiene Data'!G92)))</f>
        <v/>
      </c>
      <c r="DY98" s="390" t="str">
        <f ca="1">+IF(OFFSET('Hygiene Data'!$G$12,0,10*ROW('Hygiene Data'!G92))="","",OFFSET('Hygiene Data'!$G$12,0,10*ROW('Hygiene Data'!G92)))</f>
        <v/>
      </c>
      <c r="DZ98" s="390" t="str">
        <f ca="1">+IF(OFFSET('Hygiene Data'!$G$13,0,10*ROW('Hygiene Data'!G92))="","",OFFSET('Hygiene Data'!$G$13,0,10*ROW('Hygiene Data'!G92)))</f>
        <v/>
      </c>
      <c r="EA98" s="390" t="str">
        <f ca="1">+IF(OFFSET('Hygiene Data'!$H$11,0,10*ROW('Hygiene Data'!H92))="","",OFFSET('Hygiene Data'!$H$11,0,10*ROW('Hygiene Data'!H92)))</f>
        <v/>
      </c>
      <c r="EB98" s="390" t="str">
        <f ca="1">+IF(OFFSET('Hygiene Data'!$H$12,0,10*ROW('Hygiene Data'!H92))="","",OFFSET('Hygiene Data'!$H$12,0,10*ROW('Hygiene Data'!H92)))</f>
        <v/>
      </c>
      <c r="EC98" s="390" t="str">
        <f ca="1">+IF(OFFSET('Hygiene Data'!$H$13,0,10*ROW('Hygiene Data'!H92))="","",OFFSET('Hygiene Data'!$H$13,0,10*ROW('Hygiene Data'!H92)))</f>
        <v/>
      </c>
      <c r="ED98" s="390" t="str">
        <f ca="1">+IF(OFFSET('Hygiene Data'!$I$11,0,10*ROW('Hygiene Data'!I92))="","",OFFSET('Hygiene Data'!$I$11,0,10*ROW('Hygiene Data'!I92)))</f>
        <v/>
      </c>
      <c r="EE98" s="390" t="str">
        <f ca="1">+IF(OFFSET('Hygiene Data'!$I$12,0,10*ROW('Hygiene Data'!I92))="","",OFFSET('Hygiene Data'!$I$12,0,10*ROW('Hygiene Data'!I92)))</f>
        <v/>
      </c>
      <c r="EF98" s="390" t="str">
        <f ca="1">+IF(OFFSET('Hygiene Data'!$I$13,0,10*ROW('Hygiene Data'!I92))="","",OFFSET('Hygiene Data'!$I$13,0,10*ROW('Hygiene Data'!I92)))</f>
        <v/>
      </c>
    </row>
    <row r="99" spans="1:136" x14ac:dyDescent="0.25">
      <c r="A99" s="499" t="str">
        <f ca="1">+IF(OFFSET('Water Data'!$B$2,0,10*ROW('Water Data'!E93))="","",OFFSET('Water Data'!$B$2,0,10*ROW('Water Data'!E93)))</f>
        <v/>
      </c>
      <c r="B99" s="499"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26" t="str">
        <f t="shared" ca="1" si="1"/>
        <v/>
      </c>
      <c r="D99" s="527"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27"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27"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27"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27"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27"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27"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27"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27"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27"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27"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27"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27"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27"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27"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27"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27"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27"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28"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28"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28"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28"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28"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28"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28"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28"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28"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28"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28"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28"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28"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28"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28"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28"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28"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28"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28"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28"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28"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28"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28"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28"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28"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28"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28"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28"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28"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28"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29"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605"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29"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29"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29"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29"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29"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29"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29"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29"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29"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29"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29"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29"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29"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29"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29"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29"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90" t="str">
        <f ca="1">+IF(OFFSET('Water Data'!$D$27,0,10*ROW('Water Data'!D93))="","",OFFSET('Water Data'!$D$27,0,10*ROW('Water Data'!D93)))</f>
        <v/>
      </c>
      <c r="BT99" s="390" t="str">
        <f ca="1">+IF(OFFSET('Water Data'!$D$28,0,10*ROW('Water Data'!D93))="","",OFFSET('Water Data'!$D$28,0,10*ROW('Water Data'!D93)))</f>
        <v/>
      </c>
      <c r="BU99" s="390" t="str">
        <f ca="1">+IF(OFFSET('Water Data'!$D$29,0,10*ROW('Water Data'!D93))="","",OFFSET('Water Data'!$D$29,0,10*ROW('Water Data'!D93)))</f>
        <v/>
      </c>
      <c r="BV99" s="390" t="str">
        <f ca="1">+IF(OFFSET('Water Data'!$E$27,0,10*ROW('Water Data'!E93))="","",OFFSET('Water Data'!$E$27,0,10*ROW('Water Data'!E93)))</f>
        <v/>
      </c>
      <c r="BW99" s="390" t="str">
        <f ca="1">+IF(OFFSET('Water Data'!$E$28,0,10*ROW('Water Data'!E93))="","",OFFSET('Water Data'!$E$28,0,10*ROW('Water Data'!E93)))</f>
        <v/>
      </c>
      <c r="BX99" s="390" t="str">
        <f ca="1">+IF(OFFSET('Water Data'!$E$29,0,10*ROW('Water Data'!E93))="","",OFFSET('Water Data'!$E$29,0,10*ROW('Water Data'!E93)))</f>
        <v/>
      </c>
      <c r="BY99" s="390" t="str">
        <f ca="1">+IF(OFFSET('Water Data'!$F$27,0,10*ROW('Water Data'!F93))="","",OFFSET('Water Data'!$F$27,0,10*ROW('Water Data'!F93)))</f>
        <v/>
      </c>
      <c r="BZ99" s="390" t="str">
        <f ca="1">+IF(OFFSET('Water Data'!$F$28,0,10*ROW('Water Data'!F93))="","",OFFSET('Water Data'!$F$28,0,10*ROW('Water Data'!F93)))</f>
        <v/>
      </c>
      <c r="CA99" s="390" t="str">
        <f ca="1">+IF(OFFSET('Water Data'!$F$29,0,10*ROW('Water Data'!F93))="","",OFFSET('Water Data'!$F$29,0,10*ROW('Water Data'!F93)))</f>
        <v/>
      </c>
      <c r="CB99" s="390" t="str">
        <f ca="1">+IF(OFFSET('Water Data'!$G$27,0,10*ROW('Water Data'!G93))="","",OFFSET('Water Data'!$G$27,0,10*ROW('Water Data'!G93)))</f>
        <v/>
      </c>
      <c r="CC99" s="390" t="str">
        <f ca="1">+IF(OFFSET('Water Data'!$G$28,0,10*ROW('Water Data'!G93))="","",OFFSET('Water Data'!$G$28,0,10*ROW('Water Data'!G93)))</f>
        <v/>
      </c>
      <c r="CD99" s="390" t="str">
        <f ca="1">+IF(OFFSET('Water Data'!$G$29,0,10*ROW('Water Data'!G93))="","",OFFSET('Water Data'!$G$29,0,10*ROW('Water Data'!G93)))</f>
        <v/>
      </c>
      <c r="CE99" s="390" t="str">
        <f ca="1">+IF(OFFSET('Water Data'!$H$27,0,10*ROW('Water Data'!H93))="","",OFFSET('Water Data'!$H$27,0,10*ROW('Water Data'!H93)))</f>
        <v/>
      </c>
      <c r="CF99" s="390" t="str">
        <f ca="1">+IF(OFFSET('Water Data'!$H$28,0,10*ROW('Water Data'!H93))="","",OFFSET('Water Data'!$H$28,0,10*ROW('Water Data'!H93)))</f>
        <v/>
      </c>
      <c r="CG99" s="390" t="str">
        <f ca="1">+IF(OFFSET('Water Data'!$H$29,0,10*ROW('Water Data'!H93))="","",OFFSET('Water Data'!$H$29,0,10*ROW('Water Data'!H93)))</f>
        <v/>
      </c>
      <c r="CH99" s="390" t="str">
        <f ca="1">+IF(OFFSET('Water Data'!$I$27,0,10*ROW('Water Data'!I93))="","",OFFSET('Water Data'!$I$27,0,10*ROW('Water Data'!I93)))</f>
        <v/>
      </c>
      <c r="CI99" s="390" t="str">
        <f ca="1">+IF(OFFSET('Water Data'!$I$28,0,10*ROW('Water Data'!I93))="","",OFFSET('Water Data'!$I$28,0,10*ROW('Water Data'!I93)))</f>
        <v/>
      </c>
      <c r="CJ99" s="390" t="str">
        <f ca="1">+IF(OFFSET('Water Data'!$I$29,0,10*ROW('Water Data'!I93))="","",OFFSET('Water Data'!$I$29,0,10*ROW('Water Data'!I93)))</f>
        <v/>
      </c>
      <c r="CK99" s="390" t="str">
        <f ca="1">+IF(OFFSET('Sanitation Data'!$D$28,0,10*ROW('Sanitation Data'!D93))="","",OFFSET('Sanitation Data'!$D$28,0,10*ROW('Sanitation Data'!D93)))</f>
        <v/>
      </c>
      <c r="CL99" s="390" t="str">
        <f ca="1">+IF(OFFSET('Sanitation Data'!$D$29,0,10*ROW('Sanitation Data'!D93))="","",OFFSET('Sanitation Data'!$D$29,0,10*ROW('Sanitation Data'!D93)))</f>
        <v/>
      </c>
      <c r="CM99" s="390" t="str">
        <f ca="1">+IF(OFFSET('Sanitation Data'!$D$30,0,10*ROW('Sanitation Data'!D93))="","",OFFSET('Sanitation Data'!$D$30,0,10*ROW('Sanitation Data'!D93)))</f>
        <v/>
      </c>
      <c r="CN99" s="390" t="str">
        <f ca="1">+IF(OFFSET('Sanitation Data'!$D$31,0,10*ROW('Sanitation Data'!D93))="","",OFFSET('Sanitation Data'!$D$31,0,10*ROW('Sanitation Data'!D93)))</f>
        <v/>
      </c>
      <c r="CO99" s="390" t="str">
        <f ca="1">+IF(OFFSET('Sanitation Data'!$D$32,0,10*ROW('Sanitation Data'!D93))="","",OFFSET('Sanitation Data'!$D$32,0,10*ROW('Sanitation Data'!D93)))</f>
        <v/>
      </c>
      <c r="CP99" s="390" t="str">
        <f ca="1">+IF(OFFSET('Sanitation Data'!$E$28,0,10*ROW('Sanitation Data'!E93))="","",OFFSET('Sanitation Data'!$E$28,0,10*ROW('Sanitation Data'!E93)))</f>
        <v/>
      </c>
      <c r="CQ99" s="390" t="str">
        <f ca="1">+IF(OFFSET('Sanitation Data'!$E$29,0,10*ROW('Sanitation Data'!E93))="","",OFFSET('Sanitation Data'!$E$29,0,10*ROW('Sanitation Data'!E93)))</f>
        <v/>
      </c>
      <c r="CR99" s="390" t="str">
        <f ca="1">+IF(OFFSET('Sanitation Data'!$E$30,0,10*ROW('Sanitation Data'!E93))="","",OFFSET('Sanitation Data'!$E$30,0,10*ROW('Sanitation Data'!E93)))</f>
        <v/>
      </c>
      <c r="CS99" s="390" t="str">
        <f ca="1">+IF(OFFSET('Sanitation Data'!$E$31,0,10*ROW('Sanitation Data'!E93))="","",OFFSET('Sanitation Data'!$E$31,0,10*ROW('Sanitation Data'!E93)))</f>
        <v/>
      </c>
      <c r="CT99" s="390" t="str">
        <f ca="1">+IF(OFFSET('Sanitation Data'!$E$32,0,10*ROW('Sanitation Data'!E93))="","",OFFSET('Sanitation Data'!$E$32,0,10*ROW('Sanitation Data'!E93)))</f>
        <v/>
      </c>
      <c r="CU99" s="390" t="str">
        <f ca="1">+IF(OFFSET('Sanitation Data'!$F$28,0,10*ROW('Sanitation Data'!F93))="","",OFFSET('Sanitation Data'!$F$28,0,10*ROW('Sanitation Data'!F93)))</f>
        <v/>
      </c>
      <c r="CV99" s="390" t="str">
        <f ca="1">+IF(OFFSET('Sanitation Data'!$F$29,0,10*ROW('Sanitation Data'!F93))="","",OFFSET('Sanitation Data'!$F$29,0,10*ROW('Sanitation Data'!F93)))</f>
        <v/>
      </c>
      <c r="CW99" s="390" t="str">
        <f ca="1">+IF(OFFSET('Sanitation Data'!$F$30,0,10*ROW('Sanitation Data'!F93))="","",OFFSET('Sanitation Data'!$F$30,0,10*ROW('Sanitation Data'!F93)))</f>
        <v/>
      </c>
      <c r="CX99" s="390" t="str">
        <f ca="1">+IF(OFFSET('Sanitation Data'!$F$31,0,10*ROW('Sanitation Data'!F93))="","",OFFSET('Sanitation Data'!$F$31,0,10*ROW('Sanitation Data'!F93)))</f>
        <v/>
      </c>
      <c r="CY99" s="390" t="str">
        <f ca="1">+IF(OFFSET('Sanitation Data'!$F$32,0,10*ROW('Sanitation Data'!F93))="","",OFFSET('Sanitation Data'!$F$32,0,10*ROW('Sanitation Data'!F93)))</f>
        <v/>
      </c>
      <c r="CZ99" s="390" t="str">
        <f ca="1">+IF(OFFSET('Sanitation Data'!$G$28,0,10*ROW('Sanitation Data'!G93))="","",OFFSET('Sanitation Data'!$G$28,0,10*ROW('Sanitation Data'!G93)))</f>
        <v/>
      </c>
      <c r="DA99" s="390" t="str">
        <f ca="1">+IF(OFFSET('Sanitation Data'!$G$29,0,10*ROW('Sanitation Data'!G93))="","",OFFSET('Sanitation Data'!$G$29,0,10*ROW('Sanitation Data'!G93)))</f>
        <v/>
      </c>
      <c r="DB99" s="390" t="str">
        <f ca="1">+IF(OFFSET('Sanitation Data'!$G$30,0,10*ROW('Sanitation Data'!G93))="","",OFFSET('Sanitation Data'!$G$30,0,10*ROW('Sanitation Data'!G93)))</f>
        <v/>
      </c>
      <c r="DC99" s="390" t="str">
        <f ca="1">+IF(OFFSET('Sanitation Data'!$G$31,0,10*ROW('Sanitation Data'!G93))="","",OFFSET('Sanitation Data'!$G$31,0,10*ROW('Sanitation Data'!G93)))</f>
        <v/>
      </c>
      <c r="DD99" s="390" t="str">
        <f ca="1">+IF(OFFSET('Sanitation Data'!$G$32,0,10*ROW('Sanitation Data'!G93))="","",OFFSET('Sanitation Data'!$G$32,0,10*ROW('Sanitation Data'!G93)))</f>
        <v/>
      </c>
      <c r="DE99" s="390" t="str">
        <f ca="1">+IF(OFFSET('Sanitation Data'!$H$28,0,10*ROW('Sanitation Data'!H93))="","",OFFSET('Sanitation Data'!$H$28,0,10*ROW('Sanitation Data'!H93)))</f>
        <v/>
      </c>
      <c r="DF99" s="390" t="str">
        <f ca="1">+IF(OFFSET('Sanitation Data'!$H$29,0,10*ROW('Sanitation Data'!H93))="","",OFFSET('Sanitation Data'!$H$29,0,10*ROW('Sanitation Data'!H93)))</f>
        <v/>
      </c>
      <c r="DG99" s="390" t="str">
        <f ca="1">+IF(OFFSET('Sanitation Data'!$H$30,0,10*ROW('Sanitation Data'!H93))="","",OFFSET('Sanitation Data'!$H$30,0,10*ROW('Sanitation Data'!H93)))</f>
        <v/>
      </c>
      <c r="DH99" s="390" t="str">
        <f ca="1">+IF(OFFSET('Sanitation Data'!$H$31,0,10*ROW('Sanitation Data'!H93))="","",OFFSET('Sanitation Data'!$H$31,0,10*ROW('Sanitation Data'!H93)))</f>
        <v/>
      </c>
      <c r="DI99" s="390" t="str">
        <f ca="1">+IF(OFFSET('Sanitation Data'!$H$32,0,10*ROW('Sanitation Data'!H93))="","",OFFSET('Sanitation Data'!$H$32,0,10*ROW('Sanitation Data'!H93)))</f>
        <v/>
      </c>
      <c r="DJ99" s="390" t="str">
        <f ca="1">+IF(OFFSET('Sanitation Data'!$I$28,0,10*ROW('Sanitation Data'!I93))="","",OFFSET('Sanitation Data'!$I$28,0,10*ROW('Sanitation Data'!I93)))</f>
        <v/>
      </c>
      <c r="DK99" s="390" t="str">
        <f ca="1">+IF(OFFSET('Sanitation Data'!$I$29,0,10*ROW('Sanitation Data'!I93))="","",OFFSET('Sanitation Data'!$I$29,0,10*ROW('Sanitation Data'!I93)))</f>
        <v/>
      </c>
      <c r="DL99" s="390" t="str">
        <f ca="1">+IF(OFFSET('Sanitation Data'!$I$30,0,10*ROW('Sanitation Data'!I93))="","",OFFSET('Sanitation Data'!$I$30,0,10*ROW('Sanitation Data'!I93)))</f>
        <v/>
      </c>
      <c r="DM99" s="390" t="str">
        <f ca="1">+IF(OFFSET('Sanitation Data'!$I$31,0,10*ROW('Sanitation Data'!I93))="","",OFFSET('Sanitation Data'!$I$31,0,10*ROW('Sanitation Data'!I93)))</f>
        <v/>
      </c>
      <c r="DN99" s="390" t="str">
        <f ca="1">+IF(OFFSET('Sanitation Data'!$I$32,0,10*ROW('Sanitation Data'!I93))="","",OFFSET('Sanitation Data'!$I$32,0,10*ROW('Sanitation Data'!I93)))</f>
        <v/>
      </c>
      <c r="DO99" s="390" t="str">
        <f ca="1">+IF(OFFSET('Hygiene Data'!$D$11,0,10*ROW('Hygiene Data'!D93))="","",OFFSET('Hygiene Data'!$D$11,0,10*ROW('Hygiene Data'!D93)))</f>
        <v/>
      </c>
      <c r="DP99" s="390" t="str">
        <f ca="1">+IF(OFFSET('Hygiene Data'!$D$12,0,10*ROW('Hygiene Data'!D93))="","",OFFSET('Hygiene Data'!$D$12,0,10*ROW('Hygiene Data'!D93)))</f>
        <v/>
      </c>
      <c r="DQ99" s="390" t="str">
        <f ca="1">+IF(OFFSET('Hygiene Data'!$D$13,0,10*ROW('Hygiene Data'!D93))="","",OFFSET('Hygiene Data'!$D$13,0,10*ROW('Hygiene Data'!D93)))</f>
        <v/>
      </c>
      <c r="DR99" s="390" t="str">
        <f ca="1">+IF(OFFSET('Hygiene Data'!$E$11,0,10*ROW('Hygiene Data'!E93))="","",OFFSET('Hygiene Data'!$E$11,0,10*ROW('Hygiene Data'!E93)))</f>
        <v/>
      </c>
      <c r="DS99" s="390" t="str">
        <f ca="1">+IF(OFFSET('Hygiene Data'!$E$12,0,10*ROW('Hygiene Data'!E93))="","",OFFSET('Hygiene Data'!$E$12,0,10*ROW('Hygiene Data'!E93)))</f>
        <v/>
      </c>
      <c r="DT99" s="390" t="str">
        <f ca="1">+IF(OFFSET('Hygiene Data'!$E$13,0,10*ROW('Hygiene Data'!E93))="","",OFFSET('Hygiene Data'!$E$13,0,10*ROW('Hygiene Data'!E93)))</f>
        <v/>
      </c>
      <c r="DU99" s="390" t="str">
        <f ca="1">+IF(OFFSET('Hygiene Data'!$F$11,0,10*ROW('Hygiene Data'!F93))="","",OFFSET('Hygiene Data'!$F$11,0,10*ROW('Hygiene Data'!F93)))</f>
        <v/>
      </c>
      <c r="DV99" s="390" t="str">
        <f ca="1">+IF(OFFSET('Hygiene Data'!$F$12,0,10*ROW('Hygiene Data'!F93))="","",OFFSET('Hygiene Data'!$F$12,0,10*ROW('Hygiene Data'!F93)))</f>
        <v/>
      </c>
      <c r="DW99" s="390" t="str">
        <f ca="1">+IF(OFFSET('Hygiene Data'!$F$13,0,10*ROW('Hygiene Data'!F93))="","",OFFSET('Hygiene Data'!$F$13,0,10*ROW('Hygiene Data'!F93)))</f>
        <v/>
      </c>
      <c r="DX99" s="390" t="str">
        <f ca="1">+IF(OFFSET('Hygiene Data'!$G$11,0,10*ROW('Hygiene Data'!G93))="","",OFFSET('Hygiene Data'!$G$11,0,10*ROW('Hygiene Data'!G93)))</f>
        <v/>
      </c>
      <c r="DY99" s="390" t="str">
        <f ca="1">+IF(OFFSET('Hygiene Data'!$G$12,0,10*ROW('Hygiene Data'!G93))="","",OFFSET('Hygiene Data'!$G$12,0,10*ROW('Hygiene Data'!G93)))</f>
        <v/>
      </c>
      <c r="DZ99" s="390" t="str">
        <f ca="1">+IF(OFFSET('Hygiene Data'!$G$13,0,10*ROW('Hygiene Data'!G93))="","",OFFSET('Hygiene Data'!$G$13,0,10*ROW('Hygiene Data'!G93)))</f>
        <v/>
      </c>
      <c r="EA99" s="390" t="str">
        <f ca="1">+IF(OFFSET('Hygiene Data'!$H$11,0,10*ROW('Hygiene Data'!H93))="","",OFFSET('Hygiene Data'!$H$11,0,10*ROW('Hygiene Data'!H93)))</f>
        <v/>
      </c>
      <c r="EB99" s="390" t="str">
        <f ca="1">+IF(OFFSET('Hygiene Data'!$H$12,0,10*ROW('Hygiene Data'!H93))="","",OFFSET('Hygiene Data'!$H$12,0,10*ROW('Hygiene Data'!H93)))</f>
        <v/>
      </c>
      <c r="EC99" s="390" t="str">
        <f ca="1">+IF(OFFSET('Hygiene Data'!$H$13,0,10*ROW('Hygiene Data'!H93))="","",OFFSET('Hygiene Data'!$H$13,0,10*ROW('Hygiene Data'!H93)))</f>
        <v/>
      </c>
      <c r="ED99" s="390" t="str">
        <f ca="1">+IF(OFFSET('Hygiene Data'!$I$11,0,10*ROW('Hygiene Data'!I93))="","",OFFSET('Hygiene Data'!$I$11,0,10*ROW('Hygiene Data'!I93)))</f>
        <v/>
      </c>
      <c r="EE99" s="390" t="str">
        <f ca="1">+IF(OFFSET('Hygiene Data'!$I$12,0,10*ROW('Hygiene Data'!I93))="","",OFFSET('Hygiene Data'!$I$12,0,10*ROW('Hygiene Data'!I93)))</f>
        <v/>
      </c>
      <c r="EF99" s="390" t="str">
        <f ca="1">+IF(OFFSET('Hygiene Data'!$I$13,0,10*ROW('Hygiene Data'!I93))="","",OFFSET('Hygiene Data'!$I$13,0,10*ROW('Hygiene Data'!I93)))</f>
        <v/>
      </c>
    </row>
    <row r="100" spans="1:136" x14ac:dyDescent="0.25">
      <c r="A100" s="499" t="str">
        <f ca="1">+IF(OFFSET('Water Data'!$B$2,0,10*ROW('Water Data'!E94))="","",OFFSET('Water Data'!$B$2,0,10*ROW('Water Data'!E94)))</f>
        <v/>
      </c>
      <c r="B100" s="499"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26" t="str">
        <f t="shared" ca="1" si="1"/>
        <v/>
      </c>
      <c r="D100" s="527"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27"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27"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27"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27"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27"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27"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27"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27"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27"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27"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27"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27"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27"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27"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27"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27"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27"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28"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28"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28"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28"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28"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28"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28"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28"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28"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28"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28"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28"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28"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28"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28"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28"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28"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28"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28"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28"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28"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28"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28"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28"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28"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28"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28"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28"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28"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28"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29"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605"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29"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29"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29"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29"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29"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29"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29"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29"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29"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29"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29"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29"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29"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29"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29"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29"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90" t="str">
        <f ca="1">+IF(OFFSET('Water Data'!$D$27,0,10*ROW('Water Data'!D94))="","",OFFSET('Water Data'!$D$27,0,10*ROW('Water Data'!D94)))</f>
        <v/>
      </c>
      <c r="BT100" s="390" t="str">
        <f ca="1">+IF(OFFSET('Water Data'!$D$28,0,10*ROW('Water Data'!D94))="","",OFFSET('Water Data'!$D$28,0,10*ROW('Water Data'!D94)))</f>
        <v/>
      </c>
      <c r="BU100" s="390" t="str">
        <f ca="1">+IF(OFFSET('Water Data'!$D$29,0,10*ROW('Water Data'!D94))="","",OFFSET('Water Data'!$D$29,0,10*ROW('Water Data'!D94)))</f>
        <v/>
      </c>
      <c r="BV100" s="390" t="str">
        <f ca="1">+IF(OFFSET('Water Data'!$E$27,0,10*ROW('Water Data'!E94))="","",OFFSET('Water Data'!$E$27,0,10*ROW('Water Data'!E94)))</f>
        <v/>
      </c>
      <c r="BW100" s="390" t="str">
        <f ca="1">+IF(OFFSET('Water Data'!$E$28,0,10*ROW('Water Data'!E94))="","",OFFSET('Water Data'!$E$28,0,10*ROW('Water Data'!E94)))</f>
        <v/>
      </c>
      <c r="BX100" s="390" t="str">
        <f ca="1">+IF(OFFSET('Water Data'!$E$29,0,10*ROW('Water Data'!E94))="","",OFFSET('Water Data'!$E$29,0,10*ROW('Water Data'!E94)))</f>
        <v/>
      </c>
      <c r="BY100" s="390" t="str">
        <f ca="1">+IF(OFFSET('Water Data'!$F$27,0,10*ROW('Water Data'!F94))="","",OFFSET('Water Data'!$F$27,0,10*ROW('Water Data'!F94)))</f>
        <v/>
      </c>
      <c r="BZ100" s="390" t="str">
        <f ca="1">+IF(OFFSET('Water Data'!$F$28,0,10*ROW('Water Data'!F94))="","",OFFSET('Water Data'!$F$28,0,10*ROW('Water Data'!F94)))</f>
        <v/>
      </c>
      <c r="CA100" s="390" t="str">
        <f ca="1">+IF(OFFSET('Water Data'!$F$29,0,10*ROW('Water Data'!F94))="","",OFFSET('Water Data'!$F$29,0,10*ROW('Water Data'!F94)))</f>
        <v/>
      </c>
      <c r="CB100" s="390" t="str">
        <f ca="1">+IF(OFFSET('Water Data'!$G$27,0,10*ROW('Water Data'!G94))="","",OFFSET('Water Data'!$G$27,0,10*ROW('Water Data'!G94)))</f>
        <v/>
      </c>
      <c r="CC100" s="390" t="str">
        <f ca="1">+IF(OFFSET('Water Data'!$G$28,0,10*ROW('Water Data'!G94))="","",OFFSET('Water Data'!$G$28,0,10*ROW('Water Data'!G94)))</f>
        <v/>
      </c>
      <c r="CD100" s="390" t="str">
        <f ca="1">+IF(OFFSET('Water Data'!$G$29,0,10*ROW('Water Data'!G94))="","",OFFSET('Water Data'!$G$29,0,10*ROW('Water Data'!G94)))</f>
        <v/>
      </c>
      <c r="CE100" s="390" t="str">
        <f ca="1">+IF(OFFSET('Water Data'!$H$27,0,10*ROW('Water Data'!H94))="","",OFFSET('Water Data'!$H$27,0,10*ROW('Water Data'!H94)))</f>
        <v/>
      </c>
      <c r="CF100" s="390" t="str">
        <f ca="1">+IF(OFFSET('Water Data'!$H$28,0,10*ROW('Water Data'!H94))="","",OFFSET('Water Data'!$H$28,0,10*ROW('Water Data'!H94)))</f>
        <v/>
      </c>
      <c r="CG100" s="390" t="str">
        <f ca="1">+IF(OFFSET('Water Data'!$H$29,0,10*ROW('Water Data'!H94))="","",OFFSET('Water Data'!$H$29,0,10*ROW('Water Data'!H94)))</f>
        <v/>
      </c>
      <c r="CH100" s="390" t="str">
        <f ca="1">+IF(OFFSET('Water Data'!$I$27,0,10*ROW('Water Data'!I94))="","",OFFSET('Water Data'!$I$27,0,10*ROW('Water Data'!I94)))</f>
        <v/>
      </c>
      <c r="CI100" s="390" t="str">
        <f ca="1">+IF(OFFSET('Water Data'!$I$28,0,10*ROW('Water Data'!I94))="","",OFFSET('Water Data'!$I$28,0,10*ROW('Water Data'!I94)))</f>
        <v/>
      </c>
      <c r="CJ100" s="390" t="str">
        <f ca="1">+IF(OFFSET('Water Data'!$I$29,0,10*ROW('Water Data'!I94))="","",OFFSET('Water Data'!$I$29,0,10*ROW('Water Data'!I94)))</f>
        <v/>
      </c>
      <c r="CK100" s="390" t="str">
        <f ca="1">+IF(OFFSET('Sanitation Data'!$D$28,0,10*ROW('Sanitation Data'!D94))="","",OFFSET('Sanitation Data'!$D$28,0,10*ROW('Sanitation Data'!D94)))</f>
        <v/>
      </c>
      <c r="CL100" s="390" t="str">
        <f ca="1">+IF(OFFSET('Sanitation Data'!$D$29,0,10*ROW('Sanitation Data'!D94))="","",OFFSET('Sanitation Data'!$D$29,0,10*ROW('Sanitation Data'!D94)))</f>
        <v/>
      </c>
      <c r="CM100" s="390" t="str">
        <f ca="1">+IF(OFFSET('Sanitation Data'!$D$30,0,10*ROW('Sanitation Data'!D94))="","",OFFSET('Sanitation Data'!$D$30,0,10*ROW('Sanitation Data'!D94)))</f>
        <v/>
      </c>
      <c r="CN100" s="390" t="str">
        <f ca="1">+IF(OFFSET('Sanitation Data'!$D$31,0,10*ROW('Sanitation Data'!D94))="","",OFFSET('Sanitation Data'!$D$31,0,10*ROW('Sanitation Data'!D94)))</f>
        <v/>
      </c>
      <c r="CO100" s="390" t="str">
        <f ca="1">+IF(OFFSET('Sanitation Data'!$D$32,0,10*ROW('Sanitation Data'!D94))="","",OFFSET('Sanitation Data'!$D$32,0,10*ROW('Sanitation Data'!D94)))</f>
        <v/>
      </c>
      <c r="CP100" s="390" t="str">
        <f ca="1">+IF(OFFSET('Sanitation Data'!$E$28,0,10*ROW('Sanitation Data'!E94))="","",OFFSET('Sanitation Data'!$E$28,0,10*ROW('Sanitation Data'!E94)))</f>
        <v/>
      </c>
      <c r="CQ100" s="390" t="str">
        <f ca="1">+IF(OFFSET('Sanitation Data'!$E$29,0,10*ROW('Sanitation Data'!E94))="","",OFFSET('Sanitation Data'!$E$29,0,10*ROW('Sanitation Data'!E94)))</f>
        <v/>
      </c>
      <c r="CR100" s="390" t="str">
        <f ca="1">+IF(OFFSET('Sanitation Data'!$E$30,0,10*ROW('Sanitation Data'!E94))="","",OFFSET('Sanitation Data'!$E$30,0,10*ROW('Sanitation Data'!E94)))</f>
        <v/>
      </c>
      <c r="CS100" s="390" t="str">
        <f ca="1">+IF(OFFSET('Sanitation Data'!$E$31,0,10*ROW('Sanitation Data'!E94))="","",OFFSET('Sanitation Data'!$E$31,0,10*ROW('Sanitation Data'!E94)))</f>
        <v/>
      </c>
      <c r="CT100" s="390" t="str">
        <f ca="1">+IF(OFFSET('Sanitation Data'!$E$32,0,10*ROW('Sanitation Data'!E94))="","",OFFSET('Sanitation Data'!$E$32,0,10*ROW('Sanitation Data'!E94)))</f>
        <v/>
      </c>
      <c r="CU100" s="390" t="str">
        <f ca="1">+IF(OFFSET('Sanitation Data'!$F$28,0,10*ROW('Sanitation Data'!F94))="","",OFFSET('Sanitation Data'!$F$28,0,10*ROW('Sanitation Data'!F94)))</f>
        <v/>
      </c>
      <c r="CV100" s="390" t="str">
        <f ca="1">+IF(OFFSET('Sanitation Data'!$F$29,0,10*ROW('Sanitation Data'!F94))="","",OFFSET('Sanitation Data'!$F$29,0,10*ROW('Sanitation Data'!F94)))</f>
        <v/>
      </c>
      <c r="CW100" s="390" t="str">
        <f ca="1">+IF(OFFSET('Sanitation Data'!$F$30,0,10*ROW('Sanitation Data'!F94))="","",OFFSET('Sanitation Data'!$F$30,0,10*ROW('Sanitation Data'!F94)))</f>
        <v/>
      </c>
      <c r="CX100" s="390" t="str">
        <f ca="1">+IF(OFFSET('Sanitation Data'!$F$31,0,10*ROW('Sanitation Data'!F94))="","",OFFSET('Sanitation Data'!$F$31,0,10*ROW('Sanitation Data'!F94)))</f>
        <v/>
      </c>
      <c r="CY100" s="390" t="str">
        <f ca="1">+IF(OFFSET('Sanitation Data'!$F$32,0,10*ROW('Sanitation Data'!F94))="","",OFFSET('Sanitation Data'!$F$32,0,10*ROW('Sanitation Data'!F94)))</f>
        <v/>
      </c>
      <c r="CZ100" s="390" t="str">
        <f ca="1">+IF(OFFSET('Sanitation Data'!$G$28,0,10*ROW('Sanitation Data'!G94))="","",OFFSET('Sanitation Data'!$G$28,0,10*ROW('Sanitation Data'!G94)))</f>
        <v/>
      </c>
      <c r="DA100" s="390" t="str">
        <f ca="1">+IF(OFFSET('Sanitation Data'!$G$29,0,10*ROW('Sanitation Data'!G94))="","",OFFSET('Sanitation Data'!$G$29,0,10*ROW('Sanitation Data'!G94)))</f>
        <v/>
      </c>
      <c r="DB100" s="390" t="str">
        <f ca="1">+IF(OFFSET('Sanitation Data'!$G$30,0,10*ROW('Sanitation Data'!G94))="","",OFFSET('Sanitation Data'!$G$30,0,10*ROW('Sanitation Data'!G94)))</f>
        <v/>
      </c>
      <c r="DC100" s="390" t="str">
        <f ca="1">+IF(OFFSET('Sanitation Data'!$G$31,0,10*ROW('Sanitation Data'!G94))="","",OFFSET('Sanitation Data'!$G$31,0,10*ROW('Sanitation Data'!G94)))</f>
        <v/>
      </c>
      <c r="DD100" s="390" t="str">
        <f ca="1">+IF(OFFSET('Sanitation Data'!$G$32,0,10*ROW('Sanitation Data'!G94))="","",OFFSET('Sanitation Data'!$G$32,0,10*ROW('Sanitation Data'!G94)))</f>
        <v/>
      </c>
      <c r="DE100" s="390" t="str">
        <f ca="1">+IF(OFFSET('Sanitation Data'!$H$28,0,10*ROW('Sanitation Data'!H94))="","",OFFSET('Sanitation Data'!$H$28,0,10*ROW('Sanitation Data'!H94)))</f>
        <v/>
      </c>
      <c r="DF100" s="390" t="str">
        <f ca="1">+IF(OFFSET('Sanitation Data'!$H$29,0,10*ROW('Sanitation Data'!H94))="","",OFFSET('Sanitation Data'!$H$29,0,10*ROW('Sanitation Data'!H94)))</f>
        <v/>
      </c>
      <c r="DG100" s="390" t="str">
        <f ca="1">+IF(OFFSET('Sanitation Data'!$H$30,0,10*ROW('Sanitation Data'!H94))="","",OFFSET('Sanitation Data'!$H$30,0,10*ROW('Sanitation Data'!H94)))</f>
        <v/>
      </c>
      <c r="DH100" s="390" t="str">
        <f ca="1">+IF(OFFSET('Sanitation Data'!$H$31,0,10*ROW('Sanitation Data'!H94))="","",OFFSET('Sanitation Data'!$H$31,0,10*ROW('Sanitation Data'!H94)))</f>
        <v/>
      </c>
      <c r="DI100" s="390" t="str">
        <f ca="1">+IF(OFFSET('Sanitation Data'!$H$32,0,10*ROW('Sanitation Data'!H94))="","",OFFSET('Sanitation Data'!$H$32,0,10*ROW('Sanitation Data'!H94)))</f>
        <v/>
      </c>
      <c r="DJ100" s="390" t="str">
        <f ca="1">+IF(OFFSET('Sanitation Data'!$I$28,0,10*ROW('Sanitation Data'!I94))="","",OFFSET('Sanitation Data'!$I$28,0,10*ROW('Sanitation Data'!I94)))</f>
        <v/>
      </c>
      <c r="DK100" s="390" t="str">
        <f ca="1">+IF(OFFSET('Sanitation Data'!$I$29,0,10*ROW('Sanitation Data'!I94))="","",OFFSET('Sanitation Data'!$I$29,0,10*ROW('Sanitation Data'!I94)))</f>
        <v/>
      </c>
      <c r="DL100" s="390" t="str">
        <f ca="1">+IF(OFFSET('Sanitation Data'!$I$30,0,10*ROW('Sanitation Data'!I94))="","",OFFSET('Sanitation Data'!$I$30,0,10*ROW('Sanitation Data'!I94)))</f>
        <v/>
      </c>
      <c r="DM100" s="390" t="str">
        <f ca="1">+IF(OFFSET('Sanitation Data'!$I$31,0,10*ROW('Sanitation Data'!I94))="","",OFFSET('Sanitation Data'!$I$31,0,10*ROW('Sanitation Data'!I94)))</f>
        <v/>
      </c>
      <c r="DN100" s="390" t="str">
        <f ca="1">+IF(OFFSET('Sanitation Data'!$I$32,0,10*ROW('Sanitation Data'!I94))="","",OFFSET('Sanitation Data'!$I$32,0,10*ROW('Sanitation Data'!I94)))</f>
        <v/>
      </c>
      <c r="DO100" s="390" t="str">
        <f ca="1">+IF(OFFSET('Hygiene Data'!$D$11,0,10*ROW('Hygiene Data'!D94))="","",OFFSET('Hygiene Data'!$D$11,0,10*ROW('Hygiene Data'!D94)))</f>
        <v/>
      </c>
      <c r="DP100" s="390" t="str">
        <f ca="1">+IF(OFFSET('Hygiene Data'!$D$12,0,10*ROW('Hygiene Data'!D94))="","",OFFSET('Hygiene Data'!$D$12,0,10*ROW('Hygiene Data'!D94)))</f>
        <v/>
      </c>
      <c r="DQ100" s="390" t="str">
        <f ca="1">+IF(OFFSET('Hygiene Data'!$D$13,0,10*ROW('Hygiene Data'!D94))="","",OFFSET('Hygiene Data'!$D$13,0,10*ROW('Hygiene Data'!D94)))</f>
        <v/>
      </c>
      <c r="DR100" s="390" t="str">
        <f ca="1">+IF(OFFSET('Hygiene Data'!$E$11,0,10*ROW('Hygiene Data'!E94))="","",OFFSET('Hygiene Data'!$E$11,0,10*ROW('Hygiene Data'!E94)))</f>
        <v/>
      </c>
      <c r="DS100" s="390" t="str">
        <f ca="1">+IF(OFFSET('Hygiene Data'!$E$12,0,10*ROW('Hygiene Data'!E94))="","",OFFSET('Hygiene Data'!$E$12,0,10*ROW('Hygiene Data'!E94)))</f>
        <v/>
      </c>
      <c r="DT100" s="390" t="str">
        <f ca="1">+IF(OFFSET('Hygiene Data'!$E$13,0,10*ROW('Hygiene Data'!E94))="","",OFFSET('Hygiene Data'!$E$13,0,10*ROW('Hygiene Data'!E94)))</f>
        <v/>
      </c>
      <c r="DU100" s="390" t="str">
        <f ca="1">+IF(OFFSET('Hygiene Data'!$F$11,0,10*ROW('Hygiene Data'!F94))="","",OFFSET('Hygiene Data'!$F$11,0,10*ROW('Hygiene Data'!F94)))</f>
        <v/>
      </c>
      <c r="DV100" s="390" t="str">
        <f ca="1">+IF(OFFSET('Hygiene Data'!$F$12,0,10*ROW('Hygiene Data'!F94))="","",OFFSET('Hygiene Data'!$F$12,0,10*ROW('Hygiene Data'!F94)))</f>
        <v/>
      </c>
      <c r="DW100" s="390" t="str">
        <f ca="1">+IF(OFFSET('Hygiene Data'!$F$13,0,10*ROW('Hygiene Data'!F94))="","",OFFSET('Hygiene Data'!$F$13,0,10*ROW('Hygiene Data'!F94)))</f>
        <v/>
      </c>
      <c r="DX100" s="390" t="str">
        <f ca="1">+IF(OFFSET('Hygiene Data'!$G$11,0,10*ROW('Hygiene Data'!G94))="","",OFFSET('Hygiene Data'!$G$11,0,10*ROW('Hygiene Data'!G94)))</f>
        <v/>
      </c>
      <c r="DY100" s="390" t="str">
        <f ca="1">+IF(OFFSET('Hygiene Data'!$G$12,0,10*ROW('Hygiene Data'!G94))="","",OFFSET('Hygiene Data'!$G$12,0,10*ROW('Hygiene Data'!G94)))</f>
        <v/>
      </c>
      <c r="DZ100" s="390" t="str">
        <f ca="1">+IF(OFFSET('Hygiene Data'!$G$13,0,10*ROW('Hygiene Data'!G94))="","",OFFSET('Hygiene Data'!$G$13,0,10*ROW('Hygiene Data'!G94)))</f>
        <v/>
      </c>
      <c r="EA100" s="390" t="str">
        <f ca="1">+IF(OFFSET('Hygiene Data'!$H$11,0,10*ROW('Hygiene Data'!H94))="","",OFFSET('Hygiene Data'!$H$11,0,10*ROW('Hygiene Data'!H94)))</f>
        <v/>
      </c>
      <c r="EB100" s="390" t="str">
        <f ca="1">+IF(OFFSET('Hygiene Data'!$H$12,0,10*ROW('Hygiene Data'!H94))="","",OFFSET('Hygiene Data'!$H$12,0,10*ROW('Hygiene Data'!H94)))</f>
        <v/>
      </c>
      <c r="EC100" s="390" t="str">
        <f ca="1">+IF(OFFSET('Hygiene Data'!$H$13,0,10*ROW('Hygiene Data'!H94))="","",OFFSET('Hygiene Data'!$H$13,0,10*ROW('Hygiene Data'!H94)))</f>
        <v/>
      </c>
      <c r="ED100" s="390" t="str">
        <f ca="1">+IF(OFFSET('Hygiene Data'!$I$11,0,10*ROW('Hygiene Data'!I94))="","",OFFSET('Hygiene Data'!$I$11,0,10*ROW('Hygiene Data'!I94)))</f>
        <v/>
      </c>
      <c r="EE100" s="390" t="str">
        <f ca="1">+IF(OFFSET('Hygiene Data'!$I$12,0,10*ROW('Hygiene Data'!I94))="","",OFFSET('Hygiene Data'!$I$12,0,10*ROW('Hygiene Data'!I94)))</f>
        <v/>
      </c>
      <c r="EF100" s="390" t="str">
        <f ca="1">+IF(OFFSET('Hygiene Data'!$I$13,0,10*ROW('Hygiene Data'!I94))="","",OFFSET('Hygiene Data'!$I$13,0,10*ROW('Hygiene Data'!I94)))</f>
        <v/>
      </c>
    </row>
    <row r="101" spans="1:136" x14ac:dyDescent="0.25">
      <c r="A101" s="499" t="str">
        <f ca="1">+IF(OFFSET('Water Data'!$B$2,0,10*ROW('Water Data'!E95))="","",OFFSET('Water Data'!$B$2,0,10*ROW('Water Data'!E95)))</f>
        <v/>
      </c>
      <c r="B101" s="499"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26" t="str">
        <f t="shared" ca="1" si="1"/>
        <v/>
      </c>
      <c r="D101" s="527"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27"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27"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27"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27"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27"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27"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27"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27"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27"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27"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27"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27"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27"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27"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27"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27"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27"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28"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28"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28"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28"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28"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28"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28"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28"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28"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28"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28"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28"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28"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28"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28"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28"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28"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28"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28"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28"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28"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28"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28"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28"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28"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28"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28"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28"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28"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28"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29"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605"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29"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29"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29"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29"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29"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29"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29"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29"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29"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29"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29"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29"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29"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29"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29"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29"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90" t="str">
        <f ca="1">+IF(OFFSET('Water Data'!$D$27,0,10*ROW('Water Data'!D95))="","",OFFSET('Water Data'!$D$27,0,10*ROW('Water Data'!D95)))</f>
        <v/>
      </c>
      <c r="BT101" s="390" t="str">
        <f ca="1">+IF(OFFSET('Water Data'!$D$28,0,10*ROW('Water Data'!D95))="","",OFFSET('Water Data'!$D$28,0,10*ROW('Water Data'!D95)))</f>
        <v/>
      </c>
      <c r="BU101" s="390" t="str">
        <f ca="1">+IF(OFFSET('Water Data'!$D$29,0,10*ROW('Water Data'!D95))="","",OFFSET('Water Data'!$D$29,0,10*ROW('Water Data'!D95)))</f>
        <v/>
      </c>
      <c r="BV101" s="390" t="str">
        <f ca="1">+IF(OFFSET('Water Data'!$E$27,0,10*ROW('Water Data'!E95))="","",OFFSET('Water Data'!$E$27,0,10*ROW('Water Data'!E95)))</f>
        <v/>
      </c>
      <c r="BW101" s="390" t="str">
        <f ca="1">+IF(OFFSET('Water Data'!$E$28,0,10*ROW('Water Data'!E95))="","",OFFSET('Water Data'!$E$28,0,10*ROW('Water Data'!E95)))</f>
        <v/>
      </c>
      <c r="BX101" s="390" t="str">
        <f ca="1">+IF(OFFSET('Water Data'!$E$29,0,10*ROW('Water Data'!E95))="","",OFFSET('Water Data'!$E$29,0,10*ROW('Water Data'!E95)))</f>
        <v/>
      </c>
      <c r="BY101" s="390" t="str">
        <f ca="1">+IF(OFFSET('Water Data'!$F$27,0,10*ROW('Water Data'!F95))="","",OFFSET('Water Data'!$F$27,0,10*ROW('Water Data'!F95)))</f>
        <v/>
      </c>
      <c r="BZ101" s="390" t="str">
        <f ca="1">+IF(OFFSET('Water Data'!$F$28,0,10*ROW('Water Data'!F95))="","",OFFSET('Water Data'!$F$28,0,10*ROW('Water Data'!F95)))</f>
        <v/>
      </c>
      <c r="CA101" s="390" t="str">
        <f ca="1">+IF(OFFSET('Water Data'!$F$29,0,10*ROW('Water Data'!F95))="","",OFFSET('Water Data'!$F$29,0,10*ROW('Water Data'!F95)))</f>
        <v/>
      </c>
      <c r="CB101" s="390" t="str">
        <f ca="1">+IF(OFFSET('Water Data'!$G$27,0,10*ROW('Water Data'!G95))="","",OFFSET('Water Data'!$G$27,0,10*ROW('Water Data'!G95)))</f>
        <v/>
      </c>
      <c r="CC101" s="390" t="str">
        <f ca="1">+IF(OFFSET('Water Data'!$G$28,0,10*ROW('Water Data'!G95))="","",OFFSET('Water Data'!$G$28,0,10*ROW('Water Data'!G95)))</f>
        <v/>
      </c>
      <c r="CD101" s="390" t="str">
        <f ca="1">+IF(OFFSET('Water Data'!$G$29,0,10*ROW('Water Data'!G95))="","",OFFSET('Water Data'!$G$29,0,10*ROW('Water Data'!G95)))</f>
        <v/>
      </c>
      <c r="CE101" s="390" t="str">
        <f ca="1">+IF(OFFSET('Water Data'!$H$27,0,10*ROW('Water Data'!H95))="","",OFFSET('Water Data'!$H$27,0,10*ROW('Water Data'!H95)))</f>
        <v/>
      </c>
      <c r="CF101" s="390" t="str">
        <f ca="1">+IF(OFFSET('Water Data'!$H$28,0,10*ROW('Water Data'!H95))="","",OFFSET('Water Data'!$H$28,0,10*ROW('Water Data'!H95)))</f>
        <v/>
      </c>
      <c r="CG101" s="390" t="str">
        <f ca="1">+IF(OFFSET('Water Data'!$H$29,0,10*ROW('Water Data'!H95))="","",OFFSET('Water Data'!$H$29,0,10*ROW('Water Data'!H95)))</f>
        <v/>
      </c>
      <c r="CH101" s="390" t="str">
        <f ca="1">+IF(OFFSET('Water Data'!$I$27,0,10*ROW('Water Data'!I95))="","",OFFSET('Water Data'!$I$27,0,10*ROW('Water Data'!I95)))</f>
        <v/>
      </c>
      <c r="CI101" s="390" t="str">
        <f ca="1">+IF(OFFSET('Water Data'!$I$28,0,10*ROW('Water Data'!I95))="","",OFFSET('Water Data'!$I$28,0,10*ROW('Water Data'!I95)))</f>
        <v/>
      </c>
      <c r="CJ101" s="390" t="str">
        <f ca="1">+IF(OFFSET('Water Data'!$I$29,0,10*ROW('Water Data'!I95))="","",OFFSET('Water Data'!$I$29,0,10*ROW('Water Data'!I95)))</f>
        <v/>
      </c>
      <c r="CK101" s="390" t="str">
        <f ca="1">+IF(OFFSET('Sanitation Data'!$D$28,0,10*ROW('Sanitation Data'!D95))="","",OFFSET('Sanitation Data'!$D$28,0,10*ROW('Sanitation Data'!D95)))</f>
        <v/>
      </c>
      <c r="CL101" s="390" t="str">
        <f ca="1">+IF(OFFSET('Sanitation Data'!$D$29,0,10*ROW('Sanitation Data'!D95))="","",OFFSET('Sanitation Data'!$D$29,0,10*ROW('Sanitation Data'!D95)))</f>
        <v/>
      </c>
      <c r="CM101" s="390" t="str">
        <f ca="1">+IF(OFFSET('Sanitation Data'!$D$30,0,10*ROW('Sanitation Data'!D95))="","",OFFSET('Sanitation Data'!$D$30,0,10*ROW('Sanitation Data'!D95)))</f>
        <v/>
      </c>
      <c r="CN101" s="390" t="str">
        <f ca="1">+IF(OFFSET('Sanitation Data'!$D$31,0,10*ROW('Sanitation Data'!D95))="","",OFFSET('Sanitation Data'!$D$31,0,10*ROW('Sanitation Data'!D95)))</f>
        <v/>
      </c>
      <c r="CO101" s="390" t="str">
        <f ca="1">+IF(OFFSET('Sanitation Data'!$D$32,0,10*ROW('Sanitation Data'!D95))="","",OFFSET('Sanitation Data'!$D$32,0,10*ROW('Sanitation Data'!D95)))</f>
        <v/>
      </c>
      <c r="CP101" s="390" t="str">
        <f ca="1">+IF(OFFSET('Sanitation Data'!$E$28,0,10*ROW('Sanitation Data'!E95))="","",OFFSET('Sanitation Data'!$E$28,0,10*ROW('Sanitation Data'!E95)))</f>
        <v/>
      </c>
      <c r="CQ101" s="390" t="str">
        <f ca="1">+IF(OFFSET('Sanitation Data'!$E$29,0,10*ROW('Sanitation Data'!E95))="","",OFFSET('Sanitation Data'!$E$29,0,10*ROW('Sanitation Data'!E95)))</f>
        <v/>
      </c>
      <c r="CR101" s="390" t="str">
        <f ca="1">+IF(OFFSET('Sanitation Data'!$E$30,0,10*ROW('Sanitation Data'!E95))="","",OFFSET('Sanitation Data'!$E$30,0,10*ROW('Sanitation Data'!E95)))</f>
        <v/>
      </c>
      <c r="CS101" s="390" t="str">
        <f ca="1">+IF(OFFSET('Sanitation Data'!$E$31,0,10*ROW('Sanitation Data'!E95))="","",OFFSET('Sanitation Data'!$E$31,0,10*ROW('Sanitation Data'!E95)))</f>
        <v/>
      </c>
      <c r="CT101" s="390" t="str">
        <f ca="1">+IF(OFFSET('Sanitation Data'!$E$32,0,10*ROW('Sanitation Data'!E95))="","",OFFSET('Sanitation Data'!$E$32,0,10*ROW('Sanitation Data'!E95)))</f>
        <v/>
      </c>
      <c r="CU101" s="390" t="str">
        <f ca="1">+IF(OFFSET('Sanitation Data'!$F$28,0,10*ROW('Sanitation Data'!F95))="","",OFFSET('Sanitation Data'!$F$28,0,10*ROW('Sanitation Data'!F95)))</f>
        <v/>
      </c>
      <c r="CV101" s="390" t="str">
        <f ca="1">+IF(OFFSET('Sanitation Data'!$F$29,0,10*ROW('Sanitation Data'!F95))="","",OFFSET('Sanitation Data'!$F$29,0,10*ROW('Sanitation Data'!F95)))</f>
        <v/>
      </c>
      <c r="CW101" s="390" t="str">
        <f ca="1">+IF(OFFSET('Sanitation Data'!$F$30,0,10*ROW('Sanitation Data'!F95))="","",OFFSET('Sanitation Data'!$F$30,0,10*ROW('Sanitation Data'!F95)))</f>
        <v/>
      </c>
      <c r="CX101" s="390" t="str">
        <f ca="1">+IF(OFFSET('Sanitation Data'!$F$31,0,10*ROW('Sanitation Data'!F95))="","",OFFSET('Sanitation Data'!$F$31,0,10*ROW('Sanitation Data'!F95)))</f>
        <v/>
      </c>
      <c r="CY101" s="390" t="str">
        <f ca="1">+IF(OFFSET('Sanitation Data'!$F$32,0,10*ROW('Sanitation Data'!F95))="","",OFFSET('Sanitation Data'!$F$32,0,10*ROW('Sanitation Data'!F95)))</f>
        <v/>
      </c>
      <c r="CZ101" s="390" t="str">
        <f ca="1">+IF(OFFSET('Sanitation Data'!$G$28,0,10*ROW('Sanitation Data'!G95))="","",OFFSET('Sanitation Data'!$G$28,0,10*ROW('Sanitation Data'!G95)))</f>
        <v/>
      </c>
      <c r="DA101" s="390" t="str">
        <f ca="1">+IF(OFFSET('Sanitation Data'!$G$29,0,10*ROW('Sanitation Data'!G95))="","",OFFSET('Sanitation Data'!$G$29,0,10*ROW('Sanitation Data'!G95)))</f>
        <v/>
      </c>
      <c r="DB101" s="390" t="str">
        <f ca="1">+IF(OFFSET('Sanitation Data'!$G$30,0,10*ROW('Sanitation Data'!G95))="","",OFFSET('Sanitation Data'!$G$30,0,10*ROW('Sanitation Data'!G95)))</f>
        <v/>
      </c>
      <c r="DC101" s="390" t="str">
        <f ca="1">+IF(OFFSET('Sanitation Data'!$G$31,0,10*ROW('Sanitation Data'!G95))="","",OFFSET('Sanitation Data'!$G$31,0,10*ROW('Sanitation Data'!G95)))</f>
        <v/>
      </c>
      <c r="DD101" s="390" t="str">
        <f ca="1">+IF(OFFSET('Sanitation Data'!$G$32,0,10*ROW('Sanitation Data'!G95))="","",OFFSET('Sanitation Data'!$G$32,0,10*ROW('Sanitation Data'!G95)))</f>
        <v/>
      </c>
      <c r="DE101" s="390" t="str">
        <f ca="1">+IF(OFFSET('Sanitation Data'!$H$28,0,10*ROW('Sanitation Data'!H95))="","",OFFSET('Sanitation Data'!$H$28,0,10*ROW('Sanitation Data'!H95)))</f>
        <v/>
      </c>
      <c r="DF101" s="390" t="str">
        <f ca="1">+IF(OFFSET('Sanitation Data'!$H$29,0,10*ROW('Sanitation Data'!H95))="","",OFFSET('Sanitation Data'!$H$29,0,10*ROW('Sanitation Data'!H95)))</f>
        <v/>
      </c>
      <c r="DG101" s="390" t="str">
        <f ca="1">+IF(OFFSET('Sanitation Data'!$H$30,0,10*ROW('Sanitation Data'!H95))="","",OFFSET('Sanitation Data'!$H$30,0,10*ROW('Sanitation Data'!H95)))</f>
        <v/>
      </c>
      <c r="DH101" s="390" t="str">
        <f ca="1">+IF(OFFSET('Sanitation Data'!$H$31,0,10*ROW('Sanitation Data'!H95))="","",OFFSET('Sanitation Data'!$H$31,0,10*ROW('Sanitation Data'!H95)))</f>
        <v/>
      </c>
      <c r="DI101" s="390" t="str">
        <f ca="1">+IF(OFFSET('Sanitation Data'!$H$32,0,10*ROW('Sanitation Data'!H95))="","",OFFSET('Sanitation Data'!$H$32,0,10*ROW('Sanitation Data'!H95)))</f>
        <v/>
      </c>
      <c r="DJ101" s="390" t="str">
        <f ca="1">+IF(OFFSET('Sanitation Data'!$I$28,0,10*ROW('Sanitation Data'!I95))="","",OFFSET('Sanitation Data'!$I$28,0,10*ROW('Sanitation Data'!I95)))</f>
        <v/>
      </c>
      <c r="DK101" s="390" t="str">
        <f ca="1">+IF(OFFSET('Sanitation Data'!$I$29,0,10*ROW('Sanitation Data'!I95))="","",OFFSET('Sanitation Data'!$I$29,0,10*ROW('Sanitation Data'!I95)))</f>
        <v/>
      </c>
      <c r="DL101" s="390" t="str">
        <f ca="1">+IF(OFFSET('Sanitation Data'!$I$30,0,10*ROW('Sanitation Data'!I95))="","",OFFSET('Sanitation Data'!$I$30,0,10*ROW('Sanitation Data'!I95)))</f>
        <v/>
      </c>
      <c r="DM101" s="390" t="str">
        <f ca="1">+IF(OFFSET('Sanitation Data'!$I$31,0,10*ROW('Sanitation Data'!I95))="","",OFFSET('Sanitation Data'!$I$31,0,10*ROW('Sanitation Data'!I95)))</f>
        <v/>
      </c>
      <c r="DN101" s="390" t="str">
        <f ca="1">+IF(OFFSET('Sanitation Data'!$I$32,0,10*ROW('Sanitation Data'!I95))="","",OFFSET('Sanitation Data'!$I$32,0,10*ROW('Sanitation Data'!I95)))</f>
        <v/>
      </c>
      <c r="DO101" s="390" t="str">
        <f ca="1">+IF(OFFSET('Hygiene Data'!$D$11,0,10*ROW('Hygiene Data'!D95))="","",OFFSET('Hygiene Data'!$D$11,0,10*ROW('Hygiene Data'!D95)))</f>
        <v/>
      </c>
      <c r="DP101" s="390" t="str">
        <f ca="1">+IF(OFFSET('Hygiene Data'!$D$12,0,10*ROW('Hygiene Data'!D95))="","",OFFSET('Hygiene Data'!$D$12,0,10*ROW('Hygiene Data'!D95)))</f>
        <v/>
      </c>
      <c r="DQ101" s="390" t="str">
        <f ca="1">+IF(OFFSET('Hygiene Data'!$D$13,0,10*ROW('Hygiene Data'!D95))="","",OFFSET('Hygiene Data'!$D$13,0,10*ROW('Hygiene Data'!D95)))</f>
        <v/>
      </c>
      <c r="DR101" s="390" t="str">
        <f ca="1">+IF(OFFSET('Hygiene Data'!$E$11,0,10*ROW('Hygiene Data'!E95))="","",OFFSET('Hygiene Data'!$E$11,0,10*ROW('Hygiene Data'!E95)))</f>
        <v/>
      </c>
      <c r="DS101" s="390" t="str">
        <f ca="1">+IF(OFFSET('Hygiene Data'!$E$12,0,10*ROW('Hygiene Data'!E95))="","",OFFSET('Hygiene Data'!$E$12,0,10*ROW('Hygiene Data'!E95)))</f>
        <v/>
      </c>
      <c r="DT101" s="390" t="str">
        <f ca="1">+IF(OFFSET('Hygiene Data'!$E$13,0,10*ROW('Hygiene Data'!E95))="","",OFFSET('Hygiene Data'!$E$13,0,10*ROW('Hygiene Data'!E95)))</f>
        <v/>
      </c>
      <c r="DU101" s="390" t="str">
        <f ca="1">+IF(OFFSET('Hygiene Data'!$F$11,0,10*ROW('Hygiene Data'!F95))="","",OFFSET('Hygiene Data'!$F$11,0,10*ROW('Hygiene Data'!F95)))</f>
        <v/>
      </c>
      <c r="DV101" s="390" t="str">
        <f ca="1">+IF(OFFSET('Hygiene Data'!$F$12,0,10*ROW('Hygiene Data'!F95))="","",OFFSET('Hygiene Data'!$F$12,0,10*ROW('Hygiene Data'!F95)))</f>
        <v/>
      </c>
      <c r="DW101" s="390" t="str">
        <f ca="1">+IF(OFFSET('Hygiene Data'!$F$13,0,10*ROW('Hygiene Data'!F95))="","",OFFSET('Hygiene Data'!$F$13,0,10*ROW('Hygiene Data'!F95)))</f>
        <v/>
      </c>
      <c r="DX101" s="390" t="str">
        <f ca="1">+IF(OFFSET('Hygiene Data'!$G$11,0,10*ROW('Hygiene Data'!G95))="","",OFFSET('Hygiene Data'!$G$11,0,10*ROW('Hygiene Data'!G95)))</f>
        <v/>
      </c>
      <c r="DY101" s="390" t="str">
        <f ca="1">+IF(OFFSET('Hygiene Data'!$G$12,0,10*ROW('Hygiene Data'!G95))="","",OFFSET('Hygiene Data'!$G$12,0,10*ROW('Hygiene Data'!G95)))</f>
        <v/>
      </c>
      <c r="DZ101" s="390" t="str">
        <f ca="1">+IF(OFFSET('Hygiene Data'!$G$13,0,10*ROW('Hygiene Data'!G95))="","",OFFSET('Hygiene Data'!$G$13,0,10*ROW('Hygiene Data'!G95)))</f>
        <v/>
      </c>
      <c r="EA101" s="390" t="str">
        <f ca="1">+IF(OFFSET('Hygiene Data'!$H$11,0,10*ROW('Hygiene Data'!H95))="","",OFFSET('Hygiene Data'!$H$11,0,10*ROW('Hygiene Data'!H95)))</f>
        <v/>
      </c>
      <c r="EB101" s="390" t="str">
        <f ca="1">+IF(OFFSET('Hygiene Data'!$H$12,0,10*ROW('Hygiene Data'!H95))="","",OFFSET('Hygiene Data'!$H$12,0,10*ROW('Hygiene Data'!H95)))</f>
        <v/>
      </c>
      <c r="EC101" s="390" t="str">
        <f ca="1">+IF(OFFSET('Hygiene Data'!$H$13,0,10*ROW('Hygiene Data'!H95))="","",OFFSET('Hygiene Data'!$H$13,0,10*ROW('Hygiene Data'!H95)))</f>
        <v/>
      </c>
      <c r="ED101" s="390" t="str">
        <f ca="1">+IF(OFFSET('Hygiene Data'!$I$11,0,10*ROW('Hygiene Data'!I95))="","",OFFSET('Hygiene Data'!$I$11,0,10*ROW('Hygiene Data'!I95)))</f>
        <v/>
      </c>
      <c r="EE101" s="390" t="str">
        <f ca="1">+IF(OFFSET('Hygiene Data'!$I$12,0,10*ROW('Hygiene Data'!I95))="","",OFFSET('Hygiene Data'!$I$12,0,10*ROW('Hygiene Data'!I95)))</f>
        <v/>
      </c>
      <c r="EF101" s="390" t="str">
        <f ca="1">+IF(OFFSET('Hygiene Data'!$I$13,0,10*ROW('Hygiene Data'!I95))="","",OFFSET('Hygiene Data'!$I$13,0,10*ROW('Hygiene Data'!I95)))</f>
        <v/>
      </c>
    </row>
    <row r="102" spans="1:136" x14ac:dyDescent="0.25">
      <c r="A102" s="499" t="str">
        <f ca="1">+IF(OFFSET('Water Data'!$B$2,0,10*ROW('Water Data'!E96))="","",OFFSET('Water Data'!$B$2,0,10*ROW('Water Data'!E96)))</f>
        <v/>
      </c>
      <c r="B102" s="499"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26" t="str">
        <f t="shared" ca="1" si="1"/>
        <v/>
      </c>
      <c r="D102" s="527"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27"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27"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27"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27"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27"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27"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27"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27"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27"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27"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27"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27"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27"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27"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27"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27"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27"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28"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28"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28"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28"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28"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28"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28"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28"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28"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28"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28"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28"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28"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28"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28"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28"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28"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28"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28"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28"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28"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28"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28"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28"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28"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28"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28"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28"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28"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28"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29"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605"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29"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29"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29"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29"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29"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29"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29"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29"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29"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29"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29"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29"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29"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29"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29"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29"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90" t="str">
        <f ca="1">+IF(OFFSET('Water Data'!$D$27,0,10*ROW('Water Data'!D96))="","",OFFSET('Water Data'!$D$27,0,10*ROW('Water Data'!D96)))</f>
        <v/>
      </c>
      <c r="BT102" s="390" t="str">
        <f ca="1">+IF(OFFSET('Water Data'!$D$28,0,10*ROW('Water Data'!D96))="","",OFFSET('Water Data'!$D$28,0,10*ROW('Water Data'!D96)))</f>
        <v/>
      </c>
      <c r="BU102" s="390" t="str">
        <f ca="1">+IF(OFFSET('Water Data'!$D$29,0,10*ROW('Water Data'!D96))="","",OFFSET('Water Data'!$D$29,0,10*ROW('Water Data'!D96)))</f>
        <v/>
      </c>
      <c r="BV102" s="390" t="str">
        <f ca="1">+IF(OFFSET('Water Data'!$E$27,0,10*ROW('Water Data'!E96))="","",OFFSET('Water Data'!$E$27,0,10*ROW('Water Data'!E96)))</f>
        <v/>
      </c>
      <c r="BW102" s="390" t="str">
        <f ca="1">+IF(OFFSET('Water Data'!$E$28,0,10*ROW('Water Data'!E96))="","",OFFSET('Water Data'!$E$28,0,10*ROW('Water Data'!E96)))</f>
        <v/>
      </c>
      <c r="BX102" s="390" t="str">
        <f ca="1">+IF(OFFSET('Water Data'!$E$29,0,10*ROW('Water Data'!E96))="","",OFFSET('Water Data'!$E$29,0,10*ROW('Water Data'!E96)))</f>
        <v/>
      </c>
      <c r="BY102" s="390" t="str">
        <f ca="1">+IF(OFFSET('Water Data'!$F$27,0,10*ROW('Water Data'!F96))="","",OFFSET('Water Data'!$F$27,0,10*ROW('Water Data'!F96)))</f>
        <v/>
      </c>
      <c r="BZ102" s="390" t="str">
        <f ca="1">+IF(OFFSET('Water Data'!$F$28,0,10*ROW('Water Data'!F96))="","",OFFSET('Water Data'!$F$28,0,10*ROW('Water Data'!F96)))</f>
        <v/>
      </c>
      <c r="CA102" s="390" t="str">
        <f ca="1">+IF(OFFSET('Water Data'!$F$29,0,10*ROW('Water Data'!F96))="","",OFFSET('Water Data'!$F$29,0,10*ROW('Water Data'!F96)))</f>
        <v/>
      </c>
      <c r="CB102" s="390" t="str">
        <f ca="1">+IF(OFFSET('Water Data'!$G$27,0,10*ROW('Water Data'!G96))="","",OFFSET('Water Data'!$G$27,0,10*ROW('Water Data'!G96)))</f>
        <v/>
      </c>
      <c r="CC102" s="390" t="str">
        <f ca="1">+IF(OFFSET('Water Data'!$G$28,0,10*ROW('Water Data'!G96))="","",OFFSET('Water Data'!$G$28,0,10*ROW('Water Data'!G96)))</f>
        <v/>
      </c>
      <c r="CD102" s="390" t="str">
        <f ca="1">+IF(OFFSET('Water Data'!$G$29,0,10*ROW('Water Data'!G96))="","",OFFSET('Water Data'!$G$29,0,10*ROW('Water Data'!G96)))</f>
        <v/>
      </c>
      <c r="CE102" s="390" t="str">
        <f ca="1">+IF(OFFSET('Water Data'!$H$27,0,10*ROW('Water Data'!H96))="","",OFFSET('Water Data'!$H$27,0,10*ROW('Water Data'!H96)))</f>
        <v/>
      </c>
      <c r="CF102" s="390" t="str">
        <f ca="1">+IF(OFFSET('Water Data'!$H$28,0,10*ROW('Water Data'!H96))="","",OFFSET('Water Data'!$H$28,0,10*ROW('Water Data'!H96)))</f>
        <v/>
      </c>
      <c r="CG102" s="390" t="str">
        <f ca="1">+IF(OFFSET('Water Data'!$H$29,0,10*ROW('Water Data'!H96))="","",OFFSET('Water Data'!$H$29,0,10*ROW('Water Data'!H96)))</f>
        <v/>
      </c>
      <c r="CH102" s="390" t="str">
        <f ca="1">+IF(OFFSET('Water Data'!$I$27,0,10*ROW('Water Data'!I96))="","",OFFSET('Water Data'!$I$27,0,10*ROW('Water Data'!I96)))</f>
        <v/>
      </c>
      <c r="CI102" s="390" t="str">
        <f ca="1">+IF(OFFSET('Water Data'!$I$28,0,10*ROW('Water Data'!I96))="","",OFFSET('Water Data'!$I$28,0,10*ROW('Water Data'!I96)))</f>
        <v/>
      </c>
      <c r="CJ102" s="390" t="str">
        <f ca="1">+IF(OFFSET('Water Data'!$I$29,0,10*ROW('Water Data'!I96))="","",OFFSET('Water Data'!$I$29,0,10*ROW('Water Data'!I96)))</f>
        <v/>
      </c>
      <c r="CK102" s="390" t="str">
        <f ca="1">+IF(OFFSET('Sanitation Data'!$D$28,0,10*ROW('Sanitation Data'!D96))="","",OFFSET('Sanitation Data'!$D$28,0,10*ROW('Sanitation Data'!D96)))</f>
        <v/>
      </c>
      <c r="CL102" s="390" t="str">
        <f ca="1">+IF(OFFSET('Sanitation Data'!$D$29,0,10*ROW('Sanitation Data'!D96))="","",OFFSET('Sanitation Data'!$D$29,0,10*ROW('Sanitation Data'!D96)))</f>
        <v/>
      </c>
      <c r="CM102" s="390" t="str">
        <f ca="1">+IF(OFFSET('Sanitation Data'!$D$30,0,10*ROW('Sanitation Data'!D96))="","",OFFSET('Sanitation Data'!$D$30,0,10*ROW('Sanitation Data'!D96)))</f>
        <v/>
      </c>
      <c r="CN102" s="390" t="str">
        <f ca="1">+IF(OFFSET('Sanitation Data'!$D$31,0,10*ROW('Sanitation Data'!D96))="","",OFFSET('Sanitation Data'!$D$31,0,10*ROW('Sanitation Data'!D96)))</f>
        <v/>
      </c>
      <c r="CO102" s="390" t="str">
        <f ca="1">+IF(OFFSET('Sanitation Data'!$D$32,0,10*ROW('Sanitation Data'!D96))="","",OFFSET('Sanitation Data'!$D$32,0,10*ROW('Sanitation Data'!D96)))</f>
        <v/>
      </c>
      <c r="CP102" s="390" t="str">
        <f ca="1">+IF(OFFSET('Sanitation Data'!$E$28,0,10*ROW('Sanitation Data'!E96))="","",OFFSET('Sanitation Data'!$E$28,0,10*ROW('Sanitation Data'!E96)))</f>
        <v/>
      </c>
      <c r="CQ102" s="390" t="str">
        <f ca="1">+IF(OFFSET('Sanitation Data'!$E$29,0,10*ROW('Sanitation Data'!E96))="","",OFFSET('Sanitation Data'!$E$29,0,10*ROW('Sanitation Data'!E96)))</f>
        <v/>
      </c>
      <c r="CR102" s="390" t="str">
        <f ca="1">+IF(OFFSET('Sanitation Data'!$E$30,0,10*ROW('Sanitation Data'!E96))="","",OFFSET('Sanitation Data'!$E$30,0,10*ROW('Sanitation Data'!E96)))</f>
        <v/>
      </c>
      <c r="CS102" s="390" t="str">
        <f ca="1">+IF(OFFSET('Sanitation Data'!$E$31,0,10*ROW('Sanitation Data'!E96))="","",OFFSET('Sanitation Data'!$E$31,0,10*ROW('Sanitation Data'!E96)))</f>
        <v/>
      </c>
      <c r="CT102" s="390" t="str">
        <f ca="1">+IF(OFFSET('Sanitation Data'!$E$32,0,10*ROW('Sanitation Data'!E96))="","",OFFSET('Sanitation Data'!$E$32,0,10*ROW('Sanitation Data'!E96)))</f>
        <v/>
      </c>
      <c r="CU102" s="390" t="str">
        <f ca="1">+IF(OFFSET('Sanitation Data'!$F$28,0,10*ROW('Sanitation Data'!F96))="","",OFFSET('Sanitation Data'!$F$28,0,10*ROW('Sanitation Data'!F96)))</f>
        <v/>
      </c>
      <c r="CV102" s="390" t="str">
        <f ca="1">+IF(OFFSET('Sanitation Data'!$F$29,0,10*ROW('Sanitation Data'!F96))="","",OFFSET('Sanitation Data'!$F$29,0,10*ROW('Sanitation Data'!F96)))</f>
        <v/>
      </c>
      <c r="CW102" s="390" t="str">
        <f ca="1">+IF(OFFSET('Sanitation Data'!$F$30,0,10*ROW('Sanitation Data'!F96))="","",OFFSET('Sanitation Data'!$F$30,0,10*ROW('Sanitation Data'!F96)))</f>
        <v/>
      </c>
      <c r="CX102" s="390" t="str">
        <f ca="1">+IF(OFFSET('Sanitation Data'!$F$31,0,10*ROW('Sanitation Data'!F96))="","",OFFSET('Sanitation Data'!$F$31,0,10*ROW('Sanitation Data'!F96)))</f>
        <v/>
      </c>
      <c r="CY102" s="390" t="str">
        <f ca="1">+IF(OFFSET('Sanitation Data'!$F$32,0,10*ROW('Sanitation Data'!F96))="","",OFFSET('Sanitation Data'!$F$32,0,10*ROW('Sanitation Data'!F96)))</f>
        <v/>
      </c>
      <c r="CZ102" s="390" t="str">
        <f ca="1">+IF(OFFSET('Sanitation Data'!$G$28,0,10*ROW('Sanitation Data'!G96))="","",OFFSET('Sanitation Data'!$G$28,0,10*ROW('Sanitation Data'!G96)))</f>
        <v/>
      </c>
      <c r="DA102" s="390" t="str">
        <f ca="1">+IF(OFFSET('Sanitation Data'!$G$29,0,10*ROW('Sanitation Data'!G96))="","",OFFSET('Sanitation Data'!$G$29,0,10*ROW('Sanitation Data'!G96)))</f>
        <v/>
      </c>
      <c r="DB102" s="390" t="str">
        <f ca="1">+IF(OFFSET('Sanitation Data'!$G$30,0,10*ROW('Sanitation Data'!G96))="","",OFFSET('Sanitation Data'!$G$30,0,10*ROW('Sanitation Data'!G96)))</f>
        <v/>
      </c>
      <c r="DC102" s="390" t="str">
        <f ca="1">+IF(OFFSET('Sanitation Data'!$G$31,0,10*ROW('Sanitation Data'!G96))="","",OFFSET('Sanitation Data'!$G$31,0,10*ROW('Sanitation Data'!G96)))</f>
        <v/>
      </c>
      <c r="DD102" s="390" t="str">
        <f ca="1">+IF(OFFSET('Sanitation Data'!$G$32,0,10*ROW('Sanitation Data'!G96))="","",OFFSET('Sanitation Data'!$G$32,0,10*ROW('Sanitation Data'!G96)))</f>
        <v/>
      </c>
      <c r="DE102" s="390" t="str">
        <f ca="1">+IF(OFFSET('Sanitation Data'!$H$28,0,10*ROW('Sanitation Data'!H96))="","",OFFSET('Sanitation Data'!$H$28,0,10*ROW('Sanitation Data'!H96)))</f>
        <v/>
      </c>
      <c r="DF102" s="390" t="str">
        <f ca="1">+IF(OFFSET('Sanitation Data'!$H$29,0,10*ROW('Sanitation Data'!H96))="","",OFFSET('Sanitation Data'!$H$29,0,10*ROW('Sanitation Data'!H96)))</f>
        <v/>
      </c>
      <c r="DG102" s="390" t="str">
        <f ca="1">+IF(OFFSET('Sanitation Data'!$H$30,0,10*ROW('Sanitation Data'!H96))="","",OFFSET('Sanitation Data'!$H$30,0,10*ROW('Sanitation Data'!H96)))</f>
        <v/>
      </c>
      <c r="DH102" s="390" t="str">
        <f ca="1">+IF(OFFSET('Sanitation Data'!$H$31,0,10*ROW('Sanitation Data'!H96))="","",OFFSET('Sanitation Data'!$H$31,0,10*ROW('Sanitation Data'!H96)))</f>
        <v/>
      </c>
      <c r="DI102" s="390" t="str">
        <f ca="1">+IF(OFFSET('Sanitation Data'!$H$32,0,10*ROW('Sanitation Data'!H96))="","",OFFSET('Sanitation Data'!$H$32,0,10*ROW('Sanitation Data'!H96)))</f>
        <v/>
      </c>
      <c r="DJ102" s="390" t="str">
        <f ca="1">+IF(OFFSET('Sanitation Data'!$I$28,0,10*ROW('Sanitation Data'!I96))="","",OFFSET('Sanitation Data'!$I$28,0,10*ROW('Sanitation Data'!I96)))</f>
        <v/>
      </c>
      <c r="DK102" s="390" t="str">
        <f ca="1">+IF(OFFSET('Sanitation Data'!$I$29,0,10*ROW('Sanitation Data'!I96))="","",OFFSET('Sanitation Data'!$I$29,0,10*ROW('Sanitation Data'!I96)))</f>
        <v/>
      </c>
      <c r="DL102" s="390" t="str">
        <f ca="1">+IF(OFFSET('Sanitation Data'!$I$30,0,10*ROW('Sanitation Data'!I96))="","",OFFSET('Sanitation Data'!$I$30,0,10*ROW('Sanitation Data'!I96)))</f>
        <v/>
      </c>
      <c r="DM102" s="390" t="str">
        <f ca="1">+IF(OFFSET('Sanitation Data'!$I$31,0,10*ROW('Sanitation Data'!I96))="","",OFFSET('Sanitation Data'!$I$31,0,10*ROW('Sanitation Data'!I96)))</f>
        <v/>
      </c>
      <c r="DN102" s="390" t="str">
        <f ca="1">+IF(OFFSET('Sanitation Data'!$I$32,0,10*ROW('Sanitation Data'!I96))="","",OFFSET('Sanitation Data'!$I$32,0,10*ROW('Sanitation Data'!I96)))</f>
        <v/>
      </c>
      <c r="DO102" s="390" t="str">
        <f ca="1">+IF(OFFSET('Hygiene Data'!$D$11,0,10*ROW('Hygiene Data'!D96))="","",OFFSET('Hygiene Data'!$D$11,0,10*ROW('Hygiene Data'!D96)))</f>
        <v/>
      </c>
      <c r="DP102" s="390" t="str">
        <f ca="1">+IF(OFFSET('Hygiene Data'!$D$12,0,10*ROW('Hygiene Data'!D96))="","",OFFSET('Hygiene Data'!$D$12,0,10*ROW('Hygiene Data'!D96)))</f>
        <v/>
      </c>
      <c r="DQ102" s="390" t="str">
        <f ca="1">+IF(OFFSET('Hygiene Data'!$D$13,0,10*ROW('Hygiene Data'!D96))="","",OFFSET('Hygiene Data'!$D$13,0,10*ROW('Hygiene Data'!D96)))</f>
        <v/>
      </c>
      <c r="DR102" s="390" t="str">
        <f ca="1">+IF(OFFSET('Hygiene Data'!$E$11,0,10*ROW('Hygiene Data'!E96))="","",OFFSET('Hygiene Data'!$E$11,0,10*ROW('Hygiene Data'!E96)))</f>
        <v/>
      </c>
      <c r="DS102" s="390" t="str">
        <f ca="1">+IF(OFFSET('Hygiene Data'!$E$12,0,10*ROW('Hygiene Data'!E96))="","",OFFSET('Hygiene Data'!$E$12,0,10*ROW('Hygiene Data'!E96)))</f>
        <v/>
      </c>
      <c r="DT102" s="390" t="str">
        <f ca="1">+IF(OFFSET('Hygiene Data'!$E$13,0,10*ROW('Hygiene Data'!E96))="","",OFFSET('Hygiene Data'!$E$13,0,10*ROW('Hygiene Data'!E96)))</f>
        <v/>
      </c>
      <c r="DU102" s="390" t="str">
        <f ca="1">+IF(OFFSET('Hygiene Data'!$F$11,0,10*ROW('Hygiene Data'!F96))="","",OFFSET('Hygiene Data'!$F$11,0,10*ROW('Hygiene Data'!F96)))</f>
        <v/>
      </c>
      <c r="DV102" s="390" t="str">
        <f ca="1">+IF(OFFSET('Hygiene Data'!$F$12,0,10*ROW('Hygiene Data'!F96))="","",OFFSET('Hygiene Data'!$F$12,0,10*ROW('Hygiene Data'!F96)))</f>
        <v/>
      </c>
      <c r="DW102" s="390" t="str">
        <f ca="1">+IF(OFFSET('Hygiene Data'!$F$13,0,10*ROW('Hygiene Data'!F96))="","",OFFSET('Hygiene Data'!$F$13,0,10*ROW('Hygiene Data'!F96)))</f>
        <v/>
      </c>
      <c r="DX102" s="390" t="str">
        <f ca="1">+IF(OFFSET('Hygiene Data'!$G$11,0,10*ROW('Hygiene Data'!G96))="","",OFFSET('Hygiene Data'!$G$11,0,10*ROW('Hygiene Data'!G96)))</f>
        <v/>
      </c>
      <c r="DY102" s="390" t="str">
        <f ca="1">+IF(OFFSET('Hygiene Data'!$G$12,0,10*ROW('Hygiene Data'!G96))="","",OFFSET('Hygiene Data'!$G$12,0,10*ROW('Hygiene Data'!G96)))</f>
        <v/>
      </c>
      <c r="DZ102" s="390" t="str">
        <f ca="1">+IF(OFFSET('Hygiene Data'!$G$13,0,10*ROW('Hygiene Data'!G96))="","",OFFSET('Hygiene Data'!$G$13,0,10*ROW('Hygiene Data'!G96)))</f>
        <v/>
      </c>
      <c r="EA102" s="390" t="str">
        <f ca="1">+IF(OFFSET('Hygiene Data'!$H$11,0,10*ROW('Hygiene Data'!H96))="","",OFFSET('Hygiene Data'!$H$11,0,10*ROW('Hygiene Data'!H96)))</f>
        <v/>
      </c>
      <c r="EB102" s="390" t="str">
        <f ca="1">+IF(OFFSET('Hygiene Data'!$H$12,0,10*ROW('Hygiene Data'!H96))="","",OFFSET('Hygiene Data'!$H$12,0,10*ROW('Hygiene Data'!H96)))</f>
        <v/>
      </c>
      <c r="EC102" s="390" t="str">
        <f ca="1">+IF(OFFSET('Hygiene Data'!$H$13,0,10*ROW('Hygiene Data'!H96))="","",OFFSET('Hygiene Data'!$H$13,0,10*ROW('Hygiene Data'!H96)))</f>
        <v/>
      </c>
      <c r="ED102" s="390" t="str">
        <f ca="1">+IF(OFFSET('Hygiene Data'!$I$11,0,10*ROW('Hygiene Data'!I96))="","",OFFSET('Hygiene Data'!$I$11,0,10*ROW('Hygiene Data'!I96)))</f>
        <v/>
      </c>
      <c r="EE102" s="390" t="str">
        <f ca="1">+IF(OFFSET('Hygiene Data'!$I$12,0,10*ROW('Hygiene Data'!I96))="","",OFFSET('Hygiene Data'!$I$12,0,10*ROW('Hygiene Data'!I96)))</f>
        <v/>
      </c>
      <c r="EF102" s="390" t="str">
        <f ca="1">+IF(OFFSET('Hygiene Data'!$I$13,0,10*ROW('Hygiene Data'!I96))="","",OFFSET('Hygiene Data'!$I$13,0,10*ROW('Hygiene Data'!I96)))</f>
        <v/>
      </c>
    </row>
    <row r="103" spans="1:136" x14ac:dyDescent="0.25">
      <c r="A103" s="499" t="str">
        <f ca="1">+IF(OFFSET('Water Data'!$B$2,0,10*ROW('Water Data'!E97))="","",OFFSET('Water Data'!$B$2,0,10*ROW('Water Data'!E97)))</f>
        <v/>
      </c>
      <c r="B103" s="499"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26" t="str">
        <f t="shared" ca="1" si="1"/>
        <v/>
      </c>
      <c r="D103" s="527"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27"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27"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27"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27"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27"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27"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27"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27"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27"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27"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27"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27"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27"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27"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27"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27"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27"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28"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28"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28"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28"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28"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28"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28"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28"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28"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28"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28"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28"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28"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28"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28"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28"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28"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28"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28"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28"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28"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28"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28"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28"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28"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28"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28"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28"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28"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28"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29"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605"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29"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29"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29"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29"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29"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29"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29"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29"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29"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29"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29"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29"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29"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29"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29"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29"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90" t="str">
        <f ca="1">+IF(OFFSET('Water Data'!$D$27,0,10*ROW('Water Data'!D97))="","",OFFSET('Water Data'!$D$27,0,10*ROW('Water Data'!D97)))</f>
        <v/>
      </c>
      <c r="BT103" s="390" t="str">
        <f ca="1">+IF(OFFSET('Water Data'!$D$28,0,10*ROW('Water Data'!D97))="","",OFFSET('Water Data'!$D$28,0,10*ROW('Water Data'!D97)))</f>
        <v/>
      </c>
      <c r="BU103" s="390" t="str">
        <f ca="1">+IF(OFFSET('Water Data'!$D$29,0,10*ROW('Water Data'!D97))="","",OFFSET('Water Data'!$D$29,0,10*ROW('Water Data'!D97)))</f>
        <v/>
      </c>
      <c r="BV103" s="390" t="str">
        <f ca="1">+IF(OFFSET('Water Data'!$E$27,0,10*ROW('Water Data'!E97))="","",OFFSET('Water Data'!$E$27,0,10*ROW('Water Data'!E97)))</f>
        <v/>
      </c>
      <c r="BW103" s="390" t="str">
        <f ca="1">+IF(OFFSET('Water Data'!$E$28,0,10*ROW('Water Data'!E97))="","",OFFSET('Water Data'!$E$28,0,10*ROW('Water Data'!E97)))</f>
        <v/>
      </c>
      <c r="BX103" s="390" t="str">
        <f ca="1">+IF(OFFSET('Water Data'!$E$29,0,10*ROW('Water Data'!E97))="","",OFFSET('Water Data'!$E$29,0,10*ROW('Water Data'!E97)))</f>
        <v/>
      </c>
      <c r="BY103" s="390" t="str">
        <f ca="1">+IF(OFFSET('Water Data'!$F$27,0,10*ROW('Water Data'!F97))="","",OFFSET('Water Data'!$F$27,0,10*ROW('Water Data'!F97)))</f>
        <v/>
      </c>
      <c r="BZ103" s="390" t="str">
        <f ca="1">+IF(OFFSET('Water Data'!$F$28,0,10*ROW('Water Data'!F97))="","",OFFSET('Water Data'!$F$28,0,10*ROW('Water Data'!F97)))</f>
        <v/>
      </c>
      <c r="CA103" s="390" t="str">
        <f ca="1">+IF(OFFSET('Water Data'!$F$29,0,10*ROW('Water Data'!F97))="","",OFFSET('Water Data'!$F$29,0,10*ROW('Water Data'!F97)))</f>
        <v/>
      </c>
      <c r="CB103" s="390" t="str">
        <f ca="1">+IF(OFFSET('Water Data'!$G$27,0,10*ROW('Water Data'!G97))="","",OFFSET('Water Data'!$G$27,0,10*ROW('Water Data'!G97)))</f>
        <v/>
      </c>
      <c r="CC103" s="390" t="str">
        <f ca="1">+IF(OFFSET('Water Data'!$G$28,0,10*ROW('Water Data'!G97))="","",OFFSET('Water Data'!$G$28,0,10*ROW('Water Data'!G97)))</f>
        <v/>
      </c>
      <c r="CD103" s="390" t="str">
        <f ca="1">+IF(OFFSET('Water Data'!$G$29,0,10*ROW('Water Data'!G97))="","",OFFSET('Water Data'!$G$29,0,10*ROW('Water Data'!G97)))</f>
        <v/>
      </c>
      <c r="CE103" s="390" t="str">
        <f ca="1">+IF(OFFSET('Water Data'!$H$27,0,10*ROW('Water Data'!H97))="","",OFFSET('Water Data'!$H$27,0,10*ROW('Water Data'!H97)))</f>
        <v/>
      </c>
      <c r="CF103" s="390" t="str">
        <f ca="1">+IF(OFFSET('Water Data'!$H$28,0,10*ROW('Water Data'!H97))="","",OFFSET('Water Data'!$H$28,0,10*ROW('Water Data'!H97)))</f>
        <v/>
      </c>
      <c r="CG103" s="390" t="str">
        <f ca="1">+IF(OFFSET('Water Data'!$H$29,0,10*ROW('Water Data'!H97))="","",OFFSET('Water Data'!$H$29,0,10*ROW('Water Data'!H97)))</f>
        <v/>
      </c>
      <c r="CH103" s="390" t="str">
        <f ca="1">+IF(OFFSET('Water Data'!$I$27,0,10*ROW('Water Data'!I97))="","",OFFSET('Water Data'!$I$27,0,10*ROW('Water Data'!I97)))</f>
        <v/>
      </c>
      <c r="CI103" s="390" t="str">
        <f ca="1">+IF(OFFSET('Water Data'!$I$28,0,10*ROW('Water Data'!I97))="","",OFFSET('Water Data'!$I$28,0,10*ROW('Water Data'!I97)))</f>
        <v/>
      </c>
      <c r="CJ103" s="390" t="str">
        <f ca="1">+IF(OFFSET('Water Data'!$I$29,0,10*ROW('Water Data'!I97))="","",OFFSET('Water Data'!$I$29,0,10*ROW('Water Data'!I97)))</f>
        <v/>
      </c>
      <c r="CK103" s="390" t="str">
        <f ca="1">+IF(OFFSET('Sanitation Data'!$D$28,0,10*ROW('Sanitation Data'!D97))="","",OFFSET('Sanitation Data'!$D$28,0,10*ROW('Sanitation Data'!D97)))</f>
        <v/>
      </c>
      <c r="CL103" s="390" t="str">
        <f ca="1">+IF(OFFSET('Sanitation Data'!$D$29,0,10*ROW('Sanitation Data'!D97))="","",OFFSET('Sanitation Data'!$D$29,0,10*ROW('Sanitation Data'!D97)))</f>
        <v/>
      </c>
      <c r="CM103" s="390" t="str">
        <f ca="1">+IF(OFFSET('Sanitation Data'!$D$30,0,10*ROW('Sanitation Data'!D97))="","",OFFSET('Sanitation Data'!$D$30,0,10*ROW('Sanitation Data'!D97)))</f>
        <v/>
      </c>
      <c r="CN103" s="390" t="str">
        <f ca="1">+IF(OFFSET('Sanitation Data'!$D$31,0,10*ROW('Sanitation Data'!D97))="","",OFFSET('Sanitation Data'!$D$31,0,10*ROW('Sanitation Data'!D97)))</f>
        <v/>
      </c>
      <c r="CO103" s="390" t="str">
        <f ca="1">+IF(OFFSET('Sanitation Data'!$D$32,0,10*ROW('Sanitation Data'!D97))="","",OFFSET('Sanitation Data'!$D$32,0,10*ROW('Sanitation Data'!D97)))</f>
        <v/>
      </c>
      <c r="CP103" s="390" t="str">
        <f ca="1">+IF(OFFSET('Sanitation Data'!$E$28,0,10*ROW('Sanitation Data'!E97))="","",OFFSET('Sanitation Data'!$E$28,0,10*ROW('Sanitation Data'!E97)))</f>
        <v/>
      </c>
      <c r="CQ103" s="390" t="str">
        <f ca="1">+IF(OFFSET('Sanitation Data'!$E$29,0,10*ROW('Sanitation Data'!E97))="","",OFFSET('Sanitation Data'!$E$29,0,10*ROW('Sanitation Data'!E97)))</f>
        <v/>
      </c>
      <c r="CR103" s="390" t="str">
        <f ca="1">+IF(OFFSET('Sanitation Data'!$E$30,0,10*ROW('Sanitation Data'!E97))="","",OFFSET('Sanitation Data'!$E$30,0,10*ROW('Sanitation Data'!E97)))</f>
        <v/>
      </c>
      <c r="CS103" s="390" t="str">
        <f ca="1">+IF(OFFSET('Sanitation Data'!$E$31,0,10*ROW('Sanitation Data'!E97))="","",OFFSET('Sanitation Data'!$E$31,0,10*ROW('Sanitation Data'!E97)))</f>
        <v/>
      </c>
      <c r="CT103" s="390" t="str">
        <f ca="1">+IF(OFFSET('Sanitation Data'!$E$32,0,10*ROW('Sanitation Data'!E97))="","",OFFSET('Sanitation Data'!$E$32,0,10*ROW('Sanitation Data'!E97)))</f>
        <v/>
      </c>
      <c r="CU103" s="390" t="str">
        <f ca="1">+IF(OFFSET('Sanitation Data'!$F$28,0,10*ROW('Sanitation Data'!F97))="","",OFFSET('Sanitation Data'!$F$28,0,10*ROW('Sanitation Data'!F97)))</f>
        <v/>
      </c>
      <c r="CV103" s="390" t="str">
        <f ca="1">+IF(OFFSET('Sanitation Data'!$F$29,0,10*ROW('Sanitation Data'!F97))="","",OFFSET('Sanitation Data'!$F$29,0,10*ROW('Sanitation Data'!F97)))</f>
        <v/>
      </c>
      <c r="CW103" s="390" t="str">
        <f ca="1">+IF(OFFSET('Sanitation Data'!$F$30,0,10*ROW('Sanitation Data'!F97))="","",OFFSET('Sanitation Data'!$F$30,0,10*ROW('Sanitation Data'!F97)))</f>
        <v/>
      </c>
      <c r="CX103" s="390" t="str">
        <f ca="1">+IF(OFFSET('Sanitation Data'!$F$31,0,10*ROW('Sanitation Data'!F97))="","",OFFSET('Sanitation Data'!$F$31,0,10*ROW('Sanitation Data'!F97)))</f>
        <v/>
      </c>
      <c r="CY103" s="390" t="str">
        <f ca="1">+IF(OFFSET('Sanitation Data'!$F$32,0,10*ROW('Sanitation Data'!F97))="","",OFFSET('Sanitation Data'!$F$32,0,10*ROW('Sanitation Data'!F97)))</f>
        <v/>
      </c>
      <c r="CZ103" s="390" t="str">
        <f ca="1">+IF(OFFSET('Sanitation Data'!$G$28,0,10*ROW('Sanitation Data'!G97))="","",OFFSET('Sanitation Data'!$G$28,0,10*ROW('Sanitation Data'!G97)))</f>
        <v/>
      </c>
      <c r="DA103" s="390" t="str">
        <f ca="1">+IF(OFFSET('Sanitation Data'!$G$29,0,10*ROW('Sanitation Data'!G97))="","",OFFSET('Sanitation Data'!$G$29,0,10*ROW('Sanitation Data'!G97)))</f>
        <v/>
      </c>
      <c r="DB103" s="390" t="str">
        <f ca="1">+IF(OFFSET('Sanitation Data'!$G$30,0,10*ROW('Sanitation Data'!G97))="","",OFFSET('Sanitation Data'!$G$30,0,10*ROW('Sanitation Data'!G97)))</f>
        <v/>
      </c>
      <c r="DC103" s="390" t="str">
        <f ca="1">+IF(OFFSET('Sanitation Data'!$G$31,0,10*ROW('Sanitation Data'!G97))="","",OFFSET('Sanitation Data'!$G$31,0,10*ROW('Sanitation Data'!G97)))</f>
        <v/>
      </c>
      <c r="DD103" s="390" t="str">
        <f ca="1">+IF(OFFSET('Sanitation Data'!$G$32,0,10*ROW('Sanitation Data'!G97))="","",OFFSET('Sanitation Data'!$G$32,0,10*ROW('Sanitation Data'!G97)))</f>
        <v/>
      </c>
      <c r="DE103" s="390" t="str">
        <f ca="1">+IF(OFFSET('Sanitation Data'!$H$28,0,10*ROW('Sanitation Data'!H97))="","",OFFSET('Sanitation Data'!$H$28,0,10*ROW('Sanitation Data'!H97)))</f>
        <v/>
      </c>
      <c r="DF103" s="390" t="str">
        <f ca="1">+IF(OFFSET('Sanitation Data'!$H$29,0,10*ROW('Sanitation Data'!H97))="","",OFFSET('Sanitation Data'!$H$29,0,10*ROW('Sanitation Data'!H97)))</f>
        <v/>
      </c>
      <c r="DG103" s="390" t="str">
        <f ca="1">+IF(OFFSET('Sanitation Data'!$H$30,0,10*ROW('Sanitation Data'!H97))="","",OFFSET('Sanitation Data'!$H$30,0,10*ROW('Sanitation Data'!H97)))</f>
        <v/>
      </c>
      <c r="DH103" s="390" t="str">
        <f ca="1">+IF(OFFSET('Sanitation Data'!$H$31,0,10*ROW('Sanitation Data'!H97))="","",OFFSET('Sanitation Data'!$H$31,0,10*ROW('Sanitation Data'!H97)))</f>
        <v/>
      </c>
      <c r="DI103" s="390" t="str">
        <f ca="1">+IF(OFFSET('Sanitation Data'!$H$32,0,10*ROW('Sanitation Data'!H97))="","",OFFSET('Sanitation Data'!$H$32,0,10*ROW('Sanitation Data'!H97)))</f>
        <v/>
      </c>
      <c r="DJ103" s="390" t="str">
        <f ca="1">+IF(OFFSET('Sanitation Data'!$I$28,0,10*ROW('Sanitation Data'!I97))="","",OFFSET('Sanitation Data'!$I$28,0,10*ROW('Sanitation Data'!I97)))</f>
        <v/>
      </c>
      <c r="DK103" s="390" t="str">
        <f ca="1">+IF(OFFSET('Sanitation Data'!$I$29,0,10*ROW('Sanitation Data'!I97))="","",OFFSET('Sanitation Data'!$I$29,0,10*ROW('Sanitation Data'!I97)))</f>
        <v/>
      </c>
      <c r="DL103" s="390" t="str">
        <f ca="1">+IF(OFFSET('Sanitation Data'!$I$30,0,10*ROW('Sanitation Data'!I97))="","",OFFSET('Sanitation Data'!$I$30,0,10*ROW('Sanitation Data'!I97)))</f>
        <v/>
      </c>
      <c r="DM103" s="390" t="str">
        <f ca="1">+IF(OFFSET('Sanitation Data'!$I$31,0,10*ROW('Sanitation Data'!I97))="","",OFFSET('Sanitation Data'!$I$31,0,10*ROW('Sanitation Data'!I97)))</f>
        <v/>
      </c>
      <c r="DN103" s="390" t="str">
        <f ca="1">+IF(OFFSET('Sanitation Data'!$I$32,0,10*ROW('Sanitation Data'!I97))="","",OFFSET('Sanitation Data'!$I$32,0,10*ROW('Sanitation Data'!I97)))</f>
        <v/>
      </c>
      <c r="DO103" s="390" t="str">
        <f ca="1">+IF(OFFSET('Hygiene Data'!$D$11,0,10*ROW('Hygiene Data'!D97))="","",OFFSET('Hygiene Data'!$D$11,0,10*ROW('Hygiene Data'!D97)))</f>
        <v/>
      </c>
      <c r="DP103" s="390" t="str">
        <f ca="1">+IF(OFFSET('Hygiene Data'!$D$12,0,10*ROW('Hygiene Data'!D97))="","",OFFSET('Hygiene Data'!$D$12,0,10*ROW('Hygiene Data'!D97)))</f>
        <v/>
      </c>
      <c r="DQ103" s="390" t="str">
        <f ca="1">+IF(OFFSET('Hygiene Data'!$D$13,0,10*ROW('Hygiene Data'!D97))="","",OFFSET('Hygiene Data'!$D$13,0,10*ROW('Hygiene Data'!D97)))</f>
        <v/>
      </c>
      <c r="DR103" s="390" t="str">
        <f ca="1">+IF(OFFSET('Hygiene Data'!$E$11,0,10*ROW('Hygiene Data'!E97))="","",OFFSET('Hygiene Data'!$E$11,0,10*ROW('Hygiene Data'!E97)))</f>
        <v/>
      </c>
      <c r="DS103" s="390" t="str">
        <f ca="1">+IF(OFFSET('Hygiene Data'!$E$12,0,10*ROW('Hygiene Data'!E97))="","",OFFSET('Hygiene Data'!$E$12,0,10*ROW('Hygiene Data'!E97)))</f>
        <v/>
      </c>
      <c r="DT103" s="390" t="str">
        <f ca="1">+IF(OFFSET('Hygiene Data'!$E$13,0,10*ROW('Hygiene Data'!E97))="","",OFFSET('Hygiene Data'!$E$13,0,10*ROW('Hygiene Data'!E97)))</f>
        <v/>
      </c>
      <c r="DU103" s="390" t="str">
        <f ca="1">+IF(OFFSET('Hygiene Data'!$F$11,0,10*ROW('Hygiene Data'!F97))="","",OFFSET('Hygiene Data'!$F$11,0,10*ROW('Hygiene Data'!F97)))</f>
        <v/>
      </c>
      <c r="DV103" s="390" t="str">
        <f ca="1">+IF(OFFSET('Hygiene Data'!$F$12,0,10*ROW('Hygiene Data'!F97))="","",OFFSET('Hygiene Data'!$F$12,0,10*ROW('Hygiene Data'!F97)))</f>
        <v/>
      </c>
      <c r="DW103" s="390" t="str">
        <f ca="1">+IF(OFFSET('Hygiene Data'!$F$13,0,10*ROW('Hygiene Data'!F97))="","",OFFSET('Hygiene Data'!$F$13,0,10*ROW('Hygiene Data'!F97)))</f>
        <v/>
      </c>
      <c r="DX103" s="390" t="str">
        <f ca="1">+IF(OFFSET('Hygiene Data'!$G$11,0,10*ROW('Hygiene Data'!G97))="","",OFFSET('Hygiene Data'!$G$11,0,10*ROW('Hygiene Data'!G97)))</f>
        <v/>
      </c>
      <c r="DY103" s="390" t="str">
        <f ca="1">+IF(OFFSET('Hygiene Data'!$G$12,0,10*ROW('Hygiene Data'!G97))="","",OFFSET('Hygiene Data'!$G$12,0,10*ROW('Hygiene Data'!G97)))</f>
        <v/>
      </c>
      <c r="DZ103" s="390" t="str">
        <f ca="1">+IF(OFFSET('Hygiene Data'!$G$13,0,10*ROW('Hygiene Data'!G97))="","",OFFSET('Hygiene Data'!$G$13,0,10*ROW('Hygiene Data'!G97)))</f>
        <v/>
      </c>
      <c r="EA103" s="390" t="str">
        <f ca="1">+IF(OFFSET('Hygiene Data'!$H$11,0,10*ROW('Hygiene Data'!H97))="","",OFFSET('Hygiene Data'!$H$11,0,10*ROW('Hygiene Data'!H97)))</f>
        <v/>
      </c>
      <c r="EB103" s="390" t="str">
        <f ca="1">+IF(OFFSET('Hygiene Data'!$H$12,0,10*ROW('Hygiene Data'!H97))="","",OFFSET('Hygiene Data'!$H$12,0,10*ROW('Hygiene Data'!H97)))</f>
        <v/>
      </c>
      <c r="EC103" s="390" t="str">
        <f ca="1">+IF(OFFSET('Hygiene Data'!$H$13,0,10*ROW('Hygiene Data'!H97))="","",OFFSET('Hygiene Data'!$H$13,0,10*ROW('Hygiene Data'!H97)))</f>
        <v/>
      </c>
      <c r="ED103" s="390" t="str">
        <f ca="1">+IF(OFFSET('Hygiene Data'!$I$11,0,10*ROW('Hygiene Data'!I97))="","",OFFSET('Hygiene Data'!$I$11,0,10*ROW('Hygiene Data'!I97)))</f>
        <v/>
      </c>
      <c r="EE103" s="390" t="str">
        <f ca="1">+IF(OFFSET('Hygiene Data'!$I$12,0,10*ROW('Hygiene Data'!I97))="","",OFFSET('Hygiene Data'!$I$12,0,10*ROW('Hygiene Data'!I97)))</f>
        <v/>
      </c>
      <c r="EF103" s="390" t="str">
        <f ca="1">+IF(OFFSET('Hygiene Data'!$I$13,0,10*ROW('Hygiene Data'!I97))="","",OFFSET('Hygiene Data'!$I$13,0,10*ROW('Hygiene Data'!I97)))</f>
        <v/>
      </c>
    </row>
    <row r="104" spans="1:136" x14ac:dyDescent="0.25">
      <c r="A104" s="499" t="str">
        <f ca="1">+IF(OFFSET('Water Data'!$B$2,0,10*ROW('Water Data'!E98))="","",OFFSET('Water Data'!$B$2,0,10*ROW('Water Data'!E98)))</f>
        <v/>
      </c>
      <c r="B104" s="499"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26" t="str">
        <f t="shared" ca="1" si="1"/>
        <v/>
      </c>
      <c r="D104" s="527"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27"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27"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27"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27"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27"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27"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27"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27"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27"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27"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27"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27"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27"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27"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27"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27"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27"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28"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28"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28"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28"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28"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28"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28"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28"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28"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28"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28"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28"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28"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28"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28"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28"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28"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28"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28"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28"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28"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28"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28"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28"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28"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28"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28"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28"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28"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28"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29"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605"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29"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29"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29"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29"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29"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29"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29"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29"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29"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29"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29"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29"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29"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29"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29"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29"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90" t="str">
        <f ca="1">+IF(OFFSET('Water Data'!$D$27,0,10*ROW('Water Data'!D98))="","",OFFSET('Water Data'!$D$27,0,10*ROW('Water Data'!D98)))</f>
        <v/>
      </c>
      <c r="BT104" s="390" t="str">
        <f ca="1">+IF(OFFSET('Water Data'!$D$28,0,10*ROW('Water Data'!D98))="","",OFFSET('Water Data'!$D$28,0,10*ROW('Water Data'!D98)))</f>
        <v/>
      </c>
      <c r="BU104" s="390" t="str">
        <f ca="1">+IF(OFFSET('Water Data'!$D$29,0,10*ROW('Water Data'!D98))="","",OFFSET('Water Data'!$D$29,0,10*ROW('Water Data'!D98)))</f>
        <v/>
      </c>
      <c r="BV104" s="390" t="str">
        <f ca="1">+IF(OFFSET('Water Data'!$E$27,0,10*ROW('Water Data'!E98))="","",OFFSET('Water Data'!$E$27,0,10*ROW('Water Data'!E98)))</f>
        <v/>
      </c>
      <c r="BW104" s="390" t="str">
        <f ca="1">+IF(OFFSET('Water Data'!$E$28,0,10*ROW('Water Data'!E98))="","",OFFSET('Water Data'!$E$28,0,10*ROW('Water Data'!E98)))</f>
        <v/>
      </c>
      <c r="BX104" s="390" t="str">
        <f ca="1">+IF(OFFSET('Water Data'!$E$29,0,10*ROW('Water Data'!E98))="","",OFFSET('Water Data'!$E$29,0,10*ROW('Water Data'!E98)))</f>
        <v/>
      </c>
      <c r="BY104" s="390" t="str">
        <f ca="1">+IF(OFFSET('Water Data'!$F$27,0,10*ROW('Water Data'!F98))="","",OFFSET('Water Data'!$F$27,0,10*ROW('Water Data'!F98)))</f>
        <v/>
      </c>
      <c r="BZ104" s="390" t="str">
        <f ca="1">+IF(OFFSET('Water Data'!$F$28,0,10*ROW('Water Data'!F98))="","",OFFSET('Water Data'!$F$28,0,10*ROW('Water Data'!F98)))</f>
        <v/>
      </c>
      <c r="CA104" s="390" t="str">
        <f ca="1">+IF(OFFSET('Water Data'!$F$29,0,10*ROW('Water Data'!F98))="","",OFFSET('Water Data'!$F$29,0,10*ROW('Water Data'!F98)))</f>
        <v/>
      </c>
      <c r="CB104" s="390" t="str">
        <f ca="1">+IF(OFFSET('Water Data'!$G$27,0,10*ROW('Water Data'!G98))="","",OFFSET('Water Data'!$G$27,0,10*ROW('Water Data'!G98)))</f>
        <v/>
      </c>
      <c r="CC104" s="390" t="str">
        <f ca="1">+IF(OFFSET('Water Data'!$G$28,0,10*ROW('Water Data'!G98))="","",OFFSET('Water Data'!$G$28,0,10*ROW('Water Data'!G98)))</f>
        <v/>
      </c>
      <c r="CD104" s="390" t="str">
        <f ca="1">+IF(OFFSET('Water Data'!$G$29,0,10*ROW('Water Data'!G98))="","",OFFSET('Water Data'!$G$29,0,10*ROW('Water Data'!G98)))</f>
        <v/>
      </c>
      <c r="CE104" s="390" t="str">
        <f ca="1">+IF(OFFSET('Water Data'!$H$27,0,10*ROW('Water Data'!H98))="","",OFFSET('Water Data'!$H$27,0,10*ROW('Water Data'!H98)))</f>
        <v/>
      </c>
      <c r="CF104" s="390" t="str">
        <f ca="1">+IF(OFFSET('Water Data'!$H$28,0,10*ROW('Water Data'!H98))="","",OFFSET('Water Data'!$H$28,0,10*ROW('Water Data'!H98)))</f>
        <v/>
      </c>
      <c r="CG104" s="390" t="str">
        <f ca="1">+IF(OFFSET('Water Data'!$H$29,0,10*ROW('Water Data'!H98))="","",OFFSET('Water Data'!$H$29,0,10*ROW('Water Data'!H98)))</f>
        <v/>
      </c>
      <c r="CH104" s="390" t="str">
        <f ca="1">+IF(OFFSET('Water Data'!$I$27,0,10*ROW('Water Data'!I98))="","",OFFSET('Water Data'!$I$27,0,10*ROW('Water Data'!I98)))</f>
        <v/>
      </c>
      <c r="CI104" s="390" t="str">
        <f ca="1">+IF(OFFSET('Water Data'!$I$28,0,10*ROW('Water Data'!I98))="","",OFFSET('Water Data'!$I$28,0,10*ROW('Water Data'!I98)))</f>
        <v/>
      </c>
      <c r="CJ104" s="390" t="str">
        <f ca="1">+IF(OFFSET('Water Data'!$I$29,0,10*ROW('Water Data'!I98))="","",OFFSET('Water Data'!$I$29,0,10*ROW('Water Data'!I98)))</f>
        <v/>
      </c>
      <c r="CK104" s="390" t="str">
        <f ca="1">+IF(OFFSET('Sanitation Data'!$D$28,0,10*ROW('Sanitation Data'!D98))="","",OFFSET('Sanitation Data'!$D$28,0,10*ROW('Sanitation Data'!D98)))</f>
        <v/>
      </c>
      <c r="CL104" s="390" t="str">
        <f ca="1">+IF(OFFSET('Sanitation Data'!$D$29,0,10*ROW('Sanitation Data'!D98))="","",OFFSET('Sanitation Data'!$D$29,0,10*ROW('Sanitation Data'!D98)))</f>
        <v/>
      </c>
      <c r="CM104" s="390" t="str">
        <f ca="1">+IF(OFFSET('Sanitation Data'!$D$30,0,10*ROW('Sanitation Data'!D98))="","",OFFSET('Sanitation Data'!$D$30,0,10*ROW('Sanitation Data'!D98)))</f>
        <v/>
      </c>
      <c r="CN104" s="390" t="str">
        <f ca="1">+IF(OFFSET('Sanitation Data'!$D$31,0,10*ROW('Sanitation Data'!D98))="","",OFFSET('Sanitation Data'!$D$31,0,10*ROW('Sanitation Data'!D98)))</f>
        <v/>
      </c>
      <c r="CO104" s="390" t="str">
        <f ca="1">+IF(OFFSET('Sanitation Data'!$D$32,0,10*ROW('Sanitation Data'!D98))="","",OFFSET('Sanitation Data'!$D$32,0,10*ROW('Sanitation Data'!D98)))</f>
        <v/>
      </c>
      <c r="CP104" s="390" t="str">
        <f ca="1">+IF(OFFSET('Sanitation Data'!$E$28,0,10*ROW('Sanitation Data'!E98))="","",OFFSET('Sanitation Data'!$E$28,0,10*ROW('Sanitation Data'!E98)))</f>
        <v/>
      </c>
      <c r="CQ104" s="390" t="str">
        <f ca="1">+IF(OFFSET('Sanitation Data'!$E$29,0,10*ROW('Sanitation Data'!E98))="","",OFFSET('Sanitation Data'!$E$29,0,10*ROW('Sanitation Data'!E98)))</f>
        <v/>
      </c>
      <c r="CR104" s="390" t="str">
        <f ca="1">+IF(OFFSET('Sanitation Data'!$E$30,0,10*ROW('Sanitation Data'!E98))="","",OFFSET('Sanitation Data'!$E$30,0,10*ROW('Sanitation Data'!E98)))</f>
        <v/>
      </c>
      <c r="CS104" s="390" t="str">
        <f ca="1">+IF(OFFSET('Sanitation Data'!$E$31,0,10*ROW('Sanitation Data'!E98))="","",OFFSET('Sanitation Data'!$E$31,0,10*ROW('Sanitation Data'!E98)))</f>
        <v/>
      </c>
      <c r="CT104" s="390" t="str">
        <f ca="1">+IF(OFFSET('Sanitation Data'!$E$32,0,10*ROW('Sanitation Data'!E98))="","",OFFSET('Sanitation Data'!$E$32,0,10*ROW('Sanitation Data'!E98)))</f>
        <v/>
      </c>
      <c r="CU104" s="390" t="str">
        <f ca="1">+IF(OFFSET('Sanitation Data'!$F$28,0,10*ROW('Sanitation Data'!F98))="","",OFFSET('Sanitation Data'!$F$28,0,10*ROW('Sanitation Data'!F98)))</f>
        <v/>
      </c>
      <c r="CV104" s="390" t="str">
        <f ca="1">+IF(OFFSET('Sanitation Data'!$F$29,0,10*ROW('Sanitation Data'!F98))="","",OFFSET('Sanitation Data'!$F$29,0,10*ROW('Sanitation Data'!F98)))</f>
        <v/>
      </c>
      <c r="CW104" s="390" t="str">
        <f ca="1">+IF(OFFSET('Sanitation Data'!$F$30,0,10*ROW('Sanitation Data'!F98))="","",OFFSET('Sanitation Data'!$F$30,0,10*ROW('Sanitation Data'!F98)))</f>
        <v/>
      </c>
      <c r="CX104" s="390" t="str">
        <f ca="1">+IF(OFFSET('Sanitation Data'!$F$31,0,10*ROW('Sanitation Data'!F98))="","",OFFSET('Sanitation Data'!$F$31,0,10*ROW('Sanitation Data'!F98)))</f>
        <v/>
      </c>
      <c r="CY104" s="390" t="str">
        <f ca="1">+IF(OFFSET('Sanitation Data'!$F$32,0,10*ROW('Sanitation Data'!F98))="","",OFFSET('Sanitation Data'!$F$32,0,10*ROW('Sanitation Data'!F98)))</f>
        <v/>
      </c>
      <c r="CZ104" s="390" t="str">
        <f ca="1">+IF(OFFSET('Sanitation Data'!$G$28,0,10*ROW('Sanitation Data'!G98))="","",OFFSET('Sanitation Data'!$G$28,0,10*ROW('Sanitation Data'!G98)))</f>
        <v/>
      </c>
      <c r="DA104" s="390" t="str">
        <f ca="1">+IF(OFFSET('Sanitation Data'!$G$29,0,10*ROW('Sanitation Data'!G98))="","",OFFSET('Sanitation Data'!$G$29,0,10*ROW('Sanitation Data'!G98)))</f>
        <v/>
      </c>
      <c r="DB104" s="390" t="str">
        <f ca="1">+IF(OFFSET('Sanitation Data'!$G$30,0,10*ROW('Sanitation Data'!G98))="","",OFFSET('Sanitation Data'!$G$30,0,10*ROW('Sanitation Data'!G98)))</f>
        <v/>
      </c>
      <c r="DC104" s="390" t="str">
        <f ca="1">+IF(OFFSET('Sanitation Data'!$G$31,0,10*ROW('Sanitation Data'!G98))="","",OFFSET('Sanitation Data'!$G$31,0,10*ROW('Sanitation Data'!G98)))</f>
        <v/>
      </c>
      <c r="DD104" s="390" t="str">
        <f ca="1">+IF(OFFSET('Sanitation Data'!$G$32,0,10*ROW('Sanitation Data'!G98))="","",OFFSET('Sanitation Data'!$G$32,0,10*ROW('Sanitation Data'!G98)))</f>
        <v/>
      </c>
      <c r="DE104" s="390" t="str">
        <f ca="1">+IF(OFFSET('Sanitation Data'!$H$28,0,10*ROW('Sanitation Data'!H98))="","",OFFSET('Sanitation Data'!$H$28,0,10*ROW('Sanitation Data'!H98)))</f>
        <v/>
      </c>
      <c r="DF104" s="390" t="str">
        <f ca="1">+IF(OFFSET('Sanitation Data'!$H$29,0,10*ROW('Sanitation Data'!H98))="","",OFFSET('Sanitation Data'!$H$29,0,10*ROW('Sanitation Data'!H98)))</f>
        <v/>
      </c>
      <c r="DG104" s="390" t="str">
        <f ca="1">+IF(OFFSET('Sanitation Data'!$H$30,0,10*ROW('Sanitation Data'!H98))="","",OFFSET('Sanitation Data'!$H$30,0,10*ROW('Sanitation Data'!H98)))</f>
        <v/>
      </c>
      <c r="DH104" s="390" t="str">
        <f ca="1">+IF(OFFSET('Sanitation Data'!$H$31,0,10*ROW('Sanitation Data'!H98))="","",OFFSET('Sanitation Data'!$H$31,0,10*ROW('Sanitation Data'!H98)))</f>
        <v/>
      </c>
      <c r="DI104" s="390" t="str">
        <f ca="1">+IF(OFFSET('Sanitation Data'!$H$32,0,10*ROW('Sanitation Data'!H98))="","",OFFSET('Sanitation Data'!$H$32,0,10*ROW('Sanitation Data'!H98)))</f>
        <v/>
      </c>
      <c r="DJ104" s="390" t="str">
        <f ca="1">+IF(OFFSET('Sanitation Data'!$I$28,0,10*ROW('Sanitation Data'!I98))="","",OFFSET('Sanitation Data'!$I$28,0,10*ROW('Sanitation Data'!I98)))</f>
        <v/>
      </c>
      <c r="DK104" s="390" t="str">
        <f ca="1">+IF(OFFSET('Sanitation Data'!$I$29,0,10*ROW('Sanitation Data'!I98))="","",OFFSET('Sanitation Data'!$I$29,0,10*ROW('Sanitation Data'!I98)))</f>
        <v/>
      </c>
      <c r="DL104" s="390" t="str">
        <f ca="1">+IF(OFFSET('Sanitation Data'!$I$30,0,10*ROW('Sanitation Data'!I98))="","",OFFSET('Sanitation Data'!$I$30,0,10*ROW('Sanitation Data'!I98)))</f>
        <v/>
      </c>
      <c r="DM104" s="390" t="str">
        <f ca="1">+IF(OFFSET('Sanitation Data'!$I$31,0,10*ROW('Sanitation Data'!I98))="","",OFFSET('Sanitation Data'!$I$31,0,10*ROW('Sanitation Data'!I98)))</f>
        <v/>
      </c>
      <c r="DN104" s="390" t="str">
        <f ca="1">+IF(OFFSET('Sanitation Data'!$I$32,0,10*ROW('Sanitation Data'!I98))="","",OFFSET('Sanitation Data'!$I$32,0,10*ROW('Sanitation Data'!I98)))</f>
        <v/>
      </c>
      <c r="DO104" s="390" t="str">
        <f ca="1">+IF(OFFSET('Hygiene Data'!$D$11,0,10*ROW('Hygiene Data'!D98))="","",OFFSET('Hygiene Data'!$D$11,0,10*ROW('Hygiene Data'!D98)))</f>
        <v/>
      </c>
      <c r="DP104" s="390" t="str">
        <f ca="1">+IF(OFFSET('Hygiene Data'!$D$12,0,10*ROW('Hygiene Data'!D98))="","",OFFSET('Hygiene Data'!$D$12,0,10*ROW('Hygiene Data'!D98)))</f>
        <v/>
      </c>
      <c r="DQ104" s="390" t="str">
        <f ca="1">+IF(OFFSET('Hygiene Data'!$D$13,0,10*ROW('Hygiene Data'!D98))="","",OFFSET('Hygiene Data'!$D$13,0,10*ROW('Hygiene Data'!D98)))</f>
        <v/>
      </c>
      <c r="DR104" s="390" t="str">
        <f ca="1">+IF(OFFSET('Hygiene Data'!$E$11,0,10*ROW('Hygiene Data'!E98))="","",OFFSET('Hygiene Data'!$E$11,0,10*ROW('Hygiene Data'!E98)))</f>
        <v/>
      </c>
      <c r="DS104" s="390" t="str">
        <f ca="1">+IF(OFFSET('Hygiene Data'!$E$12,0,10*ROW('Hygiene Data'!E98))="","",OFFSET('Hygiene Data'!$E$12,0,10*ROW('Hygiene Data'!E98)))</f>
        <v/>
      </c>
      <c r="DT104" s="390" t="str">
        <f ca="1">+IF(OFFSET('Hygiene Data'!$E$13,0,10*ROW('Hygiene Data'!E98))="","",OFFSET('Hygiene Data'!$E$13,0,10*ROW('Hygiene Data'!E98)))</f>
        <v/>
      </c>
      <c r="DU104" s="390" t="str">
        <f ca="1">+IF(OFFSET('Hygiene Data'!$F$11,0,10*ROW('Hygiene Data'!F98))="","",OFFSET('Hygiene Data'!$F$11,0,10*ROW('Hygiene Data'!F98)))</f>
        <v/>
      </c>
      <c r="DV104" s="390" t="str">
        <f ca="1">+IF(OFFSET('Hygiene Data'!$F$12,0,10*ROW('Hygiene Data'!F98))="","",OFFSET('Hygiene Data'!$F$12,0,10*ROW('Hygiene Data'!F98)))</f>
        <v/>
      </c>
      <c r="DW104" s="390" t="str">
        <f ca="1">+IF(OFFSET('Hygiene Data'!$F$13,0,10*ROW('Hygiene Data'!F98))="","",OFFSET('Hygiene Data'!$F$13,0,10*ROW('Hygiene Data'!F98)))</f>
        <v/>
      </c>
      <c r="DX104" s="390" t="str">
        <f ca="1">+IF(OFFSET('Hygiene Data'!$G$11,0,10*ROW('Hygiene Data'!G98))="","",OFFSET('Hygiene Data'!$G$11,0,10*ROW('Hygiene Data'!G98)))</f>
        <v/>
      </c>
      <c r="DY104" s="390" t="str">
        <f ca="1">+IF(OFFSET('Hygiene Data'!$G$12,0,10*ROW('Hygiene Data'!G98))="","",OFFSET('Hygiene Data'!$G$12,0,10*ROW('Hygiene Data'!G98)))</f>
        <v/>
      </c>
      <c r="DZ104" s="390" t="str">
        <f ca="1">+IF(OFFSET('Hygiene Data'!$G$13,0,10*ROW('Hygiene Data'!G98))="","",OFFSET('Hygiene Data'!$G$13,0,10*ROW('Hygiene Data'!G98)))</f>
        <v/>
      </c>
      <c r="EA104" s="390" t="str">
        <f ca="1">+IF(OFFSET('Hygiene Data'!$H$11,0,10*ROW('Hygiene Data'!H98))="","",OFFSET('Hygiene Data'!$H$11,0,10*ROW('Hygiene Data'!H98)))</f>
        <v/>
      </c>
      <c r="EB104" s="390" t="str">
        <f ca="1">+IF(OFFSET('Hygiene Data'!$H$12,0,10*ROW('Hygiene Data'!H98))="","",OFFSET('Hygiene Data'!$H$12,0,10*ROW('Hygiene Data'!H98)))</f>
        <v/>
      </c>
      <c r="EC104" s="390" t="str">
        <f ca="1">+IF(OFFSET('Hygiene Data'!$H$13,0,10*ROW('Hygiene Data'!H98))="","",OFFSET('Hygiene Data'!$H$13,0,10*ROW('Hygiene Data'!H98)))</f>
        <v/>
      </c>
      <c r="ED104" s="390" t="str">
        <f ca="1">+IF(OFFSET('Hygiene Data'!$I$11,0,10*ROW('Hygiene Data'!I98))="","",OFFSET('Hygiene Data'!$I$11,0,10*ROW('Hygiene Data'!I98)))</f>
        <v/>
      </c>
      <c r="EE104" s="390" t="str">
        <f ca="1">+IF(OFFSET('Hygiene Data'!$I$12,0,10*ROW('Hygiene Data'!I98))="","",OFFSET('Hygiene Data'!$I$12,0,10*ROW('Hygiene Data'!I98)))</f>
        <v/>
      </c>
      <c r="EF104" s="390" t="str">
        <f ca="1">+IF(OFFSET('Hygiene Data'!$I$13,0,10*ROW('Hygiene Data'!I98))="","",OFFSET('Hygiene Data'!$I$13,0,10*ROW('Hygiene Data'!I98)))</f>
        <v/>
      </c>
    </row>
    <row r="105" spans="1:136" x14ac:dyDescent="0.25">
      <c r="A105" s="499" t="str">
        <f ca="1">+IF(OFFSET('Water Data'!$B$2,0,10*ROW('Water Data'!E99))="","",OFFSET('Water Data'!$B$2,0,10*ROW('Water Data'!E99)))</f>
        <v/>
      </c>
      <c r="B105" s="499"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26" t="str">
        <f t="shared" ca="1" si="1"/>
        <v/>
      </c>
      <c r="D105" s="527"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27"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27"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27"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27"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27"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27"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27"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27"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27"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27"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27"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27"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27"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27"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27"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27"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27"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28"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28"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28"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28"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28"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28"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28"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28"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28"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28"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28"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28"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28"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28"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28"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28"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28"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28"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28"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28"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28"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28"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28"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28"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28"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28"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28"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28"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28"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28"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29"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605"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29"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29"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29"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29"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29"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29"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29"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29"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29"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29"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29"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29"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29"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29"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29"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29"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90" t="str">
        <f ca="1">+IF(OFFSET('Water Data'!$D$27,0,10*ROW('Water Data'!D99))="","",OFFSET('Water Data'!$D$27,0,10*ROW('Water Data'!D99)))</f>
        <v/>
      </c>
      <c r="BT105" s="390" t="str">
        <f ca="1">+IF(OFFSET('Water Data'!$D$28,0,10*ROW('Water Data'!D99))="","",OFFSET('Water Data'!$D$28,0,10*ROW('Water Data'!D99)))</f>
        <v/>
      </c>
      <c r="BU105" s="390" t="str">
        <f ca="1">+IF(OFFSET('Water Data'!$D$29,0,10*ROW('Water Data'!D99))="","",OFFSET('Water Data'!$D$29,0,10*ROW('Water Data'!D99)))</f>
        <v/>
      </c>
      <c r="BV105" s="390" t="str">
        <f ca="1">+IF(OFFSET('Water Data'!$E$27,0,10*ROW('Water Data'!E99))="","",OFFSET('Water Data'!$E$27,0,10*ROW('Water Data'!E99)))</f>
        <v/>
      </c>
      <c r="BW105" s="390" t="str">
        <f ca="1">+IF(OFFSET('Water Data'!$E$28,0,10*ROW('Water Data'!E99))="","",OFFSET('Water Data'!$E$28,0,10*ROW('Water Data'!E99)))</f>
        <v/>
      </c>
      <c r="BX105" s="390" t="str">
        <f ca="1">+IF(OFFSET('Water Data'!$E$29,0,10*ROW('Water Data'!E99))="","",OFFSET('Water Data'!$E$29,0,10*ROW('Water Data'!E99)))</f>
        <v/>
      </c>
      <c r="BY105" s="390" t="str">
        <f ca="1">+IF(OFFSET('Water Data'!$F$27,0,10*ROW('Water Data'!F99))="","",OFFSET('Water Data'!$F$27,0,10*ROW('Water Data'!F99)))</f>
        <v/>
      </c>
      <c r="BZ105" s="390" t="str">
        <f ca="1">+IF(OFFSET('Water Data'!$F$28,0,10*ROW('Water Data'!F99))="","",OFFSET('Water Data'!$F$28,0,10*ROW('Water Data'!F99)))</f>
        <v/>
      </c>
      <c r="CA105" s="390" t="str">
        <f ca="1">+IF(OFFSET('Water Data'!$F$29,0,10*ROW('Water Data'!F99))="","",OFFSET('Water Data'!$F$29,0,10*ROW('Water Data'!F99)))</f>
        <v/>
      </c>
      <c r="CB105" s="390" t="str">
        <f ca="1">+IF(OFFSET('Water Data'!$G$27,0,10*ROW('Water Data'!G99))="","",OFFSET('Water Data'!$G$27,0,10*ROW('Water Data'!G99)))</f>
        <v/>
      </c>
      <c r="CC105" s="390" t="str">
        <f ca="1">+IF(OFFSET('Water Data'!$G$28,0,10*ROW('Water Data'!G99))="","",OFFSET('Water Data'!$G$28,0,10*ROW('Water Data'!G99)))</f>
        <v/>
      </c>
      <c r="CD105" s="390" t="str">
        <f ca="1">+IF(OFFSET('Water Data'!$G$29,0,10*ROW('Water Data'!G99))="","",OFFSET('Water Data'!$G$29,0,10*ROW('Water Data'!G99)))</f>
        <v/>
      </c>
      <c r="CE105" s="390" t="str">
        <f ca="1">+IF(OFFSET('Water Data'!$H$27,0,10*ROW('Water Data'!H99))="","",OFFSET('Water Data'!$H$27,0,10*ROW('Water Data'!H99)))</f>
        <v/>
      </c>
      <c r="CF105" s="390" t="str">
        <f ca="1">+IF(OFFSET('Water Data'!$H$28,0,10*ROW('Water Data'!H99))="","",OFFSET('Water Data'!$H$28,0,10*ROW('Water Data'!H99)))</f>
        <v/>
      </c>
      <c r="CG105" s="390" t="str">
        <f ca="1">+IF(OFFSET('Water Data'!$H$29,0,10*ROW('Water Data'!H99))="","",OFFSET('Water Data'!$H$29,0,10*ROW('Water Data'!H99)))</f>
        <v/>
      </c>
      <c r="CH105" s="390" t="str">
        <f ca="1">+IF(OFFSET('Water Data'!$I$27,0,10*ROW('Water Data'!I99))="","",OFFSET('Water Data'!$I$27,0,10*ROW('Water Data'!I99)))</f>
        <v/>
      </c>
      <c r="CI105" s="390" t="str">
        <f ca="1">+IF(OFFSET('Water Data'!$I$28,0,10*ROW('Water Data'!I99))="","",OFFSET('Water Data'!$I$28,0,10*ROW('Water Data'!I99)))</f>
        <v/>
      </c>
      <c r="CJ105" s="390" t="str">
        <f ca="1">+IF(OFFSET('Water Data'!$I$29,0,10*ROW('Water Data'!I99))="","",OFFSET('Water Data'!$I$29,0,10*ROW('Water Data'!I99)))</f>
        <v/>
      </c>
      <c r="CK105" s="390" t="str">
        <f ca="1">+IF(OFFSET('Sanitation Data'!$D$28,0,10*ROW('Sanitation Data'!D99))="","",OFFSET('Sanitation Data'!$D$28,0,10*ROW('Sanitation Data'!D99)))</f>
        <v/>
      </c>
      <c r="CL105" s="390" t="str">
        <f ca="1">+IF(OFFSET('Sanitation Data'!$D$29,0,10*ROW('Sanitation Data'!D99))="","",OFFSET('Sanitation Data'!$D$29,0,10*ROW('Sanitation Data'!D99)))</f>
        <v/>
      </c>
      <c r="CM105" s="390" t="str">
        <f ca="1">+IF(OFFSET('Sanitation Data'!$D$30,0,10*ROW('Sanitation Data'!D99))="","",OFFSET('Sanitation Data'!$D$30,0,10*ROW('Sanitation Data'!D99)))</f>
        <v/>
      </c>
      <c r="CN105" s="390" t="str">
        <f ca="1">+IF(OFFSET('Sanitation Data'!$D$31,0,10*ROW('Sanitation Data'!D99))="","",OFFSET('Sanitation Data'!$D$31,0,10*ROW('Sanitation Data'!D99)))</f>
        <v/>
      </c>
      <c r="CO105" s="390" t="str">
        <f ca="1">+IF(OFFSET('Sanitation Data'!$D$32,0,10*ROW('Sanitation Data'!D99))="","",OFFSET('Sanitation Data'!$D$32,0,10*ROW('Sanitation Data'!D99)))</f>
        <v/>
      </c>
      <c r="CP105" s="390" t="str">
        <f ca="1">+IF(OFFSET('Sanitation Data'!$E$28,0,10*ROW('Sanitation Data'!E99))="","",OFFSET('Sanitation Data'!$E$28,0,10*ROW('Sanitation Data'!E99)))</f>
        <v/>
      </c>
      <c r="CQ105" s="390" t="str">
        <f ca="1">+IF(OFFSET('Sanitation Data'!$E$29,0,10*ROW('Sanitation Data'!E99))="","",OFFSET('Sanitation Data'!$E$29,0,10*ROW('Sanitation Data'!E99)))</f>
        <v/>
      </c>
      <c r="CR105" s="390" t="str">
        <f ca="1">+IF(OFFSET('Sanitation Data'!$E$30,0,10*ROW('Sanitation Data'!E99))="","",OFFSET('Sanitation Data'!$E$30,0,10*ROW('Sanitation Data'!E99)))</f>
        <v/>
      </c>
      <c r="CS105" s="390" t="str">
        <f ca="1">+IF(OFFSET('Sanitation Data'!$E$31,0,10*ROW('Sanitation Data'!E99))="","",OFFSET('Sanitation Data'!$E$31,0,10*ROW('Sanitation Data'!E99)))</f>
        <v/>
      </c>
      <c r="CT105" s="390" t="str">
        <f ca="1">+IF(OFFSET('Sanitation Data'!$E$32,0,10*ROW('Sanitation Data'!E99))="","",OFFSET('Sanitation Data'!$E$32,0,10*ROW('Sanitation Data'!E99)))</f>
        <v/>
      </c>
      <c r="CU105" s="390" t="str">
        <f ca="1">+IF(OFFSET('Sanitation Data'!$F$28,0,10*ROW('Sanitation Data'!F99))="","",OFFSET('Sanitation Data'!$F$28,0,10*ROW('Sanitation Data'!F99)))</f>
        <v/>
      </c>
      <c r="CV105" s="390" t="str">
        <f ca="1">+IF(OFFSET('Sanitation Data'!$F$29,0,10*ROW('Sanitation Data'!F99))="","",OFFSET('Sanitation Data'!$F$29,0,10*ROW('Sanitation Data'!F99)))</f>
        <v/>
      </c>
      <c r="CW105" s="390" t="str">
        <f ca="1">+IF(OFFSET('Sanitation Data'!$F$30,0,10*ROW('Sanitation Data'!F99))="","",OFFSET('Sanitation Data'!$F$30,0,10*ROW('Sanitation Data'!F99)))</f>
        <v/>
      </c>
      <c r="CX105" s="390" t="str">
        <f ca="1">+IF(OFFSET('Sanitation Data'!$F$31,0,10*ROW('Sanitation Data'!F99))="","",OFFSET('Sanitation Data'!$F$31,0,10*ROW('Sanitation Data'!F99)))</f>
        <v/>
      </c>
      <c r="CY105" s="390" t="str">
        <f ca="1">+IF(OFFSET('Sanitation Data'!$F$32,0,10*ROW('Sanitation Data'!F99))="","",OFFSET('Sanitation Data'!$F$32,0,10*ROW('Sanitation Data'!F99)))</f>
        <v/>
      </c>
      <c r="CZ105" s="390" t="str">
        <f ca="1">+IF(OFFSET('Sanitation Data'!$G$28,0,10*ROW('Sanitation Data'!G99))="","",OFFSET('Sanitation Data'!$G$28,0,10*ROW('Sanitation Data'!G99)))</f>
        <v/>
      </c>
      <c r="DA105" s="390" t="str">
        <f ca="1">+IF(OFFSET('Sanitation Data'!$G$29,0,10*ROW('Sanitation Data'!G99))="","",OFFSET('Sanitation Data'!$G$29,0,10*ROW('Sanitation Data'!G99)))</f>
        <v/>
      </c>
      <c r="DB105" s="390" t="str">
        <f ca="1">+IF(OFFSET('Sanitation Data'!$G$30,0,10*ROW('Sanitation Data'!G99))="","",OFFSET('Sanitation Data'!$G$30,0,10*ROW('Sanitation Data'!G99)))</f>
        <v/>
      </c>
      <c r="DC105" s="390" t="str">
        <f ca="1">+IF(OFFSET('Sanitation Data'!$G$31,0,10*ROW('Sanitation Data'!G99))="","",OFFSET('Sanitation Data'!$G$31,0,10*ROW('Sanitation Data'!G99)))</f>
        <v/>
      </c>
      <c r="DD105" s="390" t="str">
        <f ca="1">+IF(OFFSET('Sanitation Data'!$G$32,0,10*ROW('Sanitation Data'!G99))="","",OFFSET('Sanitation Data'!$G$32,0,10*ROW('Sanitation Data'!G99)))</f>
        <v/>
      </c>
      <c r="DE105" s="390" t="str">
        <f ca="1">+IF(OFFSET('Sanitation Data'!$H$28,0,10*ROW('Sanitation Data'!H99))="","",OFFSET('Sanitation Data'!$H$28,0,10*ROW('Sanitation Data'!H99)))</f>
        <v/>
      </c>
      <c r="DF105" s="390" t="str">
        <f ca="1">+IF(OFFSET('Sanitation Data'!$H$29,0,10*ROW('Sanitation Data'!H99))="","",OFFSET('Sanitation Data'!$H$29,0,10*ROW('Sanitation Data'!H99)))</f>
        <v/>
      </c>
      <c r="DG105" s="390" t="str">
        <f ca="1">+IF(OFFSET('Sanitation Data'!$H$30,0,10*ROW('Sanitation Data'!H99))="","",OFFSET('Sanitation Data'!$H$30,0,10*ROW('Sanitation Data'!H99)))</f>
        <v/>
      </c>
      <c r="DH105" s="390" t="str">
        <f ca="1">+IF(OFFSET('Sanitation Data'!$H$31,0,10*ROW('Sanitation Data'!H99))="","",OFFSET('Sanitation Data'!$H$31,0,10*ROW('Sanitation Data'!H99)))</f>
        <v/>
      </c>
      <c r="DI105" s="390" t="str">
        <f ca="1">+IF(OFFSET('Sanitation Data'!$H$32,0,10*ROW('Sanitation Data'!H99))="","",OFFSET('Sanitation Data'!$H$32,0,10*ROW('Sanitation Data'!H99)))</f>
        <v/>
      </c>
      <c r="DJ105" s="390" t="str">
        <f ca="1">+IF(OFFSET('Sanitation Data'!$I$28,0,10*ROW('Sanitation Data'!I99))="","",OFFSET('Sanitation Data'!$I$28,0,10*ROW('Sanitation Data'!I99)))</f>
        <v/>
      </c>
      <c r="DK105" s="390" t="str">
        <f ca="1">+IF(OFFSET('Sanitation Data'!$I$29,0,10*ROW('Sanitation Data'!I99))="","",OFFSET('Sanitation Data'!$I$29,0,10*ROW('Sanitation Data'!I99)))</f>
        <v/>
      </c>
      <c r="DL105" s="390" t="str">
        <f ca="1">+IF(OFFSET('Sanitation Data'!$I$30,0,10*ROW('Sanitation Data'!I99))="","",OFFSET('Sanitation Data'!$I$30,0,10*ROW('Sanitation Data'!I99)))</f>
        <v/>
      </c>
      <c r="DM105" s="390" t="str">
        <f ca="1">+IF(OFFSET('Sanitation Data'!$I$31,0,10*ROW('Sanitation Data'!I99))="","",OFFSET('Sanitation Data'!$I$31,0,10*ROW('Sanitation Data'!I99)))</f>
        <v/>
      </c>
      <c r="DN105" s="390" t="str">
        <f ca="1">+IF(OFFSET('Sanitation Data'!$I$32,0,10*ROW('Sanitation Data'!I99))="","",OFFSET('Sanitation Data'!$I$32,0,10*ROW('Sanitation Data'!I99)))</f>
        <v/>
      </c>
      <c r="DO105" s="390" t="str">
        <f ca="1">+IF(OFFSET('Hygiene Data'!$D$11,0,10*ROW('Hygiene Data'!D99))="","",OFFSET('Hygiene Data'!$D$11,0,10*ROW('Hygiene Data'!D99)))</f>
        <v/>
      </c>
      <c r="DP105" s="390" t="str">
        <f ca="1">+IF(OFFSET('Hygiene Data'!$D$12,0,10*ROW('Hygiene Data'!D99))="","",OFFSET('Hygiene Data'!$D$12,0,10*ROW('Hygiene Data'!D99)))</f>
        <v/>
      </c>
      <c r="DQ105" s="390" t="str">
        <f ca="1">+IF(OFFSET('Hygiene Data'!$D$13,0,10*ROW('Hygiene Data'!D99))="","",OFFSET('Hygiene Data'!$D$13,0,10*ROW('Hygiene Data'!D99)))</f>
        <v/>
      </c>
      <c r="DR105" s="390" t="str">
        <f ca="1">+IF(OFFSET('Hygiene Data'!$E$11,0,10*ROW('Hygiene Data'!E99))="","",OFFSET('Hygiene Data'!$E$11,0,10*ROW('Hygiene Data'!E99)))</f>
        <v/>
      </c>
      <c r="DS105" s="390" t="str">
        <f ca="1">+IF(OFFSET('Hygiene Data'!$E$12,0,10*ROW('Hygiene Data'!E99))="","",OFFSET('Hygiene Data'!$E$12,0,10*ROW('Hygiene Data'!E99)))</f>
        <v/>
      </c>
      <c r="DT105" s="390" t="str">
        <f ca="1">+IF(OFFSET('Hygiene Data'!$E$13,0,10*ROW('Hygiene Data'!E99))="","",OFFSET('Hygiene Data'!$E$13,0,10*ROW('Hygiene Data'!E99)))</f>
        <v/>
      </c>
      <c r="DU105" s="390" t="str">
        <f ca="1">+IF(OFFSET('Hygiene Data'!$F$11,0,10*ROW('Hygiene Data'!F99))="","",OFFSET('Hygiene Data'!$F$11,0,10*ROW('Hygiene Data'!F99)))</f>
        <v/>
      </c>
      <c r="DV105" s="390" t="str">
        <f ca="1">+IF(OFFSET('Hygiene Data'!$F$12,0,10*ROW('Hygiene Data'!F99))="","",OFFSET('Hygiene Data'!$F$12,0,10*ROW('Hygiene Data'!F99)))</f>
        <v/>
      </c>
      <c r="DW105" s="390" t="str">
        <f ca="1">+IF(OFFSET('Hygiene Data'!$F$13,0,10*ROW('Hygiene Data'!F99))="","",OFFSET('Hygiene Data'!$F$13,0,10*ROW('Hygiene Data'!F99)))</f>
        <v/>
      </c>
      <c r="DX105" s="390" t="str">
        <f ca="1">+IF(OFFSET('Hygiene Data'!$G$11,0,10*ROW('Hygiene Data'!G99))="","",OFFSET('Hygiene Data'!$G$11,0,10*ROW('Hygiene Data'!G99)))</f>
        <v/>
      </c>
      <c r="DY105" s="390" t="str">
        <f ca="1">+IF(OFFSET('Hygiene Data'!$G$12,0,10*ROW('Hygiene Data'!G99))="","",OFFSET('Hygiene Data'!$G$12,0,10*ROW('Hygiene Data'!G99)))</f>
        <v/>
      </c>
      <c r="DZ105" s="390" t="str">
        <f ca="1">+IF(OFFSET('Hygiene Data'!$G$13,0,10*ROW('Hygiene Data'!G99))="","",OFFSET('Hygiene Data'!$G$13,0,10*ROW('Hygiene Data'!G99)))</f>
        <v/>
      </c>
      <c r="EA105" s="390" t="str">
        <f ca="1">+IF(OFFSET('Hygiene Data'!$H$11,0,10*ROW('Hygiene Data'!H99))="","",OFFSET('Hygiene Data'!$H$11,0,10*ROW('Hygiene Data'!H99)))</f>
        <v/>
      </c>
      <c r="EB105" s="390" t="str">
        <f ca="1">+IF(OFFSET('Hygiene Data'!$H$12,0,10*ROW('Hygiene Data'!H99))="","",OFFSET('Hygiene Data'!$H$12,0,10*ROW('Hygiene Data'!H99)))</f>
        <v/>
      </c>
      <c r="EC105" s="390" t="str">
        <f ca="1">+IF(OFFSET('Hygiene Data'!$H$13,0,10*ROW('Hygiene Data'!H99))="","",OFFSET('Hygiene Data'!$H$13,0,10*ROW('Hygiene Data'!H99)))</f>
        <v/>
      </c>
      <c r="ED105" s="390" t="str">
        <f ca="1">+IF(OFFSET('Hygiene Data'!$I$11,0,10*ROW('Hygiene Data'!I99))="","",OFFSET('Hygiene Data'!$I$11,0,10*ROW('Hygiene Data'!I99)))</f>
        <v/>
      </c>
      <c r="EE105" s="390" t="str">
        <f ca="1">+IF(OFFSET('Hygiene Data'!$I$12,0,10*ROW('Hygiene Data'!I99))="","",OFFSET('Hygiene Data'!$I$12,0,10*ROW('Hygiene Data'!I99)))</f>
        <v/>
      </c>
      <c r="EF105" s="390" t="str">
        <f ca="1">+IF(OFFSET('Hygiene Data'!$I$13,0,10*ROW('Hygiene Data'!I99))="","",OFFSET('Hygiene Data'!$I$13,0,10*ROW('Hygiene Data'!I99)))</f>
        <v/>
      </c>
    </row>
    <row r="106" spans="1:136" x14ac:dyDescent="0.25">
      <c r="A106" s="499" t="str">
        <f ca="1">+IF(OFFSET('Water Data'!$B$2,0,10*ROW('Water Data'!E100))="","",OFFSET('Water Data'!$B$2,0,10*ROW('Water Data'!E100)))</f>
        <v/>
      </c>
      <c r="B106" s="499"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26" t="str">
        <f t="shared" ca="1" si="1"/>
        <v/>
      </c>
      <c r="D106" s="527"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27"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27"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27"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27"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27"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27"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27"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27"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27"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27"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27"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27"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27"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27"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27"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27"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27"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28"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28"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28"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28"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28"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28"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28"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28"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28"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28"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28"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28"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28"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28"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28"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28"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28"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28"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28"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28"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28"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28"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28"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28"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28"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28"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28"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28"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28"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28"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29"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605"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29"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29"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29"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29"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29"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29"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29"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29"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29"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29"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29"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29"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29"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29"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29"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29"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90" t="str">
        <f ca="1">+IF(OFFSET('Water Data'!$D$27,0,10*ROW('Water Data'!D100))="","",OFFSET('Water Data'!$D$27,0,10*ROW('Water Data'!D100)))</f>
        <v/>
      </c>
      <c r="BT106" s="390" t="str">
        <f ca="1">+IF(OFFSET('Water Data'!$D$28,0,10*ROW('Water Data'!D100))="","",OFFSET('Water Data'!$D$28,0,10*ROW('Water Data'!D100)))</f>
        <v/>
      </c>
      <c r="BU106" s="390" t="str">
        <f ca="1">+IF(OFFSET('Water Data'!$D$29,0,10*ROW('Water Data'!D100))="","",OFFSET('Water Data'!$D$29,0,10*ROW('Water Data'!D100)))</f>
        <v/>
      </c>
      <c r="BV106" s="390" t="str">
        <f ca="1">+IF(OFFSET('Water Data'!$E$27,0,10*ROW('Water Data'!E100))="","",OFFSET('Water Data'!$E$27,0,10*ROW('Water Data'!E100)))</f>
        <v/>
      </c>
      <c r="BW106" s="390" t="str">
        <f ca="1">+IF(OFFSET('Water Data'!$E$28,0,10*ROW('Water Data'!E100))="","",OFFSET('Water Data'!$E$28,0,10*ROW('Water Data'!E100)))</f>
        <v/>
      </c>
      <c r="BX106" s="390" t="str">
        <f ca="1">+IF(OFFSET('Water Data'!$E$29,0,10*ROW('Water Data'!E100))="","",OFFSET('Water Data'!$E$29,0,10*ROW('Water Data'!E100)))</f>
        <v/>
      </c>
      <c r="BY106" s="390" t="str">
        <f ca="1">+IF(OFFSET('Water Data'!$F$27,0,10*ROW('Water Data'!F100))="","",OFFSET('Water Data'!$F$27,0,10*ROW('Water Data'!F100)))</f>
        <v/>
      </c>
      <c r="BZ106" s="390" t="str">
        <f ca="1">+IF(OFFSET('Water Data'!$F$28,0,10*ROW('Water Data'!F100))="","",OFFSET('Water Data'!$F$28,0,10*ROW('Water Data'!F100)))</f>
        <v/>
      </c>
      <c r="CA106" s="390" t="str">
        <f ca="1">+IF(OFFSET('Water Data'!$F$29,0,10*ROW('Water Data'!F100))="","",OFFSET('Water Data'!$F$29,0,10*ROW('Water Data'!F100)))</f>
        <v/>
      </c>
      <c r="CB106" s="390" t="str">
        <f ca="1">+IF(OFFSET('Water Data'!$G$27,0,10*ROW('Water Data'!G100))="","",OFFSET('Water Data'!$G$27,0,10*ROW('Water Data'!G100)))</f>
        <v/>
      </c>
      <c r="CC106" s="390" t="str">
        <f ca="1">+IF(OFFSET('Water Data'!$G$28,0,10*ROW('Water Data'!G100))="","",OFFSET('Water Data'!$G$28,0,10*ROW('Water Data'!G100)))</f>
        <v/>
      </c>
      <c r="CD106" s="390" t="str">
        <f ca="1">+IF(OFFSET('Water Data'!$G$29,0,10*ROW('Water Data'!G100))="","",OFFSET('Water Data'!$G$29,0,10*ROW('Water Data'!G100)))</f>
        <v/>
      </c>
      <c r="CE106" s="390" t="str">
        <f ca="1">+IF(OFFSET('Water Data'!$H$27,0,10*ROW('Water Data'!H100))="","",OFFSET('Water Data'!$H$27,0,10*ROW('Water Data'!H100)))</f>
        <v/>
      </c>
      <c r="CF106" s="390" t="str">
        <f ca="1">+IF(OFFSET('Water Data'!$H$28,0,10*ROW('Water Data'!H100))="","",OFFSET('Water Data'!$H$28,0,10*ROW('Water Data'!H100)))</f>
        <v/>
      </c>
      <c r="CG106" s="390" t="str">
        <f ca="1">+IF(OFFSET('Water Data'!$H$29,0,10*ROW('Water Data'!H100))="","",OFFSET('Water Data'!$H$29,0,10*ROW('Water Data'!H100)))</f>
        <v/>
      </c>
      <c r="CH106" s="390" t="str">
        <f ca="1">+IF(OFFSET('Water Data'!$I$27,0,10*ROW('Water Data'!I100))="","",OFFSET('Water Data'!$I$27,0,10*ROW('Water Data'!I100)))</f>
        <v/>
      </c>
      <c r="CI106" s="390" t="str">
        <f ca="1">+IF(OFFSET('Water Data'!$I$28,0,10*ROW('Water Data'!I100))="","",OFFSET('Water Data'!$I$28,0,10*ROW('Water Data'!I100)))</f>
        <v/>
      </c>
      <c r="CJ106" s="390" t="str">
        <f ca="1">+IF(OFFSET('Water Data'!$I$29,0,10*ROW('Water Data'!I100))="","",OFFSET('Water Data'!$I$29,0,10*ROW('Water Data'!I100)))</f>
        <v/>
      </c>
      <c r="CK106" s="390" t="str">
        <f ca="1">+IF(OFFSET('Sanitation Data'!$D$28,0,10*ROW('Sanitation Data'!D100))="","",OFFSET('Sanitation Data'!$D$28,0,10*ROW('Sanitation Data'!D100)))</f>
        <v/>
      </c>
      <c r="CL106" s="390" t="str">
        <f ca="1">+IF(OFFSET('Sanitation Data'!$D$29,0,10*ROW('Sanitation Data'!D100))="","",OFFSET('Sanitation Data'!$D$29,0,10*ROW('Sanitation Data'!D100)))</f>
        <v/>
      </c>
      <c r="CM106" s="390" t="str">
        <f ca="1">+IF(OFFSET('Sanitation Data'!$D$30,0,10*ROW('Sanitation Data'!D100))="","",OFFSET('Sanitation Data'!$D$30,0,10*ROW('Sanitation Data'!D100)))</f>
        <v/>
      </c>
      <c r="CN106" s="390" t="str">
        <f ca="1">+IF(OFFSET('Sanitation Data'!$D$31,0,10*ROW('Sanitation Data'!D100))="","",OFFSET('Sanitation Data'!$D$31,0,10*ROW('Sanitation Data'!D100)))</f>
        <v/>
      </c>
      <c r="CO106" s="390" t="str">
        <f ca="1">+IF(OFFSET('Sanitation Data'!$D$32,0,10*ROW('Sanitation Data'!D100))="","",OFFSET('Sanitation Data'!$D$32,0,10*ROW('Sanitation Data'!D100)))</f>
        <v/>
      </c>
      <c r="CP106" s="390" t="str">
        <f ca="1">+IF(OFFSET('Sanitation Data'!$E$28,0,10*ROW('Sanitation Data'!E100))="","",OFFSET('Sanitation Data'!$E$28,0,10*ROW('Sanitation Data'!E100)))</f>
        <v/>
      </c>
      <c r="CQ106" s="390" t="str">
        <f ca="1">+IF(OFFSET('Sanitation Data'!$E$29,0,10*ROW('Sanitation Data'!E100))="","",OFFSET('Sanitation Data'!$E$29,0,10*ROW('Sanitation Data'!E100)))</f>
        <v/>
      </c>
      <c r="CR106" s="390" t="str">
        <f ca="1">+IF(OFFSET('Sanitation Data'!$E$30,0,10*ROW('Sanitation Data'!E100))="","",OFFSET('Sanitation Data'!$E$30,0,10*ROW('Sanitation Data'!E100)))</f>
        <v/>
      </c>
      <c r="CS106" s="390" t="str">
        <f ca="1">+IF(OFFSET('Sanitation Data'!$E$31,0,10*ROW('Sanitation Data'!E100))="","",OFFSET('Sanitation Data'!$E$31,0,10*ROW('Sanitation Data'!E100)))</f>
        <v/>
      </c>
      <c r="CT106" s="390" t="str">
        <f ca="1">+IF(OFFSET('Sanitation Data'!$E$32,0,10*ROW('Sanitation Data'!E100))="","",OFFSET('Sanitation Data'!$E$32,0,10*ROW('Sanitation Data'!E100)))</f>
        <v/>
      </c>
      <c r="CU106" s="390" t="str">
        <f ca="1">+IF(OFFSET('Sanitation Data'!$F$28,0,10*ROW('Sanitation Data'!F100))="","",OFFSET('Sanitation Data'!$F$28,0,10*ROW('Sanitation Data'!F100)))</f>
        <v/>
      </c>
      <c r="CV106" s="390" t="str">
        <f ca="1">+IF(OFFSET('Sanitation Data'!$F$29,0,10*ROW('Sanitation Data'!F100))="","",OFFSET('Sanitation Data'!$F$29,0,10*ROW('Sanitation Data'!F100)))</f>
        <v/>
      </c>
      <c r="CW106" s="390" t="str">
        <f ca="1">+IF(OFFSET('Sanitation Data'!$F$30,0,10*ROW('Sanitation Data'!F100))="","",OFFSET('Sanitation Data'!$F$30,0,10*ROW('Sanitation Data'!F100)))</f>
        <v/>
      </c>
      <c r="CX106" s="390" t="str">
        <f ca="1">+IF(OFFSET('Sanitation Data'!$F$31,0,10*ROW('Sanitation Data'!F100))="","",OFFSET('Sanitation Data'!$F$31,0,10*ROW('Sanitation Data'!F100)))</f>
        <v/>
      </c>
      <c r="CY106" s="390" t="str">
        <f ca="1">+IF(OFFSET('Sanitation Data'!$F$32,0,10*ROW('Sanitation Data'!F100))="","",OFFSET('Sanitation Data'!$F$32,0,10*ROW('Sanitation Data'!F100)))</f>
        <v/>
      </c>
      <c r="CZ106" s="390" t="str">
        <f ca="1">+IF(OFFSET('Sanitation Data'!$G$28,0,10*ROW('Sanitation Data'!G100))="","",OFFSET('Sanitation Data'!$G$28,0,10*ROW('Sanitation Data'!G100)))</f>
        <v/>
      </c>
      <c r="DA106" s="390" t="str">
        <f ca="1">+IF(OFFSET('Sanitation Data'!$G$29,0,10*ROW('Sanitation Data'!G100))="","",OFFSET('Sanitation Data'!$G$29,0,10*ROW('Sanitation Data'!G100)))</f>
        <v/>
      </c>
      <c r="DB106" s="390" t="str">
        <f ca="1">+IF(OFFSET('Sanitation Data'!$G$30,0,10*ROW('Sanitation Data'!G100))="","",OFFSET('Sanitation Data'!$G$30,0,10*ROW('Sanitation Data'!G100)))</f>
        <v/>
      </c>
      <c r="DC106" s="390" t="str">
        <f ca="1">+IF(OFFSET('Sanitation Data'!$G$31,0,10*ROW('Sanitation Data'!G100))="","",OFFSET('Sanitation Data'!$G$31,0,10*ROW('Sanitation Data'!G100)))</f>
        <v/>
      </c>
      <c r="DD106" s="390" t="str">
        <f ca="1">+IF(OFFSET('Sanitation Data'!$G$32,0,10*ROW('Sanitation Data'!G100))="","",OFFSET('Sanitation Data'!$G$32,0,10*ROW('Sanitation Data'!G100)))</f>
        <v/>
      </c>
      <c r="DE106" s="390" t="str">
        <f ca="1">+IF(OFFSET('Sanitation Data'!$H$28,0,10*ROW('Sanitation Data'!H100))="","",OFFSET('Sanitation Data'!$H$28,0,10*ROW('Sanitation Data'!H100)))</f>
        <v/>
      </c>
      <c r="DF106" s="390" t="str">
        <f ca="1">+IF(OFFSET('Sanitation Data'!$H$29,0,10*ROW('Sanitation Data'!H100))="","",OFFSET('Sanitation Data'!$H$29,0,10*ROW('Sanitation Data'!H100)))</f>
        <v/>
      </c>
      <c r="DG106" s="390" t="str">
        <f ca="1">+IF(OFFSET('Sanitation Data'!$H$30,0,10*ROW('Sanitation Data'!H100))="","",OFFSET('Sanitation Data'!$H$30,0,10*ROW('Sanitation Data'!H100)))</f>
        <v/>
      </c>
      <c r="DH106" s="390" t="str">
        <f ca="1">+IF(OFFSET('Sanitation Data'!$H$31,0,10*ROW('Sanitation Data'!H100))="","",OFFSET('Sanitation Data'!$H$31,0,10*ROW('Sanitation Data'!H100)))</f>
        <v/>
      </c>
      <c r="DI106" s="390" t="str">
        <f ca="1">+IF(OFFSET('Sanitation Data'!$H$32,0,10*ROW('Sanitation Data'!H100))="","",OFFSET('Sanitation Data'!$H$32,0,10*ROW('Sanitation Data'!H100)))</f>
        <v/>
      </c>
      <c r="DJ106" s="390" t="str">
        <f ca="1">+IF(OFFSET('Sanitation Data'!$I$28,0,10*ROW('Sanitation Data'!I100))="","",OFFSET('Sanitation Data'!$I$28,0,10*ROW('Sanitation Data'!I100)))</f>
        <v/>
      </c>
      <c r="DK106" s="390" t="str">
        <f ca="1">+IF(OFFSET('Sanitation Data'!$I$29,0,10*ROW('Sanitation Data'!I100))="","",OFFSET('Sanitation Data'!$I$29,0,10*ROW('Sanitation Data'!I100)))</f>
        <v/>
      </c>
      <c r="DL106" s="390" t="str">
        <f ca="1">+IF(OFFSET('Sanitation Data'!$I$30,0,10*ROW('Sanitation Data'!I100))="","",OFFSET('Sanitation Data'!$I$30,0,10*ROW('Sanitation Data'!I100)))</f>
        <v/>
      </c>
      <c r="DM106" s="390" t="str">
        <f ca="1">+IF(OFFSET('Sanitation Data'!$I$31,0,10*ROW('Sanitation Data'!I100))="","",OFFSET('Sanitation Data'!$I$31,0,10*ROW('Sanitation Data'!I100)))</f>
        <v/>
      </c>
      <c r="DN106" s="390" t="str">
        <f ca="1">+IF(OFFSET('Sanitation Data'!$I$32,0,10*ROW('Sanitation Data'!I100))="","",OFFSET('Sanitation Data'!$I$32,0,10*ROW('Sanitation Data'!I100)))</f>
        <v/>
      </c>
      <c r="DO106" s="390" t="str">
        <f ca="1">+IF(OFFSET('Hygiene Data'!$D$11,0,10*ROW('Hygiene Data'!D100))="","",OFFSET('Hygiene Data'!$D$11,0,10*ROW('Hygiene Data'!D100)))</f>
        <v/>
      </c>
      <c r="DP106" s="390" t="str">
        <f ca="1">+IF(OFFSET('Hygiene Data'!$D$12,0,10*ROW('Hygiene Data'!D100))="","",OFFSET('Hygiene Data'!$D$12,0,10*ROW('Hygiene Data'!D100)))</f>
        <v/>
      </c>
      <c r="DQ106" s="390" t="str">
        <f ca="1">+IF(OFFSET('Hygiene Data'!$D$13,0,10*ROW('Hygiene Data'!D100))="","",OFFSET('Hygiene Data'!$D$13,0,10*ROW('Hygiene Data'!D100)))</f>
        <v/>
      </c>
      <c r="DR106" s="390" t="str">
        <f ca="1">+IF(OFFSET('Hygiene Data'!$E$11,0,10*ROW('Hygiene Data'!E100))="","",OFFSET('Hygiene Data'!$E$11,0,10*ROW('Hygiene Data'!E100)))</f>
        <v/>
      </c>
      <c r="DS106" s="390" t="str">
        <f ca="1">+IF(OFFSET('Hygiene Data'!$E$12,0,10*ROW('Hygiene Data'!E100))="","",OFFSET('Hygiene Data'!$E$12,0,10*ROW('Hygiene Data'!E100)))</f>
        <v/>
      </c>
      <c r="DT106" s="390" t="str">
        <f ca="1">+IF(OFFSET('Hygiene Data'!$E$13,0,10*ROW('Hygiene Data'!E100))="","",OFFSET('Hygiene Data'!$E$13,0,10*ROW('Hygiene Data'!E100)))</f>
        <v/>
      </c>
      <c r="DU106" s="390" t="str">
        <f ca="1">+IF(OFFSET('Hygiene Data'!$F$11,0,10*ROW('Hygiene Data'!F100))="","",OFFSET('Hygiene Data'!$F$11,0,10*ROW('Hygiene Data'!F100)))</f>
        <v/>
      </c>
      <c r="DV106" s="390" t="str">
        <f ca="1">+IF(OFFSET('Hygiene Data'!$F$12,0,10*ROW('Hygiene Data'!F100))="","",OFFSET('Hygiene Data'!$F$12,0,10*ROW('Hygiene Data'!F100)))</f>
        <v/>
      </c>
      <c r="DW106" s="390" t="str">
        <f ca="1">+IF(OFFSET('Hygiene Data'!$F$13,0,10*ROW('Hygiene Data'!F100))="","",OFFSET('Hygiene Data'!$F$13,0,10*ROW('Hygiene Data'!F100)))</f>
        <v/>
      </c>
      <c r="DX106" s="390" t="str">
        <f ca="1">+IF(OFFSET('Hygiene Data'!$G$11,0,10*ROW('Hygiene Data'!G100))="","",OFFSET('Hygiene Data'!$G$11,0,10*ROW('Hygiene Data'!G100)))</f>
        <v/>
      </c>
      <c r="DY106" s="390" t="str">
        <f ca="1">+IF(OFFSET('Hygiene Data'!$G$12,0,10*ROW('Hygiene Data'!G100))="","",OFFSET('Hygiene Data'!$G$12,0,10*ROW('Hygiene Data'!G100)))</f>
        <v/>
      </c>
      <c r="DZ106" s="390" t="str">
        <f ca="1">+IF(OFFSET('Hygiene Data'!$G$13,0,10*ROW('Hygiene Data'!G100))="","",OFFSET('Hygiene Data'!$G$13,0,10*ROW('Hygiene Data'!G100)))</f>
        <v/>
      </c>
      <c r="EA106" s="390" t="str">
        <f ca="1">+IF(OFFSET('Hygiene Data'!$H$11,0,10*ROW('Hygiene Data'!H100))="","",OFFSET('Hygiene Data'!$H$11,0,10*ROW('Hygiene Data'!H100)))</f>
        <v/>
      </c>
      <c r="EB106" s="390" t="str">
        <f ca="1">+IF(OFFSET('Hygiene Data'!$H$12,0,10*ROW('Hygiene Data'!H100))="","",OFFSET('Hygiene Data'!$H$12,0,10*ROW('Hygiene Data'!H100)))</f>
        <v/>
      </c>
      <c r="EC106" s="390" t="str">
        <f ca="1">+IF(OFFSET('Hygiene Data'!$H$13,0,10*ROW('Hygiene Data'!H100))="","",OFFSET('Hygiene Data'!$H$13,0,10*ROW('Hygiene Data'!H100)))</f>
        <v/>
      </c>
      <c r="ED106" s="390" t="str">
        <f ca="1">+IF(OFFSET('Hygiene Data'!$I$11,0,10*ROW('Hygiene Data'!I100))="","",OFFSET('Hygiene Data'!$I$11,0,10*ROW('Hygiene Data'!I100)))</f>
        <v/>
      </c>
      <c r="EE106" s="390" t="str">
        <f ca="1">+IF(OFFSET('Hygiene Data'!$I$12,0,10*ROW('Hygiene Data'!I100))="","",OFFSET('Hygiene Data'!$I$12,0,10*ROW('Hygiene Data'!I100)))</f>
        <v/>
      </c>
      <c r="EF106" s="390" t="str">
        <f ca="1">+IF(OFFSET('Hygiene Data'!$I$13,0,10*ROW('Hygiene Data'!I100))="","",OFFSET('Hygiene Data'!$I$13,0,10*ROW('Hygiene Data'!I100)))</f>
        <v/>
      </c>
    </row>
    <row r="107" spans="1:136" x14ac:dyDescent="0.25">
      <c r="A107" s="499" t="str">
        <f ca="1">+IF(OFFSET('Water Data'!$B$2,0,10*ROW('Water Data'!E101))="","",OFFSET('Water Data'!$B$2,0,10*ROW('Water Data'!E101)))</f>
        <v/>
      </c>
      <c r="B107" s="499"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26" t="str">
        <f t="shared" ca="1" si="1"/>
        <v/>
      </c>
      <c r="D107" s="527"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27"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27"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27"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27"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27"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27"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27"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27"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27"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27"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27"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27"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27"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27"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27"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27"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27"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28"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28"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28"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28"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28"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28"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28"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28"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28"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28"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28"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28"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28"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28"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28"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28"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28"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28"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28"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28"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28"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28"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28"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28"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28"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28"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28"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28"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28"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28"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29"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605"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29"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29"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29"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29"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29"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29"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29"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29"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29"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29"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29"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29"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29"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29"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29"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29"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90" t="str">
        <f ca="1">+IF(OFFSET('Water Data'!$D$27,0,10*ROW('Water Data'!D101))="","",OFFSET('Water Data'!$D$27,0,10*ROW('Water Data'!D101)))</f>
        <v/>
      </c>
      <c r="BT107" s="390" t="str">
        <f ca="1">+IF(OFFSET('Water Data'!$D$28,0,10*ROW('Water Data'!D101))="","",OFFSET('Water Data'!$D$28,0,10*ROW('Water Data'!D101)))</f>
        <v/>
      </c>
      <c r="BU107" s="390" t="str">
        <f ca="1">+IF(OFFSET('Water Data'!$D$29,0,10*ROW('Water Data'!D101))="","",OFFSET('Water Data'!$D$29,0,10*ROW('Water Data'!D101)))</f>
        <v/>
      </c>
      <c r="BV107" s="390" t="str">
        <f ca="1">+IF(OFFSET('Water Data'!$E$27,0,10*ROW('Water Data'!E101))="","",OFFSET('Water Data'!$E$27,0,10*ROW('Water Data'!E101)))</f>
        <v/>
      </c>
      <c r="BW107" s="390" t="str">
        <f ca="1">+IF(OFFSET('Water Data'!$E$28,0,10*ROW('Water Data'!E101))="","",OFFSET('Water Data'!$E$28,0,10*ROW('Water Data'!E101)))</f>
        <v/>
      </c>
      <c r="BX107" s="390" t="str">
        <f ca="1">+IF(OFFSET('Water Data'!$E$29,0,10*ROW('Water Data'!E101))="","",OFFSET('Water Data'!$E$29,0,10*ROW('Water Data'!E101)))</f>
        <v/>
      </c>
      <c r="BY107" s="390" t="str">
        <f ca="1">+IF(OFFSET('Water Data'!$F$27,0,10*ROW('Water Data'!F101))="","",OFFSET('Water Data'!$F$27,0,10*ROW('Water Data'!F101)))</f>
        <v/>
      </c>
      <c r="BZ107" s="390" t="str">
        <f ca="1">+IF(OFFSET('Water Data'!$F$28,0,10*ROW('Water Data'!F101))="","",OFFSET('Water Data'!$F$28,0,10*ROW('Water Data'!F101)))</f>
        <v/>
      </c>
      <c r="CA107" s="390" t="str">
        <f ca="1">+IF(OFFSET('Water Data'!$F$29,0,10*ROW('Water Data'!F101))="","",OFFSET('Water Data'!$F$29,0,10*ROW('Water Data'!F101)))</f>
        <v/>
      </c>
      <c r="CB107" s="390" t="str">
        <f ca="1">+IF(OFFSET('Water Data'!$G$27,0,10*ROW('Water Data'!G101))="","",OFFSET('Water Data'!$G$27,0,10*ROW('Water Data'!G101)))</f>
        <v/>
      </c>
      <c r="CC107" s="390" t="str">
        <f ca="1">+IF(OFFSET('Water Data'!$G$28,0,10*ROW('Water Data'!G101))="","",OFFSET('Water Data'!$G$28,0,10*ROW('Water Data'!G101)))</f>
        <v/>
      </c>
      <c r="CD107" s="390" t="str">
        <f ca="1">+IF(OFFSET('Water Data'!$G$29,0,10*ROW('Water Data'!G101))="","",OFFSET('Water Data'!$G$29,0,10*ROW('Water Data'!G101)))</f>
        <v/>
      </c>
      <c r="CE107" s="390" t="str">
        <f ca="1">+IF(OFFSET('Water Data'!$H$27,0,10*ROW('Water Data'!H101))="","",OFFSET('Water Data'!$H$27,0,10*ROW('Water Data'!H101)))</f>
        <v/>
      </c>
      <c r="CF107" s="390" t="str">
        <f ca="1">+IF(OFFSET('Water Data'!$H$28,0,10*ROW('Water Data'!H101))="","",OFFSET('Water Data'!$H$28,0,10*ROW('Water Data'!H101)))</f>
        <v/>
      </c>
      <c r="CG107" s="390" t="str">
        <f ca="1">+IF(OFFSET('Water Data'!$H$29,0,10*ROW('Water Data'!H101))="","",OFFSET('Water Data'!$H$29,0,10*ROW('Water Data'!H101)))</f>
        <v/>
      </c>
      <c r="CH107" s="390" t="str">
        <f ca="1">+IF(OFFSET('Water Data'!$I$27,0,10*ROW('Water Data'!I101))="","",OFFSET('Water Data'!$I$27,0,10*ROW('Water Data'!I101)))</f>
        <v/>
      </c>
      <c r="CI107" s="390" t="str">
        <f ca="1">+IF(OFFSET('Water Data'!$I$28,0,10*ROW('Water Data'!I101))="","",OFFSET('Water Data'!$I$28,0,10*ROW('Water Data'!I101)))</f>
        <v/>
      </c>
      <c r="CJ107" s="390" t="str">
        <f ca="1">+IF(OFFSET('Water Data'!$I$29,0,10*ROW('Water Data'!I101))="","",OFFSET('Water Data'!$I$29,0,10*ROW('Water Data'!I101)))</f>
        <v/>
      </c>
      <c r="CK107" s="390" t="str">
        <f ca="1">+IF(OFFSET('Sanitation Data'!$D$28,0,10*ROW('Sanitation Data'!D101))="","",OFFSET('Sanitation Data'!$D$28,0,10*ROW('Sanitation Data'!D101)))</f>
        <v/>
      </c>
      <c r="CL107" s="390" t="str">
        <f ca="1">+IF(OFFSET('Sanitation Data'!$D$29,0,10*ROW('Sanitation Data'!D101))="","",OFFSET('Sanitation Data'!$D$29,0,10*ROW('Sanitation Data'!D101)))</f>
        <v/>
      </c>
      <c r="CM107" s="390" t="str">
        <f ca="1">+IF(OFFSET('Sanitation Data'!$D$30,0,10*ROW('Sanitation Data'!D101))="","",OFFSET('Sanitation Data'!$D$30,0,10*ROW('Sanitation Data'!D101)))</f>
        <v/>
      </c>
      <c r="CN107" s="390" t="str">
        <f ca="1">+IF(OFFSET('Sanitation Data'!$D$31,0,10*ROW('Sanitation Data'!D101))="","",OFFSET('Sanitation Data'!$D$31,0,10*ROW('Sanitation Data'!D101)))</f>
        <v/>
      </c>
      <c r="CO107" s="390" t="str">
        <f ca="1">+IF(OFFSET('Sanitation Data'!$D$32,0,10*ROW('Sanitation Data'!D101))="","",OFFSET('Sanitation Data'!$D$32,0,10*ROW('Sanitation Data'!D101)))</f>
        <v/>
      </c>
      <c r="CP107" s="390" t="str">
        <f ca="1">+IF(OFFSET('Sanitation Data'!$E$28,0,10*ROW('Sanitation Data'!E101))="","",OFFSET('Sanitation Data'!$E$28,0,10*ROW('Sanitation Data'!E101)))</f>
        <v/>
      </c>
      <c r="CQ107" s="390" t="str">
        <f ca="1">+IF(OFFSET('Sanitation Data'!$E$29,0,10*ROW('Sanitation Data'!E101))="","",OFFSET('Sanitation Data'!$E$29,0,10*ROW('Sanitation Data'!E101)))</f>
        <v/>
      </c>
      <c r="CR107" s="390" t="str">
        <f ca="1">+IF(OFFSET('Sanitation Data'!$E$30,0,10*ROW('Sanitation Data'!E101))="","",OFFSET('Sanitation Data'!$E$30,0,10*ROW('Sanitation Data'!E101)))</f>
        <v/>
      </c>
      <c r="CS107" s="390" t="str">
        <f ca="1">+IF(OFFSET('Sanitation Data'!$E$31,0,10*ROW('Sanitation Data'!E101))="","",OFFSET('Sanitation Data'!$E$31,0,10*ROW('Sanitation Data'!E101)))</f>
        <v/>
      </c>
      <c r="CT107" s="390" t="str">
        <f ca="1">+IF(OFFSET('Sanitation Data'!$E$32,0,10*ROW('Sanitation Data'!E101))="","",OFFSET('Sanitation Data'!$E$32,0,10*ROW('Sanitation Data'!E101)))</f>
        <v/>
      </c>
      <c r="CU107" s="390" t="str">
        <f ca="1">+IF(OFFSET('Sanitation Data'!$F$28,0,10*ROW('Sanitation Data'!F101))="","",OFFSET('Sanitation Data'!$F$28,0,10*ROW('Sanitation Data'!F101)))</f>
        <v/>
      </c>
      <c r="CV107" s="390" t="str">
        <f ca="1">+IF(OFFSET('Sanitation Data'!$F$29,0,10*ROW('Sanitation Data'!F101))="","",OFFSET('Sanitation Data'!$F$29,0,10*ROW('Sanitation Data'!F101)))</f>
        <v/>
      </c>
      <c r="CW107" s="390" t="str">
        <f ca="1">+IF(OFFSET('Sanitation Data'!$F$30,0,10*ROW('Sanitation Data'!F101))="","",OFFSET('Sanitation Data'!$F$30,0,10*ROW('Sanitation Data'!F101)))</f>
        <v/>
      </c>
      <c r="CX107" s="390" t="str">
        <f ca="1">+IF(OFFSET('Sanitation Data'!$F$31,0,10*ROW('Sanitation Data'!F101))="","",OFFSET('Sanitation Data'!$F$31,0,10*ROW('Sanitation Data'!F101)))</f>
        <v/>
      </c>
      <c r="CY107" s="390" t="str">
        <f ca="1">+IF(OFFSET('Sanitation Data'!$F$32,0,10*ROW('Sanitation Data'!F101))="","",OFFSET('Sanitation Data'!$F$32,0,10*ROW('Sanitation Data'!F101)))</f>
        <v/>
      </c>
      <c r="CZ107" s="390" t="str">
        <f ca="1">+IF(OFFSET('Sanitation Data'!$G$28,0,10*ROW('Sanitation Data'!G101))="","",OFFSET('Sanitation Data'!$G$28,0,10*ROW('Sanitation Data'!G101)))</f>
        <v/>
      </c>
      <c r="DA107" s="390" t="str">
        <f ca="1">+IF(OFFSET('Sanitation Data'!$G$29,0,10*ROW('Sanitation Data'!G101))="","",OFFSET('Sanitation Data'!$G$29,0,10*ROW('Sanitation Data'!G101)))</f>
        <v/>
      </c>
      <c r="DB107" s="390" t="str">
        <f ca="1">+IF(OFFSET('Sanitation Data'!$G$30,0,10*ROW('Sanitation Data'!G101))="","",OFFSET('Sanitation Data'!$G$30,0,10*ROW('Sanitation Data'!G101)))</f>
        <v/>
      </c>
      <c r="DC107" s="390" t="str">
        <f ca="1">+IF(OFFSET('Sanitation Data'!$G$31,0,10*ROW('Sanitation Data'!G101))="","",OFFSET('Sanitation Data'!$G$31,0,10*ROW('Sanitation Data'!G101)))</f>
        <v/>
      </c>
      <c r="DD107" s="390" t="str">
        <f ca="1">+IF(OFFSET('Sanitation Data'!$G$32,0,10*ROW('Sanitation Data'!G101))="","",OFFSET('Sanitation Data'!$G$32,0,10*ROW('Sanitation Data'!G101)))</f>
        <v/>
      </c>
      <c r="DE107" s="390" t="str">
        <f ca="1">+IF(OFFSET('Sanitation Data'!$H$28,0,10*ROW('Sanitation Data'!H101))="","",OFFSET('Sanitation Data'!$H$28,0,10*ROW('Sanitation Data'!H101)))</f>
        <v/>
      </c>
      <c r="DF107" s="390" t="str">
        <f ca="1">+IF(OFFSET('Sanitation Data'!$H$29,0,10*ROW('Sanitation Data'!H101))="","",OFFSET('Sanitation Data'!$H$29,0,10*ROW('Sanitation Data'!H101)))</f>
        <v/>
      </c>
      <c r="DG107" s="390" t="str">
        <f ca="1">+IF(OFFSET('Sanitation Data'!$H$30,0,10*ROW('Sanitation Data'!H101))="","",OFFSET('Sanitation Data'!$H$30,0,10*ROW('Sanitation Data'!H101)))</f>
        <v/>
      </c>
      <c r="DH107" s="390" t="str">
        <f ca="1">+IF(OFFSET('Sanitation Data'!$H$31,0,10*ROW('Sanitation Data'!H101))="","",OFFSET('Sanitation Data'!$H$31,0,10*ROW('Sanitation Data'!H101)))</f>
        <v/>
      </c>
      <c r="DI107" s="390" t="str">
        <f ca="1">+IF(OFFSET('Sanitation Data'!$H$32,0,10*ROW('Sanitation Data'!H101))="","",OFFSET('Sanitation Data'!$H$32,0,10*ROW('Sanitation Data'!H101)))</f>
        <v/>
      </c>
      <c r="DJ107" s="390" t="str">
        <f ca="1">+IF(OFFSET('Sanitation Data'!$I$28,0,10*ROW('Sanitation Data'!I101))="","",OFFSET('Sanitation Data'!$I$28,0,10*ROW('Sanitation Data'!I101)))</f>
        <v/>
      </c>
      <c r="DK107" s="390" t="str">
        <f ca="1">+IF(OFFSET('Sanitation Data'!$I$29,0,10*ROW('Sanitation Data'!I101))="","",OFFSET('Sanitation Data'!$I$29,0,10*ROW('Sanitation Data'!I101)))</f>
        <v/>
      </c>
      <c r="DL107" s="390" t="str">
        <f ca="1">+IF(OFFSET('Sanitation Data'!$I$30,0,10*ROW('Sanitation Data'!I101))="","",OFFSET('Sanitation Data'!$I$30,0,10*ROW('Sanitation Data'!I101)))</f>
        <v/>
      </c>
      <c r="DM107" s="390" t="str">
        <f ca="1">+IF(OFFSET('Sanitation Data'!$I$31,0,10*ROW('Sanitation Data'!I101))="","",OFFSET('Sanitation Data'!$I$31,0,10*ROW('Sanitation Data'!I101)))</f>
        <v/>
      </c>
      <c r="DN107" s="390" t="str">
        <f ca="1">+IF(OFFSET('Sanitation Data'!$I$32,0,10*ROW('Sanitation Data'!I101))="","",OFFSET('Sanitation Data'!$I$32,0,10*ROW('Sanitation Data'!I101)))</f>
        <v/>
      </c>
      <c r="DO107" s="390" t="str">
        <f ca="1">+IF(OFFSET('Hygiene Data'!$D$11,0,10*ROW('Hygiene Data'!D101))="","",OFFSET('Hygiene Data'!$D$11,0,10*ROW('Hygiene Data'!D101)))</f>
        <v/>
      </c>
      <c r="DP107" s="390" t="str">
        <f ca="1">+IF(OFFSET('Hygiene Data'!$D$12,0,10*ROW('Hygiene Data'!D101))="","",OFFSET('Hygiene Data'!$D$12,0,10*ROW('Hygiene Data'!D101)))</f>
        <v/>
      </c>
      <c r="DQ107" s="390" t="str">
        <f ca="1">+IF(OFFSET('Hygiene Data'!$D$13,0,10*ROW('Hygiene Data'!D101))="","",OFFSET('Hygiene Data'!$D$13,0,10*ROW('Hygiene Data'!D101)))</f>
        <v/>
      </c>
      <c r="DR107" s="390" t="str">
        <f ca="1">+IF(OFFSET('Hygiene Data'!$E$11,0,10*ROW('Hygiene Data'!E101))="","",OFFSET('Hygiene Data'!$E$11,0,10*ROW('Hygiene Data'!E101)))</f>
        <v/>
      </c>
      <c r="DS107" s="390" t="str">
        <f ca="1">+IF(OFFSET('Hygiene Data'!$E$12,0,10*ROW('Hygiene Data'!E101))="","",OFFSET('Hygiene Data'!$E$12,0,10*ROW('Hygiene Data'!E101)))</f>
        <v/>
      </c>
      <c r="DT107" s="390" t="str">
        <f ca="1">+IF(OFFSET('Hygiene Data'!$E$13,0,10*ROW('Hygiene Data'!E101))="","",OFFSET('Hygiene Data'!$E$13,0,10*ROW('Hygiene Data'!E101)))</f>
        <v/>
      </c>
      <c r="DU107" s="390" t="str">
        <f ca="1">+IF(OFFSET('Hygiene Data'!$F$11,0,10*ROW('Hygiene Data'!F101))="","",OFFSET('Hygiene Data'!$F$11,0,10*ROW('Hygiene Data'!F101)))</f>
        <v/>
      </c>
      <c r="DV107" s="390" t="str">
        <f ca="1">+IF(OFFSET('Hygiene Data'!$F$12,0,10*ROW('Hygiene Data'!F101))="","",OFFSET('Hygiene Data'!$F$12,0,10*ROW('Hygiene Data'!F101)))</f>
        <v/>
      </c>
      <c r="DW107" s="390" t="str">
        <f ca="1">+IF(OFFSET('Hygiene Data'!$F$13,0,10*ROW('Hygiene Data'!F101))="","",OFFSET('Hygiene Data'!$F$13,0,10*ROW('Hygiene Data'!F101)))</f>
        <v/>
      </c>
      <c r="DX107" s="390" t="str">
        <f ca="1">+IF(OFFSET('Hygiene Data'!$G$11,0,10*ROW('Hygiene Data'!G101))="","",OFFSET('Hygiene Data'!$G$11,0,10*ROW('Hygiene Data'!G101)))</f>
        <v/>
      </c>
      <c r="DY107" s="390" t="str">
        <f ca="1">+IF(OFFSET('Hygiene Data'!$G$12,0,10*ROW('Hygiene Data'!G101))="","",OFFSET('Hygiene Data'!$G$12,0,10*ROW('Hygiene Data'!G101)))</f>
        <v/>
      </c>
      <c r="DZ107" s="390" t="str">
        <f ca="1">+IF(OFFSET('Hygiene Data'!$G$13,0,10*ROW('Hygiene Data'!G101))="","",OFFSET('Hygiene Data'!$G$13,0,10*ROW('Hygiene Data'!G101)))</f>
        <v/>
      </c>
      <c r="EA107" s="390" t="str">
        <f ca="1">+IF(OFFSET('Hygiene Data'!$H$11,0,10*ROW('Hygiene Data'!H101))="","",OFFSET('Hygiene Data'!$H$11,0,10*ROW('Hygiene Data'!H101)))</f>
        <v/>
      </c>
      <c r="EB107" s="390" t="str">
        <f ca="1">+IF(OFFSET('Hygiene Data'!$H$12,0,10*ROW('Hygiene Data'!H101))="","",OFFSET('Hygiene Data'!$H$12,0,10*ROW('Hygiene Data'!H101)))</f>
        <v/>
      </c>
      <c r="EC107" s="390" t="str">
        <f ca="1">+IF(OFFSET('Hygiene Data'!$H$13,0,10*ROW('Hygiene Data'!H101))="","",OFFSET('Hygiene Data'!$H$13,0,10*ROW('Hygiene Data'!H101)))</f>
        <v/>
      </c>
      <c r="ED107" s="390" t="str">
        <f ca="1">+IF(OFFSET('Hygiene Data'!$I$11,0,10*ROW('Hygiene Data'!I101))="","",OFFSET('Hygiene Data'!$I$11,0,10*ROW('Hygiene Data'!I101)))</f>
        <v/>
      </c>
      <c r="EE107" s="390" t="str">
        <f ca="1">+IF(OFFSET('Hygiene Data'!$I$12,0,10*ROW('Hygiene Data'!I101))="","",OFFSET('Hygiene Data'!$I$12,0,10*ROW('Hygiene Data'!I101)))</f>
        <v/>
      </c>
      <c r="EF107" s="390" t="str">
        <f ca="1">+IF(OFFSET('Hygiene Data'!$I$13,0,10*ROW('Hygiene Data'!I101))="","",OFFSET('Hygiene Data'!$I$13,0,10*ROW('Hygiene Data'!I101)))</f>
        <v/>
      </c>
    </row>
    <row r="108" spans="1:136" x14ac:dyDescent="0.25">
      <c r="A108" s="499" t="str">
        <f ca="1">+IF(OFFSET('Water Data'!$B$2,0,10*ROW('Water Data'!E102))="","",OFFSET('Water Data'!$B$2,0,10*ROW('Water Data'!E102)))</f>
        <v/>
      </c>
      <c r="B108" s="499"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26" t="str">
        <f t="shared" ca="1" si="1"/>
        <v/>
      </c>
      <c r="D108" s="527"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27"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27"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27"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27"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27"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27"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27"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27"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27"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27"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27"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27"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27"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27"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27"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27"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27"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28"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28"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28"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28"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28"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28"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28"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28"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28"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28"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28"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28"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28"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28"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28"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28"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28"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28"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28"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28"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28"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28"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28"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28"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28"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28"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28"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28"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28"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28"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29"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605"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29"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29"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29"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29"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29"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29"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29"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29"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29"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29"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29"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29"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29"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29"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29"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29"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90" t="str">
        <f ca="1">+IF(OFFSET('Water Data'!$D$27,0,10*ROW('Water Data'!D102))="","",OFFSET('Water Data'!$D$27,0,10*ROW('Water Data'!D102)))</f>
        <v/>
      </c>
      <c r="BT108" s="390" t="str">
        <f ca="1">+IF(OFFSET('Water Data'!$D$28,0,10*ROW('Water Data'!D102))="","",OFFSET('Water Data'!$D$28,0,10*ROW('Water Data'!D102)))</f>
        <v/>
      </c>
      <c r="BU108" s="390" t="str">
        <f ca="1">+IF(OFFSET('Water Data'!$D$29,0,10*ROW('Water Data'!D102))="","",OFFSET('Water Data'!$D$29,0,10*ROW('Water Data'!D102)))</f>
        <v/>
      </c>
      <c r="BV108" s="390" t="str">
        <f ca="1">+IF(OFFSET('Water Data'!$E$27,0,10*ROW('Water Data'!E102))="","",OFFSET('Water Data'!$E$27,0,10*ROW('Water Data'!E102)))</f>
        <v/>
      </c>
      <c r="BW108" s="390" t="str">
        <f ca="1">+IF(OFFSET('Water Data'!$E$28,0,10*ROW('Water Data'!E102))="","",OFFSET('Water Data'!$E$28,0,10*ROW('Water Data'!E102)))</f>
        <v/>
      </c>
      <c r="BX108" s="390" t="str">
        <f ca="1">+IF(OFFSET('Water Data'!$E$29,0,10*ROW('Water Data'!E102))="","",OFFSET('Water Data'!$E$29,0,10*ROW('Water Data'!E102)))</f>
        <v/>
      </c>
      <c r="BY108" s="390" t="str">
        <f ca="1">+IF(OFFSET('Water Data'!$F$27,0,10*ROW('Water Data'!F102))="","",OFFSET('Water Data'!$F$27,0,10*ROW('Water Data'!F102)))</f>
        <v/>
      </c>
      <c r="BZ108" s="390" t="str">
        <f ca="1">+IF(OFFSET('Water Data'!$F$28,0,10*ROW('Water Data'!F102))="","",OFFSET('Water Data'!$F$28,0,10*ROW('Water Data'!F102)))</f>
        <v/>
      </c>
      <c r="CA108" s="390" t="str">
        <f ca="1">+IF(OFFSET('Water Data'!$F$29,0,10*ROW('Water Data'!F102))="","",OFFSET('Water Data'!$F$29,0,10*ROW('Water Data'!F102)))</f>
        <v/>
      </c>
      <c r="CB108" s="390" t="str">
        <f ca="1">+IF(OFFSET('Water Data'!$G$27,0,10*ROW('Water Data'!G102))="","",OFFSET('Water Data'!$G$27,0,10*ROW('Water Data'!G102)))</f>
        <v/>
      </c>
      <c r="CC108" s="390" t="str">
        <f ca="1">+IF(OFFSET('Water Data'!$G$28,0,10*ROW('Water Data'!G102))="","",OFFSET('Water Data'!$G$28,0,10*ROW('Water Data'!G102)))</f>
        <v/>
      </c>
      <c r="CD108" s="390" t="str">
        <f ca="1">+IF(OFFSET('Water Data'!$G$29,0,10*ROW('Water Data'!G102))="","",OFFSET('Water Data'!$G$29,0,10*ROW('Water Data'!G102)))</f>
        <v/>
      </c>
      <c r="CE108" s="390" t="str">
        <f ca="1">+IF(OFFSET('Water Data'!$H$27,0,10*ROW('Water Data'!H102))="","",OFFSET('Water Data'!$H$27,0,10*ROW('Water Data'!H102)))</f>
        <v/>
      </c>
      <c r="CF108" s="390" t="str">
        <f ca="1">+IF(OFFSET('Water Data'!$H$28,0,10*ROW('Water Data'!H102))="","",OFFSET('Water Data'!$H$28,0,10*ROW('Water Data'!H102)))</f>
        <v/>
      </c>
      <c r="CG108" s="390" t="str">
        <f ca="1">+IF(OFFSET('Water Data'!$H$29,0,10*ROW('Water Data'!H102))="","",OFFSET('Water Data'!$H$29,0,10*ROW('Water Data'!H102)))</f>
        <v/>
      </c>
      <c r="CH108" s="390" t="str">
        <f ca="1">+IF(OFFSET('Water Data'!$I$27,0,10*ROW('Water Data'!I102))="","",OFFSET('Water Data'!$I$27,0,10*ROW('Water Data'!I102)))</f>
        <v/>
      </c>
      <c r="CI108" s="390" t="str">
        <f ca="1">+IF(OFFSET('Water Data'!$I$28,0,10*ROW('Water Data'!I102))="","",OFFSET('Water Data'!$I$28,0,10*ROW('Water Data'!I102)))</f>
        <v/>
      </c>
      <c r="CJ108" s="390" t="str">
        <f ca="1">+IF(OFFSET('Water Data'!$I$29,0,10*ROW('Water Data'!I102))="","",OFFSET('Water Data'!$I$29,0,10*ROW('Water Data'!I102)))</f>
        <v/>
      </c>
      <c r="CK108" s="390" t="str">
        <f ca="1">+IF(OFFSET('Sanitation Data'!$D$28,0,10*ROW('Sanitation Data'!D102))="","",OFFSET('Sanitation Data'!$D$28,0,10*ROW('Sanitation Data'!D102)))</f>
        <v/>
      </c>
      <c r="CL108" s="390" t="str">
        <f ca="1">+IF(OFFSET('Sanitation Data'!$D$29,0,10*ROW('Sanitation Data'!D102))="","",OFFSET('Sanitation Data'!$D$29,0,10*ROW('Sanitation Data'!D102)))</f>
        <v/>
      </c>
      <c r="CM108" s="390" t="str">
        <f ca="1">+IF(OFFSET('Sanitation Data'!$D$30,0,10*ROW('Sanitation Data'!D102))="","",OFFSET('Sanitation Data'!$D$30,0,10*ROW('Sanitation Data'!D102)))</f>
        <v/>
      </c>
      <c r="CN108" s="390" t="str">
        <f ca="1">+IF(OFFSET('Sanitation Data'!$D$31,0,10*ROW('Sanitation Data'!D102))="","",OFFSET('Sanitation Data'!$D$31,0,10*ROW('Sanitation Data'!D102)))</f>
        <v/>
      </c>
      <c r="CO108" s="390" t="str">
        <f ca="1">+IF(OFFSET('Sanitation Data'!$D$32,0,10*ROW('Sanitation Data'!D102))="","",OFFSET('Sanitation Data'!$D$32,0,10*ROW('Sanitation Data'!D102)))</f>
        <v/>
      </c>
      <c r="CP108" s="390" t="str">
        <f ca="1">+IF(OFFSET('Sanitation Data'!$E$28,0,10*ROW('Sanitation Data'!E102))="","",OFFSET('Sanitation Data'!$E$28,0,10*ROW('Sanitation Data'!E102)))</f>
        <v/>
      </c>
      <c r="CQ108" s="390" t="str">
        <f ca="1">+IF(OFFSET('Sanitation Data'!$E$29,0,10*ROW('Sanitation Data'!E102))="","",OFFSET('Sanitation Data'!$E$29,0,10*ROW('Sanitation Data'!E102)))</f>
        <v/>
      </c>
      <c r="CR108" s="390" t="str">
        <f ca="1">+IF(OFFSET('Sanitation Data'!$E$30,0,10*ROW('Sanitation Data'!E102))="","",OFFSET('Sanitation Data'!$E$30,0,10*ROW('Sanitation Data'!E102)))</f>
        <v/>
      </c>
      <c r="CS108" s="390" t="str">
        <f ca="1">+IF(OFFSET('Sanitation Data'!$E$31,0,10*ROW('Sanitation Data'!E102))="","",OFFSET('Sanitation Data'!$E$31,0,10*ROW('Sanitation Data'!E102)))</f>
        <v/>
      </c>
      <c r="CT108" s="390" t="str">
        <f ca="1">+IF(OFFSET('Sanitation Data'!$E$32,0,10*ROW('Sanitation Data'!E102))="","",OFFSET('Sanitation Data'!$E$32,0,10*ROW('Sanitation Data'!E102)))</f>
        <v/>
      </c>
      <c r="CU108" s="390" t="str">
        <f ca="1">+IF(OFFSET('Sanitation Data'!$F$28,0,10*ROW('Sanitation Data'!F102))="","",OFFSET('Sanitation Data'!$F$28,0,10*ROW('Sanitation Data'!F102)))</f>
        <v/>
      </c>
      <c r="CV108" s="390" t="str">
        <f ca="1">+IF(OFFSET('Sanitation Data'!$F$29,0,10*ROW('Sanitation Data'!F102))="","",OFFSET('Sanitation Data'!$F$29,0,10*ROW('Sanitation Data'!F102)))</f>
        <v/>
      </c>
      <c r="CW108" s="390" t="str">
        <f ca="1">+IF(OFFSET('Sanitation Data'!$F$30,0,10*ROW('Sanitation Data'!F102))="","",OFFSET('Sanitation Data'!$F$30,0,10*ROW('Sanitation Data'!F102)))</f>
        <v/>
      </c>
      <c r="CX108" s="390" t="str">
        <f ca="1">+IF(OFFSET('Sanitation Data'!$F$31,0,10*ROW('Sanitation Data'!F102))="","",OFFSET('Sanitation Data'!$F$31,0,10*ROW('Sanitation Data'!F102)))</f>
        <v/>
      </c>
      <c r="CY108" s="390" t="str">
        <f ca="1">+IF(OFFSET('Sanitation Data'!$F$32,0,10*ROW('Sanitation Data'!F102))="","",OFFSET('Sanitation Data'!$F$32,0,10*ROW('Sanitation Data'!F102)))</f>
        <v/>
      </c>
      <c r="CZ108" s="390" t="str">
        <f ca="1">+IF(OFFSET('Sanitation Data'!$G$28,0,10*ROW('Sanitation Data'!G102))="","",OFFSET('Sanitation Data'!$G$28,0,10*ROW('Sanitation Data'!G102)))</f>
        <v/>
      </c>
      <c r="DA108" s="390" t="str">
        <f ca="1">+IF(OFFSET('Sanitation Data'!$G$29,0,10*ROW('Sanitation Data'!G102))="","",OFFSET('Sanitation Data'!$G$29,0,10*ROW('Sanitation Data'!G102)))</f>
        <v/>
      </c>
      <c r="DB108" s="390" t="str">
        <f ca="1">+IF(OFFSET('Sanitation Data'!$G$30,0,10*ROW('Sanitation Data'!G102))="","",OFFSET('Sanitation Data'!$G$30,0,10*ROW('Sanitation Data'!G102)))</f>
        <v/>
      </c>
      <c r="DC108" s="390" t="str">
        <f ca="1">+IF(OFFSET('Sanitation Data'!$G$31,0,10*ROW('Sanitation Data'!G102))="","",OFFSET('Sanitation Data'!$G$31,0,10*ROW('Sanitation Data'!G102)))</f>
        <v/>
      </c>
      <c r="DD108" s="390" t="str">
        <f ca="1">+IF(OFFSET('Sanitation Data'!$G$32,0,10*ROW('Sanitation Data'!G102))="","",OFFSET('Sanitation Data'!$G$32,0,10*ROW('Sanitation Data'!G102)))</f>
        <v/>
      </c>
      <c r="DE108" s="390" t="str">
        <f ca="1">+IF(OFFSET('Sanitation Data'!$H$28,0,10*ROW('Sanitation Data'!H102))="","",OFFSET('Sanitation Data'!$H$28,0,10*ROW('Sanitation Data'!H102)))</f>
        <v/>
      </c>
      <c r="DF108" s="390" t="str">
        <f ca="1">+IF(OFFSET('Sanitation Data'!$H$29,0,10*ROW('Sanitation Data'!H102))="","",OFFSET('Sanitation Data'!$H$29,0,10*ROW('Sanitation Data'!H102)))</f>
        <v/>
      </c>
      <c r="DG108" s="390" t="str">
        <f ca="1">+IF(OFFSET('Sanitation Data'!$H$30,0,10*ROW('Sanitation Data'!H102))="","",OFFSET('Sanitation Data'!$H$30,0,10*ROW('Sanitation Data'!H102)))</f>
        <v/>
      </c>
      <c r="DH108" s="390" t="str">
        <f ca="1">+IF(OFFSET('Sanitation Data'!$H$31,0,10*ROW('Sanitation Data'!H102))="","",OFFSET('Sanitation Data'!$H$31,0,10*ROW('Sanitation Data'!H102)))</f>
        <v/>
      </c>
      <c r="DI108" s="390" t="str">
        <f ca="1">+IF(OFFSET('Sanitation Data'!$H$32,0,10*ROW('Sanitation Data'!H102))="","",OFFSET('Sanitation Data'!$H$32,0,10*ROW('Sanitation Data'!H102)))</f>
        <v/>
      </c>
      <c r="DJ108" s="390" t="str">
        <f ca="1">+IF(OFFSET('Sanitation Data'!$I$28,0,10*ROW('Sanitation Data'!I102))="","",OFFSET('Sanitation Data'!$I$28,0,10*ROW('Sanitation Data'!I102)))</f>
        <v/>
      </c>
      <c r="DK108" s="390" t="str">
        <f ca="1">+IF(OFFSET('Sanitation Data'!$I$29,0,10*ROW('Sanitation Data'!I102))="","",OFFSET('Sanitation Data'!$I$29,0,10*ROW('Sanitation Data'!I102)))</f>
        <v/>
      </c>
      <c r="DL108" s="390" t="str">
        <f ca="1">+IF(OFFSET('Sanitation Data'!$I$30,0,10*ROW('Sanitation Data'!I102))="","",OFFSET('Sanitation Data'!$I$30,0,10*ROW('Sanitation Data'!I102)))</f>
        <v/>
      </c>
      <c r="DM108" s="390" t="str">
        <f ca="1">+IF(OFFSET('Sanitation Data'!$I$31,0,10*ROW('Sanitation Data'!I102))="","",OFFSET('Sanitation Data'!$I$31,0,10*ROW('Sanitation Data'!I102)))</f>
        <v/>
      </c>
      <c r="DN108" s="390" t="str">
        <f ca="1">+IF(OFFSET('Sanitation Data'!$I$32,0,10*ROW('Sanitation Data'!I102))="","",OFFSET('Sanitation Data'!$I$32,0,10*ROW('Sanitation Data'!I102)))</f>
        <v/>
      </c>
      <c r="DO108" s="390" t="str">
        <f ca="1">+IF(OFFSET('Hygiene Data'!$D$11,0,10*ROW('Hygiene Data'!D102))="","",OFFSET('Hygiene Data'!$D$11,0,10*ROW('Hygiene Data'!D102)))</f>
        <v/>
      </c>
      <c r="DP108" s="390" t="str">
        <f ca="1">+IF(OFFSET('Hygiene Data'!$D$12,0,10*ROW('Hygiene Data'!D102))="","",OFFSET('Hygiene Data'!$D$12,0,10*ROW('Hygiene Data'!D102)))</f>
        <v/>
      </c>
      <c r="DQ108" s="390" t="str">
        <f ca="1">+IF(OFFSET('Hygiene Data'!$D$13,0,10*ROW('Hygiene Data'!D102))="","",OFFSET('Hygiene Data'!$D$13,0,10*ROW('Hygiene Data'!D102)))</f>
        <v/>
      </c>
      <c r="DR108" s="390" t="str">
        <f ca="1">+IF(OFFSET('Hygiene Data'!$E$11,0,10*ROW('Hygiene Data'!E102))="","",OFFSET('Hygiene Data'!$E$11,0,10*ROW('Hygiene Data'!E102)))</f>
        <v/>
      </c>
      <c r="DS108" s="390" t="str">
        <f ca="1">+IF(OFFSET('Hygiene Data'!$E$12,0,10*ROW('Hygiene Data'!E102))="","",OFFSET('Hygiene Data'!$E$12,0,10*ROW('Hygiene Data'!E102)))</f>
        <v/>
      </c>
      <c r="DT108" s="390" t="str">
        <f ca="1">+IF(OFFSET('Hygiene Data'!$E$13,0,10*ROW('Hygiene Data'!E102))="","",OFFSET('Hygiene Data'!$E$13,0,10*ROW('Hygiene Data'!E102)))</f>
        <v/>
      </c>
      <c r="DU108" s="390" t="str">
        <f ca="1">+IF(OFFSET('Hygiene Data'!$F$11,0,10*ROW('Hygiene Data'!F102))="","",OFFSET('Hygiene Data'!$F$11,0,10*ROW('Hygiene Data'!F102)))</f>
        <v/>
      </c>
      <c r="DV108" s="390" t="str">
        <f ca="1">+IF(OFFSET('Hygiene Data'!$F$12,0,10*ROW('Hygiene Data'!F102))="","",OFFSET('Hygiene Data'!$F$12,0,10*ROW('Hygiene Data'!F102)))</f>
        <v/>
      </c>
      <c r="DW108" s="390" t="str">
        <f ca="1">+IF(OFFSET('Hygiene Data'!$F$13,0,10*ROW('Hygiene Data'!F102))="","",OFFSET('Hygiene Data'!$F$13,0,10*ROW('Hygiene Data'!F102)))</f>
        <v/>
      </c>
      <c r="DX108" s="390" t="str">
        <f ca="1">+IF(OFFSET('Hygiene Data'!$G$11,0,10*ROW('Hygiene Data'!G102))="","",OFFSET('Hygiene Data'!$G$11,0,10*ROW('Hygiene Data'!G102)))</f>
        <v/>
      </c>
      <c r="DY108" s="390" t="str">
        <f ca="1">+IF(OFFSET('Hygiene Data'!$G$12,0,10*ROW('Hygiene Data'!G102))="","",OFFSET('Hygiene Data'!$G$12,0,10*ROW('Hygiene Data'!G102)))</f>
        <v/>
      </c>
      <c r="DZ108" s="390" t="str">
        <f ca="1">+IF(OFFSET('Hygiene Data'!$G$13,0,10*ROW('Hygiene Data'!G102))="","",OFFSET('Hygiene Data'!$G$13,0,10*ROW('Hygiene Data'!G102)))</f>
        <v/>
      </c>
      <c r="EA108" s="390" t="str">
        <f ca="1">+IF(OFFSET('Hygiene Data'!$H$11,0,10*ROW('Hygiene Data'!H102))="","",OFFSET('Hygiene Data'!$H$11,0,10*ROW('Hygiene Data'!H102)))</f>
        <v/>
      </c>
      <c r="EB108" s="390" t="str">
        <f ca="1">+IF(OFFSET('Hygiene Data'!$H$12,0,10*ROW('Hygiene Data'!H102))="","",OFFSET('Hygiene Data'!$H$12,0,10*ROW('Hygiene Data'!H102)))</f>
        <v/>
      </c>
      <c r="EC108" s="390" t="str">
        <f ca="1">+IF(OFFSET('Hygiene Data'!$H$13,0,10*ROW('Hygiene Data'!H102))="","",OFFSET('Hygiene Data'!$H$13,0,10*ROW('Hygiene Data'!H102)))</f>
        <v/>
      </c>
      <c r="ED108" s="390" t="str">
        <f ca="1">+IF(OFFSET('Hygiene Data'!$I$11,0,10*ROW('Hygiene Data'!I102))="","",OFFSET('Hygiene Data'!$I$11,0,10*ROW('Hygiene Data'!I102)))</f>
        <v/>
      </c>
      <c r="EE108" s="390" t="str">
        <f ca="1">+IF(OFFSET('Hygiene Data'!$I$12,0,10*ROW('Hygiene Data'!I102))="","",OFFSET('Hygiene Data'!$I$12,0,10*ROW('Hygiene Data'!I102)))</f>
        <v/>
      </c>
      <c r="EF108" s="390" t="str">
        <f ca="1">+IF(OFFSET('Hygiene Data'!$I$13,0,10*ROW('Hygiene Data'!I102))="","",OFFSET('Hygiene Data'!$I$13,0,10*ROW('Hygiene Data'!I102)))</f>
        <v/>
      </c>
    </row>
    <row r="109" spans="1:136" x14ac:dyDescent="0.25">
      <c r="A109" s="499" t="str">
        <f ca="1">+IF(OFFSET('Water Data'!$B$2,0,10*ROW('Water Data'!E103))="","",OFFSET('Water Data'!$B$2,0,10*ROW('Water Data'!E103)))</f>
        <v/>
      </c>
      <c r="B109" s="499"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26" t="str">
        <f t="shared" ca="1" si="1"/>
        <v/>
      </c>
      <c r="D109" s="527"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27"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27"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27"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27"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27"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27"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27"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27"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27"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27"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27"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27"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27"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27"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27"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27"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27"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28"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28"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28"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28"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28"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28"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28"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28"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28"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28"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28"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28"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28"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28"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28"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28"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28"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28"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28"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28"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28"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28"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28"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28"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28"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28"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28"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28"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28"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28"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29"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605"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29"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29"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29"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29"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29"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29"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29"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29"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29"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29"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29"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29"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29"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29"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29"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29"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90" t="str">
        <f ca="1">+IF(OFFSET('Water Data'!$D$27,0,10*ROW('Water Data'!D103))="","",OFFSET('Water Data'!$D$27,0,10*ROW('Water Data'!D103)))</f>
        <v/>
      </c>
      <c r="BT109" s="390" t="str">
        <f ca="1">+IF(OFFSET('Water Data'!$D$28,0,10*ROW('Water Data'!D103))="","",OFFSET('Water Data'!$D$28,0,10*ROW('Water Data'!D103)))</f>
        <v/>
      </c>
      <c r="BU109" s="390" t="str">
        <f ca="1">+IF(OFFSET('Water Data'!$D$29,0,10*ROW('Water Data'!D103))="","",OFFSET('Water Data'!$D$29,0,10*ROW('Water Data'!D103)))</f>
        <v/>
      </c>
      <c r="BV109" s="390" t="str">
        <f ca="1">+IF(OFFSET('Water Data'!$E$27,0,10*ROW('Water Data'!E103))="","",OFFSET('Water Data'!$E$27,0,10*ROW('Water Data'!E103)))</f>
        <v/>
      </c>
      <c r="BW109" s="390" t="str">
        <f ca="1">+IF(OFFSET('Water Data'!$E$28,0,10*ROW('Water Data'!E103))="","",OFFSET('Water Data'!$E$28,0,10*ROW('Water Data'!E103)))</f>
        <v/>
      </c>
      <c r="BX109" s="390" t="str">
        <f ca="1">+IF(OFFSET('Water Data'!$E$29,0,10*ROW('Water Data'!E103))="","",OFFSET('Water Data'!$E$29,0,10*ROW('Water Data'!E103)))</f>
        <v/>
      </c>
      <c r="BY109" s="390" t="str">
        <f ca="1">+IF(OFFSET('Water Data'!$F$27,0,10*ROW('Water Data'!F103))="","",OFFSET('Water Data'!$F$27,0,10*ROW('Water Data'!F103)))</f>
        <v/>
      </c>
      <c r="BZ109" s="390" t="str">
        <f ca="1">+IF(OFFSET('Water Data'!$F$28,0,10*ROW('Water Data'!F103))="","",OFFSET('Water Data'!$F$28,0,10*ROW('Water Data'!F103)))</f>
        <v/>
      </c>
      <c r="CA109" s="390" t="str">
        <f ca="1">+IF(OFFSET('Water Data'!$F$29,0,10*ROW('Water Data'!F103))="","",OFFSET('Water Data'!$F$29,0,10*ROW('Water Data'!F103)))</f>
        <v/>
      </c>
      <c r="CB109" s="390" t="str">
        <f ca="1">+IF(OFFSET('Water Data'!$G$27,0,10*ROW('Water Data'!G103))="","",OFFSET('Water Data'!$G$27,0,10*ROW('Water Data'!G103)))</f>
        <v/>
      </c>
      <c r="CC109" s="390" t="str">
        <f ca="1">+IF(OFFSET('Water Data'!$G$28,0,10*ROW('Water Data'!G103))="","",OFFSET('Water Data'!$G$28,0,10*ROW('Water Data'!G103)))</f>
        <v/>
      </c>
      <c r="CD109" s="390" t="str">
        <f ca="1">+IF(OFFSET('Water Data'!$G$29,0,10*ROW('Water Data'!G103))="","",OFFSET('Water Data'!$G$29,0,10*ROW('Water Data'!G103)))</f>
        <v/>
      </c>
      <c r="CE109" s="390" t="str">
        <f ca="1">+IF(OFFSET('Water Data'!$H$27,0,10*ROW('Water Data'!H103))="","",OFFSET('Water Data'!$H$27,0,10*ROW('Water Data'!H103)))</f>
        <v/>
      </c>
      <c r="CF109" s="390" t="str">
        <f ca="1">+IF(OFFSET('Water Data'!$H$28,0,10*ROW('Water Data'!H103))="","",OFFSET('Water Data'!$H$28,0,10*ROW('Water Data'!H103)))</f>
        <v/>
      </c>
      <c r="CG109" s="390" t="str">
        <f ca="1">+IF(OFFSET('Water Data'!$H$29,0,10*ROW('Water Data'!H103))="","",OFFSET('Water Data'!$H$29,0,10*ROW('Water Data'!H103)))</f>
        <v/>
      </c>
      <c r="CH109" s="390" t="str">
        <f ca="1">+IF(OFFSET('Water Data'!$I$27,0,10*ROW('Water Data'!I103))="","",OFFSET('Water Data'!$I$27,0,10*ROW('Water Data'!I103)))</f>
        <v/>
      </c>
      <c r="CI109" s="390" t="str">
        <f ca="1">+IF(OFFSET('Water Data'!$I$28,0,10*ROW('Water Data'!I103))="","",OFFSET('Water Data'!$I$28,0,10*ROW('Water Data'!I103)))</f>
        <v/>
      </c>
      <c r="CJ109" s="390" t="str">
        <f ca="1">+IF(OFFSET('Water Data'!$I$29,0,10*ROW('Water Data'!I103))="","",OFFSET('Water Data'!$I$29,0,10*ROW('Water Data'!I103)))</f>
        <v/>
      </c>
      <c r="CK109" s="390" t="str">
        <f ca="1">+IF(OFFSET('Sanitation Data'!$D$28,0,10*ROW('Sanitation Data'!D103))="","",OFFSET('Sanitation Data'!$D$28,0,10*ROW('Sanitation Data'!D103)))</f>
        <v/>
      </c>
      <c r="CL109" s="390" t="str">
        <f ca="1">+IF(OFFSET('Sanitation Data'!$D$29,0,10*ROW('Sanitation Data'!D103))="","",OFFSET('Sanitation Data'!$D$29,0,10*ROW('Sanitation Data'!D103)))</f>
        <v/>
      </c>
      <c r="CM109" s="390" t="str">
        <f ca="1">+IF(OFFSET('Sanitation Data'!$D$30,0,10*ROW('Sanitation Data'!D103))="","",OFFSET('Sanitation Data'!$D$30,0,10*ROW('Sanitation Data'!D103)))</f>
        <v/>
      </c>
      <c r="CN109" s="390" t="str">
        <f ca="1">+IF(OFFSET('Sanitation Data'!$D$31,0,10*ROW('Sanitation Data'!D103))="","",OFFSET('Sanitation Data'!$D$31,0,10*ROW('Sanitation Data'!D103)))</f>
        <v/>
      </c>
      <c r="CO109" s="390" t="str">
        <f ca="1">+IF(OFFSET('Sanitation Data'!$D$32,0,10*ROW('Sanitation Data'!D103))="","",OFFSET('Sanitation Data'!$D$32,0,10*ROW('Sanitation Data'!D103)))</f>
        <v/>
      </c>
      <c r="CP109" s="390" t="str">
        <f ca="1">+IF(OFFSET('Sanitation Data'!$E$28,0,10*ROW('Sanitation Data'!E103))="","",OFFSET('Sanitation Data'!$E$28,0,10*ROW('Sanitation Data'!E103)))</f>
        <v/>
      </c>
      <c r="CQ109" s="390" t="str">
        <f ca="1">+IF(OFFSET('Sanitation Data'!$E$29,0,10*ROW('Sanitation Data'!E103))="","",OFFSET('Sanitation Data'!$E$29,0,10*ROW('Sanitation Data'!E103)))</f>
        <v/>
      </c>
      <c r="CR109" s="390" t="str">
        <f ca="1">+IF(OFFSET('Sanitation Data'!$E$30,0,10*ROW('Sanitation Data'!E103))="","",OFFSET('Sanitation Data'!$E$30,0,10*ROW('Sanitation Data'!E103)))</f>
        <v/>
      </c>
      <c r="CS109" s="390" t="str">
        <f ca="1">+IF(OFFSET('Sanitation Data'!$E$31,0,10*ROW('Sanitation Data'!E103))="","",OFFSET('Sanitation Data'!$E$31,0,10*ROW('Sanitation Data'!E103)))</f>
        <v/>
      </c>
      <c r="CT109" s="390" t="str">
        <f ca="1">+IF(OFFSET('Sanitation Data'!$E$32,0,10*ROW('Sanitation Data'!E103))="","",OFFSET('Sanitation Data'!$E$32,0,10*ROW('Sanitation Data'!E103)))</f>
        <v/>
      </c>
      <c r="CU109" s="390" t="str">
        <f ca="1">+IF(OFFSET('Sanitation Data'!$F$28,0,10*ROW('Sanitation Data'!F103))="","",OFFSET('Sanitation Data'!$F$28,0,10*ROW('Sanitation Data'!F103)))</f>
        <v/>
      </c>
      <c r="CV109" s="390" t="str">
        <f ca="1">+IF(OFFSET('Sanitation Data'!$F$29,0,10*ROW('Sanitation Data'!F103))="","",OFFSET('Sanitation Data'!$F$29,0,10*ROW('Sanitation Data'!F103)))</f>
        <v/>
      </c>
      <c r="CW109" s="390" t="str">
        <f ca="1">+IF(OFFSET('Sanitation Data'!$F$30,0,10*ROW('Sanitation Data'!F103))="","",OFFSET('Sanitation Data'!$F$30,0,10*ROW('Sanitation Data'!F103)))</f>
        <v/>
      </c>
      <c r="CX109" s="390" t="str">
        <f ca="1">+IF(OFFSET('Sanitation Data'!$F$31,0,10*ROW('Sanitation Data'!F103))="","",OFFSET('Sanitation Data'!$F$31,0,10*ROW('Sanitation Data'!F103)))</f>
        <v/>
      </c>
      <c r="CY109" s="390" t="str">
        <f ca="1">+IF(OFFSET('Sanitation Data'!$F$32,0,10*ROW('Sanitation Data'!F103))="","",OFFSET('Sanitation Data'!$F$32,0,10*ROW('Sanitation Data'!F103)))</f>
        <v/>
      </c>
      <c r="CZ109" s="390" t="str">
        <f ca="1">+IF(OFFSET('Sanitation Data'!$G$28,0,10*ROW('Sanitation Data'!G103))="","",OFFSET('Sanitation Data'!$G$28,0,10*ROW('Sanitation Data'!G103)))</f>
        <v/>
      </c>
      <c r="DA109" s="390" t="str">
        <f ca="1">+IF(OFFSET('Sanitation Data'!$G$29,0,10*ROW('Sanitation Data'!G103))="","",OFFSET('Sanitation Data'!$G$29,0,10*ROW('Sanitation Data'!G103)))</f>
        <v/>
      </c>
      <c r="DB109" s="390" t="str">
        <f ca="1">+IF(OFFSET('Sanitation Data'!$G$30,0,10*ROW('Sanitation Data'!G103))="","",OFFSET('Sanitation Data'!$G$30,0,10*ROW('Sanitation Data'!G103)))</f>
        <v/>
      </c>
      <c r="DC109" s="390" t="str">
        <f ca="1">+IF(OFFSET('Sanitation Data'!$G$31,0,10*ROW('Sanitation Data'!G103))="","",OFFSET('Sanitation Data'!$G$31,0,10*ROW('Sanitation Data'!G103)))</f>
        <v/>
      </c>
      <c r="DD109" s="390" t="str">
        <f ca="1">+IF(OFFSET('Sanitation Data'!$G$32,0,10*ROW('Sanitation Data'!G103))="","",OFFSET('Sanitation Data'!$G$32,0,10*ROW('Sanitation Data'!G103)))</f>
        <v/>
      </c>
      <c r="DE109" s="390" t="str">
        <f ca="1">+IF(OFFSET('Sanitation Data'!$H$28,0,10*ROW('Sanitation Data'!H103))="","",OFFSET('Sanitation Data'!$H$28,0,10*ROW('Sanitation Data'!H103)))</f>
        <v/>
      </c>
      <c r="DF109" s="390" t="str">
        <f ca="1">+IF(OFFSET('Sanitation Data'!$H$29,0,10*ROW('Sanitation Data'!H103))="","",OFFSET('Sanitation Data'!$H$29,0,10*ROW('Sanitation Data'!H103)))</f>
        <v/>
      </c>
      <c r="DG109" s="390" t="str">
        <f ca="1">+IF(OFFSET('Sanitation Data'!$H$30,0,10*ROW('Sanitation Data'!H103))="","",OFFSET('Sanitation Data'!$H$30,0,10*ROW('Sanitation Data'!H103)))</f>
        <v/>
      </c>
      <c r="DH109" s="390" t="str">
        <f ca="1">+IF(OFFSET('Sanitation Data'!$H$31,0,10*ROW('Sanitation Data'!H103))="","",OFFSET('Sanitation Data'!$H$31,0,10*ROW('Sanitation Data'!H103)))</f>
        <v/>
      </c>
      <c r="DI109" s="390" t="str">
        <f ca="1">+IF(OFFSET('Sanitation Data'!$H$32,0,10*ROW('Sanitation Data'!H103))="","",OFFSET('Sanitation Data'!$H$32,0,10*ROW('Sanitation Data'!H103)))</f>
        <v/>
      </c>
      <c r="DJ109" s="390" t="str">
        <f ca="1">+IF(OFFSET('Sanitation Data'!$I$28,0,10*ROW('Sanitation Data'!I103))="","",OFFSET('Sanitation Data'!$I$28,0,10*ROW('Sanitation Data'!I103)))</f>
        <v/>
      </c>
      <c r="DK109" s="390" t="str">
        <f ca="1">+IF(OFFSET('Sanitation Data'!$I$29,0,10*ROW('Sanitation Data'!I103))="","",OFFSET('Sanitation Data'!$I$29,0,10*ROW('Sanitation Data'!I103)))</f>
        <v/>
      </c>
      <c r="DL109" s="390" t="str">
        <f ca="1">+IF(OFFSET('Sanitation Data'!$I$30,0,10*ROW('Sanitation Data'!I103))="","",OFFSET('Sanitation Data'!$I$30,0,10*ROW('Sanitation Data'!I103)))</f>
        <v/>
      </c>
      <c r="DM109" s="390" t="str">
        <f ca="1">+IF(OFFSET('Sanitation Data'!$I$31,0,10*ROW('Sanitation Data'!I103))="","",OFFSET('Sanitation Data'!$I$31,0,10*ROW('Sanitation Data'!I103)))</f>
        <v/>
      </c>
      <c r="DN109" s="390" t="str">
        <f ca="1">+IF(OFFSET('Sanitation Data'!$I$32,0,10*ROW('Sanitation Data'!I103))="","",OFFSET('Sanitation Data'!$I$32,0,10*ROW('Sanitation Data'!I103)))</f>
        <v/>
      </c>
      <c r="DO109" s="390" t="str">
        <f ca="1">+IF(OFFSET('Hygiene Data'!$D$11,0,10*ROW('Hygiene Data'!D103))="","",OFFSET('Hygiene Data'!$D$11,0,10*ROW('Hygiene Data'!D103)))</f>
        <v/>
      </c>
      <c r="DP109" s="390" t="str">
        <f ca="1">+IF(OFFSET('Hygiene Data'!$D$12,0,10*ROW('Hygiene Data'!D103))="","",OFFSET('Hygiene Data'!$D$12,0,10*ROW('Hygiene Data'!D103)))</f>
        <v/>
      </c>
      <c r="DQ109" s="390" t="str">
        <f ca="1">+IF(OFFSET('Hygiene Data'!$D$13,0,10*ROW('Hygiene Data'!D103))="","",OFFSET('Hygiene Data'!$D$13,0,10*ROW('Hygiene Data'!D103)))</f>
        <v/>
      </c>
      <c r="DR109" s="390" t="str">
        <f ca="1">+IF(OFFSET('Hygiene Data'!$E$11,0,10*ROW('Hygiene Data'!E103))="","",OFFSET('Hygiene Data'!$E$11,0,10*ROW('Hygiene Data'!E103)))</f>
        <v/>
      </c>
      <c r="DS109" s="390" t="str">
        <f ca="1">+IF(OFFSET('Hygiene Data'!$E$12,0,10*ROW('Hygiene Data'!E103))="","",OFFSET('Hygiene Data'!$E$12,0,10*ROW('Hygiene Data'!E103)))</f>
        <v/>
      </c>
      <c r="DT109" s="390" t="str">
        <f ca="1">+IF(OFFSET('Hygiene Data'!$E$13,0,10*ROW('Hygiene Data'!E103))="","",OFFSET('Hygiene Data'!$E$13,0,10*ROW('Hygiene Data'!E103)))</f>
        <v/>
      </c>
      <c r="DU109" s="390" t="str">
        <f ca="1">+IF(OFFSET('Hygiene Data'!$F$11,0,10*ROW('Hygiene Data'!F103))="","",OFFSET('Hygiene Data'!$F$11,0,10*ROW('Hygiene Data'!F103)))</f>
        <v/>
      </c>
      <c r="DV109" s="390" t="str">
        <f ca="1">+IF(OFFSET('Hygiene Data'!$F$12,0,10*ROW('Hygiene Data'!F103))="","",OFFSET('Hygiene Data'!$F$12,0,10*ROW('Hygiene Data'!F103)))</f>
        <v/>
      </c>
      <c r="DW109" s="390" t="str">
        <f ca="1">+IF(OFFSET('Hygiene Data'!$F$13,0,10*ROW('Hygiene Data'!F103))="","",OFFSET('Hygiene Data'!$F$13,0,10*ROW('Hygiene Data'!F103)))</f>
        <v/>
      </c>
      <c r="DX109" s="390" t="str">
        <f ca="1">+IF(OFFSET('Hygiene Data'!$G$11,0,10*ROW('Hygiene Data'!G103))="","",OFFSET('Hygiene Data'!$G$11,0,10*ROW('Hygiene Data'!G103)))</f>
        <v/>
      </c>
      <c r="DY109" s="390" t="str">
        <f ca="1">+IF(OFFSET('Hygiene Data'!$G$12,0,10*ROW('Hygiene Data'!G103))="","",OFFSET('Hygiene Data'!$G$12,0,10*ROW('Hygiene Data'!G103)))</f>
        <v/>
      </c>
      <c r="DZ109" s="390" t="str">
        <f ca="1">+IF(OFFSET('Hygiene Data'!$G$13,0,10*ROW('Hygiene Data'!G103))="","",OFFSET('Hygiene Data'!$G$13,0,10*ROW('Hygiene Data'!G103)))</f>
        <v/>
      </c>
      <c r="EA109" s="390" t="str">
        <f ca="1">+IF(OFFSET('Hygiene Data'!$H$11,0,10*ROW('Hygiene Data'!H103))="","",OFFSET('Hygiene Data'!$H$11,0,10*ROW('Hygiene Data'!H103)))</f>
        <v/>
      </c>
      <c r="EB109" s="390" t="str">
        <f ca="1">+IF(OFFSET('Hygiene Data'!$H$12,0,10*ROW('Hygiene Data'!H103))="","",OFFSET('Hygiene Data'!$H$12,0,10*ROW('Hygiene Data'!H103)))</f>
        <v/>
      </c>
      <c r="EC109" s="390" t="str">
        <f ca="1">+IF(OFFSET('Hygiene Data'!$H$13,0,10*ROW('Hygiene Data'!H103))="","",OFFSET('Hygiene Data'!$H$13,0,10*ROW('Hygiene Data'!H103)))</f>
        <v/>
      </c>
      <c r="ED109" s="390" t="str">
        <f ca="1">+IF(OFFSET('Hygiene Data'!$I$11,0,10*ROW('Hygiene Data'!I103))="","",OFFSET('Hygiene Data'!$I$11,0,10*ROW('Hygiene Data'!I103)))</f>
        <v/>
      </c>
      <c r="EE109" s="390" t="str">
        <f ca="1">+IF(OFFSET('Hygiene Data'!$I$12,0,10*ROW('Hygiene Data'!I103))="","",OFFSET('Hygiene Data'!$I$12,0,10*ROW('Hygiene Data'!I103)))</f>
        <v/>
      </c>
      <c r="EF109" s="390" t="str">
        <f ca="1">+IF(OFFSET('Hygiene Data'!$I$13,0,10*ROW('Hygiene Data'!I103))="","",OFFSET('Hygiene Data'!$I$13,0,10*ROW('Hygiene Data'!I103)))</f>
        <v/>
      </c>
    </row>
    <row r="110" spans="1:136" x14ac:dyDescent="0.25">
      <c r="A110" s="499" t="str">
        <f ca="1">+IF(OFFSET('Water Data'!$B$2,0,10*ROW('Water Data'!E104))="","",OFFSET('Water Data'!$B$2,0,10*ROW('Water Data'!E104)))</f>
        <v/>
      </c>
      <c r="B110" s="499"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26" t="str">
        <f t="shared" ca="1" si="1"/>
        <v/>
      </c>
      <c r="D110" s="527"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27"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27"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27"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27"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27"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27"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27"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27"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27"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27"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27"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27"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27"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27"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27"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27"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27"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28"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28"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28"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28"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28"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28"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28"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28"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28"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28"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28"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28"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28"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28"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28"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28"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28"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28"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28"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28"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28"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28"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28"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28"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28"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28"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28"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28"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28"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28"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29"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605"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29"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29"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29"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29"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29"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29"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29"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29"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29"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29"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29"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29"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29"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29"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29"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29"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90" t="str">
        <f ca="1">+IF(OFFSET('Water Data'!$D$27,0,10*ROW('Water Data'!D104))="","",OFFSET('Water Data'!$D$27,0,10*ROW('Water Data'!D104)))</f>
        <v/>
      </c>
      <c r="BT110" s="390" t="str">
        <f ca="1">+IF(OFFSET('Water Data'!$D$28,0,10*ROW('Water Data'!D104))="","",OFFSET('Water Data'!$D$28,0,10*ROW('Water Data'!D104)))</f>
        <v/>
      </c>
      <c r="BU110" s="390" t="str">
        <f ca="1">+IF(OFFSET('Water Data'!$D$29,0,10*ROW('Water Data'!D104))="","",OFFSET('Water Data'!$D$29,0,10*ROW('Water Data'!D104)))</f>
        <v/>
      </c>
      <c r="BV110" s="390" t="str">
        <f ca="1">+IF(OFFSET('Water Data'!$E$27,0,10*ROW('Water Data'!E104))="","",OFFSET('Water Data'!$E$27,0,10*ROW('Water Data'!E104)))</f>
        <v/>
      </c>
      <c r="BW110" s="390" t="str">
        <f ca="1">+IF(OFFSET('Water Data'!$E$28,0,10*ROW('Water Data'!E104))="","",OFFSET('Water Data'!$E$28,0,10*ROW('Water Data'!E104)))</f>
        <v/>
      </c>
      <c r="BX110" s="390" t="str">
        <f ca="1">+IF(OFFSET('Water Data'!$E$29,0,10*ROW('Water Data'!E104))="","",OFFSET('Water Data'!$E$29,0,10*ROW('Water Data'!E104)))</f>
        <v/>
      </c>
      <c r="BY110" s="390" t="str">
        <f ca="1">+IF(OFFSET('Water Data'!$F$27,0,10*ROW('Water Data'!F104))="","",OFFSET('Water Data'!$F$27,0,10*ROW('Water Data'!F104)))</f>
        <v/>
      </c>
      <c r="BZ110" s="390" t="str">
        <f ca="1">+IF(OFFSET('Water Data'!$F$28,0,10*ROW('Water Data'!F104))="","",OFFSET('Water Data'!$F$28,0,10*ROW('Water Data'!F104)))</f>
        <v/>
      </c>
      <c r="CA110" s="390" t="str">
        <f ca="1">+IF(OFFSET('Water Data'!$F$29,0,10*ROW('Water Data'!F104))="","",OFFSET('Water Data'!$F$29,0,10*ROW('Water Data'!F104)))</f>
        <v/>
      </c>
      <c r="CB110" s="390" t="str">
        <f ca="1">+IF(OFFSET('Water Data'!$G$27,0,10*ROW('Water Data'!G104))="","",OFFSET('Water Data'!$G$27,0,10*ROW('Water Data'!G104)))</f>
        <v/>
      </c>
      <c r="CC110" s="390" t="str">
        <f ca="1">+IF(OFFSET('Water Data'!$G$28,0,10*ROW('Water Data'!G104))="","",OFFSET('Water Data'!$G$28,0,10*ROW('Water Data'!G104)))</f>
        <v/>
      </c>
      <c r="CD110" s="390" t="str">
        <f ca="1">+IF(OFFSET('Water Data'!$G$29,0,10*ROW('Water Data'!G104))="","",OFFSET('Water Data'!$G$29,0,10*ROW('Water Data'!G104)))</f>
        <v/>
      </c>
      <c r="CE110" s="390" t="str">
        <f ca="1">+IF(OFFSET('Water Data'!$H$27,0,10*ROW('Water Data'!H104))="","",OFFSET('Water Data'!$H$27,0,10*ROW('Water Data'!H104)))</f>
        <v/>
      </c>
      <c r="CF110" s="390" t="str">
        <f ca="1">+IF(OFFSET('Water Data'!$H$28,0,10*ROW('Water Data'!H104))="","",OFFSET('Water Data'!$H$28,0,10*ROW('Water Data'!H104)))</f>
        <v/>
      </c>
      <c r="CG110" s="390" t="str">
        <f ca="1">+IF(OFFSET('Water Data'!$H$29,0,10*ROW('Water Data'!H104))="","",OFFSET('Water Data'!$H$29,0,10*ROW('Water Data'!H104)))</f>
        <v/>
      </c>
      <c r="CH110" s="390" t="str">
        <f ca="1">+IF(OFFSET('Water Data'!$I$27,0,10*ROW('Water Data'!I104))="","",OFFSET('Water Data'!$I$27,0,10*ROW('Water Data'!I104)))</f>
        <v/>
      </c>
      <c r="CI110" s="390" t="str">
        <f ca="1">+IF(OFFSET('Water Data'!$I$28,0,10*ROW('Water Data'!I104))="","",OFFSET('Water Data'!$I$28,0,10*ROW('Water Data'!I104)))</f>
        <v/>
      </c>
      <c r="CJ110" s="390" t="str">
        <f ca="1">+IF(OFFSET('Water Data'!$I$29,0,10*ROW('Water Data'!I104))="","",OFFSET('Water Data'!$I$29,0,10*ROW('Water Data'!I104)))</f>
        <v/>
      </c>
      <c r="CK110" s="390" t="str">
        <f ca="1">+IF(OFFSET('Sanitation Data'!$D$28,0,10*ROW('Sanitation Data'!D104))="","",OFFSET('Sanitation Data'!$D$28,0,10*ROW('Sanitation Data'!D104)))</f>
        <v/>
      </c>
      <c r="CL110" s="390" t="str">
        <f ca="1">+IF(OFFSET('Sanitation Data'!$D$29,0,10*ROW('Sanitation Data'!D104))="","",OFFSET('Sanitation Data'!$D$29,0,10*ROW('Sanitation Data'!D104)))</f>
        <v/>
      </c>
      <c r="CM110" s="390" t="str">
        <f ca="1">+IF(OFFSET('Sanitation Data'!$D$30,0,10*ROW('Sanitation Data'!D104))="","",OFFSET('Sanitation Data'!$D$30,0,10*ROW('Sanitation Data'!D104)))</f>
        <v/>
      </c>
      <c r="CN110" s="390" t="str">
        <f ca="1">+IF(OFFSET('Sanitation Data'!$D$31,0,10*ROW('Sanitation Data'!D104))="","",OFFSET('Sanitation Data'!$D$31,0,10*ROW('Sanitation Data'!D104)))</f>
        <v/>
      </c>
      <c r="CO110" s="390" t="str">
        <f ca="1">+IF(OFFSET('Sanitation Data'!$D$32,0,10*ROW('Sanitation Data'!D104))="","",OFFSET('Sanitation Data'!$D$32,0,10*ROW('Sanitation Data'!D104)))</f>
        <v/>
      </c>
      <c r="CP110" s="390" t="str">
        <f ca="1">+IF(OFFSET('Sanitation Data'!$E$28,0,10*ROW('Sanitation Data'!E104))="","",OFFSET('Sanitation Data'!$E$28,0,10*ROW('Sanitation Data'!E104)))</f>
        <v/>
      </c>
      <c r="CQ110" s="390" t="str">
        <f ca="1">+IF(OFFSET('Sanitation Data'!$E$29,0,10*ROW('Sanitation Data'!E104))="","",OFFSET('Sanitation Data'!$E$29,0,10*ROW('Sanitation Data'!E104)))</f>
        <v/>
      </c>
      <c r="CR110" s="390" t="str">
        <f ca="1">+IF(OFFSET('Sanitation Data'!$E$30,0,10*ROW('Sanitation Data'!E104))="","",OFFSET('Sanitation Data'!$E$30,0,10*ROW('Sanitation Data'!E104)))</f>
        <v/>
      </c>
      <c r="CS110" s="390" t="str">
        <f ca="1">+IF(OFFSET('Sanitation Data'!$E$31,0,10*ROW('Sanitation Data'!E104))="","",OFFSET('Sanitation Data'!$E$31,0,10*ROW('Sanitation Data'!E104)))</f>
        <v/>
      </c>
      <c r="CT110" s="390" t="str">
        <f ca="1">+IF(OFFSET('Sanitation Data'!$E$32,0,10*ROW('Sanitation Data'!E104))="","",OFFSET('Sanitation Data'!$E$32,0,10*ROW('Sanitation Data'!E104)))</f>
        <v/>
      </c>
      <c r="CU110" s="390" t="str">
        <f ca="1">+IF(OFFSET('Sanitation Data'!$F$28,0,10*ROW('Sanitation Data'!F104))="","",OFFSET('Sanitation Data'!$F$28,0,10*ROW('Sanitation Data'!F104)))</f>
        <v/>
      </c>
      <c r="CV110" s="390" t="str">
        <f ca="1">+IF(OFFSET('Sanitation Data'!$F$29,0,10*ROW('Sanitation Data'!F104))="","",OFFSET('Sanitation Data'!$F$29,0,10*ROW('Sanitation Data'!F104)))</f>
        <v/>
      </c>
      <c r="CW110" s="390" t="str">
        <f ca="1">+IF(OFFSET('Sanitation Data'!$F$30,0,10*ROW('Sanitation Data'!F104))="","",OFFSET('Sanitation Data'!$F$30,0,10*ROW('Sanitation Data'!F104)))</f>
        <v/>
      </c>
      <c r="CX110" s="390" t="str">
        <f ca="1">+IF(OFFSET('Sanitation Data'!$F$31,0,10*ROW('Sanitation Data'!F104))="","",OFFSET('Sanitation Data'!$F$31,0,10*ROW('Sanitation Data'!F104)))</f>
        <v/>
      </c>
      <c r="CY110" s="390" t="str">
        <f ca="1">+IF(OFFSET('Sanitation Data'!$F$32,0,10*ROW('Sanitation Data'!F104))="","",OFFSET('Sanitation Data'!$F$32,0,10*ROW('Sanitation Data'!F104)))</f>
        <v/>
      </c>
      <c r="CZ110" s="390" t="str">
        <f ca="1">+IF(OFFSET('Sanitation Data'!$G$28,0,10*ROW('Sanitation Data'!G104))="","",OFFSET('Sanitation Data'!$G$28,0,10*ROW('Sanitation Data'!G104)))</f>
        <v/>
      </c>
      <c r="DA110" s="390" t="str">
        <f ca="1">+IF(OFFSET('Sanitation Data'!$G$29,0,10*ROW('Sanitation Data'!G104))="","",OFFSET('Sanitation Data'!$G$29,0,10*ROW('Sanitation Data'!G104)))</f>
        <v/>
      </c>
      <c r="DB110" s="390" t="str">
        <f ca="1">+IF(OFFSET('Sanitation Data'!$G$30,0,10*ROW('Sanitation Data'!G104))="","",OFFSET('Sanitation Data'!$G$30,0,10*ROW('Sanitation Data'!G104)))</f>
        <v/>
      </c>
      <c r="DC110" s="390" t="str">
        <f ca="1">+IF(OFFSET('Sanitation Data'!$G$31,0,10*ROW('Sanitation Data'!G104))="","",OFFSET('Sanitation Data'!$G$31,0,10*ROW('Sanitation Data'!G104)))</f>
        <v/>
      </c>
      <c r="DD110" s="390" t="str">
        <f ca="1">+IF(OFFSET('Sanitation Data'!$G$32,0,10*ROW('Sanitation Data'!G104))="","",OFFSET('Sanitation Data'!$G$32,0,10*ROW('Sanitation Data'!G104)))</f>
        <v/>
      </c>
      <c r="DE110" s="390" t="str">
        <f ca="1">+IF(OFFSET('Sanitation Data'!$H$28,0,10*ROW('Sanitation Data'!H104))="","",OFFSET('Sanitation Data'!$H$28,0,10*ROW('Sanitation Data'!H104)))</f>
        <v/>
      </c>
      <c r="DF110" s="390" t="str">
        <f ca="1">+IF(OFFSET('Sanitation Data'!$H$29,0,10*ROW('Sanitation Data'!H104))="","",OFFSET('Sanitation Data'!$H$29,0,10*ROW('Sanitation Data'!H104)))</f>
        <v/>
      </c>
      <c r="DG110" s="390" t="str">
        <f ca="1">+IF(OFFSET('Sanitation Data'!$H$30,0,10*ROW('Sanitation Data'!H104))="","",OFFSET('Sanitation Data'!$H$30,0,10*ROW('Sanitation Data'!H104)))</f>
        <v/>
      </c>
      <c r="DH110" s="390" t="str">
        <f ca="1">+IF(OFFSET('Sanitation Data'!$H$31,0,10*ROW('Sanitation Data'!H104))="","",OFFSET('Sanitation Data'!$H$31,0,10*ROW('Sanitation Data'!H104)))</f>
        <v/>
      </c>
      <c r="DI110" s="390" t="str">
        <f ca="1">+IF(OFFSET('Sanitation Data'!$H$32,0,10*ROW('Sanitation Data'!H104))="","",OFFSET('Sanitation Data'!$H$32,0,10*ROW('Sanitation Data'!H104)))</f>
        <v/>
      </c>
      <c r="DJ110" s="390" t="str">
        <f ca="1">+IF(OFFSET('Sanitation Data'!$I$28,0,10*ROW('Sanitation Data'!I104))="","",OFFSET('Sanitation Data'!$I$28,0,10*ROW('Sanitation Data'!I104)))</f>
        <v/>
      </c>
      <c r="DK110" s="390" t="str">
        <f ca="1">+IF(OFFSET('Sanitation Data'!$I$29,0,10*ROW('Sanitation Data'!I104))="","",OFFSET('Sanitation Data'!$I$29,0,10*ROW('Sanitation Data'!I104)))</f>
        <v/>
      </c>
      <c r="DL110" s="390" t="str">
        <f ca="1">+IF(OFFSET('Sanitation Data'!$I$30,0,10*ROW('Sanitation Data'!I104))="","",OFFSET('Sanitation Data'!$I$30,0,10*ROW('Sanitation Data'!I104)))</f>
        <v/>
      </c>
      <c r="DM110" s="390" t="str">
        <f ca="1">+IF(OFFSET('Sanitation Data'!$I$31,0,10*ROW('Sanitation Data'!I104))="","",OFFSET('Sanitation Data'!$I$31,0,10*ROW('Sanitation Data'!I104)))</f>
        <v/>
      </c>
      <c r="DN110" s="390" t="str">
        <f ca="1">+IF(OFFSET('Sanitation Data'!$I$32,0,10*ROW('Sanitation Data'!I104))="","",OFFSET('Sanitation Data'!$I$32,0,10*ROW('Sanitation Data'!I104)))</f>
        <v/>
      </c>
      <c r="DO110" s="390" t="str">
        <f ca="1">+IF(OFFSET('Hygiene Data'!$D$11,0,10*ROW('Hygiene Data'!D104))="","",OFFSET('Hygiene Data'!$D$11,0,10*ROW('Hygiene Data'!D104)))</f>
        <v/>
      </c>
      <c r="DP110" s="390" t="str">
        <f ca="1">+IF(OFFSET('Hygiene Data'!$D$12,0,10*ROW('Hygiene Data'!D104))="","",OFFSET('Hygiene Data'!$D$12,0,10*ROW('Hygiene Data'!D104)))</f>
        <v/>
      </c>
      <c r="DQ110" s="390" t="str">
        <f ca="1">+IF(OFFSET('Hygiene Data'!$D$13,0,10*ROW('Hygiene Data'!D104))="","",OFFSET('Hygiene Data'!$D$13,0,10*ROW('Hygiene Data'!D104)))</f>
        <v/>
      </c>
      <c r="DR110" s="390" t="str">
        <f ca="1">+IF(OFFSET('Hygiene Data'!$E$11,0,10*ROW('Hygiene Data'!E104))="","",OFFSET('Hygiene Data'!$E$11,0,10*ROW('Hygiene Data'!E104)))</f>
        <v/>
      </c>
      <c r="DS110" s="390" t="str">
        <f ca="1">+IF(OFFSET('Hygiene Data'!$E$12,0,10*ROW('Hygiene Data'!E104))="","",OFFSET('Hygiene Data'!$E$12,0,10*ROW('Hygiene Data'!E104)))</f>
        <v/>
      </c>
      <c r="DT110" s="390" t="str">
        <f ca="1">+IF(OFFSET('Hygiene Data'!$E$13,0,10*ROW('Hygiene Data'!E104))="","",OFFSET('Hygiene Data'!$E$13,0,10*ROW('Hygiene Data'!E104)))</f>
        <v/>
      </c>
      <c r="DU110" s="390" t="str">
        <f ca="1">+IF(OFFSET('Hygiene Data'!$F$11,0,10*ROW('Hygiene Data'!F104))="","",OFFSET('Hygiene Data'!$F$11,0,10*ROW('Hygiene Data'!F104)))</f>
        <v/>
      </c>
      <c r="DV110" s="390" t="str">
        <f ca="1">+IF(OFFSET('Hygiene Data'!$F$12,0,10*ROW('Hygiene Data'!F104))="","",OFFSET('Hygiene Data'!$F$12,0,10*ROW('Hygiene Data'!F104)))</f>
        <v/>
      </c>
      <c r="DW110" s="390" t="str">
        <f ca="1">+IF(OFFSET('Hygiene Data'!$F$13,0,10*ROW('Hygiene Data'!F104))="","",OFFSET('Hygiene Data'!$F$13,0,10*ROW('Hygiene Data'!F104)))</f>
        <v/>
      </c>
      <c r="DX110" s="390" t="str">
        <f ca="1">+IF(OFFSET('Hygiene Data'!$G$11,0,10*ROW('Hygiene Data'!G104))="","",OFFSET('Hygiene Data'!$G$11,0,10*ROW('Hygiene Data'!G104)))</f>
        <v/>
      </c>
      <c r="DY110" s="390" t="str">
        <f ca="1">+IF(OFFSET('Hygiene Data'!$G$12,0,10*ROW('Hygiene Data'!G104))="","",OFFSET('Hygiene Data'!$G$12,0,10*ROW('Hygiene Data'!G104)))</f>
        <v/>
      </c>
      <c r="DZ110" s="390" t="str">
        <f ca="1">+IF(OFFSET('Hygiene Data'!$G$13,0,10*ROW('Hygiene Data'!G104))="","",OFFSET('Hygiene Data'!$G$13,0,10*ROW('Hygiene Data'!G104)))</f>
        <v/>
      </c>
      <c r="EA110" s="390" t="str">
        <f ca="1">+IF(OFFSET('Hygiene Data'!$H$11,0,10*ROW('Hygiene Data'!H104))="","",OFFSET('Hygiene Data'!$H$11,0,10*ROW('Hygiene Data'!H104)))</f>
        <v/>
      </c>
      <c r="EB110" s="390" t="str">
        <f ca="1">+IF(OFFSET('Hygiene Data'!$H$12,0,10*ROW('Hygiene Data'!H104))="","",OFFSET('Hygiene Data'!$H$12,0,10*ROW('Hygiene Data'!H104)))</f>
        <v/>
      </c>
      <c r="EC110" s="390" t="str">
        <f ca="1">+IF(OFFSET('Hygiene Data'!$H$13,0,10*ROW('Hygiene Data'!H104))="","",OFFSET('Hygiene Data'!$H$13,0,10*ROW('Hygiene Data'!H104)))</f>
        <v/>
      </c>
      <c r="ED110" s="390" t="str">
        <f ca="1">+IF(OFFSET('Hygiene Data'!$I$11,0,10*ROW('Hygiene Data'!I104))="","",OFFSET('Hygiene Data'!$I$11,0,10*ROW('Hygiene Data'!I104)))</f>
        <v/>
      </c>
      <c r="EE110" s="390" t="str">
        <f ca="1">+IF(OFFSET('Hygiene Data'!$I$12,0,10*ROW('Hygiene Data'!I104))="","",OFFSET('Hygiene Data'!$I$12,0,10*ROW('Hygiene Data'!I104)))</f>
        <v/>
      </c>
      <c r="EF110" s="390" t="str">
        <f ca="1">+IF(OFFSET('Hygiene Data'!$I$13,0,10*ROW('Hygiene Data'!I104))="","",OFFSET('Hygiene Data'!$I$13,0,10*ROW('Hygiene Data'!I104)))</f>
        <v/>
      </c>
    </row>
    <row r="111" spans="1:136" x14ac:dyDescent="0.25">
      <c r="A111" s="499" t="str">
        <f ca="1">+IF(OFFSET('Water Data'!$B$2,0,10*ROW('Water Data'!E105))="","",OFFSET('Water Data'!$B$2,0,10*ROW('Water Data'!E105)))</f>
        <v/>
      </c>
      <c r="B111" s="499"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26" t="str">
        <f t="shared" ca="1" si="1"/>
        <v/>
      </c>
      <c r="D111" s="527"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27"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27"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27"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27"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27"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27"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27"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27"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27"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27"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27"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27"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27"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27"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27"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27"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27"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28"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28"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28"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28"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28"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28"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28"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28"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28"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28"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28"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28"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28"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28"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28"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28"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28"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28"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28"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28"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28"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28"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28"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28"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28"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28"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28"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28"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28"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28"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29"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605"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29"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29"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29"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29"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29"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29"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29"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29"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29"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29"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29"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29"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29"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29"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29"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29"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90" t="str">
        <f ca="1">+IF(OFFSET('Water Data'!$D$27,0,10*ROW('Water Data'!D105))="","",OFFSET('Water Data'!$D$27,0,10*ROW('Water Data'!D105)))</f>
        <v/>
      </c>
      <c r="BT111" s="390" t="str">
        <f ca="1">+IF(OFFSET('Water Data'!$D$28,0,10*ROW('Water Data'!D105))="","",OFFSET('Water Data'!$D$28,0,10*ROW('Water Data'!D105)))</f>
        <v/>
      </c>
      <c r="BU111" s="390" t="str">
        <f ca="1">+IF(OFFSET('Water Data'!$D$29,0,10*ROW('Water Data'!D105))="","",OFFSET('Water Data'!$D$29,0,10*ROW('Water Data'!D105)))</f>
        <v/>
      </c>
      <c r="BV111" s="390" t="str">
        <f ca="1">+IF(OFFSET('Water Data'!$E$27,0,10*ROW('Water Data'!E105))="","",OFFSET('Water Data'!$E$27,0,10*ROW('Water Data'!E105)))</f>
        <v/>
      </c>
      <c r="BW111" s="390" t="str">
        <f ca="1">+IF(OFFSET('Water Data'!$E$28,0,10*ROW('Water Data'!E105))="","",OFFSET('Water Data'!$E$28,0,10*ROW('Water Data'!E105)))</f>
        <v/>
      </c>
      <c r="BX111" s="390" t="str">
        <f ca="1">+IF(OFFSET('Water Data'!$E$29,0,10*ROW('Water Data'!E105))="","",OFFSET('Water Data'!$E$29,0,10*ROW('Water Data'!E105)))</f>
        <v/>
      </c>
      <c r="BY111" s="390" t="str">
        <f ca="1">+IF(OFFSET('Water Data'!$F$27,0,10*ROW('Water Data'!F105))="","",OFFSET('Water Data'!$F$27,0,10*ROW('Water Data'!F105)))</f>
        <v/>
      </c>
      <c r="BZ111" s="390" t="str">
        <f ca="1">+IF(OFFSET('Water Data'!$F$28,0,10*ROW('Water Data'!F105))="","",OFFSET('Water Data'!$F$28,0,10*ROW('Water Data'!F105)))</f>
        <v/>
      </c>
      <c r="CA111" s="390" t="str">
        <f ca="1">+IF(OFFSET('Water Data'!$F$29,0,10*ROW('Water Data'!F105))="","",OFFSET('Water Data'!$F$29,0,10*ROW('Water Data'!F105)))</f>
        <v/>
      </c>
      <c r="CB111" s="390" t="str">
        <f ca="1">+IF(OFFSET('Water Data'!$G$27,0,10*ROW('Water Data'!G105))="","",OFFSET('Water Data'!$G$27,0,10*ROW('Water Data'!G105)))</f>
        <v/>
      </c>
      <c r="CC111" s="390" t="str">
        <f ca="1">+IF(OFFSET('Water Data'!$G$28,0,10*ROW('Water Data'!G105))="","",OFFSET('Water Data'!$G$28,0,10*ROW('Water Data'!G105)))</f>
        <v/>
      </c>
      <c r="CD111" s="390" t="str">
        <f ca="1">+IF(OFFSET('Water Data'!$G$29,0,10*ROW('Water Data'!G105))="","",OFFSET('Water Data'!$G$29,0,10*ROW('Water Data'!G105)))</f>
        <v/>
      </c>
      <c r="CE111" s="390" t="str">
        <f ca="1">+IF(OFFSET('Water Data'!$H$27,0,10*ROW('Water Data'!H105))="","",OFFSET('Water Data'!$H$27,0,10*ROW('Water Data'!H105)))</f>
        <v/>
      </c>
      <c r="CF111" s="390" t="str">
        <f ca="1">+IF(OFFSET('Water Data'!$H$28,0,10*ROW('Water Data'!H105))="","",OFFSET('Water Data'!$H$28,0,10*ROW('Water Data'!H105)))</f>
        <v/>
      </c>
      <c r="CG111" s="390" t="str">
        <f ca="1">+IF(OFFSET('Water Data'!$H$29,0,10*ROW('Water Data'!H105))="","",OFFSET('Water Data'!$H$29,0,10*ROW('Water Data'!H105)))</f>
        <v/>
      </c>
      <c r="CH111" s="390" t="str">
        <f ca="1">+IF(OFFSET('Water Data'!$I$27,0,10*ROW('Water Data'!I105))="","",OFFSET('Water Data'!$I$27,0,10*ROW('Water Data'!I105)))</f>
        <v/>
      </c>
      <c r="CI111" s="390" t="str">
        <f ca="1">+IF(OFFSET('Water Data'!$I$28,0,10*ROW('Water Data'!I105))="","",OFFSET('Water Data'!$I$28,0,10*ROW('Water Data'!I105)))</f>
        <v/>
      </c>
      <c r="CJ111" s="390" t="str">
        <f ca="1">+IF(OFFSET('Water Data'!$I$29,0,10*ROW('Water Data'!I105))="","",OFFSET('Water Data'!$I$29,0,10*ROW('Water Data'!I105)))</f>
        <v/>
      </c>
      <c r="CK111" s="390" t="str">
        <f ca="1">+IF(OFFSET('Sanitation Data'!$D$28,0,10*ROW('Sanitation Data'!D105))="","",OFFSET('Sanitation Data'!$D$28,0,10*ROW('Sanitation Data'!D105)))</f>
        <v/>
      </c>
      <c r="CL111" s="390" t="str">
        <f ca="1">+IF(OFFSET('Sanitation Data'!$D$29,0,10*ROW('Sanitation Data'!D105))="","",OFFSET('Sanitation Data'!$D$29,0,10*ROW('Sanitation Data'!D105)))</f>
        <v/>
      </c>
      <c r="CM111" s="390" t="str">
        <f ca="1">+IF(OFFSET('Sanitation Data'!$D$30,0,10*ROW('Sanitation Data'!D105))="","",OFFSET('Sanitation Data'!$D$30,0,10*ROW('Sanitation Data'!D105)))</f>
        <v/>
      </c>
      <c r="CN111" s="390" t="str">
        <f ca="1">+IF(OFFSET('Sanitation Data'!$D$31,0,10*ROW('Sanitation Data'!D105))="","",OFFSET('Sanitation Data'!$D$31,0,10*ROW('Sanitation Data'!D105)))</f>
        <v/>
      </c>
      <c r="CO111" s="390" t="str">
        <f ca="1">+IF(OFFSET('Sanitation Data'!$D$32,0,10*ROW('Sanitation Data'!D105))="","",OFFSET('Sanitation Data'!$D$32,0,10*ROW('Sanitation Data'!D105)))</f>
        <v/>
      </c>
      <c r="CP111" s="390" t="str">
        <f ca="1">+IF(OFFSET('Sanitation Data'!$E$28,0,10*ROW('Sanitation Data'!E105))="","",OFFSET('Sanitation Data'!$E$28,0,10*ROW('Sanitation Data'!E105)))</f>
        <v/>
      </c>
      <c r="CQ111" s="390" t="str">
        <f ca="1">+IF(OFFSET('Sanitation Data'!$E$29,0,10*ROW('Sanitation Data'!E105))="","",OFFSET('Sanitation Data'!$E$29,0,10*ROW('Sanitation Data'!E105)))</f>
        <v/>
      </c>
      <c r="CR111" s="390" t="str">
        <f ca="1">+IF(OFFSET('Sanitation Data'!$E$30,0,10*ROW('Sanitation Data'!E105))="","",OFFSET('Sanitation Data'!$E$30,0,10*ROW('Sanitation Data'!E105)))</f>
        <v/>
      </c>
      <c r="CS111" s="390" t="str">
        <f ca="1">+IF(OFFSET('Sanitation Data'!$E$31,0,10*ROW('Sanitation Data'!E105))="","",OFFSET('Sanitation Data'!$E$31,0,10*ROW('Sanitation Data'!E105)))</f>
        <v/>
      </c>
      <c r="CT111" s="390" t="str">
        <f ca="1">+IF(OFFSET('Sanitation Data'!$E$32,0,10*ROW('Sanitation Data'!E105))="","",OFFSET('Sanitation Data'!$E$32,0,10*ROW('Sanitation Data'!E105)))</f>
        <v/>
      </c>
      <c r="CU111" s="390" t="str">
        <f ca="1">+IF(OFFSET('Sanitation Data'!$F$28,0,10*ROW('Sanitation Data'!F105))="","",OFFSET('Sanitation Data'!$F$28,0,10*ROW('Sanitation Data'!F105)))</f>
        <v/>
      </c>
      <c r="CV111" s="390" t="str">
        <f ca="1">+IF(OFFSET('Sanitation Data'!$F$29,0,10*ROW('Sanitation Data'!F105))="","",OFFSET('Sanitation Data'!$F$29,0,10*ROW('Sanitation Data'!F105)))</f>
        <v/>
      </c>
      <c r="CW111" s="390" t="str">
        <f ca="1">+IF(OFFSET('Sanitation Data'!$F$30,0,10*ROW('Sanitation Data'!F105))="","",OFFSET('Sanitation Data'!$F$30,0,10*ROW('Sanitation Data'!F105)))</f>
        <v/>
      </c>
      <c r="CX111" s="390" t="str">
        <f ca="1">+IF(OFFSET('Sanitation Data'!$F$31,0,10*ROW('Sanitation Data'!F105))="","",OFFSET('Sanitation Data'!$F$31,0,10*ROW('Sanitation Data'!F105)))</f>
        <v/>
      </c>
      <c r="CY111" s="390" t="str">
        <f ca="1">+IF(OFFSET('Sanitation Data'!$F$32,0,10*ROW('Sanitation Data'!F105))="","",OFFSET('Sanitation Data'!$F$32,0,10*ROW('Sanitation Data'!F105)))</f>
        <v/>
      </c>
      <c r="CZ111" s="390" t="str">
        <f ca="1">+IF(OFFSET('Sanitation Data'!$G$28,0,10*ROW('Sanitation Data'!G105))="","",OFFSET('Sanitation Data'!$G$28,0,10*ROW('Sanitation Data'!G105)))</f>
        <v/>
      </c>
      <c r="DA111" s="390" t="str">
        <f ca="1">+IF(OFFSET('Sanitation Data'!$G$29,0,10*ROW('Sanitation Data'!G105))="","",OFFSET('Sanitation Data'!$G$29,0,10*ROW('Sanitation Data'!G105)))</f>
        <v/>
      </c>
      <c r="DB111" s="390" t="str">
        <f ca="1">+IF(OFFSET('Sanitation Data'!$G$30,0,10*ROW('Sanitation Data'!G105))="","",OFFSET('Sanitation Data'!$G$30,0,10*ROW('Sanitation Data'!G105)))</f>
        <v/>
      </c>
      <c r="DC111" s="390" t="str">
        <f ca="1">+IF(OFFSET('Sanitation Data'!$G$31,0,10*ROW('Sanitation Data'!G105))="","",OFFSET('Sanitation Data'!$G$31,0,10*ROW('Sanitation Data'!G105)))</f>
        <v/>
      </c>
      <c r="DD111" s="390" t="str">
        <f ca="1">+IF(OFFSET('Sanitation Data'!$G$32,0,10*ROW('Sanitation Data'!G105))="","",OFFSET('Sanitation Data'!$G$32,0,10*ROW('Sanitation Data'!G105)))</f>
        <v/>
      </c>
      <c r="DE111" s="390" t="str">
        <f ca="1">+IF(OFFSET('Sanitation Data'!$H$28,0,10*ROW('Sanitation Data'!H105))="","",OFFSET('Sanitation Data'!$H$28,0,10*ROW('Sanitation Data'!H105)))</f>
        <v/>
      </c>
      <c r="DF111" s="390" t="str">
        <f ca="1">+IF(OFFSET('Sanitation Data'!$H$29,0,10*ROW('Sanitation Data'!H105))="","",OFFSET('Sanitation Data'!$H$29,0,10*ROW('Sanitation Data'!H105)))</f>
        <v/>
      </c>
      <c r="DG111" s="390" t="str">
        <f ca="1">+IF(OFFSET('Sanitation Data'!$H$30,0,10*ROW('Sanitation Data'!H105))="","",OFFSET('Sanitation Data'!$H$30,0,10*ROW('Sanitation Data'!H105)))</f>
        <v/>
      </c>
      <c r="DH111" s="390" t="str">
        <f ca="1">+IF(OFFSET('Sanitation Data'!$H$31,0,10*ROW('Sanitation Data'!H105))="","",OFFSET('Sanitation Data'!$H$31,0,10*ROW('Sanitation Data'!H105)))</f>
        <v/>
      </c>
      <c r="DI111" s="390" t="str">
        <f ca="1">+IF(OFFSET('Sanitation Data'!$H$32,0,10*ROW('Sanitation Data'!H105))="","",OFFSET('Sanitation Data'!$H$32,0,10*ROW('Sanitation Data'!H105)))</f>
        <v/>
      </c>
      <c r="DJ111" s="390" t="str">
        <f ca="1">+IF(OFFSET('Sanitation Data'!$I$28,0,10*ROW('Sanitation Data'!I105))="","",OFFSET('Sanitation Data'!$I$28,0,10*ROW('Sanitation Data'!I105)))</f>
        <v/>
      </c>
      <c r="DK111" s="390" t="str">
        <f ca="1">+IF(OFFSET('Sanitation Data'!$I$29,0,10*ROW('Sanitation Data'!I105))="","",OFFSET('Sanitation Data'!$I$29,0,10*ROW('Sanitation Data'!I105)))</f>
        <v/>
      </c>
      <c r="DL111" s="390" t="str">
        <f ca="1">+IF(OFFSET('Sanitation Data'!$I$30,0,10*ROW('Sanitation Data'!I105))="","",OFFSET('Sanitation Data'!$I$30,0,10*ROW('Sanitation Data'!I105)))</f>
        <v/>
      </c>
      <c r="DM111" s="390" t="str">
        <f ca="1">+IF(OFFSET('Sanitation Data'!$I$31,0,10*ROW('Sanitation Data'!I105))="","",OFFSET('Sanitation Data'!$I$31,0,10*ROW('Sanitation Data'!I105)))</f>
        <v/>
      </c>
      <c r="DN111" s="390" t="str">
        <f ca="1">+IF(OFFSET('Sanitation Data'!$I$32,0,10*ROW('Sanitation Data'!I105))="","",OFFSET('Sanitation Data'!$I$32,0,10*ROW('Sanitation Data'!I105)))</f>
        <v/>
      </c>
      <c r="DO111" s="390" t="str">
        <f ca="1">+IF(OFFSET('Hygiene Data'!$D$11,0,10*ROW('Hygiene Data'!D105))="","",OFFSET('Hygiene Data'!$D$11,0,10*ROW('Hygiene Data'!D105)))</f>
        <v/>
      </c>
      <c r="DP111" s="390" t="str">
        <f ca="1">+IF(OFFSET('Hygiene Data'!$D$12,0,10*ROW('Hygiene Data'!D105))="","",OFFSET('Hygiene Data'!$D$12,0,10*ROW('Hygiene Data'!D105)))</f>
        <v/>
      </c>
      <c r="DQ111" s="390" t="str">
        <f ca="1">+IF(OFFSET('Hygiene Data'!$D$13,0,10*ROW('Hygiene Data'!D105))="","",OFFSET('Hygiene Data'!$D$13,0,10*ROW('Hygiene Data'!D105)))</f>
        <v/>
      </c>
      <c r="DR111" s="390" t="str">
        <f ca="1">+IF(OFFSET('Hygiene Data'!$E$11,0,10*ROW('Hygiene Data'!E105))="","",OFFSET('Hygiene Data'!$E$11,0,10*ROW('Hygiene Data'!E105)))</f>
        <v/>
      </c>
      <c r="DS111" s="390" t="str">
        <f ca="1">+IF(OFFSET('Hygiene Data'!$E$12,0,10*ROW('Hygiene Data'!E105))="","",OFFSET('Hygiene Data'!$E$12,0,10*ROW('Hygiene Data'!E105)))</f>
        <v/>
      </c>
      <c r="DT111" s="390" t="str">
        <f ca="1">+IF(OFFSET('Hygiene Data'!$E$13,0,10*ROW('Hygiene Data'!E105))="","",OFFSET('Hygiene Data'!$E$13,0,10*ROW('Hygiene Data'!E105)))</f>
        <v/>
      </c>
      <c r="DU111" s="390" t="str">
        <f ca="1">+IF(OFFSET('Hygiene Data'!$F$11,0,10*ROW('Hygiene Data'!F105))="","",OFFSET('Hygiene Data'!$F$11,0,10*ROW('Hygiene Data'!F105)))</f>
        <v/>
      </c>
      <c r="DV111" s="390" t="str">
        <f ca="1">+IF(OFFSET('Hygiene Data'!$F$12,0,10*ROW('Hygiene Data'!F105))="","",OFFSET('Hygiene Data'!$F$12,0,10*ROW('Hygiene Data'!F105)))</f>
        <v/>
      </c>
      <c r="DW111" s="390" t="str">
        <f ca="1">+IF(OFFSET('Hygiene Data'!$F$13,0,10*ROW('Hygiene Data'!F105))="","",OFFSET('Hygiene Data'!$F$13,0,10*ROW('Hygiene Data'!F105)))</f>
        <v/>
      </c>
      <c r="DX111" s="390" t="str">
        <f ca="1">+IF(OFFSET('Hygiene Data'!$G$11,0,10*ROW('Hygiene Data'!G105))="","",OFFSET('Hygiene Data'!$G$11,0,10*ROW('Hygiene Data'!G105)))</f>
        <v/>
      </c>
      <c r="DY111" s="390" t="str">
        <f ca="1">+IF(OFFSET('Hygiene Data'!$G$12,0,10*ROW('Hygiene Data'!G105))="","",OFFSET('Hygiene Data'!$G$12,0,10*ROW('Hygiene Data'!G105)))</f>
        <v/>
      </c>
      <c r="DZ111" s="390" t="str">
        <f ca="1">+IF(OFFSET('Hygiene Data'!$G$13,0,10*ROW('Hygiene Data'!G105))="","",OFFSET('Hygiene Data'!$G$13,0,10*ROW('Hygiene Data'!G105)))</f>
        <v/>
      </c>
      <c r="EA111" s="390" t="str">
        <f ca="1">+IF(OFFSET('Hygiene Data'!$H$11,0,10*ROW('Hygiene Data'!H105))="","",OFFSET('Hygiene Data'!$H$11,0,10*ROW('Hygiene Data'!H105)))</f>
        <v/>
      </c>
      <c r="EB111" s="390" t="str">
        <f ca="1">+IF(OFFSET('Hygiene Data'!$H$12,0,10*ROW('Hygiene Data'!H105))="","",OFFSET('Hygiene Data'!$H$12,0,10*ROW('Hygiene Data'!H105)))</f>
        <v/>
      </c>
      <c r="EC111" s="390" t="str">
        <f ca="1">+IF(OFFSET('Hygiene Data'!$H$13,0,10*ROW('Hygiene Data'!H105))="","",OFFSET('Hygiene Data'!$H$13,0,10*ROW('Hygiene Data'!H105)))</f>
        <v/>
      </c>
      <c r="ED111" s="390" t="str">
        <f ca="1">+IF(OFFSET('Hygiene Data'!$I$11,0,10*ROW('Hygiene Data'!I105))="","",OFFSET('Hygiene Data'!$I$11,0,10*ROW('Hygiene Data'!I105)))</f>
        <v/>
      </c>
      <c r="EE111" s="390" t="str">
        <f ca="1">+IF(OFFSET('Hygiene Data'!$I$12,0,10*ROW('Hygiene Data'!I105))="","",OFFSET('Hygiene Data'!$I$12,0,10*ROW('Hygiene Data'!I105)))</f>
        <v/>
      </c>
      <c r="EF111" s="390" t="str">
        <f ca="1">+IF(OFFSET('Hygiene Data'!$I$13,0,10*ROW('Hygiene Data'!I105))="","",OFFSET('Hygiene Data'!$I$13,0,10*ROW('Hygiene Data'!I105)))</f>
        <v/>
      </c>
    </row>
    <row r="112" spans="1:136" x14ac:dyDescent="0.25">
      <c r="A112" s="499" t="str">
        <f ca="1">+IF(OFFSET('Water Data'!$B$2,0,10*ROW('Water Data'!E106))="","",OFFSET('Water Data'!$B$2,0,10*ROW('Water Data'!E106)))</f>
        <v/>
      </c>
      <c r="B112" s="499"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26" t="str">
        <f t="shared" ca="1" si="1"/>
        <v/>
      </c>
      <c r="D112" s="527"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27"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27"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27"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27"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27"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27"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27"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27"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27"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27"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27"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27"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27"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27"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27"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27"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27"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28"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28"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28"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28"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28"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28"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28"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28"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28"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28"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28"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28"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28"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28"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28"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28"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28"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28"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28"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28"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28"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28"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28"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28"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28"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28"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28"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28"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28"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28"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29"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605"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29"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29"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29"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29"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29"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29"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29"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29"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29"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29"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29"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29"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29"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29"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29"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29"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90" t="str">
        <f ca="1">+IF(OFFSET('Water Data'!$D$27,0,10*ROW('Water Data'!D106))="","",OFFSET('Water Data'!$D$27,0,10*ROW('Water Data'!D106)))</f>
        <v/>
      </c>
      <c r="BT112" s="390" t="str">
        <f ca="1">+IF(OFFSET('Water Data'!$D$28,0,10*ROW('Water Data'!D106))="","",OFFSET('Water Data'!$D$28,0,10*ROW('Water Data'!D106)))</f>
        <v/>
      </c>
      <c r="BU112" s="390" t="str">
        <f ca="1">+IF(OFFSET('Water Data'!$D$29,0,10*ROW('Water Data'!D106))="","",OFFSET('Water Data'!$D$29,0,10*ROW('Water Data'!D106)))</f>
        <v/>
      </c>
      <c r="BV112" s="390" t="str">
        <f ca="1">+IF(OFFSET('Water Data'!$E$27,0,10*ROW('Water Data'!E106))="","",OFFSET('Water Data'!$E$27,0,10*ROW('Water Data'!E106)))</f>
        <v/>
      </c>
      <c r="BW112" s="390" t="str">
        <f ca="1">+IF(OFFSET('Water Data'!$E$28,0,10*ROW('Water Data'!E106))="","",OFFSET('Water Data'!$E$28,0,10*ROW('Water Data'!E106)))</f>
        <v/>
      </c>
      <c r="BX112" s="390" t="str">
        <f ca="1">+IF(OFFSET('Water Data'!$E$29,0,10*ROW('Water Data'!E106))="","",OFFSET('Water Data'!$E$29,0,10*ROW('Water Data'!E106)))</f>
        <v/>
      </c>
      <c r="BY112" s="390" t="str">
        <f ca="1">+IF(OFFSET('Water Data'!$F$27,0,10*ROW('Water Data'!F106))="","",OFFSET('Water Data'!$F$27,0,10*ROW('Water Data'!F106)))</f>
        <v/>
      </c>
      <c r="BZ112" s="390" t="str">
        <f ca="1">+IF(OFFSET('Water Data'!$F$28,0,10*ROW('Water Data'!F106))="","",OFFSET('Water Data'!$F$28,0,10*ROW('Water Data'!F106)))</f>
        <v/>
      </c>
      <c r="CA112" s="390" t="str">
        <f ca="1">+IF(OFFSET('Water Data'!$F$29,0,10*ROW('Water Data'!F106))="","",OFFSET('Water Data'!$F$29,0,10*ROW('Water Data'!F106)))</f>
        <v/>
      </c>
      <c r="CB112" s="390" t="str">
        <f ca="1">+IF(OFFSET('Water Data'!$G$27,0,10*ROW('Water Data'!G106))="","",OFFSET('Water Data'!$G$27,0,10*ROW('Water Data'!G106)))</f>
        <v/>
      </c>
      <c r="CC112" s="390" t="str">
        <f ca="1">+IF(OFFSET('Water Data'!$G$28,0,10*ROW('Water Data'!G106))="","",OFFSET('Water Data'!$G$28,0,10*ROW('Water Data'!G106)))</f>
        <v/>
      </c>
      <c r="CD112" s="390" t="str">
        <f ca="1">+IF(OFFSET('Water Data'!$G$29,0,10*ROW('Water Data'!G106))="","",OFFSET('Water Data'!$G$29,0,10*ROW('Water Data'!G106)))</f>
        <v/>
      </c>
      <c r="CE112" s="390" t="str">
        <f ca="1">+IF(OFFSET('Water Data'!$H$27,0,10*ROW('Water Data'!H106))="","",OFFSET('Water Data'!$H$27,0,10*ROW('Water Data'!H106)))</f>
        <v/>
      </c>
      <c r="CF112" s="390" t="str">
        <f ca="1">+IF(OFFSET('Water Data'!$H$28,0,10*ROW('Water Data'!H106))="","",OFFSET('Water Data'!$H$28,0,10*ROW('Water Data'!H106)))</f>
        <v/>
      </c>
      <c r="CG112" s="390" t="str">
        <f ca="1">+IF(OFFSET('Water Data'!$H$29,0,10*ROW('Water Data'!H106))="","",OFFSET('Water Data'!$H$29,0,10*ROW('Water Data'!H106)))</f>
        <v/>
      </c>
      <c r="CH112" s="390" t="str">
        <f ca="1">+IF(OFFSET('Water Data'!$I$27,0,10*ROW('Water Data'!I106))="","",OFFSET('Water Data'!$I$27,0,10*ROW('Water Data'!I106)))</f>
        <v/>
      </c>
      <c r="CI112" s="390" t="str">
        <f ca="1">+IF(OFFSET('Water Data'!$I$28,0,10*ROW('Water Data'!I106))="","",OFFSET('Water Data'!$I$28,0,10*ROW('Water Data'!I106)))</f>
        <v/>
      </c>
      <c r="CJ112" s="390" t="str">
        <f ca="1">+IF(OFFSET('Water Data'!$I$29,0,10*ROW('Water Data'!I106))="","",OFFSET('Water Data'!$I$29,0,10*ROW('Water Data'!I106)))</f>
        <v/>
      </c>
      <c r="CK112" s="390" t="str">
        <f ca="1">+IF(OFFSET('Sanitation Data'!$D$28,0,10*ROW('Sanitation Data'!D106))="","",OFFSET('Sanitation Data'!$D$28,0,10*ROW('Sanitation Data'!D106)))</f>
        <v/>
      </c>
      <c r="CL112" s="390" t="str">
        <f ca="1">+IF(OFFSET('Sanitation Data'!$D$29,0,10*ROW('Sanitation Data'!D106))="","",OFFSET('Sanitation Data'!$D$29,0,10*ROW('Sanitation Data'!D106)))</f>
        <v/>
      </c>
      <c r="CM112" s="390" t="str">
        <f ca="1">+IF(OFFSET('Sanitation Data'!$D$30,0,10*ROW('Sanitation Data'!D106))="","",OFFSET('Sanitation Data'!$D$30,0,10*ROW('Sanitation Data'!D106)))</f>
        <v/>
      </c>
      <c r="CN112" s="390" t="str">
        <f ca="1">+IF(OFFSET('Sanitation Data'!$D$31,0,10*ROW('Sanitation Data'!D106))="","",OFFSET('Sanitation Data'!$D$31,0,10*ROW('Sanitation Data'!D106)))</f>
        <v/>
      </c>
      <c r="CO112" s="390" t="str">
        <f ca="1">+IF(OFFSET('Sanitation Data'!$D$32,0,10*ROW('Sanitation Data'!D106))="","",OFFSET('Sanitation Data'!$D$32,0,10*ROW('Sanitation Data'!D106)))</f>
        <v/>
      </c>
      <c r="CP112" s="390" t="str">
        <f ca="1">+IF(OFFSET('Sanitation Data'!$E$28,0,10*ROW('Sanitation Data'!E106))="","",OFFSET('Sanitation Data'!$E$28,0,10*ROW('Sanitation Data'!E106)))</f>
        <v/>
      </c>
      <c r="CQ112" s="390" t="str">
        <f ca="1">+IF(OFFSET('Sanitation Data'!$E$29,0,10*ROW('Sanitation Data'!E106))="","",OFFSET('Sanitation Data'!$E$29,0,10*ROW('Sanitation Data'!E106)))</f>
        <v/>
      </c>
      <c r="CR112" s="390" t="str">
        <f ca="1">+IF(OFFSET('Sanitation Data'!$E$30,0,10*ROW('Sanitation Data'!E106))="","",OFFSET('Sanitation Data'!$E$30,0,10*ROW('Sanitation Data'!E106)))</f>
        <v/>
      </c>
      <c r="CS112" s="390" t="str">
        <f ca="1">+IF(OFFSET('Sanitation Data'!$E$31,0,10*ROW('Sanitation Data'!E106))="","",OFFSET('Sanitation Data'!$E$31,0,10*ROW('Sanitation Data'!E106)))</f>
        <v/>
      </c>
      <c r="CT112" s="390" t="str">
        <f ca="1">+IF(OFFSET('Sanitation Data'!$E$32,0,10*ROW('Sanitation Data'!E106))="","",OFFSET('Sanitation Data'!$E$32,0,10*ROW('Sanitation Data'!E106)))</f>
        <v/>
      </c>
      <c r="CU112" s="390" t="str">
        <f ca="1">+IF(OFFSET('Sanitation Data'!$F$28,0,10*ROW('Sanitation Data'!F106))="","",OFFSET('Sanitation Data'!$F$28,0,10*ROW('Sanitation Data'!F106)))</f>
        <v/>
      </c>
      <c r="CV112" s="390" t="str">
        <f ca="1">+IF(OFFSET('Sanitation Data'!$F$29,0,10*ROW('Sanitation Data'!F106))="","",OFFSET('Sanitation Data'!$F$29,0,10*ROW('Sanitation Data'!F106)))</f>
        <v/>
      </c>
      <c r="CW112" s="390" t="str">
        <f ca="1">+IF(OFFSET('Sanitation Data'!$F$30,0,10*ROW('Sanitation Data'!F106))="","",OFFSET('Sanitation Data'!$F$30,0,10*ROW('Sanitation Data'!F106)))</f>
        <v/>
      </c>
      <c r="CX112" s="390" t="str">
        <f ca="1">+IF(OFFSET('Sanitation Data'!$F$31,0,10*ROW('Sanitation Data'!F106))="","",OFFSET('Sanitation Data'!$F$31,0,10*ROW('Sanitation Data'!F106)))</f>
        <v/>
      </c>
      <c r="CY112" s="390" t="str">
        <f ca="1">+IF(OFFSET('Sanitation Data'!$F$32,0,10*ROW('Sanitation Data'!F106))="","",OFFSET('Sanitation Data'!$F$32,0,10*ROW('Sanitation Data'!F106)))</f>
        <v/>
      </c>
      <c r="CZ112" s="390" t="str">
        <f ca="1">+IF(OFFSET('Sanitation Data'!$G$28,0,10*ROW('Sanitation Data'!G106))="","",OFFSET('Sanitation Data'!$G$28,0,10*ROW('Sanitation Data'!G106)))</f>
        <v/>
      </c>
      <c r="DA112" s="390" t="str">
        <f ca="1">+IF(OFFSET('Sanitation Data'!$G$29,0,10*ROW('Sanitation Data'!G106))="","",OFFSET('Sanitation Data'!$G$29,0,10*ROW('Sanitation Data'!G106)))</f>
        <v/>
      </c>
      <c r="DB112" s="390" t="str">
        <f ca="1">+IF(OFFSET('Sanitation Data'!$G$30,0,10*ROW('Sanitation Data'!G106))="","",OFFSET('Sanitation Data'!$G$30,0,10*ROW('Sanitation Data'!G106)))</f>
        <v/>
      </c>
      <c r="DC112" s="390" t="str">
        <f ca="1">+IF(OFFSET('Sanitation Data'!$G$31,0,10*ROW('Sanitation Data'!G106))="","",OFFSET('Sanitation Data'!$G$31,0,10*ROW('Sanitation Data'!G106)))</f>
        <v/>
      </c>
      <c r="DD112" s="390" t="str">
        <f ca="1">+IF(OFFSET('Sanitation Data'!$G$32,0,10*ROW('Sanitation Data'!G106))="","",OFFSET('Sanitation Data'!$G$32,0,10*ROW('Sanitation Data'!G106)))</f>
        <v/>
      </c>
      <c r="DE112" s="390" t="str">
        <f ca="1">+IF(OFFSET('Sanitation Data'!$H$28,0,10*ROW('Sanitation Data'!H106))="","",OFFSET('Sanitation Data'!$H$28,0,10*ROW('Sanitation Data'!H106)))</f>
        <v/>
      </c>
      <c r="DF112" s="390" t="str">
        <f ca="1">+IF(OFFSET('Sanitation Data'!$H$29,0,10*ROW('Sanitation Data'!H106))="","",OFFSET('Sanitation Data'!$H$29,0,10*ROW('Sanitation Data'!H106)))</f>
        <v/>
      </c>
      <c r="DG112" s="390" t="str">
        <f ca="1">+IF(OFFSET('Sanitation Data'!$H$30,0,10*ROW('Sanitation Data'!H106))="","",OFFSET('Sanitation Data'!$H$30,0,10*ROW('Sanitation Data'!H106)))</f>
        <v/>
      </c>
      <c r="DH112" s="390" t="str">
        <f ca="1">+IF(OFFSET('Sanitation Data'!$H$31,0,10*ROW('Sanitation Data'!H106))="","",OFFSET('Sanitation Data'!$H$31,0,10*ROW('Sanitation Data'!H106)))</f>
        <v/>
      </c>
      <c r="DI112" s="390" t="str">
        <f ca="1">+IF(OFFSET('Sanitation Data'!$H$32,0,10*ROW('Sanitation Data'!H106))="","",OFFSET('Sanitation Data'!$H$32,0,10*ROW('Sanitation Data'!H106)))</f>
        <v/>
      </c>
      <c r="DJ112" s="390" t="str">
        <f ca="1">+IF(OFFSET('Sanitation Data'!$I$28,0,10*ROW('Sanitation Data'!I106))="","",OFFSET('Sanitation Data'!$I$28,0,10*ROW('Sanitation Data'!I106)))</f>
        <v/>
      </c>
      <c r="DK112" s="390" t="str">
        <f ca="1">+IF(OFFSET('Sanitation Data'!$I$29,0,10*ROW('Sanitation Data'!I106))="","",OFFSET('Sanitation Data'!$I$29,0,10*ROW('Sanitation Data'!I106)))</f>
        <v/>
      </c>
      <c r="DL112" s="390" t="str">
        <f ca="1">+IF(OFFSET('Sanitation Data'!$I$30,0,10*ROW('Sanitation Data'!I106))="","",OFFSET('Sanitation Data'!$I$30,0,10*ROW('Sanitation Data'!I106)))</f>
        <v/>
      </c>
      <c r="DM112" s="390" t="str">
        <f ca="1">+IF(OFFSET('Sanitation Data'!$I$31,0,10*ROW('Sanitation Data'!I106))="","",OFFSET('Sanitation Data'!$I$31,0,10*ROW('Sanitation Data'!I106)))</f>
        <v/>
      </c>
      <c r="DN112" s="390" t="str">
        <f ca="1">+IF(OFFSET('Sanitation Data'!$I$32,0,10*ROW('Sanitation Data'!I106))="","",OFFSET('Sanitation Data'!$I$32,0,10*ROW('Sanitation Data'!I106)))</f>
        <v/>
      </c>
      <c r="DO112" s="390" t="str">
        <f ca="1">+IF(OFFSET('Hygiene Data'!$D$11,0,10*ROW('Hygiene Data'!D106))="","",OFFSET('Hygiene Data'!$D$11,0,10*ROW('Hygiene Data'!D106)))</f>
        <v/>
      </c>
      <c r="DP112" s="390" t="str">
        <f ca="1">+IF(OFFSET('Hygiene Data'!$D$12,0,10*ROW('Hygiene Data'!D106))="","",OFFSET('Hygiene Data'!$D$12,0,10*ROW('Hygiene Data'!D106)))</f>
        <v/>
      </c>
      <c r="DQ112" s="390" t="str">
        <f ca="1">+IF(OFFSET('Hygiene Data'!$D$13,0,10*ROW('Hygiene Data'!D106))="","",OFFSET('Hygiene Data'!$D$13,0,10*ROW('Hygiene Data'!D106)))</f>
        <v/>
      </c>
      <c r="DR112" s="390" t="str">
        <f ca="1">+IF(OFFSET('Hygiene Data'!$E$11,0,10*ROW('Hygiene Data'!E106))="","",OFFSET('Hygiene Data'!$E$11,0,10*ROW('Hygiene Data'!E106)))</f>
        <v/>
      </c>
      <c r="DS112" s="390" t="str">
        <f ca="1">+IF(OFFSET('Hygiene Data'!$E$12,0,10*ROW('Hygiene Data'!E106))="","",OFFSET('Hygiene Data'!$E$12,0,10*ROW('Hygiene Data'!E106)))</f>
        <v/>
      </c>
      <c r="DT112" s="390" t="str">
        <f ca="1">+IF(OFFSET('Hygiene Data'!$E$13,0,10*ROW('Hygiene Data'!E106))="","",OFFSET('Hygiene Data'!$E$13,0,10*ROW('Hygiene Data'!E106)))</f>
        <v/>
      </c>
      <c r="DU112" s="390" t="str">
        <f ca="1">+IF(OFFSET('Hygiene Data'!$F$11,0,10*ROW('Hygiene Data'!F106))="","",OFFSET('Hygiene Data'!$F$11,0,10*ROW('Hygiene Data'!F106)))</f>
        <v/>
      </c>
      <c r="DV112" s="390" t="str">
        <f ca="1">+IF(OFFSET('Hygiene Data'!$F$12,0,10*ROW('Hygiene Data'!F106))="","",OFFSET('Hygiene Data'!$F$12,0,10*ROW('Hygiene Data'!F106)))</f>
        <v/>
      </c>
      <c r="DW112" s="390" t="str">
        <f ca="1">+IF(OFFSET('Hygiene Data'!$F$13,0,10*ROW('Hygiene Data'!F106))="","",OFFSET('Hygiene Data'!$F$13,0,10*ROW('Hygiene Data'!F106)))</f>
        <v/>
      </c>
      <c r="DX112" s="390" t="str">
        <f ca="1">+IF(OFFSET('Hygiene Data'!$G$11,0,10*ROW('Hygiene Data'!G106))="","",OFFSET('Hygiene Data'!$G$11,0,10*ROW('Hygiene Data'!G106)))</f>
        <v/>
      </c>
      <c r="DY112" s="390" t="str">
        <f ca="1">+IF(OFFSET('Hygiene Data'!$G$12,0,10*ROW('Hygiene Data'!G106))="","",OFFSET('Hygiene Data'!$G$12,0,10*ROW('Hygiene Data'!G106)))</f>
        <v/>
      </c>
      <c r="DZ112" s="390" t="str">
        <f ca="1">+IF(OFFSET('Hygiene Data'!$G$13,0,10*ROW('Hygiene Data'!G106))="","",OFFSET('Hygiene Data'!$G$13,0,10*ROW('Hygiene Data'!G106)))</f>
        <v/>
      </c>
      <c r="EA112" s="390" t="str">
        <f ca="1">+IF(OFFSET('Hygiene Data'!$H$11,0,10*ROW('Hygiene Data'!H106))="","",OFFSET('Hygiene Data'!$H$11,0,10*ROW('Hygiene Data'!H106)))</f>
        <v/>
      </c>
      <c r="EB112" s="390" t="str">
        <f ca="1">+IF(OFFSET('Hygiene Data'!$H$12,0,10*ROW('Hygiene Data'!H106))="","",OFFSET('Hygiene Data'!$H$12,0,10*ROW('Hygiene Data'!H106)))</f>
        <v/>
      </c>
      <c r="EC112" s="390" t="str">
        <f ca="1">+IF(OFFSET('Hygiene Data'!$H$13,0,10*ROW('Hygiene Data'!H106))="","",OFFSET('Hygiene Data'!$H$13,0,10*ROW('Hygiene Data'!H106)))</f>
        <v/>
      </c>
      <c r="ED112" s="390" t="str">
        <f ca="1">+IF(OFFSET('Hygiene Data'!$I$11,0,10*ROW('Hygiene Data'!I106))="","",OFFSET('Hygiene Data'!$I$11,0,10*ROW('Hygiene Data'!I106)))</f>
        <v/>
      </c>
      <c r="EE112" s="390" t="str">
        <f ca="1">+IF(OFFSET('Hygiene Data'!$I$12,0,10*ROW('Hygiene Data'!I106))="","",OFFSET('Hygiene Data'!$I$12,0,10*ROW('Hygiene Data'!I106)))</f>
        <v/>
      </c>
      <c r="EF112" s="390" t="str">
        <f ca="1">+IF(OFFSET('Hygiene Data'!$I$13,0,10*ROW('Hygiene Data'!I106))="","",OFFSET('Hygiene Data'!$I$13,0,10*ROW('Hygiene Data'!I106)))</f>
        <v/>
      </c>
    </row>
    <row r="113" spans="1:136" x14ac:dyDescent="0.25">
      <c r="A113" s="499" t="str">
        <f ca="1">+IF(OFFSET('Water Data'!$B$2,0,10*ROW('Water Data'!E107))="","",OFFSET('Water Data'!$B$2,0,10*ROW('Water Data'!E107)))</f>
        <v/>
      </c>
      <c r="B113" s="499"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26" t="str">
        <f t="shared" ca="1" si="1"/>
        <v/>
      </c>
      <c r="D113" s="527"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27"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27"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27"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27"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27"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27"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27"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27"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27"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27"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27"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27"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27"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27"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27"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27"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27"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28"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28"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28"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28"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28"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28"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28"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28"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28"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28"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28"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28"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28"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28"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28"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28"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28"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28"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28"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28"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28"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28"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28"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28"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28"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28"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28"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28"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28"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28"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29"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605"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29"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29"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29"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29"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29"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29"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29"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29"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29"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29"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29"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29"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29"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29"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29"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29"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90" t="str">
        <f ca="1">+IF(OFFSET('Water Data'!$D$27,0,10*ROW('Water Data'!D107))="","",OFFSET('Water Data'!$D$27,0,10*ROW('Water Data'!D107)))</f>
        <v/>
      </c>
      <c r="BT113" s="390" t="str">
        <f ca="1">+IF(OFFSET('Water Data'!$D$28,0,10*ROW('Water Data'!D107))="","",OFFSET('Water Data'!$D$28,0,10*ROW('Water Data'!D107)))</f>
        <v/>
      </c>
      <c r="BU113" s="390" t="str">
        <f ca="1">+IF(OFFSET('Water Data'!$D$29,0,10*ROW('Water Data'!D107))="","",OFFSET('Water Data'!$D$29,0,10*ROW('Water Data'!D107)))</f>
        <v/>
      </c>
      <c r="BV113" s="390" t="str">
        <f ca="1">+IF(OFFSET('Water Data'!$E$27,0,10*ROW('Water Data'!E107))="","",OFFSET('Water Data'!$E$27,0,10*ROW('Water Data'!E107)))</f>
        <v/>
      </c>
      <c r="BW113" s="390" t="str">
        <f ca="1">+IF(OFFSET('Water Data'!$E$28,0,10*ROW('Water Data'!E107))="","",OFFSET('Water Data'!$E$28,0,10*ROW('Water Data'!E107)))</f>
        <v/>
      </c>
      <c r="BX113" s="390" t="str">
        <f ca="1">+IF(OFFSET('Water Data'!$E$29,0,10*ROW('Water Data'!E107))="","",OFFSET('Water Data'!$E$29,0,10*ROW('Water Data'!E107)))</f>
        <v/>
      </c>
      <c r="BY113" s="390" t="str">
        <f ca="1">+IF(OFFSET('Water Data'!$F$27,0,10*ROW('Water Data'!F107))="","",OFFSET('Water Data'!$F$27,0,10*ROW('Water Data'!F107)))</f>
        <v/>
      </c>
      <c r="BZ113" s="390" t="str">
        <f ca="1">+IF(OFFSET('Water Data'!$F$28,0,10*ROW('Water Data'!F107))="","",OFFSET('Water Data'!$F$28,0,10*ROW('Water Data'!F107)))</f>
        <v/>
      </c>
      <c r="CA113" s="390" t="str">
        <f ca="1">+IF(OFFSET('Water Data'!$F$29,0,10*ROW('Water Data'!F107))="","",OFFSET('Water Data'!$F$29,0,10*ROW('Water Data'!F107)))</f>
        <v/>
      </c>
      <c r="CB113" s="390" t="str">
        <f ca="1">+IF(OFFSET('Water Data'!$G$27,0,10*ROW('Water Data'!G107))="","",OFFSET('Water Data'!$G$27,0,10*ROW('Water Data'!G107)))</f>
        <v/>
      </c>
      <c r="CC113" s="390" t="str">
        <f ca="1">+IF(OFFSET('Water Data'!$G$28,0,10*ROW('Water Data'!G107))="","",OFFSET('Water Data'!$G$28,0,10*ROW('Water Data'!G107)))</f>
        <v/>
      </c>
      <c r="CD113" s="390" t="str">
        <f ca="1">+IF(OFFSET('Water Data'!$G$29,0,10*ROW('Water Data'!G107))="","",OFFSET('Water Data'!$G$29,0,10*ROW('Water Data'!G107)))</f>
        <v/>
      </c>
      <c r="CE113" s="390" t="str">
        <f ca="1">+IF(OFFSET('Water Data'!$H$27,0,10*ROW('Water Data'!H107))="","",OFFSET('Water Data'!$H$27,0,10*ROW('Water Data'!H107)))</f>
        <v/>
      </c>
      <c r="CF113" s="390" t="str">
        <f ca="1">+IF(OFFSET('Water Data'!$H$28,0,10*ROW('Water Data'!H107))="","",OFFSET('Water Data'!$H$28,0,10*ROW('Water Data'!H107)))</f>
        <v/>
      </c>
      <c r="CG113" s="390" t="str">
        <f ca="1">+IF(OFFSET('Water Data'!$H$29,0,10*ROW('Water Data'!H107))="","",OFFSET('Water Data'!$H$29,0,10*ROW('Water Data'!H107)))</f>
        <v/>
      </c>
      <c r="CH113" s="390" t="str">
        <f ca="1">+IF(OFFSET('Water Data'!$I$27,0,10*ROW('Water Data'!I107))="","",OFFSET('Water Data'!$I$27,0,10*ROW('Water Data'!I107)))</f>
        <v/>
      </c>
      <c r="CI113" s="390" t="str">
        <f ca="1">+IF(OFFSET('Water Data'!$I$28,0,10*ROW('Water Data'!I107))="","",OFFSET('Water Data'!$I$28,0,10*ROW('Water Data'!I107)))</f>
        <v/>
      </c>
      <c r="CJ113" s="390" t="str">
        <f ca="1">+IF(OFFSET('Water Data'!$I$29,0,10*ROW('Water Data'!I107))="","",OFFSET('Water Data'!$I$29,0,10*ROW('Water Data'!I107)))</f>
        <v/>
      </c>
      <c r="CK113" s="390" t="str">
        <f ca="1">+IF(OFFSET('Sanitation Data'!$D$28,0,10*ROW('Sanitation Data'!D107))="","",OFFSET('Sanitation Data'!$D$28,0,10*ROW('Sanitation Data'!D107)))</f>
        <v/>
      </c>
      <c r="CL113" s="390" t="str">
        <f ca="1">+IF(OFFSET('Sanitation Data'!$D$29,0,10*ROW('Sanitation Data'!D107))="","",OFFSET('Sanitation Data'!$D$29,0,10*ROW('Sanitation Data'!D107)))</f>
        <v/>
      </c>
      <c r="CM113" s="390" t="str">
        <f ca="1">+IF(OFFSET('Sanitation Data'!$D$30,0,10*ROW('Sanitation Data'!D107))="","",OFFSET('Sanitation Data'!$D$30,0,10*ROW('Sanitation Data'!D107)))</f>
        <v/>
      </c>
      <c r="CN113" s="390" t="str">
        <f ca="1">+IF(OFFSET('Sanitation Data'!$D$31,0,10*ROW('Sanitation Data'!D107))="","",OFFSET('Sanitation Data'!$D$31,0,10*ROW('Sanitation Data'!D107)))</f>
        <v/>
      </c>
      <c r="CO113" s="390" t="str">
        <f ca="1">+IF(OFFSET('Sanitation Data'!$D$32,0,10*ROW('Sanitation Data'!D107))="","",OFFSET('Sanitation Data'!$D$32,0,10*ROW('Sanitation Data'!D107)))</f>
        <v/>
      </c>
      <c r="CP113" s="390" t="str">
        <f ca="1">+IF(OFFSET('Sanitation Data'!$E$28,0,10*ROW('Sanitation Data'!E107))="","",OFFSET('Sanitation Data'!$E$28,0,10*ROW('Sanitation Data'!E107)))</f>
        <v/>
      </c>
      <c r="CQ113" s="390" t="str">
        <f ca="1">+IF(OFFSET('Sanitation Data'!$E$29,0,10*ROW('Sanitation Data'!E107))="","",OFFSET('Sanitation Data'!$E$29,0,10*ROW('Sanitation Data'!E107)))</f>
        <v/>
      </c>
      <c r="CR113" s="390" t="str">
        <f ca="1">+IF(OFFSET('Sanitation Data'!$E$30,0,10*ROW('Sanitation Data'!E107))="","",OFFSET('Sanitation Data'!$E$30,0,10*ROW('Sanitation Data'!E107)))</f>
        <v/>
      </c>
      <c r="CS113" s="390" t="str">
        <f ca="1">+IF(OFFSET('Sanitation Data'!$E$31,0,10*ROW('Sanitation Data'!E107))="","",OFFSET('Sanitation Data'!$E$31,0,10*ROW('Sanitation Data'!E107)))</f>
        <v/>
      </c>
      <c r="CT113" s="390" t="str">
        <f ca="1">+IF(OFFSET('Sanitation Data'!$E$32,0,10*ROW('Sanitation Data'!E107))="","",OFFSET('Sanitation Data'!$E$32,0,10*ROW('Sanitation Data'!E107)))</f>
        <v/>
      </c>
      <c r="CU113" s="390" t="str">
        <f ca="1">+IF(OFFSET('Sanitation Data'!$F$28,0,10*ROW('Sanitation Data'!F107))="","",OFFSET('Sanitation Data'!$F$28,0,10*ROW('Sanitation Data'!F107)))</f>
        <v/>
      </c>
      <c r="CV113" s="390" t="str">
        <f ca="1">+IF(OFFSET('Sanitation Data'!$F$29,0,10*ROW('Sanitation Data'!F107))="","",OFFSET('Sanitation Data'!$F$29,0,10*ROW('Sanitation Data'!F107)))</f>
        <v/>
      </c>
      <c r="CW113" s="390" t="str">
        <f ca="1">+IF(OFFSET('Sanitation Data'!$F$30,0,10*ROW('Sanitation Data'!F107))="","",OFFSET('Sanitation Data'!$F$30,0,10*ROW('Sanitation Data'!F107)))</f>
        <v/>
      </c>
      <c r="CX113" s="390" t="str">
        <f ca="1">+IF(OFFSET('Sanitation Data'!$F$31,0,10*ROW('Sanitation Data'!F107))="","",OFFSET('Sanitation Data'!$F$31,0,10*ROW('Sanitation Data'!F107)))</f>
        <v/>
      </c>
      <c r="CY113" s="390" t="str">
        <f ca="1">+IF(OFFSET('Sanitation Data'!$F$32,0,10*ROW('Sanitation Data'!F107))="","",OFFSET('Sanitation Data'!$F$32,0,10*ROW('Sanitation Data'!F107)))</f>
        <v/>
      </c>
      <c r="CZ113" s="390" t="str">
        <f ca="1">+IF(OFFSET('Sanitation Data'!$G$28,0,10*ROW('Sanitation Data'!G107))="","",OFFSET('Sanitation Data'!$G$28,0,10*ROW('Sanitation Data'!G107)))</f>
        <v/>
      </c>
      <c r="DA113" s="390" t="str">
        <f ca="1">+IF(OFFSET('Sanitation Data'!$G$29,0,10*ROW('Sanitation Data'!G107))="","",OFFSET('Sanitation Data'!$G$29,0,10*ROW('Sanitation Data'!G107)))</f>
        <v/>
      </c>
      <c r="DB113" s="390" t="str">
        <f ca="1">+IF(OFFSET('Sanitation Data'!$G$30,0,10*ROW('Sanitation Data'!G107))="","",OFFSET('Sanitation Data'!$G$30,0,10*ROW('Sanitation Data'!G107)))</f>
        <v/>
      </c>
      <c r="DC113" s="390" t="str">
        <f ca="1">+IF(OFFSET('Sanitation Data'!$G$31,0,10*ROW('Sanitation Data'!G107))="","",OFFSET('Sanitation Data'!$G$31,0,10*ROW('Sanitation Data'!G107)))</f>
        <v/>
      </c>
      <c r="DD113" s="390" t="str">
        <f ca="1">+IF(OFFSET('Sanitation Data'!$G$32,0,10*ROW('Sanitation Data'!G107))="","",OFFSET('Sanitation Data'!$G$32,0,10*ROW('Sanitation Data'!G107)))</f>
        <v/>
      </c>
      <c r="DE113" s="390" t="str">
        <f ca="1">+IF(OFFSET('Sanitation Data'!$H$28,0,10*ROW('Sanitation Data'!H107))="","",OFFSET('Sanitation Data'!$H$28,0,10*ROW('Sanitation Data'!H107)))</f>
        <v/>
      </c>
      <c r="DF113" s="390" t="str">
        <f ca="1">+IF(OFFSET('Sanitation Data'!$H$29,0,10*ROW('Sanitation Data'!H107))="","",OFFSET('Sanitation Data'!$H$29,0,10*ROW('Sanitation Data'!H107)))</f>
        <v/>
      </c>
      <c r="DG113" s="390" t="str">
        <f ca="1">+IF(OFFSET('Sanitation Data'!$H$30,0,10*ROW('Sanitation Data'!H107))="","",OFFSET('Sanitation Data'!$H$30,0,10*ROW('Sanitation Data'!H107)))</f>
        <v/>
      </c>
      <c r="DH113" s="390" t="str">
        <f ca="1">+IF(OFFSET('Sanitation Data'!$H$31,0,10*ROW('Sanitation Data'!H107))="","",OFFSET('Sanitation Data'!$H$31,0,10*ROW('Sanitation Data'!H107)))</f>
        <v/>
      </c>
      <c r="DI113" s="390" t="str">
        <f ca="1">+IF(OFFSET('Sanitation Data'!$H$32,0,10*ROW('Sanitation Data'!H107))="","",OFFSET('Sanitation Data'!$H$32,0,10*ROW('Sanitation Data'!H107)))</f>
        <v/>
      </c>
      <c r="DJ113" s="390" t="str">
        <f ca="1">+IF(OFFSET('Sanitation Data'!$I$28,0,10*ROW('Sanitation Data'!I107))="","",OFFSET('Sanitation Data'!$I$28,0,10*ROW('Sanitation Data'!I107)))</f>
        <v/>
      </c>
      <c r="DK113" s="390" t="str">
        <f ca="1">+IF(OFFSET('Sanitation Data'!$I$29,0,10*ROW('Sanitation Data'!I107))="","",OFFSET('Sanitation Data'!$I$29,0,10*ROW('Sanitation Data'!I107)))</f>
        <v/>
      </c>
      <c r="DL113" s="390" t="str">
        <f ca="1">+IF(OFFSET('Sanitation Data'!$I$30,0,10*ROW('Sanitation Data'!I107))="","",OFFSET('Sanitation Data'!$I$30,0,10*ROW('Sanitation Data'!I107)))</f>
        <v/>
      </c>
      <c r="DM113" s="390" t="str">
        <f ca="1">+IF(OFFSET('Sanitation Data'!$I$31,0,10*ROW('Sanitation Data'!I107))="","",OFFSET('Sanitation Data'!$I$31,0,10*ROW('Sanitation Data'!I107)))</f>
        <v/>
      </c>
      <c r="DN113" s="390" t="str">
        <f ca="1">+IF(OFFSET('Sanitation Data'!$I$32,0,10*ROW('Sanitation Data'!I107))="","",OFFSET('Sanitation Data'!$I$32,0,10*ROW('Sanitation Data'!I107)))</f>
        <v/>
      </c>
      <c r="DO113" s="390" t="str">
        <f ca="1">+IF(OFFSET('Hygiene Data'!$D$11,0,10*ROW('Hygiene Data'!D107))="","",OFFSET('Hygiene Data'!$D$11,0,10*ROW('Hygiene Data'!D107)))</f>
        <v/>
      </c>
      <c r="DP113" s="390" t="str">
        <f ca="1">+IF(OFFSET('Hygiene Data'!$D$12,0,10*ROW('Hygiene Data'!D107))="","",OFFSET('Hygiene Data'!$D$12,0,10*ROW('Hygiene Data'!D107)))</f>
        <v/>
      </c>
      <c r="DQ113" s="390" t="str">
        <f ca="1">+IF(OFFSET('Hygiene Data'!$D$13,0,10*ROW('Hygiene Data'!D107))="","",OFFSET('Hygiene Data'!$D$13,0,10*ROW('Hygiene Data'!D107)))</f>
        <v/>
      </c>
      <c r="DR113" s="390" t="str">
        <f ca="1">+IF(OFFSET('Hygiene Data'!$E$11,0,10*ROW('Hygiene Data'!E107))="","",OFFSET('Hygiene Data'!$E$11,0,10*ROW('Hygiene Data'!E107)))</f>
        <v/>
      </c>
      <c r="DS113" s="390" t="str">
        <f ca="1">+IF(OFFSET('Hygiene Data'!$E$12,0,10*ROW('Hygiene Data'!E107))="","",OFFSET('Hygiene Data'!$E$12,0,10*ROW('Hygiene Data'!E107)))</f>
        <v/>
      </c>
      <c r="DT113" s="390" t="str">
        <f ca="1">+IF(OFFSET('Hygiene Data'!$E$13,0,10*ROW('Hygiene Data'!E107))="","",OFFSET('Hygiene Data'!$E$13,0,10*ROW('Hygiene Data'!E107)))</f>
        <v/>
      </c>
      <c r="DU113" s="390" t="str">
        <f ca="1">+IF(OFFSET('Hygiene Data'!$F$11,0,10*ROW('Hygiene Data'!F107))="","",OFFSET('Hygiene Data'!$F$11,0,10*ROW('Hygiene Data'!F107)))</f>
        <v/>
      </c>
      <c r="DV113" s="390" t="str">
        <f ca="1">+IF(OFFSET('Hygiene Data'!$F$12,0,10*ROW('Hygiene Data'!F107))="","",OFFSET('Hygiene Data'!$F$12,0,10*ROW('Hygiene Data'!F107)))</f>
        <v/>
      </c>
      <c r="DW113" s="390" t="str">
        <f ca="1">+IF(OFFSET('Hygiene Data'!$F$13,0,10*ROW('Hygiene Data'!F107))="","",OFFSET('Hygiene Data'!$F$13,0,10*ROW('Hygiene Data'!F107)))</f>
        <v/>
      </c>
      <c r="DX113" s="390" t="str">
        <f ca="1">+IF(OFFSET('Hygiene Data'!$G$11,0,10*ROW('Hygiene Data'!G107))="","",OFFSET('Hygiene Data'!$G$11,0,10*ROW('Hygiene Data'!G107)))</f>
        <v/>
      </c>
      <c r="DY113" s="390" t="str">
        <f ca="1">+IF(OFFSET('Hygiene Data'!$G$12,0,10*ROW('Hygiene Data'!G107))="","",OFFSET('Hygiene Data'!$G$12,0,10*ROW('Hygiene Data'!G107)))</f>
        <v/>
      </c>
      <c r="DZ113" s="390" t="str">
        <f ca="1">+IF(OFFSET('Hygiene Data'!$G$13,0,10*ROW('Hygiene Data'!G107))="","",OFFSET('Hygiene Data'!$G$13,0,10*ROW('Hygiene Data'!G107)))</f>
        <v/>
      </c>
      <c r="EA113" s="390" t="str">
        <f ca="1">+IF(OFFSET('Hygiene Data'!$H$11,0,10*ROW('Hygiene Data'!H107))="","",OFFSET('Hygiene Data'!$H$11,0,10*ROW('Hygiene Data'!H107)))</f>
        <v/>
      </c>
      <c r="EB113" s="390" t="str">
        <f ca="1">+IF(OFFSET('Hygiene Data'!$H$12,0,10*ROW('Hygiene Data'!H107))="","",OFFSET('Hygiene Data'!$H$12,0,10*ROW('Hygiene Data'!H107)))</f>
        <v/>
      </c>
      <c r="EC113" s="390" t="str">
        <f ca="1">+IF(OFFSET('Hygiene Data'!$H$13,0,10*ROW('Hygiene Data'!H107))="","",OFFSET('Hygiene Data'!$H$13,0,10*ROW('Hygiene Data'!H107)))</f>
        <v/>
      </c>
      <c r="ED113" s="390" t="str">
        <f ca="1">+IF(OFFSET('Hygiene Data'!$I$11,0,10*ROW('Hygiene Data'!I107))="","",OFFSET('Hygiene Data'!$I$11,0,10*ROW('Hygiene Data'!I107)))</f>
        <v/>
      </c>
      <c r="EE113" s="390" t="str">
        <f ca="1">+IF(OFFSET('Hygiene Data'!$I$12,0,10*ROW('Hygiene Data'!I107))="","",OFFSET('Hygiene Data'!$I$12,0,10*ROW('Hygiene Data'!I107)))</f>
        <v/>
      </c>
      <c r="EF113" s="390" t="str">
        <f ca="1">+IF(OFFSET('Hygiene Data'!$I$13,0,10*ROW('Hygiene Data'!I107))="","",OFFSET('Hygiene Data'!$I$13,0,10*ROW('Hygiene Data'!I107)))</f>
        <v/>
      </c>
    </row>
    <row r="114" spans="1:136" x14ac:dyDescent="0.25">
      <c r="A114" s="499" t="str">
        <f ca="1">+IF(OFFSET('Water Data'!$B$2,0,10*ROW('Water Data'!E108))="","",OFFSET('Water Data'!$B$2,0,10*ROW('Water Data'!E108)))</f>
        <v/>
      </c>
      <c r="B114" s="499"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26" t="str">
        <f t="shared" ca="1" si="1"/>
        <v/>
      </c>
      <c r="D114" s="527"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27"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27"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27"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27"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27"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27"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27"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27"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27"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27"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27"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27"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27"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27"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27"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27"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27"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28"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28"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28"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28"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28"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28"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28"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28"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28"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28"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28"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28"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28"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28"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28"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28"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28"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28"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28"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28"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28"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28"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28"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28"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28"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28"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28"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28"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28"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28"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29"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605"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29"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29"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29"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29"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29"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29"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29"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29"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29"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29"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29"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29"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29"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29"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29"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29"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90" t="str">
        <f ca="1">+IF(OFFSET('Water Data'!$D$27,0,10*ROW('Water Data'!D108))="","",OFFSET('Water Data'!$D$27,0,10*ROW('Water Data'!D108)))</f>
        <v/>
      </c>
      <c r="BT114" s="390" t="str">
        <f ca="1">+IF(OFFSET('Water Data'!$D$28,0,10*ROW('Water Data'!D108))="","",OFFSET('Water Data'!$D$28,0,10*ROW('Water Data'!D108)))</f>
        <v/>
      </c>
      <c r="BU114" s="390" t="str">
        <f ca="1">+IF(OFFSET('Water Data'!$D$29,0,10*ROW('Water Data'!D108))="","",OFFSET('Water Data'!$D$29,0,10*ROW('Water Data'!D108)))</f>
        <v/>
      </c>
      <c r="BV114" s="390" t="str">
        <f ca="1">+IF(OFFSET('Water Data'!$E$27,0,10*ROW('Water Data'!E108))="","",OFFSET('Water Data'!$E$27,0,10*ROW('Water Data'!E108)))</f>
        <v/>
      </c>
      <c r="BW114" s="390" t="str">
        <f ca="1">+IF(OFFSET('Water Data'!$E$28,0,10*ROW('Water Data'!E108))="","",OFFSET('Water Data'!$E$28,0,10*ROW('Water Data'!E108)))</f>
        <v/>
      </c>
      <c r="BX114" s="390" t="str">
        <f ca="1">+IF(OFFSET('Water Data'!$E$29,0,10*ROW('Water Data'!E108))="","",OFFSET('Water Data'!$E$29,0,10*ROW('Water Data'!E108)))</f>
        <v/>
      </c>
      <c r="BY114" s="390" t="str">
        <f ca="1">+IF(OFFSET('Water Data'!$F$27,0,10*ROW('Water Data'!F108))="","",OFFSET('Water Data'!$F$27,0,10*ROW('Water Data'!F108)))</f>
        <v/>
      </c>
      <c r="BZ114" s="390" t="str">
        <f ca="1">+IF(OFFSET('Water Data'!$F$28,0,10*ROW('Water Data'!F108))="","",OFFSET('Water Data'!$F$28,0,10*ROW('Water Data'!F108)))</f>
        <v/>
      </c>
      <c r="CA114" s="390" t="str">
        <f ca="1">+IF(OFFSET('Water Data'!$F$29,0,10*ROW('Water Data'!F108))="","",OFFSET('Water Data'!$F$29,0,10*ROW('Water Data'!F108)))</f>
        <v/>
      </c>
      <c r="CB114" s="390" t="str">
        <f ca="1">+IF(OFFSET('Water Data'!$G$27,0,10*ROW('Water Data'!G108))="","",OFFSET('Water Data'!$G$27,0,10*ROW('Water Data'!G108)))</f>
        <v/>
      </c>
      <c r="CC114" s="390" t="str">
        <f ca="1">+IF(OFFSET('Water Data'!$G$28,0,10*ROW('Water Data'!G108))="","",OFFSET('Water Data'!$G$28,0,10*ROW('Water Data'!G108)))</f>
        <v/>
      </c>
      <c r="CD114" s="390" t="str">
        <f ca="1">+IF(OFFSET('Water Data'!$G$29,0,10*ROW('Water Data'!G108))="","",OFFSET('Water Data'!$G$29,0,10*ROW('Water Data'!G108)))</f>
        <v/>
      </c>
      <c r="CE114" s="390" t="str">
        <f ca="1">+IF(OFFSET('Water Data'!$H$27,0,10*ROW('Water Data'!H108))="","",OFFSET('Water Data'!$H$27,0,10*ROW('Water Data'!H108)))</f>
        <v/>
      </c>
      <c r="CF114" s="390" t="str">
        <f ca="1">+IF(OFFSET('Water Data'!$H$28,0,10*ROW('Water Data'!H108))="","",OFFSET('Water Data'!$H$28,0,10*ROW('Water Data'!H108)))</f>
        <v/>
      </c>
      <c r="CG114" s="390" t="str">
        <f ca="1">+IF(OFFSET('Water Data'!$H$29,0,10*ROW('Water Data'!H108))="","",OFFSET('Water Data'!$H$29,0,10*ROW('Water Data'!H108)))</f>
        <v/>
      </c>
      <c r="CH114" s="390" t="str">
        <f ca="1">+IF(OFFSET('Water Data'!$I$27,0,10*ROW('Water Data'!I108))="","",OFFSET('Water Data'!$I$27,0,10*ROW('Water Data'!I108)))</f>
        <v/>
      </c>
      <c r="CI114" s="390" t="str">
        <f ca="1">+IF(OFFSET('Water Data'!$I$28,0,10*ROW('Water Data'!I108))="","",OFFSET('Water Data'!$I$28,0,10*ROW('Water Data'!I108)))</f>
        <v/>
      </c>
      <c r="CJ114" s="390" t="str">
        <f ca="1">+IF(OFFSET('Water Data'!$I$29,0,10*ROW('Water Data'!I108))="","",OFFSET('Water Data'!$I$29,0,10*ROW('Water Data'!I108)))</f>
        <v/>
      </c>
      <c r="CK114" s="390" t="str">
        <f ca="1">+IF(OFFSET('Sanitation Data'!$D$28,0,10*ROW('Sanitation Data'!D108))="","",OFFSET('Sanitation Data'!$D$28,0,10*ROW('Sanitation Data'!D108)))</f>
        <v/>
      </c>
      <c r="CL114" s="390" t="str">
        <f ca="1">+IF(OFFSET('Sanitation Data'!$D$29,0,10*ROW('Sanitation Data'!D108))="","",OFFSET('Sanitation Data'!$D$29,0,10*ROW('Sanitation Data'!D108)))</f>
        <v/>
      </c>
      <c r="CM114" s="390" t="str">
        <f ca="1">+IF(OFFSET('Sanitation Data'!$D$30,0,10*ROW('Sanitation Data'!D108))="","",OFFSET('Sanitation Data'!$D$30,0,10*ROW('Sanitation Data'!D108)))</f>
        <v/>
      </c>
      <c r="CN114" s="390" t="str">
        <f ca="1">+IF(OFFSET('Sanitation Data'!$D$31,0,10*ROW('Sanitation Data'!D108))="","",OFFSET('Sanitation Data'!$D$31,0,10*ROW('Sanitation Data'!D108)))</f>
        <v/>
      </c>
      <c r="CO114" s="390" t="str">
        <f ca="1">+IF(OFFSET('Sanitation Data'!$D$32,0,10*ROW('Sanitation Data'!D108))="","",OFFSET('Sanitation Data'!$D$32,0,10*ROW('Sanitation Data'!D108)))</f>
        <v/>
      </c>
      <c r="CP114" s="390" t="str">
        <f ca="1">+IF(OFFSET('Sanitation Data'!$E$28,0,10*ROW('Sanitation Data'!E108))="","",OFFSET('Sanitation Data'!$E$28,0,10*ROW('Sanitation Data'!E108)))</f>
        <v/>
      </c>
      <c r="CQ114" s="390" t="str">
        <f ca="1">+IF(OFFSET('Sanitation Data'!$E$29,0,10*ROW('Sanitation Data'!E108))="","",OFFSET('Sanitation Data'!$E$29,0,10*ROW('Sanitation Data'!E108)))</f>
        <v/>
      </c>
      <c r="CR114" s="390" t="str">
        <f ca="1">+IF(OFFSET('Sanitation Data'!$E$30,0,10*ROW('Sanitation Data'!E108))="","",OFFSET('Sanitation Data'!$E$30,0,10*ROW('Sanitation Data'!E108)))</f>
        <v/>
      </c>
      <c r="CS114" s="390" t="str">
        <f ca="1">+IF(OFFSET('Sanitation Data'!$E$31,0,10*ROW('Sanitation Data'!E108))="","",OFFSET('Sanitation Data'!$E$31,0,10*ROW('Sanitation Data'!E108)))</f>
        <v/>
      </c>
      <c r="CT114" s="390" t="str">
        <f ca="1">+IF(OFFSET('Sanitation Data'!$E$32,0,10*ROW('Sanitation Data'!E108))="","",OFFSET('Sanitation Data'!$E$32,0,10*ROW('Sanitation Data'!E108)))</f>
        <v/>
      </c>
      <c r="CU114" s="390" t="str">
        <f ca="1">+IF(OFFSET('Sanitation Data'!$F$28,0,10*ROW('Sanitation Data'!F108))="","",OFFSET('Sanitation Data'!$F$28,0,10*ROW('Sanitation Data'!F108)))</f>
        <v/>
      </c>
      <c r="CV114" s="390" t="str">
        <f ca="1">+IF(OFFSET('Sanitation Data'!$F$29,0,10*ROW('Sanitation Data'!F108))="","",OFFSET('Sanitation Data'!$F$29,0,10*ROW('Sanitation Data'!F108)))</f>
        <v/>
      </c>
      <c r="CW114" s="390" t="str">
        <f ca="1">+IF(OFFSET('Sanitation Data'!$F$30,0,10*ROW('Sanitation Data'!F108))="","",OFFSET('Sanitation Data'!$F$30,0,10*ROW('Sanitation Data'!F108)))</f>
        <v/>
      </c>
      <c r="CX114" s="390" t="str">
        <f ca="1">+IF(OFFSET('Sanitation Data'!$F$31,0,10*ROW('Sanitation Data'!F108))="","",OFFSET('Sanitation Data'!$F$31,0,10*ROW('Sanitation Data'!F108)))</f>
        <v/>
      </c>
      <c r="CY114" s="390" t="str">
        <f ca="1">+IF(OFFSET('Sanitation Data'!$F$32,0,10*ROW('Sanitation Data'!F108))="","",OFFSET('Sanitation Data'!$F$32,0,10*ROW('Sanitation Data'!F108)))</f>
        <v/>
      </c>
      <c r="CZ114" s="390" t="str">
        <f ca="1">+IF(OFFSET('Sanitation Data'!$G$28,0,10*ROW('Sanitation Data'!G108))="","",OFFSET('Sanitation Data'!$G$28,0,10*ROW('Sanitation Data'!G108)))</f>
        <v/>
      </c>
      <c r="DA114" s="390" t="str">
        <f ca="1">+IF(OFFSET('Sanitation Data'!$G$29,0,10*ROW('Sanitation Data'!G108))="","",OFFSET('Sanitation Data'!$G$29,0,10*ROW('Sanitation Data'!G108)))</f>
        <v/>
      </c>
      <c r="DB114" s="390" t="str">
        <f ca="1">+IF(OFFSET('Sanitation Data'!$G$30,0,10*ROW('Sanitation Data'!G108))="","",OFFSET('Sanitation Data'!$G$30,0,10*ROW('Sanitation Data'!G108)))</f>
        <v/>
      </c>
      <c r="DC114" s="390" t="str">
        <f ca="1">+IF(OFFSET('Sanitation Data'!$G$31,0,10*ROW('Sanitation Data'!G108))="","",OFFSET('Sanitation Data'!$G$31,0,10*ROW('Sanitation Data'!G108)))</f>
        <v/>
      </c>
      <c r="DD114" s="390" t="str">
        <f ca="1">+IF(OFFSET('Sanitation Data'!$G$32,0,10*ROW('Sanitation Data'!G108))="","",OFFSET('Sanitation Data'!$G$32,0,10*ROW('Sanitation Data'!G108)))</f>
        <v/>
      </c>
      <c r="DE114" s="390" t="str">
        <f ca="1">+IF(OFFSET('Sanitation Data'!$H$28,0,10*ROW('Sanitation Data'!H108))="","",OFFSET('Sanitation Data'!$H$28,0,10*ROW('Sanitation Data'!H108)))</f>
        <v/>
      </c>
      <c r="DF114" s="390" t="str">
        <f ca="1">+IF(OFFSET('Sanitation Data'!$H$29,0,10*ROW('Sanitation Data'!H108))="","",OFFSET('Sanitation Data'!$H$29,0,10*ROW('Sanitation Data'!H108)))</f>
        <v/>
      </c>
      <c r="DG114" s="390" t="str">
        <f ca="1">+IF(OFFSET('Sanitation Data'!$H$30,0,10*ROW('Sanitation Data'!H108))="","",OFFSET('Sanitation Data'!$H$30,0,10*ROW('Sanitation Data'!H108)))</f>
        <v/>
      </c>
      <c r="DH114" s="390" t="str">
        <f ca="1">+IF(OFFSET('Sanitation Data'!$H$31,0,10*ROW('Sanitation Data'!H108))="","",OFFSET('Sanitation Data'!$H$31,0,10*ROW('Sanitation Data'!H108)))</f>
        <v/>
      </c>
      <c r="DI114" s="390" t="str">
        <f ca="1">+IF(OFFSET('Sanitation Data'!$H$32,0,10*ROW('Sanitation Data'!H108))="","",OFFSET('Sanitation Data'!$H$32,0,10*ROW('Sanitation Data'!H108)))</f>
        <v/>
      </c>
      <c r="DJ114" s="390" t="str">
        <f ca="1">+IF(OFFSET('Sanitation Data'!$I$28,0,10*ROW('Sanitation Data'!I108))="","",OFFSET('Sanitation Data'!$I$28,0,10*ROW('Sanitation Data'!I108)))</f>
        <v/>
      </c>
      <c r="DK114" s="390" t="str">
        <f ca="1">+IF(OFFSET('Sanitation Data'!$I$29,0,10*ROW('Sanitation Data'!I108))="","",OFFSET('Sanitation Data'!$I$29,0,10*ROW('Sanitation Data'!I108)))</f>
        <v/>
      </c>
      <c r="DL114" s="390" t="str">
        <f ca="1">+IF(OFFSET('Sanitation Data'!$I$30,0,10*ROW('Sanitation Data'!I108))="","",OFFSET('Sanitation Data'!$I$30,0,10*ROW('Sanitation Data'!I108)))</f>
        <v/>
      </c>
      <c r="DM114" s="390" t="str">
        <f ca="1">+IF(OFFSET('Sanitation Data'!$I$31,0,10*ROW('Sanitation Data'!I108))="","",OFFSET('Sanitation Data'!$I$31,0,10*ROW('Sanitation Data'!I108)))</f>
        <v/>
      </c>
      <c r="DN114" s="390" t="str">
        <f ca="1">+IF(OFFSET('Sanitation Data'!$I$32,0,10*ROW('Sanitation Data'!I108))="","",OFFSET('Sanitation Data'!$I$32,0,10*ROW('Sanitation Data'!I108)))</f>
        <v/>
      </c>
      <c r="DO114" s="390" t="str">
        <f ca="1">+IF(OFFSET('Hygiene Data'!$D$11,0,10*ROW('Hygiene Data'!D108))="","",OFFSET('Hygiene Data'!$D$11,0,10*ROW('Hygiene Data'!D108)))</f>
        <v/>
      </c>
      <c r="DP114" s="390" t="str">
        <f ca="1">+IF(OFFSET('Hygiene Data'!$D$12,0,10*ROW('Hygiene Data'!D108))="","",OFFSET('Hygiene Data'!$D$12,0,10*ROW('Hygiene Data'!D108)))</f>
        <v/>
      </c>
      <c r="DQ114" s="390" t="str">
        <f ca="1">+IF(OFFSET('Hygiene Data'!$D$13,0,10*ROW('Hygiene Data'!D108))="","",OFFSET('Hygiene Data'!$D$13,0,10*ROW('Hygiene Data'!D108)))</f>
        <v/>
      </c>
      <c r="DR114" s="390" t="str">
        <f ca="1">+IF(OFFSET('Hygiene Data'!$E$11,0,10*ROW('Hygiene Data'!E108))="","",OFFSET('Hygiene Data'!$E$11,0,10*ROW('Hygiene Data'!E108)))</f>
        <v/>
      </c>
      <c r="DS114" s="390" t="str">
        <f ca="1">+IF(OFFSET('Hygiene Data'!$E$12,0,10*ROW('Hygiene Data'!E108))="","",OFFSET('Hygiene Data'!$E$12,0,10*ROW('Hygiene Data'!E108)))</f>
        <v/>
      </c>
      <c r="DT114" s="390" t="str">
        <f ca="1">+IF(OFFSET('Hygiene Data'!$E$13,0,10*ROW('Hygiene Data'!E108))="","",OFFSET('Hygiene Data'!$E$13,0,10*ROW('Hygiene Data'!E108)))</f>
        <v/>
      </c>
      <c r="DU114" s="390" t="str">
        <f ca="1">+IF(OFFSET('Hygiene Data'!$F$11,0,10*ROW('Hygiene Data'!F108))="","",OFFSET('Hygiene Data'!$F$11,0,10*ROW('Hygiene Data'!F108)))</f>
        <v/>
      </c>
      <c r="DV114" s="390" t="str">
        <f ca="1">+IF(OFFSET('Hygiene Data'!$F$12,0,10*ROW('Hygiene Data'!F108))="","",OFFSET('Hygiene Data'!$F$12,0,10*ROW('Hygiene Data'!F108)))</f>
        <v/>
      </c>
      <c r="DW114" s="390" t="str">
        <f ca="1">+IF(OFFSET('Hygiene Data'!$F$13,0,10*ROW('Hygiene Data'!F108))="","",OFFSET('Hygiene Data'!$F$13,0,10*ROW('Hygiene Data'!F108)))</f>
        <v/>
      </c>
      <c r="DX114" s="390" t="str">
        <f ca="1">+IF(OFFSET('Hygiene Data'!$G$11,0,10*ROW('Hygiene Data'!G108))="","",OFFSET('Hygiene Data'!$G$11,0,10*ROW('Hygiene Data'!G108)))</f>
        <v/>
      </c>
      <c r="DY114" s="390" t="str">
        <f ca="1">+IF(OFFSET('Hygiene Data'!$G$12,0,10*ROW('Hygiene Data'!G108))="","",OFFSET('Hygiene Data'!$G$12,0,10*ROW('Hygiene Data'!G108)))</f>
        <v/>
      </c>
      <c r="DZ114" s="390" t="str">
        <f ca="1">+IF(OFFSET('Hygiene Data'!$G$13,0,10*ROW('Hygiene Data'!G108))="","",OFFSET('Hygiene Data'!$G$13,0,10*ROW('Hygiene Data'!G108)))</f>
        <v/>
      </c>
      <c r="EA114" s="390" t="str">
        <f ca="1">+IF(OFFSET('Hygiene Data'!$H$11,0,10*ROW('Hygiene Data'!H108))="","",OFFSET('Hygiene Data'!$H$11,0,10*ROW('Hygiene Data'!H108)))</f>
        <v/>
      </c>
      <c r="EB114" s="390" t="str">
        <f ca="1">+IF(OFFSET('Hygiene Data'!$H$12,0,10*ROW('Hygiene Data'!H108))="","",OFFSET('Hygiene Data'!$H$12,0,10*ROW('Hygiene Data'!H108)))</f>
        <v/>
      </c>
      <c r="EC114" s="390" t="str">
        <f ca="1">+IF(OFFSET('Hygiene Data'!$H$13,0,10*ROW('Hygiene Data'!H108))="","",OFFSET('Hygiene Data'!$H$13,0,10*ROW('Hygiene Data'!H108)))</f>
        <v/>
      </c>
      <c r="ED114" s="390" t="str">
        <f ca="1">+IF(OFFSET('Hygiene Data'!$I$11,0,10*ROW('Hygiene Data'!I108))="","",OFFSET('Hygiene Data'!$I$11,0,10*ROW('Hygiene Data'!I108)))</f>
        <v/>
      </c>
      <c r="EE114" s="390" t="str">
        <f ca="1">+IF(OFFSET('Hygiene Data'!$I$12,0,10*ROW('Hygiene Data'!I108))="","",OFFSET('Hygiene Data'!$I$12,0,10*ROW('Hygiene Data'!I108)))</f>
        <v/>
      </c>
      <c r="EF114" s="390" t="str">
        <f ca="1">+IF(OFFSET('Hygiene Data'!$I$13,0,10*ROW('Hygiene Data'!I108))="","",OFFSET('Hygiene Data'!$I$13,0,10*ROW('Hygiene Data'!I108)))</f>
        <v/>
      </c>
    </row>
    <row r="115" spans="1:136" x14ac:dyDescent="0.25">
      <c r="A115" s="499" t="str">
        <f ca="1">+IF(OFFSET('Water Data'!$B$2,0,10*ROW('Water Data'!E109))="","",OFFSET('Water Data'!$B$2,0,10*ROW('Water Data'!E109)))</f>
        <v/>
      </c>
      <c r="B115" s="499"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26" t="str">
        <f t="shared" ca="1" si="1"/>
        <v/>
      </c>
      <c r="D115" s="527"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27"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27"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27"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27"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27"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27"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27"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27"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27"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27"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27"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27"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27"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27"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27"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27"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27"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28"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28"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28"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28"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28"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28"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28"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28"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28"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28"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28"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28"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28"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28"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28"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28"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28"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28"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28"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28"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28"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28"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28"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28"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28"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28"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28"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28"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28"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28"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29"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605"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29"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29"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29"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29"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29"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29"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29"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29"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29"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29"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29"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29"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29"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29"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29"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29"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90" t="str">
        <f ca="1">+IF(OFFSET('Water Data'!$D$27,0,10*ROW('Water Data'!D109))="","",OFFSET('Water Data'!$D$27,0,10*ROW('Water Data'!D109)))</f>
        <v/>
      </c>
      <c r="BT115" s="390" t="str">
        <f ca="1">+IF(OFFSET('Water Data'!$D$28,0,10*ROW('Water Data'!D109))="","",OFFSET('Water Data'!$D$28,0,10*ROW('Water Data'!D109)))</f>
        <v/>
      </c>
      <c r="BU115" s="390" t="str">
        <f ca="1">+IF(OFFSET('Water Data'!$D$29,0,10*ROW('Water Data'!D109))="","",OFFSET('Water Data'!$D$29,0,10*ROW('Water Data'!D109)))</f>
        <v/>
      </c>
      <c r="BV115" s="390" t="str">
        <f ca="1">+IF(OFFSET('Water Data'!$E$27,0,10*ROW('Water Data'!E109))="","",OFFSET('Water Data'!$E$27,0,10*ROW('Water Data'!E109)))</f>
        <v/>
      </c>
      <c r="BW115" s="390" t="str">
        <f ca="1">+IF(OFFSET('Water Data'!$E$28,0,10*ROW('Water Data'!E109))="","",OFFSET('Water Data'!$E$28,0,10*ROW('Water Data'!E109)))</f>
        <v/>
      </c>
      <c r="BX115" s="390" t="str">
        <f ca="1">+IF(OFFSET('Water Data'!$E$29,0,10*ROW('Water Data'!E109))="","",OFFSET('Water Data'!$E$29,0,10*ROW('Water Data'!E109)))</f>
        <v/>
      </c>
      <c r="BY115" s="390" t="str">
        <f ca="1">+IF(OFFSET('Water Data'!$F$27,0,10*ROW('Water Data'!F109))="","",OFFSET('Water Data'!$F$27,0,10*ROW('Water Data'!F109)))</f>
        <v/>
      </c>
      <c r="BZ115" s="390" t="str">
        <f ca="1">+IF(OFFSET('Water Data'!$F$28,0,10*ROW('Water Data'!F109))="","",OFFSET('Water Data'!$F$28,0,10*ROW('Water Data'!F109)))</f>
        <v/>
      </c>
      <c r="CA115" s="390" t="str">
        <f ca="1">+IF(OFFSET('Water Data'!$F$29,0,10*ROW('Water Data'!F109))="","",OFFSET('Water Data'!$F$29,0,10*ROW('Water Data'!F109)))</f>
        <v/>
      </c>
      <c r="CB115" s="390" t="str">
        <f ca="1">+IF(OFFSET('Water Data'!$G$27,0,10*ROW('Water Data'!G109))="","",OFFSET('Water Data'!$G$27,0,10*ROW('Water Data'!G109)))</f>
        <v/>
      </c>
      <c r="CC115" s="390" t="str">
        <f ca="1">+IF(OFFSET('Water Data'!$G$28,0,10*ROW('Water Data'!G109))="","",OFFSET('Water Data'!$G$28,0,10*ROW('Water Data'!G109)))</f>
        <v/>
      </c>
      <c r="CD115" s="390" t="str">
        <f ca="1">+IF(OFFSET('Water Data'!$G$29,0,10*ROW('Water Data'!G109))="","",OFFSET('Water Data'!$G$29,0,10*ROW('Water Data'!G109)))</f>
        <v/>
      </c>
      <c r="CE115" s="390" t="str">
        <f ca="1">+IF(OFFSET('Water Data'!$H$27,0,10*ROW('Water Data'!H109))="","",OFFSET('Water Data'!$H$27,0,10*ROW('Water Data'!H109)))</f>
        <v/>
      </c>
      <c r="CF115" s="390" t="str">
        <f ca="1">+IF(OFFSET('Water Data'!$H$28,0,10*ROW('Water Data'!H109))="","",OFFSET('Water Data'!$H$28,0,10*ROW('Water Data'!H109)))</f>
        <v/>
      </c>
      <c r="CG115" s="390" t="str">
        <f ca="1">+IF(OFFSET('Water Data'!$H$29,0,10*ROW('Water Data'!H109))="","",OFFSET('Water Data'!$H$29,0,10*ROW('Water Data'!H109)))</f>
        <v/>
      </c>
      <c r="CH115" s="390" t="str">
        <f ca="1">+IF(OFFSET('Water Data'!$I$27,0,10*ROW('Water Data'!I109))="","",OFFSET('Water Data'!$I$27,0,10*ROW('Water Data'!I109)))</f>
        <v/>
      </c>
      <c r="CI115" s="390" t="str">
        <f ca="1">+IF(OFFSET('Water Data'!$I$28,0,10*ROW('Water Data'!I109))="","",OFFSET('Water Data'!$I$28,0,10*ROW('Water Data'!I109)))</f>
        <v/>
      </c>
      <c r="CJ115" s="390" t="str">
        <f ca="1">+IF(OFFSET('Water Data'!$I$29,0,10*ROW('Water Data'!I109))="","",OFFSET('Water Data'!$I$29,0,10*ROW('Water Data'!I109)))</f>
        <v/>
      </c>
      <c r="CK115" s="390" t="str">
        <f ca="1">+IF(OFFSET('Sanitation Data'!$D$28,0,10*ROW('Sanitation Data'!D109))="","",OFFSET('Sanitation Data'!$D$28,0,10*ROW('Sanitation Data'!D109)))</f>
        <v/>
      </c>
      <c r="CL115" s="390" t="str">
        <f ca="1">+IF(OFFSET('Sanitation Data'!$D$29,0,10*ROW('Sanitation Data'!D109))="","",OFFSET('Sanitation Data'!$D$29,0,10*ROW('Sanitation Data'!D109)))</f>
        <v/>
      </c>
      <c r="CM115" s="390" t="str">
        <f ca="1">+IF(OFFSET('Sanitation Data'!$D$30,0,10*ROW('Sanitation Data'!D109))="","",OFFSET('Sanitation Data'!$D$30,0,10*ROW('Sanitation Data'!D109)))</f>
        <v/>
      </c>
      <c r="CN115" s="390" t="str">
        <f ca="1">+IF(OFFSET('Sanitation Data'!$D$31,0,10*ROW('Sanitation Data'!D109))="","",OFFSET('Sanitation Data'!$D$31,0,10*ROW('Sanitation Data'!D109)))</f>
        <v/>
      </c>
      <c r="CO115" s="390" t="str">
        <f ca="1">+IF(OFFSET('Sanitation Data'!$D$32,0,10*ROW('Sanitation Data'!D109))="","",OFFSET('Sanitation Data'!$D$32,0,10*ROW('Sanitation Data'!D109)))</f>
        <v/>
      </c>
      <c r="CP115" s="390" t="str">
        <f ca="1">+IF(OFFSET('Sanitation Data'!$E$28,0,10*ROW('Sanitation Data'!E109))="","",OFFSET('Sanitation Data'!$E$28,0,10*ROW('Sanitation Data'!E109)))</f>
        <v/>
      </c>
      <c r="CQ115" s="390" t="str">
        <f ca="1">+IF(OFFSET('Sanitation Data'!$E$29,0,10*ROW('Sanitation Data'!E109))="","",OFFSET('Sanitation Data'!$E$29,0,10*ROW('Sanitation Data'!E109)))</f>
        <v/>
      </c>
      <c r="CR115" s="390" t="str">
        <f ca="1">+IF(OFFSET('Sanitation Data'!$E$30,0,10*ROW('Sanitation Data'!E109))="","",OFFSET('Sanitation Data'!$E$30,0,10*ROW('Sanitation Data'!E109)))</f>
        <v/>
      </c>
      <c r="CS115" s="390" t="str">
        <f ca="1">+IF(OFFSET('Sanitation Data'!$E$31,0,10*ROW('Sanitation Data'!E109))="","",OFFSET('Sanitation Data'!$E$31,0,10*ROW('Sanitation Data'!E109)))</f>
        <v/>
      </c>
      <c r="CT115" s="390" t="str">
        <f ca="1">+IF(OFFSET('Sanitation Data'!$E$32,0,10*ROW('Sanitation Data'!E109))="","",OFFSET('Sanitation Data'!$E$32,0,10*ROW('Sanitation Data'!E109)))</f>
        <v/>
      </c>
      <c r="CU115" s="390" t="str">
        <f ca="1">+IF(OFFSET('Sanitation Data'!$F$28,0,10*ROW('Sanitation Data'!F109))="","",OFFSET('Sanitation Data'!$F$28,0,10*ROW('Sanitation Data'!F109)))</f>
        <v/>
      </c>
      <c r="CV115" s="390" t="str">
        <f ca="1">+IF(OFFSET('Sanitation Data'!$F$29,0,10*ROW('Sanitation Data'!F109))="","",OFFSET('Sanitation Data'!$F$29,0,10*ROW('Sanitation Data'!F109)))</f>
        <v/>
      </c>
      <c r="CW115" s="390" t="str">
        <f ca="1">+IF(OFFSET('Sanitation Data'!$F$30,0,10*ROW('Sanitation Data'!F109))="","",OFFSET('Sanitation Data'!$F$30,0,10*ROW('Sanitation Data'!F109)))</f>
        <v/>
      </c>
      <c r="CX115" s="390" t="str">
        <f ca="1">+IF(OFFSET('Sanitation Data'!$F$31,0,10*ROW('Sanitation Data'!F109))="","",OFFSET('Sanitation Data'!$F$31,0,10*ROW('Sanitation Data'!F109)))</f>
        <v/>
      </c>
      <c r="CY115" s="390" t="str">
        <f ca="1">+IF(OFFSET('Sanitation Data'!$F$32,0,10*ROW('Sanitation Data'!F109))="","",OFFSET('Sanitation Data'!$F$32,0,10*ROW('Sanitation Data'!F109)))</f>
        <v/>
      </c>
      <c r="CZ115" s="390" t="str">
        <f ca="1">+IF(OFFSET('Sanitation Data'!$G$28,0,10*ROW('Sanitation Data'!G109))="","",OFFSET('Sanitation Data'!$G$28,0,10*ROW('Sanitation Data'!G109)))</f>
        <v/>
      </c>
      <c r="DA115" s="390" t="str">
        <f ca="1">+IF(OFFSET('Sanitation Data'!$G$29,0,10*ROW('Sanitation Data'!G109))="","",OFFSET('Sanitation Data'!$G$29,0,10*ROW('Sanitation Data'!G109)))</f>
        <v/>
      </c>
      <c r="DB115" s="390" t="str">
        <f ca="1">+IF(OFFSET('Sanitation Data'!$G$30,0,10*ROW('Sanitation Data'!G109))="","",OFFSET('Sanitation Data'!$G$30,0,10*ROW('Sanitation Data'!G109)))</f>
        <v/>
      </c>
      <c r="DC115" s="390" t="str">
        <f ca="1">+IF(OFFSET('Sanitation Data'!$G$31,0,10*ROW('Sanitation Data'!G109))="","",OFFSET('Sanitation Data'!$G$31,0,10*ROW('Sanitation Data'!G109)))</f>
        <v/>
      </c>
      <c r="DD115" s="390" t="str">
        <f ca="1">+IF(OFFSET('Sanitation Data'!$G$32,0,10*ROW('Sanitation Data'!G109))="","",OFFSET('Sanitation Data'!$G$32,0,10*ROW('Sanitation Data'!G109)))</f>
        <v/>
      </c>
      <c r="DE115" s="390" t="str">
        <f ca="1">+IF(OFFSET('Sanitation Data'!$H$28,0,10*ROW('Sanitation Data'!H109))="","",OFFSET('Sanitation Data'!$H$28,0,10*ROW('Sanitation Data'!H109)))</f>
        <v/>
      </c>
      <c r="DF115" s="390" t="str">
        <f ca="1">+IF(OFFSET('Sanitation Data'!$H$29,0,10*ROW('Sanitation Data'!H109))="","",OFFSET('Sanitation Data'!$H$29,0,10*ROW('Sanitation Data'!H109)))</f>
        <v/>
      </c>
      <c r="DG115" s="390" t="str">
        <f ca="1">+IF(OFFSET('Sanitation Data'!$H$30,0,10*ROW('Sanitation Data'!H109))="","",OFFSET('Sanitation Data'!$H$30,0,10*ROW('Sanitation Data'!H109)))</f>
        <v/>
      </c>
      <c r="DH115" s="390" t="str">
        <f ca="1">+IF(OFFSET('Sanitation Data'!$H$31,0,10*ROW('Sanitation Data'!H109))="","",OFFSET('Sanitation Data'!$H$31,0,10*ROW('Sanitation Data'!H109)))</f>
        <v/>
      </c>
      <c r="DI115" s="390" t="str">
        <f ca="1">+IF(OFFSET('Sanitation Data'!$H$32,0,10*ROW('Sanitation Data'!H109))="","",OFFSET('Sanitation Data'!$H$32,0,10*ROW('Sanitation Data'!H109)))</f>
        <v/>
      </c>
      <c r="DJ115" s="390" t="str">
        <f ca="1">+IF(OFFSET('Sanitation Data'!$I$28,0,10*ROW('Sanitation Data'!I109))="","",OFFSET('Sanitation Data'!$I$28,0,10*ROW('Sanitation Data'!I109)))</f>
        <v/>
      </c>
      <c r="DK115" s="390" t="str">
        <f ca="1">+IF(OFFSET('Sanitation Data'!$I$29,0,10*ROW('Sanitation Data'!I109))="","",OFFSET('Sanitation Data'!$I$29,0,10*ROW('Sanitation Data'!I109)))</f>
        <v/>
      </c>
      <c r="DL115" s="390" t="str">
        <f ca="1">+IF(OFFSET('Sanitation Data'!$I$30,0,10*ROW('Sanitation Data'!I109))="","",OFFSET('Sanitation Data'!$I$30,0,10*ROW('Sanitation Data'!I109)))</f>
        <v/>
      </c>
      <c r="DM115" s="390" t="str">
        <f ca="1">+IF(OFFSET('Sanitation Data'!$I$31,0,10*ROW('Sanitation Data'!I109))="","",OFFSET('Sanitation Data'!$I$31,0,10*ROW('Sanitation Data'!I109)))</f>
        <v/>
      </c>
      <c r="DN115" s="390" t="str">
        <f ca="1">+IF(OFFSET('Sanitation Data'!$I$32,0,10*ROW('Sanitation Data'!I109))="","",OFFSET('Sanitation Data'!$I$32,0,10*ROW('Sanitation Data'!I109)))</f>
        <v/>
      </c>
      <c r="DO115" s="390" t="str">
        <f ca="1">+IF(OFFSET('Hygiene Data'!$D$11,0,10*ROW('Hygiene Data'!D109))="","",OFFSET('Hygiene Data'!$D$11,0,10*ROW('Hygiene Data'!D109)))</f>
        <v/>
      </c>
      <c r="DP115" s="390" t="str">
        <f ca="1">+IF(OFFSET('Hygiene Data'!$D$12,0,10*ROW('Hygiene Data'!D109))="","",OFFSET('Hygiene Data'!$D$12,0,10*ROW('Hygiene Data'!D109)))</f>
        <v/>
      </c>
      <c r="DQ115" s="390" t="str">
        <f ca="1">+IF(OFFSET('Hygiene Data'!$D$13,0,10*ROW('Hygiene Data'!D109))="","",OFFSET('Hygiene Data'!$D$13,0,10*ROW('Hygiene Data'!D109)))</f>
        <v/>
      </c>
      <c r="DR115" s="390" t="str">
        <f ca="1">+IF(OFFSET('Hygiene Data'!$E$11,0,10*ROW('Hygiene Data'!E109))="","",OFFSET('Hygiene Data'!$E$11,0,10*ROW('Hygiene Data'!E109)))</f>
        <v/>
      </c>
      <c r="DS115" s="390" t="str">
        <f ca="1">+IF(OFFSET('Hygiene Data'!$E$12,0,10*ROW('Hygiene Data'!E109))="","",OFFSET('Hygiene Data'!$E$12,0,10*ROW('Hygiene Data'!E109)))</f>
        <v/>
      </c>
      <c r="DT115" s="390" t="str">
        <f ca="1">+IF(OFFSET('Hygiene Data'!$E$13,0,10*ROW('Hygiene Data'!E109))="","",OFFSET('Hygiene Data'!$E$13,0,10*ROW('Hygiene Data'!E109)))</f>
        <v/>
      </c>
      <c r="DU115" s="390" t="str">
        <f ca="1">+IF(OFFSET('Hygiene Data'!$F$11,0,10*ROW('Hygiene Data'!F109))="","",OFFSET('Hygiene Data'!$F$11,0,10*ROW('Hygiene Data'!F109)))</f>
        <v/>
      </c>
      <c r="DV115" s="390" t="str">
        <f ca="1">+IF(OFFSET('Hygiene Data'!$F$12,0,10*ROW('Hygiene Data'!F109))="","",OFFSET('Hygiene Data'!$F$12,0,10*ROW('Hygiene Data'!F109)))</f>
        <v/>
      </c>
      <c r="DW115" s="390" t="str">
        <f ca="1">+IF(OFFSET('Hygiene Data'!$F$13,0,10*ROW('Hygiene Data'!F109))="","",OFFSET('Hygiene Data'!$F$13,0,10*ROW('Hygiene Data'!F109)))</f>
        <v/>
      </c>
      <c r="DX115" s="390" t="str">
        <f ca="1">+IF(OFFSET('Hygiene Data'!$G$11,0,10*ROW('Hygiene Data'!G109))="","",OFFSET('Hygiene Data'!$G$11,0,10*ROW('Hygiene Data'!G109)))</f>
        <v/>
      </c>
      <c r="DY115" s="390" t="str">
        <f ca="1">+IF(OFFSET('Hygiene Data'!$G$12,0,10*ROW('Hygiene Data'!G109))="","",OFFSET('Hygiene Data'!$G$12,0,10*ROW('Hygiene Data'!G109)))</f>
        <v/>
      </c>
      <c r="DZ115" s="390" t="str">
        <f ca="1">+IF(OFFSET('Hygiene Data'!$G$13,0,10*ROW('Hygiene Data'!G109))="","",OFFSET('Hygiene Data'!$G$13,0,10*ROW('Hygiene Data'!G109)))</f>
        <v/>
      </c>
      <c r="EA115" s="390" t="str">
        <f ca="1">+IF(OFFSET('Hygiene Data'!$H$11,0,10*ROW('Hygiene Data'!H109))="","",OFFSET('Hygiene Data'!$H$11,0,10*ROW('Hygiene Data'!H109)))</f>
        <v/>
      </c>
      <c r="EB115" s="390" t="str">
        <f ca="1">+IF(OFFSET('Hygiene Data'!$H$12,0,10*ROW('Hygiene Data'!H109))="","",OFFSET('Hygiene Data'!$H$12,0,10*ROW('Hygiene Data'!H109)))</f>
        <v/>
      </c>
      <c r="EC115" s="390" t="str">
        <f ca="1">+IF(OFFSET('Hygiene Data'!$H$13,0,10*ROW('Hygiene Data'!H109))="","",OFFSET('Hygiene Data'!$H$13,0,10*ROW('Hygiene Data'!H109)))</f>
        <v/>
      </c>
      <c r="ED115" s="390" t="str">
        <f ca="1">+IF(OFFSET('Hygiene Data'!$I$11,0,10*ROW('Hygiene Data'!I109))="","",OFFSET('Hygiene Data'!$I$11,0,10*ROW('Hygiene Data'!I109)))</f>
        <v/>
      </c>
      <c r="EE115" s="390" t="str">
        <f ca="1">+IF(OFFSET('Hygiene Data'!$I$12,0,10*ROW('Hygiene Data'!I109))="","",OFFSET('Hygiene Data'!$I$12,0,10*ROW('Hygiene Data'!I109)))</f>
        <v/>
      </c>
      <c r="EF115" s="390" t="str">
        <f ca="1">+IF(OFFSET('Hygiene Data'!$I$13,0,10*ROW('Hygiene Data'!I109))="","",OFFSET('Hygiene Data'!$I$13,0,10*ROW('Hygiene Data'!I109)))</f>
        <v/>
      </c>
    </row>
    <row r="116" spans="1:136" x14ac:dyDescent="0.25">
      <c r="A116" s="499" t="str">
        <f ca="1">+IF(OFFSET('Water Data'!$B$2,0,10*ROW('Water Data'!E110))="","",OFFSET('Water Data'!$B$2,0,10*ROW('Water Data'!E110)))</f>
        <v/>
      </c>
      <c r="B116" s="499"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26" t="str">
        <f t="shared" ca="1" si="1"/>
        <v/>
      </c>
      <c r="D116" s="527"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27"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27"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27"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27"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27"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27"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27"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27"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27"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27"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27"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27"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27"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27"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27"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27"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27"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28"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28"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28"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28"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28"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28"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28"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28"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28"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28"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28"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28"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28"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28"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28"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28"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28"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28"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28"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28"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28"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28"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28"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28"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28"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28"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28"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28"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28"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28"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29"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605"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29"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29"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29"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29"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29"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29"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29"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29"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29"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29"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29"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29"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29"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29"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29"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29"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90" t="str">
        <f ca="1">+IF(OFFSET('Water Data'!$D$27,0,10*ROW('Water Data'!D110))="","",OFFSET('Water Data'!$D$27,0,10*ROW('Water Data'!D110)))</f>
        <v/>
      </c>
      <c r="BT116" s="390" t="str">
        <f ca="1">+IF(OFFSET('Water Data'!$D$28,0,10*ROW('Water Data'!D110))="","",OFFSET('Water Data'!$D$28,0,10*ROW('Water Data'!D110)))</f>
        <v/>
      </c>
      <c r="BU116" s="390" t="str">
        <f ca="1">+IF(OFFSET('Water Data'!$D$29,0,10*ROW('Water Data'!D110))="","",OFFSET('Water Data'!$D$29,0,10*ROW('Water Data'!D110)))</f>
        <v/>
      </c>
      <c r="BV116" s="390" t="str">
        <f ca="1">+IF(OFFSET('Water Data'!$E$27,0,10*ROW('Water Data'!E110))="","",OFFSET('Water Data'!$E$27,0,10*ROW('Water Data'!E110)))</f>
        <v/>
      </c>
      <c r="BW116" s="390" t="str">
        <f ca="1">+IF(OFFSET('Water Data'!$E$28,0,10*ROW('Water Data'!E110))="","",OFFSET('Water Data'!$E$28,0,10*ROW('Water Data'!E110)))</f>
        <v/>
      </c>
      <c r="BX116" s="390" t="str">
        <f ca="1">+IF(OFFSET('Water Data'!$E$29,0,10*ROW('Water Data'!E110))="","",OFFSET('Water Data'!$E$29,0,10*ROW('Water Data'!E110)))</f>
        <v/>
      </c>
      <c r="BY116" s="390" t="str">
        <f ca="1">+IF(OFFSET('Water Data'!$F$27,0,10*ROW('Water Data'!F110))="","",OFFSET('Water Data'!$F$27,0,10*ROW('Water Data'!F110)))</f>
        <v/>
      </c>
      <c r="BZ116" s="390" t="str">
        <f ca="1">+IF(OFFSET('Water Data'!$F$28,0,10*ROW('Water Data'!F110))="","",OFFSET('Water Data'!$F$28,0,10*ROW('Water Data'!F110)))</f>
        <v/>
      </c>
      <c r="CA116" s="390" t="str">
        <f ca="1">+IF(OFFSET('Water Data'!$F$29,0,10*ROW('Water Data'!F110))="","",OFFSET('Water Data'!$F$29,0,10*ROW('Water Data'!F110)))</f>
        <v/>
      </c>
      <c r="CB116" s="390" t="str">
        <f ca="1">+IF(OFFSET('Water Data'!$G$27,0,10*ROW('Water Data'!G110))="","",OFFSET('Water Data'!$G$27,0,10*ROW('Water Data'!G110)))</f>
        <v/>
      </c>
      <c r="CC116" s="390" t="str">
        <f ca="1">+IF(OFFSET('Water Data'!$G$28,0,10*ROW('Water Data'!G110))="","",OFFSET('Water Data'!$G$28,0,10*ROW('Water Data'!G110)))</f>
        <v/>
      </c>
      <c r="CD116" s="390" t="str">
        <f ca="1">+IF(OFFSET('Water Data'!$G$29,0,10*ROW('Water Data'!G110))="","",OFFSET('Water Data'!$G$29,0,10*ROW('Water Data'!G110)))</f>
        <v/>
      </c>
      <c r="CE116" s="390" t="str">
        <f ca="1">+IF(OFFSET('Water Data'!$H$27,0,10*ROW('Water Data'!H110))="","",OFFSET('Water Data'!$H$27,0,10*ROW('Water Data'!H110)))</f>
        <v/>
      </c>
      <c r="CF116" s="390" t="str">
        <f ca="1">+IF(OFFSET('Water Data'!$H$28,0,10*ROW('Water Data'!H110))="","",OFFSET('Water Data'!$H$28,0,10*ROW('Water Data'!H110)))</f>
        <v/>
      </c>
      <c r="CG116" s="390" t="str">
        <f ca="1">+IF(OFFSET('Water Data'!$H$29,0,10*ROW('Water Data'!H110))="","",OFFSET('Water Data'!$H$29,0,10*ROW('Water Data'!H110)))</f>
        <v/>
      </c>
      <c r="CH116" s="390" t="str">
        <f ca="1">+IF(OFFSET('Water Data'!$I$27,0,10*ROW('Water Data'!I110))="","",OFFSET('Water Data'!$I$27,0,10*ROW('Water Data'!I110)))</f>
        <v/>
      </c>
      <c r="CI116" s="390" t="str">
        <f ca="1">+IF(OFFSET('Water Data'!$I$28,0,10*ROW('Water Data'!I110))="","",OFFSET('Water Data'!$I$28,0,10*ROW('Water Data'!I110)))</f>
        <v/>
      </c>
      <c r="CJ116" s="390" t="str">
        <f ca="1">+IF(OFFSET('Water Data'!$I$29,0,10*ROW('Water Data'!I110))="","",OFFSET('Water Data'!$I$29,0,10*ROW('Water Data'!I110)))</f>
        <v/>
      </c>
      <c r="CK116" s="390" t="str">
        <f ca="1">+IF(OFFSET('Sanitation Data'!$D$28,0,10*ROW('Sanitation Data'!D110))="","",OFFSET('Sanitation Data'!$D$28,0,10*ROW('Sanitation Data'!D110)))</f>
        <v/>
      </c>
      <c r="CL116" s="390" t="str">
        <f ca="1">+IF(OFFSET('Sanitation Data'!$D$29,0,10*ROW('Sanitation Data'!D110))="","",OFFSET('Sanitation Data'!$D$29,0,10*ROW('Sanitation Data'!D110)))</f>
        <v/>
      </c>
      <c r="CM116" s="390" t="str">
        <f ca="1">+IF(OFFSET('Sanitation Data'!$D$30,0,10*ROW('Sanitation Data'!D110))="","",OFFSET('Sanitation Data'!$D$30,0,10*ROW('Sanitation Data'!D110)))</f>
        <v/>
      </c>
      <c r="CN116" s="390" t="str">
        <f ca="1">+IF(OFFSET('Sanitation Data'!$D$31,0,10*ROW('Sanitation Data'!D110))="","",OFFSET('Sanitation Data'!$D$31,0,10*ROW('Sanitation Data'!D110)))</f>
        <v/>
      </c>
      <c r="CO116" s="390" t="str">
        <f ca="1">+IF(OFFSET('Sanitation Data'!$D$32,0,10*ROW('Sanitation Data'!D110))="","",OFFSET('Sanitation Data'!$D$32,0,10*ROW('Sanitation Data'!D110)))</f>
        <v/>
      </c>
      <c r="CP116" s="390" t="str">
        <f ca="1">+IF(OFFSET('Sanitation Data'!$E$28,0,10*ROW('Sanitation Data'!E110))="","",OFFSET('Sanitation Data'!$E$28,0,10*ROW('Sanitation Data'!E110)))</f>
        <v/>
      </c>
      <c r="CQ116" s="390" t="str">
        <f ca="1">+IF(OFFSET('Sanitation Data'!$E$29,0,10*ROW('Sanitation Data'!E110))="","",OFFSET('Sanitation Data'!$E$29,0,10*ROW('Sanitation Data'!E110)))</f>
        <v/>
      </c>
      <c r="CR116" s="390" t="str">
        <f ca="1">+IF(OFFSET('Sanitation Data'!$E$30,0,10*ROW('Sanitation Data'!E110))="","",OFFSET('Sanitation Data'!$E$30,0,10*ROW('Sanitation Data'!E110)))</f>
        <v/>
      </c>
      <c r="CS116" s="390" t="str">
        <f ca="1">+IF(OFFSET('Sanitation Data'!$E$31,0,10*ROW('Sanitation Data'!E110))="","",OFFSET('Sanitation Data'!$E$31,0,10*ROW('Sanitation Data'!E110)))</f>
        <v/>
      </c>
      <c r="CT116" s="390" t="str">
        <f ca="1">+IF(OFFSET('Sanitation Data'!$E$32,0,10*ROW('Sanitation Data'!E110))="","",OFFSET('Sanitation Data'!$E$32,0,10*ROW('Sanitation Data'!E110)))</f>
        <v/>
      </c>
      <c r="CU116" s="390" t="str">
        <f ca="1">+IF(OFFSET('Sanitation Data'!$F$28,0,10*ROW('Sanitation Data'!F110))="","",OFFSET('Sanitation Data'!$F$28,0,10*ROW('Sanitation Data'!F110)))</f>
        <v/>
      </c>
      <c r="CV116" s="390" t="str">
        <f ca="1">+IF(OFFSET('Sanitation Data'!$F$29,0,10*ROW('Sanitation Data'!F110))="","",OFFSET('Sanitation Data'!$F$29,0,10*ROW('Sanitation Data'!F110)))</f>
        <v/>
      </c>
      <c r="CW116" s="390" t="str">
        <f ca="1">+IF(OFFSET('Sanitation Data'!$F$30,0,10*ROW('Sanitation Data'!F110))="","",OFFSET('Sanitation Data'!$F$30,0,10*ROW('Sanitation Data'!F110)))</f>
        <v/>
      </c>
      <c r="CX116" s="390" t="str">
        <f ca="1">+IF(OFFSET('Sanitation Data'!$F$31,0,10*ROW('Sanitation Data'!F110))="","",OFFSET('Sanitation Data'!$F$31,0,10*ROW('Sanitation Data'!F110)))</f>
        <v/>
      </c>
      <c r="CY116" s="390" t="str">
        <f ca="1">+IF(OFFSET('Sanitation Data'!$F$32,0,10*ROW('Sanitation Data'!F110))="","",OFFSET('Sanitation Data'!$F$32,0,10*ROW('Sanitation Data'!F110)))</f>
        <v/>
      </c>
      <c r="CZ116" s="390" t="str">
        <f ca="1">+IF(OFFSET('Sanitation Data'!$G$28,0,10*ROW('Sanitation Data'!G110))="","",OFFSET('Sanitation Data'!$G$28,0,10*ROW('Sanitation Data'!G110)))</f>
        <v/>
      </c>
      <c r="DA116" s="390" t="str">
        <f ca="1">+IF(OFFSET('Sanitation Data'!$G$29,0,10*ROW('Sanitation Data'!G110))="","",OFFSET('Sanitation Data'!$G$29,0,10*ROW('Sanitation Data'!G110)))</f>
        <v/>
      </c>
      <c r="DB116" s="390" t="str">
        <f ca="1">+IF(OFFSET('Sanitation Data'!$G$30,0,10*ROW('Sanitation Data'!G110))="","",OFFSET('Sanitation Data'!$G$30,0,10*ROW('Sanitation Data'!G110)))</f>
        <v/>
      </c>
      <c r="DC116" s="390" t="str">
        <f ca="1">+IF(OFFSET('Sanitation Data'!$G$31,0,10*ROW('Sanitation Data'!G110))="","",OFFSET('Sanitation Data'!$G$31,0,10*ROW('Sanitation Data'!G110)))</f>
        <v/>
      </c>
      <c r="DD116" s="390" t="str">
        <f ca="1">+IF(OFFSET('Sanitation Data'!$G$32,0,10*ROW('Sanitation Data'!G110))="","",OFFSET('Sanitation Data'!$G$32,0,10*ROW('Sanitation Data'!G110)))</f>
        <v/>
      </c>
      <c r="DE116" s="390" t="str">
        <f ca="1">+IF(OFFSET('Sanitation Data'!$H$28,0,10*ROW('Sanitation Data'!H110))="","",OFFSET('Sanitation Data'!$H$28,0,10*ROW('Sanitation Data'!H110)))</f>
        <v/>
      </c>
      <c r="DF116" s="390" t="str">
        <f ca="1">+IF(OFFSET('Sanitation Data'!$H$29,0,10*ROW('Sanitation Data'!H110))="","",OFFSET('Sanitation Data'!$H$29,0,10*ROW('Sanitation Data'!H110)))</f>
        <v/>
      </c>
      <c r="DG116" s="390" t="str">
        <f ca="1">+IF(OFFSET('Sanitation Data'!$H$30,0,10*ROW('Sanitation Data'!H110))="","",OFFSET('Sanitation Data'!$H$30,0,10*ROW('Sanitation Data'!H110)))</f>
        <v/>
      </c>
      <c r="DH116" s="390" t="str">
        <f ca="1">+IF(OFFSET('Sanitation Data'!$H$31,0,10*ROW('Sanitation Data'!H110))="","",OFFSET('Sanitation Data'!$H$31,0,10*ROW('Sanitation Data'!H110)))</f>
        <v/>
      </c>
      <c r="DI116" s="390" t="str">
        <f ca="1">+IF(OFFSET('Sanitation Data'!$H$32,0,10*ROW('Sanitation Data'!H110))="","",OFFSET('Sanitation Data'!$H$32,0,10*ROW('Sanitation Data'!H110)))</f>
        <v/>
      </c>
      <c r="DJ116" s="390" t="str">
        <f ca="1">+IF(OFFSET('Sanitation Data'!$I$28,0,10*ROW('Sanitation Data'!I110))="","",OFFSET('Sanitation Data'!$I$28,0,10*ROW('Sanitation Data'!I110)))</f>
        <v/>
      </c>
      <c r="DK116" s="390" t="str">
        <f ca="1">+IF(OFFSET('Sanitation Data'!$I$29,0,10*ROW('Sanitation Data'!I110))="","",OFFSET('Sanitation Data'!$I$29,0,10*ROW('Sanitation Data'!I110)))</f>
        <v/>
      </c>
      <c r="DL116" s="390" t="str">
        <f ca="1">+IF(OFFSET('Sanitation Data'!$I$30,0,10*ROW('Sanitation Data'!I110))="","",OFFSET('Sanitation Data'!$I$30,0,10*ROW('Sanitation Data'!I110)))</f>
        <v/>
      </c>
      <c r="DM116" s="390" t="str">
        <f ca="1">+IF(OFFSET('Sanitation Data'!$I$31,0,10*ROW('Sanitation Data'!I110))="","",OFFSET('Sanitation Data'!$I$31,0,10*ROW('Sanitation Data'!I110)))</f>
        <v/>
      </c>
      <c r="DN116" s="390" t="str">
        <f ca="1">+IF(OFFSET('Sanitation Data'!$I$32,0,10*ROW('Sanitation Data'!I110))="","",OFFSET('Sanitation Data'!$I$32,0,10*ROW('Sanitation Data'!I110)))</f>
        <v/>
      </c>
      <c r="DO116" s="390" t="str">
        <f ca="1">+IF(OFFSET('Hygiene Data'!$D$11,0,10*ROW('Hygiene Data'!D110))="","",OFFSET('Hygiene Data'!$D$11,0,10*ROW('Hygiene Data'!D110)))</f>
        <v/>
      </c>
      <c r="DP116" s="390" t="str">
        <f ca="1">+IF(OFFSET('Hygiene Data'!$D$12,0,10*ROW('Hygiene Data'!D110))="","",OFFSET('Hygiene Data'!$D$12,0,10*ROW('Hygiene Data'!D110)))</f>
        <v/>
      </c>
      <c r="DQ116" s="390" t="str">
        <f ca="1">+IF(OFFSET('Hygiene Data'!$D$13,0,10*ROW('Hygiene Data'!D110))="","",OFFSET('Hygiene Data'!$D$13,0,10*ROW('Hygiene Data'!D110)))</f>
        <v/>
      </c>
      <c r="DR116" s="390" t="str">
        <f ca="1">+IF(OFFSET('Hygiene Data'!$E$11,0,10*ROW('Hygiene Data'!E110))="","",OFFSET('Hygiene Data'!$E$11,0,10*ROW('Hygiene Data'!E110)))</f>
        <v/>
      </c>
      <c r="DS116" s="390" t="str">
        <f ca="1">+IF(OFFSET('Hygiene Data'!$E$12,0,10*ROW('Hygiene Data'!E110))="","",OFFSET('Hygiene Data'!$E$12,0,10*ROW('Hygiene Data'!E110)))</f>
        <v/>
      </c>
      <c r="DT116" s="390" t="str">
        <f ca="1">+IF(OFFSET('Hygiene Data'!$E$13,0,10*ROW('Hygiene Data'!E110))="","",OFFSET('Hygiene Data'!$E$13,0,10*ROW('Hygiene Data'!E110)))</f>
        <v/>
      </c>
      <c r="DU116" s="390" t="str">
        <f ca="1">+IF(OFFSET('Hygiene Data'!$F$11,0,10*ROW('Hygiene Data'!F110))="","",OFFSET('Hygiene Data'!$F$11,0,10*ROW('Hygiene Data'!F110)))</f>
        <v/>
      </c>
      <c r="DV116" s="390" t="str">
        <f ca="1">+IF(OFFSET('Hygiene Data'!$F$12,0,10*ROW('Hygiene Data'!F110))="","",OFFSET('Hygiene Data'!$F$12,0,10*ROW('Hygiene Data'!F110)))</f>
        <v/>
      </c>
      <c r="DW116" s="390" t="str">
        <f ca="1">+IF(OFFSET('Hygiene Data'!$F$13,0,10*ROW('Hygiene Data'!F110))="","",OFFSET('Hygiene Data'!$F$13,0,10*ROW('Hygiene Data'!F110)))</f>
        <v/>
      </c>
      <c r="DX116" s="390" t="str">
        <f ca="1">+IF(OFFSET('Hygiene Data'!$G$11,0,10*ROW('Hygiene Data'!G110))="","",OFFSET('Hygiene Data'!$G$11,0,10*ROW('Hygiene Data'!G110)))</f>
        <v/>
      </c>
      <c r="DY116" s="390" t="str">
        <f ca="1">+IF(OFFSET('Hygiene Data'!$G$12,0,10*ROW('Hygiene Data'!G110))="","",OFFSET('Hygiene Data'!$G$12,0,10*ROW('Hygiene Data'!G110)))</f>
        <v/>
      </c>
      <c r="DZ116" s="390" t="str">
        <f ca="1">+IF(OFFSET('Hygiene Data'!$G$13,0,10*ROW('Hygiene Data'!G110))="","",OFFSET('Hygiene Data'!$G$13,0,10*ROW('Hygiene Data'!G110)))</f>
        <v/>
      </c>
      <c r="EA116" s="390" t="str">
        <f ca="1">+IF(OFFSET('Hygiene Data'!$H$11,0,10*ROW('Hygiene Data'!H110))="","",OFFSET('Hygiene Data'!$H$11,0,10*ROW('Hygiene Data'!H110)))</f>
        <v/>
      </c>
      <c r="EB116" s="390" t="str">
        <f ca="1">+IF(OFFSET('Hygiene Data'!$H$12,0,10*ROW('Hygiene Data'!H110))="","",OFFSET('Hygiene Data'!$H$12,0,10*ROW('Hygiene Data'!H110)))</f>
        <v/>
      </c>
      <c r="EC116" s="390" t="str">
        <f ca="1">+IF(OFFSET('Hygiene Data'!$H$13,0,10*ROW('Hygiene Data'!H110))="","",OFFSET('Hygiene Data'!$H$13,0,10*ROW('Hygiene Data'!H110)))</f>
        <v/>
      </c>
      <c r="ED116" s="390" t="str">
        <f ca="1">+IF(OFFSET('Hygiene Data'!$I$11,0,10*ROW('Hygiene Data'!I110))="","",OFFSET('Hygiene Data'!$I$11,0,10*ROW('Hygiene Data'!I110)))</f>
        <v/>
      </c>
      <c r="EE116" s="390" t="str">
        <f ca="1">+IF(OFFSET('Hygiene Data'!$I$12,0,10*ROW('Hygiene Data'!I110))="","",OFFSET('Hygiene Data'!$I$12,0,10*ROW('Hygiene Data'!I110)))</f>
        <v/>
      </c>
      <c r="EF116" s="390" t="str">
        <f ca="1">+IF(OFFSET('Hygiene Data'!$I$13,0,10*ROW('Hygiene Data'!I110))="","",OFFSET('Hygiene Data'!$I$13,0,10*ROW('Hygiene Data'!I110)))</f>
        <v/>
      </c>
    </row>
    <row r="117" spans="1:136" x14ac:dyDescent="0.25">
      <c r="A117" s="499" t="str">
        <f ca="1">+IF(OFFSET('Water Data'!$B$2,0,10*ROW('Water Data'!E111))="","",OFFSET('Water Data'!$B$2,0,10*ROW('Water Data'!E111)))</f>
        <v/>
      </c>
      <c r="B117" s="499"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26" t="str">
        <f t="shared" ca="1" si="1"/>
        <v/>
      </c>
      <c r="D117" s="527"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27"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27"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27"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27"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27"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27"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27"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27"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27"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27"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27"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27"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27"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27"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27"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27"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27"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28"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28"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28"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28"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28"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28"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28"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28"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28"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28"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28"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28"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28"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28"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28"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28"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28"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28"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28"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28"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28"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28"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28"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28"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28"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28"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28"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28"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28"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28"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29"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605"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29"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29"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29"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29"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29"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29"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29"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29"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29"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29"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29"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29"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29"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29"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29"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29"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90" t="str">
        <f ca="1">+IF(OFFSET('Water Data'!$D$27,0,10*ROW('Water Data'!D111))="","",OFFSET('Water Data'!$D$27,0,10*ROW('Water Data'!D111)))</f>
        <v/>
      </c>
      <c r="BT117" s="390" t="str">
        <f ca="1">+IF(OFFSET('Water Data'!$D$28,0,10*ROW('Water Data'!D111))="","",OFFSET('Water Data'!$D$28,0,10*ROW('Water Data'!D111)))</f>
        <v/>
      </c>
      <c r="BU117" s="390" t="str">
        <f ca="1">+IF(OFFSET('Water Data'!$D$29,0,10*ROW('Water Data'!D111))="","",OFFSET('Water Data'!$D$29,0,10*ROW('Water Data'!D111)))</f>
        <v/>
      </c>
      <c r="BV117" s="390" t="str">
        <f ca="1">+IF(OFFSET('Water Data'!$E$27,0,10*ROW('Water Data'!E111))="","",OFFSET('Water Data'!$E$27,0,10*ROW('Water Data'!E111)))</f>
        <v/>
      </c>
      <c r="BW117" s="390" t="str">
        <f ca="1">+IF(OFFSET('Water Data'!$E$28,0,10*ROW('Water Data'!E111))="","",OFFSET('Water Data'!$E$28,0,10*ROW('Water Data'!E111)))</f>
        <v/>
      </c>
      <c r="BX117" s="390" t="str">
        <f ca="1">+IF(OFFSET('Water Data'!$E$29,0,10*ROW('Water Data'!E111))="","",OFFSET('Water Data'!$E$29,0,10*ROW('Water Data'!E111)))</f>
        <v/>
      </c>
      <c r="BY117" s="390" t="str">
        <f ca="1">+IF(OFFSET('Water Data'!$F$27,0,10*ROW('Water Data'!F111))="","",OFFSET('Water Data'!$F$27,0,10*ROW('Water Data'!F111)))</f>
        <v/>
      </c>
      <c r="BZ117" s="390" t="str">
        <f ca="1">+IF(OFFSET('Water Data'!$F$28,0,10*ROW('Water Data'!F111))="","",OFFSET('Water Data'!$F$28,0,10*ROW('Water Data'!F111)))</f>
        <v/>
      </c>
      <c r="CA117" s="390" t="str">
        <f ca="1">+IF(OFFSET('Water Data'!$F$29,0,10*ROW('Water Data'!F111))="","",OFFSET('Water Data'!$F$29,0,10*ROW('Water Data'!F111)))</f>
        <v/>
      </c>
      <c r="CB117" s="390" t="str">
        <f ca="1">+IF(OFFSET('Water Data'!$G$27,0,10*ROW('Water Data'!G111))="","",OFFSET('Water Data'!$G$27,0,10*ROW('Water Data'!G111)))</f>
        <v/>
      </c>
      <c r="CC117" s="390" t="str">
        <f ca="1">+IF(OFFSET('Water Data'!$G$28,0,10*ROW('Water Data'!G111))="","",OFFSET('Water Data'!$G$28,0,10*ROW('Water Data'!G111)))</f>
        <v/>
      </c>
      <c r="CD117" s="390" t="str">
        <f ca="1">+IF(OFFSET('Water Data'!$G$29,0,10*ROW('Water Data'!G111))="","",OFFSET('Water Data'!$G$29,0,10*ROW('Water Data'!G111)))</f>
        <v/>
      </c>
      <c r="CE117" s="390" t="str">
        <f ca="1">+IF(OFFSET('Water Data'!$H$27,0,10*ROW('Water Data'!H111))="","",OFFSET('Water Data'!$H$27,0,10*ROW('Water Data'!H111)))</f>
        <v/>
      </c>
      <c r="CF117" s="390" t="str">
        <f ca="1">+IF(OFFSET('Water Data'!$H$28,0,10*ROW('Water Data'!H111))="","",OFFSET('Water Data'!$H$28,0,10*ROW('Water Data'!H111)))</f>
        <v/>
      </c>
      <c r="CG117" s="390" t="str">
        <f ca="1">+IF(OFFSET('Water Data'!$H$29,0,10*ROW('Water Data'!H111))="","",OFFSET('Water Data'!$H$29,0,10*ROW('Water Data'!H111)))</f>
        <v/>
      </c>
      <c r="CH117" s="390" t="str">
        <f ca="1">+IF(OFFSET('Water Data'!$I$27,0,10*ROW('Water Data'!I111))="","",OFFSET('Water Data'!$I$27,0,10*ROW('Water Data'!I111)))</f>
        <v/>
      </c>
      <c r="CI117" s="390" t="str">
        <f ca="1">+IF(OFFSET('Water Data'!$I$28,0,10*ROW('Water Data'!I111))="","",OFFSET('Water Data'!$I$28,0,10*ROW('Water Data'!I111)))</f>
        <v/>
      </c>
      <c r="CJ117" s="390" t="str">
        <f ca="1">+IF(OFFSET('Water Data'!$I$29,0,10*ROW('Water Data'!I111))="","",OFFSET('Water Data'!$I$29,0,10*ROW('Water Data'!I111)))</f>
        <v/>
      </c>
      <c r="CK117" s="390" t="str">
        <f ca="1">+IF(OFFSET('Sanitation Data'!$D$28,0,10*ROW('Sanitation Data'!D111))="","",OFFSET('Sanitation Data'!$D$28,0,10*ROW('Sanitation Data'!D111)))</f>
        <v/>
      </c>
      <c r="CL117" s="390" t="str">
        <f ca="1">+IF(OFFSET('Sanitation Data'!$D$29,0,10*ROW('Sanitation Data'!D111))="","",OFFSET('Sanitation Data'!$D$29,0,10*ROW('Sanitation Data'!D111)))</f>
        <v/>
      </c>
      <c r="CM117" s="390" t="str">
        <f ca="1">+IF(OFFSET('Sanitation Data'!$D$30,0,10*ROW('Sanitation Data'!D111))="","",OFFSET('Sanitation Data'!$D$30,0,10*ROW('Sanitation Data'!D111)))</f>
        <v/>
      </c>
      <c r="CN117" s="390" t="str">
        <f ca="1">+IF(OFFSET('Sanitation Data'!$D$31,0,10*ROW('Sanitation Data'!D111))="","",OFFSET('Sanitation Data'!$D$31,0,10*ROW('Sanitation Data'!D111)))</f>
        <v/>
      </c>
      <c r="CO117" s="390" t="str">
        <f ca="1">+IF(OFFSET('Sanitation Data'!$D$32,0,10*ROW('Sanitation Data'!D111))="","",OFFSET('Sanitation Data'!$D$32,0,10*ROW('Sanitation Data'!D111)))</f>
        <v/>
      </c>
      <c r="CP117" s="390" t="str">
        <f ca="1">+IF(OFFSET('Sanitation Data'!$E$28,0,10*ROW('Sanitation Data'!E111))="","",OFFSET('Sanitation Data'!$E$28,0,10*ROW('Sanitation Data'!E111)))</f>
        <v/>
      </c>
      <c r="CQ117" s="390" t="str">
        <f ca="1">+IF(OFFSET('Sanitation Data'!$E$29,0,10*ROW('Sanitation Data'!E111))="","",OFFSET('Sanitation Data'!$E$29,0,10*ROW('Sanitation Data'!E111)))</f>
        <v/>
      </c>
      <c r="CR117" s="390" t="str">
        <f ca="1">+IF(OFFSET('Sanitation Data'!$E$30,0,10*ROW('Sanitation Data'!E111))="","",OFFSET('Sanitation Data'!$E$30,0,10*ROW('Sanitation Data'!E111)))</f>
        <v/>
      </c>
      <c r="CS117" s="390" t="str">
        <f ca="1">+IF(OFFSET('Sanitation Data'!$E$31,0,10*ROW('Sanitation Data'!E111))="","",OFFSET('Sanitation Data'!$E$31,0,10*ROW('Sanitation Data'!E111)))</f>
        <v/>
      </c>
      <c r="CT117" s="390" t="str">
        <f ca="1">+IF(OFFSET('Sanitation Data'!$E$32,0,10*ROW('Sanitation Data'!E111))="","",OFFSET('Sanitation Data'!$E$32,0,10*ROW('Sanitation Data'!E111)))</f>
        <v/>
      </c>
      <c r="CU117" s="390" t="str">
        <f ca="1">+IF(OFFSET('Sanitation Data'!$F$28,0,10*ROW('Sanitation Data'!F111))="","",OFFSET('Sanitation Data'!$F$28,0,10*ROW('Sanitation Data'!F111)))</f>
        <v/>
      </c>
      <c r="CV117" s="390" t="str">
        <f ca="1">+IF(OFFSET('Sanitation Data'!$F$29,0,10*ROW('Sanitation Data'!F111))="","",OFFSET('Sanitation Data'!$F$29,0,10*ROW('Sanitation Data'!F111)))</f>
        <v/>
      </c>
      <c r="CW117" s="390" t="str">
        <f ca="1">+IF(OFFSET('Sanitation Data'!$F$30,0,10*ROW('Sanitation Data'!F111))="","",OFFSET('Sanitation Data'!$F$30,0,10*ROW('Sanitation Data'!F111)))</f>
        <v/>
      </c>
      <c r="CX117" s="390" t="str">
        <f ca="1">+IF(OFFSET('Sanitation Data'!$F$31,0,10*ROW('Sanitation Data'!F111))="","",OFFSET('Sanitation Data'!$F$31,0,10*ROW('Sanitation Data'!F111)))</f>
        <v/>
      </c>
      <c r="CY117" s="390" t="str">
        <f ca="1">+IF(OFFSET('Sanitation Data'!$F$32,0,10*ROW('Sanitation Data'!F111))="","",OFFSET('Sanitation Data'!$F$32,0,10*ROW('Sanitation Data'!F111)))</f>
        <v/>
      </c>
      <c r="CZ117" s="390" t="str">
        <f ca="1">+IF(OFFSET('Sanitation Data'!$G$28,0,10*ROW('Sanitation Data'!G111))="","",OFFSET('Sanitation Data'!$G$28,0,10*ROW('Sanitation Data'!G111)))</f>
        <v/>
      </c>
      <c r="DA117" s="390" t="str">
        <f ca="1">+IF(OFFSET('Sanitation Data'!$G$29,0,10*ROW('Sanitation Data'!G111))="","",OFFSET('Sanitation Data'!$G$29,0,10*ROW('Sanitation Data'!G111)))</f>
        <v/>
      </c>
      <c r="DB117" s="390" t="str">
        <f ca="1">+IF(OFFSET('Sanitation Data'!$G$30,0,10*ROW('Sanitation Data'!G111))="","",OFFSET('Sanitation Data'!$G$30,0,10*ROW('Sanitation Data'!G111)))</f>
        <v/>
      </c>
      <c r="DC117" s="390" t="str">
        <f ca="1">+IF(OFFSET('Sanitation Data'!$G$31,0,10*ROW('Sanitation Data'!G111))="","",OFFSET('Sanitation Data'!$G$31,0,10*ROW('Sanitation Data'!G111)))</f>
        <v/>
      </c>
      <c r="DD117" s="390" t="str">
        <f ca="1">+IF(OFFSET('Sanitation Data'!$G$32,0,10*ROW('Sanitation Data'!G111))="","",OFFSET('Sanitation Data'!$G$32,0,10*ROW('Sanitation Data'!G111)))</f>
        <v/>
      </c>
      <c r="DE117" s="390" t="str">
        <f ca="1">+IF(OFFSET('Sanitation Data'!$H$28,0,10*ROW('Sanitation Data'!H111))="","",OFFSET('Sanitation Data'!$H$28,0,10*ROW('Sanitation Data'!H111)))</f>
        <v/>
      </c>
      <c r="DF117" s="390" t="str">
        <f ca="1">+IF(OFFSET('Sanitation Data'!$H$29,0,10*ROW('Sanitation Data'!H111))="","",OFFSET('Sanitation Data'!$H$29,0,10*ROW('Sanitation Data'!H111)))</f>
        <v/>
      </c>
      <c r="DG117" s="390" t="str">
        <f ca="1">+IF(OFFSET('Sanitation Data'!$H$30,0,10*ROW('Sanitation Data'!H111))="","",OFFSET('Sanitation Data'!$H$30,0,10*ROW('Sanitation Data'!H111)))</f>
        <v/>
      </c>
      <c r="DH117" s="390" t="str">
        <f ca="1">+IF(OFFSET('Sanitation Data'!$H$31,0,10*ROW('Sanitation Data'!H111))="","",OFFSET('Sanitation Data'!$H$31,0,10*ROW('Sanitation Data'!H111)))</f>
        <v/>
      </c>
      <c r="DI117" s="390" t="str">
        <f ca="1">+IF(OFFSET('Sanitation Data'!$H$32,0,10*ROW('Sanitation Data'!H111))="","",OFFSET('Sanitation Data'!$H$32,0,10*ROW('Sanitation Data'!H111)))</f>
        <v/>
      </c>
      <c r="DJ117" s="390" t="str">
        <f ca="1">+IF(OFFSET('Sanitation Data'!$I$28,0,10*ROW('Sanitation Data'!I111))="","",OFFSET('Sanitation Data'!$I$28,0,10*ROW('Sanitation Data'!I111)))</f>
        <v/>
      </c>
      <c r="DK117" s="390" t="str">
        <f ca="1">+IF(OFFSET('Sanitation Data'!$I$29,0,10*ROW('Sanitation Data'!I111))="","",OFFSET('Sanitation Data'!$I$29,0,10*ROW('Sanitation Data'!I111)))</f>
        <v/>
      </c>
      <c r="DL117" s="390" t="str">
        <f ca="1">+IF(OFFSET('Sanitation Data'!$I$30,0,10*ROW('Sanitation Data'!I111))="","",OFFSET('Sanitation Data'!$I$30,0,10*ROW('Sanitation Data'!I111)))</f>
        <v/>
      </c>
      <c r="DM117" s="390" t="str">
        <f ca="1">+IF(OFFSET('Sanitation Data'!$I$31,0,10*ROW('Sanitation Data'!I111))="","",OFFSET('Sanitation Data'!$I$31,0,10*ROW('Sanitation Data'!I111)))</f>
        <v/>
      </c>
      <c r="DN117" s="390" t="str">
        <f ca="1">+IF(OFFSET('Sanitation Data'!$I$32,0,10*ROW('Sanitation Data'!I111))="","",OFFSET('Sanitation Data'!$I$32,0,10*ROW('Sanitation Data'!I111)))</f>
        <v/>
      </c>
      <c r="DO117" s="390" t="str">
        <f ca="1">+IF(OFFSET('Hygiene Data'!$D$11,0,10*ROW('Hygiene Data'!D111))="","",OFFSET('Hygiene Data'!$D$11,0,10*ROW('Hygiene Data'!D111)))</f>
        <v/>
      </c>
      <c r="DP117" s="390" t="str">
        <f ca="1">+IF(OFFSET('Hygiene Data'!$D$12,0,10*ROW('Hygiene Data'!D111))="","",OFFSET('Hygiene Data'!$D$12,0,10*ROW('Hygiene Data'!D111)))</f>
        <v/>
      </c>
      <c r="DQ117" s="390" t="str">
        <f ca="1">+IF(OFFSET('Hygiene Data'!$D$13,0,10*ROW('Hygiene Data'!D111))="","",OFFSET('Hygiene Data'!$D$13,0,10*ROW('Hygiene Data'!D111)))</f>
        <v/>
      </c>
      <c r="DR117" s="390" t="str">
        <f ca="1">+IF(OFFSET('Hygiene Data'!$E$11,0,10*ROW('Hygiene Data'!E111))="","",OFFSET('Hygiene Data'!$E$11,0,10*ROW('Hygiene Data'!E111)))</f>
        <v/>
      </c>
      <c r="DS117" s="390" t="str">
        <f ca="1">+IF(OFFSET('Hygiene Data'!$E$12,0,10*ROW('Hygiene Data'!E111))="","",OFFSET('Hygiene Data'!$E$12,0,10*ROW('Hygiene Data'!E111)))</f>
        <v/>
      </c>
      <c r="DT117" s="390" t="str">
        <f ca="1">+IF(OFFSET('Hygiene Data'!$E$13,0,10*ROW('Hygiene Data'!E111))="","",OFFSET('Hygiene Data'!$E$13,0,10*ROW('Hygiene Data'!E111)))</f>
        <v/>
      </c>
      <c r="DU117" s="390" t="str">
        <f ca="1">+IF(OFFSET('Hygiene Data'!$F$11,0,10*ROW('Hygiene Data'!F111))="","",OFFSET('Hygiene Data'!$F$11,0,10*ROW('Hygiene Data'!F111)))</f>
        <v/>
      </c>
      <c r="DV117" s="390" t="str">
        <f ca="1">+IF(OFFSET('Hygiene Data'!$F$12,0,10*ROW('Hygiene Data'!F111))="","",OFFSET('Hygiene Data'!$F$12,0,10*ROW('Hygiene Data'!F111)))</f>
        <v/>
      </c>
      <c r="DW117" s="390" t="str">
        <f ca="1">+IF(OFFSET('Hygiene Data'!$F$13,0,10*ROW('Hygiene Data'!F111))="","",OFFSET('Hygiene Data'!$F$13,0,10*ROW('Hygiene Data'!F111)))</f>
        <v/>
      </c>
      <c r="DX117" s="390" t="str">
        <f ca="1">+IF(OFFSET('Hygiene Data'!$G$11,0,10*ROW('Hygiene Data'!G111))="","",OFFSET('Hygiene Data'!$G$11,0,10*ROW('Hygiene Data'!G111)))</f>
        <v/>
      </c>
      <c r="DY117" s="390" t="str">
        <f ca="1">+IF(OFFSET('Hygiene Data'!$G$12,0,10*ROW('Hygiene Data'!G111))="","",OFFSET('Hygiene Data'!$G$12,0,10*ROW('Hygiene Data'!G111)))</f>
        <v/>
      </c>
      <c r="DZ117" s="390" t="str">
        <f ca="1">+IF(OFFSET('Hygiene Data'!$G$13,0,10*ROW('Hygiene Data'!G111))="","",OFFSET('Hygiene Data'!$G$13,0,10*ROW('Hygiene Data'!G111)))</f>
        <v/>
      </c>
      <c r="EA117" s="390" t="str">
        <f ca="1">+IF(OFFSET('Hygiene Data'!$H$11,0,10*ROW('Hygiene Data'!H111))="","",OFFSET('Hygiene Data'!$H$11,0,10*ROW('Hygiene Data'!H111)))</f>
        <v/>
      </c>
      <c r="EB117" s="390" t="str">
        <f ca="1">+IF(OFFSET('Hygiene Data'!$H$12,0,10*ROW('Hygiene Data'!H111))="","",OFFSET('Hygiene Data'!$H$12,0,10*ROW('Hygiene Data'!H111)))</f>
        <v/>
      </c>
      <c r="EC117" s="390" t="str">
        <f ca="1">+IF(OFFSET('Hygiene Data'!$H$13,0,10*ROW('Hygiene Data'!H111))="","",OFFSET('Hygiene Data'!$H$13,0,10*ROW('Hygiene Data'!H111)))</f>
        <v/>
      </c>
      <c r="ED117" s="390" t="str">
        <f ca="1">+IF(OFFSET('Hygiene Data'!$I$11,0,10*ROW('Hygiene Data'!I111))="","",OFFSET('Hygiene Data'!$I$11,0,10*ROW('Hygiene Data'!I111)))</f>
        <v/>
      </c>
      <c r="EE117" s="390" t="str">
        <f ca="1">+IF(OFFSET('Hygiene Data'!$I$12,0,10*ROW('Hygiene Data'!I111))="","",OFFSET('Hygiene Data'!$I$12,0,10*ROW('Hygiene Data'!I111)))</f>
        <v/>
      </c>
      <c r="EF117" s="390" t="str">
        <f ca="1">+IF(OFFSET('Hygiene Data'!$I$13,0,10*ROW('Hygiene Data'!I111))="","",OFFSET('Hygiene Data'!$I$13,0,10*ROW('Hygiene Data'!I111)))</f>
        <v/>
      </c>
    </row>
    <row r="118" spans="1:136" x14ac:dyDescent="0.25">
      <c r="A118" s="499" t="str">
        <f ca="1">+IF(OFFSET('Water Data'!$B$2,0,10*ROW('Water Data'!E112))="","",OFFSET('Water Data'!$B$2,0,10*ROW('Water Data'!E112)))</f>
        <v/>
      </c>
      <c r="B118" s="499"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26" t="str">
        <f t="shared" ca="1" si="1"/>
        <v/>
      </c>
      <c r="D118" s="527"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27"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27"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27"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27"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27"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27"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27"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27"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27"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27"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27"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27"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27"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27"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27"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27"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27"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28"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28"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28"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28"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28"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28"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28"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28"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28"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28"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28"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28"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28"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28"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28"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28"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28"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28"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28"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28"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28"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28"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28"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28"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28"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28"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28"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28"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28"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28"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29"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605"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29"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29"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29"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29"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29"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29"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29"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29"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29"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29"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29"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29"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29"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29"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29"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29"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90" t="str">
        <f ca="1">+IF(OFFSET('Water Data'!$D$27,0,10*ROW('Water Data'!D112))="","",OFFSET('Water Data'!$D$27,0,10*ROW('Water Data'!D112)))</f>
        <v/>
      </c>
      <c r="BT118" s="390" t="str">
        <f ca="1">+IF(OFFSET('Water Data'!$D$28,0,10*ROW('Water Data'!D112))="","",OFFSET('Water Data'!$D$28,0,10*ROW('Water Data'!D112)))</f>
        <v/>
      </c>
      <c r="BU118" s="390" t="str">
        <f ca="1">+IF(OFFSET('Water Data'!$D$29,0,10*ROW('Water Data'!D112))="","",OFFSET('Water Data'!$D$29,0,10*ROW('Water Data'!D112)))</f>
        <v/>
      </c>
      <c r="BV118" s="390" t="str">
        <f ca="1">+IF(OFFSET('Water Data'!$E$27,0,10*ROW('Water Data'!E112))="","",OFFSET('Water Data'!$E$27,0,10*ROW('Water Data'!E112)))</f>
        <v/>
      </c>
      <c r="BW118" s="390" t="str">
        <f ca="1">+IF(OFFSET('Water Data'!$E$28,0,10*ROW('Water Data'!E112))="","",OFFSET('Water Data'!$E$28,0,10*ROW('Water Data'!E112)))</f>
        <v/>
      </c>
      <c r="BX118" s="390" t="str">
        <f ca="1">+IF(OFFSET('Water Data'!$E$29,0,10*ROW('Water Data'!E112))="","",OFFSET('Water Data'!$E$29,0,10*ROW('Water Data'!E112)))</f>
        <v/>
      </c>
      <c r="BY118" s="390" t="str">
        <f ca="1">+IF(OFFSET('Water Data'!$F$27,0,10*ROW('Water Data'!F112))="","",OFFSET('Water Data'!$F$27,0,10*ROW('Water Data'!F112)))</f>
        <v/>
      </c>
      <c r="BZ118" s="390" t="str">
        <f ca="1">+IF(OFFSET('Water Data'!$F$28,0,10*ROW('Water Data'!F112))="","",OFFSET('Water Data'!$F$28,0,10*ROW('Water Data'!F112)))</f>
        <v/>
      </c>
      <c r="CA118" s="390" t="str">
        <f ca="1">+IF(OFFSET('Water Data'!$F$29,0,10*ROW('Water Data'!F112))="","",OFFSET('Water Data'!$F$29,0,10*ROW('Water Data'!F112)))</f>
        <v/>
      </c>
      <c r="CB118" s="390" t="str">
        <f ca="1">+IF(OFFSET('Water Data'!$G$27,0,10*ROW('Water Data'!G112))="","",OFFSET('Water Data'!$G$27,0,10*ROW('Water Data'!G112)))</f>
        <v/>
      </c>
      <c r="CC118" s="390" t="str">
        <f ca="1">+IF(OFFSET('Water Data'!$G$28,0,10*ROW('Water Data'!G112))="","",OFFSET('Water Data'!$G$28,0,10*ROW('Water Data'!G112)))</f>
        <v/>
      </c>
      <c r="CD118" s="390" t="str">
        <f ca="1">+IF(OFFSET('Water Data'!$G$29,0,10*ROW('Water Data'!G112))="","",OFFSET('Water Data'!$G$29,0,10*ROW('Water Data'!G112)))</f>
        <v/>
      </c>
      <c r="CE118" s="390" t="str">
        <f ca="1">+IF(OFFSET('Water Data'!$H$27,0,10*ROW('Water Data'!H112))="","",OFFSET('Water Data'!$H$27,0,10*ROW('Water Data'!H112)))</f>
        <v/>
      </c>
      <c r="CF118" s="390" t="str">
        <f ca="1">+IF(OFFSET('Water Data'!$H$28,0,10*ROW('Water Data'!H112))="","",OFFSET('Water Data'!$H$28,0,10*ROW('Water Data'!H112)))</f>
        <v/>
      </c>
      <c r="CG118" s="390" t="str">
        <f ca="1">+IF(OFFSET('Water Data'!$H$29,0,10*ROW('Water Data'!H112))="","",OFFSET('Water Data'!$H$29,0,10*ROW('Water Data'!H112)))</f>
        <v/>
      </c>
      <c r="CH118" s="390" t="str">
        <f ca="1">+IF(OFFSET('Water Data'!$I$27,0,10*ROW('Water Data'!I112))="","",OFFSET('Water Data'!$I$27,0,10*ROW('Water Data'!I112)))</f>
        <v/>
      </c>
      <c r="CI118" s="390" t="str">
        <f ca="1">+IF(OFFSET('Water Data'!$I$28,0,10*ROW('Water Data'!I112))="","",OFFSET('Water Data'!$I$28,0,10*ROW('Water Data'!I112)))</f>
        <v/>
      </c>
      <c r="CJ118" s="390" t="str">
        <f ca="1">+IF(OFFSET('Water Data'!$I$29,0,10*ROW('Water Data'!I112))="","",OFFSET('Water Data'!$I$29,0,10*ROW('Water Data'!I112)))</f>
        <v/>
      </c>
      <c r="CK118" s="390" t="str">
        <f ca="1">+IF(OFFSET('Sanitation Data'!$D$28,0,10*ROW('Sanitation Data'!D112))="","",OFFSET('Sanitation Data'!$D$28,0,10*ROW('Sanitation Data'!D112)))</f>
        <v/>
      </c>
      <c r="CL118" s="390" t="str">
        <f ca="1">+IF(OFFSET('Sanitation Data'!$D$29,0,10*ROW('Sanitation Data'!D112))="","",OFFSET('Sanitation Data'!$D$29,0,10*ROW('Sanitation Data'!D112)))</f>
        <v/>
      </c>
      <c r="CM118" s="390" t="str">
        <f ca="1">+IF(OFFSET('Sanitation Data'!$D$30,0,10*ROW('Sanitation Data'!D112))="","",OFFSET('Sanitation Data'!$D$30,0,10*ROW('Sanitation Data'!D112)))</f>
        <v/>
      </c>
      <c r="CN118" s="390" t="str">
        <f ca="1">+IF(OFFSET('Sanitation Data'!$D$31,0,10*ROW('Sanitation Data'!D112))="","",OFFSET('Sanitation Data'!$D$31,0,10*ROW('Sanitation Data'!D112)))</f>
        <v/>
      </c>
      <c r="CO118" s="390" t="str">
        <f ca="1">+IF(OFFSET('Sanitation Data'!$D$32,0,10*ROW('Sanitation Data'!D112))="","",OFFSET('Sanitation Data'!$D$32,0,10*ROW('Sanitation Data'!D112)))</f>
        <v/>
      </c>
      <c r="CP118" s="390" t="str">
        <f ca="1">+IF(OFFSET('Sanitation Data'!$E$28,0,10*ROW('Sanitation Data'!E112))="","",OFFSET('Sanitation Data'!$E$28,0,10*ROW('Sanitation Data'!E112)))</f>
        <v/>
      </c>
      <c r="CQ118" s="390" t="str">
        <f ca="1">+IF(OFFSET('Sanitation Data'!$E$29,0,10*ROW('Sanitation Data'!E112))="","",OFFSET('Sanitation Data'!$E$29,0,10*ROW('Sanitation Data'!E112)))</f>
        <v/>
      </c>
      <c r="CR118" s="390" t="str">
        <f ca="1">+IF(OFFSET('Sanitation Data'!$E$30,0,10*ROW('Sanitation Data'!E112))="","",OFFSET('Sanitation Data'!$E$30,0,10*ROW('Sanitation Data'!E112)))</f>
        <v/>
      </c>
      <c r="CS118" s="390" t="str">
        <f ca="1">+IF(OFFSET('Sanitation Data'!$E$31,0,10*ROW('Sanitation Data'!E112))="","",OFFSET('Sanitation Data'!$E$31,0,10*ROW('Sanitation Data'!E112)))</f>
        <v/>
      </c>
      <c r="CT118" s="390" t="str">
        <f ca="1">+IF(OFFSET('Sanitation Data'!$E$32,0,10*ROW('Sanitation Data'!E112))="","",OFFSET('Sanitation Data'!$E$32,0,10*ROW('Sanitation Data'!E112)))</f>
        <v/>
      </c>
      <c r="CU118" s="390" t="str">
        <f ca="1">+IF(OFFSET('Sanitation Data'!$F$28,0,10*ROW('Sanitation Data'!F112))="","",OFFSET('Sanitation Data'!$F$28,0,10*ROW('Sanitation Data'!F112)))</f>
        <v/>
      </c>
      <c r="CV118" s="390" t="str">
        <f ca="1">+IF(OFFSET('Sanitation Data'!$F$29,0,10*ROW('Sanitation Data'!F112))="","",OFFSET('Sanitation Data'!$F$29,0,10*ROW('Sanitation Data'!F112)))</f>
        <v/>
      </c>
      <c r="CW118" s="390" t="str">
        <f ca="1">+IF(OFFSET('Sanitation Data'!$F$30,0,10*ROW('Sanitation Data'!F112))="","",OFFSET('Sanitation Data'!$F$30,0,10*ROW('Sanitation Data'!F112)))</f>
        <v/>
      </c>
      <c r="CX118" s="390" t="str">
        <f ca="1">+IF(OFFSET('Sanitation Data'!$F$31,0,10*ROW('Sanitation Data'!F112))="","",OFFSET('Sanitation Data'!$F$31,0,10*ROW('Sanitation Data'!F112)))</f>
        <v/>
      </c>
      <c r="CY118" s="390" t="str">
        <f ca="1">+IF(OFFSET('Sanitation Data'!$F$32,0,10*ROW('Sanitation Data'!F112))="","",OFFSET('Sanitation Data'!$F$32,0,10*ROW('Sanitation Data'!F112)))</f>
        <v/>
      </c>
      <c r="CZ118" s="390" t="str">
        <f ca="1">+IF(OFFSET('Sanitation Data'!$G$28,0,10*ROW('Sanitation Data'!G112))="","",OFFSET('Sanitation Data'!$G$28,0,10*ROW('Sanitation Data'!G112)))</f>
        <v/>
      </c>
      <c r="DA118" s="390" t="str">
        <f ca="1">+IF(OFFSET('Sanitation Data'!$G$29,0,10*ROW('Sanitation Data'!G112))="","",OFFSET('Sanitation Data'!$G$29,0,10*ROW('Sanitation Data'!G112)))</f>
        <v/>
      </c>
      <c r="DB118" s="390" t="str">
        <f ca="1">+IF(OFFSET('Sanitation Data'!$G$30,0,10*ROW('Sanitation Data'!G112))="","",OFFSET('Sanitation Data'!$G$30,0,10*ROW('Sanitation Data'!G112)))</f>
        <v/>
      </c>
      <c r="DC118" s="390" t="str">
        <f ca="1">+IF(OFFSET('Sanitation Data'!$G$31,0,10*ROW('Sanitation Data'!G112))="","",OFFSET('Sanitation Data'!$G$31,0,10*ROW('Sanitation Data'!G112)))</f>
        <v/>
      </c>
      <c r="DD118" s="390" t="str">
        <f ca="1">+IF(OFFSET('Sanitation Data'!$G$32,0,10*ROW('Sanitation Data'!G112))="","",OFFSET('Sanitation Data'!$G$32,0,10*ROW('Sanitation Data'!G112)))</f>
        <v/>
      </c>
      <c r="DE118" s="390" t="str">
        <f ca="1">+IF(OFFSET('Sanitation Data'!$H$28,0,10*ROW('Sanitation Data'!H112))="","",OFFSET('Sanitation Data'!$H$28,0,10*ROW('Sanitation Data'!H112)))</f>
        <v/>
      </c>
      <c r="DF118" s="390" t="str">
        <f ca="1">+IF(OFFSET('Sanitation Data'!$H$29,0,10*ROW('Sanitation Data'!H112))="","",OFFSET('Sanitation Data'!$H$29,0,10*ROW('Sanitation Data'!H112)))</f>
        <v/>
      </c>
      <c r="DG118" s="390" t="str">
        <f ca="1">+IF(OFFSET('Sanitation Data'!$H$30,0,10*ROW('Sanitation Data'!H112))="","",OFFSET('Sanitation Data'!$H$30,0,10*ROW('Sanitation Data'!H112)))</f>
        <v/>
      </c>
      <c r="DH118" s="390" t="str">
        <f ca="1">+IF(OFFSET('Sanitation Data'!$H$31,0,10*ROW('Sanitation Data'!H112))="","",OFFSET('Sanitation Data'!$H$31,0,10*ROW('Sanitation Data'!H112)))</f>
        <v/>
      </c>
      <c r="DI118" s="390" t="str">
        <f ca="1">+IF(OFFSET('Sanitation Data'!$H$32,0,10*ROW('Sanitation Data'!H112))="","",OFFSET('Sanitation Data'!$H$32,0,10*ROW('Sanitation Data'!H112)))</f>
        <v/>
      </c>
      <c r="DJ118" s="390" t="str">
        <f ca="1">+IF(OFFSET('Sanitation Data'!$I$28,0,10*ROW('Sanitation Data'!I112))="","",OFFSET('Sanitation Data'!$I$28,0,10*ROW('Sanitation Data'!I112)))</f>
        <v/>
      </c>
      <c r="DK118" s="390" t="str">
        <f ca="1">+IF(OFFSET('Sanitation Data'!$I$29,0,10*ROW('Sanitation Data'!I112))="","",OFFSET('Sanitation Data'!$I$29,0,10*ROW('Sanitation Data'!I112)))</f>
        <v/>
      </c>
      <c r="DL118" s="390" t="str">
        <f ca="1">+IF(OFFSET('Sanitation Data'!$I$30,0,10*ROW('Sanitation Data'!I112))="","",OFFSET('Sanitation Data'!$I$30,0,10*ROW('Sanitation Data'!I112)))</f>
        <v/>
      </c>
      <c r="DM118" s="390" t="str">
        <f ca="1">+IF(OFFSET('Sanitation Data'!$I$31,0,10*ROW('Sanitation Data'!I112))="","",OFFSET('Sanitation Data'!$I$31,0,10*ROW('Sanitation Data'!I112)))</f>
        <v/>
      </c>
      <c r="DN118" s="390" t="str">
        <f ca="1">+IF(OFFSET('Sanitation Data'!$I$32,0,10*ROW('Sanitation Data'!I112))="","",OFFSET('Sanitation Data'!$I$32,0,10*ROW('Sanitation Data'!I112)))</f>
        <v/>
      </c>
      <c r="DO118" s="390" t="str">
        <f ca="1">+IF(OFFSET('Hygiene Data'!$D$11,0,10*ROW('Hygiene Data'!D112))="","",OFFSET('Hygiene Data'!$D$11,0,10*ROW('Hygiene Data'!D112)))</f>
        <v/>
      </c>
      <c r="DP118" s="390" t="str">
        <f ca="1">+IF(OFFSET('Hygiene Data'!$D$12,0,10*ROW('Hygiene Data'!D112))="","",OFFSET('Hygiene Data'!$D$12,0,10*ROW('Hygiene Data'!D112)))</f>
        <v/>
      </c>
      <c r="DQ118" s="390" t="str">
        <f ca="1">+IF(OFFSET('Hygiene Data'!$D$13,0,10*ROW('Hygiene Data'!D112))="","",OFFSET('Hygiene Data'!$D$13,0,10*ROW('Hygiene Data'!D112)))</f>
        <v/>
      </c>
      <c r="DR118" s="390" t="str">
        <f ca="1">+IF(OFFSET('Hygiene Data'!$E$11,0,10*ROW('Hygiene Data'!E112))="","",OFFSET('Hygiene Data'!$E$11,0,10*ROW('Hygiene Data'!E112)))</f>
        <v/>
      </c>
      <c r="DS118" s="390" t="str">
        <f ca="1">+IF(OFFSET('Hygiene Data'!$E$12,0,10*ROW('Hygiene Data'!E112))="","",OFFSET('Hygiene Data'!$E$12,0,10*ROW('Hygiene Data'!E112)))</f>
        <v/>
      </c>
      <c r="DT118" s="390" t="str">
        <f ca="1">+IF(OFFSET('Hygiene Data'!$E$13,0,10*ROW('Hygiene Data'!E112))="","",OFFSET('Hygiene Data'!$E$13,0,10*ROW('Hygiene Data'!E112)))</f>
        <v/>
      </c>
      <c r="DU118" s="390" t="str">
        <f ca="1">+IF(OFFSET('Hygiene Data'!$F$11,0,10*ROW('Hygiene Data'!F112))="","",OFFSET('Hygiene Data'!$F$11,0,10*ROW('Hygiene Data'!F112)))</f>
        <v/>
      </c>
      <c r="DV118" s="390" t="str">
        <f ca="1">+IF(OFFSET('Hygiene Data'!$F$12,0,10*ROW('Hygiene Data'!F112))="","",OFFSET('Hygiene Data'!$F$12,0,10*ROW('Hygiene Data'!F112)))</f>
        <v/>
      </c>
      <c r="DW118" s="390" t="str">
        <f ca="1">+IF(OFFSET('Hygiene Data'!$F$13,0,10*ROW('Hygiene Data'!F112))="","",OFFSET('Hygiene Data'!$F$13,0,10*ROW('Hygiene Data'!F112)))</f>
        <v/>
      </c>
      <c r="DX118" s="390" t="str">
        <f ca="1">+IF(OFFSET('Hygiene Data'!$G$11,0,10*ROW('Hygiene Data'!G112))="","",OFFSET('Hygiene Data'!$G$11,0,10*ROW('Hygiene Data'!G112)))</f>
        <v/>
      </c>
      <c r="DY118" s="390" t="str">
        <f ca="1">+IF(OFFSET('Hygiene Data'!$G$12,0,10*ROW('Hygiene Data'!G112))="","",OFFSET('Hygiene Data'!$G$12,0,10*ROW('Hygiene Data'!G112)))</f>
        <v/>
      </c>
      <c r="DZ118" s="390" t="str">
        <f ca="1">+IF(OFFSET('Hygiene Data'!$G$13,0,10*ROW('Hygiene Data'!G112))="","",OFFSET('Hygiene Data'!$G$13,0,10*ROW('Hygiene Data'!G112)))</f>
        <v/>
      </c>
      <c r="EA118" s="390" t="str">
        <f ca="1">+IF(OFFSET('Hygiene Data'!$H$11,0,10*ROW('Hygiene Data'!H112))="","",OFFSET('Hygiene Data'!$H$11,0,10*ROW('Hygiene Data'!H112)))</f>
        <v/>
      </c>
      <c r="EB118" s="390" t="str">
        <f ca="1">+IF(OFFSET('Hygiene Data'!$H$12,0,10*ROW('Hygiene Data'!H112))="","",OFFSET('Hygiene Data'!$H$12,0,10*ROW('Hygiene Data'!H112)))</f>
        <v/>
      </c>
      <c r="EC118" s="390" t="str">
        <f ca="1">+IF(OFFSET('Hygiene Data'!$H$13,0,10*ROW('Hygiene Data'!H112))="","",OFFSET('Hygiene Data'!$H$13,0,10*ROW('Hygiene Data'!H112)))</f>
        <v/>
      </c>
      <c r="ED118" s="390" t="str">
        <f ca="1">+IF(OFFSET('Hygiene Data'!$I$11,0,10*ROW('Hygiene Data'!I112))="","",OFFSET('Hygiene Data'!$I$11,0,10*ROW('Hygiene Data'!I112)))</f>
        <v/>
      </c>
      <c r="EE118" s="390" t="str">
        <f ca="1">+IF(OFFSET('Hygiene Data'!$I$12,0,10*ROW('Hygiene Data'!I112))="","",OFFSET('Hygiene Data'!$I$12,0,10*ROW('Hygiene Data'!I112)))</f>
        <v/>
      </c>
      <c r="EF118" s="390" t="str">
        <f ca="1">+IF(OFFSET('Hygiene Data'!$I$13,0,10*ROW('Hygiene Data'!I112))="","",OFFSET('Hygiene Data'!$I$13,0,10*ROW('Hygiene Data'!I112)))</f>
        <v/>
      </c>
    </row>
    <row r="119" spans="1:136" x14ac:dyDescent="0.25">
      <c r="A119" s="499" t="str">
        <f ca="1">+IF(OFFSET('Water Data'!$B$2,0,10*ROW('Water Data'!E113))="","",OFFSET('Water Data'!$B$2,0,10*ROW('Water Data'!E113)))</f>
        <v/>
      </c>
      <c r="B119" s="499"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26" t="str">
        <f t="shared" ca="1" si="1"/>
        <v/>
      </c>
      <c r="D119" s="527"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27"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27"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27"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27"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27"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27"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27"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27"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27"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27"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27"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27"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27"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27"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27"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27"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27"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28"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28"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28"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28"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28"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28"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28"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28"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28"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28"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28"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28"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28"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28"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28"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28"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28"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28"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28"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28"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28"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28"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28"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28"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28"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28"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28"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28"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28"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28"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29"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605"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29"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29"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29"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29"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29"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29"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29"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29"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29"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29"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29"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29"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29"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29"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29"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29"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90" t="str">
        <f ca="1">+IF(OFFSET('Water Data'!$D$27,0,10*ROW('Water Data'!D113))="","",OFFSET('Water Data'!$D$27,0,10*ROW('Water Data'!D113)))</f>
        <v/>
      </c>
      <c r="BT119" s="390" t="str">
        <f ca="1">+IF(OFFSET('Water Data'!$D$28,0,10*ROW('Water Data'!D113))="","",OFFSET('Water Data'!$D$28,0,10*ROW('Water Data'!D113)))</f>
        <v/>
      </c>
      <c r="BU119" s="390" t="str">
        <f ca="1">+IF(OFFSET('Water Data'!$D$29,0,10*ROW('Water Data'!D113))="","",OFFSET('Water Data'!$D$29,0,10*ROW('Water Data'!D113)))</f>
        <v/>
      </c>
      <c r="BV119" s="390" t="str">
        <f ca="1">+IF(OFFSET('Water Data'!$E$27,0,10*ROW('Water Data'!E113))="","",OFFSET('Water Data'!$E$27,0,10*ROW('Water Data'!E113)))</f>
        <v/>
      </c>
      <c r="BW119" s="390" t="str">
        <f ca="1">+IF(OFFSET('Water Data'!$E$28,0,10*ROW('Water Data'!E113))="","",OFFSET('Water Data'!$E$28,0,10*ROW('Water Data'!E113)))</f>
        <v/>
      </c>
      <c r="BX119" s="390" t="str">
        <f ca="1">+IF(OFFSET('Water Data'!$E$29,0,10*ROW('Water Data'!E113))="","",OFFSET('Water Data'!$E$29,0,10*ROW('Water Data'!E113)))</f>
        <v/>
      </c>
      <c r="BY119" s="390" t="str">
        <f ca="1">+IF(OFFSET('Water Data'!$F$27,0,10*ROW('Water Data'!F113))="","",OFFSET('Water Data'!$F$27,0,10*ROW('Water Data'!F113)))</f>
        <v/>
      </c>
      <c r="BZ119" s="390" t="str">
        <f ca="1">+IF(OFFSET('Water Data'!$F$28,0,10*ROW('Water Data'!F113))="","",OFFSET('Water Data'!$F$28,0,10*ROW('Water Data'!F113)))</f>
        <v/>
      </c>
      <c r="CA119" s="390" t="str">
        <f ca="1">+IF(OFFSET('Water Data'!$F$29,0,10*ROW('Water Data'!F113))="","",OFFSET('Water Data'!$F$29,0,10*ROW('Water Data'!F113)))</f>
        <v/>
      </c>
      <c r="CB119" s="390" t="str">
        <f ca="1">+IF(OFFSET('Water Data'!$G$27,0,10*ROW('Water Data'!G113))="","",OFFSET('Water Data'!$G$27,0,10*ROW('Water Data'!G113)))</f>
        <v/>
      </c>
      <c r="CC119" s="390" t="str">
        <f ca="1">+IF(OFFSET('Water Data'!$G$28,0,10*ROW('Water Data'!G113))="","",OFFSET('Water Data'!$G$28,0,10*ROW('Water Data'!G113)))</f>
        <v/>
      </c>
      <c r="CD119" s="390" t="str">
        <f ca="1">+IF(OFFSET('Water Data'!$G$29,0,10*ROW('Water Data'!G113))="","",OFFSET('Water Data'!$G$29,0,10*ROW('Water Data'!G113)))</f>
        <v/>
      </c>
      <c r="CE119" s="390" t="str">
        <f ca="1">+IF(OFFSET('Water Data'!$H$27,0,10*ROW('Water Data'!H113))="","",OFFSET('Water Data'!$H$27,0,10*ROW('Water Data'!H113)))</f>
        <v/>
      </c>
      <c r="CF119" s="390" t="str">
        <f ca="1">+IF(OFFSET('Water Data'!$H$28,0,10*ROW('Water Data'!H113))="","",OFFSET('Water Data'!$H$28,0,10*ROW('Water Data'!H113)))</f>
        <v/>
      </c>
      <c r="CG119" s="390" t="str">
        <f ca="1">+IF(OFFSET('Water Data'!$H$29,0,10*ROW('Water Data'!H113))="","",OFFSET('Water Data'!$H$29,0,10*ROW('Water Data'!H113)))</f>
        <v/>
      </c>
      <c r="CH119" s="390" t="str">
        <f ca="1">+IF(OFFSET('Water Data'!$I$27,0,10*ROW('Water Data'!I113))="","",OFFSET('Water Data'!$I$27,0,10*ROW('Water Data'!I113)))</f>
        <v/>
      </c>
      <c r="CI119" s="390" t="str">
        <f ca="1">+IF(OFFSET('Water Data'!$I$28,0,10*ROW('Water Data'!I113))="","",OFFSET('Water Data'!$I$28,0,10*ROW('Water Data'!I113)))</f>
        <v/>
      </c>
      <c r="CJ119" s="390" t="str">
        <f ca="1">+IF(OFFSET('Water Data'!$I$29,0,10*ROW('Water Data'!I113))="","",OFFSET('Water Data'!$I$29,0,10*ROW('Water Data'!I113)))</f>
        <v/>
      </c>
      <c r="CK119" s="390" t="str">
        <f ca="1">+IF(OFFSET('Sanitation Data'!$D$28,0,10*ROW('Sanitation Data'!D113))="","",OFFSET('Sanitation Data'!$D$28,0,10*ROW('Sanitation Data'!D113)))</f>
        <v/>
      </c>
      <c r="CL119" s="390" t="str">
        <f ca="1">+IF(OFFSET('Sanitation Data'!$D$29,0,10*ROW('Sanitation Data'!D113))="","",OFFSET('Sanitation Data'!$D$29,0,10*ROW('Sanitation Data'!D113)))</f>
        <v/>
      </c>
      <c r="CM119" s="390" t="str">
        <f ca="1">+IF(OFFSET('Sanitation Data'!$D$30,0,10*ROW('Sanitation Data'!D113))="","",OFFSET('Sanitation Data'!$D$30,0,10*ROW('Sanitation Data'!D113)))</f>
        <v/>
      </c>
      <c r="CN119" s="390" t="str">
        <f ca="1">+IF(OFFSET('Sanitation Data'!$D$31,0,10*ROW('Sanitation Data'!D113))="","",OFFSET('Sanitation Data'!$D$31,0,10*ROW('Sanitation Data'!D113)))</f>
        <v/>
      </c>
      <c r="CO119" s="390" t="str">
        <f ca="1">+IF(OFFSET('Sanitation Data'!$D$32,0,10*ROW('Sanitation Data'!D113))="","",OFFSET('Sanitation Data'!$D$32,0,10*ROW('Sanitation Data'!D113)))</f>
        <v/>
      </c>
      <c r="CP119" s="390" t="str">
        <f ca="1">+IF(OFFSET('Sanitation Data'!$E$28,0,10*ROW('Sanitation Data'!E113))="","",OFFSET('Sanitation Data'!$E$28,0,10*ROW('Sanitation Data'!E113)))</f>
        <v/>
      </c>
      <c r="CQ119" s="390" t="str">
        <f ca="1">+IF(OFFSET('Sanitation Data'!$E$29,0,10*ROW('Sanitation Data'!E113))="","",OFFSET('Sanitation Data'!$E$29,0,10*ROW('Sanitation Data'!E113)))</f>
        <v/>
      </c>
      <c r="CR119" s="390" t="str">
        <f ca="1">+IF(OFFSET('Sanitation Data'!$E$30,0,10*ROW('Sanitation Data'!E113))="","",OFFSET('Sanitation Data'!$E$30,0,10*ROW('Sanitation Data'!E113)))</f>
        <v/>
      </c>
      <c r="CS119" s="390" t="str">
        <f ca="1">+IF(OFFSET('Sanitation Data'!$E$31,0,10*ROW('Sanitation Data'!E113))="","",OFFSET('Sanitation Data'!$E$31,0,10*ROW('Sanitation Data'!E113)))</f>
        <v/>
      </c>
      <c r="CT119" s="390" t="str">
        <f ca="1">+IF(OFFSET('Sanitation Data'!$E$32,0,10*ROW('Sanitation Data'!E113))="","",OFFSET('Sanitation Data'!$E$32,0,10*ROW('Sanitation Data'!E113)))</f>
        <v/>
      </c>
      <c r="CU119" s="390" t="str">
        <f ca="1">+IF(OFFSET('Sanitation Data'!$F$28,0,10*ROW('Sanitation Data'!F113))="","",OFFSET('Sanitation Data'!$F$28,0,10*ROW('Sanitation Data'!F113)))</f>
        <v/>
      </c>
      <c r="CV119" s="390" t="str">
        <f ca="1">+IF(OFFSET('Sanitation Data'!$F$29,0,10*ROW('Sanitation Data'!F113))="","",OFFSET('Sanitation Data'!$F$29,0,10*ROW('Sanitation Data'!F113)))</f>
        <v/>
      </c>
      <c r="CW119" s="390" t="str">
        <f ca="1">+IF(OFFSET('Sanitation Data'!$F$30,0,10*ROW('Sanitation Data'!F113))="","",OFFSET('Sanitation Data'!$F$30,0,10*ROW('Sanitation Data'!F113)))</f>
        <v/>
      </c>
      <c r="CX119" s="390" t="str">
        <f ca="1">+IF(OFFSET('Sanitation Data'!$F$31,0,10*ROW('Sanitation Data'!F113))="","",OFFSET('Sanitation Data'!$F$31,0,10*ROW('Sanitation Data'!F113)))</f>
        <v/>
      </c>
      <c r="CY119" s="390" t="str">
        <f ca="1">+IF(OFFSET('Sanitation Data'!$F$32,0,10*ROW('Sanitation Data'!F113))="","",OFFSET('Sanitation Data'!$F$32,0,10*ROW('Sanitation Data'!F113)))</f>
        <v/>
      </c>
      <c r="CZ119" s="390" t="str">
        <f ca="1">+IF(OFFSET('Sanitation Data'!$G$28,0,10*ROW('Sanitation Data'!G113))="","",OFFSET('Sanitation Data'!$G$28,0,10*ROW('Sanitation Data'!G113)))</f>
        <v/>
      </c>
      <c r="DA119" s="390" t="str">
        <f ca="1">+IF(OFFSET('Sanitation Data'!$G$29,0,10*ROW('Sanitation Data'!G113))="","",OFFSET('Sanitation Data'!$G$29,0,10*ROW('Sanitation Data'!G113)))</f>
        <v/>
      </c>
      <c r="DB119" s="390" t="str">
        <f ca="1">+IF(OFFSET('Sanitation Data'!$G$30,0,10*ROW('Sanitation Data'!G113))="","",OFFSET('Sanitation Data'!$G$30,0,10*ROW('Sanitation Data'!G113)))</f>
        <v/>
      </c>
      <c r="DC119" s="390" t="str">
        <f ca="1">+IF(OFFSET('Sanitation Data'!$G$31,0,10*ROW('Sanitation Data'!G113))="","",OFFSET('Sanitation Data'!$G$31,0,10*ROW('Sanitation Data'!G113)))</f>
        <v/>
      </c>
      <c r="DD119" s="390" t="str">
        <f ca="1">+IF(OFFSET('Sanitation Data'!$G$32,0,10*ROW('Sanitation Data'!G113))="","",OFFSET('Sanitation Data'!$G$32,0,10*ROW('Sanitation Data'!G113)))</f>
        <v/>
      </c>
      <c r="DE119" s="390" t="str">
        <f ca="1">+IF(OFFSET('Sanitation Data'!$H$28,0,10*ROW('Sanitation Data'!H113))="","",OFFSET('Sanitation Data'!$H$28,0,10*ROW('Sanitation Data'!H113)))</f>
        <v/>
      </c>
      <c r="DF119" s="390" t="str">
        <f ca="1">+IF(OFFSET('Sanitation Data'!$H$29,0,10*ROW('Sanitation Data'!H113))="","",OFFSET('Sanitation Data'!$H$29,0,10*ROW('Sanitation Data'!H113)))</f>
        <v/>
      </c>
      <c r="DG119" s="390" t="str">
        <f ca="1">+IF(OFFSET('Sanitation Data'!$H$30,0,10*ROW('Sanitation Data'!H113))="","",OFFSET('Sanitation Data'!$H$30,0,10*ROW('Sanitation Data'!H113)))</f>
        <v/>
      </c>
      <c r="DH119" s="390" t="str">
        <f ca="1">+IF(OFFSET('Sanitation Data'!$H$31,0,10*ROW('Sanitation Data'!H113))="","",OFFSET('Sanitation Data'!$H$31,0,10*ROW('Sanitation Data'!H113)))</f>
        <v/>
      </c>
      <c r="DI119" s="390" t="str">
        <f ca="1">+IF(OFFSET('Sanitation Data'!$H$32,0,10*ROW('Sanitation Data'!H113))="","",OFFSET('Sanitation Data'!$H$32,0,10*ROW('Sanitation Data'!H113)))</f>
        <v/>
      </c>
      <c r="DJ119" s="390" t="str">
        <f ca="1">+IF(OFFSET('Sanitation Data'!$I$28,0,10*ROW('Sanitation Data'!I113))="","",OFFSET('Sanitation Data'!$I$28,0,10*ROW('Sanitation Data'!I113)))</f>
        <v/>
      </c>
      <c r="DK119" s="390" t="str">
        <f ca="1">+IF(OFFSET('Sanitation Data'!$I$29,0,10*ROW('Sanitation Data'!I113))="","",OFFSET('Sanitation Data'!$I$29,0,10*ROW('Sanitation Data'!I113)))</f>
        <v/>
      </c>
      <c r="DL119" s="390" t="str">
        <f ca="1">+IF(OFFSET('Sanitation Data'!$I$30,0,10*ROW('Sanitation Data'!I113))="","",OFFSET('Sanitation Data'!$I$30,0,10*ROW('Sanitation Data'!I113)))</f>
        <v/>
      </c>
      <c r="DM119" s="390" t="str">
        <f ca="1">+IF(OFFSET('Sanitation Data'!$I$31,0,10*ROW('Sanitation Data'!I113))="","",OFFSET('Sanitation Data'!$I$31,0,10*ROW('Sanitation Data'!I113)))</f>
        <v/>
      </c>
      <c r="DN119" s="390" t="str">
        <f ca="1">+IF(OFFSET('Sanitation Data'!$I$32,0,10*ROW('Sanitation Data'!I113))="","",OFFSET('Sanitation Data'!$I$32,0,10*ROW('Sanitation Data'!I113)))</f>
        <v/>
      </c>
      <c r="DO119" s="390" t="str">
        <f ca="1">+IF(OFFSET('Hygiene Data'!$D$11,0,10*ROW('Hygiene Data'!D113))="","",OFFSET('Hygiene Data'!$D$11,0,10*ROW('Hygiene Data'!D113)))</f>
        <v/>
      </c>
      <c r="DP119" s="390" t="str">
        <f ca="1">+IF(OFFSET('Hygiene Data'!$D$12,0,10*ROW('Hygiene Data'!D113))="","",OFFSET('Hygiene Data'!$D$12,0,10*ROW('Hygiene Data'!D113)))</f>
        <v/>
      </c>
      <c r="DQ119" s="390" t="str">
        <f ca="1">+IF(OFFSET('Hygiene Data'!$D$13,0,10*ROW('Hygiene Data'!D113))="","",OFFSET('Hygiene Data'!$D$13,0,10*ROW('Hygiene Data'!D113)))</f>
        <v/>
      </c>
      <c r="DR119" s="390" t="str">
        <f ca="1">+IF(OFFSET('Hygiene Data'!$E$11,0,10*ROW('Hygiene Data'!E113))="","",OFFSET('Hygiene Data'!$E$11,0,10*ROW('Hygiene Data'!E113)))</f>
        <v/>
      </c>
      <c r="DS119" s="390" t="str">
        <f ca="1">+IF(OFFSET('Hygiene Data'!$E$12,0,10*ROW('Hygiene Data'!E113))="","",OFFSET('Hygiene Data'!$E$12,0,10*ROW('Hygiene Data'!E113)))</f>
        <v/>
      </c>
      <c r="DT119" s="390" t="str">
        <f ca="1">+IF(OFFSET('Hygiene Data'!$E$13,0,10*ROW('Hygiene Data'!E113))="","",OFFSET('Hygiene Data'!$E$13,0,10*ROW('Hygiene Data'!E113)))</f>
        <v/>
      </c>
      <c r="DU119" s="390" t="str">
        <f ca="1">+IF(OFFSET('Hygiene Data'!$F$11,0,10*ROW('Hygiene Data'!F113))="","",OFFSET('Hygiene Data'!$F$11,0,10*ROW('Hygiene Data'!F113)))</f>
        <v/>
      </c>
      <c r="DV119" s="390" t="str">
        <f ca="1">+IF(OFFSET('Hygiene Data'!$F$12,0,10*ROW('Hygiene Data'!F113))="","",OFFSET('Hygiene Data'!$F$12,0,10*ROW('Hygiene Data'!F113)))</f>
        <v/>
      </c>
      <c r="DW119" s="390" t="str">
        <f ca="1">+IF(OFFSET('Hygiene Data'!$F$13,0,10*ROW('Hygiene Data'!F113))="","",OFFSET('Hygiene Data'!$F$13,0,10*ROW('Hygiene Data'!F113)))</f>
        <v/>
      </c>
      <c r="DX119" s="390" t="str">
        <f ca="1">+IF(OFFSET('Hygiene Data'!$G$11,0,10*ROW('Hygiene Data'!G113))="","",OFFSET('Hygiene Data'!$G$11,0,10*ROW('Hygiene Data'!G113)))</f>
        <v/>
      </c>
      <c r="DY119" s="390" t="str">
        <f ca="1">+IF(OFFSET('Hygiene Data'!$G$12,0,10*ROW('Hygiene Data'!G113))="","",OFFSET('Hygiene Data'!$G$12,0,10*ROW('Hygiene Data'!G113)))</f>
        <v/>
      </c>
      <c r="DZ119" s="390" t="str">
        <f ca="1">+IF(OFFSET('Hygiene Data'!$G$13,0,10*ROW('Hygiene Data'!G113))="","",OFFSET('Hygiene Data'!$G$13,0,10*ROW('Hygiene Data'!G113)))</f>
        <v/>
      </c>
      <c r="EA119" s="390" t="str">
        <f ca="1">+IF(OFFSET('Hygiene Data'!$H$11,0,10*ROW('Hygiene Data'!H113))="","",OFFSET('Hygiene Data'!$H$11,0,10*ROW('Hygiene Data'!H113)))</f>
        <v/>
      </c>
      <c r="EB119" s="390" t="str">
        <f ca="1">+IF(OFFSET('Hygiene Data'!$H$12,0,10*ROW('Hygiene Data'!H113))="","",OFFSET('Hygiene Data'!$H$12,0,10*ROW('Hygiene Data'!H113)))</f>
        <v/>
      </c>
      <c r="EC119" s="390" t="str">
        <f ca="1">+IF(OFFSET('Hygiene Data'!$H$13,0,10*ROW('Hygiene Data'!H113))="","",OFFSET('Hygiene Data'!$H$13,0,10*ROW('Hygiene Data'!H113)))</f>
        <v/>
      </c>
      <c r="ED119" s="390" t="str">
        <f ca="1">+IF(OFFSET('Hygiene Data'!$I$11,0,10*ROW('Hygiene Data'!I113))="","",OFFSET('Hygiene Data'!$I$11,0,10*ROW('Hygiene Data'!I113)))</f>
        <v/>
      </c>
      <c r="EE119" s="390" t="str">
        <f ca="1">+IF(OFFSET('Hygiene Data'!$I$12,0,10*ROW('Hygiene Data'!I113))="","",OFFSET('Hygiene Data'!$I$12,0,10*ROW('Hygiene Data'!I113)))</f>
        <v/>
      </c>
      <c r="EF119" s="390" t="str">
        <f ca="1">+IF(OFFSET('Hygiene Data'!$I$13,0,10*ROW('Hygiene Data'!I113))="","",OFFSET('Hygiene Data'!$I$13,0,10*ROW('Hygiene Data'!I113)))</f>
        <v/>
      </c>
    </row>
    <row r="120" spans="1:136" x14ac:dyDescent="0.25">
      <c r="A120" s="499" t="str">
        <f ca="1">+IF(OFFSET('Water Data'!$B$2,0,10*ROW('Water Data'!E114))="","",OFFSET('Water Data'!$B$2,0,10*ROW('Water Data'!E114)))</f>
        <v/>
      </c>
      <c r="B120" s="499"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26" t="str">
        <f t="shared" ca="1" si="1"/>
        <v/>
      </c>
      <c r="D120" s="527"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27"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27"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27"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27"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27"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27"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27"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27"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27"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27"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27"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27"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27"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27"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27"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27"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27"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28"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28"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28"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28"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28"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28"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28"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28"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28"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28"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28"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28"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28"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28"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28"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28"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28"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28"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28"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28"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28"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28"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28"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28"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28"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28"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28"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28"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28"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28"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29"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605"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29"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29"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29"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29"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29"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29"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29"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29"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29"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29"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29"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29"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29"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29"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29"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29"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90" t="str">
        <f ca="1">+IF(OFFSET('Water Data'!$D$27,0,10*ROW('Water Data'!D114))="","",OFFSET('Water Data'!$D$27,0,10*ROW('Water Data'!D114)))</f>
        <v/>
      </c>
      <c r="BT120" s="390" t="str">
        <f ca="1">+IF(OFFSET('Water Data'!$D$28,0,10*ROW('Water Data'!D114))="","",OFFSET('Water Data'!$D$28,0,10*ROW('Water Data'!D114)))</f>
        <v/>
      </c>
      <c r="BU120" s="390" t="str">
        <f ca="1">+IF(OFFSET('Water Data'!$D$29,0,10*ROW('Water Data'!D114))="","",OFFSET('Water Data'!$D$29,0,10*ROW('Water Data'!D114)))</f>
        <v/>
      </c>
      <c r="BV120" s="390" t="str">
        <f ca="1">+IF(OFFSET('Water Data'!$E$27,0,10*ROW('Water Data'!E114))="","",OFFSET('Water Data'!$E$27,0,10*ROW('Water Data'!E114)))</f>
        <v/>
      </c>
      <c r="BW120" s="390" t="str">
        <f ca="1">+IF(OFFSET('Water Data'!$E$28,0,10*ROW('Water Data'!E114))="","",OFFSET('Water Data'!$E$28,0,10*ROW('Water Data'!E114)))</f>
        <v/>
      </c>
      <c r="BX120" s="390" t="str">
        <f ca="1">+IF(OFFSET('Water Data'!$E$29,0,10*ROW('Water Data'!E114))="","",OFFSET('Water Data'!$E$29,0,10*ROW('Water Data'!E114)))</f>
        <v/>
      </c>
      <c r="BY120" s="390" t="str">
        <f ca="1">+IF(OFFSET('Water Data'!$F$27,0,10*ROW('Water Data'!F114))="","",OFFSET('Water Data'!$F$27,0,10*ROW('Water Data'!F114)))</f>
        <v/>
      </c>
      <c r="BZ120" s="390" t="str">
        <f ca="1">+IF(OFFSET('Water Data'!$F$28,0,10*ROW('Water Data'!F114))="","",OFFSET('Water Data'!$F$28,0,10*ROW('Water Data'!F114)))</f>
        <v/>
      </c>
      <c r="CA120" s="390" t="str">
        <f ca="1">+IF(OFFSET('Water Data'!$F$29,0,10*ROW('Water Data'!F114))="","",OFFSET('Water Data'!$F$29,0,10*ROW('Water Data'!F114)))</f>
        <v/>
      </c>
      <c r="CB120" s="390" t="str">
        <f ca="1">+IF(OFFSET('Water Data'!$G$27,0,10*ROW('Water Data'!G114))="","",OFFSET('Water Data'!$G$27,0,10*ROW('Water Data'!G114)))</f>
        <v/>
      </c>
      <c r="CC120" s="390" t="str">
        <f ca="1">+IF(OFFSET('Water Data'!$G$28,0,10*ROW('Water Data'!G114))="","",OFFSET('Water Data'!$G$28,0,10*ROW('Water Data'!G114)))</f>
        <v/>
      </c>
      <c r="CD120" s="390" t="str">
        <f ca="1">+IF(OFFSET('Water Data'!$G$29,0,10*ROW('Water Data'!G114))="","",OFFSET('Water Data'!$G$29,0,10*ROW('Water Data'!G114)))</f>
        <v/>
      </c>
      <c r="CE120" s="390" t="str">
        <f ca="1">+IF(OFFSET('Water Data'!$H$27,0,10*ROW('Water Data'!H114))="","",OFFSET('Water Data'!$H$27,0,10*ROW('Water Data'!H114)))</f>
        <v/>
      </c>
      <c r="CF120" s="390" t="str">
        <f ca="1">+IF(OFFSET('Water Data'!$H$28,0,10*ROW('Water Data'!H114))="","",OFFSET('Water Data'!$H$28,0,10*ROW('Water Data'!H114)))</f>
        <v/>
      </c>
      <c r="CG120" s="390" t="str">
        <f ca="1">+IF(OFFSET('Water Data'!$H$29,0,10*ROW('Water Data'!H114))="","",OFFSET('Water Data'!$H$29,0,10*ROW('Water Data'!H114)))</f>
        <v/>
      </c>
      <c r="CH120" s="390" t="str">
        <f ca="1">+IF(OFFSET('Water Data'!$I$27,0,10*ROW('Water Data'!I114))="","",OFFSET('Water Data'!$I$27,0,10*ROW('Water Data'!I114)))</f>
        <v/>
      </c>
      <c r="CI120" s="390" t="str">
        <f ca="1">+IF(OFFSET('Water Data'!$I$28,0,10*ROW('Water Data'!I114))="","",OFFSET('Water Data'!$I$28,0,10*ROW('Water Data'!I114)))</f>
        <v/>
      </c>
      <c r="CJ120" s="390" t="str">
        <f ca="1">+IF(OFFSET('Water Data'!$I$29,0,10*ROW('Water Data'!I114))="","",OFFSET('Water Data'!$I$29,0,10*ROW('Water Data'!I114)))</f>
        <v/>
      </c>
      <c r="CK120" s="390" t="str">
        <f ca="1">+IF(OFFSET('Sanitation Data'!$D$28,0,10*ROW('Sanitation Data'!D114))="","",OFFSET('Sanitation Data'!$D$28,0,10*ROW('Sanitation Data'!D114)))</f>
        <v/>
      </c>
      <c r="CL120" s="390" t="str">
        <f ca="1">+IF(OFFSET('Sanitation Data'!$D$29,0,10*ROW('Sanitation Data'!D114))="","",OFFSET('Sanitation Data'!$D$29,0,10*ROW('Sanitation Data'!D114)))</f>
        <v/>
      </c>
      <c r="CM120" s="390" t="str">
        <f ca="1">+IF(OFFSET('Sanitation Data'!$D$30,0,10*ROW('Sanitation Data'!D114))="","",OFFSET('Sanitation Data'!$D$30,0,10*ROW('Sanitation Data'!D114)))</f>
        <v/>
      </c>
      <c r="CN120" s="390" t="str">
        <f ca="1">+IF(OFFSET('Sanitation Data'!$D$31,0,10*ROW('Sanitation Data'!D114))="","",OFFSET('Sanitation Data'!$D$31,0,10*ROW('Sanitation Data'!D114)))</f>
        <v/>
      </c>
      <c r="CO120" s="390" t="str">
        <f ca="1">+IF(OFFSET('Sanitation Data'!$D$32,0,10*ROW('Sanitation Data'!D114))="","",OFFSET('Sanitation Data'!$D$32,0,10*ROW('Sanitation Data'!D114)))</f>
        <v/>
      </c>
      <c r="CP120" s="390" t="str">
        <f ca="1">+IF(OFFSET('Sanitation Data'!$E$28,0,10*ROW('Sanitation Data'!E114))="","",OFFSET('Sanitation Data'!$E$28,0,10*ROW('Sanitation Data'!E114)))</f>
        <v/>
      </c>
      <c r="CQ120" s="390" t="str">
        <f ca="1">+IF(OFFSET('Sanitation Data'!$E$29,0,10*ROW('Sanitation Data'!E114))="","",OFFSET('Sanitation Data'!$E$29,0,10*ROW('Sanitation Data'!E114)))</f>
        <v/>
      </c>
      <c r="CR120" s="390" t="str">
        <f ca="1">+IF(OFFSET('Sanitation Data'!$E$30,0,10*ROW('Sanitation Data'!E114))="","",OFFSET('Sanitation Data'!$E$30,0,10*ROW('Sanitation Data'!E114)))</f>
        <v/>
      </c>
      <c r="CS120" s="390" t="str">
        <f ca="1">+IF(OFFSET('Sanitation Data'!$E$31,0,10*ROW('Sanitation Data'!E114))="","",OFFSET('Sanitation Data'!$E$31,0,10*ROW('Sanitation Data'!E114)))</f>
        <v/>
      </c>
      <c r="CT120" s="390" t="str">
        <f ca="1">+IF(OFFSET('Sanitation Data'!$E$32,0,10*ROW('Sanitation Data'!E114))="","",OFFSET('Sanitation Data'!$E$32,0,10*ROW('Sanitation Data'!E114)))</f>
        <v/>
      </c>
      <c r="CU120" s="390" t="str">
        <f ca="1">+IF(OFFSET('Sanitation Data'!$F$28,0,10*ROW('Sanitation Data'!F114))="","",OFFSET('Sanitation Data'!$F$28,0,10*ROW('Sanitation Data'!F114)))</f>
        <v/>
      </c>
      <c r="CV120" s="390" t="str">
        <f ca="1">+IF(OFFSET('Sanitation Data'!$F$29,0,10*ROW('Sanitation Data'!F114))="","",OFFSET('Sanitation Data'!$F$29,0,10*ROW('Sanitation Data'!F114)))</f>
        <v/>
      </c>
      <c r="CW120" s="390" t="str">
        <f ca="1">+IF(OFFSET('Sanitation Data'!$F$30,0,10*ROW('Sanitation Data'!F114))="","",OFFSET('Sanitation Data'!$F$30,0,10*ROW('Sanitation Data'!F114)))</f>
        <v/>
      </c>
      <c r="CX120" s="390" t="str">
        <f ca="1">+IF(OFFSET('Sanitation Data'!$F$31,0,10*ROW('Sanitation Data'!F114))="","",OFFSET('Sanitation Data'!$F$31,0,10*ROW('Sanitation Data'!F114)))</f>
        <v/>
      </c>
      <c r="CY120" s="390" t="str">
        <f ca="1">+IF(OFFSET('Sanitation Data'!$F$32,0,10*ROW('Sanitation Data'!F114))="","",OFFSET('Sanitation Data'!$F$32,0,10*ROW('Sanitation Data'!F114)))</f>
        <v/>
      </c>
      <c r="CZ120" s="390" t="str">
        <f ca="1">+IF(OFFSET('Sanitation Data'!$G$28,0,10*ROW('Sanitation Data'!G114))="","",OFFSET('Sanitation Data'!$G$28,0,10*ROW('Sanitation Data'!G114)))</f>
        <v/>
      </c>
      <c r="DA120" s="390" t="str">
        <f ca="1">+IF(OFFSET('Sanitation Data'!$G$29,0,10*ROW('Sanitation Data'!G114))="","",OFFSET('Sanitation Data'!$G$29,0,10*ROW('Sanitation Data'!G114)))</f>
        <v/>
      </c>
      <c r="DB120" s="390" t="str">
        <f ca="1">+IF(OFFSET('Sanitation Data'!$G$30,0,10*ROW('Sanitation Data'!G114))="","",OFFSET('Sanitation Data'!$G$30,0,10*ROW('Sanitation Data'!G114)))</f>
        <v/>
      </c>
      <c r="DC120" s="390" t="str">
        <f ca="1">+IF(OFFSET('Sanitation Data'!$G$31,0,10*ROW('Sanitation Data'!G114))="","",OFFSET('Sanitation Data'!$G$31,0,10*ROW('Sanitation Data'!G114)))</f>
        <v/>
      </c>
      <c r="DD120" s="390" t="str">
        <f ca="1">+IF(OFFSET('Sanitation Data'!$G$32,0,10*ROW('Sanitation Data'!G114))="","",OFFSET('Sanitation Data'!$G$32,0,10*ROW('Sanitation Data'!G114)))</f>
        <v/>
      </c>
      <c r="DE120" s="390" t="str">
        <f ca="1">+IF(OFFSET('Sanitation Data'!$H$28,0,10*ROW('Sanitation Data'!H114))="","",OFFSET('Sanitation Data'!$H$28,0,10*ROW('Sanitation Data'!H114)))</f>
        <v/>
      </c>
      <c r="DF120" s="390" t="str">
        <f ca="1">+IF(OFFSET('Sanitation Data'!$H$29,0,10*ROW('Sanitation Data'!H114))="","",OFFSET('Sanitation Data'!$H$29,0,10*ROW('Sanitation Data'!H114)))</f>
        <v/>
      </c>
      <c r="DG120" s="390" t="str">
        <f ca="1">+IF(OFFSET('Sanitation Data'!$H$30,0,10*ROW('Sanitation Data'!H114))="","",OFFSET('Sanitation Data'!$H$30,0,10*ROW('Sanitation Data'!H114)))</f>
        <v/>
      </c>
      <c r="DH120" s="390" t="str">
        <f ca="1">+IF(OFFSET('Sanitation Data'!$H$31,0,10*ROW('Sanitation Data'!H114))="","",OFFSET('Sanitation Data'!$H$31,0,10*ROW('Sanitation Data'!H114)))</f>
        <v/>
      </c>
      <c r="DI120" s="390" t="str">
        <f ca="1">+IF(OFFSET('Sanitation Data'!$H$32,0,10*ROW('Sanitation Data'!H114))="","",OFFSET('Sanitation Data'!$H$32,0,10*ROW('Sanitation Data'!H114)))</f>
        <v/>
      </c>
      <c r="DJ120" s="390" t="str">
        <f ca="1">+IF(OFFSET('Sanitation Data'!$I$28,0,10*ROW('Sanitation Data'!I114))="","",OFFSET('Sanitation Data'!$I$28,0,10*ROW('Sanitation Data'!I114)))</f>
        <v/>
      </c>
      <c r="DK120" s="390" t="str">
        <f ca="1">+IF(OFFSET('Sanitation Data'!$I$29,0,10*ROW('Sanitation Data'!I114))="","",OFFSET('Sanitation Data'!$I$29,0,10*ROW('Sanitation Data'!I114)))</f>
        <v/>
      </c>
      <c r="DL120" s="390" t="str">
        <f ca="1">+IF(OFFSET('Sanitation Data'!$I$30,0,10*ROW('Sanitation Data'!I114))="","",OFFSET('Sanitation Data'!$I$30,0,10*ROW('Sanitation Data'!I114)))</f>
        <v/>
      </c>
      <c r="DM120" s="390" t="str">
        <f ca="1">+IF(OFFSET('Sanitation Data'!$I$31,0,10*ROW('Sanitation Data'!I114))="","",OFFSET('Sanitation Data'!$I$31,0,10*ROW('Sanitation Data'!I114)))</f>
        <v/>
      </c>
      <c r="DN120" s="390" t="str">
        <f ca="1">+IF(OFFSET('Sanitation Data'!$I$32,0,10*ROW('Sanitation Data'!I114))="","",OFFSET('Sanitation Data'!$I$32,0,10*ROW('Sanitation Data'!I114)))</f>
        <v/>
      </c>
      <c r="DO120" s="390" t="str">
        <f ca="1">+IF(OFFSET('Hygiene Data'!$D$11,0,10*ROW('Hygiene Data'!D114))="","",OFFSET('Hygiene Data'!$D$11,0,10*ROW('Hygiene Data'!D114)))</f>
        <v/>
      </c>
      <c r="DP120" s="390" t="str">
        <f ca="1">+IF(OFFSET('Hygiene Data'!$D$12,0,10*ROW('Hygiene Data'!D114))="","",OFFSET('Hygiene Data'!$D$12,0,10*ROW('Hygiene Data'!D114)))</f>
        <v/>
      </c>
      <c r="DQ120" s="390" t="str">
        <f ca="1">+IF(OFFSET('Hygiene Data'!$D$13,0,10*ROW('Hygiene Data'!D114))="","",OFFSET('Hygiene Data'!$D$13,0,10*ROW('Hygiene Data'!D114)))</f>
        <v/>
      </c>
      <c r="DR120" s="390" t="str">
        <f ca="1">+IF(OFFSET('Hygiene Data'!$E$11,0,10*ROW('Hygiene Data'!E114))="","",OFFSET('Hygiene Data'!$E$11,0,10*ROW('Hygiene Data'!E114)))</f>
        <v/>
      </c>
      <c r="DS120" s="390" t="str">
        <f ca="1">+IF(OFFSET('Hygiene Data'!$E$12,0,10*ROW('Hygiene Data'!E114))="","",OFFSET('Hygiene Data'!$E$12,0,10*ROW('Hygiene Data'!E114)))</f>
        <v/>
      </c>
      <c r="DT120" s="390" t="str">
        <f ca="1">+IF(OFFSET('Hygiene Data'!$E$13,0,10*ROW('Hygiene Data'!E114))="","",OFFSET('Hygiene Data'!$E$13,0,10*ROW('Hygiene Data'!E114)))</f>
        <v/>
      </c>
      <c r="DU120" s="390" t="str">
        <f ca="1">+IF(OFFSET('Hygiene Data'!$F$11,0,10*ROW('Hygiene Data'!F114))="","",OFFSET('Hygiene Data'!$F$11,0,10*ROW('Hygiene Data'!F114)))</f>
        <v/>
      </c>
      <c r="DV120" s="390" t="str">
        <f ca="1">+IF(OFFSET('Hygiene Data'!$F$12,0,10*ROW('Hygiene Data'!F114))="","",OFFSET('Hygiene Data'!$F$12,0,10*ROW('Hygiene Data'!F114)))</f>
        <v/>
      </c>
      <c r="DW120" s="390" t="str">
        <f ca="1">+IF(OFFSET('Hygiene Data'!$F$13,0,10*ROW('Hygiene Data'!F114))="","",OFFSET('Hygiene Data'!$F$13,0,10*ROW('Hygiene Data'!F114)))</f>
        <v/>
      </c>
      <c r="DX120" s="390" t="str">
        <f ca="1">+IF(OFFSET('Hygiene Data'!$G$11,0,10*ROW('Hygiene Data'!G114))="","",OFFSET('Hygiene Data'!$G$11,0,10*ROW('Hygiene Data'!G114)))</f>
        <v/>
      </c>
      <c r="DY120" s="390" t="str">
        <f ca="1">+IF(OFFSET('Hygiene Data'!$G$12,0,10*ROW('Hygiene Data'!G114))="","",OFFSET('Hygiene Data'!$G$12,0,10*ROW('Hygiene Data'!G114)))</f>
        <v/>
      </c>
      <c r="DZ120" s="390" t="str">
        <f ca="1">+IF(OFFSET('Hygiene Data'!$G$13,0,10*ROW('Hygiene Data'!G114))="","",OFFSET('Hygiene Data'!$G$13,0,10*ROW('Hygiene Data'!G114)))</f>
        <v/>
      </c>
      <c r="EA120" s="390" t="str">
        <f ca="1">+IF(OFFSET('Hygiene Data'!$H$11,0,10*ROW('Hygiene Data'!H114))="","",OFFSET('Hygiene Data'!$H$11,0,10*ROW('Hygiene Data'!H114)))</f>
        <v/>
      </c>
      <c r="EB120" s="390" t="str">
        <f ca="1">+IF(OFFSET('Hygiene Data'!$H$12,0,10*ROW('Hygiene Data'!H114))="","",OFFSET('Hygiene Data'!$H$12,0,10*ROW('Hygiene Data'!H114)))</f>
        <v/>
      </c>
      <c r="EC120" s="390" t="str">
        <f ca="1">+IF(OFFSET('Hygiene Data'!$H$13,0,10*ROW('Hygiene Data'!H114))="","",OFFSET('Hygiene Data'!$H$13,0,10*ROW('Hygiene Data'!H114)))</f>
        <v/>
      </c>
      <c r="ED120" s="390" t="str">
        <f ca="1">+IF(OFFSET('Hygiene Data'!$I$11,0,10*ROW('Hygiene Data'!I114))="","",OFFSET('Hygiene Data'!$I$11,0,10*ROW('Hygiene Data'!I114)))</f>
        <v/>
      </c>
      <c r="EE120" s="390" t="str">
        <f ca="1">+IF(OFFSET('Hygiene Data'!$I$12,0,10*ROW('Hygiene Data'!I114))="","",OFFSET('Hygiene Data'!$I$12,0,10*ROW('Hygiene Data'!I114)))</f>
        <v/>
      </c>
      <c r="EF120" s="390" t="str">
        <f ca="1">+IF(OFFSET('Hygiene Data'!$I$13,0,10*ROW('Hygiene Data'!I114))="","",OFFSET('Hygiene Data'!$I$13,0,10*ROW('Hygiene Data'!I114)))</f>
        <v/>
      </c>
    </row>
    <row r="121" spans="1:136" x14ac:dyDescent="0.25">
      <c r="A121" s="499" t="str">
        <f ca="1">+IF(OFFSET('Water Data'!$B$2,0,10*ROW('Water Data'!E115))="","",OFFSET('Water Data'!$B$2,0,10*ROW('Water Data'!E115)))</f>
        <v/>
      </c>
      <c r="B121" s="499"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26" t="str">
        <f t="shared" ca="1" si="1"/>
        <v/>
      </c>
      <c r="D121" s="527"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27"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27"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27"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27"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27"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27"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27"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27"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27"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27"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27"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27"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27"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27"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27"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27"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27"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28"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28"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28"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28"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28"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28"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28"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28"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28"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28"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28"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28"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28"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28"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28"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28"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28"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28"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28"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28"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28"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28"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28"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28"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28"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28"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28"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28"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28"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28"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29"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605"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29"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29"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29"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29"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29"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29"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29"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29"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29"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29"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29"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29"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29"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29"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29"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29"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90" t="str">
        <f ca="1">+IF(OFFSET('Water Data'!$D$27,0,10*ROW('Water Data'!D115))="","",OFFSET('Water Data'!$D$27,0,10*ROW('Water Data'!D115)))</f>
        <v/>
      </c>
      <c r="BT121" s="390" t="str">
        <f ca="1">+IF(OFFSET('Water Data'!$D$28,0,10*ROW('Water Data'!D115))="","",OFFSET('Water Data'!$D$28,0,10*ROW('Water Data'!D115)))</f>
        <v/>
      </c>
      <c r="BU121" s="390" t="str">
        <f ca="1">+IF(OFFSET('Water Data'!$D$29,0,10*ROW('Water Data'!D115))="","",OFFSET('Water Data'!$D$29,0,10*ROW('Water Data'!D115)))</f>
        <v/>
      </c>
      <c r="BV121" s="390" t="str">
        <f ca="1">+IF(OFFSET('Water Data'!$E$27,0,10*ROW('Water Data'!E115))="","",OFFSET('Water Data'!$E$27,0,10*ROW('Water Data'!E115)))</f>
        <v/>
      </c>
      <c r="BW121" s="390" t="str">
        <f ca="1">+IF(OFFSET('Water Data'!$E$28,0,10*ROW('Water Data'!E115))="","",OFFSET('Water Data'!$E$28,0,10*ROW('Water Data'!E115)))</f>
        <v/>
      </c>
      <c r="BX121" s="390" t="str">
        <f ca="1">+IF(OFFSET('Water Data'!$E$29,0,10*ROW('Water Data'!E115))="","",OFFSET('Water Data'!$E$29,0,10*ROW('Water Data'!E115)))</f>
        <v/>
      </c>
      <c r="BY121" s="390" t="str">
        <f ca="1">+IF(OFFSET('Water Data'!$F$27,0,10*ROW('Water Data'!F115))="","",OFFSET('Water Data'!$F$27,0,10*ROW('Water Data'!F115)))</f>
        <v/>
      </c>
      <c r="BZ121" s="390" t="str">
        <f ca="1">+IF(OFFSET('Water Data'!$F$28,0,10*ROW('Water Data'!F115))="","",OFFSET('Water Data'!$F$28,0,10*ROW('Water Data'!F115)))</f>
        <v/>
      </c>
      <c r="CA121" s="390" t="str">
        <f ca="1">+IF(OFFSET('Water Data'!$F$29,0,10*ROW('Water Data'!F115))="","",OFFSET('Water Data'!$F$29,0,10*ROW('Water Data'!F115)))</f>
        <v/>
      </c>
      <c r="CB121" s="390" t="str">
        <f ca="1">+IF(OFFSET('Water Data'!$G$27,0,10*ROW('Water Data'!G115))="","",OFFSET('Water Data'!$G$27,0,10*ROW('Water Data'!G115)))</f>
        <v/>
      </c>
      <c r="CC121" s="390" t="str">
        <f ca="1">+IF(OFFSET('Water Data'!$G$28,0,10*ROW('Water Data'!G115))="","",OFFSET('Water Data'!$G$28,0,10*ROW('Water Data'!G115)))</f>
        <v/>
      </c>
      <c r="CD121" s="390" t="str">
        <f ca="1">+IF(OFFSET('Water Data'!$G$29,0,10*ROW('Water Data'!G115))="","",OFFSET('Water Data'!$G$29,0,10*ROW('Water Data'!G115)))</f>
        <v/>
      </c>
      <c r="CE121" s="390" t="str">
        <f ca="1">+IF(OFFSET('Water Data'!$H$27,0,10*ROW('Water Data'!H115))="","",OFFSET('Water Data'!$H$27,0,10*ROW('Water Data'!H115)))</f>
        <v/>
      </c>
      <c r="CF121" s="390" t="str">
        <f ca="1">+IF(OFFSET('Water Data'!$H$28,0,10*ROW('Water Data'!H115))="","",OFFSET('Water Data'!$H$28,0,10*ROW('Water Data'!H115)))</f>
        <v/>
      </c>
      <c r="CG121" s="390" t="str">
        <f ca="1">+IF(OFFSET('Water Data'!$H$29,0,10*ROW('Water Data'!H115))="","",OFFSET('Water Data'!$H$29,0,10*ROW('Water Data'!H115)))</f>
        <v/>
      </c>
      <c r="CH121" s="390" t="str">
        <f ca="1">+IF(OFFSET('Water Data'!$I$27,0,10*ROW('Water Data'!I115))="","",OFFSET('Water Data'!$I$27,0,10*ROW('Water Data'!I115)))</f>
        <v/>
      </c>
      <c r="CI121" s="390" t="str">
        <f ca="1">+IF(OFFSET('Water Data'!$I$28,0,10*ROW('Water Data'!I115))="","",OFFSET('Water Data'!$I$28,0,10*ROW('Water Data'!I115)))</f>
        <v/>
      </c>
      <c r="CJ121" s="390" t="str">
        <f ca="1">+IF(OFFSET('Water Data'!$I$29,0,10*ROW('Water Data'!I115))="","",OFFSET('Water Data'!$I$29,0,10*ROW('Water Data'!I115)))</f>
        <v/>
      </c>
      <c r="CK121" s="390" t="str">
        <f ca="1">+IF(OFFSET('Sanitation Data'!$D$28,0,10*ROW('Sanitation Data'!D115))="","",OFFSET('Sanitation Data'!$D$28,0,10*ROW('Sanitation Data'!D115)))</f>
        <v/>
      </c>
      <c r="CL121" s="390" t="str">
        <f ca="1">+IF(OFFSET('Sanitation Data'!$D$29,0,10*ROW('Sanitation Data'!D115))="","",OFFSET('Sanitation Data'!$D$29,0,10*ROW('Sanitation Data'!D115)))</f>
        <v/>
      </c>
      <c r="CM121" s="390" t="str">
        <f ca="1">+IF(OFFSET('Sanitation Data'!$D$30,0,10*ROW('Sanitation Data'!D115))="","",OFFSET('Sanitation Data'!$D$30,0,10*ROW('Sanitation Data'!D115)))</f>
        <v/>
      </c>
      <c r="CN121" s="390" t="str">
        <f ca="1">+IF(OFFSET('Sanitation Data'!$D$31,0,10*ROW('Sanitation Data'!D115))="","",OFFSET('Sanitation Data'!$D$31,0,10*ROW('Sanitation Data'!D115)))</f>
        <v/>
      </c>
      <c r="CO121" s="390" t="str">
        <f ca="1">+IF(OFFSET('Sanitation Data'!$D$32,0,10*ROW('Sanitation Data'!D115))="","",OFFSET('Sanitation Data'!$D$32,0,10*ROW('Sanitation Data'!D115)))</f>
        <v/>
      </c>
      <c r="CP121" s="390" t="str">
        <f ca="1">+IF(OFFSET('Sanitation Data'!$E$28,0,10*ROW('Sanitation Data'!E115))="","",OFFSET('Sanitation Data'!$E$28,0,10*ROW('Sanitation Data'!E115)))</f>
        <v/>
      </c>
      <c r="CQ121" s="390" t="str">
        <f ca="1">+IF(OFFSET('Sanitation Data'!$E$29,0,10*ROW('Sanitation Data'!E115))="","",OFFSET('Sanitation Data'!$E$29,0,10*ROW('Sanitation Data'!E115)))</f>
        <v/>
      </c>
      <c r="CR121" s="390" t="str">
        <f ca="1">+IF(OFFSET('Sanitation Data'!$E$30,0,10*ROW('Sanitation Data'!E115))="","",OFFSET('Sanitation Data'!$E$30,0,10*ROW('Sanitation Data'!E115)))</f>
        <v/>
      </c>
      <c r="CS121" s="390" t="str">
        <f ca="1">+IF(OFFSET('Sanitation Data'!$E$31,0,10*ROW('Sanitation Data'!E115))="","",OFFSET('Sanitation Data'!$E$31,0,10*ROW('Sanitation Data'!E115)))</f>
        <v/>
      </c>
      <c r="CT121" s="390" t="str">
        <f ca="1">+IF(OFFSET('Sanitation Data'!$E$32,0,10*ROW('Sanitation Data'!E115))="","",OFFSET('Sanitation Data'!$E$32,0,10*ROW('Sanitation Data'!E115)))</f>
        <v/>
      </c>
      <c r="CU121" s="390" t="str">
        <f ca="1">+IF(OFFSET('Sanitation Data'!$F$28,0,10*ROW('Sanitation Data'!F115))="","",OFFSET('Sanitation Data'!$F$28,0,10*ROW('Sanitation Data'!F115)))</f>
        <v/>
      </c>
      <c r="CV121" s="390" t="str">
        <f ca="1">+IF(OFFSET('Sanitation Data'!$F$29,0,10*ROW('Sanitation Data'!F115))="","",OFFSET('Sanitation Data'!$F$29,0,10*ROW('Sanitation Data'!F115)))</f>
        <v/>
      </c>
      <c r="CW121" s="390" t="str">
        <f ca="1">+IF(OFFSET('Sanitation Data'!$F$30,0,10*ROW('Sanitation Data'!F115))="","",OFFSET('Sanitation Data'!$F$30,0,10*ROW('Sanitation Data'!F115)))</f>
        <v/>
      </c>
      <c r="CX121" s="390" t="str">
        <f ca="1">+IF(OFFSET('Sanitation Data'!$F$31,0,10*ROW('Sanitation Data'!F115))="","",OFFSET('Sanitation Data'!$F$31,0,10*ROW('Sanitation Data'!F115)))</f>
        <v/>
      </c>
      <c r="CY121" s="390" t="str">
        <f ca="1">+IF(OFFSET('Sanitation Data'!$F$32,0,10*ROW('Sanitation Data'!F115))="","",OFFSET('Sanitation Data'!$F$32,0,10*ROW('Sanitation Data'!F115)))</f>
        <v/>
      </c>
      <c r="CZ121" s="390" t="str">
        <f ca="1">+IF(OFFSET('Sanitation Data'!$G$28,0,10*ROW('Sanitation Data'!G115))="","",OFFSET('Sanitation Data'!$G$28,0,10*ROW('Sanitation Data'!G115)))</f>
        <v/>
      </c>
      <c r="DA121" s="390" t="str">
        <f ca="1">+IF(OFFSET('Sanitation Data'!$G$29,0,10*ROW('Sanitation Data'!G115))="","",OFFSET('Sanitation Data'!$G$29,0,10*ROW('Sanitation Data'!G115)))</f>
        <v/>
      </c>
      <c r="DB121" s="390" t="str">
        <f ca="1">+IF(OFFSET('Sanitation Data'!$G$30,0,10*ROW('Sanitation Data'!G115))="","",OFFSET('Sanitation Data'!$G$30,0,10*ROW('Sanitation Data'!G115)))</f>
        <v/>
      </c>
      <c r="DC121" s="390" t="str">
        <f ca="1">+IF(OFFSET('Sanitation Data'!$G$31,0,10*ROW('Sanitation Data'!G115))="","",OFFSET('Sanitation Data'!$G$31,0,10*ROW('Sanitation Data'!G115)))</f>
        <v/>
      </c>
      <c r="DD121" s="390" t="str">
        <f ca="1">+IF(OFFSET('Sanitation Data'!$G$32,0,10*ROW('Sanitation Data'!G115))="","",OFFSET('Sanitation Data'!$G$32,0,10*ROW('Sanitation Data'!G115)))</f>
        <v/>
      </c>
      <c r="DE121" s="390" t="str">
        <f ca="1">+IF(OFFSET('Sanitation Data'!$H$28,0,10*ROW('Sanitation Data'!H115))="","",OFFSET('Sanitation Data'!$H$28,0,10*ROW('Sanitation Data'!H115)))</f>
        <v/>
      </c>
      <c r="DF121" s="390" t="str">
        <f ca="1">+IF(OFFSET('Sanitation Data'!$H$29,0,10*ROW('Sanitation Data'!H115))="","",OFFSET('Sanitation Data'!$H$29,0,10*ROW('Sanitation Data'!H115)))</f>
        <v/>
      </c>
      <c r="DG121" s="390" t="str">
        <f ca="1">+IF(OFFSET('Sanitation Data'!$H$30,0,10*ROW('Sanitation Data'!H115))="","",OFFSET('Sanitation Data'!$H$30,0,10*ROW('Sanitation Data'!H115)))</f>
        <v/>
      </c>
      <c r="DH121" s="390" t="str">
        <f ca="1">+IF(OFFSET('Sanitation Data'!$H$31,0,10*ROW('Sanitation Data'!H115))="","",OFFSET('Sanitation Data'!$H$31,0,10*ROW('Sanitation Data'!H115)))</f>
        <v/>
      </c>
      <c r="DI121" s="390" t="str">
        <f ca="1">+IF(OFFSET('Sanitation Data'!$H$32,0,10*ROW('Sanitation Data'!H115))="","",OFFSET('Sanitation Data'!$H$32,0,10*ROW('Sanitation Data'!H115)))</f>
        <v/>
      </c>
      <c r="DJ121" s="390" t="str">
        <f ca="1">+IF(OFFSET('Sanitation Data'!$I$28,0,10*ROW('Sanitation Data'!I115))="","",OFFSET('Sanitation Data'!$I$28,0,10*ROW('Sanitation Data'!I115)))</f>
        <v/>
      </c>
      <c r="DK121" s="390" t="str">
        <f ca="1">+IF(OFFSET('Sanitation Data'!$I$29,0,10*ROW('Sanitation Data'!I115))="","",OFFSET('Sanitation Data'!$I$29,0,10*ROW('Sanitation Data'!I115)))</f>
        <v/>
      </c>
      <c r="DL121" s="390" t="str">
        <f ca="1">+IF(OFFSET('Sanitation Data'!$I$30,0,10*ROW('Sanitation Data'!I115))="","",OFFSET('Sanitation Data'!$I$30,0,10*ROW('Sanitation Data'!I115)))</f>
        <v/>
      </c>
      <c r="DM121" s="390" t="str">
        <f ca="1">+IF(OFFSET('Sanitation Data'!$I$31,0,10*ROW('Sanitation Data'!I115))="","",OFFSET('Sanitation Data'!$I$31,0,10*ROW('Sanitation Data'!I115)))</f>
        <v/>
      </c>
      <c r="DN121" s="390" t="str">
        <f ca="1">+IF(OFFSET('Sanitation Data'!$I$32,0,10*ROW('Sanitation Data'!I115))="","",OFFSET('Sanitation Data'!$I$32,0,10*ROW('Sanitation Data'!I115)))</f>
        <v/>
      </c>
      <c r="DO121" s="390" t="str">
        <f ca="1">+IF(OFFSET('Hygiene Data'!$D$11,0,10*ROW('Hygiene Data'!D115))="","",OFFSET('Hygiene Data'!$D$11,0,10*ROW('Hygiene Data'!D115)))</f>
        <v/>
      </c>
      <c r="DP121" s="390" t="str">
        <f ca="1">+IF(OFFSET('Hygiene Data'!$D$12,0,10*ROW('Hygiene Data'!D115))="","",OFFSET('Hygiene Data'!$D$12,0,10*ROW('Hygiene Data'!D115)))</f>
        <v/>
      </c>
      <c r="DQ121" s="390" t="str">
        <f ca="1">+IF(OFFSET('Hygiene Data'!$D$13,0,10*ROW('Hygiene Data'!D115))="","",OFFSET('Hygiene Data'!$D$13,0,10*ROW('Hygiene Data'!D115)))</f>
        <v/>
      </c>
      <c r="DR121" s="390" t="str">
        <f ca="1">+IF(OFFSET('Hygiene Data'!$E$11,0,10*ROW('Hygiene Data'!E115))="","",OFFSET('Hygiene Data'!$E$11,0,10*ROW('Hygiene Data'!E115)))</f>
        <v/>
      </c>
      <c r="DS121" s="390" t="str">
        <f ca="1">+IF(OFFSET('Hygiene Data'!$E$12,0,10*ROW('Hygiene Data'!E115))="","",OFFSET('Hygiene Data'!$E$12,0,10*ROW('Hygiene Data'!E115)))</f>
        <v/>
      </c>
      <c r="DT121" s="390" t="str">
        <f ca="1">+IF(OFFSET('Hygiene Data'!$E$13,0,10*ROW('Hygiene Data'!E115))="","",OFFSET('Hygiene Data'!$E$13,0,10*ROW('Hygiene Data'!E115)))</f>
        <v/>
      </c>
      <c r="DU121" s="390" t="str">
        <f ca="1">+IF(OFFSET('Hygiene Data'!$F$11,0,10*ROW('Hygiene Data'!F115))="","",OFFSET('Hygiene Data'!$F$11,0,10*ROW('Hygiene Data'!F115)))</f>
        <v/>
      </c>
      <c r="DV121" s="390" t="str">
        <f ca="1">+IF(OFFSET('Hygiene Data'!$F$12,0,10*ROW('Hygiene Data'!F115))="","",OFFSET('Hygiene Data'!$F$12,0,10*ROW('Hygiene Data'!F115)))</f>
        <v/>
      </c>
      <c r="DW121" s="390" t="str">
        <f ca="1">+IF(OFFSET('Hygiene Data'!$F$13,0,10*ROW('Hygiene Data'!F115))="","",OFFSET('Hygiene Data'!$F$13,0,10*ROW('Hygiene Data'!F115)))</f>
        <v/>
      </c>
      <c r="DX121" s="390" t="str">
        <f ca="1">+IF(OFFSET('Hygiene Data'!$G$11,0,10*ROW('Hygiene Data'!G115))="","",OFFSET('Hygiene Data'!$G$11,0,10*ROW('Hygiene Data'!G115)))</f>
        <v/>
      </c>
      <c r="DY121" s="390" t="str">
        <f ca="1">+IF(OFFSET('Hygiene Data'!$G$12,0,10*ROW('Hygiene Data'!G115))="","",OFFSET('Hygiene Data'!$G$12,0,10*ROW('Hygiene Data'!G115)))</f>
        <v/>
      </c>
      <c r="DZ121" s="390" t="str">
        <f ca="1">+IF(OFFSET('Hygiene Data'!$G$13,0,10*ROW('Hygiene Data'!G115))="","",OFFSET('Hygiene Data'!$G$13,0,10*ROW('Hygiene Data'!G115)))</f>
        <v/>
      </c>
      <c r="EA121" s="390" t="str">
        <f ca="1">+IF(OFFSET('Hygiene Data'!$H$11,0,10*ROW('Hygiene Data'!H115))="","",OFFSET('Hygiene Data'!$H$11,0,10*ROW('Hygiene Data'!H115)))</f>
        <v/>
      </c>
      <c r="EB121" s="390" t="str">
        <f ca="1">+IF(OFFSET('Hygiene Data'!$H$12,0,10*ROW('Hygiene Data'!H115))="","",OFFSET('Hygiene Data'!$H$12,0,10*ROW('Hygiene Data'!H115)))</f>
        <v/>
      </c>
      <c r="EC121" s="390" t="str">
        <f ca="1">+IF(OFFSET('Hygiene Data'!$H$13,0,10*ROW('Hygiene Data'!H115))="","",OFFSET('Hygiene Data'!$H$13,0,10*ROW('Hygiene Data'!H115)))</f>
        <v/>
      </c>
      <c r="ED121" s="390" t="str">
        <f ca="1">+IF(OFFSET('Hygiene Data'!$I$11,0,10*ROW('Hygiene Data'!I115))="","",OFFSET('Hygiene Data'!$I$11,0,10*ROW('Hygiene Data'!I115)))</f>
        <v/>
      </c>
      <c r="EE121" s="390" t="str">
        <f ca="1">+IF(OFFSET('Hygiene Data'!$I$12,0,10*ROW('Hygiene Data'!I115))="","",OFFSET('Hygiene Data'!$I$12,0,10*ROW('Hygiene Data'!I115)))</f>
        <v/>
      </c>
      <c r="EF121" s="390" t="str">
        <f ca="1">+IF(OFFSET('Hygiene Data'!$I$13,0,10*ROW('Hygiene Data'!I115))="","",OFFSET('Hygiene Data'!$I$13,0,10*ROW('Hygiene Data'!I115)))</f>
        <v/>
      </c>
    </row>
    <row r="122" spans="1:136" x14ac:dyDescent="0.25">
      <c r="A122" s="499" t="str">
        <f ca="1">+IF(OFFSET('Water Data'!$B$2,0,10*ROW('Water Data'!E116))="","",OFFSET('Water Data'!$B$2,0,10*ROW('Water Data'!E116)))</f>
        <v/>
      </c>
      <c r="B122" s="499"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26" t="str">
        <f t="shared" ca="1" si="1"/>
        <v/>
      </c>
      <c r="D122" s="527"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27"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27"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27"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27"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27"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27"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27"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27"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27"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27"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27"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27"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27"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27"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27"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27"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27"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28"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28"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28"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28"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28"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28"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28"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28"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28"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28"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28"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28"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28"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28"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28"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28"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28"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28"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28"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28"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28"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28"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28"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28"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28"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28"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28"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28"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28"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28"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29"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605"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29"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29"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29"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29"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29"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29"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29"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29"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29"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29"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29"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29"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29"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29"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29"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29"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90" t="str">
        <f ca="1">+IF(OFFSET('Water Data'!$D$27,0,10*ROW('Water Data'!D116))="","",OFFSET('Water Data'!$D$27,0,10*ROW('Water Data'!D116)))</f>
        <v/>
      </c>
      <c r="BT122" s="390" t="str">
        <f ca="1">+IF(OFFSET('Water Data'!$D$28,0,10*ROW('Water Data'!D116))="","",OFFSET('Water Data'!$D$28,0,10*ROW('Water Data'!D116)))</f>
        <v/>
      </c>
      <c r="BU122" s="390" t="str">
        <f ca="1">+IF(OFFSET('Water Data'!$D$29,0,10*ROW('Water Data'!D116))="","",OFFSET('Water Data'!$D$29,0,10*ROW('Water Data'!D116)))</f>
        <v/>
      </c>
      <c r="BV122" s="390" t="str">
        <f ca="1">+IF(OFFSET('Water Data'!$E$27,0,10*ROW('Water Data'!E116))="","",OFFSET('Water Data'!$E$27,0,10*ROW('Water Data'!E116)))</f>
        <v/>
      </c>
      <c r="BW122" s="390" t="str">
        <f ca="1">+IF(OFFSET('Water Data'!$E$28,0,10*ROW('Water Data'!E116))="","",OFFSET('Water Data'!$E$28,0,10*ROW('Water Data'!E116)))</f>
        <v/>
      </c>
      <c r="BX122" s="390" t="str">
        <f ca="1">+IF(OFFSET('Water Data'!$E$29,0,10*ROW('Water Data'!E116))="","",OFFSET('Water Data'!$E$29,0,10*ROW('Water Data'!E116)))</f>
        <v/>
      </c>
      <c r="BY122" s="390" t="str">
        <f ca="1">+IF(OFFSET('Water Data'!$F$27,0,10*ROW('Water Data'!F116))="","",OFFSET('Water Data'!$F$27,0,10*ROW('Water Data'!F116)))</f>
        <v/>
      </c>
      <c r="BZ122" s="390" t="str">
        <f ca="1">+IF(OFFSET('Water Data'!$F$28,0,10*ROW('Water Data'!F116))="","",OFFSET('Water Data'!$F$28,0,10*ROW('Water Data'!F116)))</f>
        <v/>
      </c>
      <c r="CA122" s="390" t="str">
        <f ca="1">+IF(OFFSET('Water Data'!$F$29,0,10*ROW('Water Data'!F116))="","",OFFSET('Water Data'!$F$29,0,10*ROW('Water Data'!F116)))</f>
        <v/>
      </c>
      <c r="CB122" s="390" t="str">
        <f ca="1">+IF(OFFSET('Water Data'!$G$27,0,10*ROW('Water Data'!G116))="","",OFFSET('Water Data'!$G$27,0,10*ROW('Water Data'!G116)))</f>
        <v/>
      </c>
      <c r="CC122" s="390" t="str">
        <f ca="1">+IF(OFFSET('Water Data'!$G$28,0,10*ROW('Water Data'!G116))="","",OFFSET('Water Data'!$G$28,0,10*ROW('Water Data'!G116)))</f>
        <v/>
      </c>
      <c r="CD122" s="390" t="str">
        <f ca="1">+IF(OFFSET('Water Data'!$G$29,0,10*ROW('Water Data'!G116))="","",OFFSET('Water Data'!$G$29,0,10*ROW('Water Data'!G116)))</f>
        <v/>
      </c>
      <c r="CE122" s="390" t="str">
        <f ca="1">+IF(OFFSET('Water Data'!$H$27,0,10*ROW('Water Data'!H116))="","",OFFSET('Water Data'!$H$27,0,10*ROW('Water Data'!H116)))</f>
        <v/>
      </c>
      <c r="CF122" s="390" t="str">
        <f ca="1">+IF(OFFSET('Water Data'!$H$28,0,10*ROW('Water Data'!H116))="","",OFFSET('Water Data'!$H$28,0,10*ROW('Water Data'!H116)))</f>
        <v/>
      </c>
      <c r="CG122" s="390" t="str">
        <f ca="1">+IF(OFFSET('Water Data'!$H$29,0,10*ROW('Water Data'!H116))="","",OFFSET('Water Data'!$H$29,0,10*ROW('Water Data'!H116)))</f>
        <v/>
      </c>
      <c r="CH122" s="390" t="str">
        <f ca="1">+IF(OFFSET('Water Data'!$I$27,0,10*ROW('Water Data'!I116))="","",OFFSET('Water Data'!$I$27,0,10*ROW('Water Data'!I116)))</f>
        <v/>
      </c>
      <c r="CI122" s="390" t="str">
        <f ca="1">+IF(OFFSET('Water Data'!$I$28,0,10*ROW('Water Data'!I116))="","",OFFSET('Water Data'!$I$28,0,10*ROW('Water Data'!I116)))</f>
        <v/>
      </c>
      <c r="CJ122" s="390" t="str">
        <f ca="1">+IF(OFFSET('Water Data'!$I$29,0,10*ROW('Water Data'!I116))="","",OFFSET('Water Data'!$I$29,0,10*ROW('Water Data'!I116)))</f>
        <v/>
      </c>
      <c r="CK122" s="390" t="str">
        <f ca="1">+IF(OFFSET('Sanitation Data'!$D$28,0,10*ROW('Sanitation Data'!D116))="","",OFFSET('Sanitation Data'!$D$28,0,10*ROW('Sanitation Data'!D116)))</f>
        <v/>
      </c>
      <c r="CL122" s="390" t="str">
        <f ca="1">+IF(OFFSET('Sanitation Data'!$D$29,0,10*ROW('Sanitation Data'!D116))="","",OFFSET('Sanitation Data'!$D$29,0,10*ROW('Sanitation Data'!D116)))</f>
        <v/>
      </c>
      <c r="CM122" s="390" t="str">
        <f ca="1">+IF(OFFSET('Sanitation Data'!$D$30,0,10*ROW('Sanitation Data'!D116))="","",OFFSET('Sanitation Data'!$D$30,0,10*ROW('Sanitation Data'!D116)))</f>
        <v/>
      </c>
      <c r="CN122" s="390" t="str">
        <f ca="1">+IF(OFFSET('Sanitation Data'!$D$31,0,10*ROW('Sanitation Data'!D116))="","",OFFSET('Sanitation Data'!$D$31,0,10*ROW('Sanitation Data'!D116)))</f>
        <v/>
      </c>
      <c r="CO122" s="390" t="str">
        <f ca="1">+IF(OFFSET('Sanitation Data'!$D$32,0,10*ROW('Sanitation Data'!D116))="","",OFFSET('Sanitation Data'!$D$32,0,10*ROW('Sanitation Data'!D116)))</f>
        <v/>
      </c>
      <c r="CP122" s="390" t="str">
        <f ca="1">+IF(OFFSET('Sanitation Data'!$E$28,0,10*ROW('Sanitation Data'!E116))="","",OFFSET('Sanitation Data'!$E$28,0,10*ROW('Sanitation Data'!E116)))</f>
        <v/>
      </c>
      <c r="CQ122" s="390" t="str">
        <f ca="1">+IF(OFFSET('Sanitation Data'!$E$29,0,10*ROW('Sanitation Data'!E116))="","",OFFSET('Sanitation Data'!$E$29,0,10*ROW('Sanitation Data'!E116)))</f>
        <v/>
      </c>
      <c r="CR122" s="390" t="str">
        <f ca="1">+IF(OFFSET('Sanitation Data'!$E$30,0,10*ROW('Sanitation Data'!E116))="","",OFFSET('Sanitation Data'!$E$30,0,10*ROW('Sanitation Data'!E116)))</f>
        <v/>
      </c>
      <c r="CS122" s="390" t="str">
        <f ca="1">+IF(OFFSET('Sanitation Data'!$E$31,0,10*ROW('Sanitation Data'!E116))="","",OFFSET('Sanitation Data'!$E$31,0,10*ROW('Sanitation Data'!E116)))</f>
        <v/>
      </c>
      <c r="CT122" s="390" t="str">
        <f ca="1">+IF(OFFSET('Sanitation Data'!$E$32,0,10*ROW('Sanitation Data'!E116))="","",OFFSET('Sanitation Data'!$E$32,0,10*ROW('Sanitation Data'!E116)))</f>
        <v/>
      </c>
      <c r="CU122" s="390" t="str">
        <f ca="1">+IF(OFFSET('Sanitation Data'!$F$28,0,10*ROW('Sanitation Data'!F116))="","",OFFSET('Sanitation Data'!$F$28,0,10*ROW('Sanitation Data'!F116)))</f>
        <v/>
      </c>
      <c r="CV122" s="390" t="str">
        <f ca="1">+IF(OFFSET('Sanitation Data'!$F$29,0,10*ROW('Sanitation Data'!F116))="","",OFFSET('Sanitation Data'!$F$29,0,10*ROW('Sanitation Data'!F116)))</f>
        <v/>
      </c>
      <c r="CW122" s="390" t="str">
        <f ca="1">+IF(OFFSET('Sanitation Data'!$F$30,0,10*ROW('Sanitation Data'!F116))="","",OFFSET('Sanitation Data'!$F$30,0,10*ROW('Sanitation Data'!F116)))</f>
        <v/>
      </c>
      <c r="CX122" s="390" t="str">
        <f ca="1">+IF(OFFSET('Sanitation Data'!$F$31,0,10*ROW('Sanitation Data'!F116))="","",OFFSET('Sanitation Data'!$F$31,0,10*ROW('Sanitation Data'!F116)))</f>
        <v/>
      </c>
      <c r="CY122" s="390" t="str">
        <f ca="1">+IF(OFFSET('Sanitation Data'!$F$32,0,10*ROW('Sanitation Data'!F116))="","",OFFSET('Sanitation Data'!$F$32,0,10*ROW('Sanitation Data'!F116)))</f>
        <v/>
      </c>
      <c r="CZ122" s="390" t="str">
        <f ca="1">+IF(OFFSET('Sanitation Data'!$G$28,0,10*ROW('Sanitation Data'!G116))="","",OFFSET('Sanitation Data'!$G$28,0,10*ROW('Sanitation Data'!G116)))</f>
        <v/>
      </c>
      <c r="DA122" s="390" t="str">
        <f ca="1">+IF(OFFSET('Sanitation Data'!$G$29,0,10*ROW('Sanitation Data'!G116))="","",OFFSET('Sanitation Data'!$G$29,0,10*ROW('Sanitation Data'!G116)))</f>
        <v/>
      </c>
      <c r="DB122" s="390" t="str">
        <f ca="1">+IF(OFFSET('Sanitation Data'!$G$30,0,10*ROW('Sanitation Data'!G116))="","",OFFSET('Sanitation Data'!$G$30,0,10*ROW('Sanitation Data'!G116)))</f>
        <v/>
      </c>
      <c r="DC122" s="390" t="str">
        <f ca="1">+IF(OFFSET('Sanitation Data'!$G$31,0,10*ROW('Sanitation Data'!G116))="","",OFFSET('Sanitation Data'!$G$31,0,10*ROW('Sanitation Data'!G116)))</f>
        <v/>
      </c>
      <c r="DD122" s="390" t="str">
        <f ca="1">+IF(OFFSET('Sanitation Data'!$G$32,0,10*ROW('Sanitation Data'!G116))="","",OFFSET('Sanitation Data'!$G$32,0,10*ROW('Sanitation Data'!G116)))</f>
        <v/>
      </c>
      <c r="DE122" s="390" t="str">
        <f ca="1">+IF(OFFSET('Sanitation Data'!$H$28,0,10*ROW('Sanitation Data'!H116))="","",OFFSET('Sanitation Data'!$H$28,0,10*ROW('Sanitation Data'!H116)))</f>
        <v/>
      </c>
      <c r="DF122" s="390" t="str">
        <f ca="1">+IF(OFFSET('Sanitation Data'!$H$29,0,10*ROW('Sanitation Data'!H116))="","",OFFSET('Sanitation Data'!$H$29,0,10*ROW('Sanitation Data'!H116)))</f>
        <v/>
      </c>
      <c r="DG122" s="390" t="str">
        <f ca="1">+IF(OFFSET('Sanitation Data'!$H$30,0,10*ROW('Sanitation Data'!H116))="","",OFFSET('Sanitation Data'!$H$30,0,10*ROW('Sanitation Data'!H116)))</f>
        <v/>
      </c>
      <c r="DH122" s="390" t="str">
        <f ca="1">+IF(OFFSET('Sanitation Data'!$H$31,0,10*ROW('Sanitation Data'!H116))="","",OFFSET('Sanitation Data'!$H$31,0,10*ROW('Sanitation Data'!H116)))</f>
        <v/>
      </c>
      <c r="DI122" s="390" t="str">
        <f ca="1">+IF(OFFSET('Sanitation Data'!$H$32,0,10*ROW('Sanitation Data'!H116))="","",OFFSET('Sanitation Data'!$H$32,0,10*ROW('Sanitation Data'!H116)))</f>
        <v/>
      </c>
      <c r="DJ122" s="390" t="str">
        <f ca="1">+IF(OFFSET('Sanitation Data'!$I$28,0,10*ROW('Sanitation Data'!I116))="","",OFFSET('Sanitation Data'!$I$28,0,10*ROW('Sanitation Data'!I116)))</f>
        <v/>
      </c>
      <c r="DK122" s="390" t="str">
        <f ca="1">+IF(OFFSET('Sanitation Data'!$I$29,0,10*ROW('Sanitation Data'!I116))="","",OFFSET('Sanitation Data'!$I$29,0,10*ROW('Sanitation Data'!I116)))</f>
        <v/>
      </c>
      <c r="DL122" s="390" t="str">
        <f ca="1">+IF(OFFSET('Sanitation Data'!$I$30,0,10*ROW('Sanitation Data'!I116))="","",OFFSET('Sanitation Data'!$I$30,0,10*ROW('Sanitation Data'!I116)))</f>
        <v/>
      </c>
      <c r="DM122" s="390" t="str">
        <f ca="1">+IF(OFFSET('Sanitation Data'!$I$31,0,10*ROW('Sanitation Data'!I116))="","",OFFSET('Sanitation Data'!$I$31,0,10*ROW('Sanitation Data'!I116)))</f>
        <v/>
      </c>
      <c r="DN122" s="390" t="str">
        <f ca="1">+IF(OFFSET('Sanitation Data'!$I$32,0,10*ROW('Sanitation Data'!I116))="","",OFFSET('Sanitation Data'!$I$32,0,10*ROW('Sanitation Data'!I116)))</f>
        <v/>
      </c>
      <c r="DO122" s="390" t="str">
        <f ca="1">+IF(OFFSET('Hygiene Data'!$D$11,0,10*ROW('Hygiene Data'!D116))="","",OFFSET('Hygiene Data'!$D$11,0,10*ROW('Hygiene Data'!D116)))</f>
        <v/>
      </c>
      <c r="DP122" s="390" t="str">
        <f ca="1">+IF(OFFSET('Hygiene Data'!$D$12,0,10*ROW('Hygiene Data'!D116))="","",OFFSET('Hygiene Data'!$D$12,0,10*ROW('Hygiene Data'!D116)))</f>
        <v/>
      </c>
      <c r="DQ122" s="390" t="str">
        <f ca="1">+IF(OFFSET('Hygiene Data'!$D$13,0,10*ROW('Hygiene Data'!D116))="","",OFFSET('Hygiene Data'!$D$13,0,10*ROW('Hygiene Data'!D116)))</f>
        <v/>
      </c>
      <c r="DR122" s="390" t="str">
        <f ca="1">+IF(OFFSET('Hygiene Data'!$E$11,0,10*ROW('Hygiene Data'!E116))="","",OFFSET('Hygiene Data'!$E$11,0,10*ROW('Hygiene Data'!E116)))</f>
        <v/>
      </c>
      <c r="DS122" s="390" t="str">
        <f ca="1">+IF(OFFSET('Hygiene Data'!$E$12,0,10*ROW('Hygiene Data'!E116))="","",OFFSET('Hygiene Data'!$E$12,0,10*ROW('Hygiene Data'!E116)))</f>
        <v/>
      </c>
      <c r="DT122" s="390" t="str">
        <f ca="1">+IF(OFFSET('Hygiene Data'!$E$13,0,10*ROW('Hygiene Data'!E116))="","",OFFSET('Hygiene Data'!$E$13,0,10*ROW('Hygiene Data'!E116)))</f>
        <v/>
      </c>
      <c r="DU122" s="390" t="str">
        <f ca="1">+IF(OFFSET('Hygiene Data'!$F$11,0,10*ROW('Hygiene Data'!F116))="","",OFFSET('Hygiene Data'!$F$11,0,10*ROW('Hygiene Data'!F116)))</f>
        <v/>
      </c>
      <c r="DV122" s="390" t="str">
        <f ca="1">+IF(OFFSET('Hygiene Data'!$F$12,0,10*ROW('Hygiene Data'!F116))="","",OFFSET('Hygiene Data'!$F$12,0,10*ROW('Hygiene Data'!F116)))</f>
        <v/>
      </c>
      <c r="DW122" s="390" t="str">
        <f ca="1">+IF(OFFSET('Hygiene Data'!$F$13,0,10*ROW('Hygiene Data'!F116))="","",OFFSET('Hygiene Data'!$F$13,0,10*ROW('Hygiene Data'!F116)))</f>
        <v/>
      </c>
      <c r="DX122" s="390" t="str">
        <f ca="1">+IF(OFFSET('Hygiene Data'!$G$11,0,10*ROW('Hygiene Data'!G116))="","",OFFSET('Hygiene Data'!$G$11,0,10*ROW('Hygiene Data'!G116)))</f>
        <v/>
      </c>
      <c r="DY122" s="390" t="str">
        <f ca="1">+IF(OFFSET('Hygiene Data'!$G$12,0,10*ROW('Hygiene Data'!G116))="","",OFFSET('Hygiene Data'!$G$12,0,10*ROW('Hygiene Data'!G116)))</f>
        <v/>
      </c>
      <c r="DZ122" s="390" t="str">
        <f ca="1">+IF(OFFSET('Hygiene Data'!$G$13,0,10*ROW('Hygiene Data'!G116))="","",OFFSET('Hygiene Data'!$G$13,0,10*ROW('Hygiene Data'!G116)))</f>
        <v/>
      </c>
      <c r="EA122" s="390" t="str">
        <f ca="1">+IF(OFFSET('Hygiene Data'!$H$11,0,10*ROW('Hygiene Data'!H116))="","",OFFSET('Hygiene Data'!$H$11,0,10*ROW('Hygiene Data'!H116)))</f>
        <v/>
      </c>
      <c r="EB122" s="390" t="str">
        <f ca="1">+IF(OFFSET('Hygiene Data'!$H$12,0,10*ROW('Hygiene Data'!H116))="","",OFFSET('Hygiene Data'!$H$12,0,10*ROW('Hygiene Data'!H116)))</f>
        <v/>
      </c>
      <c r="EC122" s="390" t="str">
        <f ca="1">+IF(OFFSET('Hygiene Data'!$H$13,0,10*ROW('Hygiene Data'!H116))="","",OFFSET('Hygiene Data'!$H$13,0,10*ROW('Hygiene Data'!H116)))</f>
        <v/>
      </c>
      <c r="ED122" s="390" t="str">
        <f ca="1">+IF(OFFSET('Hygiene Data'!$I$11,0,10*ROW('Hygiene Data'!I116))="","",OFFSET('Hygiene Data'!$I$11,0,10*ROW('Hygiene Data'!I116)))</f>
        <v/>
      </c>
      <c r="EE122" s="390" t="str">
        <f ca="1">+IF(OFFSET('Hygiene Data'!$I$12,0,10*ROW('Hygiene Data'!I116))="","",OFFSET('Hygiene Data'!$I$12,0,10*ROW('Hygiene Data'!I116)))</f>
        <v/>
      </c>
      <c r="EF122" s="390" t="str">
        <f ca="1">+IF(OFFSET('Hygiene Data'!$I$13,0,10*ROW('Hygiene Data'!I116))="","",OFFSET('Hygiene Data'!$I$13,0,10*ROW('Hygiene Data'!I116)))</f>
        <v/>
      </c>
    </row>
    <row r="123" spans="1:136" x14ac:dyDescent="0.25">
      <c r="A123" s="499" t="str">
        <f ca="1">+IF(OFFSET('Water Data'!$B$2,0,10*ROW('Water Data'!E117))="","",OFFSET('Water Data'!$B$2,0,10*ROW('Water Data'!E117)))</f>
        <v/>
      </c>
      <c r="B123" s="499"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26" t="str">
        <f t="shared" ca="1" si="1"/>
        <v/>
      </c>
      <c r="D123" s="527"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27"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27"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27"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27"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27"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27"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27"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27"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27"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27"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27"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27"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27"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27"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27"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27"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27"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28"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28"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28"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28"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28"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28"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28"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28"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28"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28"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28"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28"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28"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28"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28"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28"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28"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28"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28"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28"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28"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28"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28"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28"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28"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28"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28"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28"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28"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28"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29"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605"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29"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29"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29"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29"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29"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29"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29"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29"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29"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29"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29"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29"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29"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29"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29"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29"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90" t="str">
        <f ca="1">+IF(OFFSET('Water Data'!$D$27,0,10*ROW('Water Data'!D117))="","",OFFSET('Water Data'!$D$27,0,10*ROW('Water Data'!D117)))</f>
        <v/>
      </c>
      <c r="BT123" s="390" t="str">
        <f ca="1">+IF(OFFSET('Water Data'!$D$28,0,10*ROW('Water Data'!D117))="","",OFFSET('Water Data'!$D$28,0,10*ROW('Water Data'!D117)))</f>
        <v/>
      </c>
      <c r="BU123" s="390" t="str">
        <f ca="1">+IF(OFFSET('Water Data'!$D$29,0,10*ROW('Water Data'!D117))="","",OFFSET('Water Data'!$D$29,0,10*ROW('Water Data'!D117)))</f>
        <v/>
      </c>
      <c r="BV123" s="390" t="str">
        <f ca="1">+IF(OFFSET('Water Data'!$E$27,0,10*ROW('Water Data'!E117))="","",OFFSET('Water Data'!$E$27,0,10*ROW('Water Data'!E117)))</f>
        <v/>
      </c>
      <c r="BW123" s="390" t="str">
        <f ca="1">+IF(OFFSET('Water Data'!$E$28,0,10*ROW('Water Data'!E117))="","",OFFSET('Water Data'!$E$28,0,10*ROW('Water Data'!E117)))</f>
        <v/>
      </c>
      <c r="BX123" s="390" t="str">
        <f ca="1">+IF(OFFSET('Water Data'!$E$29,0,10*ROW('Water Data'!E117))="","",OFFSET('Water Data'!$E$29,0,10*ROW('Water Data'!E117)))</f>
        <v/>
      </c>
      <c r="BY123" s="390" t="str">
        <f ca="1">+IF(OFFSET('Water Data'!$F$27,0,10*ROW('Water Data'!F117))="","",OFFSET('Water Data'!$F$27,0,10*ROW('Water Data'!F117)))</f>
        <v/>
      </c>
      <c r="BZ123" s="390" t="str">
        <f ca="1">+IF(OFFSET('Water Data'!$F$28,0,10*ROW('Water Data'!F117))="","",OFFSET('Water Data'!$F$28,0,10*ROW('Water Data'!F117)))</f>
        <v/>
      </c>
      <c r="CA123" s="390" t="str">
        <f ca="1">+IF(OFFSET('Water Data'!$F$29,0,10*ROW('Water Data'!F117))="","",OFFSET('Water Data'!$F$29,0,10*ROW('Water Data'!F117)))</f>
        <v/>
      </c>
      <c r="CB123" s="390" t="str">
        <f ca="1">+IF(OFFSET('Water Data'!$G$27,0,10*ROW('Water Data'!G117))="","",OFFSET('Water Data'!$G$27,0,10*ROW('Water Data'!G117)))</f>
        <v/>
      </c>
      <c r="CC123" s="390" t="str">
        <f ca="1">+IF(OFFSET('Water Data'!$G$28,0,10*ROW('Water Data'!G117))="","",OFFSET('Water Data'!$G$28,0,10*ROW('Water Data'!G117)))</f>
        <v/>
      </c>
      <c r="CD123" s="390" t="str">
        <f ca="1">+IF(OFFSET('Water Data'!$G$29,0,10*ROW('Water Data'!G117))="","",OFFSET('Water Data'!$G$29,0,10*ROW('Water Data'!G117)))</f>
        <v/>
      </c>
      <c r="CE123" s="390" t="str">
        <f ca="1">+IF(OFFSET('Water Data'!$H$27,0,10*ROW('Water Data'!H117))="","",OFFSET('Water Data'!$H$27,0,10*ROW('Water Data'!H117)))</f>
        <v/>
      </c>
      <c r="CF123" s="390" t="str">
        <f ca="1">+IF(OFFSET('Water Data'!$H$28,0,10*ROW('Water Data'!H117))="","",OFFSET('Water Data'!$H$28,0,10*ROW('Water Data'!H117)))</f>
        <v/>
      </c>
      <c r="CG123" s="390" t="str">
        <f ca="1">+IF(OFFSET('Water Data'!$H$29,0,10*ROW('Water Data'!H117))="","",OFFSET('Water Data'!$H$29,0,10*ROW('Water Data'!H117)))</f>
        <v/>
      </c>
      <c r="CH123" s="390" t="str">
        <f ca="1">+IF(OFFSET('Water Data'!$I$27,0,10*ROW('Water Data'!I117))="","",OFFSET('Water Data'!$I$27,0,10*ROW('Water Data'!I117)))</f>
        <v/>
      </c>
      <c r="CI123" s="390" t="str">
        <f ca="1">+IF(OFFSET('Water Data'!$I$28,0,10*ROW('Water Data'!I117))="","",OFFSET('Water Data'!$I$28,0,10*ROW('Water Data'!I117)))</f>
        <v/>
      </c>
      <c r="CJ123" s="390" t="str">
        <f ca="1">+IF(OFFSET('Water Data'!$I$29,0,10*ROW('Water Data'!I117))="","",OFFSET('Water Data'!$I$29,0,10*ROW('Water Data'!I117)))</f>
        <v/>
      </c>
      <c r="CK123" s="390" t="str">
        <f ca="1">+IF(OFFSET('Sanitation Data'!$D$28,0,10*ROW('Sanitation Data'!D117))="","",OFFSET('Sanitation Data'!$D$28,0,10*ROW('Sanitation Data'!D117)))</f>
        <v/>
      </c>
      <c r="CL123" s="390" t="str">
        <f ca="1">+IF(OFFSET('Sanitation Data'!$D$29,0,10*ROW('Sanitation Data'!D117))="","",OFFSET('Sanitation Data'!$D$29,0,10*ROW('Sanitation Data'!D117)))</f>
        <v/>
      </c>
      <c r="CM123" s="390" t="str">
        <f ca="1">+IF(OFFSET('Sanitation Data'!$D$30,0,10*ROW('Sanitation Data'!D117))="","",OFFSET('Sanitation Data'!$D$30,0,10*ROW('Sanitation Data'!D117)))</f>
        <v/>
      </c>
      <c r="CN123" s="390" t="str">
        <f ca="1">+IF(OFFSET('Sanitation Data'!$D$31,0,10*ROW('Sanitation Data'!D117))="","",OFFSET('Sanitation Data'!$D$31,0,10*ROW('Sanitation Data'!D117)))</f>
        <v/>
      </c>
      <c r="CO123" s="390" t="str">
        <f ca="1">+IF(OFFSET('Sanitation Data'!$D$32,0,10*ROW('Sanitation Data'!D117))="","",OFFSET('Sanitation Data'!$D$32,0,10*ROW('Sanitation Data'!D117)))</f>
        <v/>
      </c>
      <c r="CP123" s="390" t="str">
        <f ca="1">+IF(OFFSET('Sanitation Data'!$E$28,0,10*ROW('Sanitation Data'!E117))="","",OFFSET('Sanitation Data'!$E$28,0,10*ROW('Sanitation Data'!E117)))</f>
        <v/>
      </c>
      <c r="CQ123" s="390" t="str">
        <f ca="1">+IF(OFFSET('Sanitation Data'!$E$29,0,10*ROW('Sanitation Data'!E117))="","",OFFSET('Sanitation Data'!$E$29,0,10*ROW('Sanitation Data'!E117)))</f>
        <v/>
      </c>
      <c r="CR123" s="390" t="str">
        <f ca="1">+IF(OFFSET('Sanitation Data'!$E$30,0,10*ROW('Sanitation Data'!E117))="","",OFFSET('Sanitation Data'!$E$30,0,10*ROW('Sanitation Data'!E117)))</f>
        <v/>
      </c>
      <c r="CS123" s="390" t="str">
        <f ca="1">+IF(OFFSET('Sanitation Data'!$E$31,0,10*ROW('Sanitation Data'!E117))="","",OFFSET('Sanitation Data'!$E$31,0,10*ROW('Sanitation Data'!E117)))</f>
        <v/>
      </c>
      <c r="CT123" s="390" t="str">
        <f ca="1">+IF(OFFSET('Sanitation Data'!$E$32,0,10*ROW('Sanitation Data'!E117))="","",OFFSET('Sanitation Data'!$E$32,0,10*ROW('Sanitation Data'!E117)))</f>
        <v/>
      </c>
      <c r="CU123" s="390" t="str">
        <f ca="1">+IF(OFFSET('Sanitation Data'!$F$28,0,10*ROW('Sanitation Data'!F117))="","",OFFSET('Sanitation Data'!$F$28,0,10*ROW('Sanitation Data'!F117)))</f>
        <v/>
      </c>
      <c r="CV123" s="390" t="str">
        <f ca="1">+IF(OFFSET('Sanitation Data'!$F$29,0,10*ROW('Sanitation Data'!F117))="","",OFFSET('Sanitation Data'!$F$29,0,10*ROW('Sanitation Data'!F117)))</f>
        <v/>
      </c>
      <c r="CW123" s="390" t="str">
        <f ca="1">+IF(OFFSET('Sanitation Data'!$F$30,0,10*ROW('Sanitation Data'!F117))="","",OFFSET('Sanitation Data'!$F$30,0,10*ROW('Sanitation Data'!F117)))</f>
        <v/>
      </c>
      <c r="CX123" s="390" t="str">
        <f ca="1">+IF(OFFSET('Sanitation Data'!$F$31,0,10*ROW('Sanitation Data'!F117))="","",OFFSET('Sanitation Data'!$F$31,0,10*ROW('Sanitation Data'!F117)))</f>
        <v/>
      </c>
      <c r="CY123" s="390" t="str">
        <f ca="1">+IF(OFFSET('Sanitation Data'!$F$32,0,10*ROW('Sanitation Data'!F117))="","",OFFSET('Sanitation Data'!$F$32,0,10*ROW('Sanitation Data'!F117)))</f>
        <v/>
      </c>
      <c r="CZ123" s="390" t="str">
        <f ca="1">+IF(OFFSET('Sanitation Data'!$G$28,0,10*ROW('Sanitation Data'!G117))="","",OFFSET('Sanitation Data'!$G$28,0,10*ROW('Sanitation Data'!G117)))</f>
        <v/>
      </c>
      <c r="DA123" s="390" t="str">
        <f ca="1">+IF(OFFSET('Sanitation Data'!$G$29,0,10*ROW('Sanitation Data'!G117))="","",OFFSET('Sanitation Data'!$G$29,0,10*ROW('Sanitation Data'!G117)))</f>
        <v/>
      </c>
      <c r="DB123" s="390" t="str">
        <f ca="1">+IF(OFFSET('Sanitation Data'!$G$30,0,10*ROW('Sanitation Data'!G117))="","",OFFSET('Sanitation Data'!$G$30,0,10*ROW('Sanitation Data'!G117)))</f>
        <v/>
      </c>
      <c r="DC123" s="390" t="str">
        <f ca="1">+IF(OFFSET('Sanitation Data'!$G$31,0,10*ROW('Sanitation Data'!G117))="","",OFFSET('Sanitation Data'!$G$31,0,10*ROW('Sanitation Data'!G117)))</f>
        <v/>
      </c>
      <c r="DD123" s="390" t="str">
        <f ca="1">+IF(OFFSET('Sanitation Data'!$G$32,0,10*ROW('Sanitation Data'!G117))="","",OFFSET('Sanitation Data'!$G$32,0,10*ROW('Sanitation Data'!G117)))</f>
        <v/>
      </c>
      <c r="DE123" s="390" t="str">
        <f ca="1">+IF(OFFSET('Sanitation Data'!$H$28,0,10*ROW('Sanitation Data'!H117))="","",OFFSET('Sanitation Data'!$H$28,0,10*ROW('Sanitation Data'!H117)))</f>
        <v/>
      </c>
      <c r="DF123" s="390" t="str">
        <f ca="1">+IF(OFFSET('Sanitation Data'!$H$29,0,10*ROW('Sanitation Data'!H117))="","",OFFSET('Sanitation Data'!$H$29,0,10*ROW('Sanitation Data'!H117)))</f>
        <v/>
      </c>
      <c r="DG123" s="390" t="str">
        <f ca="1">+IF(OFFSET('Sanitation Data'!$H$30,0,10*ROW('Sanitation Data'!H117))="","",OFFSET('Sanitation Data'!$H$30,0,10*ROW('Sanitation Data'!H117)))</f>
        <v/>
      </c>
      <c r="DH123" s="390" t="str">
        <f ca="1">+IF(OFFSET('Sanitation Data'!$H$31,0,10*ROW('Sanitation Data'!H117))="","",OFFSET('Sanitation Data'!$H$31,0,10*ROW('Sanitation Data'!H117)))</f>
        <v/>
      </c>
      <c r="DI123" s="390" t="str">
        <f ca="1">+IF(OFFSET('Sanitation Data'!$H$32,0,10*ROW('Sanitation Data'!H117))="","",OFFSET('Sanitation Data'!$H$32,0,10*ROW('Sanitation Data'!H117)))</f>
        <v/>
      </c>
      <c r="DJ123" s="390" t="str">
        <f ca="1">+IF(OFFSET('Sanitation Data'!$I$28,0,10*ROW('Sanitation Data'!I117))="","",OFFSET('Sanitation Data'!$I$28,0,10*ROW('Sanitation Data'!I117)))</f>
        <v/>
      </c>
      <c r="DK123" s="390" t="str">
        <f ca="1">+IF(OFFSET('Sanitation Data'!$I$29,0,10*ROW('Sanitation Data'!I117))="","",OFFSET('Sanitation Data'!$I$29,0,10*ROW('Sanitation Data'!I117)))</f>
        <v/>
      </c>
      <c r="DL123" s="390" t="str">
        <f ca="1">+IF(OFFSET('Sanitation Data'!$I$30,0,10*ROW('Sanitation Data'!I117))="","",OFFSET('Sanitation Data'!$I$30,0,10*ROW('Sanitation Data'!I117)))</f>
        <v/>
      </c>
      <c r="DM123" s="390" t="str">
        <f ca="1">+IF(OFFSET('Sanitation Data'!$I$31,0,10*ROW('Sanitation Data'!I117))="","",OFFSET('Sanitation Data'!$I$31,0,10*ROW('Sanitation Data'!I117)))</f>
        <v/>
      </c>
      <c r="DN123" s="390" t="str">
        <f ca="1">+IF(OFFSET('Sanitation Data'!$I$32,0,10*ROW('Sanitation Data'!I117))="","",OFFSET('Sanitation Data'!$I$32,0,10*ROW('Sanitation Data'!I117)))</f>
        <v/>
      </c>
      <c r="DO123" s="390" t="str">
        <f ca="1">+IF(OFFSET('Hygiene Data'!$D$11,0,10*ROW('Hygiene Data'!D117))="","",OFFSET('Hygiene Data'!$D$11,0,10*ROW('Hygiene Data'!D117)))</f>
        <v/>
      </c>
      <c r="DP123" s="390" t="str">
        <f ca="1">+IF(OFFSET('Hygiene Data'!$D$12,0,10*ROW('Hygiene Data'!D117))="","",OFFSET('Hygiene Data'!$D$12,0,10*ROW('Hygiene Data'!D117)))</f>
        <v/>
      </c>
      <c r="DQ123" s="390" t="str">
        <f ca="1">+IF(OFFSET('Hygiene Data'!$D$13,0,10*ROW('Hygiene Data'!D117))="","",OFFSET('Hygiene Data'!$D$13,0,10*ROW('Hygiene Data'!D117)))</f>
        <v/>
      </c>
      <c r="DR123" s="390" t="str">
        <f ca="1">+IF(OFFSET('Hygiene Data'!$E$11,0,10*ROW('Hygiene Data'!E117))="","",OFFSET('Hygiene Data'!$E$11,0,10*ROW('Hygiene Data'!E117)))</f>
        <v/>
      </c>
      <c r="DS123" s="390" t="str">
        <f ca="1">+IF(OFFSET('Hygiene Data'!$E$12,0,10*ROW('Hygiene Data'!E117))="","",OFFSET('Hygiene Data'!$E$12,0,10*ROW('Hygiene Data'!E117)))</f>
        <v/>
      </c>
      <c r="DT123" s="390" t="str">
        <f ca="1">+IF(OFFSET('Hygiene Data'!$E$13,0,10*ROW('Hygiene Data'!E117))="","",OFFSET('Hygiene Data'!$E$13,0,10*ROW('Hygiene Data'!E117)))</f>
        <v/>
      </c>
      <c r="DU123" s="390" t="str">
        <f ca="1">+IF(OFFSET('Hygiene Data'!$F$11,0,10*ROW('Hygiene Data'!F117))="","",OFFSET('Hygiene Data'!$F$11,0,10*ROW('Hygiene Data'!F117)))</f>
        <v/>
      </c>
      <c r="DV123" s="390" t="str">
        <f ca="1">+IF(OFFSET('Hygiene Data'!$F$12,0,10*ROW('Hygiene Data'!F117))="","",OFFSET('Hygiene Data'!$F$12,0,10*ROW('Hygiene Data'!F117)))</f>
        <v/>
      </c>
      <c r="DW123" s="390" t="str">
        <f ca="1">+IF(OFFSET('Hygiene Data'!$F$13,0,10*ROW('Hygiene Data'!F117))="","",OFFSET('Hygiene Data'!$F$13,0,10*ROW('Hygiene Data'!F117)))</f>
        <v/>
      </c>
      <c r="DX123" s="390" t="str">
        <f ca="1">+IF(OFFSET('Hygiene Data'!$G$11,0,10*ROW('Hygiene Data'!G117))="","",OFFSET('Hygiene Data'!$G$11,0,10*ROW('Hygiene Data'!G117)))</f>
        <v/>
      </c>
      <c r="DY123" s="390" t="str">
        <f ca="1">+IF(OFFSET('Hygiene Data'!$G$12,0,10*ROW('Hygiene Data'!G117))="","",OFFSET('Hygiene Data'!$G$12,0,10*ROW('Hygiene Data'!G117)))</f>
        <v/>
      </c>
      <c r="DZ123" s="390" t="str">
        <f ca="1">+IF(OFFSET('Hygiene Data'!$G$13,0,10*ROW('Hygiene Data'!G117))="","",OFFSET('Hygiene Data'!$G$13,0,10*ROW('Hygiene Data'!G117)))</f>
        <v/>
      </c>
      <c r="EA123" s="390" t="str">
        <f ca="1">+IF(OFFSET('Hygiene Data'!$H$11,0,10*ROW('Hygiene Data'!H117))="","",OFFSET('Hygiene Data'!$H$11,0,10*ROW('Hygiene Data'!H117)))</f>
        <v/>
      </c>
      <c r="EB123" s="390" t="str">
        <f ca="1">+IF(OFFSET('Hygiene Data'!$H$12,0,10*ROW('Hygiene Data'!H117))="","",OFFSET('Hygiene Data'!$H$12,0,10*ROW('Hygiene Data'!H117)))</f>
        <v/>
      </c>
      <c r="EC123" s="390" t="str">
        <f ca="1">+IF(OFFSET('Hygiene Data'!$H$13,0,10*ROW('Hygiene Data'!H117))="","",OFFSET('Hygiene Data'!$H$13,0,10*ROW('Hygiene Data'!H117)))</f>
        <v/>
      </c>
      <c r="ED123" s="390" t="str">
        <f ca="1">+IF(OFFSET('Hygiene Data'!$I$11,0,10*ROW('Hygiene Data'!I117))="","",OFFSET('Hygiene Data'!$I$11,0,10*ROW('Hygiene Data'!I117)))</f>
        <v/>
      </c>
      <c r="EE123" s="390" t="str">
        <f ca="1">+IF(OFFSET('Hygiene Data'!$I$12,0,10*ROW('Hygiene Data'!I117))="","",OFFSET('Hygiene Data'!$I$12,0,10*ROW('Hygiene Data'!I117)))</f>
        <v/>
      </c>
      <c r="EF123" s="390" t="str">
        <f ca="1">+IF(OFFSET('Hygiene Data'!$I$13,0,10*ROW('Hygiene Data'!I117))="","",OFFSET('Hygiene Data'!$I$13,0,10*ROW('Hygiene Data'!I117)))</f>
        <v/>
      </c>
    </row>
    <row r="124" spans="1:136" x14ac:dyDescent="0.25">
      <c r="A124" s="499" t="str">
        <f ca="1">+IF(OFFSET('Water Data'!$B$2,0,10*ROW('Water Data'!E118))="","",OFFSET('Water Data'!$B$2,0,10*ROW('Water Data'!E118)))</f>
        <v/>
      </c>
      <c r="B124" s="499"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26" t="str">
        <f t="shared" ca="1" si="1"/>
        <v/>
      </c>
      <c r="D124" s="527"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27"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27"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27"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27"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27"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27"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27"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27"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27"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27"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27"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27"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27"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27"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27"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27"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27"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28"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28"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28"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28"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28"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28"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28"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28"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28"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28"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28"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28"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28"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28"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28"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28"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28"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28"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28"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28"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28"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28"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28"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28"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28"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28"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28"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28"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28"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28"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29"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605"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29"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29"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29"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29"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29"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29"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29"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29"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29"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29"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29"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29"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29"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29"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29"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29"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90" t="str">
        <f ca="1">+IF(OFFSET('Water Data'!$D$27,0,10*ROW('Water Data'!D118))="","",OFFSET('Water Data'!$D$27,0,10*ROW('Water Data'!D118)))</f>
        <v/>
      </c>
      <c r="BT124" s="390" t="str">
        <f ca="1">+IF(OFFSET('Water Data'!$D$28,0,10*ROW('Water Data'!D118))="","",OFFSET('Water Data'!$D$28,0,10*ROW('Water Data'!D118)))</f>
        <v/>
      </c>
      <c r="BU124" s="390" t="str">
        <f ca="1">+IF(OFFSET('Water Data'!$D$29,0,10*ROW('Water Data'!D118))="","",OFFSET('Water Data'!$D$29,0,10*ROW('Water Data'!D118)))</f>
        <v/>
      </c>
      <c r="BV124" s="390" t="str">
        <f ca="1">+IF(OFFSET('Water Data'!$E$27,0,10*ROW('Water Data'!E118))="","",OFFSET('Water Data'!$E$27,0,10*ROW('Water Data'!E118)))</f>
        <v/>
      </c>
      <c r="BW124" s="390" t="str">
        <f ca="1">+IF(OFFSET('Water Data'!$E$28,0,10*ROW('Water Data'!E118))="","",OFFSET('Water Data'!$E$28,0,10*ROW('Water Data'!E118)))</f>
        <v/>
      </c>
      <c r="BX124" s="390" t="str">
        <f ca="1">+IF(OFFSET('Water Data'!$E$29,0,10*ROW('Water Data'!E118))="","",OFFSET('Water Data'!$E$29,0,10*ROW('Water Data'!E118)))</f>
        <v/>
      </c>
      <c r="BY124" s="390" t="str">
        <f ca="1">+IF(OFFSET('Water Data'!$F$27,0,10*ROW('Water Data'!F118))="","",OFFSET('Water Data'!$F$27,0,10*ROW('Water Data'!F118)))</f>
        <v/>
      </c>
      <c r="BZ124" s="390" t="str">
        <f ca="1">+IF(OFFSET('Water Data'!$F$28,0,10*ROW('Water Data'!F118))="","",OFFSET('Water Data'!$F$28,0,10*ROW('Water Data'!F118)))</f>
        <v/>
      </c>
      <c r="CA124" s="390" t="str">
        <f ca="1">+IF(OFFSET('Water Data'!$F$29,0,10*ROW('Water Data'!F118))="","",OFFSET('Water Data'!$F$29,0,10*ROW('Water Data'!F118)))</f>
        <v/>
      </c>
      <c r="CB124" s="390" t="str">
        <f ca="1">+IF(OFFSET('Water Data'!$G$27,0,10*ROW('Water Data'!G118))="","",OFFSET('Water Data'!$G$27,0,10*ROW('Water Data'!G118)))</f>
        <v/>
      </c>
      <c r="CC124" s="390" t="str">
        <f ca="1">+IF(OFFSET('Water Data'!$G$28,0,10*ROW('Water Data'!G118))="","",OFFSET('Water Data'!$G$28,0,10*ROW('Water Data'!G118)))</f>
        <v/>
      </c>
      <c r="CD124" s="390" t="str">
        <f ca="1">+IF(OFFSET('Water Data'!$G$29,0,10*ROW('Water Data'!G118))="","",OFFSET('Water Data'!$G$29,0,10*ROW('Water Data'!G118)))</f>
        <v/>
      </c>
      <c r="CE124" s="390" t="str">
        <f ca="1">+IF(OFFSET('Water Data'!$H$27,0,10*ROW('Water Data'!H118))="","",OFFSET('Water Data'!$H$27,0,10*ROW('Water Data'!H118)))</f>
        <v/>
      </c>
      <c r="CF124" s="390" t="str">
        <f ca="1">+IF(OFFSET('Water Data'!$H$28,0,10*ROW('Water Data'!H118))="","",OFFSET('Water Data'!$H$28,0,10*ROW('Water Data'!H118)))</f>
        <v/>
      </c>
      <c r="CG124" s="390" t="str">
        <f ca="1">+IF(OFFSET('Water Data'!$H$29,0,10*ROW('Water Data'!H118))="","",OFFSET('Water Data'!$H$29,0,10*ROW('Water Data'!H118)))</f>
        <v/>
      </c>
      <c r="CH124" s="390" t="str">
        <f ca="1">+IF(OFFSET('Water Data'!$I$27,0,10*ROW('Water Data'!I118))="","",OFFSET('Water Data'!$I$27,0,10*ROW('Water Data'!I118)))</f>
        <v/>
      </c>
      <c r="CI124" s="390" t="str">
        <f ca="1">+IF(OFFSET('Water Data'!$I$28,0,10*ROW('Water Data'!I118))="","",OFFSET('Water Data'!$I$28,0,10*ROW('Water Data'!I118)))</f>
        <v/>
      </c>
      <c r="CJ124" s="390" t="str">
        <f ca="1">+IF(OFFSET('Water Data'!$I$29,0,10*ROW('Water Data'!I118))="","",OFFSET('Water Data'!$I$29,0,10*ROW('Water Data'!I118)))</f>
        <v/>
      </c>
      <c r="CK124" s="390" t="str">
        <f ca="1">+IF(OFFSET('Sanitation Data'!$D$28,0,10*ROW('Sanitation Data'!D118))="","",OFFSET('Sanitation Data'!$D$28,0,10*ROW('Sanitation Data'!D118)))</f>
        <v/>
      </c>
      <c r="CL124" s="390" t="str">
        <f ca="1">+IF(OFFSET('Sanitation Data'!$D$29,0,10*ROW('Sanitation Data'!D118))="","",OFFSET('Sanitation Data'!$D$29,0,10*ROW('Sanitation Data'!D118)))</f>
        <v/>
      </c>
      <c r="CM124" s="390" t="str">
        <f ca="1">+IF(OFFSET('Sanitation Data'!$D$30,0,10*ROW('Sanitation Data'!D118))="","",OFFSET('Sanitation Data'!$D$30,0,10*ROW('Sanitation Data'!D118)))</f>
        <v/>
      </c>
      <c r="CN124" s="390" t="str">
        <f ca="1">+IF(OFFSET('Sanitation Data'!$D$31,0,10*ROW('Sanitation Data'!D118))="","",OFFSET('Sanitation Data'!$D$31,0,10*ROW('Sanitation Data'!D118)))</f>
        <v/>
      </c>
      <c r="CO124" s="390" t="str">
        <f ca="1">+IF(OFFSET('Sanitation Data'!$D$32,0,10*ROW('Sanitation Data'!D118))="","",OFFSET('Sanitation Data'!$D$32,0,10*ROW('Sanitation Data'!D118)))</f>
        <v/>
      </c>
      <c r="CP124" s="390" t="str">
        <f ca="1">+IF(OFFSET('Sanitation Data'!$E$28,0,10*ROW('Sanitation Data'!E118))="","",OFFSET('Sanitation Data'!$E$28,0,10*ROW('Sanitation Data'!E118)))</f>
        <v/>
      </c>
      <c r="CQ124" s="390" t="str">
        <f ca="1">+IF(OFFSET('Sanitation Data'!$E$29,0,10*ROW('Sanitation Data'!E118))="","",OFFSET('Sanitation Data'!$E$29,0,10*ROW('Sanitation Data'!E118)))</f>
        <v/>
      </c>
      <c r="CR124" s="390" t="str">
        <f ca="1">+IF(OFFSET('Sanitation Data'!$E$30,0,10*ROW('Sanitation Data'!E118))="","",OFFSET('Sanitation Data'!$E$30,0,10*ROW('Sanitation Data'!E118)))</f>
        <v/>
      </c>
      <c r="CS124" s="390" t="str">
        <f ca="1">+IF(OFFSET('Sanitation Data'!$E$31,0,10*ROW('Sanitation Data'!E118))="","",OFFSET('Sanitation Data'!$E$31,0,10*ROW('Sanitation Data'!E118)))</f>
        <v/>
      </c>
      <c r="CT124" s="390" t="str">
        <f ca="1">+IF(OFFSET('Sanitation Data'!$E$32,0,10*ROW('Sanitation Data'!E118))="","",OFFSET('Sanitation Data'!$E$32,0,10*ROW('Sanitation Data'!E118)))</f>
        <v/>
      </c>
      <c r="CU124" s="390" t="str">
        <f ca="1">+IF(OFFSET('Sanitation Data'!$F$28,0,10*ROW('Sanitation Data'!F118))="","",OFFSET('Sanitation Data'!$F$28,0,10*ROW('Sanitation Data'!F118)))</f>
        <v/>
      </c>
      <c r="CV124" s="390" t="str">
        <f ca="1">+IF(OFFSET('Sanitation Data'!$F$29,0,10*ROW('Sanitation Data'!F118))="","",OFFSET('Sanitation Data'!$F$29,0,10*ROW('Sanitation Data'!F118)))</f>
        <v/>
      </c>
      <c r="CW124" s="390" t="str">
        <f ca="1">+IF(OFFSET('Sanitation Data'!$F$30,0,10*ROW('Sanitation Data'!F118))="","",OFFSET('Sanitation Data'!$F$30,0,10*ROW('Sanitation Data'!F118)))</f>
        <v/>
      </c>
      <c r="CX124" s="390" t="str">
        <f ca="1">+IF(OFFSET('Sanitation Data'!$F$31,0,10*ROW('Sanitation Data'!F118))="","",OFFSET('Sanitation Data'!$F$31,0,10*ROW('Sanitation Data'!F118)))</f>
        <v/>
      </c>
      <c r="CY124" s="390" t="str">
        <f ca="1">+IF(OFFSET('Sanitation Data'!$F$32,0,10*ROW('Sanitation Data'!F118))="","",OFFSET('Sanitation Data'!$F$32,0,10*ROW('Sanitation Data'!F118)))</f>
        <v/>
      </c>
      <c r="CZ124" s="390" t="str">
        <f ca="1">+IF(OFFSET('Sanitation Data'!$G$28,0,10*ROW('Sanitation Data'!G118))="","",OFFSET('Sanitation Data'!$G$28,0,10*ROW('Sanitation Data'!G118)))</f>
        <v/>
      </c>
      <c r="DA124" s="390" t="str">
        <f ca="1">+IF(OFFSET('Sanitation Data'!$G$29,0,10*ROW('Sanitation Data'!G118))="","",OFFSET('Sanitation Data'!$G$29,0,10*ROW('Sanitation Data'!G118)))</f>
        <v/>
      </c>
      <c r="DB124" s="390" t="str">
        <f ca="1">+IF(OFFSET('Sanitation Data'!$G$30,0,10*ROW('Sanitation Data'!G118))="","",OFFSET('Sanitation Data'!$G$30,0,10*ROW('Sanitation Data'!G118)))</f>
        <v/>
      </c>
      <c r="DC124" s="390" t="str">
        <f ca="1">+IF(OFFSET('Sanitation Data'!$G$31,0,10*ROW('Sanitation Data'!G118))="","",OFFSET('Sanitation Data'!$G$31,0,10*ROW('Sanitation Data'!G118)))</f>
        <v/>
      </c>
      <c r="DD124" s="390" t="str">
        <f ca="1">+IF(OFFSET('Sanitation Data'!$G$32,0,10*ROW('Sanitation Data'!G118))="","",OFFSET('Sanitation Data'!$G$32,0,10*ROW('Sanitation Data'!G118)))</f>
        <v/>
      </c>
      <c r="DE124" s="390" t="str">
        <f ca="1">+IF(OFFSET('Sanitation Data'!$H$28,0,10*ROW('Sanitation Data'!H118))="","",OFFSET('Sanitation Data'!$H$28,0,10*ROW('Sanitation Data'!H118)))</f>
        <v/>
      </c>
      <c r="DF124" s="390" t="str">
        <f ca="1">+IF(OFFSET('Sanitation Data'!$H$29,0,10*ROW('Sanitation Data'!H118))="","",OFFSET('Sanitation Data'!$H$29,0,10*ROW('Sanitation Data'!H118)))</f>
        <v/>
      </c>
      <c r="DG124" s="390" t="str">
        <f ca="1">+IF(OFFSET('Sanitation Data'!$H$30,0,10*ROW('Sanitation Data'!H118))="","",OFFSET('Sanitation Data'!$H$30,0,10*ROW('Sanitation Data'!H118)))</f>
        <v/>
      </c>
      <c r="DH124" s="390" t="str">
        <f ca="1">+IF(OFFSET('Sanitation Data'!$H$31,0,10*ROW('Sanitation Data'!H118))="","",OFFSET('Sanitation Data'!$H$31,0,10*ROW('Sanitation Data'!H118)))</f>
        <v/>
      </c>
      <c r="DI124" s="390" t="str">
        <f ca="1">+IF(OFFSET('Sanitation Data'!$H$32,0,10*ROW('Sanitation Data'!H118))="","",OFFSET('Sanitation Data'!$H$32,0,10*ROW('Sanitation Data'!H118)))</f>
        <v/>
      </c>
      <c r="DJ124" s="390" t="str">
        <f ca="1">+IF(OFFSET('Sanitation Data'!$I$28,0,10*ROW('Sanitation Data'!I118))="","",OFFSET('Sanitation Data'!$I$28,0,10*ROW('Sanitation Data'!I118)))</f>
        <v/>
      </c>
      <c r="DK124" s="390" t="str">
        <f ca="1">+IF(OFFSET('Sanitation Data'!$I$29,0,10*ROW('Sanitation Data'!I118))="","",OFFSET('Sanitation Data'!$I$29,0,10*ROW('Sanitation Data'!I118)))</f>
        <v/>
      </c>
      <c r="DL124" s="390" t="str">
        <f ca="1">+IF(OFFSET('Sanitation Data'!$I$30,0,10*ROW('Sanitation Data'!I118))="","",OFFSET('Sanitation Data'!$I$30,0,10*ROW('Sanitation Data'!I118)))</f>
        <v/>
      </c>
      <c r="DM124" s="390" t="str">
        <f ca="1">+IF(OFFSET('Sanitation Data'!$I$31,0,10*ROW('Sanitation Data'!I118))="","",OFFSET('Sanitation Data'!$I$31,0,10*ROW('Sanitation Data'!I118)))</f>
        <v/>
      </c>
      <c r="DN124" s="390" t="str">
        <f ca="1">+IF(OFFSET('Sanitation Data'!$I$32,0,10*ROW('Sanitation Data'!I118))="","",OFFSET('Sanitation Data'!$I$32,0,10*ROW('Sanitation Data'!I118)))</f>
        <v/>
      </c>
      <c r="DO124" s="390" t="str">
        <f ca="1">+IF(OFFSET('Hygiene Data'!$D$11,0,10*ROW('Hygiene Data'!D118))="","",OFFSET('Hygiene Data'!$D$11,0,10*ROW('Hygiene Data'!D118)))</f>
        <v/>
      </c>
      <c r="DP124" s="390" t="str">
        <f ca="1">+IF(OFFSET('Hygiene Data'!$D$12,0,10*ROW('Hygiene Data'!D118))="","",OFFSET('Hygiene Data'!$D$12,0,10*ROW('Hygiene Data'!D118)))</f>
        <v/>
      </c>
      <c r="DQ124" s="390" t="str">
        <f ca="1">+IF(OFFSET('Hygiene Data'!$D$13,0,10*ROW('Hygiene Data'!D118))="","",OFFSET('Hygiene Data'!$D$13,0,10*ROW('Hygiene Data'!D118)))</f>
        <v/>
      </c>
      <c r="DR124" s="390" t="str">
        <f ca="1">+IF(OFFSET('Hygiene Data'!$E$11,0,10*ROW('Hygiene Data'!E118))="","",OFFSET('Hygiene Data'!$E$11,0,10*ROW('Hygiene Data'!E118)))</f>
        <v/>
      </c>
      <c r="DS124" s="390" t="str">
        <f ca="1">+IF(OFFSET('Hygiene Data'!$E$12,0,10*ROW('Hygiene Data'!E118))="","",OFFSET('Hygiene Data'!$E$12,0,10*ROW('Hygiene Data'!E118)))</f>
        <v/>
      </c>
      <c r="DT124" s="390" t="str">
        <f ca="1">+IF(OFFSET('Hygiene Data'!$E$13,0,10*ROW('Hygiene Data'!E118))="","",OFFSET('Hygiene Data'!$E$13,0,10*ROW('Hygiene Data'!E118)))</f>
        <v/>
      </c>
      <c r="DU124" s="390" t="str">
        <f ca="1">+IF(OFFSET('Hygiene Data'!$F$11,0,10*ROW('Hygiene Data'!F118))="","",OFFSET('Hygiene Data'!$F$11,0,10*ROW('Hygiene Data'!F118)))</f>
        <v/>
      </c>
      <c r="DV124" s="390" t="str">
        <f ca="1">+IF(OFFSET('Hygiene Data'!$F$12,0,10*ROW('Hygiene Data'!F118))="","",OFFSET('Hygiene Data'!$F$12,0,10*ROW('Hygiene Data'!F118)))</f>
        <v/>
      </c>
      <c r="DW124" s="390" t="str">
        <f ca="1">+IF(OFFSET('Hygiene Data'!$F$13,0,10*ROW('Hygiene Data'!F118))="","",OFFSET('Hygiene Data'!$F$13,0,10*ROW('Hygiene Data'!F118)))</f>
        <v/>
      </c>
      <c r="DX124" s="390" t="str">
        <f ca="1">+IF(OFFSET('Hygiene Data'!$G$11,0,10*ROW('Hygiene Data'!G118))="","",OFFSET('Hygiene Data'!$G$11,0,10*ROW('Hygiene Data'!G118)))</f>
        <v/>
      </c>
      <c r="DY124" s="390" t="str">
        <f ca="1">+IF(OFFSET('Hygiene Data'!$G$12,0,10*ROW('Hygiene Data'!G118))="","",OFFSET('Hygiene Data'!$G$12,0,10*ROW('Hygiene Data'!G118)))</f>
        <v/>
      </c>
      <c r="DZ124" s="390" t="str">
        <f ca="1">+IF(OFFSET('Hygiene Data'!$G$13,0,10*ROW('Hygiene Data'!G118))="","",OFFSET('Hygiene Data'!$G$13,0,10*ROW('Hygiene Data'!G118)))</f>
        <v/>
      </c>
      <c r="EA124" s="390" t="str">
        <f ca="1">+IF(OFFSET('Hygiene Data'!$H$11,0,10*ROW('Hygiene Data'!H118))="","",OFFSET('Hygiene Data'!$H$11,0,10*ROW('Hygiene Data'!H118)))</f>
        <v/>
      </c>
      <c r="EB124" s="390" t="str">
        <f ca="1">+IF(OFFSET('Hygiene Data'!$H$12,0,10*ROW('Hygiene Data'!H118))="","",OFFSET('Hygiene Data'!$H$12,0,10*ROW('Hygiene Data'!H118)))</f>
        <v/>
      </c>
      <c r="EC124" s="390" t="str">
        <f ca="1">+IF(OFFSET('Hygiene Data'!$H$13,0,10*ROW('Hygiene Data'!H118))="","",OFFSET('Hygiene Data'!$H$13,0,10*ROW('Hygiene Data'!H118)))</f>
        <v/>
      </c>
      <c r="ED124" s="390" t="str">
        <f ca="1">+IF(OFFSET('Hygiene Data'!$I$11,0,10*ROW('Hygiene Data'!I118))="","",OFFSET('Hygiene Data'!$I$11,0,10*ROW('Hygiene Data'!I118)))</f>
        <v/>
      </c>
      <c r="EE124" s="390" t="str">
        <f ca="1">+IF(OFFSET('Hygiene Data'!$I$12,0,10*ROW('Hygiene Data'!I118))="","",OFFSET('Hygiene Data'!$I$12,0,10*ROW('Hygiene Data'!I118)))</f>
        <v/>
      </c>
      <c r="EF124" s="390" t="str">
        <f ca="1">+IF(OFFSET('Hygiene Data'!$I$13,0,10*ROW('Hygiene Data'!I118))="","",OFFSET('Hygiene Data'!$I$13,0,10*ROW('Hygiene Data'!I118)))</f>
        <v/>
      </c>
    </row>
    <row r="125" spans="1:136" x14ac:dyDescent="0.25">
      <c r="A125" s="499" t="str">
        <f ca="1">+IF(OFFSET('Water Data'!$B$2,0,10*ROW('Water Data'!E119))="","",OFFSET('Water Data'!$B$2,0,10*ROW('Water Data'!E119)))</f>
        <v/>
      </c>
      <c r="B125" s="499"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26" t="str">
        <f t="shared" ca="1" si="1"/>
        <v/>
      </c>
      <c r="D125" s="527"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27"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27"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27"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27"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27"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27"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27"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27"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27"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27"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27"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27"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27"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27"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27"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27"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27"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28"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28"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28"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28"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28"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28"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28"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28"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28"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28"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28"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28"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28"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28"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28"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28"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28"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28"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28"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28"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28"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28"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28"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28"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28"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28"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28"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28"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28"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28"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29"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605"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29"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29"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29"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29"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29"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29"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29"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29"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29"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29"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29"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29"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29"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29"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29"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29"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90" t="str">
        <f ca="1">+IF(OFFSET('Water Data'!$D$27,0,10*ROW('Water Data'!D119))="","",OFFSET('Water Data'!$D$27,0,10*ROW('Water Data'!D119)))</f>
        <v/>
      </c>
      <c r="BT125" s="390" t="str">
        <f ca="1">+IF(OFFSET('Water Data'!$D$28,0,10*ROW('Water Data'!D119))="","",OFFSET('Water Data'!$D$28,0,10*ROW('Water Data'!D119)))</f>
        <v/>
      </c>
      <c r="BU125" s="390" t="str">
        <f ca="1">+IF(OFFSET('Water Data'!$D$29,0,10*ROW('Water Data'!D119))="","",OFFSET('Water Data'!$D$29,0,10*ROW('Water Data'!D119)))</f>
        <v/>
      </c>
      <c r="BV125" s="390" t="str">
        <f ca="1">+IF(OFFSET('Water Data'!$E$27,0,10*ROW('Water Data'!E119))="","",OFFSET('Water Data'!$E$27,0,10*ROW('Water Data'!E119)))</f>
        <v/>
      </c>
      <c r="BW125" s="390" t="str">
        <f ca="1">+IF(OFFSET('Water Data'!$E$28,0,10*ROW('Water Data'!E119))="","",OFFSET('Water Data'!$E$28,0,10*ROW('Water Data'!E119)))</f>
        <v/>
      </c>
      <c r="BX125" s="390" t="str">
        <f ca="1">+IF(OFFSET('Water Data'!$E$29,0,10*ROW('Water Data'!E119))="","",OFFSET('Water Data'!$E$29,0,10*ROW('Water Data'!E119)))</f>
        <v/>
      </c>
      <c r="BY125" s="390" t="str">
        <f ca="1">+IF(OFFSET('Water Data'!$F$27,0,10*ROW('Water Data'!F119))="","",OFFSET('Water Data'!$F$27,0,10*ROW('Water Data'!F119)))</f>
        <v/>
      </c>
      <c r="BZ125" s="390" t="str">
        <f ca="1">+IF(OFFSET('Water Data'!$F$28,0,10*ROW('Water Data'!F119))="","",OFFSET('Water Data'!$F$28,0,10*ROW('Water Data'!F119)))</f>
        <v/>
      </c>
      <c r="CA125" s="390" t="str">
        <f ca="1">+IF(OFFSET('Water Data'!$F$29,0,10*ROW('Water Data'!F119))="","",OFFSET('Water Data'!$F$29,0,10*ROW('Water Data'!F119)))</f>
        <v/>
      </c>
      <c r="CB125" s="390" t="str">
        <f ca="1">+IF(OFFSET('Water Data'!$G$27,0,10*ROW('Water Data'!G119))="","",OFFSET('Water Data'!$G$27,0,10*ROW('Water Data'!G119)))</f>
        <v/>
      </c>
      <c r="CC125" s="390" t="str">
        <f ca="1">+IF(OFFSET('Water Data'!$G$28,0,10*ROW('Water Data'!G119))="","",OFFSET('Water Data'!$G$28,0,10*ROW('Water Data'!G119)))</f>
        <v/>
      </c>
      <c r="CD125" s="390" t="str">
        <f ca="1">+IF(OFFSET('Water Data'!$G$29,0,10*ROW('Water Data'!G119))="","",OFFSET('Water Data'!$G$29,0,10*ROW('Water Data'!G119)))</f>
        <v/>
      </c>
      <c r="CE125" s="390" t="str">
        <f ca="1">+IF(OFFSET('Water Data'!$H$27,0,10*ROW('Water Data'!H119))="","",OFFSET('Water Data'!$H$27,0,10*ROW('Water Data'!H119)))</f>
        <v/>
      </c>
      <c r="CF125" s="390" t="str">
        <f ca="1">+IF(OFFSET('Water Data'!$H$28,0,10*ROW('Water Data'!H119))="","",OFFSET('Water Data'!$H$28,0,10*ROW('Water Data'!H119)))</f>
        <v/>
      </c>
      <c r="CG125" s="390" t="str">
        <f ca="1">+IF(OFFSET('Water Data'!$H$29,0,10*ROW('Water Data'!H119))="","",OFFSET('Water Data'!$H$29,0,10*ROW('Water Data'!H119)))</f>
        <v/>
      </c>
      <c r="CH125" s="390" t="str">
        <f ca="1">+IF(OFFSET('Water Data'!$I$27,0,10*ROW('Water Data'!I119))="","",OFFSET('Water Data'!$I$27,0,10*ROW('Water Data'!I119)))</f>
        <v/>
      </c>
      <c r="CI125" s="390" t="str">
        <f ca="1">+IF(OFFSET('Water Data'!$I$28,0,10*ROW('Water Data'!I119))="","",OFFSET('Water Data'!$I$28,0,10*ROW('Water Data'!I119)))</f>
        <v/>
      </c>
      <c r="CJ125" s="390" t="str">
        <f ca="1">+IF(OFFSET('Water Data'!$I$29,0,10*ROW('Water Data'!I119))="","",OFFSET('Water Data'!$I$29,0,10*ROW('Water Data'!I119)))</f>
        <v/>
      </c>
      <c r="CK125" s="390" t="str">
        <f ca="1">+IF(OFFSET('Sanitation Data'!$D$28,0,10*ROW('Sanitation Data'!D119))="","",OFFSET('Sanitation Data'!$D$28,0,10*ROW('Sanitation Data'!D119)))</f>
        <v/>
      </c>
      <c r="CL125" s="390" t="str">
        <f ca="1">+IF(OFFSET('Sanitation Data'!$D$29,0,10*ROW('Sanitation Data'!D119))="","",OFFSET('Sanitation Data'!$D$29,0,10*ROW('Sanitation Data'!D119)))</f>
        <v/>
      </c>
      <c r="CM125" s="390" t="str">
        <f ca="1">+IF(OFFSET('Sanitation Data'!$D$30,0,10*ROW('Sanitation Data'!D119))="","",OFFSET('Sanitation Data'!$D$30,0,10*ROW('Sanitation Data'!D119)))</f>
        <v/>
      </c>
      <c r="CN125" s="390" t="str">
        <f ca="1">+IF(OFFSET('Sanitation Data'!$D$31,0,10*ROW('Sanitation Data'!D119))="","",OFFSET('Sanitation Data'!$D$31,0,10*ROW('Sanitation Data'!D119)))</f>
        <v/>
      </c>
      <c r="CO125" s="390" t="str">
        <f ca="1">+IF(OFFSET('Sanitation Data'!$D$32,0,10*ROW('Sanitation Data'!D119))="","",OFFSET('Sanitation Data'!$D$32,0,10*ROW('Sanitation Data'!D119)))</f>
        <v/>
      </c>
      <c r="CP125" s="390" t="str">
        <f ca="1">+IF(OFFSET('Sanitation Data'!$E$28,0,10*ROW('Sanitation Data'!E119))="","",OFFSET('Sanitation Data'!$E$28,0,10*ROW('Sanitation Data'!E119)))</f>
        <v/>
      </c>
      <c r="CQ125" s="390" t="str">
        <f ca="1">+IF(OFFSET('Sanitation Data'!$E$29,0,10*ROW('Sanitation Data'!E119))="","",OFFSET('Sanitation Data'!$E$29,0,10*ROW('Sanitation Data'!E119)))</f>
        <v/>
      </c>
      <c r="CR125" s="390" t="str">
        <f ca="1">+IF(OFFSET('Sanitation Data'!$E$30,0,10*ROW('Sanitation Data'!E119))="","",OFFSET('Sanitation Data'!$E$30,0,10*ROW('Sanitation Data'!E119)))</f>
        <v/>
      </c>
      <c r="CS125" s="390" t="str">
        <f ca="1">+IF(OFFSET('Sanitation Data'!$E$31,0,10*ROW('Sanitation Data'!E119))="","",OFFSET('Sanitation Data'!$E$31,0,10*ROW('Sanitation Data'!E119)))</f>
        <v/>
      </c>
      <c r="CT125" s="390" t="str">
        <f ca="1">+IF(OFFSET('Sanitation Data'!$E$32,0,10*ROW('Sanitation Data'!E119))="","",OFFSET('Sanitation Data'!$E$32,0,10*ROW('Sanitation Data'!E119)))</f>
        <v/>
      </c>
      <c r="CU125" s="390" t="str">
        <f ca="1">+IF(OFFSET('Sanitation Data'!$F$28,0,10*ROW('Sanitation Data'!F119))="","",OFFSET('Sanitation Data'!$F$28,0,10*ROW('Sanitation Data'!F119)))</f>
        <v/>
      </c>
      <c r="CV125" s="390" t="str">
        <f ca="1">+IF(OFFSET('Sanitation Data'!$F$29,0,10*ROW('Sanitation Data'!F119))="","",OFFSET('Sanitation Data'!$F$29,0,10*ROW('Sanitation Data'!F119)))</f>
        <v/>
      </c>
      <c r="CW125" s="390" t="str">
        <f ca="1">+IF(OFFSET('Sanitation Data'!$F$30,0,10*ROW('Sanitation Data'!F119))="","",OFFSET('Sanitation Data'!$F$30,0,10*ROW('Sanitation Data'!F119)))</f>
        <v/>
      </c>
      <c r="CX125" s="390" t="str">
        <f ca="1">+IF(OFFSET('Sanitation Data'!$F$31,0,10*ROW('Sanitation Data'!F119))="","",OFFSET('Sanitation Data'!$F$31,0,10*ROW('Sanitation Data'!F119)))</f>
        <v/>
      </c>
      <c r="CY125" s="390" t="str">
        <f ca="1">+IF(OFFSET('Sanitation Data'!$F$32,0,10*ROW('Sanitation Data'!F119))="","",OFFSET('Sanitation Data'!$F$32,0,10*ROW('Sanitation Data'!F119)))</f>
        <v/>
      </c>
      <c r="CZ125" s="390" t="str">
        <f ca="1">+IF(OFFSET('Sanitation Data'!$G$28,0,10*ROW('Sanitation Data'!G119))="","",OFFSET('Sanitation Data'!$G$28,0,10*ROW('Sanitation Data'!G119)))</f>
        <v/>
      </c>
      <c r="DA125" s="390" t="str">
        <f ca="1">+IF(OFFSET('Sanitation Data'!$G$29,0,10*ROW('Sanitation Data'!G119))="","",OFFSET('Sanitation Data'!$G$29,0,10*ROW('Sanitation Data'!G119)))</f>
        <v/>
      </c>
      <c r="DB125" s="390" t="str">
        <f ca="1">+IF(OFFSET('Sanitation Data'!$G$30,0,10*ROW('Sanitation Data'!G119))="","",OFFSET('Sanitation Data'!$G$30,0,10*ROW('Sanitation Data'!G119)))</f>
        <v/>
      </c>
      <c r="DC125" s="390" t="str">
        <f ca="1">+IF(OFFSET('Sanitation Data'!$G$31,0,10*ROW('Sanitation Data'!G119))="","",OFFSET('Sanitation Data'!$G$31,0,10*ROW('Sanitation Data'!G119)))</f>
        <v/>
      </c>
      <c r="DD125" s="390" t="str">
        <f ca="1">+IF(OFFSET('Sanitation Data'!$G$32,0,10*ROW('Sanitation Data'!G119))="","",OFFSET('Sanitation Data'!$G$32,0,10*ROW('Sanitation Data'!G119)))</f>
        <v/>
      </c>
      <c r="DE125" s="390" t="str">
        <f ca="1">+IF(OFFSET('Sanitation Data'!$H$28,0,10*ROW('Sanitation Data'!H119))="","",OFFSET('Sanitation Data'!$H$28,0,10*ROW('Sanitation Data'!H119)))</f>
        <v/>
      </c>
      <c r="DF125" s="390" t="str">
        <f ca="1">+IF(OFFSET('Sanitation Data'!$H$29,0,10*ROW('Sanitation Data'!H119))="","",OFFSET('Sanitation Data'!$H$29,0,10*ROW('Sanitation Data'!H119)))</f>
        <v/>
      </c>
      <c r="DG125" s="390" t="str">
        <f ca="1">+IF(OFFSET('Sanitation Data'!$H$30,0,10*ROW('Sanitation Data'!H119))="","",OFFSET('Sanitation Data'!$H$30,0,10*ROW('Sanitation Data'!H119)))</f>
        <v/>
      </c>
      <c r="DH125" s="390" t="str">
        <f ca="1">+IF(OFFSET('Sanitation Data'!$H$31,0,10*ROW('Sanitation Data'!H119))="","",OFFSET('Sanitation Data'!$H$31,0,10*ROW('Sanitation Data'!H119)))</f>
        <v/>
      </c>
      <c r="DI125" s="390" t="str">
        <f ca="1">+IF(OFFSET('Sanitation Data'!$H$32,0,10*ROW('Sanitation Data'!H119))="","",OFFSET('Sanitation Data'!$H$32,0,10*ROW('Sanitation Data'!H119)))</f>
        <v/>
      </c>
      <c r="DJ125" s="390" t="str">
        <f ca="1">+IF(OFFSET('Sanitation Data'!$I$28,0,10*ROW('Sanitation Data'!I119))="","",OFFSET('Sanitation Data'!$I$28,0,10*ROW('Sanitation Data'!I119)))</f>
        <v/>
      </c>
      <c r="DK125" s="390" t="str">
        <f ca="1">+IF(OFFSET('Sanitation Data'!$I$29,0,10*ROW('Sanitation Data'!I119))="","",OFFSET('Sanitation Data'!$I$29,0,10*ROW('Sanitation Data'!I119)))</f>
        <v/>
      </c>
      <c r="DL125" s="390" t="str">
        <f ca="1">+IF(OFFSET('Sanitation Data'!$I$30,0,10*ROW('Sanitation Data'!I119))="","",OFFSET('Sanitation Data'!$I$30,0,10*ROW('Sanitation Data'!I119)))</f>
        <v/>
      </c>
      <c r="DM125" s="390" t="str">
        <f ca="1">+IF(OFFSET('Sanitation Data'!$I$31,0,10*ROW('Sanitation Data'!I119))="","",OFFSET('Sanitation Data'!$I$31,0,10*ROW('Sanitation Data'!I119)))</f>
        <v/>
      </c>
      <c r="DN125" s="390" t="str">
        <f ca="1">+IF(OFFSET('Sanitation Data'!$I$32,0,10*ROW('Sanitation Data'!I119))="","",OFFSET('Sanitation Data'!$I$32,0,10*ROW('Sanitation Data'!I119)))</f>
        <v/>
      </c>
      <c r="DO125" s="390" t="str">
        <f ca="1">+IF(OFFSET('Hygiene Data'!$D$11,0,10*ROW('Hygiene Data'!D119))="","",OFFSET('Hygiene Data'!$D$11,0,10*ROW('Hygiene Data'!D119)))</f>
        <v/>
      </c>
      <c r="DP125" s="390" t="str">
        <f ca="1">+IF(OFFSET('Hygiene Data'!$D$12,0,10*ROW('Hygiene Data'!D119))="","",OFFSET('Hygiene Data'!$D$12,0,10*ROW('Hygiene Data'!D119)))</f>
        <v/>
      </c>
      <c r="DQ125" s="390" t="str">
        <f ca="1">+IF(OFFSET('Hygiene Data'!$D$13,0,10*ROW('Hygiene Data'!D119))="","",OFFSET('Hygiene Data'!$D$13,0,10*ROW('Hygiene Data'!D119)))</f>
        <v/>
      </c>
      <c r="DR125" s="390" t="str">
        <f ca="1">+IF(OFFSET('Hygiene Data'!$E$11,0,10*ROW('Hygiene Data'!E119))="","",OFFSET('Hygiene Data'!$E$11,0,10*ROW('Hygiene Data'!E119)))</f>
        <v/>
      </c>
      <c r="DS125" s="390" t="str">
        <f ca="1">+IF(OFFSET('Hygiene Data'!$E$12,0,10*ROW('Hygiene Data'!E119))="","",OFFSET('Hygiene Data'!$E$12,0,10*ROW('Hygiene Data'!E119)))</f>
        <v/>
      </c>
      <c r="DT125" s="390" t="str">
        <f ca="1">+IF(OFFSET('Hygiene Data'!$E$13,0,10*ROW('Hygiene Data'!E119))="","",OFFSET('Hygiene Data'!$E$13,0,10*ROW('Hygiene Data'!E119)))</f>
        <v/>
      </c>
      <c r="DU125" s="390" t="str">
        <f ca="1">+IF(OFFSET('Hygiene Data'!$F$11,0,10*ROW('Hygiene Data'!F119))="","",OFFSET('Hygiene Data'!$F$11,0,10*ROW('Hygiene Data'!F119)))</f>
        <v/>
      </c>
      <c r="DV125" s="390" t="str">
        <f ca="1">+IF(OFFSET('Hygiene Data'!$F$12,0,10*ROW('Hygiene Data'!F119))="","",OFFSET('Hygiene Data'!$F$12,0,10*ROW('Hygiene Data'!F119)))</f>
        <v/>
      </c>
      <c r="DW125" s="390" t="str">
        <f ca="1">+IF(OFFSET('Hygiene Data'!$F$13,0,10*ROW('Hygiene Data'!F119))="","",OFFSET('Hygiene Data'!$F$13,0,10*ROW('Hygiene Data'!F119)))</f>
        <v/>
      </c>
      <c r="DX125" s="390" t="str">
        <f ca="1">+IF(OFFSET('Hygiene Data'!$G$11,0,10*ROW('Hygiene Data'!G119))="","",OFFSET('Hygiene Data'!$G$11,0,10*ROW('Hygiene Data'!G119)))</f>
        <v/>
      </c>
      <c r="DY125" s="390" t="str">
        <f ca="1">+IF(OFFSET('Hygiene Data'!$G$12,0,10*ROW('Hygiene Data'!G119))="","",OFFSET('Hygiene Data'!$G$12,0,10*ROW('Hygiene Data'!G119)))</f>
        <v/>
      </c>
      <c r="DZ125" s="390" t="str">
        <f ca="1">+IF(OFFSET('Hygiene Data'!$G$13,0,10*ROW('Hygiene Data'!G119))="","",OFFSET('Hygiene Data'!$G$13,0,10*ROW('Hygiene Data'!G119)))</f>
        <v/>
      </c>
      <c r="EA125" s="390" t="str">
        <f ca="1">+IF(OFFSET('Hygiene Data'!$H$11,0,10*ROW('Hygiene Data'!H119))="","",OFFSET('Hygiene Data'!$H$11,0,10*ROW('Hygiene Data'!H119)))</f>
        <v/>
      </c>
      <c r="EB125" s="390" t="str">
        <f ca="1">+IF(OFFSET('Hygiene Data'!$H$12,0,10*ROW('Hygiene Data'!H119))="","",OFFSET('Hygiene Data'!$H$12,0,10*ROW('Hygiene Data'!H119)))</f>
        <v/>
      </c>
      <c r="EC125" s="390" t="str">
        <f ca="1">+IF(OFFSET('Hygiene Data'!$H$13,0,10*ROW('Hygiene Data'!H119))="","",OFFSET('Hygiene Data'!$H$13,0,10*ROW('Hygiene Data'!H119)))</f>
        <v/>
      </c>
      <c r="ED125" s="390" t="str">
        <f ca="1">+IF(OFFSET('Hygiene Data'!$I$11,0,10*ROW('Hygiene Data'!I119))="","",OFFSET('Hygiene Data'!$I$11,0,10*ROW('Hygiene Data'!I119)))</f>
        <v/>
      </c>
      <c r="EE125" s="390" t="str">
        <f ca="1">+IF(OFFSET('Hygiene Data'!$I$12,0,10*ROW('Hygiene Data'!I119))="","",OFFSET('Hygiene Data'!$I$12,0,10*ROW('Hygiene Data'!I119)))</f>
        <v/>
      </c>
      <c r="EF125" s="390" t="str">
        <f ca="1">+IF(OFFSET('Hygiene Data'!$I$13,0,10*ROW('Hygiene Data'!I119))="","",OFFSET('Hygiene Data'!$I$13,0,10*ROW('Hygiene Data'!I119)))</f>
        <v/>
      </c>
    </row>
    <row r="126" spans="1:136" x14ac:dyDescent="0.25">
      <c r="A126" s="499" t="str">
        <f ca="1">+IF(OFFSET('Water Data'!$B$2,0,10*ROW('Water Data'!E120))="","",OFFSET('Water Data'!$B$2,0,10*ROW('Water Data'!E120)))</f>
        <v/>
      </c>
      <c r="B126" s="499"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26" t="str">
        <f t="shared" ca="1" si="1"/>
        <v/>
      </c>
      <c r="D126" s="527"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27"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27"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27"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27"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27"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27"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27"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27"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27"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27"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27"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27"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27"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27"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27"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27"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27"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28"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28"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28"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28"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28"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28"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28"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28"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28"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28"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28"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28"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28"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28"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28"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28"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28"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28"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28"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28"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28"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28"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28"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28"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28"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28"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28"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28"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28"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28"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29"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605"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29"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29"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29"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29"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29"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29"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29"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29"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29"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29"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29"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29"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29"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29"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29"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29"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90" t="str">
        <f ca="1">+IF(OFFSET('Water Data'!$D$27,0,10*ROW('Water Data'!D120))="","",OFFSET('Water Data'!$D$27,0,10*ROW('Water Data'!D120)))</f>
        <v/>
      </c>
      <c r="BT126" s="390" t="str">
        <f ca="1">+IF(OFFSET('Water Data'!$D$28,0,10*ROW('Water Data'!D120))="","",OFFSET('Water Data'!$D$28,0,10*ROW('Water Data'!D120)))</f>
        <v/>
      </c>
      <c r="BU126" s="390" t="str">
        <f ca="1">+IF(OFFSET('Water Data'!$D$29,0,10*ROW('Water Data'!D120))="","",OFFSET('Water Data'!$D$29,0,10*ROW('Water Data'!D120)))</f>
        <v/>
      </c>
      <c r="BV126" s="390" t="str">
        <f ca="1">+IF(OFFSET('Water Data'!$E$27,0,10*ROW('Water Data'!E120))="","",OFFSET('Water Data'!$E$27,0,10*ROW('Water Data'!E120)))</f>
        <v/>
      </c>
      <c r="BW126" s="390" t="str">
        <f ca="1">+IF(OFFSET('Water Data'!$E$28,0,10*ROW('Water Data'!E120))="","",OFFSET('Water Data'!$E$28,0,10*ROW('Water Data'!E120)))</f>
        <v/>
      </c>
      <c r="BX126" s="390" t="str">
        <f ca="1">+IF(OFFSET('Water Data'!$E$29,0,10*ROW('Water Data'!E120))="","",OFFSET('Water Data'!$E$29,0,10*ROW('Water Data'!E120)))</f>
        <v/>
      </c>
      <c r="BY126" s="390" t="str">
        <f ca="1">+IF(OFFSET('Water Data'!$F$27,0,10*ROW('Water Data'!F120))="","",OFFSET('Water Data'!$F$27,0,10*ROW('Water Data'!F120)))</f>
        <v/>
      </c>
      <c r="BZ126" s="390" t="str">
        <f ca="1">+IF(OFFSET('Water Data'!$F$28,0,10*ROW('Water Data'!F120))="","",OFFSET('Water Data'!$F$28,0,10*ROW('Water Data'!F120)))</f>
        <v/>
      </c>
      <c r="CA126" s="390" t="str">
        <f ca="1">+IF(OFFSET('Water Data'!$F$29,0,10*ROW('Water Data'!F120))="","",OFFSET('Water Data'!$F$29,0,10*ROW('Water Data'!F120)))</f>
        <v/>
      </c>
      <c r="CB126" s="390" t="str">
        <f ca="1">+IF(OFFSET('Water Data'!$G$27,0,10*ROW('Water Data'!G120))="","",OFFSET('Water Data'!$G$27,0,10*ROW('Water Data'!G120)))</f>
        <v/>
      </c>
      <c r="CC126" s="390" t="str">
        <f ca="1">+IF(OFFSET('Water Data'!$G$28,0,10*ROW('Water Data'!G120))="","",OFFSET('Water Data'!$G$28,0,10*ROW('Water Data'!G120)))</f>
        <v/>
      </c>
      <c r="CD126" s="390" t="str">
        <f ca="1">+IF(OFFSET('Water Data'!$G$29,0,10*ROW('Water Data'!G120))="","",OFFSET('Water Data'!$G$29,0,10*ROW('Water Data'!G120)))</f>
        <v/>
      </c>
      <c r="CE126" s="390" t="str">
        <f ca="1">+IF(OFFSET('Water Data'!$H$27,0,10*ROW('Water Data'!H120))="","",OFFSET('Water Data'!$H$27,0,10*ROW('Water Data'!H120)))</f>
        <v/>
      </c>
      <c r="CF126" s="390" t="str">
        <f ca="1">+IF(OFFSET('Water Data'!$H$28,0,10*ROW('Water Data'!H120))="","",OFFSET('Water Data'!$H$28,0,10*ROW('Water Data'!H120)))</f>
        <v/>
      </c>
      <c r="CG126" s="390" t="str">
        <f ca="1">+IF(OFFSET('Water Data'!$H$29,0,10*ROW('Water Data'!H120))="","",OFFSET('Water Data'!$H$29,0,10*ROW('Water Data'!H120)))</f>
        <v/>
      </c>
      <c r="CH126" s="390" t="str">
        <f ca="1">+IF(OFFSET('Water Data'!$I$27,0,10*ROW('Water Data'!I120))="","",OFFSET('Water Data'!$I$27,0,10*ROW('Water Data'!I120)))</f>
        <v/>
      </c>
      <c r="CI126" s="390" t="str">
        <f ca="1">+IF(OFFSET('Water Data'!$I$28,0,10*ROW('Water Data'!I120))="","",OFFSET('Water Data'!$I$28,0,10*ROW('Water Data'!I120)))</f>
        <v/>
      </c>
      <c r="CJ126" s="390" t="str">
        <f ca="1">+IF(OFFSET('Water Data'!$I$29,0,10*ROW('Water Data'!I120))="","",OFFSET('Water Data'!$I$29,0,10*ROW('Water Data'!I120)))</f>
        <v/>
      </c>
      <c r="CK126" s="390" t="str">
        <f ca="1">+IF(OFFSET('Sanitation Data'!$D$28,0,10*ROW('Sanitation Data'!D120))="","",OFFSET('Sanitation Data'!$D$28,0,10*ROW('Sanitation Data'!D120)))</f>
        <v/>
      </c>
      <c r="CL126" s="390" t="str">
        <f ca="1">+IF(OFFSET('Sanitation Data'!$D$29,0,10*ROW('Sanitation Data'!D120))="","",OFFSET('Sanitation Data'!$D$29,0,10*ROW('Sanitation Data'!D120)))</f>
        <v/>
      </c>
      <c r="CM126" s="390" t="str">
        <f ca="1">+IF(OFFSET('Sanitation Data'!$D$30,0,10*ROW('Sanitation Data'!D120))="","",OFFSET('Sanitation Data'!$D$30,0,10*ROW('Sanitation Data'!D120)))</f>
        <v/>
      </c>
      <c r="CN126" s="390" t="str">
        <f ca="1">+IF(OFFSET('Sanitation Data'!$D$31,0,10*ROW('Sanitation Data'!D120))="","",OFFSET('Sanitation Data'!$D$31,0,10*ROW('Sanitation Data'!D120)))</f>
        <v/>
      </c>
      <c r="CO126" s="390" t="str">
        <f ca="1">+IF(OFFSET('Sanitation Data'!$D$32,0,10*ROW('Sanitation Data'!D120))="","",OFFSET('Sanitation Data'!$D$32,0,10*ROW('Sanitation Data'!D120)))</f>
        <v/>
      </c>
      <c r="CP126" s="390" t="str">
        <f ca="1">+IF(OFFSET('Sanitation Data'!$E$28,0,10*ROW('Sanitation Data'!E120))="","",OFFSET('Sanitation Data'!$E$28,0,10*ROW('Sanitation Data'!E120)))</f>
        <v/>
      </c>
      <c r="CQ126" s="390" t="str">
        <f ca="1">+IF(OFFSET('Sanitation Data'!$E$29,0,10*ROW('Sanitation Data'!E120))="","",OFFSET('Sanitation Data'!$E$29,0,10*ROW('Sanitation Data'!E120)))</f>
        <v/>
      </c>
      <c r="CR126" s="390" t="str">
        <f ca="1">+IF(OFFSET('Sanitation Data'!$E$30,0,10*ROW('Sanitation Data'!E120))="","",OFFSET('Sanitation Data'!$E$30,0,10*ROW('Sanitation Data'!E120)))</f>
        <v/>
      </c>
      <c r="CS126" s="390" t="str">
        <f ca="1">+IF(OFFSET('Sanitation Data'!$E$31,0,10*ROW('Sanitation Data'!E120))="","",OFFSET('Sanitation Data'!$E$31,0,10*ROW('Sanitation Data'!E120)))</f>
        <v/>
      </c>
      <c r="CT126" s="390" t="str">
        <f ca="1">+IF(OFFSET('Sanitation Data'!$E$32,0,10*ROW('Sanitation Data'!E120))="","",OFFSET('Sanitation Data'!$E$32,0,10*ROW('Sanitation Data'!E120)))</f>
        <v/>
      </c>
      <c r="CU126" s="390" t="str">
        <f ca="1">+IF(OFFSET('Sanitation Data'!$F$28,0,10*ROW('Sanitation Data'!F120))="","",OFFSET('Sanitation Data'!$F$28,0,10*ROW('Sanitation Data'!F120)))</f>
        <v/>
      </c>
      <c r="CV126" s="390" t="str">
        <f ca="1">+IF(OFFSET('Sanitation Data'!$F$29,0,10*ROW('Sanitation Data'!F120))="","",OFFSET('Sanitation Data'!$F$29,0,10*ROW('Sanitation Data'!F120)))</f>
        <v/>
      </c>
      <c r="CW126" s="390" t="str">
        <f ca="1">+IF(OFFSET('Sanitation Data'!$F$30,0,10*ROW('Sanitation Data'!F120))="","",OFFSET('Sanitation Data'!$F$30,0,10*ROW('Sanitation Data'!F120)))</f>
        <v/>
      </c>
      <c r="CX126" s="390" t="str">
        <f ca="1">+IF(OFFSET('Sanitation Data'!$F$31,0,10*ROW('Sanitation Data'!F120))="","",OFFSET('Sanitation Data'!$F$31,0,10*ROW('Sanitation Data'!F120)))</f>
        <v/>
      </c>
      <c r="CY126" s="390" t="str">
        <f ca="1">+IF(OFFSET('Sanitation Data'!$F$32,0,10*ROW('Sanitation Data'!F120))="","",OFFSET('Sanitation Data'!$F$32,0,10*ROW('Sanitation Data'!F120)))</f>
        <v/>
      </c>
      <c r="CZ126" s="390" t="str">
        <f ca="1">+IF(OFFSET('Sanitation Data'!$G$28,0,10*ROW('Sanitation Data'!G120))="","",OFFSET('Sanitation Data'!$G$28,0,10*ROW('Sanitation Data'!G120)))</f>
        <v/>
      </c>
      <c r="DA126" s="390" t="str">
        <f ca="1">+IF(OFFSET('Sanitation Data'!$G$29,0,10*ROW('Sanitation Data'!G120))="","",OFFSET('Sanitation Data'!$G$29,0,10*ROW('Sanitation Data'!G120)))</f>
        <v/>
      </c>
      <c r="DB126" s="390" t="str">
        <f ca="1">+IF(OFFSET('Sanitation Data'!$G$30,0,10*ROW('Sanitation Data'!G120))="","",OFFSET('Sanitation Data'!$G$30,0,10*ROW('Sanitation Data'!G120)))</f>
        <v/>
      </c>
      <c r="DC126" s="390" t="str">
        <f ca="1">+IF(OFFSET('Sanitation Data'!$G$31,0,10*ROW('Sanitation Data'!G120))="","",OFFSET('Sanitation Data'!$G$31,0,10*ROW('Sanitation Data'!G120)))</f>
        <v/>
      </c>
      <c r="DD126" s="390" t="str">
        <f ca="1">+IF(OFFSET('Sanitation Data'!$G$32,0,10*ROW('Sanitation Data'!G120))="","",OFFSET('Sanitation Data'!$G$32,0,10*ROW('Sanitation Data'!G120)))</f>
        <v/>
      </c>
      <c r="DE126" s="390" t="str">
        <f ca="1">+IF(OFFSET('Sanitation Data'!$H$28,0,10*ROW('Sanitation Data'!H120))="","",OFFSET('Sanitation Data'!$H$28,0,10*ROW('Sanitation Data'!H120)))</f>
        <v/>
      </c>
      <c r="DF126" s="390" t="str">
        <f ca="1">+IF(OFFSET('Sanitation Data'!$H$29,0,10*ROW('Sanitation Data'!H120))="","",OFFSET('Sanitation Data'!$H$29,0,10*ROW('Sanitation Data'!H120)))</f>
        <v/>
      </c>
      <c r="DG126" s="390" t="str">
        <f ca="1">+IF(OFFSET('Sanitation Data'!$H$30,0,10*ROW('Sanitation Data'!H120))="","",OFFSET('Sanitation Data'!$H$30,0,10*ROW('Sanitation Data'!H120)))</f>
        <v/>
      </c>
      <c r="DH126" s="390" t="str">
        <f ca="1">+IF(OFFSET('Sanitation Data'!$H$31,0,10*ROW('Sanitation Data'!H120))="","",OFFSET('Sanitation Data'!$H$31,0,10*ROW('Sanitation Data'!H120)))</f>
        <v/>
      </c>
      <c r="DI126" s="390" t="str">
        <f ca="1">+IF(OFFSET('Sanitation Data'!$H$32,0,10*ROW('Sanitation Data'!H120))="","",OFFSET('Sanitation Data'!$H$32,0,10*ROW('Sanitation Data'!H120)))</f>
        <v/>
      </c>
      <c r="DJ126" s="390" t="str">
        <f ca="1">+IF(OFFSET('Sanitation Data'!$I$28,0,10*ROW('Sanitation Data'!I120))="","",OFFSET('Sanitation Data'!$I$28,0,10*ROW('Sanitation Data'!I120)))</f>
        <v/>
      </c>
      <c r="DK126" s="390" t="str">
        <f ca="1">+IF(OFFSET('Sanitation Data'!$I$29,0,10*ROW('Sanitation Data'!I120))="","",OFFSET('Sanitation Data'!$I$29,0,10*ROW('Sanitation Data'!I120)))</f>
        <v/>
      </c>
      <c r="DL126" s="390" t="str">
        <f ca="1">+IF(OFFSET('Sanitation Data'!$I$30,0,10*ROW('Sanitation Data'!I120))="","",OFFSET('Sanitation Data'!$I$30,0,10*ROW('Sanitation Data'!I120)))</f>
        <v/>
      </c>
      <c r="DM126" s="390" t="str">
        <f ca="1">+IF(OFFSET('Sanitation Data'!$I$31,0,10*ROW('Sanitation Data'!I120))="","",OFFSET('Sanitation Data'!$I$31,0,10*ROW('Sanitation Data'!I120)))</f>
        <v/>
      </c>
      <c r="DN126" s="390" t="str">
        <f ca="1">+IF(OFFSET('Sanitation Data'!$I$32,0,10*ROW('Sanitation Data'!I120))="","",OFFSET('Sanitation Data'!$I$32,0,10*ROW('Sanitation Data'!I120)))</f>
        <v/>
      </c>
      <c r="DO126" s="390" t="str">
        <f ca="1">+IF(OFFSET('Hygiene Data'!$D$11,0,10*ROW('Hygiene Data'!D120))="","",OFFSET('Hygiene Data'!$D$11,0,10*ROW('Hygiene Data'!D120)))</f>
        <v/>
      </c>
      <c r="DP126" s="390" t="str">
        <f ca="1">+IF(OFFSET('Hygiene Data'!$D$12,0,10*ROW('Hygiene Data'!D120))="","",OFFSET('Hygiene Data'!$D$12,0,10*ROW('Hygiene Data'!D120)))</f>
        <v/>
      </c>
      <c r="DQ126" s="390" t="str">
        <f ca="1">+IF(OFFSET('Hygiene Data'!$D$13,0,10*ROW('Hygiene Data'!D120))="","",OFFSET('Hygiene Data'!$D$13,0,10*ROW('Hygiene Data'!D120)))</f>
        <v/>
      </c>
      <c r="DR126" s="390" t="str">
        <f ca="1">+IF(OFFSET('Hygiene Data'!$E$11,0,10*ROW('Hygiene Data'!E120))="","",OFFSET('Hygiene Data'!$E$11,0,10*ROW('Hygiene Data'!E120)))</f>
        <v/>
      </c>
      <c r="DS126" s="390" t="str">
        <f ca="1">+IF(OFFSET('Hygiene Data'!$E$12,0,10*ROW('Hygiene Data'!E120))="","",OFFSET('Hygiene Data'!$E$12,0,10*ROW('Hygiene Data'!E120)))</f>
        <v/>
      </c>
      <c r="DT126" s="390" t="str">
        <f ca="1">+IF(OFFSET('Hygiene Data'!$E$13,0,10*ROW('Hygiene Data'!E120))="","",OFFSET('Hygiene Data'!$E$13,0,10*ROW('Hygiene Data'!E120)))</f>
        <v/>
      </c>
      <c r="DU126" s="390" t="str">
        <f ca="1">+IF(OFFSET('Hygiene Data'!$F$11,0,10*ROW('Hygiene Data'!F120))="","",OFFSET('Hygiene Data'!$F$11,0,10*ROW('Hygiene Data'!F120)))</f>
        <v/>
      </c>
      <c r="DV126" s="390" t="str">
        <f ca="1">+IF(OFFSET('Hygiene Data'!$F$12,0,10*ROW('Hygiene Data'!F120))="","",OFFSET('Hygiene Data'!$F$12,0,10*ROW('Hygiene Data'!F120)))</f>
        <v/>
      </c>
      <c r="DW126" s="390" t="str">
        <f ca="1">+IF(OFFSET('Hygiene Data'!$F$13,0,10*ROW('Hygiene Data'!F120))="","",OFFSET('Hygiene Data'!$F$13,0,10*ROW('Hygiene Data'!F120)))</f>
        <v/>
      </c>
      <c r="DX126" s="390" t="str">
        <f ca="1">+IF(OFFSET('Hygiene Data'!$G$11,0,10*ROW('Hygiene Data'!G120))="","",OFFSET('Hygiene Data'!$G$11,0,10*ROW('Hygiene Data'!G120)))</f>
        <v/>
      </c>
      <c r="DY126" s="390" t="str">
        <f ca="1">+IF(OFFSET('Hygiene Data'!$G$12,0,10*ROW('Hygiene Data'!G120))="","",OFFSET('Hygiene Data'!$G$12,0,10*ROW('Hygiene Data'!G120)))</f>
        <v/>
      </c>
      <c r="DZ126" s="390" t="str">
        <f ca="1">+IF(OFFSET('Hygiene Data'!$G$13,0,10*ROW('Hygiene Data'!G120))="","",OFFSET('Hygiene Data'!$G$13,0,10*ROW('Hygiene Data'!G120)))</f>
        <v/>
      </c>
      <c r="EA126" s="390" t="str">
        <f ca="1">+IF(OFFSET('Hygiene Data'!$H$11,0,10*ROW('Hygiene Data'!H120))="","",OFFSET('Hygiene Data'!$H$11,0,10*ROW('Hygiene Data'!H120)))</f>
        <v/>
      </c>
      <c r="EB126" s="390" t="str">
        <f ca="1">+IF(OFFSET('Hygiene Data'!$H$12,0,10*ROW('Hygiene Data'!H120))="","",OFFSET('Hygiene Data'!$H$12,0,10*ROW('Hygiene Data'!H120)))</f>
        <v/>
      </c>
      <c r="EC126" s="390" t="str">
        <f ca="1">+IF(OFFSET('Hygiene Data'!$H$13,0,10*ROW('Hygiene Data'!H120))="","",OFFSET('Hygiene Data'!$H$13,0,10*ROW('Hygiene Data'!H120)))</f>
        <v/>
      </c>
      <c r="ED126" s="390" t="str">
        <f ca="1">+IF(OFFSET('Hygiene Data'!$I$11,0,10*ROW('Hygiene Data'!I120))="","",OFFSET('Hygiene Data'!$I$11,0,10*ROW('Hygiene Data'!I120)))</f>
        <v/>
      </c>
      <c r="EE126" s="390" t="str">
        <f ca="1">+IF(OFFSET('Hygiene Data'!$I$12,0,10*ROW('Hygiene Data'!I120))="","",OFFSET('Hygiene Data'!$I$12,0,10*ROW('Hygiene Data'!I120)))</f>
        <v/>
      </c>
      <c r="EF126" s="390" t="str">
        <f ca="1">+IF(OFFSET('Hygiene Data'!$I$13,0,10*ROW('Hygiene Data'!I120))="","",OFFSET('Hygiene Data'!$I$13,0,10*ROW('Hygiene Data'!I120)))</f>
        <v/>
      </c>
    </row>
    <row r="127" spans="1:136" x14ac:dyDescent="0.25">
      <c r="A127" s="499" t="str">
        <f ca="1">+IF(OFFSET('Water Data'!$B$2,0,10*ROW('Water Data'!E121))="","",OFFSET('Water Data'!$B$2,0,10*ROW('Water Data'!E121)))</f>
        <v/>
      </c>
      <c r="B127" s="499"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26" t="str">
        <f t="shared" ca="1" si="1"/>
        <v/>
      </c>
      <c r="D127" s="527"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27"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27"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27"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27"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27"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27"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27"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27"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27"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27"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27"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27"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27"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27"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27"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27"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27"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28"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28"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28"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28"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28"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28"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28"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28"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28"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28"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28"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28"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28"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28"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28"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28"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28"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28"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28"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28"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28"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28"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28"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28"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28"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28"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28"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28"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28"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28"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29"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605"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29"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29"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29"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29"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29"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29"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29"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29"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29"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29"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29"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29"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29"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29"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29"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29"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90" t="str">
        <f ca="1">+IF(OFFSET('Water Data'!$D$27,0,10*ROW('Water Data'!D121))="","",OFFSET('Water Data'!$D$27,0,10*ROW('Water Data'!D121)))</f>
        <v/>
      </c>
      <c r="BT127" s="390" t="str">
        <f ca="1">+IF(OFFSET('Water Data'!$D$28,0,10*ROW('Water Data'!D121))="","",OFFSET('Water Data'!$D$28,0,10*ROW('Water Data'!D121)))</f>
        <v/>
      </c>
      <c r="BU127" s="390" t="str">
        <f ca="1">+IF(OFFSET('Water Data'!$D$29,0,10*ROW('Water Data'!D121))="","",OFFSET('Water Data'!$D$29,0,10*ROW('Water Data'!D121)))</f>
        <v/>
      </c>
      <c r="BV127" s="390" t="str">
        <f ca="1">+IF(OFFSET('Water Data'!$E$27,0,10*ROW('Water Data'!E121))="","",OFFSET('Water Data'!$E$27,0,10*ROW('Water Data'!E121)))</f>
        <v/>
      </c>
      <c r="BW127" s="390" t="str">
        <f ca="1">+IF(OFFSET('Water Data'!$E$28,0,10*ROW('Water Data'!E121))="","",OFFSET('Water Data'!$E$28,0,10*ROW('Water Data'!E121)))</f>
        <v/>
      </c>
      <c r="BX127" s="390" t="str">
        <f ca="1">+IF(OFFSET('Water Data'!$E$29,0,10*ROW('Water Data'!E121))="","",OFFSET('Water Data'!$E$29,0,10*ROW('Water Data'!E121)))</f>
        <v/>
      </c>
      <c r="BY127" s="390" t="str">
        <f ca="1">+IF(OFFSET('Water Data'!$F$27,0,10*ROW('Water Data'!F121))="","",OFFSET('Water Data'!$F$27,0,10*ROW('Water Data'!F121)))</f>
        <v/>
      </c>
      <c r="BZ127" s="390" t="str">
        <f ca="1">+IF(OFFSET('Water Data'!$F$28,0,10*ROW('Water Data'!F121))="","",OFFSET('Water Data'!$F$28,0,10*ROW('Water Data'!F121)))</f>
        <v/>
      </c>
      <c r="CA127" s="390" t="str">
        <f ca="1">+IF(OFFSET('Water Data'!$F$29,0,10*ROW('Water Data'!F121))="","",OFFSET('Water Data'!$F$29,0,10*ROW('Water Data'!F121)))</f>
        <v/>
      </c>
      <c r="CB127" s="390" t="str">
        <f ca="1">+IF(OFFSET('Water Data'!$G$27,0,10*ROW('Water Data'!G121))="","",OFFSET('Water Data'!$G$27,0,10*ROW('Water Data'!G121)))</f>
        <v/>
      </c>
      <c r="CC127" s="390" t="str">
        <f ca="1">+IF(OFFSET('Water Data'!$G$28,0,10*ROW('Water Data'!G121))="","",OFFSET('Water Data'!$G$28,0,10*ROW('Water Data'!G121)))</f>
        <v/>
      </c>
      <c r="CD127" s="390" t="str">
        <f ca="1">+IF(OFFSET('Water Data'!$G$29,0,10*ROW('Water Data'!G121))="","",OFFSET('Water Data'!$G$29,0,10*ROW('Water Data'!G121)))</f>
        <v/>
      </c>
      <c r="CE127" s="390" t="str">
        <f ca="1">+IF(OFFSET('Water Data'!$H$27,0,10*ROW('Water Data'!H121))="","",OFFSET('Water Data'!$H$27,0,10*ROW('Water Data'!H121)))</f>
        <v/>
      </c>
      <c r="CF127" s="390" t="str">
        <f ca="1">+IF(OFFSET('Water Data'!$H$28,0,10*ROW('Water Data'!H121))="","",OFFSET('Water Data'!$H$28,0,10*ROW('Water Data'!H121)))</f>
        <v/>
      </c>
      <c r="CG127" s="390" t="str">
        <f ca="1">+IF(OFFSET('Water Data'!$H$29,0,10*ROW('Water Data'!H121))="","",OFFSET('Water Data'!$H$29,0,10*ROW('Water Data'!H121)))</f>
        <v/>
      </c>
      <c r="CH127" s="390" t="str">
        <f ca="1">+IF(OFFSET('Water Data'!$I$27,0,10*ROW('Water Data'!I121))="","",OFFSET('Water Data'!$I$27,0,10*ROW('Water Data'!I121)))</f>
        <v/>
      </c>
      <c r="CI127" s="390" t="str">
        <f ca="1">+IF(OFFSET('Water Data'!$I$28,0,10*ROW('Water Data'!I121))="","",OFFSET('Water Data'!$I$28,0,10*ROW('Water Data'!I121)))</f>
        <v/>
      </c>
      <c r="CJ127" s="390" t="str">
        <f ca="1">+IF(OFFSET('Water Data'!$I$29,0,10*ROW('Water Data'!I121))="","",OFFSET('Water Data'!$I$29,0,10*ROW('Water Data'!I121)))</f>
        <v/>
      </c>
      <c r="CK127" s="390" t="str">
        <f ca="1">+IF(OFFSET('Sanitation Data'!$D$28,0,10*ROW('Sanitation Data'!D121))="","",OFFSET('Sanitation Data'!$D$28,0,10*ROW('Sanitation Data'!D121)))</f>
        <v/>
      </c>
      <c r="CL127" s="390" t="str">
        <f ca="1">+IF(OFFSET('Sanitation Data'!$D$29,0,10*ROW('Sanitation Data'!D121))="","",OFFSET('Sanitation Data'!$D$29,0,10*ROW('Sanitation Data'!D121)))</f>
        <v/>
      </c>
      <c r="CM127" s="390" t="str">
        <f ca="1">+IF(OFFSET('Sanitation Data'!$D$30,0,10*ROW('Sanitation Data'!D121))="","",OFFSET('Sanitation Data'!$D$30,0,10*ROW('Sanitation Data'!D121)))</f>
        <v/>
      </c>
      <c r="CN127" s="390" t="str">
        <f ca="1">+IF(OFFSET('Sanitation Data'!$D$31,0,10*ROW('Sanitation Data'!D121))="","",OFFSET('Sanitation Data'!$D$31,0,10*ROW('Sanitation Data'!D121)))</f>
        <v/>
      </c>
      <c r="CO127" s="390" t="str">
        <f ca="1">+IF(OFFSET('Sanitation Data'!$D$32,0,10*ROW('Sanitation Data'!D121))="","",OFFSET('Sanitation Data'!$D$32,0,10*ROW('Sanitation Data'!D121)))</f>
        <v/>
      </c>
      <c r="CP127" s="390" t="str">
        <f ca="1">+IF(OFFSET('Sanitation Data'!$E$28,0,10*ROW('Sanitation Data'!E121))="","",OFFSET('Sanitation Data'!$E$28,0,10*ROW('Sanitation Data'!E121)))</f>
        <v/>
      </c>
      <c r="CQ127" s="390" t="str">
        <f ca="1">+IF(OFFSET('Sanitation Data'!$E$29,0,10*ROW('Sanitation Data'!E121))="","",OFFSET('Sanitation Data'!$E$29,0,10*ROW('Sanitation Data'!E121)))</f>
        <v/>
      </c>
      <c r="CR127" s="390" t="str">
        <f ca="1">+IF(OFFSET('Sanitation Data'!$E$30,0,10*ROW('Sanitation Data'!E121))="","",OFFSET('Sanitation Data'!$E$30,0,10*ROW('Sanitation Data'!E121)))</f>
        <v/>
      </c>
      <c r="CS127" s="390" t="str">
        <f ca="1">+IF(OFFSET('Sanitation Data'!$E$31,0,10*ROW('Sanitation Data'!E121))="","",OFFSET('Sanitation Data'!$E$31,0,10*ROW('Sanitation Data'!E121)))</f>
        <v/>
      </c>
      <c r="CT127" s="390" t="str">
        <f ca="1">+IF(OFFSET('Sanitation Data'!$E$32,0,10*ROW('Sanitation Data'!E121))="","",OFFSET('Sanitation Data'!$E$32,0,10*ROW('Sanitation Data'!E121)))</f>
        <v/>
      </c>
      <c r="CU127" s="390" t="str">
        <f ca="1">+IF(OFFSET('Sanitation Data'!$F$28,0,10*ROW('Sanitation Data'!F121))="","",OFFSET('Sanitation Data'!$F$28,0,10*ROW('Sanitation Data'!F121)))</f>
        <v/>
      </c>
      <c r="CV127" s="390" t="str">
        <f ca="1">+IF(OFFSET('Sanitation Data'!$F$29,0,10*ROW('Sanitation Data'!F121))="","",OFFSET('Sanitation Data'!$F$29,0,10*ROW('Sanitation Data'!F121)))</f>
        <v/>
      </c>
      <c r="CW127" s="390" t="str">
        <f ca="1">+IF(OFFSET('Sanitation Data'!$F$30,0,10*ROW('Sanitation Data'!F121))="","",OFFSET('Sanitation Data'!$F$30,0,10*ROW('Sanitation Data'!F121)))</f>
        <v/>
      </c>
      <c r="CX127" s="390" t="str">
        <f ca="1">+IF(OFFSET('Sanitation Data'!$F$31,0,10*ROW('Sanitation Data'!F121))="","",OFFSET('Sanitation Data'!$F$31,0,10*ROW('Sanitation Data'!F121)))</f>
        <v/>
      </c>
      <c r="CY127" s="390" t="str">
        <f ca="1">+IF(OFFSET('Sanitation Data'!$F$32,0,10*ROW('Sanitation Data'!F121))="","",OFFSET('Sanitation Data'!$F$32,0,10*ROW('Sanitation Data'!F121)))</f>
        <v/>
      </c>
      <c r="CZ127" s="390" t="str">
        <f ca="1">+IF(OFFSET('Sanitation Data'!$G$28,0,10*ROW('Sanitation Data'!G121))="","",OFFSET('Sanitation Data'!$G$28,0,10*ROW('Sanitation Data'!G121)))</f>
        <v/>
      </c>
      <c r="DA127" s="390" t="str">
        <f ca="1">+IF(OFFSET('Sanitation Data'!$G$29,0,10*ROW('Sanitation Data'!G121))="","",OFFSET('Sanitation Data'!$G$29,0,10*ROW('Sanitation Data'!G121)))</f>
        <v/>
      </c>
      <c r="DB127" s="390" t="str">
        <f ca="1">+IF(OFFSET('Sanitation Data'!$G$30,0,10*ROW('Sanitation Data'!G121))="","",OFFSET('Sanitation Data'!$G$30,0,10*ROW('Sanitation Data'!G121)))</f>
        <v/>
      </c>
      <c r="DC127" s="390" t="str">
        <f ca="1">+IF(OFFSET('Sanitation Data'!$G$31,0,10*ROW('Sanitation Data'!G121))="","",OFFSET('Sanitation Data'!$G$31,0,10*ROW('Sanitation Data'!G121)))</f>
        <v/>
      </c>
      <c r="DD127" s="390" t="str">
        <f ca="1">+IF(OFFSET('Sanitation Data'!$G$32,0,10*ROW('Sanitation Data'!G121))="","",OFFSET('Sanitation Data'!$G$32,0,10*ROW('Sanitation Data'!G121)))</f>
        <v/>
      </c>
      <c r="DE127" s="390" t="str">
        <f ca="1">+IF(OFFSET('Sanitation Data'!$H$28,0,10*ROW('Sanitation Data'!H121))="","",OFFSET('Sanitation Data'!$H$28,0,10*ROW('Sanitation Data'!H121)))</f>
        <v/>
      </c>
      <c r="DF127" s="390" t="str">
        <f ca="1">+IF(OFFSET('Sanitation Data'!$H$29,0,10*ROW('Sanitation Data'!H121))="","",OFFSET('Sanitation Data'!$H$29,0,10*ROW('Sanitation Data'!H121)))</f>
        <v/>
      </c>
      <c r="DG127" s="390" t="str">
        <f ca="1">+IF(OFFSET('Sanitation Data'!$H$30,0,10*ROW('Sanitation Data'!H121))="","",OFFSET('Sanitation Data'!$H$30,0,10*ROW('Sanitation Data'!H121)))</f>
        <v/>
      </c>
      <c r="DH127" s="390" t="str">
        <f ca="1">+IF(OFFSET('Sanitation Data'!$H$31,0,10*ROW('Sanitation Data'!H121))="","",OFFSET('Sanitation Data'!$H$31,0,10*ROW('Sanitation Data'!H121)))</f>
        <v/>
      </c>
      <c r="DI127" s="390" t="str">
        <f ca="1">+IF(OFFSET('Sanitation Data'!$H$32,0,10*ROW('Sanitation Data'!H121))="","",OFFSET('Sanitation Data'!$H$32,0,10*ROW('Sanitation Data'!H121)))</f>
        <v/>
      </c>
      <c r="DJ127" s="390" t="str">
        <f ca="1">+IF(OFFSET('Sanitation Data'!$I$28,0,10*ROW('Sanitation Data'!I121))="","",OFFSET('Sanitation Data'!$I$28,0,10*ROW('Sanitation Data'!I121)))</f>
        <v/>
      </c>
      <c r="DK127" s="390" t="str">
        <f ca="1">+IF(OFFSET('Sanitation Data'!$I$29,0,10*ROW('Sanitation Data'!I121))="","",OFFSET('Sanitation Data'!$I$29,0,10*ROW('Sanitation Data'!I121)))</f>
        <v/>
      </c>
      <c r="DL127" s="390" t="str">
        <f ca="1">+IF(OFFSET('Sanitation Data'!$I$30,0,10*ROW('Sanitation Data'!I121))="","",OFFSET('Sanitation Data'!$I$30,0,10*ROW('Sanitation Data'!I121)))</f>
        <v/>
      </c>
      <c r="DM127" s="390" t="str">
        <f ca="1">+IF(OFFSET('Sanitation Data'!$I$31,0,10*ROW('Sanitation Data'!I121))="","",OFFSET('Sanitation Data'!$I$31,0,10*ROW('Sanitation Data'!I121)))</f>
        <v/>
      </c>
      <c r="DN127" s="390" t="str">
        <f ca="1">+IF(OFFSET('Sanitation Data'!$I$32,0,10*ROW('Sanitation Data'!I121))="","",OFFSET('Sanitation Data'!$I$32,0,10*ROW('Sanitation Data'!I121)))</f>
        <v/>
      </c>
      <c r="DO127" s="390" t="str">
        <f ca="1">+IF(OFFSET('Hygiene Data'!$D$11,0,10*ROW('Hygiene Data'!D121))="","",OFFSET('Hygiene Data'!$D$11,0,10*ROW('Hygiene Data'!D121)))</f>
        <v/>
      </c>
      <c r="DP127" s="390" t="str">
        <f ca="1">+IF(OFFSET('Hygiene Data'!$D$12,0,10*ROW('Hygiene Data'!D121))="","",OFFSET('Hygiene Data'!$D$12,0,10*ROW('Hygiene Data'!D121)))</f>
        <v/>
      </c>
      <c r="DQ127" s="390" t="str">
        <f ca="1">+IF(OFFSET('Hygiene Data'!$D$13,0,10*ROW('Hygiene Data'!D121))="","",OFFSET('Hygiene Data'!$D$13,0,10*ROW('Hygiene Data'!D121)))</f>
        <v/>
      </c>
      <c r="DR127" s="390" t="str">
        <f ca="1">+IF(OFFSET('Hygiene Data'!$E$11,0,10*ROW('Hygiene Data'!E121))="","",OFFSET('Hygiene Data'!$E$11,0,10*ROW('Hygiene Data'!E121)))</f>
        <v/>
      </c>
      <c r="DS127" s="390" t="str">
        <f ca="1">+IF(OFFSET('Hygiene Data'!$E$12,0,10*ROW('Hygiene Data'!E121))="","",OFFSET('Hygiene Data'!$E$12,0,10*ROW('Hygiene Data'!E121)))</f>
        <v/>
      </c>
      <c r="DT127" s="390" t="str">
        <f ca="1">+IF(OFFSET('Hygiene Data'!$E$13,0,10*ROW('Hygiene Data'!E121))="","",OFFSET('Hygiene Data'!$E$13,0,10*ROW('Hygiene Data'!E121)))</f>
        <v/>
      </c>
      <c r="DU127" s="390" t="str">
        <f ca="1">+IF(OFFSET('Hygiene Data'!$F$11,0,10*ROW('Hygiene Data'!F121))="","",OFFSET('Hygiene Data'!$F$11,0,10*ROW('Hygiene Data'!F121)))</f>
        <v/>
      </c>
      <c r="DV127" s="390" t="str">
        <f ca="1">+IF(OFFSET('Hygiene Data'!$F$12,0,10*ROW('Hygiene Data'!F121))="","",OFFSET('Hygiene Data'!$F$12,0,10*ROW('Hygiene Data'!F121)))</f>
        <v/>
      </c>
      <c r="DW127" s="390" t="str">
        <f ca="1">+IF(OFFSET('Hygiene Data'!$F$13,0,10*ROW('Hygiene Data'!F121))="","",OFFSET('Hygiene Data'!$F$13,0,10*ROW('Hygiene Data'!F121)))</f>
        <v/>
      </c>
      <c r="DX127" s="390" t="str">
        <f ca="1">+IF(OFFSET('Hygiene Data'!$G$11,0,10*ROW('Hygiene Data'!G121))="","",OFFSET('Hygiene Data'!$G$11,0,10*ROW('Hygiene Data'!G121)))</f>
        <v/>
      </c>
      <c r="DY127" s="390" t="str">
        <f ca="1">+IF(OFFSET('Hygiene Data'!$G$12,0,10*ROW('Hygiene Data'!G121))="","",OFFSET('Hygiene Data'!$G$12,0,10*ROW('Hygiene Data'!G121)))</f>
        <v/>
      </c>
      <c r="DZ127" s="390" t="str">
        <f ca="1">+IF(OFFSET('Hygiene Data'!$G$13,0,10*ROW('Hygiene Data'!G121))="","",OFFSET('Hygiene Data'!$G$13,0,10*ROW('Hygiene Data'!G121)))</f>
        <v/>
      </c>
      <c r="EA127" s="390" t="str">
        <f ca="1">+IF(OFFSET('Hygiene Data'!$H$11,0,10*ROW('Hygiene Data'!H121))="","",OFFSET('Hygiene Data'!$H$11,0,10*ROW('Hygiene Data'!H121)))</f>
        <v/>
      </c>
      <c r="EB127" s="390" t="str">
        <f ca="1">+IF(OFFSET('Hygiene Data'!$H$12,0,10*ROW('Hygiene Data'!H121))="","",OFFSET('Hygiene Data'!$H$12,0,10*ROW('Hygiene Data'!H121)))</f>
        <v/>
      </c>
      <c r="EC127" s="390" t="str">
        <f ca="1">+IF(OFFSET('Hygiene Data'!$H$13,0,10*ROW('Hygiene Data'!H121))="","",OFFSET('Hygiene Data'!$H$13,0,10*ROW('Hygiene Data'!H121)))</f>
        <v/>
      </c>
      <c r="ED127" s="390" t="str">
        <f ca="1">+IF(OFFSET('Hygiene Data'!$I$11,0,10*ROW('Hygiene Data'!I121))="","",OFFSET('Hygiene Data'!$I$11,0,10*ROW('Hygiene Data'!I121)))</f>
        <v/>
      </c>
      <c r="EE127" s="390" t="str">
        <f ca="1">+IF(OFFSET('Hygiene Data'!$I$12,0,10*ROW('Hygiene Data'!I121))="","",OFFSET('Hygiene Data'!$I$12,0,10*ROW('Hygiene Data'!I121)))</f>
        <v/>
      </c>
      <c r="EF127" s="390" t="str">
        <f ca="1">+IF(OFFSET('Hygiene Data'!$I$13,0,10*ROW('Hygiene Data'!I121))="","",OFFSET('Hygiene Data'!$I$13,0,10*ROW('Hygiene Data'!I121)))</f>
        <v/>
      </c>
    </row>
    <row r="128" spans="1:136" x14ac:dyDescent="0.25">
      <c r="A128" s="499" t="str">
        <f ca="1">+IF(OFFSET('Water Data'!$B$2,0,10*ROW('Water Data'!E122))="","",OFFSET('Water Data'!$B$2,0,10*ROW('Water Data'!E122)))</f>
        <v/>
      </c>
      <c r="B128" s="499"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26" t="str">
        <f t="shared" ca="1" si="1"/>
        <v/>
      </c>
      <c r="D128" s="527"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27"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27"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27"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27"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27"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27"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27"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27"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27"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27"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27"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27"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27"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27"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27"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27"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27"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28"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28"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28"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28"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28"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28"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28"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28"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28"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28"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28"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28"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28"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28"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28"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28"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28"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28"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28"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28"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28"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28"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28"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28"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28"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28"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28"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28"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28"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28"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29"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605"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29"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29"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29"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29"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29"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29"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29"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29"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29"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29"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29"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29"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29"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29"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29"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29"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90" t="str">
        <f ca="1">+IF(OFFSET('Water Data'!$D$27,0,10*ROW('Water Data'!D122))="","",OFFSET('Water Data'!$D$27,0,10*ROW('Water Data'!D122)))</f>
        <v/>
      </c>
      <c r="BT128" s="390" t="str">
        <f ca="1">+IF(OFFSET('Water Data'!$D$28,0,10*ROW('Water Data'!D122))="","",OFFSET('Water Data'!$D$28,0,10*ROW('Water Data'!D122)))</f>
        <v/>
      </c>
      <c r="BU128" s="390" t="str">
        <f ca="1">+IF(OFFSET('Water Data'!$D$29,0,10*ROW('Water Data'!D122))="","",OFFSET('Water Data'!$D$29,0,10*ROW('Water Data'!D122)))</f>
        <v/>
      </c>
      <c r="BV128" s="390" t="str">
        <f ca="1">+IF(OFFSET('Water Data'!$E$27,0,10*ROW('Water Data'!E122))="","",OFFSET('Water Data'!$E$27,0,10*ROW('Water Data'!E122)))</f>
        <v/>
      </c>
      <c r="BW128" s="390" t="str">
        <f ca="1">+IF(OFFSET('Water Data'!$E$28,0,10*ROW('Water Data'!E122))="","",OFFSET('Water Data'!$E$28,0,10*ROW('Water Data'!E122)))</f>
        <v/>
      </c>
      <c r="BX128" s="390" t="str">
        <f ca="1">+IF(OFFSET('Water Data'!$E$29,0,10*ROW('Water Data'!E122))="","",OFFSET('Water Data'!$E$29,0,10*ROW('Water Data'!E122)))</f>
        <v/>
      </c>
      <c r="BY128" s="390" t="str">
        <f ca="1">+IF(OFFSET('Water Data'!$F$27,0,10*ROW('Water Data'!F122))="","",OFFSET('Water Data'!$F$27,0,10*ROW('Water Data'!F122)))</f>
        <v/>
      </c>
      <c r="BZ128" s="390" t="str">
        <f ca="1">+IF(OFFSET('Water Data'!$F$28,0,10*ROW('Water Data'!F122))="","",OFFSET('Water Data'!$F$28,0,10*ROW('Water Data'!F122)))</f>
        <v/>
      </c>
      <c r="CA128" s="390" t="str">
        <f ca="1">+IF(OFFSET('Water Data'!$F$29,0,10*ROW('Water Data'!F122))="","",OFFSET('Water Data'!$F$29,0,10*ROW('Water Data'!F122)))</f>
        <v/>
      </c>
      <c r="CB128" s="390" t="str">
        <f ca="1">+IF(OFFSET('Water Data'!$G$27,0,10*ROW('Water Data'!G122))="","",OFFSET('Water Data'!$G$27,0,10*ROW('Water Data'!G122)))</f>
        <v/>
      </c>
      <c r="CC128" s="390" t="str">
        <f ca="1">+IF(OFFSET('Water Data'!$G$28,0,10*ROW('Water Data'!G122))="","",OFFSET('Water Data'!$G$28,0,10*ROW('Water Data'!G122)))</f>
        <v/>
      </c>
      <c r="CD128" s="390" t="str">
        <f ca="1">+IF(OFFSET('Water Data'!$G$29,0,10*ROW('Water Data'!G122))="","",OFFSET('Water Data'!$G$29,0,10*ROW('Water Data'!G122)))</f>
        <v/>
      </c>
      <c r="CE128" s="390" t="str">
        <f ca="1">+IF(OFFSET('Water Data'!$H$27,0,10*ROW('Water Data'!H122))="","",OFFSET('Water Data'!$H$27,0,10*ROW('Water Data'!H122)))</f>
        <v/>
      </c>
      <c r="CF128" s="390" t="str">
        <f ca="1">+IF(OFFSET('Water Data'!$H$28,0,10*ROW('Water Data'!H122))="","",OFFSET('Water Data'!$H$28,0,10*ROW('Water Data'!H122)))</f>
        <v/>
      </c>
      <c r="CG128" s="390" t="str">
        <f ca="1">+IF(OFFSET('Water Data'!$H$29,0,10*ROW('Water Data'!H122))="","",OFFSET('Water Data'!$H$29,0,10*ROW('Water Data'!H122)))</f>
        <v/>
      </c>
      <c r="CH128" s="390" t="str">
        <f ca="1">+IF(OFFSET('Water Data'!$I$27,0,10*ROW('Water Data'!I122))="","",OFFSET('Water Data'!$I$27,0,10*ROW('Water Data'!I122)))</f>
        <v/>
      </c>
      <c r="CI128" s="390" t="str">
        <f ca="1">+IF(OFFSET('Water Data'!$I$28,0,10*ROW('Water Data'!I122))="","",OFFSET('Water Data'!$I$28,0,10*ROW('Water Data'!I122)))</f>
        <v/>
      </c>
      <c r="CJ128" s="390" t="str">
        <f ca="1">+IF(OFFSET('Water Data'!$I$29,0,10*ROW('Water Data'!I122))="","",OFFSET('Water Data'!$I$29,0,10*ROW('Water Data'!I122)))</f>
        <v/>
      </c>
      <c r="CK128" s="390" t="str">
        <f ca="1">+IF(OFFSET('Sanitation Data'!$D$28,0,10*ROW('Sanitation Data'!D122))="","",OFFSET('Sanitation Data'!$D$28,0,10*ROW('Sanitation Data'!D122)))</f>
        <v/>
      </c>
      <c r="CL128" s="390" t="str">
        <f ca="1">+IF(OFFSET('Sanitation Data'!$D$29,0,10*ROW('Sanitation Data'!D122))="","",OFFSET('Sanitation Data'!$D$29,0,10*ROW('Sanitation Data'!D122)))</f>
        <v/>
      </c>
      <c r="CM128" s="390" t="str">
        <f ca="1">+IF(OFFSET('Sanitation Data'!$D$30,0,10*ROW('Sanitation Data'!D122))="","",OFFSET('Sanitation Data'!$D$30,0,10*ROW('Sanitation Data'!D122)))</f>
        <v/>
      </c>
      <c r="CN128" s="390" t="str">
        <f ca="1">+IF(OFFSET('Sanitation Data'!$D$31,0,10*ROW('Sanitation Data'!D122))="","",OFFSET('Sanitation Data'!$D$31,0,10*ROW('Sanitation Data'!D122)))</f>
        <v/>
      </c>
      <c r="CO128" s="390" t="str">
        <f ca="1">+IF(OFFSET('Sanitation Data'!$D$32,0,10*ROW('Sanitation Data'!D122))="","",OFFSET('Sanitation Data'!$D$32,0,10*ROW('Sanitation Data'!D122)))</f>
        <v/>
      </c>
      <c r="CP128" s="390" t="str">
        <f ca="1">+IF(OFFSET('Sanitation Data'!$E$28,0,10*ROW('Sanitation Data'!E122))="","",OFFSET('Sanitation Data'!$E$28,0,10*ROW('Sanitation Data'!E122)))</f>
        <v/>
      </c>
      <c r="CQ128" s="390" t="str">
        <f ca="1">+IF(OFFSET('Sanitation Data'!$E$29,0,10*ROW('Sanitation Data'!E122))="","",OFFSET('Sanitation Data'!$E$29,0,10*ROW('Sanitation Data'!E122)))</f>
        <v/>
      </c>
      <c r="CR128" s="390" t="str">
        <f ca="1">+IF(OFFSET('Sanitation Data'!$E$30,0,10*ROW('Sanitation Data'!E122))="","",OFFSET('Sanitation Data'!$E$30,0,10*ROW('Sanitation Data'!E122)))</f>
        <v/>
      </c>
      <c r="CS128" s="390" t="str">
        <f ca="1">+IF(OFFSET('Sanitation Data'!$E$31,0,10*ROW('Sanitation Data'!E122))="","",OFFSET('Sanitation Data'!$E$31,0,10*ROW('Sanitation Data'!E122)))</f>
        <v/>
      </c>
      <c r="CT128" s="390" t="str">
        <f ca="1">+IF(OFFSET('Sanitation Data'!$E$32,0,10*ROW('Sanitation Data'!E122))="","",OFFSET('Sanitation Data'!$E$32,0,10*ROW('Sanitation Data'!E122)))</f>
        <v/>
      </c>
      <c r="CU128" s="390" t="str">
        <f ca="1">+IF(OFFSET('Sanitation Data'!$F$28,0,10*ROW('Sanitation Data'!F122))="","",OFFSET('Sanitation Data'!$F$28,0,10*ROW('Sanitation Data'!F122)))</f>
        <v/>
      </c>
      <c r="CV128" s="390" t="str">
        <f ca="1">+IF(OFFSET('Sanitation Data'!$F$29,0,10*ROW('Sanitation Data'!F122))="","",OFFSET('Sanitation Data'!$F$29,0,10*ROW('Sanitation Data'!F122)))</f>
        <v/>
      </c>
      <c r="CW128" s="390" t="str">
        <f ca="1">+IF(OFFSET('Sanitation Data'!$F$30,0,10*ROW('Sanitation Data'!F122))="","",OFFSET('Sanitation Data'!$F$30,0,10*ROW('Sanitation Data'!F122)))</f>
        <v/>
      </c>
      <c r="CX128" s="390" t="str">
        <f ca="1">+IF(OFFSET('Sanitation Data'!$F$31,0,10*ROW('Sanitation Data'!F122))="","",OFFSET('Sanitation Data'!$F$31,0,10*ROW('Sanitation Data'!F122)))</f>
        <v/>
      </c>
      <c r="CY128" s="390" t="str">
        <f ca="1">+IF(OFFSET('Sanitation Data'!$F$32,0,10*ROW('Sanitation Data'!F122))="","",OFFSET('Sanitation Data'!$F$32,0,10*ROW('Sanitation Data'!F122)))</f>
        <v/>
      </c>
      <c r="CZ128" s="390" t="str">
        <f ca="1">+IF(OFFSET('Sanitation Data'!$G$28,0,10*ROW('Sanitation Data'!G122))="","",OFFSET('Sanitation Data'!$G$28,0,10*ROW('Sanitation Data'!G122)))</f>
        <v/>
      </c>
      <c r="DA128" s="390" t="str">
        <f ca="1">+IF(OFFSET('Sanitation Data'!$G$29,0,10*ROW('Sanitation Data'!G122))="","",OFFSET('Sanitation Data'!$G$29,0,10*ROW('Sanitation Data'!G122)))</f>
        <v/>
      </c>
      <c r="DB128" s="390" t="str">
        <f ca="1">+IF(OFFSET('Sanitation Data'!$G$30,0,10*ROW('Sanitation Data'!G122))="","",OFFSET('Sanitation Data'!$G$30,0,10*ROW('Sanitation Data'!G122)))</f>
        <v/>
      </c>
      <c r="DC128" s="390" t="str">
        <f ca="1">+IF(OFFSET('Sanitation Data'!$G$31,0,10*ROW('Sanitation Data'!G122))="","",OFFSET('Sanitation Data'!$G$31,0,10*ROW('Sanitation Data'!G122)))</f>
        <v/>
      </c>
      <c r="DD128" s="390" t="str">
        <f ca="1">+IF(OFFSET('Sanitation Data'!$G$32,0,10*ROW('Sanitation Data'!G122))="","",OFFSET('Sanitation Data'!$G$32,0,10*ROW('Sanitation Data'!G122)))</f>
        <v/>
      </c>
      <c r="DE128" s="390" t="str">
        <f ca="1">+IF(OFFSET('Sanitation Data'!$H$28,0,10*ROW('Sanitation Data'!H122))="","",OFFSET('Sanitation Data'!$H$28,0,10*ROW('Sanitation Data'!H122)))</f>
        <v/>
      </c>
      <c r="DF128" s="390" t="str">
        <f ca="1">+IF(OFFSET('Sanitation Data'!$H$29,0,10*ROW('Sanitation Data'!H122))="","",OFFSET('Sanitation Data'!$H$29,0,10*ROW('Sanitation Data'!H122)))</f>
        <v/>
      </c>
      <c r="DG128" s="390" t="str">
        <f ca="1">+IF(OFFSET('Sanitation Data'!$H$30,0,10*ROW('Sanitation Data'!H122))="","",OFFSET('Sanitation Data'!$H$30,0,10*ROW('Sanitation Data'!H122)))</f>
        <v/>
      </c>
      <c r="DH128" s="390" t="str">
        <f ca="1">+IF(OFFSET('Sanitation Data'!$H$31,0,10*ROW('Sanitation Data'!H122))="","",OFFSET('Sanitation Data'!$H$31,0,10*ROW('Sanitation Data'!H122)))</f>
        <v/>
      </c>
      <c r="DI128" s="390" t="str">
        <f ca="1">+IF(OFFSET('Sanitation Data'!$H$32,0,10*ROW('Sanitation Data'!H122))="","",OFFSET('Sanitation Data'!$H$32,0,10*ROW('Sanitation Data'!H122)))</f>
        <v/>
      </c>
      <c r="DJ128" s="390" t="str">
        <f ca="1">+IF(OFFSET('Sanitation Data'!$I$28,0,10*ROW('Sanitation Data'!I122))="","",OFFSET('Sanitation Data'!$I$28,0,10*ROW('Sanitation Data'!I122)))</f>
        <v/>
      </c>
      <c r="DK128" s="390" t="str">
        <f ca="1">+IF(OFFSET('Sanitation Data'!$I$29,0,10*ROW('Sanitation Data'!I122))="","",OFFSET('Sanitation Data'!$I$29,0,10*ROW('Sanitation Data'!I122)))</f>
        <v/>
      </c>
      <c r="DL128" s="390" t="str">
        <f ca="1">+IF(OFFSET('Sanitation Data'!$I$30,0,10*ROW('Sanitation Data'!I122))="","",OFFSET('Sanitation Data'!$I$30,0,10*ROW('Sanitation Data'!I122)))</f>
        <v/>
      </c>
      <c r="DM128" s="390" t="str">
        <f ca="1">+IF(OFFSET('Sanitation Data'!$I$31,0,10*ROW('Sanitation Data'!I122))="","",OFFSET('Sanitation Data'!$I$31,0,10*ROW('Sanitation Data'!I122)))</f>
        <v/>
      </c>
      <c r="DN128" s="390" t="str">
        <f ca="1">+IF(OFFSET('Sanitation Data'!$I$32,0,10*ROW('Sanitation Data'!I122))="","",OFFSET('Sanitation Data'!$I$32,0,10*ROW('Sanitation Data'!I122)))</f>
        <v/>
      </c>
      <c r="DO128" s="390" t="str">
        <f ca="1">+IF(OFFSET('Hygiene Data'!$D$11,0,10*ROW('Hygiene Data'!D122))="","",OFFSET('Hygiene Data'!$D$11,0,10*ROW('Hygiene Data'!D122)))</f>
        <v/>
      </c>
      <c r="DP128" s="390" t="str">
        <f ca="1">+IF(OFFSET('Hygiene Data'!$D$12,0,10*ROW('Hygiene Data'!D122))="","",OFFSET('Hygiene Data'!$D$12,0,10*ROW('Hygiene Data'!D122)))</f>
        <v/>
      </c>
      <c r="DQ128" s="390" t="str">
        <f ca="1">+IF(OFFSET('Hygiene Data'!$D$13,0,10*ROW('Hygiene Data'!D122))="","",OFFSET('Hygiene Data'!$D$13,0,10*ROW('Hygiene Data'!D122)))</f>
        <v/>
      </c>
      <c r="DR128" s="390" t="str">
        <f ca="1">+IF(OFFSET('Hygiene Data'!$E$11,0,10*ROW('Hygiene Data'!E122))="","",OFFSET('Hygiene Data'!$E$11,0,10*ROW('Hygiene Data'!E122)))</f>
        <v/>
      </c>
      <c r="DS128" s="390" t="str">
        <f ca="1">+IF(OFFSET('Hygiene Data'!$E$12,0,10*ROW('Hygiene Data'!E122))="","",OFFSET('Hygiene Data'!$E$12,0,10*ROW('Hygiene Data'!E122)))</f>
        <v/>
      </c>
      <c r="DT128" s="390" t="str">
        <f ca="1">+IF(OFFSET('Hygiene Data'!$E$13,0,10*ROW('Hygiene Data'!E122))="","",OFFSET('Hygiene Data'!$E$13,0,10*ROW('Hygiene Data'!E122)))</f>
        <v/>
      </c>
      <c r="DU128" s="390" t="str">
        <f ca="1">+IF(OFFSET('Hygiene Data'!$F$11,0,10*ROW('Hygiene Data'!F122))="","",OFFSET('Hygiene Data'!$F$11,0,10*ROW('Hygiene Data'!F122)))</f>
        <v/>
      </c>
      <c r="DV128" s="390" t="str">
        <f ca="1">+IF(OFFSET('Hygiene Data'!$F$12,0,10*ROW('Hygiene Data'!F122))="","",OFFSET('Hygiene Data'!$F$12,0,10*ROW('Hygiene Data'!F122)))</f>
        <v/>
      </c>
      <c r="DW128" s="390" t="str">
        <f ca="1">+IF(OFFSET('Hygiene Data'!$F$13,0,10*ROW('Hygiene Data'!F122))="","",OFFSET('Hygiene Data'!$F$13,0,10*ROW('Hygiene Data'!F122)))</f>
        <v/>
      </c>
      <c r="DX128" s="390" t="str">
        <f ca="1">+IF(OFFSET('Hygiene Data'!$G$11,0,10*ROW('Hygiene Data'!G122))="","",OFFSET('Hygiene Data'!$G$11,0,10*ROW('Hygiene Data'!G122)))</f>
        <v/>
      </c>
      <c r="DY128" s="390" t="str">
        <f ca="1">+IF(OFFSET('Hygiene Data'!$G$12,0,10*ROW('Hygiene Data'!G122))="","",OFFSET('Hygiene Data'!$G$12,0,10*ROW('Hygiene Data'!G122)))</f>
        <v/>
      </c>
      <c r="DZ128" s="390" t="str">
        <f ca="1">+IF(OFFSET('Hygiene Data'!$G$13,0,10*ROW('Hygiene Data'!G122))="","",OFFSET('Hygiene Data'!$G$13,0,10*ROW('Hygiene Data'!G122)))</f>
        <v/>
      </c>
      <c r="EA128" s="390" t="str">
        <f ca="1">+IF(OFFSET('Hygiene Data'!$H$11,0,10*ROW('Hygiene Data'!H122))="","",OFFSET('Hygiene Data'!$H$11,0,10*ROW('Hygiene Data'!H122)))</f>
        <v/>
      </c>
      <c r="EB128" s="390" t="str">
        <f ca="1">+IF(OFFSET('Hygiene Data'!$H$12,0,10*ROW('Hygiene Data'!H122))="","",OFFSET('Hygiene Data'!$H$12,0,10*ROW('Hygiene Data'!H122)))</f>
        <v/>
      </c>
      <c r="EC128" s="390" t="str">
        <f ca="1">+IF(OFFSET('Hygiene Data'!$H$13,0,10*ROW('Hygiene Data'!H122))="","",OFFSET('Hygiene Data'!$H$13,0,10*ROW('Hygiene Data'!H122)))</f>
        <v/>
      </c>
      <c r="ED128" s="390" t="str">
        <f ca="1">+IF(OFFSET('Hygiene Data'!$I$11,0,10*ROW('Hygiene Data'!I122))="","",OFFSET('Hygiene Data'!$I$11,0,10*ROW('Hygiene Data'!I122)))</f>
        <v/>
      </c>
      <c r="EE128" s="390" t="str">
        <f ca="1">+IF(OFFSET('Hygiene Data'!$I$12,0,10*ROW('Hygiene Data'!I122))="","",OFFSET('Hygiene Data'!$I$12,0,10*ROW('Hygiene Data'!I122)))</f>
        <v/>
      </c>
      <c r="EF128" s="390" t="str">
        <f ca="1">+IF(OFFSET('Hygiene Data'!$I$13,0,10*ROW('Hygiene Data'!I122))="","",OFFSET('Hygiene Data'!$I$13,0,10*ROW('Hygiene Data'!I122)))</f>
        <v/>
      </c>
    </row>
    <row r="129" spans="1:136" x14ac:dyDescent="0.25">
      <c r="A129" s="499" t="str">
        <f ca="1">+IF(OFFSET('Water Data'!$B$2,0,10*ROW('Water Data'!E123))="","",OFFSET('Water Data'!$B$2,0,10*ROW('Water Data'!E123)))</f>
        <v/>
      </c>
      <c r="B129" s="499"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26" t="str">
        <f t="shared" ca="1" si="1"/>
        <v/>
      </c>
      <c r="D129" s="527"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27"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27"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27"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27"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27"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27"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27"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27"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27"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27"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27"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27"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27"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27"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27"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27"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27"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28"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28"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28"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28"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28"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28"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28"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28"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28"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28"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28"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28"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28"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28"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28"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28"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28"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28"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28"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28"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28"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28"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28"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28"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28"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28"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28"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28"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28"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28"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29"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605"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29"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29"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29"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29"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29"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29"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29"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29"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29"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29"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29"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29"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29"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29"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29"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29"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90" t="str">
        <f ca="1">+IF(OFFSET('Water Data'!$D$27,0,10*ROW('Water Data'!D123))="","",OFFSET('Water Data'!$D$27,0,10*ROW('Water Data'!D123)))</f>
        <v/>
      </c>
      <c r="BT129" s="390" t="str">
        <f ca="1">+IF(OFFSET('Water Data'!$D$28,0,10*ROW('Water Data'!D123))="","",OFFSET('Water Data'!$D$28,0,10*ROW('Water Data'!D123)))</f>
        <v/>
      </c>
      <c r="BU129" s="390" t="str">
        <f ca="1">+IF(OFFSET('Water Data'!$D$29,0,10*ROW('Water Data'!D123))="","",OFFSET('Water Data'!$D$29,0,10*ROW('Water Data'!D123)))</f>
        <v/>
      </c>
      <c r="BV129" s="390" t="str">
        <f ca="1">+IF(OFFSET('Water Data'!$E$27,0,10*ROW('Water Data'!E123))="","",OFFSET('Water Data'!$E$27,0,10*ROW('Water Data'!E123)))</f>
        <v/>
      </c>
      <c r="BW129" s="390" t="str">
        <f ca="1">+IF(OFFSET('Water Data'!$E$28,0,10*ROW('Water Data'!E123))="","",OFFSET('Water Data'!$E$28,0,10*ROW('Water Data'!E123)))</f>
        <v/>
      </c>
      <c r="BX129" s="390" t="str">
        <f ca="1">+IF(OFFSET('Water Data'!$E$29,0,10*ROW('Water Data'!E123))="","",OFFSET('Water Data'!$E$29,0,10*ROW('Water Data'!E123)))</f>
        <v/>
      </c>
      <c r="BY129" s="390" t="str">
        <f ca="1">+IF(OFFSET('Water Data'!$F$27,0,10*ROW('Water Data'!F123))="","",OFFSET('Water Data'!$F$27,0,10*ROW('Water Data'!F123)))</f>
        <v/>
      </c>
      <c r="BZ129" s="390" t="str">
        <f ca="1">+IF(OFFSET('Water Data'!$F$28,0,10*ROW('Water Data'!F123))="","",OFFSET('Water Data'!$F$28,0,10*ROW('Water Data'!F123)))</f>
        <v/>
      </c>
      <c r="CA129" s="390" t="str">
        <f ca="1">+IF(OFFSET('Water Data'!$F$29,0,10*ROW('Water Data'!F123))="","",OFFSET('Water Data'!$F$29,0,10*ROW('Water Data'!F123)))</f>
        <v/>
      </c>
      <c r="CB129" s="390" t="str">
        <f ca="1">+IF(OFFSET('Water Data'!$G$27,0,10*ROW('Water Data'!G123))="","",OFFSET('Water Data'!$G$27,0,10*ROW('Water Data'!G123)))</f>
        <v/>
      </c>
      <c r="CC129" s="390" t="str">
        <f ca="1">+IF(OFFSET('Water Data'!$G$28,0,10*ROW('Water Data'!G123))="","",OFFSET('Water Data'!$G$28,0,10*ROW('Water Data'!G123)))</f>
        <v/>
      </c>
      <c r="CD129" s="390" t="str">
        <f ca="1">+IF(OFFSET('Water Data'!$G$29,0,10*ROW('Water Data'!G123))="","",OFFSET('Water Data'!$G$29,0,10*ROW('Water Data'!G123)))</f>
        <v/>
      </c>
      <c r="CE129" s="390" t="str">
        <f ca="1">+IF(OFFSET('Water Data'!$H$27,0,10*ROW('Water Data'!H123))="","",OFFSET('Water Data'!$H$27,0,10*ROW('Water Data'!H123)))</f>
        <v/>
      </c>
      <c r="CF129" s="390" t="str">
        <f ca="1">+IF(OFFSET('Water Data'!$H$28,0,10*ROW('Water Data'!H123))="","",OFFSET('Water Data'!$H$28,0,10*ROW('Water Data'!H123)))</f>
        <v/>
      </c>
      <c r="CG129" s="390" t="str">
        <f ca="1">+IF(OFFSET('Water Data'!$H$29,0,10*ROW('Water Data'!H123))="","",OFFSET('Water Data'!$H$29,0,10*ROW('Water Data'!H123)))</f>
        <v/>
      </c>
      <c r="CH129" s="390" t="str">
        <f ca="1">+IF(OFFSET('Water Data'!$I$27,0,10*ROW('Water Data'!I123))="","",OFFSET('Water Data'!$I$27,0,10*ROW('Water Data'!I123)))</f>
        <v/>
      </c>
      <c r="CI129" s="390" t="str">
        <f ca="1">+IF(OFFSET('Water Data'!$I$28,0,10*ROW('Water Data'!I123))="","",OFFSET('Water Data'!$I$28,0,10*ROW('Water Data'!I123)))</f>
        <v/>
      </c>
      <c r="CJ129" s="390" t="str">
        <f ca="1">+IF(OFFSET('Water Data'!$I$29,0,10*ROW('Water Data'!I123))="","",OFFSET('Water Data'!$I$29,0,10*ROW('Water Data'!I123)))</f>
        <v/>
      </c>
      <c r="CK129" s="390" t="str">
        <f ca="1">+IF(OFFSET('Sanitation Data'!$D$28,0,10*ROW('Sanitation Data'!D123))="","",OFFSET('Sanitation Data'!$D$28,0,10*ROW('Sanitation Data'!D123)))</f>
        <v/>
      </c>
      <c r="CL129" s="390" t="str">
        <f ca="1">+IF(OFFSET('Sanitation Data'!$D$29,0,10*ROW('Sanitation Data'!D123))="","",OFFSET('Sanitation Data'!$D$29,0,10*ROW('Sanitation Data'!D123)))</f>
        <v/>
      </c>
      <c r="CM129" s="390" t="str">
        <f ca="1">+IF(OFFSET('Sanitation Data'!$D$30,0,10*ROW('Sanitation Data'!D123))="","",OFFSET('Sanitation Data'!$D$30,0,10*ROW('Sanitation Data'!D123)))</f>
        <v/>
      </c>
      <c r="CN129" s="390" t="str">
        <f ca="1">+IF(OFFSET('Sanitation Data'!$D$31,0,10*ROW('Sanitation Data'!D123))="","",OFFSET('Sanitation Data'!$D$31,0,10*ROW('Sanitation Data'!D123)))</f>
        <v/>
      </c>
      <c r="CO129" s="390" t="str">
        <f ca="1">+IF(OFFSET('Sanitation Data'!$D$32,0,10*ROW('Sanitation Data'!D123))="","",OFFSET('Sanitation Data'!$D$32,0,10*ROW('Sanitation Data'!D123)))</f>
        <v/>
      </c>
      <c r="CP129" s="390" t="str">
        <f ca="1">+IF(OFFSET('Sanitation Data'!$E$28,0,10*ROW('Sanitation Data'!E123))="","",OFFSET('Sanitation Data'!$E$28,0,10*ROW('Sanitation Data'!E123)))</f>
        <v/>
      </c>
      <c r="CQ129" s="390" t="str">
        <f ca="1">+IF(OFFSET('Sanitation Data'!$E$29,0,10*ROW('Sanitation Data'!E123))="","",OFFSET('Sanitation Data'!$E$29,0,10*ROW('Sanitation Data'!E123)))</f>
        <v/>
      </c>
      <c r="CR129" s="390" t="str">
        <f ca="1">+IF(OFFSET('Sanitation Data'!$E$30,0,10*ROW('Sanitation Data'!E123))="","",OFFSET('Sanitation Data'!$E$30,0,10*ROW('Sanitation Data'!E123)))</f>
        <v/>
      </c>
      <c r="CS129" s="390" t="str">
        <f ca="1">+IF(OFFSET('Sanitation Data'!$E$31,0,10*ROW('Sanitation Data'!E123))="","",OFFSET('Sanitation Data'!$E$31,0,10*ROW('Sanitation Data'!E123)))</f>
        <v/>
      </c>
      <c r="CT129" s="390" t="str">
        <f ca="1">+IF(OFFSET('Sanitation Data'!$E$32,0,10*ROW('Sanitation Data'!E123))="","",OFFSET('Sanitation Data'!$E$32,0,10*ROW('Sanitation Data'!E123)))</f>
        <v/>
      </c>
      <c r="CU129" s="390" t="str">
        <f ca="1">+IF(OFFSET('Sanitation Data'!$F$28,0,10*ROW('Sanitation Data'!F123))="","",OFFSET('Sanitation Data'!$F$28,0,10*ROW('Sanitation Data'!F123)))</f>
        <v/>
      </c>
      <c r="CV129" s="390" t="str">
        <f ca="1">+IF(OFFSET('Sanitation Data'!$F$29,0,10*ROW('Sanitation Data'!F123))="","",OFFSET('Sanitation Data'!$F$29,0,10*ROW('Sanitation Data'!F123)))</f>
        <v/>
      </c>
      <c r="CW129" s="390" t="str">
        <f ca="1">+IF(OFFSET('Sanitation Data'!$F$30,0,10*ROW('Sanitation Data'!F123))="","",OFFSET('Sanitation Data'!$F$30,0,10*ROW('Sanitation Data'!F123)))</f>
        <v/>
      </c>
      <c r="CX129" s="390" t="str">
        <f ca="1">+IF(OFFSET('Sanitation Data'!$F$31,0,10*ROW('Sanitation Data'!F123))="","",OFFSET('Sanitation Data'!$F$31,0,10*ROW('Sanitation Data'!F123)))</f>
        <v/>
      </c>
      <c r="CY129" s="390" t="str">
        <f ca="1">+IF(OFFSET('Sanitation Data'!$F$32,0,10*ROW('Sanitation Data'!F123))="","",OFFSET('Sanitation Data'!$F$32,0,10*ROW('Sanitation Data'!F123)))</f>
        <v/>
      </c>
      <c r="CZ129" s="390" t="str">
        <f ca="1">+IF(OFFSET('Sanitation Data'!$G$28,0,10*ROW('Sanitation Data'!G123))="","",OFFSET('Sanitation Data'!$G$28,0,10*ROW('Sanitation Data'!G123)))</f>
        <v/>
      </c>
      <c r="DA129" s="390" t="str">
        <f ca="1">+IF(OFFSET('Sanitation Data'!$G$29,0,10*ROW('Sanitation Data'!G123))="","",OFFSET('Sanitation Data'!$G$29,0,10*ROW('Sanitation Data'!G123)))</f>
        <v/>
      </c>
      <c r="DB129" s="390" t="str">
        <f ca="1">+IF(OFFSET('Sanitation Data'!$G$30,0,10*ROW('Sanitation Data'!G123))="","",OFFSET('Sanitation Data'!$G$30,0,10*ROW('Sanitation Data'!G123)))</f>
        <v/>
      </c>
      <c r="DC129" s="390" t="str">
        <f ca="1">+IF(OFFSET('Sanitation Data'!$G$31,0,10*ROW('Sanitation Data'!G123))="","",OFFSET('Sanitation Data'!$G$31,0,10*ROW('Sanitation Data'!G123)))</f>
        <v/>
      </c>
      <c r="DD129" s="390" t="str">
        <f ca="1">+IF(OFFSET('Sanitation Data'!$G$32,0,10*ROW('Sanitation Data'!G123))="","",OFFSET('Sanitation Data'!$G$32,0,10*ROW('Sanitation Data'!G123)))</f>
        <v/>
      </c>
      <c r="DE129" s="390" t="str">
        <f ca="1">+IF(OFFSET('Sanitation Data'!$H$28,0,10*ROW('Sanitation Data'!H123))="","",OFFSET('Sanitation Data'!$H$28,0,10*ROW('Sanitation Data'!H123)))</f>
        <v/>
      </c>
      <c r="DF129" s="390" t="str">
        <f ca="1">+IF(OFFSET('Sanitation Data'!$H$29,0,10*ROW('Sanitation Data'!H123))="","",OFFSET('Sanitation Data'!$H$29,0,10*ROW('Sanitation Data'!H123)))</f>
        <v/>
      </c>
      <c r="DG129" s="390" t="str">
        <f ca="1">+IF(OFFSET('Sanitation Data'!$H$30,0,10*ROW('Sanitation Data'!H123))="","",OFFSET('Sanitation Data'!$H$30,0,10*ROW('Sanitation Data'!H123)))</f>
        <v/>
      </c>
      <c r="DH129" s="390" t="str">
        <f ca="1">+IF(OFFSET('Sanitation Data'!$H$31,0,10*ROW('Sanitation Data'!H123))="","",OFFSET('Sanitation Data'!$H$31,0,10*ROW('Sanitation Data'!H123)))</f>
        <v/>
      </c>
      <c r="DI129" s="390" t="str">
        <f ca="1">+IF(OFFSET('Sanitation Data'!$H$32,0,10*ROW('Sanitation Data'!H123))="","",OFFSET('Sanitation Data'!$H$32,0,10*ROW('Sanitation Data'!H123)))</f>
        <v/>
      </c>
      <c r="DJ129" s="390" t="str">
        <f ca="1">+IF(OFFSET('Sanitation Data'!$I$28,0,10*ROW('Sanitation Data'!I123))="","",OFFSET('Sanitation Data'!$I$28,0,10*ROW('Sanitation Data'!I123)))</f>
        <v/>
      </c>
      <c r="DK129" s="390" t="str">
        <f ca="1">+IF(OFFSET('Sanitation Data'!$I$29,0,10*ROW('Sanitation Data'!I123))="","",OFFSET('Sanitation Data'!$I$29,0,10*ROW('Sanitation Data'!I123)))</f>
        <v/>
      </c>
      <c r="DL129" s="390" t="str">
        <f ca="1">+IF(OFFSET('Sanitation Data'!$I$30,0,10*ROW('Sanitation Data'!I123))="","",OFFSET('Sanitation Data'!$I$30,0,10*ROW('Sanitation Data'!I123)))</f>
        <v/>
      </c>
      <c r="DM129" s="390" t="str">
        <f ca="1">+IF(OFFSET('Sanitation Data'!$I$31,0,10*ROW('Sanitation Data'!I123))="","",OFFSET('Sanitation Data'!$I$31,0,10*ROW('Sanitation Data'!I123)))</f>
        <v/>
      </c>
      <c r="DN129" s="390" t="str">
        <f ca="1">+IF(OFFSET('Sanitation Data'!$I$32,0,10*ROW('Sanitation Data'!I123))="","",OFFSET('Sanitation Data'!$I$32,0,10*ROW('Sanitation Data'!I123)))</f>
        <v/>
      </c>
      <c r="DO129" s="390" t="str">
        <f ca="1">+IF(OFFSET('Hygiene Data'!$D$11,0,10*ROW('Hygiene Data'!D123))="","",OFFSET('Hygiene Data'!$D$11,0,10*ROW('Hygiene Data'!D123)))</f>
        <v/>
      </c>
      <c r="DP129" s="390" t="str">
        <f ca="1">+IF(OFFSET('Hygiene Data'!$D$12,0,10*ROW('Hygiene Data'!D123))="","",OFFSET('Hygiene Data'!$D$12,0,10*ROW('Hygiene Data'!D123)))</f>
        <v/>
      </c>
      <c r="DQ129" s="390" t="str">
        <f ca="1">+IF(OFFSET('Hygiene Data'!$D$13,0,10*ROW('Hygiene Data'!D123))="","",OFFSET('Hygiene Data'!$D$13,0,10*ROW('Hygiene Data'!D123)))</f>
        <v/>
      </c>
      <c r="DR129" s="390" t="str">
        <f ca="1">+IF(OFFSET('Hygiene Data'!$E$11,0,10*ROW('Hygiene Data'!E123))="","",OFFSET('Hygiene Data'!$E$11,0,10*ROW('Hygiene Data'!E123)))</f>
        <v/>
      </c>
      <c r="DS129" s="390" t="str">
        <f ca="1">+IF(OFFSET('Hygiene Data'!$E$12,0,10*ROW('Hygiene Data'!E123))="","",OFFSET('Hygiene Data'!$E$12,0,10*ROW('Hygiene Data'!E123)))</f>
        <v/>
      </c>
      <c r="DT129" s="390" t="str">
        <f ca="1">+IF(OFFSET('Hygiene Data'!$E$13,0,10*ROW('Hygiene Data'!E123))="","",OFFSET('Hygiene Data'!$E$13,0,10*ROW('Hygiene Data'!E123)))</f>
        <v/>
      </c>
      <c r="DU129" s="390" t="str">
        <f ca="1">+IF(OFFSET('Hygiene Data'!$F$11,0,10*ROW('Hygiene Data'!F123))="","",OFFSET('Hygiene Data'!$F$11,0,10*ROW('Hygiene Data'!F123)))</f>
        <v/>
      </c>
      <c r="DV129" s="390" t="str">
        <f ca="1">+IF(OFFSET('Hygiene Data'!$F$12,0,10*ROW('Hygiene Data'!F123))="","",OFFSET('Hygiene Data'!$F$12,0,10*ROW('Hygiene Data'!F123)))</f>
        <v/>
      </c>
      <c r="DW129" s="390" t="str">
        <f ca="1">+IF(OFFSET('Hygiene Data'!$F$13,0,10*ROW('Hygiene Data'!F123))="","",OFFSET('Hygiene Data'!$F$13,0,10*ROW('Hygiene Data'!F123)))</f>
        <v/>
      </c>
      <c r="DX129" s="390" t="str">
        <f ca="1">+IF(OFFSET('Hygiene Data'!$G$11,0,10*ROW('Hygiene Data'!G123))="","",OFFSET('Hygiene Data'!$G$11,0,10*ROW('Hygiene Data'!G123)))</f>
        <v/>
      </c>
      <c r="DY129" s="390" t="str">
        <f ca="1">+IF(OFFSET('Hygiene Data'!$G$12,0,10*ROW('Hygiene Data'!G123))="","",OFFSET('Hygiene Data'!$G$12,0,10*ROW('Hygiene Data'!G123)))</f>
        <v/>
      </c>
      <c r="DZ129" s="390" t="str">
        <f ca="1">+IF(OFFSET('Hygiene Data'!$G$13,0,10*ROW('Hygiene Data'!G123))="","",OFFSET('Hygiene Data'!$G$13,0,10*ROW('Hygiene Data'!G123)))</f>
        <v/>
      </c>
      <c r="EA129" s="390" t="str">
        <f ca="1">+IF(OFFSET('Hygiene Data'!$H$11,0,10*ROW('Hygiene Data'!H123))="","",OFFSET('Hygiene Data'!$H$11,0,10*ROW('Hygiene Data'!H123)))</f>
        <v/>
      </c>
      <c r="EB129" s="390" t="str">
        <f ca="1">+IF(OFFSET('Hygiene Data'!$H$12,0,10*ROW('Hygiene Data'!H123))="","",OFFSET('Hygiene Data'!$H$12,0,10*ROW('Hygiene Data'!H123)))</f>
        <v/>
      </c>
      <c r="EC129" s="390" t="str">
        <f ca="1">+IF(OFFSET('Hygiene Data'!$H$13,0,10*ROW('Hygiene Data'!H123))="","",OFFSET('Hygiene Data'!$H$13,0,10*ROW('Hygiene Data'!H123)))</f>
        <v/>
      </c>
      <c r="ED129" s="390" t="str">
        <f ca="1">+IF(OFFSET('Hygiene Data'!$I$11,0,10*ROW('Hygiene Data'!I123))="","",OFFSET('Hygiene Data'!$I$11,0,10*ROW('Hygiene Data'!I123)))</f>
        <v/>
      </c>
      <c r="EE129" s="390" t="str">
        <f ca="1">+IF(OFFSET('Hygiene Data'!$I$12,0,10*ROW('Hygiene Data'!I123))="","",OFFSET('Hygiene Data'!$I$12,0,10*ROW('Hygiene Data'!I123)))</f>
        <v/>
      </c>
      <c r="EF129" s="390" t="str">
        <f ca="1">+IF(OFFSET('Hygiene Data'!$I$13,0,10*ROW('Hygiene Data'!I123))="","",OFFSET('Hygiene Data'!$I$13,0,10*ROW('Hygiene Data'!I123)))</f>
        <v/>
      </c>
    </row>
    <row r="130" spans="1:136" x14ac:dyDescent="0.25">
      <c r="A130" s="499" t="str">
        <f ca="1">+IF(OFFSET('Water Data'!$B$2,0,10*ROW('Water Data'!E124))="","",OFFSET('Water Data'!$B$2,0,10*ROW('Water Data'!E124)))</f>
        <v/>
      </c>
      <c r="B130" s="499"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26" t="str">
        <f t="shared" ca="1" si="1"/>
        <v/>
      </c>
      <c r="D130" s="527"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27"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27"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27"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27"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27"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27"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27"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27"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27"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27"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27"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27"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27"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27"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27"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27"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27"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28"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28"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28"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28"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28"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28"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28"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28"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28"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28"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28"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28"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28"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28"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28"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28"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28"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28"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28"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28"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28"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28"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28"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28"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28"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28"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28"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28"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28"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28"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29"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605"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29"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29"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29"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29"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29"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29"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29"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29"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29"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29"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29"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29"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29"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29"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29"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29"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90" t="str">
        <f ca="1">+IF(OFFSET('Water Data'!$D$27,0,10*ROW('Water Data'!D124))="","",OFFSET('Water Data'!$D$27,0,10*ROW('Water Data'!D124)))</f>
        <v/>
      </c>
      <c r="BT130" s="390" t="str">
        <f ca="1">+IF(OFFSET('Water Data'!$D$28,0,10*ROW('Water Data'!D124))="","",OFFSET('Water Data'!$D$28,0,10*ROW('Water Data'!D124)))</f>
        <v/>
      </c>
      <c r="BU130" s="390" t="str">
        <f ca="1">+IF(OFFSET('Water Data'!$D$29,0,10*ROW('Water Data'!D124))="","",OFFSET('Water Data'!$D$29,0,10*ROW('Water Data'!D124)))</f>
        <v/>
      </c>
      <c r="BV130" s="390" t="str">
        <f ca="1">+IF(OFFSET('Water Data'!$E$27,0,10*ROW('Water Data'!E124))="","",OFFSET('Water Data'!$E$27,0,10*ROW('Water Data'!E124)))</f>
        <v/>
      </c>
      <c r="BW130" s="390" t="str">
        <f ca="1">+IF(OFFSET('Water Data'!$E$28,0,10*ROW('Water Data'!E124))="","",OFFSET('Water Data'!$E$28,0,10*ROW('Water Data'!E124)))</f>
        <v/>
      </c>
      <c r="BX130" s="390" t="str">
        <f ca="1">+IF(OFFSET('Water Data'!$E$29,0,10*ROW('Water Data'!E124))="","",OFFSET('Water Data'!$E$29,0,10*ROW('Water Data'!E124)))</f>
        <v/>
      </c>
      <c r="BY130" s="390" t="str">
        <f ca="1">+IF(OFFSET('Water Data'!$F$27,0,10*ROW('Water Data'!F124))="","",OFFSET('Water Data'!$F$27,0,10*ROW('Water Data'!F124)))</f>
        <v/>
      </c>
      <c r="BZ130" s="390" t="str">
        <f ca="1">+IF(OFFSET('Water Data'!$F$28,0,10*ROW('Water Data'!F124))="","",OFFSET('Water Data'!$F$28,0,10*ROW('Water Data'!F124)))</f>
        <v/>
      </c>
      <c r="CA130" s="390" t="str">
        <f ca="1">+IF(OFFSET('Water Data'!$F$29,0,10*ROW('Water Data'!F124))="","",OFFSET('Water Data'!$F$29,0,10*ROW('Water Data'!F124)))</f>
        <v/>
      </c>
      <c r="CB130" s="390" t="str">
        <f ca="1">+IF(OFFSET('Water Data'!$G$27,0,10*ROW('Water Data'!G124))="","",OFFSET('Water Data'!$G$27,0,10*ROW('Water Data'!G124)))</f>
        <v/>
      </c>
      <c r="CC130" s="390" t="str">
        <f ca="1">+IF(OFFSET('Water Data'!$G$28,0,10*ROW('Water Data'!G124))="","",OFFSET('Water Data'!$G$28,0,10*ROW('Water Data'!G124)))</f>
        <v/>
      </c>
      <c r="CD130" s="390" t="str">
        <f ca="1">+IF(OFFSET('Water Data'!$G$29,0,10*ROW('Water Data'!G124))="","",OFFSET('Water Data'!$G$29,0,10*ROW('Water Data'!G124)))</f>
        <v/>
      </c>
      <c r="CE130" s="390" t="str">
        <f ca="1">+IF(OFFSET('Water Data'!$H$27,0,10*ROW('Water Data'!H124))="","",OFFSET('Water Data'!$H$27,0,10*ROW('Water Data'!H124)))</f>
        <v/>
      </c>
      <c r="CF130" s="390" t="str">
        <f ca="1">+IF(OFFSET('Water Data'!$H$28,0,10*ROW('Water Data'!H124))="","",OFFSET('Water Data'!$H$28,0,10*ROW('Water Data'!H124)))</f>
        <v/>
      </c>
      <c r="CG130" s="390" t="str">
        <f ca="1">+IF(OFFSET('Water Data'!$H$29,0,10*ROW('Water Data'!H124))="","",OFFSET('Water Data'!$H$29,0,10*ROW('Water Data'!H124)))</f>
        <v/>
      </c>
      <c r="CH130" s="390" t="str">
        <f ca="1">+IF(OFFSET('Water Data'!$I$27,0,10*ROW('Water Data'!I124))="","",OFFSET('Water Data'!$I$27,0,10*ROW('Water Data'!I124)))</f>
        <v/>
      </c>
      <c r="CI130" s="390" t="str">
        <f ca="1">+IF(OFFSET('Water Data'!$I$28,0,10*ROW('Water Data'!I124))="","",OFFSET('Water Data'!$I$28,0,10*ROW('Water Data'!I124)))</f>
        <v/>
      </c>
      <c r="CJ130" s="390" t="str">
        <f ca="1">+IF(OFFSET('Water Data'!$I$29,0,10*ROW('Water Data'!I124))="","",OFFSET('Water Data'!$I$29,0,10*ROW('Water Data'!I124)))</f>
        <v/>
      </c>
      <c r="CK130" s="390" t="str">
        <f ca="1">+IF(OFFSET('Sanitation Data'!$D$28,0,10*ROW('Sanitation Data'!D124))="","",OFFSET('Sanitation Data'!$D$28,0,10*ROW('Sanitation Data'!D124)))</f>
        <v/>
      </c>
      <c r="CL130" s="390" t="str">
        <f ca="1">+IF(OFFSET('Sanitation Data'!$D$29,0,10*ROW('Sanitation Data'!D124))="","",OFFSET('Sanitation Data'!$D$29,0,10*ROW('Sanitation Data'!D124)))</f>
        <v/>
      </c>
      <c r="CM130" s="390" t="str">
        <f ca="1">+IF(OFFSET('Sanitation Data'!$D$30,0,10*ROW('Sanitation Data'!D124))="","",OFFSET('Sanitation Data'!$D$30,0,10*ROW('Sanitation Data'!D124)))</f>
        <v/>
      </c>
      <c r="CN130" s="390" t="str">
        <f ca="1">+IF(OFFSET('Sanitation Data'!$D$31,0,10*ROW('Sanitation Data'!D124))="","",OFFSET('Sanitation Data'!$D$31,0,10*ROW('Sanitation Data'!D124)))</f>
        <v/>
      </c>
      <c r="CO130" s="390" t="str">
        <f ca="1">+IF(OFFSET('Sanitation Data'!$D$32,0,10*ROW('Sanitation Data'!D124))="","",OFFSET('Sanitation Data'!$D$32,0,10*ROW('Sanitation Data'!D124)))</f>
        <v/>
      </c>
      <c r="CP130" s="390" t="str">
        <f ca="1">+IF(OFFSET('Sanitation Data'!$E$28,0,10*ROW('Sanitation Data'!E124))="","",OFFSET('Sanitation Data'!$E$28,0,10*ROW('Sanitation Data'!E124)))</f>
        <v/>
      </c>
      <c r="CQ130" s="390" t="str">
        <f ca="1">+IF(OFFSET('Sanitation Data'!$E$29,0,10*ROW('Sanitation Data'!E124))="","",OFFSET('Sanitation Data'!$E$29,0,10*ROW('Sanitation Data'!E124)))</f>
        <v/>
      </c>
      <c r="CR130" s="390" t="str">
        <f ca="1">+IF(OFFSET('Sanitation Data'!$E$30,0,10*ROW('Sanitation Data'!E124))="","",OFFSET('Sanitation Data'!$E$30,0,10*ROW('Sanitation Data'!E124)))</f>
        <v/>
      </c>
      <c r="CS130" s="390" t="str">
        <f ca="1">+IF(OFFSET('Sanitation Data'!$E$31,0,10*ROW('Sanitation Data'!E124))="","",OFFSET('Sanitation Data'!$E$31,0,10*ROW('Sanitation Data'!E124)))</f>
        <v/>
      </c>
      <c r="CT130" s="390" t="str">
        <f ca="1">+IF(OFFSET('Sanitation Data'!$E$32,0,10*ROW('Sanitation Data'!E124))="","",OFFSET('Sanitation Data'!$E$32,0,10*ROW('Sanitation Data'!E124)))</f>
        <v/>
      </c>
      <c r="CU130" s="390" t="str">
        <f ca="1">+IF(OFFSET('Sanitation Data'!$F$28,0,10*ROW('Sanitation Data'!F124))="","",OFFSET('Sanitation Data'!$F$28,0,10*ROW('Sanitation Data'!F124)))</f>
        <v/>
      </c>
      <c r="CV130" s="390" t="str">
        <f ca="1">+IF(OFFSET('Sanitation Data'!$F$29,0,10*ROW('Sanitation Data'!F124))="","",OFFSET('Sanitation Data'!$F$29,0,10*ROW('Sanitation Data'!F124)))</f>
        <v/>
      </c>
      <c r="CW130" s="390" t="str">
        <f ca="1">+IF(OFFSET('Sanitation Data'!$F$30,0,10*ROW('Sanitation Data'!F124))="","",OFFSET('Sanitation Data'!$F$30,0,10*ROW('Sanitation Data'!F124)))</f>
        <v/>
      </c>
      <c r="CX130" s="390" t="str">
        <f ca="1">+IF(OFFSET('Sanitation Data'!$F$31,0,10*ROW('Sanitation Data'!F124))="","",OFFSET('Sanitation Data'!$F$31,0,10*ROW('Sanitation Data'!F124)))</f>
        <v/>
      </c>
      <c r="CY130" s="390" t="str">
        <f ca="1">+IF(OFFSET('Sanitation Data'!$F$32,0,10*ROW('Sanitation Data'!F124))="","",OFFSET('Sanitation Data'!$F$32,0,10*ROW('Sanitation Data'!F124)))</f>
        <v/>
      </c>
      <c r="CZ130" s="390" t="str">
        <f ca="1">+IF(OFFSET('Sanitation Data'!$G$28,0,10*ROW('Sanitation Data'!G124))="","",OFFSET('Sanitation Data'!$G$28,0,10*ROW('Sanitation Data'!G124)))</f>
        <v/>
      </c>
      <c r="DA130" s="390" t="str">
        <f ca="1">+IF(OFFSET('Sanitation Data'!$G$29,0,10*ROW('Sanitation Data'!G124))="","",OFFSET('Sanitation Data'!$G$29,0,10*ROW('Sanitation Data'!G124)))</f>
        <v/>
      </c>
      <c r="DB130" s="390" t="str">
        <f ca="1">+IF(OFFSET('Sanitation Data'!$G$30,0,10*ROW('Sanitation Data'!G124))="","",OFFSET('Sanitation Data'!$G$30,0,10*ROW('Sanitation Data'!G124)))</f>
        <v/>
      </c>
      <c r="DC130" s="390" t="str">
        <f ca="1">+IF(OFFSET('Sanitation Data'!$G$31,0,10*ROW('Sanitation Data'!G124))="","",OFFSET('Sanitation Data'!$G$31,0,10*ROW('Sanitation Data'!G124)))</f>
        <v/>
      </c>
      <c r="DD130" s="390" t="str">
        <f ca="1">+IF(OFFSET('Sanitation Data'!$G$32,0,10*ROW('Sanitation Data'!G124))="","",OFFSET('Sanitation Data'!$G$32,0,10*ROW('Sanitation Data'!G124)))</f>
        <v/>
      </c>
      <c r="DE130" s="390" t="str">
        <f ca="1">+IF(OFFSET('Sanitation Data'!$H$28,0,10*ROW('Sanitation Data'!H124))="","",OFFSET('Sanitation Data'!$H$28,0,10*ROW('Sanitation Data'!H124)))</f>
        <v/>
      </c>
      <c r="DF130" s="390" t="str">
        <f ca="1">+IF(OFFSET('Sanitation Data'!$H$29,0,10*ROW('Sanitation Data'!H124))="","",OFFSET('Sanitation Data'!$H$29,0,10*ROW('Sanitation Data'!H124)))</f>
        <v/>
      </c>
      <c r="DG130" s="390" t="str">
        <f ca="1">+IF(OFFSET('Sanitation Data'!$H$30,0,10*ROW('Sanitation Data'!H124))="","",OFFSET('Sanitation Data'!$H$30,0,10*ROW('Sanitation Data'!H124)))</f>
        <v/>
      </c>
      <c r="DH130" s="390" t="str">
        <f ca="1">+IF(OFFSET('Sanitation Data'!$H$31,0,10*ROW('Sanitation Data'!H124))="","",OFFSET('Sanitation Data'!$H$31,0,10*ROW('Sanitation Data'!H124)))</f>
        <v/>
      </c>
      <c r="DI130" s="390" t="str">
        <f ca="1">+IF(OFFSET('Sanitation Data'!$H$32,0,10*ROW('Sanitation Data'!H124))="","",OFFSET('Sanitation Data'!$H$32,0,10*ROW('Sanitation Data'!H124)))</f>
        <v/>
      </c>
      <c r="DJ130" s="390" t="str">
        <f ca="1">+IF(OFFSET('Sanitation Data'!$I$28,0,10*ROW('Sanitation Data'!I124))="","",OFFSET('Sanitation Data'!$I$28,0,10*ROW('Sanitation Data'!I124)))</f>
        <v/>
      </c>
      <c r="DK130" s="390" t="str">
        <f ca="1">+IF(OFFSET('Sanitation Data'!$I$29,0,10*ROW('Sanitation Data'!I124))="","",OFFSET('Sanitation Data'!$I$29,0,10*ROW('Sanitation Data'!I124)))</f>
        <v/>
      </c>
      <c r="DL130" s="390" t="str">
        <f ca="1">+IF(OFFSET('Sanitation Data'!$I$30,0,10*ROW('Sanitation Data'!I124))="","",OFFSET('Sanitation Data'!$I$30,0,10*ROW('Sanitation Data'!I124)))</f>
        <v/>
      </c>
      <c r="DM130" s="390" t="str">
        <f ca="1">+IF(OFFSET('Sanitation Data'!$I$31,0,10*ROW('Sanitation Data'!I124))="","",OFFSET('Sanitation Data'!$I$31,0,10*ROW('Sanitation Data'!I124)))</f>
        <v/>
      </c>
      <c r="DN130" s="390" t="str">
        <f ca="1">+IF(OFFSET('Sanitation Data'!$I$32,0,10*ROW('Sanitation Data'!I124))="","",OFFSET('Sanitation Data'!$I$32,0,10*ROW('Sanitation Data'!I124)))</f>
        <v/>
      </c>
      <c r="DO130" s="390" t="str">
        <f ca="1">+IF(OFFSET('Hygiene Data'!$D$11,0,10*ROW('Hygiene Data'!D124))="","",OFFSET('Hygiene Data'!$D$11,0,10*ROW('Hygiene Data'!D124)))</f>
        <v/>
      </c>
      <c r="DP130" s="390" t="str">
        <f ca="1">+IF(OFFSET('Hygiene Data'!$D$12,0,10*ROW('Hygiene Data'!D124))="","",OFFSET('Hygiene Data'!$D$12,0,10*ROW('Hygiene Data'!D124)))</f>
        <v/>
      </c>
      <c r="DQ130" s="390" t="str">
        <f ca="1">+IF(OFFSET('Hygiene Data'!$D$13,0,10*ROW('Hygiene Data'!D124))="","",OFFSET('Hygiene Data'!$D$13,0,10*ROW('Hygiene Data'!D124)))</f>
        <v/>
      </c>
      <c r="DR130" s="390" t="str">
        <f ca="1">+IF(OFFSET('Hygiene Data'!$E$11,0,10*ROW('Hygiene Data'!E124))="","",OFFSET('Hygiene Data'!$E$11,0,10*ROW('Hygiene Data'!E124)))</f>
        <v/>
      </c>
      <c r="DS130" s="390" t="str">
        <f ca="1">+IF(OFFSET('Hygiene Data'!$E$12,0,10*ROW('Hygiene Data'!E124))="","",OFFSET('Hygiene Data'!$E$12,0,10*ROW('Hygiene Data'!E124)))</f>
        <v/>
      </c>
      <c r="DT130" s="390" t="str">
        <f ca="1">+IF(OFFSET('Hygiene Data'!$E$13,0,10*ROW('Hygiene Data'!E124))="","",OFFSET('Hygiene Data'!$E$13,0,10*ROW('Hygiene Data'!E124)))</f>
        <v/>
      </c>
      <c r="DU130" s="390" t="str">
        <f ca="1">+IF(OFFSET('Hygiene Data'!$F$11,0,10*ROW('Hygiene Data'!F124))="","",OFFSET('Hygiene Data'!$F$11,0,10*ROW('Hygiene Data'!F124)))</f>
        <v/>
      </c>
      <c r="DV130" s="390" t="str">
        <f ca="1">+IF(OFFSET('Hygiene Data'!$F$12,0,10*ROW('Hygiene Data'!F124))="","",OFFSET('Hygiene Data'!$F$12,0,10*ROW('Hygiene Data'!F124)))</f>
        <v/>
      </c>
      <c r="DW130" s="390" t="str">
        <f ca="1">+IF(OFFSET('Hygiene Data'!$F$13,0,10*ROW('Hygiene Data'!F124))="","",OFFSET('Hygiene Data'!$F$13,0,10*ROW('Hygiene Data'!F124)))</f>
        <v/>
      </c>
      <c r="DX130" s="390" t="str">
        <f ca="1">+IF(OFFSET('Hygiene Data'!$G$11,0,10*ROW('Hygiene Data'!G124))="","",OFFSET('Hygiene Data'!$G$11,0,10*ROW('Hygiene Data'!G124)))</f>
        <v/>
      </c>
      <c r="DY130" s="390" t="str">
        <f ca="1">+IF(OFFSET('Hygiene Data'!$G$12,0,10*ROW('Hygiene Data'!G124))="","",OFFSET('Hygiene Data'!$G$12,0,10*ROW('Hygiene Data'!G124)))</f>
        <v/>
      </c>
      <c r="DZ130" s="390" t="str">
        <f ca="1">+IF(OFFSET('Hygiene Data'!$G$13,0,10*ROW('Hygiene Data'!G124))="","",OFFSET('Hygiene Data'!$G$13,0,10*ROW('Hygiene Data'!G124)))</f>
        <v/>
      </c>
      <c r="EA130" s="390" t="str">
        <f ca="1">+IF(OFFSET('Hygiene Data'!$H$11,0,10*ROW('Hygiene Data'!H124))="","",OFFSET('Hygiene Data'!$H$11,0,10*ROW('Hygiene Data'!H124)))</f>
        <v/>
      </c>
      <c r="EB130" s="390" t="str">
        <f ca="1">+IF(OFFSET('Hygiene Data'!$H$12,0,10*ROW('Hygiene Data'!H124))="","",OFFSET('Hygiene Data'!$H$12,0,10*ROW('Hygiene Data'!H124)))</f>
        <v/>
      </c>
      <c r="EC130" s="390" t="str">
        <f ca="1">+IF(OFFSET('Hygiene Data'!$H$13,0,10*ROW('Hygiene Data'!H124))="","",OFFSET('Hygiene Data'!$H$13,0,10*ROW('Hygiene Data'!H124)))</f>
        <v/>
      </c>
      <c r="ED130" s="390" t="str">
        <f ca="1">+IF(OFFSET('Hygiene Data'!$I$11,0,10*ROW('Hygiene Data'!I124))="","",OFFSET('Hygiene Data'!$I$11,0,10*ROW('Hygiene Data'!I124)))</f>
        <v/>
      </c>
      <c r="EE130" s="390" t="str">
        <f ca="1">+IF(OFFSET('Hygiene Data'!$I$12,0,10*ROW('Hygiene Data'!I124))="","",OFFSET('Hygiene Data'!$I$12,0,10*ROW('Hygiene Data'!I124)))</f>
        <v/>
      </c>
      <c r="EF130" s="390" t="str">
        <f ca="1">+IF(OFFSET('Hygiene Data'!$I$13,0,10*ROW('Hygiene Data'!I124))="","",OFFSET('Hygiene Data'!$I$13,0,10*ROW('Hygiene Data'!I124)))</f>
        <v/>
      </c>
    </row>
    <row r="131" spans="1:136" x14ac:dyDescent="0.25">
      <c r="A131" s="499" t="str">
        <f ca="1">+IF(OFFSET('Water Data'!$B$2,0,10*ROW('Water Data'!E125))="","",OFFSET('Water Data'!$B$2,0,10*ROW('Water Data'!E125)))</f>
        <v/>
      </c>
      <c r="B131" s="499"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26" t="str">
        <f t="shared" ca="1" si="1"/>
        <v/>
      </c>
      <c r="D131" s="527"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27"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27"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27"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27"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27"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27"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27"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27"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27"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27"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27"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27"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27"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27"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27"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27"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27"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28"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28"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28"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28"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28"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28"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28"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28"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28"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28"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28"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28"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28"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28"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28"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28"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28"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28"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28"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28"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28"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28"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28"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28"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28"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28"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28"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28"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28"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28"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29"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605"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29"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29"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29"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29"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29"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29"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29"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29"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29"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29"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29"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29"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29"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29"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29"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29"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90" t="str">
        <f ca="1">+IF(OFFSET('Water Data'!$D$27,0,10*ROW('Water Data'!D125))="","",OFFSET('Water Data'!$D$27,0,10*ROW('Water Data'!D125)))</f>
        <v/>
      </c>
      <c r="BT131" s="390" t="str">
        <f ca="1">+IF(OFFSET('Water Data'!$D$28,0,10*ROW('Water Data'!D125))="","",OFFSET('Water Data'!$D$28,0,10*ROW('Water Data'!D125)))</f>
        <v/>
      </c>
      <c r="BU131" s="390" t="str">
        <f ca="1">+IF(OFFSET('Water Data'!$D$29,0,10*ROW('Water Data'!D125))="","",OFFSET('Water Data'!$D$29,0,10*ROW('Water Data'!D125)))</f>
        <v/>
      </c>
      <c r="BV131" s="390" t="str">
        <f ca="1">+IF(OFFSET('Water Data'!$E$27,0,10*ROW('Water Data'!E125))="","",OFFSET('Water Data'!$E$27,0,10*ROW('Water Data'!E125)))</f>
        <v/>
      </c>
      <c r="BW131" s="390" t="str">
        <f ca="1">+IF(OFFSET('Water Data'!$E$28,0,10*ROW('Water Data'!E125))="","",OFFSET('Water Data'!$E$28,0,10*ROW('Water Data'!E125)))</f>
        <v/>
      </c>
      <c r="BX131" s="390" t="str">
        <f ca="1">+IF(OFFSET('Water Data'!$E$29,0,10*ROW('Water Data'!E125))="","",OFFSET('Water Data'!$E$29,0,10*ROW('Water Data'!E125)))</f>
        <v/>
      </c>
      <c r="BY131" s="390" t="str">
        <f ca="1">+IF(OFFSET('Water Data'!$F$27,0,10*ROW('Water Data'!F125))="","",OFFSET('Water Data'!$F$27,0,10*ROW('Water Data'!F125)))</f>
        <v/>
      </c>
      <c r="BZ131" s="390" t="str">
        <f ca="1">+IF(OFFSET('Water Data'!$F$28,0,10*ROW('Water Data'!F125))="","",OFFSET('Water Data'!$F$28,0,10*ROW('Water Data'!F125)))</f>
        <v/>
      </c>
      <c r="CA131" s="390" t="str">
        <f ca="1">+IF(OFFSET('Water Data'!$F$29,0,10*ROW('Water Data'!F125))="","",OFFSET('Water Data'!$F$29,0,10*ROW('Water Data'!F125)))</f>
        <v/>
      </c>
      <c r="CB131" s="390" t="str">
        <f ca="1">+IF(OFFSET('Water Data'!$G$27,0,10*ROW('Water Data'!G125))="","",OFFSET('Water Data'!$G$27,0,10*ROW('Water Data'!G125)))</f>
        <v/>
      </c>
      <c r="CC131" s="390" t="str">
        <f ca="1">+IF(OFFSET('Water Data'!$G$28,0,10*ROW('Water Data'!G125))="","",OFFSET('Water Data'!$G$28,0,10*ROW('Water Data'!G125)))</f>
        <v/>
      </c>
      <c r="CD131" s="390" t="str">
        <f ca="1">+IF(OFFSET('Water Data'!$G$29,0,10*ROW('Water Data'!G125))="","",OFFSET('Water Data'!$G$29,0,10*ROW('Water Data'!G125)))</f>
        <v/>
      </c>
      <c r="CE131" s="390" t="str">
        <f ca="1">+IF(OFFSET('Water Data'!$H$27,0,10*ROW('Water Data'!H125))="","",OFFSET('Water Data'!$H$27,0,10*ROW('Water Data'!H125)))</f>
        <v/>
      </c>
      <c r="CF131" s="390" t="str">
        <f ca="1">+IF(OFFSET('Water Data'!$H$28,0,10*ROW('Water Data'!H125))="","",OFFSET('Water Data'!$H$28,0,10*ROW('Water Data'!H125)))</f>
        <v/>
      </c>
      <c r="CG131" s="390" t="str">
        <f ca="1">+IF(OFFSET('Water Data'!$H$29,0,10*ROW('Water Data'!H125))="","",OFFSET('Water Data'!$H$29,0,10*ROW('Water Data'!H125)))</f>
        <v/>
      </c>
      <c r="CH131" s="390" t="str">
        <f ca="1">+IF(OFFSET('Water Data'!$I$27,0,10*ROW('Water Data'!I125))="","",OFFSET('Water Data'!$I$27,0,10*ROW('Water Data'!I125)))</f>
        <v/>
      </c>
      <c r="CI131" s="390" t="str">
        <f ca="1">+IF(OFFSET('Water Data'!$I$28,0,10*ROW('Water Data'!I125))="","",OFFSET('Water Data'!$I$28,0,10*ROW('Water Data'!I125)))</f>
        <v/>
      </c>
      <c r="CJ131" s="390" t="str">
        <f ca="1">+IF(OFFSET('Water Data'!$I$29,0,10*ROW('Water Data'!I125))="","",OFFSET('Water Data'!$I$29,0,10*ROW('Water Data'!I125)))</f>
        <v/>
      </c>
      <c r="CK131" s="390" t="str">
        <f ca="1">+IF(OFFSET('Sanitation Data'!$D$28,0,10*ROW('Sanitation Data'!D125))="","",OFFSET('Sanitation Data'!$D$28,0,10*ROW('Sanitation Data'!D125)))</f>
        <v/>
      </c>
      <c r="CL131" s="390" t="str">
        <f ca="1">+IF(OFFSET('Sanitation Data'!$D$29,0,10*ROW('Sanitation Data'!D125))="","",OFFSET('Sanitation Data'!$D$29,0,10*ROW('Sanitation Data'!D125)))</f>
        <v/>
      </c>
      <c r="CM131" s="390" t="str">
        <f ca="1">+IF(OFFSET('Sanitation Data'!$D$30,0,10*ROW('Sanitation Data'!D125))="","",OFFSET('Sanitation Data'!$D$30,0,10*ROW('Sanitation Data'!D125)))</f>
        <v/>
      </c>
      <c r="CN131" s="390" t="str">
        <f ca="1">+IF(OFFSET('Sanitation Data'!$D$31,0,10*ROW('Sanitation Data'!D125))="","",OFFSET('Sanitation Data'!$D$31,0,10*ROW('Sanitation Data'!D125)))</f>
        <v/>
      </c>
      <c r="CO131" s="390" t="str">
        <f ca="1">+IF(OFFSET('Sanitation Data'!$D$32,0,10*ROW('Sanitation Data'!D125))="","",OFFSET('Sanitation Data'!$D$32,0,10*ROW('Sanitation Data'!D125)))</f>
        <v/>
      </c>
      <c r="CP131" s="390" t="str">
        <f ca="1">+IF(OFFSET('Sanitation Data'!$E$28,0,10*ROW('Sanitation Data'!E125))="","",OFFSET('Sanitation Data'!$E$28,0,10*ROW('Sanitation Data'!E125)))</f>
        <v/>
      </c>
      <c r="CQ131" s="390" t="str">
        <f ca="1">+IF(OFFSET('Sanitation Data'!$E$29,0,10*ROW('Sanitation Data'!E125))="","",OFFSET('Sanitation Data'!$E$29,0,10*ROW('Sanitation Data'!E125)))</f>
        <v/>
      </c>
      <c r="CR131" s="390" t="str">
        <f ca="1">+IF(OFFSET('Sanitation Data'!$E$30,0,10*ROW('Sanitation Data'!E125))="","",OFFSET('Sanitation Data'!$E$30,0,10*ROW('Sanitation Data'!E125)))</f>
        <v/>
      </c>
      <c r="CS131" s="390" t="str">
        <f ca="1">+IF(OFFSET('Sanitation Data'!$E$31,0,10*ROW('Sanitation Data'!E125))="","",OFFSET('Sanitation Data'!$E$31,0,10*ROW('Sanitation Data'!E125)))</f>
        <v/>
      </c>
      <c r="CT131" s="390" t="str">
        <f ca="1">+IF(OFFSET('Sanitation Data'!$E$32,0,10*ROW('Sanitation Data'!E125))="","",OFFSET('Sanitation Data'!$E$32,0,10*ROW('Sanitation Data'!E125)))</f>
        <v/>
      </c>
      <c r="CU131" s="390" t="str">
        <f ca="1">+IF(OFFSET('Sanitation Data'!$F$28,0,10*ROW('Sanitation Data'!F125))="","",OFFSET('Sanitation Data'!$F$28,0,10*ROW('Sanitation Data'!F125)))</f>
        <v/>
      </c>
      <c r="CV131" s="390" t="str">
        <f ca="1">+IF(OFFSET('Sanitation Data'!$F$29,0,10*ROW('Sanitation Data'!F125))="","",OFFSET('Sanitation Data'!$F$29,0,10*ROW('Sanitation Data'!F125)))</f>
        <v/>
      </c>
      <c r="CW131" s="390" t="str">
        <f ca="1">+IF(OFFSET('Sanitation Data'!$F$30,0,10*ROW('Sanitation Data'!F125))="","",OFFSET('Sanitation Data'!$F$30,0,10*ROW('Sanitation Data'!F125)))</f>
        <v/>
      </c>
      <c r="CX131" s="390" t="str">
        <f ca="1">+IF(OFFSET('Sanitation Data'!$F$31,0,10*ROW('Sanitation Data'!F125))="","",OFFSET('Sanitation Data'!$F$31,0,10*ROW('Sanitation Data'!F125)))</f>
        <v/>
      </c>
      <c r="CY131" s="390" t="str">
        <f ca="1">+IF(OFFSET('Sanitation Data'!$F$32,0,10*ROW('Sanitation Data'!F125))="","",OFFSET('Sanitation Data'!$F$32,0,10*ROW('Sanitation Data'!F125)))</f>
        <v/>
      </c>
      <c r="CZ131" s="390" t="str">
        <f ca="1">+IF(OFFSET('Sanitation Data'!$G$28,0,10*ROW('Sanitation Data'!G125))="","",OFFSET('Sanitation Data'!$G$28,0,10*ROW('Sanitation Data'!G125)))</f>
        <v/>
      </c>
      <c r="DA131" s="390" t="str">
        <f ca="1">+IF(OFFSET('Sanitation Data'!$G$29,0,10*ROW('Sanitation Data'!G125))="","",OFFSET('Sanitation Data'!$G$29,0,10*ROW('Sanitation Data'!G125)))</f>
        <v/>
      </c>
      <c r="DB131" s="390" t="str">
        <f ca="1">+IF(OFFSET('Sanitation Data'!$G$30,0,10*ROW('Sanitation Data'!G125))="","",OFFSET('Sanitation Data'!$G$30,0,10*ROW('Sanitation Data'!G125)))</f>
        <v/>
      </c>
      <c r="DC131" s="390" t="str">
        <f ca="1">+IF(OFFSET('Sanitation Data'!$G$31,0,10*ROW('Sanitation Data'!G125))="","",OFFSET('Sanitation Data'!$G$31,0,10*ROW('Sanitation Data'!G125)))</f>
        <v/>
      </c>
      <c r="DD131" s="390" t="str">
        <f ca="1">+IF(OFFSET('Sanitation Data'!$G$32,0,10*ROW('Sanitation Data'!G125))="","",OFFSET('Sanitation Data'!$G$32,0,10*ROW('Sanitation Data'!G125)))</f>
        <v/>
      </c>
      <c r="DE131" s="390" t="str">
        <f ca="1">+IF(OFFSET('Sanitation Data'!$H$28,0,10*ROW('Sanitation Data'!H125))="","",OFFSET('Sanitation Data'!$H$28,0,10*ROW('Sanitation Data'!H125)))</f>
        <v/>
      </c>
      <c r="DF131" s="390" t="str">
        <f ca="1">+IF(OFFSET('Sanitation Data'!$H$29,0,10*ROW('Sanitation Data'!H125))="","",OFFSET('Sanitation Data'!$H$29,0,10*ROW('Sanitation Data'!H125)))</f>
        <v/>
      </c>
      <c r="DG131" s="390" t="str">
        <f ca="1">+IF(OFFSET('Sanitation Data'!$H$30,0,10*ROW('Sanitation Data'!H125))="","",OFFSET('Sanitation Data'!$H$30,0,10*ROW('Sanitation Data'!H125)))</f>
        <v/>
      </c>
      <c r="DH131" s="390" t="str">
        <f ca="1">+IF(OFFSET('Sanitation Data'!$H$31,0,10*ROW('Sanitation Data'!H125))="","",OFFSET('Sanitation Data'!$H$31,0,10*ROW('Sanitation Data'!H125)))</f>
        <v/>
      </c>
      <c r="DI131" s="390" t="str">
        <f ca="1">+IF(OFFSET('Sanitation Data'!$H$32,0,10*ROW('Sanitation Data'!H125))="","",OFFSET('Sanitation Data'!$H$32,0,10*ROW('Sanitation Data'!H125)))</f>
        <v/>
      </c>
      <c r="DJ131" s="390" t="str">
        <f ca="1">+IF(OFFSET('Sanitation Data'!$I$28,0,10*ROW('Sanitation Data'!I125))="","",OFFSET('Sanitation Data'!$I$28,0,10*ROW('Sanitation Data'!I125)))</f>
        <v/>
      </c>
      <c r="DK131" s="390" t="str">
        <f ca="1">+IF(OFFSET('Sanitation Data'!$I$29,0,10*ROW('Sanitation Data'!I125))="","",OFFSET('Sanitation Data'!$I$29,0,10*ROW('Sanitation Data'!I125)))</f>
        <v/>
      </c>
      <c r="DL131" s="390" t="str">
        <f ca="1">+IF(OFFSET('Sanitation Data'!$I$30,0,10*ROW('Sanitation Data'!I125))="","",OFFSET('Sanitation Data'!$I$30,0,10*ROW('Sanitation Data'!I125)))</f>
        <v/>
      </c>
      <c r="DM131" s="390" t="str">
        <f ca="1">+IF(OFFSET('Sanitation Data'!$I$31,0,10*ROW('Sanitation Data'!I125))="","",OFFSET('Sanitation Data'!$I$31,0,10*ROW('Sanitation Data'!I125)))</f>
        <v/>
      </c>
      <c r="DN131" s="390" t="str">
        <f ca="1">+IF(OFFSET('Sanitation Data'!$I$32,0,10*ROW('Sanitation Data'!I125))="","",OFFSET('Sanitation Data'!$I$32,0,10*ROW('Sanitation Data'!I125)))</f>
        <v/>
      </c>
      <c r="DO131" s="390" t="str">
        <f ca="1">+IF(OFFSET('Hygiene Data'!$D$11,0,10*ROW('Hygiene Data'!D125))="","",OFFSET('Hygiene Data'!$D$11,0,10*ROW('Hygiene Data'!D125)))</f>
        <v/>
      </c>
      <c r="DP131" s="390" t="str">
        <f ca="1">+IF(OFFSET('Hygiene Data'!$D$12,0,10*ROW('Hygiene Data'!D125))="","",OFFSET('Hygiene Data'!$D$12,0,10*ROW('Hygiene Data'!D125)))</f>
        <v/>
      </c>
      <c r="DQ131" s="390" t="str">
        <f ca="1">+IF(OFFSET('Hygiene Data'!$D$13,0,10*ROW('Hygiene Data'!D125))="","",OFFSET('Hygiene Data'!$D$13,0,10*ROW('Hygiene Data'!D125)))</f>
        <v/>
      </c>
      <c r="DR131" s="390" t="str">
        <f ca="1">+IF(OFFSET('Hygiene Data'!$E$11,0,10*ROW('Hygiene Data'!E125))="","",OFFSET('Hygiene Data'!$E$11,0,10*ROW('Hygiene Data'!E125)))</f>
        <v/>
      </c>
      <c r="DS131" s="390" t="str">
        <f ca="1">+IF(OFFSET('Hygiene Data'!$E$12,0,10*ROW('Hygiene Data'!E125))="","",OFFSET('Hygiene Data'!$E$12,0,10*ROW('Hygiene Data'!E125)))</f>
        <v/>
      </c>
      <c r="DT131" s="390" t="str">
        <f ca="1">+IF(OFFSET('Hygiene Data'!$E$13,0,10*ROW('Hygiene Data'!E125))="","",OFFSET('Hygiene Data'!$E$13,0,10*ROW('Hygiene Data'!E125)))</f>
        <v/>
      </c>
      <c r="DU131" s="390" t="str">
        <f ca="1">+IF(OFFSET('Hygiene Data'!$F$11,0,10*ROW('Hygiene Data'!F125))="","",OFFSET('Hygiene Data'!$F$11,0,10*ROW('Hygiene Data'!F125)))</f>
        <v/>
      </c>
      <c r="DV131" s="390" t="str">
        <f ca="1">+IF(OFFSET('Hygiene Data'!$F$12,0,10*ROW('Hygiene Data'!F125))="","",OFFSET('Hygiene Data'!$F$12,0,10*ROW('Hygiene Data'!F125)))</f>
        <v/>
      </c>
      <c r="DW131" s="390" t="str">
        <f ca="1">+IF(OFFSET('Hygiene Data'!$F$13,0,10*ROW('Hygiene Data'!F125))="","",OFFSET('Hygiene Data'!$F$13,0,10*ROW('Hygiene Data'!F125)))</f>
        <v/>
      </c>
      <c r="DX131" s="390" t="str">
        <f ca="1">+IF(OFFSET('Hygiene Data'!$G$11,0,10*ROW('Hygiene Data'!G125))="","",OFFSET('Hygiene Data'!$G$11,0,10*ROW('Hygiene Data'!G125)))</f>
        <v/>
      </c>
      <c r="DY131" s="390" t="str">
        <f ca="1">+IF(OFFSET('Hygiene Data'!$G$12,0,10*ROW('Hygiene Data'!G125))="","",OFFSET('Hygiene Data'!$G$12,0,10*ROW('Hygiene Data'!G125)))</f>
        <v/>
      </c>
      <c r="DZ131" s="390" t="str">
        <f ca="1">+IF(OFFSET('Hygiene Data'!$G$13,0,10*ROW('Hygiene Data'!G125))="","",OFFSET('Hygiene Data'!$G$13,0,10*ROW('Hygiene Data'!G125)))</f>
        <v/>
      </c>
      <c r="EA131" s="390" t="str">
        <f ca="1">+IF(OFFSET('Hygiene Data'!$H$11,0,10*ROW('Hygiene Data'!H125))="","",OFFSET('Hygiene Data'!$H$11,0,10*ROW('Hygiene Data'!H125)))</f>
        <v/>
      </c>
      <c r="EB131" s="390" t="str">
        <f ca="1">+IF(OFFSET('Hygiene Data'!$H$12,0,10*ROW('Hygiene Data'!H125))="","",OFFSET('Hygiene Data'!$H$12,0,10*ROW('Hygiene Data'!H125)))</f>
        <v/>
      </c>
      <c r="EC131" s="390" t="str">
        <f ca="1">+IF(OFFSET('Hygiene Data'!$H$13,0,10*ROW('Hygiene Data'!H125))="","",OFFSET('Hygiene Data'!$H$13,0,10*ROW('Hygiene Data'!H125)))</f>
        <v/>
      </c>
      <c r="ED131" s="390" t="str">
        <f ca="1">+IF(OFFSET('Hygiene Data'!$I$11,0,10*ROW('Hygiene Data'!I125))="","",OFFSET('Hygiene Data'!$I$11,0,10*ROW('Hygiene Data'!I125)))</f>
        <v/>
      </c>
      <c r="EE131" s="390" t="str">
        <f ca="1">+IF(OFFSET('Hygiene Data'!$I$12,0,10*ROW('Hygiene Data'!I125))="","",OFFSET('Hygiene Data'!$I$12,0,10*ROW('Hygiene Data'!I125)))</f>
        <v/>
      </c>
      <c r="EF131" s="390" t="str">
        <f ca="1">+IF(OFFSET('Hygiene Data'!$I$13,0,10*ROW('Hygiene Data'!I125))="","",OFFSET('Hygiene Data'!$I$13,0,10*ROW('Hygiene Data'!I125)))</f>
        <v/>
      </c>
    </row>
    <row r="132" spans="1:136" x14ac:dyDescent="0.25">
      <c r="A132" s="499" t="str">
        <f ca="1">+IF(OFFSET('Water Data'!$B$2,0,10*ROW('Water Data'!E126))="","",OFFSET('Water Data'!$B$2,0,10*ROW('Water Data'!E126)))</f>
        <v/>
      </c>
      <c r="B132" s="499"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26" t="str">
        <f t="shared" ca="1" si="1"/>
        <v/>
      </c>
      <c r="D132" s="527"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27"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27"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27"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27"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27"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27"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27"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27"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27"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27"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27"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27"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27"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27"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27"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27"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27"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28"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28"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28"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28"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28"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28"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28"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28"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28"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28"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28"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28"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28"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28"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28"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28"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28"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28"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28"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28"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28"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28"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28"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28"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28"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28"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28"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28"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28"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28"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29"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605"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29"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29"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29"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29"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29"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29"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29"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29"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29"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29"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29"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29"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29"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29"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29"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29"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90" t="str">
        <f ca="1">+IF(OFFSET('Water Data'!$D$27,0,10*ROW('Water Data'!D126))="","",OFFSET('Water Data'!$D$27,0,10*ROW('Water Data'!D126)))</f>
        <v/>
      </c>
      <c r="BT132" s="390" t="str">
        <f ca="1">+IF(OFFSET('Water Data'!$D$28,0,10*ROW('Water Data'!D126))="","",OFFSET('Water Data'!$D$28,0,10*ROW('Water Data'!D126)))</f>
        <v/>
      </c>
      <c r="BU132" s="390" t="str">
        <f ca="1">+IF(OFFSET('Water Data'!$D$29,0,10*ROW('Water Data'!D126))="","",OFFSET('Water Data'!$D$29,0,10*ROW('Water Data'!D126)))</f>
        <v/>
      </c>
      <c r="BV132" s="390" t="str">
        <f ca="1">+IF(OFFSET('Water Data'!$E$27,0,10*ROW('Water Data'!E126))="","",OFFSET('Water Data'!$E$27,0,10*ROW('Water Data'!E126)))</f>
        <v/>
      </c>
      <c r="BW132" s="390" t="str">
        <f ca="1">+IF(OFFSET('Water Data'!$E$28,0,10*ROW('Water Data'!E126))="","",OFFSET('Water Data'!$E$28,0,10*ROW('Water Data'!E126)))</f>
        <v/>
      </c>
      <c r="BX132" s="390" t="str">
        <f ca="1">+IF(OFFSET('Water Data'!$E$29,0,10*ROW('Water Data'!E126))="","",OFFSET('Water Data'!$E$29,0,10*ROW('Water Data'!E126)))</f>
        <v/>
      </c>
      <c r="BY132" s="390" t="str">
        <f ca="1">+IF(OFFSET('Water Data'!$F$27,0,10*ROW('Water Data'!F126))="","",OFFSET('Water Data'!$F$27,0,10*ROW('Water Data'!F126)))</f>
        <v/>
      </c>
      <c r="BZ132" s="390" t="str">
        <f ca="1">+IF(OFFSET('Water Data'!$F$28,0,10*ROW('Water Data'!F126))="","",OFFSET('Water Data'!$F$28,0,10*ROW('Water Data'!F126)))</f>
        <v/>
      </c>
      <c r="CA132" s="390" t="str">
        <f ca="1">+IF(OFFSET('Water Data'!$F$29,0,10*ROW('Water Data'!F126))="","",OFFSET('Water Data'!$F$29,0,10*ROW('Water Data'!F126)))</f>
        <v/>
      </c>
      <c r="CB132" s="390" t="str">
        <f ca="1">+IF(OFFSET('Water Data'!$G$27,0,10*ROW('Water Data'!G126))="","",OFFSET('Water Data'!$G$27,0,10*ROW('Water Data'!G126)))</f>
        <v/>
      </c>
      <c r="CC132" s="390" t="str">
        <f ca="1">+IF(OFFSET('Water Data'!$G$28,0,10*ROW('Water Data'!G126))="","",OFFSET('Water Data'!$G$28,0,10*ROW('Water Data'!G126)))</f>
        <v/>
      </c>
      <c r="CD132" s="390" t="str">
        <f ca="1">+IF(OFFSET('Water Data'!$G$29,0,10*ROW('Water Data'!G126))="","",OFFSET('Water Data'!$G$29,0,10*ROW('Water Data'!G126)))</f>
        <v/>
      </c>
      <c r="CE132" s="390" t="str">
        <f ca="1">+IF(OFFSET('Water Data'!$H$27,0,10*ROW('Water Data'!H126))="","",OFFSET('Water Data'!$H$27,0,10*ROW('Water Data'!H126)))</f>
        <v/>
      </c>
      <c r="CF132" s="390" t="str">
        <f ca="1">+IF(OFFSET('Water Data'!$H$28,0,10*ROW('Water Data'!H126))="","",OFFSET('Water Data'!$H$28,0,10*ROW('Water Data'!H126)))</f>
        <v/>
      </c>
      <c r="CG132" s="390" t="str">
        <f ca="1">+IF(OFFSET('Water Data'!$H$29,0,10*ROW('Water Data'!H126))="","",OFFSET('Water Data'!$H$29,0,10*ROW('Water Data'!H126)))</f>
        <v/>
      </c>
      <c r="CH132" s="390" t="str">
        <f ca="1">+IF(OFFSET('Water Data'!$I$27,0,10*ROW('Water Data'!I126))="","",OFFSET('Water Data'!$I$27,0,10*ROW('Water Data'!I126)))</f>
        <v/>
      </c>
      <c r="CI132" s="390" t="str">
        <f ca="1">+IF(OFFSET('Water Data'!$I$28,0,10*ROW('Water Data'!I126))="","",OFFSET('Water Data'!$I$28,0,10*ROW('Water Data'!I126)))</f>
        <v/>
      </c>
      <c r="CJ132" s="390" t="str">
        <f ca="1">+IF(OFFSET('Water Data'!$I$29,0,10*ROW('Water Data'!I126))="","",OFFSET('Water Data'!$I$29,0,10*ROW('Water Data'!I126)))</f>
        <v/>
      </c>
      <c r="CK132" s="390" t="str">
        <f ca="1">+IF(OFFSET('Sanitation Data'!$D$28,0,10*ROW('Sanitation Data'!D126))="","",OFFSET('Sanitation Data'!$D$28,0,10*ROW('Sanitation Data'!D126)))</f>
        <v/>
      </c>
      <c r="CL132" s="390" t="str">
        <f ca="1">+IF(OFFSET('Sanitation Data'!$D$29,0,10*ROW('Sanitation Data'!D126))="","",OFFSET('Sanitation Data'!$D$29,0,10*ROW('Sanitation Data'!D126)))</f>
        <v/>
      </c>
      <c r="CM132" s="390" t="str">
        <f ca="1">+IF(OFFSET('Sanitation Data'!$D$30,0,10*ROW('Sanitation Data'!D126))="","",OFFSET('Sanitation Data'!$D$30,0,10*ROW('Sanitation Data'!D126)))</f>
        <v/>
      </c>
      <c r="CN132" s="390" t="str">
        <f ca="1">+IF(OFFSET('Sanitation Data'!$D$31,0,10*ROW('Sanitation Data'!D126))="","",OFFSET('Sanitation Data'!$D$31,0,10*ROW('Sanitation Data'!D126)))</f>
        <v/>
      </c>
      <c r="CO132" s="390" t="str">
        <f ca="1">+IF(OFFSET('Sanitation Data'!$D$32,0,10*ROW('Sanitation Data'!D126))="","",OFFSET('Sanitation Data'!$D$32,0,10*ROW('Sanitation Data'!D126)))</f>
        <v/>
      </c>
      <c r="CP132" s="390" t="str">
        <f ca="1">+IF(OFFSET('Sanitation Data'!$E$28,0,10*ROW('Sanitation Data'!E126))="","",OFFSET('Sanitation Data'!$E$28,0,10*ROW('Sanitation Data'!E126)))</f>
        <v/>
      </c>
      <c r="CQ132" s="390" t="str">
        <f ca="1">+IF(OFFSET('Sanitation Data'!$E$29,0,10*ROW('Sanitation Data'!E126))="","",OFFSET('Sanitation Data'!$E$29,0,10*ROW('Sanitation Data'!E126)))</f>
        <v/>
      </c>
      <c r="CR132" s="390" t="str">
        <f ca="1">+IF(OFFSET('Sanitation Data'!$E$30,0,10*ROW('Sanitation Data'!E126))="","",OFFSET('Sanitation Data'!$E$30,0,10*ROW('Sanitation Data'!E126)))</f>
        <v/>
      </c>
      <c r="CS132" s="390" t="str">
        <f ca="1">+IF(OFFSET('Sanitation Data'!$E$31,0,10*ROW('Sanitation Data'!E126))="","",OFFSET('Sanitation Data'!$E$31,0,10*ROW('Sanitation Data'!E126)))</f>
        <v/>
      </c>
      <c r="CT132" s="390" t="str">
        <f ca="1">+IF(OFFSET('Sanitation Data'!$E$32,0,10*ROW('Sanitation Data'!E126))="","",OFFSET('Sanitation Data'!$E$32,0,10*ROW('Sanitation Data'!E126)))</f>
        <v/>
      </c>
      <c r="CU132" s="390" t="str">
        <f ca="1">+IF(OFFSET('Sanitation Data'!$F$28,0,10*ROW('Sanitation Data'!F126))="","",OFFSET('Sanitation Data'!$F$28,0,10*ROW('Sanitation Data'!F126)))</f>
        <v/>
      </c>
      <c r="CV132" s="390" t="str">
        <f ca="1">+IF(OFFSET('Sanitation Data'!$F$29,0,10*ROW('Sanitation Data'!F126))="","",OFFSET('Sanitation Data'!$F$29,0,10*ROW('Sanitation Data'!F126)))</f>
        <v/>
      </c>
      <c r="CW132" s="390" t="str">
        <f ca="1">+IF(OFFSET('Sanitation Data'!$F$30,0,10*ROW('Sanitation Data'!F126))="","",OFFSET('Sanitation Data'!$F$30,0,10*ROW('Sanitation Data'!F126)))</f>
        <v/>
      </c>
      <c r="CX132" s="390" t="str">
        <f ca="1">+IF(OFFSET('Sanitation Data'!$F$31,0,10*ROW('Sanitation Data'!F126))="","",OFFSET('Sanitation Data'!$F$31,0,10*ROW('Sanitation Data'!F126)))</f>
        <v/>
      </c>
      <c r="CY132" s="390" t="str">
        <f ca="1">+IF(OFFSET('Sanitation Data'!$F$32,0,10*ROW('Sanitation Data'!F126))="","",OFFSET('Sanitation Data'!$F$32,0,10*ROW('Sanitation Data'!F126)))</f>
        <v/>
      </c>
      <c r="CZ132" s="390" t="str">
        <f ca="1">+IF(OFFSET('Sanitation Data'!$G$28,0,10*ROW('Sanitation Data'!G126))="","",OFFSET('Sanitation Data'!$G$28,0,10*ROW('Sanitation Data'!G126)))</f>
        <v/>
      </c>
      <c r="DA132" s="390" t="str">
        <f ca="1">+IF(OFFSET('Sanitation Data'!$G$29,0,10*ROW('Sanitation Data'!G126))="","",OFFSET('Sanitation Data'!$G$29,0,10*ROW('Sanitation Data'!G126)))</f>
        <v/>
      </c>
      <c r="DB132" s="390" t="str">
        <f ca="1">+IF(OFFSET('Sanitation Data'!$G$30,0,10*ROW('Sanitation Data'!G126))="","",OFFSET('Sanitation Data'!$G$30,0,10*ROW('Sanitation Data'!G126)))</f>
        <v/>
      </c>
      <c r="DC132" s="390" t="str">
        <f ca="1">+IF(OFFSET('Sanitation Data'!$G$31,0,10*ROW('Sanitation Data'!G126))="","",OFFSET('Sanitation Data'!$G$31,0,10*ROW('Sanitation Data'!G126)))</f>
        <v/>
      </c>
      <c r="DD132" s="390" t="str">
        <f ca="1">+IF(OFFSET('Sanitation Data'!$G$32,0,10*ROW('Sanitation Data'!G126))="","",OFFSET('Sanitation Data'!$G$32,0,10*ROW('Sanitation Data'!G126)))</f>
        <v/>
      </c>
      <c r="DE132" s="390" t="str">
        <f ca="1">+IF(OFFSET('Sanitation Data'!$H$28,0,10*ROW('Sanitation Data'!H126))="","",OFFSET('Sanitation Data'!$H$28,0,10*ROW('Sanitation Data'!H126)))</f>
        <v/>
      </c>
      <c r="DF132" s="390" t="str">
        <f ca="1">+IF(OFFSET('Sanitation Data'!$H$29,0,10*ROW('Sanitation Data'!H126))="","",OFFSET('Sanitation Data'!$H$29,0,10*ROW('Sanitation Data'!H126)))</f>
        <v/>
      </c>
      <c r="DG132" s="390" t="str">
        <f ca="1">+IF(OFFSET('Sanitation Data'!$H$30,0,10*ROW('Sanitation Data'!H126))="","",OFFSET('Sanitation Data'!$H$30,0,10*ROW('Sanitation Data'!H126)))</f>
        <v/>
      </c>
      <c r="DH132" s="390" t="str">
        <f ca="1">+IF(OFFSET('Sanitation Data'!$H$31,0,10*ROW('Sanitation Data'!H126))="","",OFFSET('Sanitation Data'!$H$31,0,10*ROW('Sanitation Data'!H126)))</f>
        <v/>
      </c>
      <c r="DI132" s="390" t="str">
        <f ca="1">+IF(OFFSET('Sanitation Data'!$H$32,0,10*ROW('Sanitation Data'!H126))="","",OFFSET('Sanitation Data'!$H$32,0,10*ROW('Sanitation Data'!H126)))</f>
        <v/>
      </c>
      <c r="DJ132" s="390" t="str">
        <f ca="1">+IF(OFFSET('Sanitation Data'!$I$28,0,10*ROW('Sanitation Data'!I126))="","",OFFSET('Sanitation Data'!$I$28,0,10*ROW('Sanitation Data'!I126)))</f>
        <v/>
      </c>
      <c r="DK132" s="390" t="str">
        <f ca="1">+IF(OFFSET('Sanitation Data'!$I$29,0,10*ROW('Sanitation Data'!I126))="","",OFFSET('Sanitation Data'!$I$29,0,10*ROW('Sanitation Data'!I126)))</f>
        <v/>
      </c>
      <c r="DL132" s="390" t="str">
        <f ca="1">+IF(OFFSET('Sanitation Data'!$I$30,0,10*ROW('Sanitation Data'!I126))="","",OFFSET('Sanitation Data'!$I$30,0,10*ROW('Sanitation Data'!I126)))</f>
        <v/>
      </c>
      <c r="DM132" s="390" t="str">
        <f ca="1">+IF(OFFSET('Sanitation Data'!$I$31,0,10*ROW('Sanitation Data'!I126))="","",OFFSET('Sanitation Data'!$I$31,0,10*ROW('Sanitation Data'!I126)))</f>
        <v/>
      </c>
      <c r="DN132" s="390" t="str">
        <f ca="1">+IF(OFFSET('Sanitation Data'!$I$32,0,10*ROW('Sanitation Data'!I126))="","",OFFSET('Sanitation Data'!$I$32,0,10*ROW('Sanitation Data'!I126)))</f>
        <v/>
      </c>
      <c r="DO132" s="390" t="str">
        <f ca="1">+IF(OFFSET('Hygiene Data'!$D$11,0,10*ROW('Hygiene Data'!D126))="","",OFFSET('Hygiene Data'!$D$11,0,10*ROW('Hygiene Data'!D126)))</f>
        <v/>
      </c>
      <c r="DP132" s="390" t="str">
        <f ca="1">+IF(OFFSET('Hygiene Data'!$D$12,0,10*ROW('Hygiene Data'!D126))="","",OFFSET('Hygiene Data'!$D$12,0,10*ROW('Hygiene Data'!D126)))</f>
        <v/>
      </c>
      <c r="DQ132" s="390" t="str">
        <f ca="1">+IF(OFFSET('Hygiene Data'!$D$13,0,10*ROW('Hygiene Data'!D126))="","",OFFSET('Hygiene Data'!$D$13,0,10*ROW('Hygiene Data'!D126)))</f>
        <v/>
      </c>
      <c r="DR132" s="390" t="str">
        <f ca="1">+IF(OFFSET('Hygiene Data'!$E$11,0,10*ROW('Hygiene Data'!E126))="","",OFFSET('Hygiene Data'!$E$11,0,10*ROW('Hygiene Data'!E126)))</f>
        <v/>
      </c>
      <c r="DS132" s="390" t="str">
        <f ca="1">+IF(OFFSET('Hygiene Data'!$E$12,0,10*ROW('Hygiene Data'!E126))="","",OFFSET('Hygiene Data'!$E$12,0,10*ROW('Hygiene Data'!E126)))</f>
        <v/>
      </c>
      <c r="DT132" s="390" t="str">
        <f ca="1">+IF(OFFSET('Hygiene Data'!$E$13,0,10*ROW('Hygiene Data'!E126))="","",OFFSET('Hygiene Data'!$E$13,0,10*ROW('Hygiene Data'!E126)))</f>
        <v/>
      </c>
      <c r="DU132" s="390" t="str">
        <f ca="1">+IF(OFFSET('Hygiene Data'!$F$11,0,10*ROW('Hygiene Data'!F126))="","",OFFSET('Hygiene Data'!$F$11,0,10*ROW('Hygiene Data'!F126)))</f>
        <v/>
      </c>
      <c r="DV132" s="390" t="str">
        <f ca="1">+IF(OFFSET('Hygiene Data'!$F$12,0,10*ROW('Hygiene Data'!F126))="","",OFFSET('Hygiene Data'!$F$12,0,10*ROW('Hygiene Data'!F126)))</f>
        <v/>
      </c>
      <c r="DW132" s="390" t="str">
        <f ca="1">+IF(OFFSET('Hygiene Data'!$F$13,0,10*ROW('Hygiene Data'!F126))="","",OFFSET('Hygiene Data'!$F$13,0,10*ROW('Hygiene Data'!F126)))</f>
        <v/>
      </c>
      <c r="DX132" s="390" t="str">
        <f ca="1">+IF(OFFSET('Hygiene Data'!$G$11,0,10*ROW('Hygiene Data'!G126))="","",OFFSET('Hygiene Data'!$G$11,0,10*ROW('Hygiene Data'!G126)))</f>
        <v/>
      </c>
      <c r="DY132" s="390" t="str">
        <f ca="1">+IF(OFFSET('Hygiene Data'!$G$12,0,10*ROW('Hygiene Data'!G126))="","",OFFSET('Hygiene Data'!$G$12,0,10*ROW('Hygiene Data'!G126)))</f>
        <v/>
      </c>
      <c r="DZ132" s="390" t="str">
        <f ca="1">+IF(OFFSET('Hygiene Data'!$G$13,0,10*ROW('Hygiene Data'!G126))="","",OFFSET('Hygiene Data'!$G$13,0,10*ROW('Hygiene Data'!G126)))</f>
        <v/>
      </c>
      <c r="EA132" s="390" t="str">
        <f ca="1">+IF(OFFSET('Hygiene Data'!$H$11,0,10*ROW('Hygiene Data'!H126))="","",OFFSET('Hygiene Data'!$H$11,0,10*ROW('Hygiene Data'!H126)))</f>
        <v/>
      </c>
      <c r="EB132" s="390" t="str">
        <f ca="1">+IF(OFFSET('Hygiene Data'!$H$12,0,10*ROW('Hygiene Data'!H126))="","",OFFSET('Hygiene Data'!$H$12,0,10*ROW('Hygiene Data'!H126)))</f>
        <v/>
      </c>
      <c r="EC132" s="390" t="str">
        <f ca="1">+IF(OFFSET('Hygiene Data'!$H$13,0,10*ROW('Hygiene Data'!H126))="","",OFFSET('Hygiene Data'!$H$13,0,10*ROW('Hygiene Data'!H126)))</f>
        <v/>
      </c>
      <c r="ED132" s="390" t="str">
        <f ca="1">+IF(OFFSET('Hygiene Data'!$I$11,0,10*ROW('Hygiene Data'!I126))="","",OFFSET('Hygiene Data'!$I$11,0,10*ROW('Hygiene Data'!I126)))</f>
        <v/>
      </c>
      <c r="EE132" s="390" t="str">
        <f ca="1">+IF(OFFSET('Hygiene Data'!$I$12,0,10*ROW('Hygiene Data'!I126))="","",OFFSET('Hygiene Data'!$I$12,0,10*ROW('Hygiene Data'!I126)))</f>
        <v/>
      </c>
      <c r="EF132" s="390" t="str">
        <f ca="1">+IF(OFFSET('Hygiene Data'!$I$13,0,10*ROW('Hygiene Data'!I126))="","",OFFSET('Hygiene Data'!$I$13,0,10*ROW('Hygiene Data'!I126)))</f>
        <v/>
      </c>
    </row>
    <row r="133" spans="1:136" x14ac:dyDescent="0.25">
      <c r="A133" s="499" t="str">
        <f ca="1">+IF(OFFSET('Water Data'!$B$2,0,10*ROW('Water Data'!E127))="","",OFFSET('Water Data'!$B$2,0,10*ROW('Water Data'!E127)))</f>
        <v/>
      </c>
      <c r="B133" s="499"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26" t="str">
        <f t="shared" ca="1" si="1"/>
        <v/>
      </c>
      <c r="D133" s="527"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27"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27"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27"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27"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27"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27"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27"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27"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27"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27"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27"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27"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27"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27"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27"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27"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27"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28"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28"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28"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28"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28"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28"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28"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28"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28"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28"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28"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28"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28"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28"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28"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28"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28"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28"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28"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28"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28"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28"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28"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28"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28"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28"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28"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28"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28"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28"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29"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605"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29"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29"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29"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29"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29"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29"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29"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29"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29"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29"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29"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29"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29"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29"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29"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29"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90" t="str">
        <f ca="1">+IF(OFFSET('Water Data'!$D$27,0,10*ROW('Water Data'!D127))="","",OFFSET('Water Data'!$D$27,0,10*ROW('Water Data'!D127)))</f>
        <v/>
      </c>
      <c r="BT133" s="390" t="str">
        <f ca="1">+IF(OFFSET('Water Data'!$D$28,0,10*ROW('Water Data'!D127))="","",OFFSET('Water Data'!$D$28,0,10*ROW('Water Data'!D127)))</f>
        <v/>
      </c>
      <c r="BU133" s="390" t="str">
        <f ca="1">+IF(OFFSET('Water Data'!$D$29,0,10*ROW('Water Data'!D127))="","",OFFSET('Water Data'!$D$29,0,10*ROW('Water Data'!D127)))</f>
        <v/>
      </c>
      <c r="BV133" s="390" t="str">
        <f ca="1">+IF(OFFSET('Water Data'!$E$27,0,10*ROW('Water Data'!E127))="","",OFFSET('Water Data'!$E$27,0,10*ROW('Water Data'!E127)))</f>
        <v/>
      </c>
      <c r="BW133" s="390" t="str">
        <f ca="1">+IF(OFFSET('Water Data'!$E$28,0,10*ROW('Water Data'!E127))="","",OFFSET('Water Data'!$E$28,0,10*ROW('Water Data'!E127)))</f>
        <v/>
      </c>
      <c r="BX133" s="390" t="str">
        <f ca="1">+IF(OFFSET('Water Data'!$E$29,0,10*ROW('Water Data'!E127))="","",OFFSET('Water Data'!$E$29,0,10*ROW('Water Data'!E127)))</f>
        <v/>
      </c>
      <c r="BY133" s="390" t="str">
        <f ca="1">+IF(OFFSET('Water Data'!$F$27,0,10*ROW('Water Data'!F127))="","",OFFSET('Water Data'!$F$27,0,10*ROW('Water Data'!F127)))</f>
        <v/>
      </c>
      <c r="BZ133" s="390" t="str">
        <f ca="1">+IF(OFFSET('Water Data'!$F$28,0,10*ROW('Water Data'!F127))="","",OFFSET('Water Data'!$F$28,0,10*ROW('Water Data'!F127)))</f>
        <v/>
      </c>
      <c r="CA133" s="390" t="str">
        <f ca="1">+IF(OFFSET('Water Data'!$F$29,0,10*ROW('Water Data'!F127))="","",OFFSET('Water Data'!$F$29,0,10*ROW('Water Data'!F127)))</f>
        <v/>
      </c>
      <c r="CB133" s="390" t="str">
        <f ca="1">+IF(OFFSET('Water Data'!$G$27,0,10*ROW('Water Data'!G127))="","",OFFSET('Water Data'!$G$27,0,10*ROW('Water Data'!G127)))</f>
        <v/>
      </c>
      <c r="CC133" s="390" t="str">
        <f ca="1">+IF(OFFSET('Water Data'!$G$28,0,10*ROW('Water Data'!G127))="","",OFFSET('Water Data'!$G$28,0,10*ROW('Water Data'!G127)))</f>
        <v/>
      </c>
      <c r="CD133" s="390" t="str">
        <f ca="1">+IF(OFFSET('Water Data'!$G$29,0,10*ROW('Water Data'!G127))="","",OFFSET('Water Data'!$G$29,0,10*ROW('Water Data'!G127)))</f>
        <v/>
      </c>
      <c r="CE133" s="390" t="str">
        <f ca="1">+IF(OFFSET('Water Data'!$H$27,0,10*ROW('Water Data'!H127))="","",OFFSET('Water Data'!$H$27,0,10*ROW('Water Data'!H127)))</f>
        <v/>
      </c>
      <c r="CF133" s="390" t="str">
        <f ca="1">+IF(OFFSET('Water Data'!$H$28,0,10*ROW('Water Data'!H127))="","",OFFSET('Water Data'!$H$28,0,10*ROW('Water Data'!H127)))</f>
        <v/>
      </c>
      <c r="CG133" s="390" t="str">
        <f ca="1">+IF(OFFSET('Water Data'!$H$29,0,10*ROW('Water Data'!H127))="","",OFFSET('Water Data'!$H$29,0,10*ROW('Water Data'!H127)))</f>
        <v/>
      </c>
      <c r="CH133" s="390" t="str">
        <f ca="1">+IF(OFFSET('Water Data'!$I$27,0,10*ROW('Water Data'!I127))="","",OFFSET('Water Data'!$I$27,0,10*ROW('Water Data'!I127)))</f>
        <v/>
      </c>
      <c r="CI133" s="390" t="str">
        <f ca="1">+IF(OFFSET('Water Data'!$I$28,0,10*ROW('Water Data'!I127))="","",OFFSET('Water Data'!$I$28,0,10*ROW('Water Data'!I127)))</f>
        <v/>
      </c>
      <c r="CJ133" s="390" t="str">
        <f ca="1">+IF(OFFSET('Water Data'!$I$29,0,10*ROW('Water Data'!I127))="","",OFFSET('Water Data'!$I$29,0,10*ROW('Water Data'!I127)))</f>
        <v/>
      </c>
      <c r="CK133" s="390" t="str">
        <f ca="1">+IF(OFFSET('Sanitation Data'!$D$28,0,10*ROW('Sanitation Data'!D127))="","",OFFSET('Sanitation Data'!$D$28,0,10*ROW('Sanitation Data'!D127)))</f>
        <v/>
      </c>
      <c r="CL133" s="390" t="str">
        <f ca="1">+IF(OFFSET('Sanitation Data'!$D$29,0,10*ROW('Sanitation Data'!D127))="","",OFFSET('Sanitation Data'!$D$29,0,10*ROW('Sanitation Data'!D127)))</f>
        <v/>
      </c>
      <c r="CM133" s="390" t="str">
        <f ca="1">+IF(OFFSET('Sanitation Data'!$D$30,0,10*ROW('Sanitation Data'!D127))="","",OFFSET('Sanitation Data'!$D$30,0,10*ROW('Sanitation Data'!D127)))</f>
        <v/>
      </c>
      <c r="CN133" s="390" t="str">
        <f ca="1">+IF(OFFSET('Sanitation Data'!$D$31,0,10*ROW('Sanitation Data'!D127))="","",OFFSET('Sanitation Data'!$D$31,0,10*ROW('Sanitation Data'!D127)))</f>
        <v/>
      </c>
      <c r="CO133" s="390" t="str">
        <f ca="1">+IF(OFFSET('Sanitation Data'!$D$32,0,10*ROW('Sanitation Data'!D127))="","",OFFSET('Sanitation Data'!$D$32,0,10*ROW('Sanitation Data'!D127)))</f>
        <v/>
      </c>
      <c r="CP133" s="390" t="str">
        <f ca="1">+IF(OFFSET('Sanitation Data'!$E$28,0,10*ROW('Sanitation Data'!E127))="","",OFFSET('Sanitation Data'!$E$28,0,10*ROW('Sanitation Data'!E127)))</f>
        <v/>
      </c>
      <c r="CQ133" s="390" t="str">
        <f ca="1">+IF(OFFSET('Sanitation Data'!$E$29,0,10*ROW('Sanitation Data'!E127))="","",OFFSET('Sanitation Data'!$E$29,0,10*ROW('Sanitation Data'!E127)))</f>
        <v/>
      </c>
      <c r="CR133" s="390" t="str">
        <f ca="1">+IF(OFFSET('Sanitation Data'!$E$30,0,10*ROW('Sanitation Data'!E127))="","",OFFSET('Sanitation Data'!$E$30,0,10*ROW('Sanitation Data'!E127)))</f>
        <v/>
      </c>
      <c r="CS133" s="390" t="str">
        <f ca="1">+IF(OFFSET('Sanitation Data'!$E$31,0,10*ROW('Sanitation Data'!E127))="","",OFFSET('Sanitation Data'!$E$31,0,10*ROW('Sanitation Data'!E127)))</f>
        <v/>
      </c>
      <c r="CT133" s="390" t="str">
        <f ca="1">+IF(OFFSET('Sanitation Data'!$E$32,0,10*ROW('Sanitation Data'!E127))="","",OFFSET('Sanitation Data'!$E$32,0,10*ROW('Sanitation Data'!E127)))</f>
        <v/>
      </c>
      <c r="CU133" s="390" t="str">
        <f ca="1">+IF(OFFSET('Sanitation Data'!$F$28,0,10*ROW('Sanitation Data'!F127))="","",OFFSET('Sanitation Data'!$F$28,0,10*ROW('Sanitation Data'!F127)))</f>
        <v/>
      </c>
      <c r="CV133" s="390" t="str">
        <f ca="1">+IF(OFFSET('Sanitation Data'!$F$29,0,10*ROW('Sanitation Data'!F127))="","",OFFSET('Sanitation Data'!$F$29,0,10*ROW('Sanitation Data'!F127)))</f>
        <v/>
      </c>
      <c r="CW133" s="390" t="str">
        <f ca="1">+IF(OFFSET('Sanitation Data'!$F$30,0,10*ROW('Sanitation Data'!F127))="","",OFFSET('Sanitation Data'!$F$30,0,10*ROW('Sanitation Data'!F127)))</f>
        <v/>
      </c>
      <c r="CX133" s="390" t="str">
        <f ca="1">+IF(OFFSET('Sanitation Data'!$F$31,0,10*ROW('Sanitation Data'!F127))="","",OFFSET('Sanitation Data'!$F$31,0,10*ROW('Sanitation Data'!F127)))</f>
        <v/>
      </c>
      <c r="CY133" s="390" t="str">
        <f ca="1">+IF(OFFSET('Sanitation Data'!$F$32,0,10*ROW('Sanitation Data'!F127))="","",OFFSET('Sanitation Data'!$F$32,0,10*ROW('Sanitation Data'!F127)))</f>
        <v/>
      </c>
      <c r="CZ133" s="390" t="str">
        <f ca="1">+IF(OFFSET('Sanitation Data'!$G$28,0,10*ROW('Sanitation Data'!G127))="","",OFFSET('Sanitation Data'!$G$28,0,10*ROW('Sanitation Data'!G127)))</f>
        <v/>
      </c>
      <c r="DA133" s="390" t="str">
        <f ca="1">+IF(OFFSET('Sanitation Data'!$G$29,0,10*ROW('Sanitation Data'!G127))="","",OFFSET('Sanitation Data'!$G$29,0,10*ROW('Sanitation Data'!G127)))</f>
        <v/>
      </c>
      <c r="DB133" s="390" t="str">
        <f ca="1">+IF(OFFSET('Sanitation Data'!$G$30,0,10*ROW('Sanitation Data'!G127))="","",OFFSET('Sanitation Data'!$G$30,0,10*ROW('Sanitation Data'!G127)))</f>
        <v/>
      </c>
      <c r="DC133" s="390" t="str">
        <f ca="1">+IF(OFFSET('Sanitation Data'!$G$31,0,10*ROW('Sanitation Data'!G127))="","",OFFSET('Sanitation Data'!$G$31,0,10*ROW('Sanitation Data'!G127)))</f>
        <v/>
      </c>
      <c r="DD133" s="390" t="str">
        <f ca="1">+IF(OFFSET('Sanitation Data'!$G$32,0,10*ROW('Sanitation Data'!G127))="","",OFFSET('Sanitation Data'!$G$32,0,10*ROW('Sanitation Data'!G127)))</f>
        <v/>
      </c>
      <c r="DE133" s="390" t="str">
        <f ca="1">+IF(OFFSET('Sanitation Data'!$H$28,0,10*ROW('Sanitation Data'!H127))="","",OFFSET('Sanitation Data'!$H$28,0,10*ROW('Sanitation Data'!H127)))</f>
        <v/>
      </c>
      <c r="DF133" s="390" t="str">
        <f ca="1">+IF(OFFSET('Sanitation Data'!$H$29,0,10*ROW('Sanitation Data'!H127))="","",OFFSET('Sanitation Data'!$H$29,0,10*ROW('Sanitation Data'!H127)))</f>
        <v/>
      </c>
      <c r="DG133" s="390" t="str">
        <f ca="1">+IF(OFFSET('Sanitation Data'!$H$30,0,10*ROW('Sanitation Data'!H127))="","",OFFSET('Sanitation Data'!$H$30,0,10*ROW('Sanitation Data'!H127)))</f>
        <v/>
      </c>
      <c r="DH133" s="390" t="str">
        <f ca="1">+IF(OFFSET('Sanitation Data'!$H$31,0,10*ROW('Sanitation Data'!H127))="","",OFFSET('Sanitation Data'!$H$31,0,10*ROW('Sanitation Data'!H127)))</f>
        <v/>
      </c>
      <c r="DI133" s="390" t="str">
        <f ca="1">+IF(OFFSET('Sanitation Data'!$H$32,0,10*ROW('Sanitation Data'!H127))="","",OFFSET('Sanitation Data'!$H$32,0,10*ROW('Sanitation Data'!H127)))</f>
        <v/>
      </c>
      <c r="DJ133" s="390" t="str">
        <f ca="1">+IF(OFFSET('Sanitation Data'!$I$28,0,10*ROW('Sanitation Data'!I127))="","",OFFSET('Sanitation Data'!$I$28,0,10*ROW('Sanitation Data'!I127)))</f>
        <v/>
      </c>
      <c r="DK133" s="390" t="str">
        <f ca="1">+IF(OFFSET('Sanitation Data'!$I$29,0,10*ROW('Sanitation Data'!I127))="","",OFFSET('Sanitation Data'!$I$29,0,10*ROW('Sanitation Data'!I127)))</f>
        <v/>
      </c>
      <c r="DL133" s="390" t="str">
        <f ca="1">+IF(OFFSET('Sanitation Data'!$I$30,0,10*ROW('Sanitation Data'!I127))="","",OFFSET('Sanitation Data'!$I$30,0,10*ROW('Sanitation Data'!I127)))</f>
        <v/>
      </c>
      <c r="DM133" s="390" t="str">
        <f ca="1">+IF(OFFSET('Sanitation Data'!$I$31,0,10*ROW('Sanitation Data'!I127))="","",OFFSET('Sanitation Data'!$I$31,0,10*ROW('Sanitation Data'!I127)))</f>
        <v/>
      </c>
      <c r="DN133" s="390" t="str">
        <f ca="1">+IF(OFFSET('Sanitation Data'!$I$32,0,10*ROW('Sanitation Data'!I127))="","",OFFSET('Sanitation Data'!$I$32,0,10*ROW('Sanitation Data'!I127)))</f>
        <v/>
      </c>
      <c r="DO133" s="390" t="str">
        <f ca="1">+IF(OFFSET('Hygiene Data'!$D$11,0,10*ROW('Hygiene Data'!D127))="","",OFFSET('Hygiene Data'!$D$11,0,10*ROW('Hygiene Data'!D127)))</f>
        <v/>
      </c>
      <c r="DP133" s="390" t="str">
        <f ca="1">+IF(OFFSET('Hygiene Data'!$D$12,0,10*ROW('Hygiene Data'!D127))="","",OFFSET('Hygiene Data'!$D$12,0,10*ROW('Hygiene Data'!D127)))</f>
        <v/>
      </c>
      <c r="DQ133" s="390" t="str">
        <f ca="1">+IF(OFFSET('Hygiene Data'!$D$13,0,10*ROW('Hygiene Data'!D127))="","",OFFSET('Hygiene Data'!$D$13,0,10*ROW('Hygiene Data'!D127)))</f>
        <v/>
      </c>
      <c r="DR133" s="390" t="str">
        <f ca="1">+IF(OFFSET('Hygiene Data'!$E$11,0,10*ROW('Hygiene Data'!E127))="","",OFFSET('Hygiene Data'!$E$11,0,10*ROW('Hygiene Data'!E127)))</f>
        <v/>
      </c>
      <c r="DS133" s="390" t="str">
        <f ca="1">+IF(OFFSET('Hygiene Data'!$E$12,0,10*ROW('Hygiene Data'!E127))="","",OFFSET('Hygiene Data'!$E$12,0,10*ROW('Hygiene Data'!E127)))</f>
        <v/>
      </c>
      <c r="DT133" s="390" t="str">
        <f ca="1">+IF(OFFSET('Hygiene Data'!$E$13,0,10*ROW('Hygiene Data'!E127))="","",OFFSET('Hygiene Data'!$E$13,0,10*ROW('Hygiene Data'!E127)))</f>
        <v/>
      </c>
      <c r="DU133" s="390" t="str">
        <f ca="1">+IF(OFFSET('Hygiene Data'!$F$11,0,10*ROW('Hygiene Data'!F127))="","",OFFSET('Hygiene Data'!$F$11,0,10*ROW('Hygiene Data'!F127)))</f>
        <v/>
      </c>
      <c r="DV133" s="390" t="str">
        <f ca="1">+IF(OFFSET('Hygiene Data'!$F$12,0,10*ROW('Hygiene Data'!F127))="","",OFFSET('Hygiene Data'!$F$12,0,10*ROW('Hygiene Data'!F127)))</f>
        <v/>
      </c>
      <c r="DW133" s="390" t="str">
        <f ca="1">+IF(OFFSET('Hygiene Data'!$F$13,0,10*ROW('Hygiene Data'!F127))="","",OFFSET('Hygiene Data'!$F$13,0,10*ROW('Hygiene Data'!F127)))</f>
        <v/>
      </c>
      <c r="DX133" s="390" t="str">
        <f ca="1">+IF(OFFSET('Hygiene Data'!$G$11,0,10*ROW('Hygiene Data'!G127))="","",OFFSET('Hygiene Data'!$G$11,0,10*ROW('Hygiene Data'!G127)))</f>
        <v/>
      </c>
      <c r="DY133" s="390" t="str">
        <f ca="1">+IF(OFFSET('Hygiene Data'!$G$12,0,10*ROW('Hygiene Data'!G127))="","",OFFSET('Hygiene Data'!$G$12,0,10*ROW('Hygiene Data'!G127)))</f>
        <v/>
      </c>
      <c r="DZ133" s="390" t="str">
        <f ca="1">+IF(OFFSET('Hygiene Data'!$G$13,0,10*ROW('Hygiene Data'!G127))="","",OFFSET('Hygiene Data'!$G$13,0,10*ROW('Hygiene Data'!G127)))</f>
        <v/>
      </c>
      <c r="EA133" s="390" t="str">
        <f ca="1">+IF(OFFSET('Hygiene Data'!$H$11,0,10*ROW('Hygiene Data'!H127))="","",OFFSET('Hygiene Data'!$H$11,0,10*ROW('Hygiene Data'!H127)))</f>
        <v/>
      </c>
      <c r="EB133" s="390" t="str">
        <f ca="1">+IF(OFFSET('Hygiene Data'!$H$12,0,10*ROW('Hygiene Data'!H127))="","",OFFSET('Hygiene Data'!$H$12,0,10*ROW('Hygiene Data'!H127)))</f>
        <v/>
      </c>
      <c r="EC133" s="390" t="str">
        <f ca="1">+IF(OFFSET('Hygiene Data'!$H$13,0,10*ROW('Hygiene Data'!H127))="","",OFFSET('Hygiene Data'!$H$13,0,10*ROW('Hygiene Data'!H127)))</f>
        <v/>
      </c>
      <c r="ED133" s="390" t="str">
        <f ca="1">+IF(OFFSET('Hygiene Data'!$I$11,0,10*ROW('Hygiene Data'!I127))="","",OFFSET('Hygiene Data'!$I$11,0,10*ROW('Hygiene Data'!I127)))</f>
        <v/>
      </c>
      <c r="EE133" s="390" t="str">
        <f ca="1">+IF(OFFSET('Hygiene Data'!$I$12,0,10*ROW('Hygiene Data'!I127))="","",OFFSET('Hygiene Data'!$I$12,0,10*ROW('Hygiene Data'!I127)))</f>
        <v/>
      </c>
      <c r="EF133" s="390" t="str">
        <f ca="1">+IF(OFFSET('Hygiene Data'!$I$13,0,10*ROW('Hygiene Data'!I127))="","",OFFSET('Hygiene Data'!$I$13,0,10*ROW('Hygiene Data'!I127)))</f>
        <v/>
      </c>
    </row>
    <row r="134" spans="1:136" x14ac:dyDescent="0.25">
      <c r="A134" s="499" t="str">
        <f ca="1">+IF(OFFSET('Water Data'!$B$2,0,10*ROW('Water Data'!E128))="","",OFFSET('Water Data'!$B$2,0,10*ROW('Water Data'!E128)))</f>
        <v/>
      </c>
      <c r="B134" s="499"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26" t="str">
        <f t="shared" ca="1" si="1"/>
        <v/>
      </c>
      <c r="D134" s="527"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27"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27"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27"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27"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27"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27"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27"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27"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27"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27"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27"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27"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27"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27"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27"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27"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27"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28"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28"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28"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28"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28"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28"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28"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28"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28"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28"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28"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28"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28"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28"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28"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28"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28"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28"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28"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28"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28"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28"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28"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28"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28"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28"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28"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28"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28"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28"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29"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605"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29"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29"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29"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29"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29"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29"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29"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29"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29"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29"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29"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29"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29"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29"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29"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29"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90" t="str">
        <f ca="1">+IF(OFFSET('Water Data'!$D$27,0,10*ROW('Water Data'!D128))="","",OFFSET('Water Data'!$D$27,0,10*ROW('Water Data'!D128)))</f>
        <v/>
      </c>
      <c r="BT134" s="390" t="str">
        <f ca="1">+IF(OFFSET('Water Data'!$D$28,0,10*ROW('Water Data'!D128))="","",OFFSET('Water Data'!$D$28,0,10*ROW('Water Data'!D128)))</f>
        <v/>
      </c>
      <c r="BU134" s="390" t="str">
        <f ca="1">+IF(OFFSET('Water Data'!$D$29,0,10*ROW('Water Data'!D128))="","",OFFSET('Water Data'!$D$29,0,10*ROW('Water Data'!D128)))</f>
        <v/>
      </c>
      <c r="BV134" s="390" t="str">
        <f ca="1">+IF(OFFSET('Water Data'!$E$27,0,10*ROW('Water Data'!E128))="","",OFFSET('Water Data'!$E$27,0,10*ROW('Water Data'!E128)))</f>
        <v/>
      </c>
      <c r="BW134" s="390" t="str">
        <f ca="1">+IF(OFFSET('Water Data'!$E$28,0,10*ROW('Water Data'!E128))="","",OFFSET('Water Data'!$E$28,0,10*ROW('Water Data'!E128)))</f>
        <v/>
      </c>
      <c r="BX134" s="390" t="str">
        <f ca="1">+IF(OFFSET('Water Data'!$E$29,0,10*ROW('Water Data'!E128))="","",OFFSET('Water Data'!$E$29,0,10*ROW('Water Data'!E128)))</f>
        <v/>
      </c>
      <c r="BY134" s="390" t="str">
        <f ca="1">+IF(OFFSET('Water Data'!$F$27,0,10*ROW('Water Data'!F128))="","",OFFSET('Water Data'!$F$27,0,10*ROW('Water Data'!F128)))</f>
        <v/>
      </c>
      <c r="BZ134" s="390" t="str">
        <f ca="1">+IF(OFFSET('Water Data'!$F$28,0,10*ROW('Water Data'!F128))="","",OFFSET('Water Data'!$F$28,0,10*ROW('Water Data'!F128)))</f>
        <v/>
      </c>
      <c r="CA134" s="390" t="str">
        <f ca="1">+IF(OFFSET('Water Data'!$F$29,0,10*ROW('Water Data'!F128))="","",OFFSET('Water Data'!$F$29,0,10*ROW('Water Data'!F128)))</f>
        <v/>
      </c>
      <c r="CB134" s="390" t="str">
        <f ca="1">+IF(OFFSET('Water Data'!$G$27,0,10*ROW('Water Data'!G128))="","",OFFSET('Water Data'!$G$27,0,10*ROW('Water Data'!G128)))</f>
        <v/>
      </c>
      <c r="CC134" s="390" t="str">
        <f ca="1">+IF(OFFSET('Water Data'!$G$28,0,10*ROW('Water Data'!G128))="","",OFFSET('Water Data'!$G$28,0,10*ROW('Water Data'!G128)))</f>
        <v/>
      </c>
      <c r="CD134" s="390" t="str">
        <f ca="1">+IF(OFFSET('Water Data'!$G$29,0,10*ROW('Water Data'!G128))="","",OFFSET('Water Data'!$G$29,0,10*ROW('Water Data'!G128)))</f>
        <v/>
      </c>
      <c r="CE134" s="390" t="str">
        <f ca="1">+IF(OFFSET('Water Data'!$H$27,0,10*ROW('Water Data'!H128))="","",OFFSET('Water Data'!$H$27,0,10*ROW('Water Data'!H128)))</f>
        <v/>
      </c>
      <c r="CF134" s="390" t="str">
        <f ca="1">+IF(OFFSET('Water Data'!$H$28,0,10*ROW('Water Data'!H128))="","",OFFSET('Water Data'!$H$28,0,10*ROW('Water Data'!H128)))</f>
        <v/>
      </c>
      <c r="CG134" s="390" t="str">
        <f ca="1">+IF(OFFSET('Water Data'!$H$29,0,10*ROW('Water Data'!H128))="","",OFFSET('Water Data'!$H$29,0,10*ROW('Water Data'!H128)))</f>
        <v/>
      </c>
      <c r="CH134" s="390" t="str">
        <f ca="1">+IF(OFFSET('Water Data'!$I$27,0,10*ROW('Water Data'!I128))="","",OFFSET('Water Data'!$I$27,0,10*ROW('Water Data'!I128)))</f>
        <v/>
      </c>
      <c r="CI134" s="390" t="str">
        <f ca="1">+IF(OFFSET('Water Data'!$I$28,0,10*ROW('Water Data'!I128))="","",OFFSET('Water Data'!$I$28,0,10*ROW('Water Data'!I128)))</f>
        <v/>
      </c>
      <c r="CJ134" s="390" t="str">
        <f ca="1">+IF(OFFSET('Water Data'!$I$29,0,10*ROW('Water Data'!I128))="","",OFFSET('Water Data'!$I$29,0,10*ROW('Water Data'!I128)))</f>
        <v/>
      </c>
      <c r="CK134" s="390" t="str">
        <f ca="1">+IF(OFFSET('Sanitation Data'!$D$28,0,10*ROW('Sanitation Data'!D128))="","",OFFSET('Sanitation Data'!$D$28,0,10*ROW('Sanitation Data'!D128)))</f>
        <v/>
      </c>
      <c r="CL134" s="390" t="str">
        <f ca="1">+IF(OFFSET('Sanitation Data'!$D$29,0,10*ROW('Sanitation Data'!D128))="","",OFFSET('Sanitation Data'!$D$29,0,10*ROW('Sanitation Data'!D128)))</f>
        <v/>
      </c>
      <c r="CM134" s="390" t="str">
        <f ca="1">+IF(OFFSET('Sanitation Data'!$D$30,0,10*ROW('Sanitation Data'!D128))="","",OFFSET('Sanitation Data'!$D$30,0,10*ROW('Sanitation Data'!D128)))</f>
        <v/>
      </c>
      <c r="CN134" s="390" t="str">
        <f ca="1">+IF(OFFSET('Sanitation Data'!$D$31,0,10*ROW('Sanitation Data'!D128))="","",OFFSET('Sanitation Data'!$D$31,0,10*ROW('Sanitation Data'!D128)))</f>
        <v/>
      </c>
      <c r="CO134" s="390" t="str">
        <f ca="1">+IF(OFFSET('Sanitation Data'!$D$32,0,10*ROW('Sanitation Data'!D128))="","",OFFSET('Sanitation Data'!$D$32,0,10*ROW('Sanitation Data'!D128)))</f>
        <v/>
      </c>
      <c r="CP134" s="390" t="str">
        <f ca="1">+IF(OFFSET('Sanitation Data'!$E$28,0,10*ROW('Sanitation Data'!E128))="","",OFFSET('Sanitation Data'!$E$28,0,10*ROW('Sanitation Data'!E128)))</f>
        <v/>
      </c>
      <c r="CQ134" s="390" t="str">
        <f ca="1">+IF(OFFSET('Sanitation Data'!$E$29,0,10*ROW('Sanitation Data'!E128))="","",OFFSET('Sanitation Data'!$E$29,0,10*ROW('Sanitation Data'!E128)))</f>
        <v/>
      </c>
      <c r="CR134" s="390" t="str">
        <f ca="1">+IF(OFFSET('Sanitation Data'!$E$30,0,10*ROW('Sanitation Data'!E128))="","",OFFSET('Sanitation Data'!$E$30,0,10*ROW('Sanitation Data'!E128)))</f>
        <v/>
      </c>
      <c r="CS134" s="390" t="str">
        <f ca="1">+IF(OFFSET('Sanitation Data'!$E$31,0,10*ROW('Sanitation Data'!E128))="","",OFFSET('Sanitation Data'!$E$31,0,10*ROW('Sanitation Data'!E128)))</f>
        <v/>
      </c>
      <c r="CT134" s="390" t="str">
        <f ca="1">+IF(OFFSET('Sanitation Data'!$E$32,0,10*ROW('Sanitation Data'!E128))="","",OFFSET('Sanitation Data'!$E$32,0,10*ROW('Sanitation Data'!E128)))</f>
        <v/>
      </c>
      <c r="CU134" s="390" t="str">
        <f ca="1">+IF(OFFSET('Sanitation Data'!$F$28,0,10*ROW('Sanitation Data'!F128))="","",OFFSET('Sanitation Data'!$F$28,0,10*ROW('Sanitation Data'!F128)))</f>
        <v/>
      </c>
      <c r="CV134" s="390" t="str">
        <f ca="1">+IF(OFFSET('Sanitation Data'!$F$29,0,10*ROW('Sanitation Data'!F128))="","",OFFSET('Sanitation Data'!$F$29,0,10*ROW('Sanitation Data'!F128)))</f>
        <v/>
      </c>
      <c r="CW134" s="390" t="str">
        <f ca="1">+IF(OFFSET('Sanitation Data'!$F$30,0,10*ROW('Sanitation Data'!F128))="","",OFFSET('Sanitation Data'!$F$30,0,10*ROW('Sanitation Data'!F128)))</f>
        <v/>
      </c>
      <c r="CX134" s="390" t="str">
        <f ca="1">+IF(OFFSET('Sanitation Data'!$F$31,0,10*ROW('Sanitation Data'!F128))="","",OFFSET('Sanitation Data'!$F$31,0,10*ROW('Sanitation Data'!F128)))</f>
        <v/>
      </c>
      <c r="CY134" s="390" t="str">
        <f ca="1">+IF(OFFSET('Sanitation Data'!$F$32,0,10*ROW('Sanitation Data'!F128))="","",OFFSET('Sanitation Data'!$F$32,0,10*ROW('Sanitation Data'!F128)))</f>
        <v/>
      </c>
      <c r="CZ134" s="390" t="str">
        <f ca="1">+IF(OFFSET('Sanitation Data'!$G$28,0,10*ROW('Sanitation Data'!G128))="","",OFFSET('Sanitation Data'!$G$28,0,10*ROW('Sanitation Data'!G128)))</f>
        <v/>
      </c>
      <c r="DA134" s="390" t="str">
        <f ca="1">+IF(OFFSET('Sanitation Data'!$G$29,0,10*ROW('Sanitation Data'!G128))="","",OFFSET('Sanitation Data'!$G$29,0,10*ROW('Sanitation Data'!G128)))</f>
        <v/>
      </c>
      <c r="DB134" s="390" t="str">
        <f ca="1">+IF(OFFSET('Sanitation Data'!$G$30,0,10*ROW('Sanitation Data'!G128))="","",OFFSET('Sanitation Data'!$G$30,0,10*ROW('Sanitation Data'!G128)))</f>
        <v/>
      </c>
      <c r="DC134" s="390" t="str">
        <f ca="1">+IF(OFFSET('Sanitation Data'!$G$31,0,10*ROW('Sanitation Data'!G128))="","",OFFSET('Sanitation Data'!$G$31,0,10*ROW('Sanitation Data'!G128)))</f>
        <v/>
      </c>
      <c r="DD134" s="390" t="str">
        <f ca="1">+IF(OFFSET('Sanitation Data'!$G$32,0,10*ROW('Sanitation Data'!G128))="","",OFFSET('Sanitation Data'!$G$32,0,10*ROW('Sanitation Data'!G128)))</f>
        <v/>
      </c>
      <c r="DE134" s="390" t="str">
        <f ca="1">+IF(OFFSET('Sanitation Data'!$H$28,0,10*ROW('Sanitation Data'!H128))="","",OFFSET('Sanitation Data'!$H$28,0,10*ROW('Sanitation Data'!H128)))</f>
        <v/>
      </c>
      <c r="DF134" s="390" t="str">
        <f ca="1">+IF(OFFSET('Sanitation Data'!$H$29,0,10*ROW('Sanitation Data'!H128))="","",OFFSET('Sanitation Data'!$H$29,0,10*ROW('Sanitation Data'!H128)))</f>
        <v/>
      </c>
      <c r="DG134" s="390" t="str">
        <f ca="1">+IF(OFFSET('Sanitation Data'!$H$30,0,10*ROW('Sanitation Data'!H128))="","",OFFSET('Sanitation Data'!$H$30,0,10*ROW('Sanitation Data'!H128)))</f>
        <v/>
      </c>
      <c r="DH134" s="390" t="str">
        <f ca="1">+IF(OFFSET('Sanitation Data'!$H$31,0,10*ROW('Sanitation Data'!H128))="","",OFFSET('Sanitation Data'!$H$31,0,10*ROW('Sanitation Data'!H128)))</f>
        <v/>
      </c>
      <c r="DI134" s="390" t="str">
        <f ca="1">+IF(OFFSET('Sanitation Data'!$H$32,0,10*ROW('Sanitation Data'!H128))="","",OFFSET('Sanitation Data'!$H$32,0,10*ROW('Sanitation Data'!H128)))</f>
        <v/>
      </c>
      <c r="DJ134" s="390" t="str">
        <f ca="1">+IF(OFFSET('Sanitation Data'!$I$28,0,10*ROW('Sanitation Data'!I128))="","",OFFSET('Sanitation Data'!$I$28,0,10*ROW('Sanitation Data'!I128)))</f>
        <v/>
      </c>
      <c r="DK134" s="390" t="str">
        <f ca="1">+IF(OFFSET('Sanitation Data'!$I$29,0,10*ROW('Sanitation Data'!I128))="","",OFFSET('Sanitation Data'!$I$29,0,10*ROW('Sanitation Data'!I128)))</f>
        <v/>
      </c>
      <c r="DL134" s="390" t="str">
        <f ca="1">+IF(OFFSET('Sanitation Data'!$I$30,0,10*ROW('Sanitation Data'!I128))="","",OFFSET('Sanitation Data'!$I$30,0,10*ROW('Sanitation Data'!I128)))</f>
        <v/>
      </c>
      <c r="DM134" s="390" t="str">
        <f ca="1">+IF(OFFSET('Sanitation Data'!$I$31,0,10*ROW('Sanitation Data'!I128))="","",OFFSET('Sanitation Data'!$I$31,0,10*ROW('Sanitation Data'!I128)))</f>
        <v/>
      </c>
      <c r="DN134" s="390" t="str">
        <f ca="1">+IF(OFFSET('Sanitation Data'!$I$32,0,10*ROW('Sanitation Data'!I128))="","",OFFSET('Sanitation Data'!$I$32,0,10*ROW('Sanitation Data'!I128)))</f>
        <v/>
      </c>
      <c r="DO134" s="390" t="str">
        <f ca="1">+IF(OFFSET('Hygiene Data'!$D$11,0,10*ROW('Hygiene Data'!D128))="","",OFFSET('Hygiene Data'!$D$11,0,10*ROW('Hygiene Data'!D128)))</f>
        <v/>
      </c>
      <c r="DP134" s="390" t="str">
        <f ca="1">+IF(OFFSET('Hygiene Data'!$D$12,0,10*ROW('Hygiene Data'!D128))="","",OFFSET('Hygiene Data'!$D$12,0,10*ROW('Hygiene Data'!D128)))</f>
        <v/>
      </c>
      <c r="DQ134" s="390" t="str">
        <f ca="1">+IF(OFFSET('Hygiene Data'!$D$13,0,10*ROW('Hygiene Data'!D128))="","",OFFSET('Hygiene Data'!$D$13,0,10*ROW('Hygiene Data'!D128)))</f>
        <v/>
      </c>
      <c r="DR134" s="390" t="str">
        <f ca="1">+IF(OFFSET('Hygiene Data'!$E$11,0,10*ROW('Hygiene Data'!E128))="","",OFFSET('Hygiene Data'!$E$11,0,10*ROW('Hygiene Data'!E128)))</f>
        <v/>
      </c>
      <c r="DS134" s="390" t="str">
        <f ca="1">+IF(OFFSET('Hygiene Data'!$E$12,0,10*ROW('Hygiene Data'!E128))="","",OFFSET('Hygiene Data'!$E$12,0,10*ROW('Hygiene Data'!E128)))</f>
        <v/>
      </c>
      <c r="DT134" s="390" t="str">
        <f ca="1">+IF(OFFSET('Hygiene Data'!$E$13,0,10*ROW('Hygiene Data'!E128))="","",OFFSET('Hygiene Data'!$E$13,0,10*ROW('Hygiene Data'!E128)))</f>
        <v/>
      </c>
      <c r="DU134" s="390" t="str">
        <f ca="1">+IF(OFFSET('Hygiene Data'!$F$11,0,10*ROW('Hygiene Data'!F128))="","",OFFSET('Hygiene Data'!$F$11,0,10*ROW('Hygiene Data'!F128)))</f>
        <v/>
      </c>
      <c r="DV134" s="390" t="str">
        <f ca="1">+IF(OFFSET('Hygiene Data'!$F$12,0,10*ROW('Hygiene Data'!F128))="","",OFFSET('Hygiene Data'!$F$12,0,10*ROW('Hygiene Data'!F128)))</f>
        <v/>
      </c>
      <c r="DW134" s="390" t="str">
        <f ca="1">+IF(OFFSET('Hygiene Data'!$F$13,0,10*ROW('Hygiene Data'!F128))="","",OFFSET('Hygiene Data'!$F$13,0,10*ROW('Hygiene Data'!F128)))</f>
        <v/>
      </c>
      <c r="DX134" s="390" t="str">
        <f ca="1">+IF(OFFSET('Hygiene Data'!$G$11,0,10*ROW('Hygiene Data'!G128))="","",OFFSET('Hygiene Data'!$G$11,0,10*ROW('Hygiene Data'!G128)))</f>
        <v/>
      </c>
      <c r="DY134" s="390" t="str">
        <f ca="1">+IF(OFFSET('Hygiene Data'!$G$12,0,10*ROW('Hygiene Data'!G128))="","",OFFSET('Hygiene Data'!$G$12,0,10*ROW('Hygiene Data'!G128)))</f>
        <v/>
      </c>
      <c r="DZ134" s="390" t="str">
        <f ca="1">+IF(OFFSET('Hygiene Data'!$G$13,0,10*ROW('Hygiene Data'!G128))="","",OFFSET('Hygiene Data'!$G$13,0,10*ROW('Hygiene Data'!G128)))</f>
        <v/>
      </c>
      <c r="EA134" s="390" t="str">
        <f ca="1">+IF(OFFSET('Hygiene Data'!$H$11,0,10*ROW('Hygiene Data'!H128))="","",OFFSET('Hygiene Data'!$H$11,0,10*ROW('Hygiene Data'!H128)))</f>
        <v/>
      </c>
      <c r="EB134" s="390" t="str">
        <f ca="1">+IF(OFFSET('Hygiene Data'!$H$12,0,10*ROW('Hygiene Data'!H128))="","",OFFSET('Hygiene Data'!$H$12,0,10*ROW('Hygiene Data'!H128)))</f>
        <v/>
      </c>
      <c r="EC134" s="390" t="str">
        <f ca="1">+IF(OFFSET('Hygiene Data'!$H$13,0,10*ROW('Hygiene Data'!H128))="","",OFFSET('Hygiene Data'!$H$13,0,10*ROW('Hygiene Data'!H128)))</f>
        <v/>
      </c>
      <c r="ED134" s="390" t="str">
        <f ca="1">+IF(OFFSET('Hygiene Data'!$I$11,0,10*ROW('Hygiene Data'!I128))="","",OFFSET('Hygiene Data'!$I$11,0,10*ROW('Hygiene Data'!I128)))</f>
        <v/>
      </c>
      <c r="EE134" s="390" t="str">
        <f ca="1">+IF(OFFSET('Hygiene Data'!$I$12,0,10*ROW('Hygiene Data'!I128))="","",OFFSET('Hygiene Data'!$I$12,0,10*ROW('Hygiene Data'!I128)))</f>
        <v/>
      </c>
      <c r="EF134" s="390" t="str">
        <f ca="1">+IF(OFFSET('Hygiene Data'!$I$13,0,10*ROW('Hygiene Data'!I128))="","",OFFSET('Hygiene Data'!$I$13,0,10*ROW('Hygiene Data'!I128)))</f>
        <v/>
      </c>
    </row>
    <row r="135" spans="1:136" x14ac:dyDescent="0.25">
      <c r="A135" s="499" t="str">
        <f ca="1">+IF(OFFSET('Water Data'!$B$2,0,10*ROW('Water Data'!E129))="","",OFFSET('Water Data'!$B$2,0,10*ROW('Water Data'!E129)))</f>
        <v/>
      </c>
      <c r="B135" s="499"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26" t="str">
        <f t="shared" ref="C135:C198" ca="1" si="2">+IF(ISNUMBER(VALUE(MID(A135,5,4))), VALUE(MID(A135, 5,4)),"")</f>
        <v/>
      </c>
      <c r="D135" s="527"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27"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27"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27"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27"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27"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27"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27"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27"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27"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27"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27"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27"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27"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27"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27"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27"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27"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28"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28"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28"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28"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28"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28"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28"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28"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28"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28"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28"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28"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28"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28"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28"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28"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28"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28"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28"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28"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28"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28"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28"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28"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28"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28"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28"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28"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28"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28"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29"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605"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29"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29"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29"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29"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29"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29"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29"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29"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29"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29"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29"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29"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29"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29"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29"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29"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90" t="str">
        <f ca="1">+IF(OFFSET('Water Data'!$D$27,0,10*ROW('Water Data'!D129))="","",OFFSET('Water Data'!$D$27,0,10*ROW('Water Data'!D129)))</f>
        <v/>
      </c>
      <c r="BT135" s="390" t="str">
        <f ca="1">+IF(OFFSET('Water Data'!$D$28,0,10*ROW('Water Data'!D129))="","",OFFSET('Water Data'!$D$28,0,10*ROW('Water Data'!D129)))</f>
        <v/>
      </c>
      <c r="BU135" s="390" t="str">
        <f ca="1">+IF(OFFSET('Water Data'!$D$29,0,10*ROW('Water Data'!D129))="","",OFFSET('Water Data'!$D$29,0,10*ROW('Water Data'!D129)))</f>
        <v/>
      </c>
      <c r="BV135" s="390" t="str">
        <f ca="1">+IF(OFFSET('Water Data'!$E$27,0,10*ROW('Water Data'!E129))="","",OFFSET('Water Data'!$E$27,0,10*ROW('Water Data'!E129)))</f>
        <v/>
      </c>
      <c r="BW135" s="390" t="str">
        <f ca="1">+IF(OFFSET('Water Data'!$E$28,0,10*ROW('Water Data'!E129))="","",OFFSET('Water Data'!$E$28,0,10*ROW('Water Data'!E129)))</f>
        <v/>
      </c>
      <c r="BX135" s="390" t="str">
        <f ca="1">+IF(OFFSET('Water Data'!$E$29,0,10*ROW('Water Data'!E129))="","",OFFSET('Water Data'!$E$29,0,10*ROW('Water Data'!E129)))</f>
        <v/>
      </c>
      <c r="BY135" s="390" t="str">
        <f ca="1">+IF(OFFSET('Water Data'!$F$27,0,10*ROW('Water Data'!F129))="","",OFFSET('Water Data'!$F$27,0,10*ROW('Water Data'!F129)))</f>
        <v/>
      </c>
      <c r="BZ135" s="390" t="str">
        <f ca="1">+IF(OFFSET('Water Data'!$F$28,0,10*ROW('Water Data'!F129))="","",OFFSET('Water Data'!$F$28,0,10*ROW('Water Data'!F129)))</f>
        <v/>
      </c>
      <c r="CA135" s="390" t="str">
        <f ca="1">+IF(OFFSET('Water Data'!$F$29,0,10*ROW('Water Data'!F129))="","",OFFSET('Water Data'!$F$29,0,10*ROW('Water Data'!F129)))</f>
        <v/>
      </c>
      <c r="CB135" s="390" t="str">
        <f ca="1">+IF(OFFSET('Water Data'!$G$27,0,10*ROW('Water Data'!G129))="","",OFFSET('Water Data'!$G$27,0,10*ROW('Water Data'!G129)))</f>
        <v/>
      </c>
      <c r="CC135" s="390" t="str">
        <f ca="1">+IF(OFFSET('Water Data'!$G$28,0,10*ROW('Water Data'!G129))="","",OFFSET('Water Data'!$G$28,0,10*ROW('Water Data'!G129)))</f>
        <v/>
      </c>
      <c r="CD135" s="390" t="str">
        <f ca="1">+IF(OFFSET('Water Data'!$G$29,0,10*ROW('Water Data'!G129))="","",OFFSET('Water Data'!$G$29,0,10*ROW('Water Data'!G129)))</f>
        <v/>
      </c>
      <c r="CE135" s="390" t="str">
        <f ca="1">+IF(OFFSET('Water Data'!$H$27,0,10*ROW('Water Data'!H129))="","",OFFSET('Water Data'!$H$27,0,10*ROW('Water Data'!H129)))</f>
        <v/>
      </c>
      <c r="CF135" s="390" t="str">
        <f ca="1">+IF(OFFSET('Water Data'!$H$28,0,10*ROW('Water Data'!H129))="","",OFFSET('Water Data'!$H$28,0,10*ROW('Water Data'!H129)))</f>
        <v/>
      </c>
      <c r="CG135" s="390" t="str">
        <f ca="1">+IF(OFFSET('Water Data'!$H$29,0,10*ROW('Water Data'!H129))="","",OFFSET('Water Data'!$H$29,0,10*ROW('Water Data'!H129)))</f>
        <v/>
      </c>
      <c r="CH135" s="390" t="str">
        <f ca="1">+IF(OFFSET('Water Data'!$I$27,0,10*ROW('Water Data'!I129))="","",OFFSET('Water Data'!$I$27,0,10*ROW('Water Data'!I129)))</f>
        <v/>
      </c>
      <c r="CI135" s="390" t="str">
        <f ca="1">+IF(OFFSET('Water Data'!$I$28,0,10*ROW('Water Data'!I129))="","",OFFSET('Water Data'!$I$28,0,10*ROW('Water Data'!I129)))</f>
        <v/>
      </c>
      <c r="CJ135" s="390" t="str">
        <f ca="1">+IF(OFFSET('Water Data'!$I$29,0,10*ROW('Water Data'!I129))="","",OFFSET('Water Data'!$I$29,0,10*ROW('Water Data'!I129)))</f>
        <v/>
      </c>
      <c r="CK135" s="390" t="str">
        <f ca="1">+IF(OFFSET('Sanitation Data'!$D$28,0,10*ROW('Sanitation Data'!D129))="","",OFFSET('Sanitation Data'!$D$28,0,10*ROW('Sanitation Data'!D129)))</f>
        <v/>
      </c>
      <c r="CL135" s="390" t="str">
        <f ca="1">+IF(OFFSET('Sanitation Data'!$D$29,0,10*ROW('Sanitation Data'!D129))="","",OFFSET('Sanitation Data'!$D$29,0,10*ROW('Sanitation Data'!D129)))</f>
        <v/>
      </c>
      <c r="CM135" s="390" t="str">
        <f ca="1">+IF(OFFSET('Sanitation Data'!$D$30,0,10*ROW('Sanitation Data'!D129))="","",OFFSET('Sanitation Data'!$D$30,0,10*ROW('Sanitation Data'!D129)))</f>
        <v/>
      </c>
      <c r="CN135" s="390" t="str">
        <f ca="1">+IF(OFFSET('Sanitation Data'!$D$31,0,10*ROW('Sanitation Data'!D129))="","",OFFSET('Sanitation Data'!$D$31,0,10*ROW('Sanitation Data'!D129)))</f>
        <v/>
      </c>
      <c r="CO135" s="390" t="str">
        <f ca="1">+IF(OFFSET('Sanitation Data'!$D$32,0,10*ROW('Sanitation Data'!D129))="","",OFFSET('Sanitation Data'!$D$32,0,10*ROW('Sanitation Data'!D129)))</f>
        <v/>
      </c>
      <c r="CP135" s="390" t="str">
        <f ca="1">+IF(OFFSET('Sanitation Data'!$E$28,0,10*ROW('Sanitation Data'!E129))="","",OFFSET('Sanitation Data'!$E$28,0,10*ROW('Sanitation Data'!E129)))</f>
        <v/>
      </c>
      <c r="CQ135" s="390" t="str">
        <f ca="1">+IF(OFFSET('Sanitation Data'!$E$29,0,10*ROW('Sanitation Data'!E129))="","",OFFSET('Sanitation Data'!$E$29,0,10*ROW('Sanitation Data'!E129)))</f>
        <v/>
      </c>
      <c r="CR135" s="390" t="str">
        <f ca="1">+IF(OFFSET('Sanitation Data'!$E$30,0,10*ROW('Sanitation Data'!E129))="","",OFFSET('Sanitation Data'!$E$30,0,10*ROW('Sanitation Data'!E129)))</f>
        <v/>
      </c>
      <c r="CS135" s="390" t="str">
        <f ca="1">+IF(OFFSET('Sanitation Data'!$E$31,0,10*ROW('Sanitation Data'!E129))="","",OFFSET('Sanitation Data'!$E$31,0,10*ROW('Sanitation Data'!E129)))</f>
        <v/>
      </c>
      <c r="CT135" s="390" t="str">
        <f ca="1">+IF(OFFSET('Sanitation Data'!$E$32,0,10*ROW('Sanitation Data'!E129))="","",OFFSET('Sanitation Data'!$E$32,0,10*ROW('Sanitation Data'!E129)))</f>
        <v/>
      </c>
      <c r="CU135" s="390" t="str">
        <f ca="1">+IF(OFFSET('Sanitation Data'!$F$28,0,10*ROW('Sanitation Data'!F129))="","",OFFSET('Sanitation Data'!$F$28,0,10*ROW('Sanitation Data'!F129)))</f>
        <v/>
      </c>
      <c r="CV135" s="390" t="str">
        <f ca="1">+IF(OFFSET('Sanitation Data'!$F$29,0,10*ROW('Sanitation Data'!F129))="","",OFFSET('Sanitation Data'!$F$29,0,10*ROW('Sanitation Data'!F129)))</f>
        <v/>
      </c>
      <c r="CW135" s="390" t="str">
        <f ca="1">+IF(OFFSET('Sanitation Data'!$F$30,0,10*ROW('Sanitation Data'!F129))="","",OFFSET('Sanitation Data'!$F$30,0,10*ROW('Sanitation Data'!F129)))</f>
        <v/>
      </c>
      <c r="CX135" s="390" t="str">
        <f ca="1">+IF(OFFSET('Sanitation Data'!$F$31,0,10*ROW('Sanitation Data'!F129))="","",OFFSET('Sanitation Data'!$F$31,0,10*ROW('Sanitation Data'!F129)))</f>
        <v/>
      </c>
      <c r="CY135" s="390" t="str">
        <f ca="1">+IF(OFFSET('Sanitation Data'!$F$32,0,10*ROW('Sanitation Data'!F129))="","",OFFSET('Sanitation Data'!$F$32,0,10*ROW('Sanitation Data'!F129)))</f>
        <v/>
      </c>
      <c r="CZ135" s="390" t="str">
        <f ca="1">+IF(OFFSET('Sanitation Data'!$G$28,0,10*ROW('Sanitation Data'!G129))="","",OFFSET('Sanitation Data'!$G$28,0,10*ROW('Sanitation Data'!G129)))</f>
        <v/>
      </c>
      <c r="DA135" s="390" t="str">
        <f ca="1">+IF(OFFSET('Sanitation Data'!$G$29,0,10*ROW('Sanitation Data'!G129))="","",OFFSET('Sanitation Data'!$G$29,0,10*ROW('Sanitation Data'!G129)))</f>
        <v/>
      </c>
      <c r="DB135" s="390" t="str">
        <f ca="1">+IF(OFFSET('Sanitation Data'!$G$30,0,10*ROW('Sanitation Data'!G129))="","",OFFSET('Sanitation Data'!$G$30,0,10*ROW('Sanitation Data'!G129)))</f>
        <v/>
      </c>
      <c r="DC135" s="390" t="str">
        <f ca="1">+IF(OFFSET('Sanitation Data'!$G$31,0,10*ROW('Sanitation Data'!G129))="","",OFFSET('Sanitation Data'!$G$31,0,10*ROW('Sanitation Data'!G129)))</f>
        <v/>
      </c>
      <c r="DD135" s="390" t="str">
        <f ca="1">+IF(OFFSET('Sanitation Data'!$G$32,0,10*ROW('Sanitation Data'!G129))="","",OFFSET('Sanitation Data'!$G$32,0,10*ROW('Sanitation Data'!G129)))</f>
        <v/>
      </c>
      <c r="DE135" s="390" t="str">
        <f ca="1">+IF(OFFSET('Sanitation Data'!$H$28,0,10*ROW('Sanitation Data'!H129))="","",OFFSET('Sanitation Data'!$H$28,0,10*ROW('Sanitation Data'!H129)))</f>
        <v/>
      </c>
      <c r="DF135" s="390" t="str">
        <f ca="1">+IF(OFFSET('Sanitation Data'!$H$29,0,10*ROW('Sanitation Data'!H129))="","",OFFSET('Sanitation Data'!$H$29,0,10*ROW('Sanitation Data'!H129)))</f>
        <v/>
      </c>
      <c r="DG135" s="390" t="str">
        <f ca="1">+IF(OFFSET('Sanitation Data'!$H$30,0,10*ROW('Sanitation Data'!H129))="","",OFFSET('Sanitation Data'!$H$30,0,10*ROW('Sanitation Data'!H129)))</f>
        <v/>
      </c>
      <c r="DH135" s="390" t="str">
        <f ca="1">+IF(OFFSET('Sanitation Data'!$H$31,0,10*ROW('Sanitation Data'!H129))="","",OFFSET('Sanitation Data'!$H$31,0,10*ROW('Sanitation Data'!H129)))</f>
        <v/>
      </c>
      <c r="DI135" s="390" t="str">
        <f ca="1">+IF(OFFSET('Sanitation Data'!$H$32,0,10*ROW('Sanitation Data'!H129))="","",OFFSET('Sanitation Data'!$H$32,0,10*ROW('Sanitation Data'!H129)))</f>
        <v/>
      </c>
      <c r="DJ135" s="390" t="str">
        <f ca="1">+IF(OFFSET('Sanitation Data'!$I$28,0,10*ROW('Sanitation Data'!I129))="","",OFFSET('Sanitation Data'!$I$28,0,10*ROW('Sanitation Data'!I129)))</f>
        <v/>
      </c>
      <c r="DK135" s="390" t="str">
        <f ca="1">+IF(OFFSET('Sanitation Data'!$I$29,0,10*ROW('Sanitation Data'!I129))="","",OFFSET('Sanitation Data'!$I$29,0,10*ROW('Sanitation Data'!I129)))</f>
        <v/>
      </c>
      <c r="DL135" s="390" t="str">
        <f ca="1">+IF(OFFSET('Sanitation Data'!$I$30,0,10*ROW('Sanitation Data'!I129))="","",OFFSET('Sanitation Data'!$I$30,0,10*ROW('Sanitation Data'!I129)))</f>
        <v/>
      </c>
      <c r="DM135" s="390" t="str">
        <f ca="1">+IF(OFFSET('Sanitation Data'!$I$31,0,10*ROW('Sanitation Data'!I129))="","",OFFSET('Sanitation Data'!$I$31,0,10*ROW('Sanitation Data'!I129)))</f>
        <v/>
      </c>
      <c r="DN135" s="390" t="str">
        <f ca="1">+IF(OFFSET('Sanitation Data'!$I$32,0,10*ROW('Sanitation Data'!I129))="","",OFFSET('Sanitation Data'!$I$32,0,10*ROW('Sanitation Data'!I129)))</f>
        <v/>
      </c>
      <c r="DO135" s="390" t="str">
        <f ca="1">+IF(OFFSET('Hygiene Data'!$D$11,0,10*ROW('Hygiene Data'!D129))="","",OFFSET('Hygiene Data'!$D$11,0,10*ROW('Hygiene Data'!D129)))</f>
        <v/>
      </c>
      <c r="DP135" s="390" t="str">
        <f ca="1">+IF(OFFSET('Hygiene Data'!$D$12,0,10*ROW('Hygiene Data'!D129))="","",OFFSET('Hygiene Data'!$D$12,0,10*ROW('Hygiene Data'!D129)))</f>
        <v/>
      </c>
      <c r="DQ135" s="390" t="str">
        <f ca="1">+IF(OFFSET('Hygiene Data'!$D$13,0,10*ROW('Hygiene Data'!D129))="","",OFFSET('Hygiene Data'!$D$13,0,10*ROW('Hygiene Data'!D129)))</f>
        <v/>
      </c>
      <c r="DR135" s="390" t="str">
        <f ca="1">+IF(OFFSET('Hygiene Data'!$E$11,0,10*ROW('Hygiene Data'!E129))="","",OFFSET('Hygiene Data'!$E$11,0,10*ROW('Hygiene Data'!E129)))</f>
        <v/>
      </c>
      <c r="DS135" s="390" t="str">
        <f ca="1">+IF(OFFSET('Hygiene Data'!$E$12,0,10*ROW('Hygiene Data'!E129))="","",OFFSET('Hygiene Data'!$E$12,0,10*ROW('Hygiene Data'!E129)))</f>
        <v/>
      </c>
      <c r="DT135" s="390" t="str">
        <f ca="1">+IF(OFFSET('Hygiene Data'!$E$13,0,10*ROW('Hygiene Data'!E129))="","",OFFSET('Hygiene Data'!$E$13,0,10*ROW('Hygiene Data'!E129)))</f>
        <v/>
      </c>
      <c r="DU135" s="390" t="str">
        <f ca="1">+IF(OFFSET('Hygiene Data'!$F$11,0,10*ROW('Hygiene Data'!F129))="","",OFFSET('Hygiene Data'!$F$11,0,10*ROW('Hygiene Data'!F129)))</f>
        <v/>
      </c>
      <c r="DV135" s="390" t="str">
        <f ca="1">+IF(OFFSET('Hygiene Data'!$F$12,0,10*ROW('Hygiene Data'!F129))="","",OFFSET('Hygiene Data'!$F$12,0,10*ROW('Hygiene Data'!F129)))</f>
        <v/>
      </c>
      <c r="DW135" s="390" t="str">
        <f ca="1">+IF(OFFSET('Hygiene Data'!$F$13,0,10*ROW('Hygiene Data'!F129))="","",OFFSET('Hygiene Data'!$F$13,0,10*ROW('Hygiene Data'!F129)))</f>
        <v/>
      </c>
      <c r="DX135" s="390" t="str">
        <f ca="1">+IF(OFFSET('Hygiene Data'!$G$11,0,10*ROW('Hygiene Data'!G129))="","",OFFSET('Hygiene Data'!$G$11,0,10*ROW('Hygiene Data'!G129)))</f>
        <v/>
      </c>
      <c r="DY135" s="390" t="str">
        <f ca="1">+IF(OFFSET('Hygiene Data'!$G$12,0,10*ROW('Hygiene Data'!G129))="","",OFFSET('Hygiene Data'!$G$12,0,10*ROW('Hygiene Data'!G129)))</f>
        <v/>
      </c>
      <c r="DZ135" s="390" t="str">
        <f ca="1">+IF(OFFSET('Hygiene Data'!$G$13,0,10*ROW('Hygiene Data'!G129))="","",OFFSET('Hygiene Data'!$G$13,0,10*ROW('Hygiene Data'!G129)))</f>
        <v/>
      </c>
      <c r="EA135" s="390" t="str">
        <f ca="1">+IF(OFFSET('Hygiene Data'!$H$11,0,10*ROW('Hygiene Data'!H129))="","",OFFSET('Hygiene Data'!$H$11,0,10*ROW('Hygiene Data'!H129)))</f>
        <v/>
      </c>
      <c r="EB135" s="390" t="str">
        <f ca="1">+IF(OFFSET('Hygiene Data'!$H$12,0,10*ROW('Hygiene Data'!H129))="","",OFFSET('Hygiene Data'!$H$12,0,10*ROW('Hygiene Data'!H129)))</f>
        <v/>
      </c>
      <c r="EC135" s="390" t="str">
        <f ca="1">+IF(OFFSET('Hygiene Data'!$H$13,0,10*ROW('Hygiene Data'!H129))="","",OFFSET('Hygiene Data'!$H$13,0,10*ROW('Hygiene Data'!H129)))</f>
        <v/>
      </c>
      <c r="ED135" s="390" t="str">
        <f ca="1">+IF(OFFSET('Hygiene Data'!$I$11,0,10*ROW('Hygiene Data'!I129))="","",OFFSET('Hygiene Data'!$I$11,0,10*ROW('Hygiene Data'!I129)))</f>
        <v/>
      </c>
      <c r="EE135" s="390" t="str">
        <f ca="1">+IF(OFFSET('Hygiene Data'!$I$12,0,10*ROW('Hygiene Data'!I129))="","",OFFSET('Hygiene Data'!$I$12,0,10*ROW('Hygiene Data'!I129)))</f>
        <v/>
      </c>
      <c r="EF135" s="390" t="str">
        <f ca="1">+IF(OFFSET('Hygiene Data'!$I$13,0,10*ROW('Hygiene Data'!I129))="","",OFFSET('Hygiene Data'!$I$13,0,10*ROW('Hygiene Data'!I129)))</f>
        <v/>
      </c>
    </row>
    <row r="136" spans="1:136" x14ac:dyDescent="0.25">
      <c r="A136" s="499" t="str">
        <f ca="1">+IF(OFFSET('Water Data'!$B$2,0,10*ROW('Water Data'!E130))="","",OFFSET('Water Data'!$B$2,0,10*ROW('Water Data'!E130)))</f>
        <v/>
      </c>
      <c r="B136" s="499"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26" t="str">
        <f t="shared" ca="1" si="2"/>
        <v/>
      </c>
      <c r="D136" s="527"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27"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27"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27"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27"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27"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27"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27"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27"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27"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27"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27"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27"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27"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27"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27"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27"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27"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28"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28"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28"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28"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28"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28"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28"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28"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28"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28"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28"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28"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28"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28"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28"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28"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28"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28"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28"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28"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28"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28"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28"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28"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28"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28"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28"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28"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28"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28"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29"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605"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29"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29"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29"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29"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29"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29"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29"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29"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29"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29"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29"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29"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29"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29"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29"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29"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90" t="str">
        <f ca="1">+IF(OFFSET('Water Data'!$D$27,0,10*ROW('Water Data'!D130))="","",OFFSET('Water Data'!$D$27,0,10*ROW('Water Data'!D130)))</f>
        <v/>
      </c>
      <c r="BT136" s="390" t="str">
        <f ca="1">+IF(OFFSET('Water Data'!$D$28,0,10*ROW('Water Data'!D130))="","",OFFSET('Water Data'!$D$28,0,10*ROW('Water Data'!D130)))</f>
        <v/>
      </c>
      <c r="BU136" s="390" t="str">
        <f ca="1">+IF(OFFSET('Water Data'!$D$29,0,10*ROW('Water Data'!D130))="","",OFFSET('Water Data'!$D$29,0,10*ROW('Water Data'!D130)))</f>
        <v/>
      </c>
      <c r="BV136" s="390" t="str">
        <f ca="1">+IF(OFFSET('Water Data'!$E$27,0,10*ROW('Water Data'!E130))="","",OFFSET('Water Data'!$E$27,0,10*ROW('Water Data'!E130)))</f>
        <v/>
      </c>
      <c r="BW136" s="390" t="str">
        <f ca="1">+IF(OFFSET('Water Data'!$E$28,0,10*ROW('Water Data'!E130))="","",OFFSET('Water Data'!$E$28,0,10*ROW('Water Data'!E130)))</f>
        <v/>
      </c>
      <c r="BX136" s="390" t="str">
        <f ca="1">+IF(OFFSET('Water Data'!$E$29,0,10*ROW('Water Data'!E130))="","",OFFSET('Water Data'!$E$29,0,10*ROW('Water Data'!E130)))</f>
        <v/>
      </c>
      <c r="BY136" s="390" t="str">
        <f ca="1">+IF(OFFSET('Water Data'!$F$27,0,10*ROW('Water Data'!F130))="","",OFFSET('Water Data'!$F$27,0,10*ROW('Water Data'!F130)))</f>
        <v/>
      </c>
      <c r="BZ136" s="390" t="str">
        <f ca="1">+IF(OFFSET('Water Data'!$F$28,0,10*ROW('Water Data'!F130))="","",OFFSET('Water Data'!$F$28,0,10*ROW('Water Data'!F130)))</f>
        <v/>
      </c>
      <c r="CA136" s="390" t="str">
        <f ca="1">+IF(OFFSET('Water Data'!$F$29,0,10*ROW('Water Data'!F130))="","",OFFSET('Water Data'!$F$29,0,10*ROW('Water Data'!F130)))</f>
        <v/>
      </c>
      <c r="CB136" s="390" t="str">
        <f ca="1">+IF(OFFSET('Water Data'!$G$27,0,10*ROW('Water Data'!G130))="","",OFFSET('Water Data'!$G$27,0,10*ROW('Water Data'!G130)))</f>
        <v/>
      </c>
      <c r="CC136" s="390" t="str">
        <f ca="1">+IF(OFFSET('Water Data'!$G$28,0,10*ROW('Water Data'!G130))="","",OFFSET('Water Data'!$G$28,0,10*ROW('Water Data'!G130)))</f>
        <v/>
      </c>
      <c r="CD136" s="390" t="str">
        <f ca="1">+IF(OFFSET('Water Data'!$G$29,0,10*ROW('Water Data'!G130))="","",OFFSET('Water Data'!$G$29,0,10*ROW('Water Data'!G130)))</f>
        <v/>
      </c>
      <c r="CE136" s="390" t="str">
        <f ca="1">+IF(OFFSET('Water Data'!$H$27,0,10*ROW('Water Data'!H130))="","",OFFSET('Water Data'!$H$27,0,10*ROW('Water Data'!H130)))</f>
        <v/>
      </c>
      <c r="CF136" s="390" t="str">
        <f ca="1">+IF(OFFSET('Water Data'!$H$28,0,10*ROW('Water Data'!H130))="","",OFFSET('Water Data'!$H$28,0,10*ROW('Water Data'!H130)))</f>
        <v/>
      </c>
      <c r="CG136" s="390" t="str">
        <f ca="1">+IF(OFFSET('Water Data'!$H$29,0,10*ROW('Water Data'!H130))="","",OFFSET('Water Data'!$H$29,0,10*ROW('Water Data'!H130)))</f>
        <v/>
      </c>
      <c r="CH136" s="390" t="str">
        <f ca="1">+IF(OFFSET('Water Data'!$I$27,0,10*ROW('Water Data'!I130))="","",OFFSET('Water Data'!$I$27,0,10*ROW('Water Data'!I130)))</f>
        <v/>
      </c>
      <c r="CI136" s="390" t="str">
        <f ca="1">+IF(OFFSET('Water Data'!$I$28,0,10*ROW('Water Data'!I130))="","",OFFSET('Water Data'!$I$28,0,10*ROW('Water Data'!I130)))</f>
        <v/>
      </c>
      <c r="CJ136" s="390" t="str">
        <f ca="1">+IF(OFFSET('Water Data'!$I$29,0,10*ROW('Water Data'!I130))="","",OFFSET('Water Data'!$I$29,0,10*ROW('Water Data'!I130)))</f>
        <v/>
      </c>
      <c r="CK136" s="390" t="str">
        <f ca="1">+IF(OFFSET('Sanitation Data'!$D$28,0,10*ROW('Sanitation Data'!D130))="","",OFFSET('Sanitation Data'!$D$28,0,10*ROW('Sanitation Data'!D130)))</f>
        <v/>
      </c>
      <c r="CL136" s="390" t="str">
        <f ca="1">+IF(OFFSET('Sanitation Data'!$D$29,0,10*ROW('Sanitation Data'!D130))="","",OFFSET('Sanitation Data'!$D$29,0,10*ROW('Sanitation Data'!D130)))</f>
        <v/>
      </c>
      <c r="CM136" s="390" t="str">
        <f ca="1">+IF(OFFSET('Sanitation Data'!$D$30,0,10*ROW('Sanitation Data'!D130))="","",OFFSET('Sanitation Data'!$D$30,0,10*ROW('Sanitation Data'!D130)))</f>
        <v/>
      </c>
      <c r="CN136" s="390" t="str">
        <f ca="1">+IF(OFFSET('Sanitation Data'!$D$31,0,10*ROW('Sanitation Data'!D130))="","",OFFSET('Sanitation Data'!$D$31,0,10*ROW('Sanitation Data'!D130)))</f>
        <v/>
      </c>
      <c r="CO136" s="390" t="str">
        <f ca="1">+IF(OFFSET('Sanitation Data'!$D$32,0,10*ROW('Sanitation Data'!D130))="","",OFFSET('Sanitation Data'!$D$32,0,10*ROW('Sanitation Data'!D130)))</f>
        <v/>
      </c>
      <c r="CP136" s="390" t="str">
        <f ca="1">+IF(OFFSET('Sanitation Data'!$E$28,0,10*ROW('Sanitation Data'!E130))="","",OFFSET('Sanitation Data'!$E$28,0,10*ROW('Sanitation Data'!E130)))</f>
        <v/>
      </c>
      <c r="CQ136" s="390" t="str">
        <f ca="1">+IF(OFFSET('Sanitation Data'!$E$29,0,10*ROW('Sanitation Data'!E130))="","",OFFSET('Sanitation Data'!$E$29,0,10*ROW('Sanitation Data'!E130)))</f>
        <v/>
      </c>
      <c r="CR136" s="390" t="str">
        <f ca="1">+IF(OFFSET('Sanitation Data'!$E$30,0,10*ROW('Sanitation Data'!E130))="","",OFFSET('Sanitation Data'!$E$30,0,10*ROW('Sanitation Data'!E130)))</f>
        <v/>
      </c>
      <c r="CS136" s="390" t="str">
        <f ca="1">+IF(OFFSET('Sanitation Data'!$E$31,0,10*ROW('Sanitation Data'!E130))="","",OFFSET('Sanitation Data'!$E$31,0,10*ROW('Sanitation Data'!E130)))</f>
        <v/>
      </c>
      <c r="CT136" s="390" t="str">
        <f ca="1">+IF(OFFSET('Sanitation Data'!$E$32,0,10*ROW('Sanitation Data'!E130))="","",OFFSET('Sanitation Data'!$E$32,0,10*ROW('Sanitation Data'!E130)))</f>
        <v/>
      </c>
      <c r="CU136" s="390" t="str">
        <f ca="1">+IF(OFFSET('Sanitation Data'!$F$28,0,10*ROW('Sanitation Data'!F130))="","",OFFSET('Sanitation Data'!$F$28,0,10*ROW('Sanitation Data'!F130)))</f>
        <v/>
      </c>
      <c r="CV136" s="390" t="str">
        <f ca="1">+IF(OFFSET('Sanitation Data'!$F$29,0,10*ROW('Sanitation Data'!F130))="","",OFFSET('Sanitation Data'!$F$29,0,10*ROW('Sanitation Data'!F130)))</f>
        <v/>
      </c>
      <c r="CW136" s="390" t="str">
        <f ca="1">+IF(OFFSET('Sanitation Data'!$F$30,0,10*ROW('Sanitation Data'!F130))="","",OFFSET('Sanitation Data'!$F$30,0,10*ROW('Sanitation Data'!F130)))</f>
        <v/>
      </c>
      <c r="CX136" s="390" t="str">
        <f ca="1">+IF(OFFSET('Sanitation Data'!$F$31,0,10*ROW('Sanitation Data'!F130))="","",OFFSET('Sanitation Data'!$F$31,0,10*ROW('Sanitation Data'!F130)))</f>
        <v/>
      </c>
      <c r="CY136" s="390" t="str">
        <f ca="1">+IF(OFFSET('Sanitation Data'!$F$32,0,10*ROW('Sanitation Data'!F130))="","",OFFSET('Sanitation Data'!$F$32,0,10*ROW('Sanitation Data'!F130)))</f>
        <v/>
      </c>
      <c r="CZ136" s="390" t="str">
        <f ca="1">+IF(OFFSET('Sanitation Data'!$G$28,0,10*ROW('Sanitation Data'!G130))="","",OFFSET('Sanitation Data'!$G$28,0,10*ROW('Sanitation Data'!G130)))</f>
        <v/>
      </c>
      <c r="DA136" s="390" t="str">
        <f ca="1">+IF(OFFSET('Sanitation Data'!$G$29,0,10*ROW('Sanitation Data'!G130))="","",OFFSET('Sanitation Data'!$G$29,0,10*ROW('Sanitation Data'!G130)))</f>
        <v/>
      </c>
      <c r="DB136" s="390" t="str">
        <f ca="1">+IF(OFFSET('Sanitation Data'!$G$30,0,10*ROW('Sanitation Data'!G130))="","",OFFSET('Sanitation Data'!$G$30,0,10*ROW('Sanitation Data'!G130)))</f>
        <v/>
      </c>
      <c r="DC136" s="390" t="str">
        <f ca="1">+IF(OFFSET('Sanitation Data'!$G$31,0,10*ROW('Sanitation Data'!G130))="","",OFFSET('Sanitation Data'!$G$31,0,10*ROW('Sanitation Data'!G130)))</f>
        <v/>
      </c>
      <c r="DD136" s="390" t="str">
        <f ca="1">+IF(OFFSET('Sanitation Data'!$G$32,0,10*ROW('Sanitation Data'!G130))="","",OFFSET('Sanitation Data'!$G$32,0,10*ROW('Sanitation Data'!G130)))</f>
        <v/>
      </c>
      <c r="DE136" s="390" t="str">
        <f ca="1">+IF(OFFSET('Sanitation Data'!$H$28,0,10*ROW('Sanitation Data'!H130))="","",OFFSET('Sanitation Data'!$H$28,0,10*ROW('Sanitation Data'!H130)))</f>
        <v/>
      </c>
      <c r="DF136" s="390" t="str">
        <f ca="1">+IF(OFFSET('Sanitation Data'!$H$29,0,10*ROW('Sanitation Data'!H130))="","",OFFSET('Sanitation Data'!$H$29,0,10*ROW('Sanitation Data'!H130)))</f>
        <v/>
      </c>
      <c r="DG136" s="390" t="str">
        <f ca="1">+IF(OFFSET('Sanitation Data'!$H$30,0,10*ROW('Sanitation Data'!H130))="","",OFFSET('Sanitation Data'!$H$30,0,10*ROW('Sanitation Data'!H130)))</f>
        <v/>
      </c>
      <c r="DH136" s="390" t="str">
        <f ca="1">+IF(OFFSET('Sanitation Data'!$H$31,0,10*ROW('Sanitation Data'!H130))="","",OFFSET('Sanitation Data'!$H$31,0,10*ROW('Sanitation Data'!H130)))</f>
        <v/>
      </c>
      <c r="DI136" s="390" t="str">
        <f ca="1">+IF(OFFSET('Sanitation Data'!$H$32,0,10*ROW('Sanitation Data'!H130))="","",OFFSET('Sanitation Data'!$H$32,0,10*ROW('Sanitation Data'!H130)))</f>
        <v/>
      </c>
      <c r="DJ136" s="390" t="str">
        <f ca="1">+IF(OFFSET('Sanitation Data'!$I$28,0,10*ROW('Sanitation Data'!I130))="","",OFFSET('Sanitation Data'!$I$28,0,10*ROW('Sanitation Data'!I130)))</f>
        <v/>
      </c>
      <c r="DK136" s="390" t="str">
        <f ca="1">+IF(OFFSET('Sanitation Data'!$I$29,0,10*ROW('Sanitation Data'!I130))="","",OFFSET('Sanitation Data'!$I$29,0,10*ROW('Sanitation Data'!I130)))</f>
        <v/>
      </c>
      <c r="DL136" s="390" t="str">
        <f ca="1">+IF(OFFSET('Sanitation Data'!$I$30,0,10*ROW('Sanitation Data'!I130))="","",OFFSET('Sanitation Data'!$I$30,0,10*ROW('Sanitation Data'!I130)))</f>
        <v/>
      </c>
      <c r="DM136" s="390" t="str">
        <f ca="1">+IF(OFFSET('Sanitation Data'!$I$31,0,10*ROW('Sanitation Data'!I130))="","",OFFSET('Sanitation Data'!$I$31,0,10*ROW('Sanitation Data'!I130)))</f>
        <v/>
      </c>
      <c r="DN136" s="390" t="str">
        <f ca="1">+IF(OFFSET('Sanitation Data'!$I$32,0,10*ROW('Sanitation Data'!I130))="","",OFFSET('Sanitation Data'!$I$32,0,10*ROW('Sanitation Data'!I130)))</f>
        <v/>
      </c>
      <c r="DO136" s="390" t="str">
        <f ca="1">+IF(OFFSET('Hygiene Data'!$D$11,0,10*ROW('Hygiene Data'!D130))="","",OFFSET('Hygiene Data'!$D$11,0,10*ROW('Hygiene Data'!D130)))</f>
        <v/>
      </c>
      <c r="DP136" s="390" t="str">
        <f ca="1">+IF(OFFSET('Hygiene Data'!$D$12,0,10*ROW('Hygiene Data'!D130))="","",OFFSET('Hygiene Data'!$D$12,0,10*ROW('Hygiene Data'!D130)))</f>
        <v/>
      </c>
      <c r="DQ136" s="390" t="str">
        <f ca="1">+IF(OFFSET('Hygiene Data'!$D$13,0,10*ROW('Hygiene Data'!D130))="","",OFFSET('Hygiene Data'!$D$13,0,10*ROW('Hygiene Data'!D130)))</f>
        <v/>
      </c>
      <c r="DR136" s="390" t="str">
        <f ca="1">+IF(OFFSET('Hygiene Data'!$E$11,0,10*ROW('Hygiene Data'!E130))="","",OFFSET('Hygiene Data'!$E$11,0,10*ROW('Hygiene Data'!E130)))</f>
        <v/>
      </c>
      <c r="DS136" s="390" t="str">
        <f ca="1">+IF(OFFSET('Hygiene Data'!$E$12,0,10*ROW('Hygiene Data'!E130))="","",OFFSET('Hygiene Data'!$E$12,0,10*ROW('Hygiene Data'!E130)))</f>
        <v/>
      </c>
      <c r="DT136" s="390" t="str">
        <f ca="1">+IF(OFFSET('Hygiene Data'!$E$13,0,10*ROW('Hygiene Data'!E130))="","",OFFSET('Hygiene Data'!$E$13,0,10*ROW('Hygiene Data'!E130)))</f>
        <v/>
      </c>
      <c r="DU136" s="390" t="str">
        <f ca="1">+IF(OFFSET('Hygiene Data'!$F$11,0,10*ROW('Hygiene Data'!F130))="","",OFFSET('Hygiene Data'!$F$11,0,10*ROW('Hygiene Data'!F130)))</f>
        <v/>
      </c>
      <c r="DV136" s="390" t="str">
        <f ca="1">+IF(OFFSET('Hygiene Data'!$F$12,0,10*ROW('Hygiene Data'!F130))="","",OFFSET('Hygiene Data'!$F$12,0,10*ROW('Hygiene Data'!F130)))</f>
        <v/>
      </c>
      <c r="DW136" s="390" t="str">
        <f ca="1">+IF(OFFSET('Hygiene Data'!$F$13,0,10*ROW('Hygiene Data'!F130))="","",OFFSET('Hygiene Data'!$F$13,0,10*ROW('Hygiene Data'!F130)))</f>
        <v/>
      </c>
      <c r="DX136" s="390" t="str">
        <f ca="1">+IF(OFFSET('Hygiene Data'!$G$11,0,10*ROW('Hygiene Data'!G130))="","",OFFSET('Hygiene Data'!$G$11,0,10*ROW('Hygiene Data'!G130)))</f>
        <v/>
      </c>
      <c r="DY136" s="390" t="str">
        <f ca="1">+IF(OFFSET('Hygiene Data'!$G$12,0,10*ROW('Hygiene Data'!G130))="","",OFFSET('Hygiene Data'!$G$12,0,10*ROW('Hygiene Data'!G130)))</f>
        <v/>
      </c>
      <c r="DZ136" s="390" t="str">
        <f ca="1">+IF(OFFSET('Hygiene Data'!$G$13,0,10*ROW('Hygiene Data'!G130))="","",OFFSET('Hygiene Data'!$G$13,0,10*ROW('Hygiene Data'!G130)))</f>
        <v/>
      </c>
      <c r="EA136" s="390" t="str">
        <f ca="1">+IF(OFFSET('Hygiene Data'!$H$11,0,10*ROW('Hygiene Data'!H130))="","",OFFSET('Hygiene Data'!$H$11,0,10*ROW('Hygiene Data'!H130)))</f>
        <v/>
      </c>
      <c r="EB136" s="390" t="str">
        <f ca="1">+IF(OFFSET('Hygiene Data'!$H$12,0,10*ROW('Hygiene Data'!H130))="","",OFFSET('Hygiene Data'!$H$12,0,10*ROW('Hygiene Data'!H130)))</f>
        <v/>
      </c>
      <c r="EC136" s="390" t="str">
        <f ca="1">+IF(OFFSET('Hygiene Data'!$H$13,0,10*ROW('Hygiene Data'!H130))="","",OFFSET('Hygiene Data'!$H$13,0,10*ROW('Hygiene Data'!H130)))</f>
        <v/>
      </c>
      <c r="ED136" s="390" t="str">
        <f ca="1">+IF(OFFSET('Hygiene Data'!$I$11,0,10*ROW('Hygiene Data'!I130))="","",OFFSET('Hygiene Data'!$I$11,0,10*ROW('Hygiene Data'!I130)))</f>
        <v/>
      </c>
      <c r="EE136" s="390" t="str">
        <f ca="1">+IF(OFFSET('Hygiene Data'!$I$12,0,10*ROW('Hygiene Data'!I130))="","",OFFSET('Hygiene Data'!$I$12,0,10*ROW('Hygiene Data'!I130)))</f>
        <v/>
      </c>
      <c r="EF136" s="390" t="str">
        <f ca="1">+IF(OFFSET('Hygiene Data'!$I$13,0,10*ROW('Hygiene Data'!I130))="","",OFFSET('Hygiene Data'!$I$13,0,10*ROW('Hygiene Data'!I130)))</f>
        <v/>
      </c>
    </row>
    <row r="137" spans="1:136" x14ac:dyDescent="0.25">
      <c r="A137" s="499" t="str">
        <f ca="1">+IF(OFFSET('Water Data'!$B$2,0,10*ROW('Water Data'!E131))="","",OFFSET('Water Data'!$B$2,0,10*ROW('Water Data'!E131)))</f>
        <v/>
      </c>
      <c r="B137" s="499"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26" t="str">
        <f t="shared" ca="1" si="2"/>
        <v/>
      </c>
      <c r="D137" s="527"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27"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27"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27"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27"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27"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27"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27"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27"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27"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27"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27"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27"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27"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27"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27"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27"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27"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28"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28"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28"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28"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28"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28"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28"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28"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28"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28"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28"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28"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28"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28"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28"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28"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28"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28"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28"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28"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28"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28"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28"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28"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28"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28"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28"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28"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28"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28"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29"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605"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29"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29"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29"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29"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29"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29"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29"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29"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29"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29"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29"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29"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29"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29"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29"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29"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90" t="str">
        <f ca="1">+IF(OFFSET('Water Data'!$D$27,0,10*ROW('Water Data'!D131))="","",OFFSET('Water Data'!$D$27,0,10*ROW('Water Data'!D131)))</f>
        <v/>
      </c>
      <c r="BT137" s="390" t="str">
        <f ca="1">+IF(OFFSET('Water Data'!$D$28,0,10*ROW('Water Data'!D131))="","",OFFSET('Water Data'!$D$28,0,10*ROW('Water Data'!D131)))</f>
        <v/>
      </c>
      <c r="BU137" s="390" t="str">
        <f ca="1">+IF(OFFSET('Water Data'!$D$29,0,10*ROW('Water Data'!D131))="","",OFFSET('Water Data'!$D$29,0,10*ROW('Water Data'!D131)))</f>
        <v/>
      </c>
      <c r="BV137" s="390" t="str">
        <f ca="1">+IF(OFFSET('Water Data'!$E$27,0,10*ROW('Water Data'!E131))="","",OFFSET('Water Data'!$E$27,0,10*ROW('Water Data'!E131)))</f>
        <v/>
      </c>
      <c r="BW137" s="390" t="str">
        <f ca="1">+IF(OFFSET('Water Data'!$E$28,0,10*ROW('Water Data'!E131))="","",OFFSET('Water Data'!$E$28,0,10*ROW('Water Data'!E131)))</f>
        <v/>
      </c>
      <c r="BX137" s="390" t="str">
        <f ca="1">+IF(OFFSET('Water Data'!$E$29,0,10*ROW('Water Data'!E131))="","",OFFSET('Water Data'!$E$29,0,10*ROW('Water Data'!E131)))</f>
        <v/>
      </c>
      <c r="BY137" s="390" t="str">
        <f ca="1">+IF(OFFSET('Water Data'!$F$27,0,10*ROW('Water Data'!F131))="","",OFFSET('Water Data'!$F$27,0,10*ROW('Water Data'!F131)))</f>
        <v/>
      </c>
      <c r="BZ137" s="390" t="str">
        <f ca="1">+IF(OFFSET('Water Data'!$F$28,0,10*ROW('Water Data'!F131))="","",OFFSET('Water Data'!$F$28,0,10*ROW('Water Data'!F131)))</f>
        <v/>
      </c>
      <c r="CA137" s="390" t="str">
        <f ca="1">+IF(OFFSET('Water Data'!$F$29,0,10*ROW('Water Data'!F131))="","",OFFSET('Water Data'!$F$29,0,10*ROW('Water Data'!F131)))</f>
        <v/>
      </c>
      <c r="CB137" s="390" t="str">
        <f ca="1">+IF(OFFSET('Water Data'!$G$27,0,10*ROW('Water Data'!G131))="","",OFFSET('Water Data'!$G$27,0,10*ROW('Water Data'!G131)))</f>
        <v/>
      </c>
      <c r="CC137" s="390" t="str">
        <f ca="1">+IF(OFFSET('Water Data'!$G$28,0,10*ROW('Water Data'!G131))="","",OFFSET('Water Data'!$G$28,0,10*ROW('Water Data'!G131)))</f>
        <v/>
      </c>
      <c r="CD137" s="390" t="str">
        <f ca="1">+IF(OFFSET('Water Data'!$G$29,0,10*ROW('Water Data'!G131))="","",OFFSET('Water Data'!$G$29,0,10*ROW('Water Data'!G131)))</f>
        <v/>
      </c>
      <c r="CE137" s="390" t="str">
        <f ca="1">+IF(OFFSET('Water Data'!$H$27,0,10*ROW('Water Data'!H131))="","",OFFSET('Water Data'!$H$27,0,10*ROW('Water Data'!H131)))</f>
        <v/>
      </c>
      <c r="CF137" s="390" t="str">
        <f ca="1">+IF(OFFSET('Water Data'!$H$28,0,10*ROW('Water Data'!H131))="","",OFFSET('Water Data'!$H$28,0,10*ROW('Water Data'!H131)))</f>
        <v/>
      </c>
      <c r="CG137" s="390" t="str">
        <f ca="1">+IF(OFFSET('Water Data'!$H$29,0,10*ROW('Water Data'!H131))="","",OFFSET('Water Data'!$H$29,0,10*ROW('Water Data'!H131)))</f>
        <v/>
      </c>
      <c r="CH137" s="390" t="str">
        <f ca="1">+IF(OFFSET('Water Data'!$I$27,0,10*ROW('Water Data'!I131))="","",OFFSET('Water Data'!$I$27,0,10*ROW('Water Data'!I131)))</f>
        <v/>
      </c>
      <c r="CI137" s="390" t="str">
        <f ca="1">+IF(OFFSET('Water Data'!$I$28,0,10*ROW('Water Data'!I131))="","",OFFSET('Water Data'!$I$28,0,10*ROW('Water Data'!I131)))</f>
        <v/>
      </c>
      <c r="CJ137" s="390" t="str">
        <f ca="1">+IF(OFFSET('Water Data'!$I$29,0,10*ROW('Water Data'!I131))="","",OFFSET('Water Data'!$I$29,0,10*ROW('Water Data'!I131)))</f>
        <v/>
      </c>
      <c r="CK137" s="390" t="str">
        <f ca="1">+IF(OFFSET('Sanitation Data'!$D$28,0,10*ROW('Sanitation Data'!D131))="","",OFFSET('Sanitation Data'!$D$28,0,10*ROW('Sanitation Data'!D131)))</f>
        <v/>
      </c>
      <c r="CL137" s="390" t="str">
        <f ca="1">+IF(OFFSET('Sanitation Data'!$D$29,0,10*ROW('Sanitation Data'!D131))="","",OFFSET('Sanitation Data'!$D$29,0,10*ROW('Sanitation Data'!D131)))</f>
        <v/>
      </c>
      <c r="CM137" s="390" t="str">
        <f ca="1">+IF(OFFSET('Sanitation Data'!$D$30,0,10*ROW('Sanitation Data'!D131))="","",OFFSET('Sanitation Data'!$D$30,0,10*ROW('Sanitation Data'!D131)))</f>
        <v/>
      </c>
      <c r="CN137" s="390" t="str">
        <f ca="1">+IF(OFFSET('Sanitation Data'!$D$31,0,10*ROW('Sanitation Data'!D131))="","",OFFSET('Sanitation Data'!$D$31,0,10*ROW('Sanitation Data'!D131)))</f>
        <v/>
      </c>
      <c r="CO137" s="390" t="str">
        <f ca="1">+IF(OFFSET('Sanitation Data'!$D$32,0,10*ROW('Sanitation Data'!D131))="","",OFFSET('Sanitation Data'!$D$32,0,10*ROW('Sanitation Data'!D131)))</f>
        <v/>
      </c>
      <c r="CP137" s="390" t="str">
        <f ca="1">+IF(OFFSET('Sanitation Data'!$E$28,0,10*ROW('Sanitation Data'!E131))="","",OFFSET('Sanitation Data'!$E$28,0,10*ROW('Sanitation Data'!E131)))</f>
        <v/>
      </c>
      <c r="CQ137" s="390" t="str">
        <f ca="1">+IF(OFFSET('Sanitation Data'!$E$29,0,10*ROW('Sanitation Data'!E131))="","",OFFSET('Sanitation Data'!$E$29,0,10*ROW('Sanitation Data'!E131)))</f>
        <v/>
      </c>
      <c r="CR137" s="390" t="str">
        <f ca="1">+IF(OFFSET('Sanitation Data'!$E$30,0,10*ROW('Sanitation Data'!E131))="","",OFFSET('Sanitation Data'!$E$30,0,10*ROW('Sanitation Data'!E131)))</f>
        <v/>
      </c>
      <c r="CS137" s="390" t="str">
        <f ca="1">+IF(OFFSET('Sanitation Data'!$E$31,0,10*ROW('Sanitation Data'!E131))="","",OFFSET('Sanitation Data'!$E$31,0,10*ROW('Sanitation Data'!E131)))</f>
        <v/>
      </c>
      <c r="CT137" s="390" t="str">
        <f ca="1">+IF(OFFSET('Sanitation Data'!$E$32,0,10*ROW('Sanitation Data'!E131))="","",OFFSET('Sanitation Data'!$E$32,0,10*ROW('Sanitation Data'!E131)))</f>
        <v/>
      </c>
      <c r="CU137" s="390" t="str">
        <f ca="1">+IF(OFFSET('Sanitation Data'!$F$28,0,10*ROW('Sanitation Data'!F131))="","",OFFSET('Sanitation Data'!$F$28,0,10*ROW('Sanitation Data'!F131)))</f>
        <v/>
      </c>
      <c r="CV137" s="390" t="str">
        <f ca="1">+IF(OFFSET('Sanitation Data'!$F$29,0,10*ROW('Sanitation Data'!F131))="","",OFFSET('Sanitation Data'!$F$29,0,10*ROW('Sanitation Data'!F131)))</f>
        <v/>
      </c>
      <c r="CW137" s="390" t="str">
        <f ca="1">+IF(OFFSET('Sanitation Data'!$F$30,0,10*ROW('Sanitation Data'!F131))="","",OFFSET('Sanitation Data'!$F$30,0,10*ROW('Sanitation Data'!F131)))</f>
        <v/>
      </c>
      <c r="CX137" s="390" t="str">
        <f ca="1">+IF(OFFSET('Sanitation Data'!$F$31,0,10*ROW('Sanitation Data'!F131))="","",OFFSET('Sanitation Data'!$F$31,0,10*ROW('Sanitation Data'!F131)))</f>
        <v/>
      </c>
      <c r="CY137" s="390" t="str">
        <f ca="1">+IF(OFFSET('Sanitation Data'!$F$32,0,10*ROW('Sanitation Data'!F131))="","",OFFSET('Sanitation Data'!$F$32,0,10*ROW('Sanitation Data'!F131)))</f>
        <v/>
      </c>
      <c r="CZ137" s="390" t="str">
        <f ca="1">+IF(OFFSET('Sanitation Data'!$G$28,0,10*ROW('Sanitation Data'!G131))="","",OFFSET('Sanitation Data'!$G$28,0,10*ROW('Sanitation Data'!G131)))</f>
        <v/>
      </c>
      <c r="DA137" s="390" t="str">
        <f ca="1">+IF(OFFSET('Sanitation Data'!$G$29,0,10*ROW('Sanitation Data'!G131))="","",OFFSET('Sanitation Data'!$G$29,0,10*ROW('Sanitation Data'!G131)))</f>
        <v/>
      </c>
      <c r="DB137" s="390" t="str">
        <f ca="1">+IF(OFFSET('Sanitation Data'!$G$30,0,10*ROW('Sanitation Data'!G131))="","",OFFSET('Sanitation Data'!$G$30,0,10*ROW('Sanitation Data'!G131)))</f>
        <v/>
      </c>
      <c r="DC137" s="390" t="str">
        <f ca="1">+IF(OFFSET('Sanitation Data'!$G$31,0,10*ROW('Sanitation Data'!G131))="","",OFFSET('Sanitation Data'!$G$31,0,10*ROW('Sanitation Data'!G131)))</f>
        <v/>
      </c>
      <c r="DD137" s="390" t="str">
        <f ca="1">+IF(OFFSET('Sanitation Data'!$G$32,0,10*ROW('Sanitation Data'!G131))="","",OFFSET('Sanitation Data'!$G$32,0,10*ROW('Sanitation Data'!G131)))</f>
        <v/>
      </c>
      <c r="DE137" s="390" t="str">
        <f ca="1">+IF(OFFSET('Sanitation Data'!$H$28,0,10*ROW('Sanitation Data'!H131))="","",OFFSET('Sanitation Data'!$H$28,0,10*ROW('Sanitation Data'!H131)))</f>
        <v/>
      </c>
      <c r="DF137" s="390" t="str">
        <f ca="1">+IF(OFFSET('Sanitation Data'!$H$29,0,10*ROW('Sanitation Data'!H131))="","",OFFSET('Sanitation Data'!$H$29,0,10*ROW('Sanitation Data'!H131)))</f>
        <v/>
      </c>
      <c r="DG137" s="390" t="str">
        <f ca="1">+IF(OFFSET('Sanitation Data'!$H$30,0,10*ROW('Sanitation Data'!H131))="","",OFFSET('Sanitation Data'!$H$30,0,10*ROW('Sanitation Data'!H131)))</f>
        <v/>
      </c>
      <c r="DH137" s="390" t="str">
        <f ca="1">+IF(OFFSET('Sanitation Data'!$H$31,0,10*ROW('Sanitation Data'!H131))="","",OFFSET('Sanitation Data'!$H$31,0,10*ROW('Sanitation Data'!H131)))</f>
        <v/>
      </c>
      <c r="DI137" s="390" t="str">
        <f ca="1">+IF(OFFSET('Sanitation Data'!$H$32,0,10*ROW('Sanitation Data'!H131))="","",OFFSET('Sanitation Data'!$H$32,0,10*ROW('Sanitation Data'!H131)))</f>
        <v/>
      </c>
      <c r="DJ137" s="390" t="str">
        <f ca="1">+IF(OFFSET('Sanitation Data'!$I$28,0,10*ROW('Sanitation Data'!I131))="","",OFFSET('Sanitation Data'!$I$28,0,10*ROW('Sanitation Data'!I131)))</f>
        <v/>
      </c>
      <c r="DK137" s="390" t="str">
        <f ca="1">+IF(OFFSET('Sanitation Data'!$I$29,0,10*ROW('Sanitation Data'!I131))="","",OFFSET('Sanitation Data'!$I$29,0,10*ROW('Sanitation Data'!I131)))</f>
        <v/>
      </c>
      <c r="DL137" s="390" t="str">
        <f ca="1">+IF(OFFSET('Sanitation Data'!$I$30,0,10*ROW('Sanitation Data'!I131))="","",OFFSET('Sanitation Data'!$I$30,0,10*ROW('Sanitation Data'!I131)))</f>
        <v/>
      </c>
      <c r="DM137" s="390" t="str">
        <f ca="1">+IF(OFFSET('Sanitation Data'!$I$31,0,10*ROW('Sanitation Data'!I131))="","",OFFSET('Sanitation Data'!$I$31,0,10*ROW('Sanitation Data'!I131)))</f>
        <v/>
      </c>
      <c r="DN137" s="390" t="str">
        <f ca="1">+IF(OFFSET('Sanitation Data'!$I$32,0,10*ROW('Sanitation Data'!I131))="","",OFFSET('Sanitation Data'!$I$32,0,10*ROW('Sanitation Data'!I131)))</f>
        <v/>
      </c>
      <c r="DO137" s="390" t="str">
        <f ca="1">+IF(OFFSET('Hygiene Data'!$D$11,0,10*ROW('Hygiene Data'!D131))="","",OFFSET('Hygiene Data'!$D$11,0,10*ROW('Hygiene Data'!D131)))</f>
        <v/>
      </c>
      <c r="DP137" s="390" t="str">
        <f ca="1">+IF(OFFSET('Hygiene Data'!$D$12,0,10*ROW('Hygiene Data'!D131))="","",OFFSET('Hygiene Data'!$D$12,0,10*ROW('Hygiene Data'!D131)))</f>
        <v/>
      </c>
      <c r="DQ137" s="390" t="str">
        <f ca="1">+IF(OFFSET('Hygiene Data'!$D$13,0,10*ROW('Hygiene Data'!D131))="","",OFFSET('Hygiene Data'!$D$13,0,10*ROW('Hygiene Data'!D131)))</f>
        <v/>
      </c>
      <c r="DR137" s="390" t="str">
        <f ca="1">+IF(OFFSET('Hygiene Data'!$E$11,0,10*ROW('Hygiene Data'!E131))="","",OFFSET('Hygiene Data'!$E$11,0,10*ROW('Hygiene Data'!E131)))</f>
        <v/>
      </c>
      <c r="DS137" s="390" t="str">
        <f ca="1">+IF(OFFSET('Hygiene Data'!$E$12,0,10*ROW('Hygiene Data'!E131))="","",OFFSET('Hygiene Data'!$E$12,0,10*ROW('Hygiene Data'!E131)))</f>
        <v/>
      </c>
      <c r="DT137" s="390" t="str">
        <f ca="1">+IF(OFFSET('Hygiene Data'!$E$13,0,10*ROW('Hygiene Data'!E131))="","",OFFSET('Hygiene Data'!$E$13,0,10*ROW('Hygiene Data'!E131)))</f>
        <v/>
      </c>
      <c r="DU137" s="390" t="str">
        <f ca="1">+IF(OFFSET('Hygiene Data'!$F$11,0,10*ROW('Hygiene Data'!F131))="","",OFFSET('Hygiene Data'!$F$11,0,10*ROW('Hygiene Data'!F131)))</f>
        <v/>
      </c>
      <c r="DV137" s="390" t="str">
        <f ca="1">+IF(OFFSET('Hygiene Data'!$F$12,0,10*ROW('Hygiene Data'!F131))="","",OFFSET('Hygiene Data'!$F$12,0,10*ROW('Hygiene Data'!F131)))</f>
        <v/>
      </c>
      <c r="DW137" s="390" t="str">
        <f ca="1">+IF(OFFSET('Hygiene Data'!$F$13,0,10*ROW('Hygiene Data'!F131))="","",OFFSET('Hygiene Data'!$F$13,0,10*ROW('Hygiene Data'!F131)))</f>
        <v/>
      </c>
      <c r="DX137" s="390" t="str">
        <f ca="1">+IF(OFFSET('Hygiene Data'!$G$11,0,10*ROW('Hygiene Data'!G131))="","",OFFSET('Hygiene Data'!$G$11,0,10*ROW('Hygiene Data'!G131)))</f>
        <v/>
      </c>
      <c r="DY137" s="390" t="str">
        <f ca="1">+IF(OFFSET('Hygiene Data'!$G$12,0,10*ROW('Hygiene Data'!G131))="","",OFFSET('Hygiene Data'!$G$12,0,10*ROW('Hygiene Data'!G131)))</f>
        <v/>
      </c>
      <c r="DZ137" s="390" t="str">
        <f ca="1">+IF(OFFSET('Hygiene Data'!$G$13,0,10*ROW('Hygiene Data'!G131))="","",OFFSET('Hygiene Data'!$G$13,0,10*ROW('Hygiene Data'!G131)))</f>
        <v/>
      </c>
      <c r="EA137" s="390" t="str">
        <f ca="1">+IF(OFFSET('Hygiene Data'!$H$11,0,10*ROW('Hygiene Data'!H131))="","",OFFSET('Hygiene Data'!$H$11,0,10*ROW('Hygiene Data'!H131)))</f>
        <v/>
      </c>
      <c r="EB137" s="390" t="str">
        <f ca="1">+IF(OFFSET('Hygiene Data'!$H$12,0,10*ROW('Hygiene Data'!H131))="","",OFFSET('Hygiene Data'!$H$12,0,10*ROW('Hygiene Data'!H131)))</f>
        <v/>
      </c>
      <c r="EC137" s="390" t="str">
        <f ca="1">+IF(OFFSET('Hygiene Data'!$H$13,0,10*ROW('Hygiene Data'!H131))="","",OFFSET('Hygiene Data'!$H$13,0,10*ROW('Hygiene Data'!H131)))</f>
        <v/>
      </c>
      <c r="ED137" s="390" t="str">
        <f ca="1">+IF(OFFSET('Hygiene Data'!$I$11,0,10*ROW('Hygiene Data'!I131))="","",OFFSET('Hygiene Data'!$I$11,0,10*ROW('Hygiene Data'!I131)))</f>
        <v/>
      </c>
      <c r="EE137" s="390" t="str">
        <f ca="1">+IF(OFFSET('Hygiene Data'!$I$12,0,10*ROW('Hygiene Data'!I131))="","",OFFSET('Hygiene Data'!$I$12,0,10*ROW('Hygiene Data'!I131)))</f>
        <v/>
      </c>
      <c r="EF137" s="390" t="str">
        <f ca="1">+IF(OFFSET('Hygiene Data'!$I$13,0,10*ROW('Hygiene Data'!I131))="","",OFFSET('Hygiene Data'!$I$13,0,10*ROW('Hygiene Data'!I131)))</f>
        <v/>
      </c>
    </row>
    <row r="138" spans="1:136" x14ac:dyDescent="0.25">
      <c r="A138" s="499" t="str">
        <f ca="1">+IF(OFFSET('Water Data'!$B$2,0,10*ROW('Water Data'!E132))="","",OFFSET('Water Data'!$B$2,0,10*ROW('Water Data'!E132)))</f>
        <v/>
      </c>
      <c r="B138" s="499"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26" t="str">
        <f t="shared" ca="1" si="2"/>
        <v/>
      </c>
      <c r="D138" s="527"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27"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27"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27"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27"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27"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27"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27"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27"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27"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27"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27"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27"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27"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27"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27"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27"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27"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28"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28"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28"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28"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28"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28"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28"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28"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28"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28"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28"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28"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28"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28"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28"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28"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28"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28"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28"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28"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28"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28"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28"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28"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28"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28"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28"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28"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28"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28"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29"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605"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29"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29"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29"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29"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29"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29"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29"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29"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29"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29"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29"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29"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29"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29"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29"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29"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90" t="str">
        <f ca="1">+IF(OFFSET('Water Data'!$D$27,0,10*ROW('Water Data'!D132))="","",OFFSET('Water Data'!$D$27,0,10*ROW('Water Data'!D132)))</f>
        <v/>
      </c>
      <c r="BT138" s="390" t="str">
        <f ca="1">+IF(OFFSET('Water Data'!$D$28,0,10*ROW('Water Data'!D132))="","",OFFSET('Water Data'!$D$28,0,10*ROW('Water Data'!D132)))</f>
        <v/>
      </c>
      <c r="BU138" s="390" t="str">
        <f ca="1">+IF(OFFSET('Water Data'!$D$29,0,10*ROW('Water Data'!D132))="","",OFFSET('Water Data'!$D$29,0,10*ROW('Water Data'!D132)))</f>
        <v/>
      </c>
      <c r="BV138" s="390" t="str">
        <f ca="1">+IF(OFFSET('Water Data'!$E$27,0,10*ROW('Water Data'!E132))="","",OFFSET('Water Data'!$E$27,0,10*ROW('Water Data'!E132)))</f>
        <v/>
      </c>
      <c r="BW138" s="390" t="str">
        <f ca="1">+IF(OFFSET('Water Data'!$E$28,0,10*ROW('Water Data'!E132))="","",OFFSET('Water Data'!$E$28,0,10*ROW('Water Data'!E132)))</f>
        <v/>
      </c>
      <c r="BX138" s="390" t="str">
        <f ca="1">+IF(OFFSET('Water Data'!$E$29,0,10*ROW('Water Data'!E132))="","",OFFSET('Water Data'!$E$29,0,10*ROW('Water Data'!E132)))</f>
        <v/>
      </c>
      <c r="BY138" s="390" t="str">
        <f ca="1">+IF(OFFSET('Water Data'!$F$27,0,10*ROW('Water Data'!F132))="","",OFFSET('Water Data'!$F$27,0,10*ROW('Water Data'!F132)))</f>
        <v/>
      </c>
      <c r="BZ138" s="390" t="str">
        <f ca="1">+IF(OFFSET('Water Data'!$F$28,0,10*ROW('Water Data'!F132))="","",OFFSET('Water Data'!$F$28,0,10*ROW('Water Data'!F132)))</f>
        <v/>
      </c>
      <c r="CA138" s="390" t="str">
        <f ca="1">+IF(OFFSET('Water Data'!$F$29,0,10*ROW('Water Data'!F132))="","",OFFSET('Water Data'!$F$29,0,10*ROW('Water Data'!F132)))</f>
        <v/>
      </c>
      <c r="CB138" s="390" t="str">
        <f ca="1">+IF(OFFSET('Water Data'!$G$27,0,10*ROW('Water Data'!G132))="","",OFFSET('Water Data'!$G$27,0,10*ROW('Water Data'!G132)))</f>
        <v/>
      </c>
      <c r="CC138" s="390" t="str">
        <f ca="1">+IF(OFFSET('Water Data'!$G$28,0,10*ROW('Water Data'!G132))="","",OFFSET('Water Data'!$G$28,0,10*ROW('Water Data'!G132)))</f>
        <v/>
      </c>
      <c r="CD138" s="390" t="str">
        <f ca="1">+IF(OFFSET('Water Data'!$G$29,0,10*ROW('Water Data'!G132))="","",OFFSET('Water Data'!$G$29,0,10*ROW('Water Data'!G132)))</f>
        <v/>
      </c>
      <c r="CE138" s="390" t="str">
        <f ca="1">+IF(OFFSET('Water Data'!$H$27,0,10*ROW('Water Data'!H132))="","",OFFSET('Water Data'!$H$27,0,10*ROW('Water Data'!H132)))</f>
        <v/>
      </c>
      <c r="CF138" s="390" t="str">
        <f ca="1">+IF(OFFSET('Water Data'!$H$28,0,10*ROW('Water Data'!H132))="","",OFFSET('Water Data'!$H$28,0,10*ROW('Water Data'!H132)))</f>
        <v/>
      </c>
      <c r="CG138" s="390" t="str">
        <f ca="1">+IF(OFFSET('Water Data'!$H$29,0,10*ROW('Water Data'!H132))="","",OFFSET('Water Data'!$H$29,0,10*ROW('Water Data'!H132)))</f>
        <v/>
      </c>
      <c r="CH138" s="390" t="str">
        <f ca="1">+IF(OFFSET('Water Data'!$I$27,0,10*ROW('Water Data'!I132))="","",OFFSET('Water Data'!$I$27,0,10*ROW('Water Data'!I132)))</f>
        <v/>
      </c>
      <c r="CI138" s="390" t="str">
        <f ca="1">+IF(OFFSET('Water Data'!$I$28,0,10*ROW('Water Data'!I132))="","",OFFSET('Water Data'!$I$28,0,10*ROW('Water Data'!I132)))</f>
        <v/>
      </c>
      <c r="CJ138" s="390" t="str">
        <f ca="1">+IF(OFFSET('Water Data'!$I$29,0,10*ROW('Water Data'!I132))="","",OFFSET('Water Data'!$I$29,0,10*ROW('Water Data'!I132)))</f>
        <v/>
      </c>
      <c r="CK138" s="390" t="str">
        <f ca="1">+IF(OFFSET('Sanitation Data'!$D$28,0,10*ROW('Sanitation Data'!D132))="","",OFFSET('Sanitation Data'!$D$28,0,10*ROW('Sanitation Data'!D132)))</f>
        <v/>
      </c>
      <c r="CL138" s="390" t="str">
        <f ca="1">+IF(OFFSET('Sanitation Data'!$D$29,0,10*ROW('Sanitation Data'!D132))="","",OFFSET('Sanitation Data'!$D$29,0,10*ROW('Sanitation Data'!D132)))</f>
        <v/>
      </c>
      <c r="CM138" s="390" t="str">
        <f ca="1">+IF(OFFSET('Sanitation Data'!$D$30,0,10*ROW('Sanitation Data'!D132))="","",OFFSET('Sanitation Data'!$D$30,0,10*ROW('Sanitation Data'!D132)))</f>
        <v/>
      </c>
      <c r="CN138" s="390" t="str">
        <f ca="1">+IF(OFFSET('Sanitation Data'!$D$31,0,10*ROW('Sanitation Data'!D132))="","",OFFSET('Sanitation Data'!$D$31,0,10*ROW('Sanitation Data'!D132)))</f>
        <v/>
      </c>
      <c r="CO138" s="390" t="str">
        <f ca="1">+IF(OFFSET('Sanitation Data'!$D$32,0,10*ROW('Sanitation Data'!D132))="","",OFFSET('Sanitation Data'!$D$32,0,10*ROW('Sanitation Data'!D132)))</f>
        <v/>
      </c>
      <c r="CP138" s="390" t="str">
        <f ca="1">+IF(OFFSET('Sanitation Data'!$E$28,0,10*ROW('Sanitation Data'!E132))="","",OFFSET('Sanitation Data'!$E$28,0,10*ROW('Sanitation Data'!E132)))</f>
        <v/>
      </c>
      <c r="CQ138" s="390" t="str">
        <f ca="1">+IF(OFFSET('Sanitation Data'!$E$29,0,10*ROW('Sanitation Data'!E132))="","",OFFSET('Sanitation Data'!$E$29,0,10*ROW('Sanitation Data'!E132)))</f>
        <v/>
      </c>
      <c r="CR138" s="390" t="str">
        <f ca="1">+IF(OFFSET('Sanitation Data'!$E$30,0,10*ROW('Sanitation Data'!E132))="","",OFFSET('Sanitation Data'!$E$30,0,10*ROW('Sanitation Data'!E132)))</f>
        <v/>
      </c>
      <c r="CS138" s="390" t="str">
        <f ca="1">+IF(OFFSET('Sanitation Data'!$E$31,0,10*ROW('Sanitation Data'!E132))="","",OFFSET('Sanitation Data'!$E$31,0,10*ROW('Sanitation Data'!E132)))</f>
        <v/>
      </c>
      <c r="CT138" s="390" t="str">
        <f ca="1">+IF(OFFSET('Sanitation Data'!$E$32,0,10*ROW('Sanitation Data'!E132))="","",OFFSET('Sanitation Data'!$E$32,0,10*ROW('Sanitation Data'!E132)))</f>
        <v/>
      </c>
      <c r="CU138" s="390" t="str">
        <f ca="1">+IF(OFFSET('Sanitation Data'!$F$28,0,10*ROW('Sanitation Data'!F132))="","",OFFSET('Sanitation Data'!$F$28,0,10*ROW('Sanitation Data'!F132)))</f>
        <v/>
      </c>
      <c r="CV138" s="390" t="str">
        <f ca="1">+IF(OFFSET('Sanitation Data'!$F$29,0,10*ROW('Sanitation Data'!F132))="","",OFFSET('Sanitation Data'!$F$29,0,10*ROW('Sanitation Data'!F132)))</f>
        <v/>
      </c>
      <c r="CW138" s="390" t="str">
        <f ca="1">+IF(OFFSET('Sanitation Data'!$F$30,0,10*ROW('Sanitation Data'!F132))="","",OFFSET('Sanitation Data'!$F$30,0,10*ROW('Sanitation Data'!F132)))</f>
        <v/>
      </c>
      <c r="CX138" s="390" t="str">
        <f ca="1">+IF(OFFSET('Sanitation Data'!$F$31,0,10*ROW('Sanitation Data'!F132))="","",OFFSET('Sanitation Data'!$F$31,0,10*ROW('Sanitation Data'!F132)))</f>
        <v/>
      </c>
      <c r="CY138" s="390" t="str">
        <f ca="1">+IF(OFFSET('Sanitation Data'!$F$32,0,10*ROW('Sanitation Data'!F132))="","",OFFSET('Sanitation Data'!$F$32,0,10*ROW('Sanitation Data'!F132)))</f>
        <v/>
      </c>
      <c r="CZ138" s="390" t="str">
        <f ca="1">+IF(OFFSET('Sanitation Data'!$G$28,0,10*ROW('Sanitation Data'!G132))="","",OFFSET('Sanitation Data'!$G$28,0,10*ROW('Sanitation Data'!G132)))</f>
        <v/>
      </c>
      <c r="DA138" s="390" t="str">
        <f ca="1">+IF(OFFSET('Sanitation Data'!$G$29,0,10*ROW('Sanitation Data'!G132))="","",OFFSET('Sanitation Data'!$G$29,0,10*ROW('Sanitation Data'!G132)))</f>
        <v/>
      </c>
      <c r="DB138" s="390" t="str">
        <f ca="1">+IF(OFFSET('Sanitation Data'!$G$30,0,10*ROW('Sanitation Data'!G132))="","",OFFSET('Sanitation Data'!$G$30,0,10*ROW('Sanitation Data'!G132)))</f>
        <v/>
      </c>
      <c r="DC138" s="390" t="str">
        <f ca="1">+IF(OFFSET('Sanitation Data'!$G$31,0,10*ROW('Sanitation Data'!G132))="","",OFFSET('Sanitation Data'!$G$31,0,10*ROW('Sanitation Data'!G132)))</f>
        <v/>
      </c>
      <c r="DD138" s="390" t="str">
        <f ca="1">+IF(OFFSET('Sanitation Data'!$G$32,0,10*ROW('Sanitation Data'!G132))="","",OFFSET('Sanitation Data'!$G$32,0,10*ROW('Sanitation Data'!G132)))</f>
        <v/>
      </c>
      <c r="DE138" s="390" t="str">
        <f ca="1">+IF(OFFSET('Sanitation Data'!$H$28,0,10*ROW('Sanitation Data'!H132))="","",OFFSET('Sanitation Data'!$H$28,0,10*ROW('Sanitation Data'!H132)))</f>
        <v/>
      </c>
      <c r="DF138" s="390" t="str">
        <f ca="1">+IF(OFFSET('Sanitation Data'!$H$29,0,10*ROW('Sanitation Data'!H132))="","",OFFSET('Sanitation Data'!$H$29,0,10*ROW('Sanitation Data'!H132)))</f>
        <v/>
      </c>
      <c r="DG138" s="390" t="str">
        <f ca="1">+IF(OFFSET('Sanitation Data'!$H$30,0,10*ROW('Sanitation Data'!H132))="","",OFFSET('Sanitation Data'!$H$30,0,10*ROW('Sanitation Data'!H132)))</f>
        <v/>
      </c>
      <c r="DH138" s="390" t="str">
        <f ca="1">+IF(OFFSET('Sanitation Data'!$H$31,0,10*ROW('Sanitation Data'!H132))="","",OFFSET('Sanitation Data'!$H$31,0,10*ROW('Sanitation Data'!H132)))</f>
        <v/>
      </c>
      <c r="DI138" s="390" t="str">
        <f ca="1">+IF(OFFSET('Sanitation Data'!$H$32,0,10*ROW('Sanitation Data'!H132))="","",OFFSET('Sanitation Data'!$H$32,0,10*ROW('Sanitation Data'!H132)))</f>
        <v/>
      </c>
      <c r="DJ138" s="390" t="str">
        <f ca="1">+IF(OFFSET('Sanitation Data'!$I$28,0,10*ROW('Sanitation Data'!I132))="","",OFFSET('Sanitation Data'!$I$28,0,10*ROW('Sanitation Data'!I132)))</f>
        <v/>
      </c>
      <c r="DK138" s="390" t="str">
        <f ca="1">+IF(OFFSET('Sanitation Data'!$I$29,0,10*ROW('Sanitation Data'!I132))="","",OFFSET('Sanitation Data'!$I$29,0,10*ROW('Sanitation Data'!I132)))</f>
        <v/>
      </c>
      <c r="DL138" s="390" t="str">
        <f ca="1">+IF(OFFSET('Sanitation Data'!$I$30,0,10*ROW('Sanitation Data'!I132))="","",OFFSET('Sanitation Data'!$I$30,0,10*ROW('Sanitation Data'!I132)))</f>
        <v/>
      </c>
      <c r="DM138" s="390" t="str">
        <f ca="1">+IF(OFFSET('Sanitation Data'!$I$31,0,10*ROW('Sanitation Data'!I132))="","",OFFSET('Sanitation Data'!$I$31,0,10*ROW('Sanitation Data'!I132)))</f>
        <v/>
      </c>
      <c r="DN138" s="390" t="str">
        <f ca="1">+IF(OFFSET('Sanitation Data'!$I$32,0,10*ROW('Sanitation Data'!I132))="","",OFFSET('Sanitation Data'!$I$32,0,10*ROW('Sanitation Data'!I132)))</f>
        <v/>
      </c>
      <c r="DO138" s="390" t="str">
        <f ca="1">+IF(OFFSET('Hygiene Data'!$D$11,0,10*ROW('Hygiene Data'!D132))="","",OFFSET('Hygiene Data'!$D$11,0,10*ROW('Hygiene Data'!D132)))</f>
        <v/>
      </c>
      <c r="DP138" s="390" t="str">
        <f ca="1">+IF(OFFSET('Hygiene Data'!$D$12,0,10*ROW('Hygiene Data'!D132))="","",OFFSET('Hygiene Data'!$D$12,0,10*ROW('Hygiene Data'!D132)))</f>
        <v/>
      </c>
      <c r="DQ138" s="390" t="str">
        <f ca="1">+IF(OFFSET('Hygiene Data'!$D$13,0,10*ROW('Hygiene Data'!D132))="","",OFFSET('Hygiene Data'!$D$13,0,10*ROW('Hygiene Data'!D132)))</f>
        <v/>
      </c>
      <c r="DR138" s="390" t="str">
        <f ca="1">+IF(OFFSET('Hygiene Data'!$E$11,0,10*ROW('Hygiene Data'!E132))="","",OFFSET('Hygiene Data'!$E$11,0,10*ROW('Hygiene Data'!E132)))</f>
        <v/>
      </c>
      <c r="DS138" s="390" t="str">
        <f ca="1">+IF(OFFSET('Hygiene Data'!$E$12,0,10*ROW('Hygiene Data'!E132))="","",OFFSET('Hygiene Data'!$E$12,0,10*ROW('Hygiene Data'!E132)))</f>
        <v/>
      </c>
      <c r="DT138" s="390" t="str">
        <f ca="1">+IF(OFFSET('Hygiene Data'!$E$13,0,10*ROW('Hygiene Data'!E132))="","",OFFSET('Hygiene Data'!$E$13,0,10*ROW('Hygiene Data'!E132)))</f>
        <v/>
      </c>
      <c r="DU138" s="390" t="str">
        <f ca="1">+IF(OFFSET('Hygiene Data'!$F$11,0,10*ROW('Hygiene Data'!F132))="","",OFFSET('Hygiene Data'!$F$11,0,10*ROW('Hygiene Data'!F132)))</f>
        <v/>
      </c>
      <c r="DV138" s="390" t="str">
        <f ca="1">+IF(OFFSET('Hygiene Data'!$F$12,0,10*ROW('Hygiene Data'!F132))="","",OFFSET('Hygiene Data'!$F$12,0,10*ROW('Hygiene Data'!F132)))</f>
        <v/>
      </c>
      <c r="DW138" s="390" t="str">
        <f ca="1">+IF(OFFSET('Hygiene Data'!$F$13,0,10*ROW('Hygiene Data'!F132))="","",OFFSET('Hygiene Data'!$F$13,0,10*ROW('Hygiene Data'!F132)))</f>
        <v/>
      </c>
      <c r="DX138" s="390" t="str">
        <f ca="1">+IF(OFFSET('Hygiene Data'!$G$11,0,10*ROW('Hygiene Data'!G132))="","",OFFSET('Hygiene Data'!$G$11,0,10*ROW('Hygiene Data'!G132)))</f>
        <v/>
      </c>
      <c r="DY138" s="390" t="str">
        <f ca="1">+IF(OFFSET('Hygiene Data'!$G$12,0,10*ROW('Hygiene Data'!G132))="","",OFFSET('Hygiene Data'!$G$12,0,10*ROW('Hygiene Data'!G132)))</f>
        <v/>
      </c>
      <c r="DZ138" s="390" t="str">
        <f ca="1">+IF(OFFSET('Hygiene Data'!$G$13,0,10*ROW('Hygiene Data'!G132))="","",OFFSET('Hygiene Data'!$G$13,0,10*ROW('Hygiene Data'!G132)))</f>
        <v/>
      </c>
      <c r="EA138" s="390" t="str">
        <f ca="1">+IF(OFFSET('Hygiene Data'!$H$11,0,10*ROW('Hygiene Data'!H132))="","",OFFSET('Hygiene Data'!$H$11,0,10*ROW('Hygiene Data'!H132)))</f>
        <v/>
      </c>
      <c r="EB138" s="390" t="str">
        <f ca="1">+IF(OFFSET('Hygiene Data'!$H$12,0,10*ROW('Hygiene Data'!H132))="","",OFFSET('Hygiene Data'!$H$12,0,10*ROW('Hygiene Data'!H132)))</f>
        <v/>
      </c>
      <c r="EC138" s="390" t="str">
        <f ca="1">+IF(OFFSET('Hygiene Data'!$H$13,0,10*ROW('Hygiene Data'!H132))="","",OFFSET('Hygiene Data'!$H$13,0,10*ROW('Hygiene Data'!H132)))</f>
        <v/>
      </c>
      <c r="ED138" s="390" t="str">
        <f ca="1">+IF(OFFSET('Hygiene Data'!$I$11,0,10*ROW('Hygiene Data'!I132))="","",OFFSET('Hygiene Data'!$I$11,0,10*ROW('Hygiene Data'!I132)))</f>
        <v/>
      </c>
      <c r="EE138" s="390" t="str">
        <f ca="1">+IF(OFFSET('Hygiene Data'!$I$12,0,10*ROW('Hygiene Data'!I132))="","",OFFSET('Hygiene Data'!$I$12,0,10*ROW('Hygiene Data'!I132)))</f>
        <v/>
      </c>
      <c r="EF138" s="390" t="str">
        <f ca="1">+IF(OFFSET('Hygiene Data'!$I$13,0,10*ROW('Hygiene Data'!I132))="","",OFFSET('Hygiene Data'!$I$13,0,10*ROW('Hygiene Data'!I132)))</f>
        <v/>
      </c>
    </row>
    <row r="139" spans="1:136" x14ac:dyDescent="0.25">
      <c r="A139" s="499" t="str">
        <f ca="1">+IF(OFFSET('Water Data'!$B$2,0,10*ROW('Water Data'!E133))="","",OFFSET('Water Data'!$B$2,0,10*ROW('Water Data'!E133)))</f>
        <v/>
      </c>
      <c r="B139" s="499"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26" t="str">
        <f t="shared" ca="1" si="2"/>
        <v/>
      </c>
      <c r="D139" s="527"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27"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27"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27"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27"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27"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27"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27"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27"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27"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27"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27"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27"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27"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27"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27"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27"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27"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28"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28"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28"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28"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28"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28"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28"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28"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28"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28"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28"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28"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28"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28"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28"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28"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28"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28"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28"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28"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28"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28"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28"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28"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28"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28"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28"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28"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28"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28"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29"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605"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29"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29"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29"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29"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29"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29"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29"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29"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29"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29"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29"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29"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29"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29"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29"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29"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90" t="str">
        <f ca="1">+IF(OFFSET('Water Data'!$D$27,0,10*ROW('Water Data'!D133))="","",OFFSET('Water Data'!$D$27,0,10*ROW('Water Data'!D133)))</f>
        <v/>
      </c>
      <c r="BT139" s="390" t="str">
        <f ca="1">+IF(OFFSET('Water Data'!$D$28,0,10*ROW('Water Data'!D133))="","",OFFSET('Water Data'!$D$28,0,10*ROW('Water Data'!D133)))</f>
        <v/>
      </c>
      <c r="BU139" s="390" t="str">
        <f ca="1">+IF(OFFSET('Water Data'!$D$29,0,10*ROW('Water Data'!D133))="","",OFFSET('Water Data'!$D$29,0,10*ROW('Water Data'!D133)))</f>
        <v/>
      </c>
      <c r="BV139" s="390" t="str">
        <f ca="1">+IF(OFFSET('Water Data'!$E$27,0,10*ROW('Water Data'!E133))="","",OFFSET('Water Data'!$E$27,0,10*ROW('Water Data'!E133)))</f>
        <v/>
      </c>
      <c r="BW139" s="390" t="str">
        <f ca="1">+IF(OFFSET('Water Data'!$E$28,0,10*ROW('Water Data'!E133))="","",OFFSET('Water Data'!$E$28,0,10*ROW('Water Data'!E133)))</f>
        <v/>
      </c>
      <c r="BX139" s="390" t="str">
        <f ca="1">+IF(OFFSET('Water Data'!$E$29,0,10*ROW('Water Data'!E133))="","",OFFSET('Water Data'!$E$29,0,10*ROW('Water Data'!E133)))</f>
        <v/>
      </c>
      <c r="BY139" s="390" t="str">
        <f ca="1">+IF(OFFSET('Water Data'!$F$27,0,10*ROW('Water Data'!F133))="","",OFFSET('Water Data'!$F$27,0,10*ROW('Water Data'!F133)))</f>
        <v/>
      </c>
      <c r="BZ139" s="390" t="str">
        <f ca="1">+IF(OFFSET('Water Data'!$F$28,0,10*ROW('Water Data'!F133))="","",OFFSET('Water Data'!$F$28,0,10*ROW('Water Data'!F133)))</f>
        <v/>
      </c>
      <c r="CA139" s="390" t="str">
        <f ca="1">+IF(OFFSET('Water Data'!$F$29,0,10*ROW('Water Data'!F133))="","",OFFSET('Water Data'!$F$29,0,10*ROW('Water Data'!F133)))</f>
        <v/>
      </c>
      <c r="CB139" s="390" t="str">
        <f ca="1">+IF(OFFSET('Water Data'!$G$27,0,10*ROW('Water Data'!G133))="","",OFFSET('Water Data'!$G$27,0,10*ROW('Water Data'!G133)))</f>
        <v/>
      </c>
      <c r="CC139" s="390" t="str">
        <f ca="1">+IF(OFFSET('Water Data'!$G$28,0,10*ROW('Water Data'!G133))="","",OFFSET('Water Data'!$G$28,0,10*ROW('Water Data'!G133)))</f>
        <v/>
      </c>
      <c r="CD139" s="390" t="str">
        <f ca="1">+IF(OFFSET('Water Data'!$G$29,0,10*ROW('Water Data'!G133))="","",OFFSET('Water Data'!$G$29,0,10*ROW('Water Data'!G133)))</f>
        <v/>
      </c>
      <c r="CE139" s="390" t="str">
        <f ca="1">+IF(OFFSET('Water Data'!$H$27,0,10*ROW('Water Data'!H133))="","",OFFSET('Water Data'!$H$27,0,10*ROW('Water Data'!H133)))</f>
        <v/>
      </c>
      <c r="CF139" s="390" t="str">
        <f ca="1">+IF(OFFSET('Water Data'!$H$28,0,10*ROW('Water Data'!H133))="","",OFFSET('Water Data'!$H$28,0,10*ROW('Water Data'!H133)))</f>
        <v/>
      </c>
      <c r="CG139" s="390" t="str">
        <f ca="1">+IF(OFFSET('Water Data'!$H$29,0,10*ROW('Water Data'!H133))="","",OFFSET('Water Data'!$H$29,0,10*ROW('Water Data'!H133)))</f>
        <v/>
      </c>
      <c r="CH139" s="390" t="str">
        <f ca="1">+IF(OFFSET('Water Data'!$I$27,0,10*ROW('Water Data'!I133))="","",OFFSET('Water Data'!$I$27,0,10*ROW('Water Data'!I133)))</f>
        <v/>
      </c>
      <c r="CI139" s="390" t="str">
        <f ca="1">+IF(OFFSET('Water Data'!$I$28,0,10*ROW('Water Data'!I133))="","",OFFSET('Water Data'!$I$28,0,10*ROW('Water Data'!I133)))</f>
        <v/>
      </c>
      <c r="CJ139" s="390" t="str">
        <f ca="1">+IF(OFFSET('Water Data'!$I$29,0,10*ROW('Water Data'!I133))="","",OFFSET('Water Data'!$I$29,0,10*ROW('Water Data'!I133)))</f>
        <v/>
      </c>
      <c r="CK139" s="390" t="str">
        <f ca="1">+IF(OFFSET('Sanitation Data'!$D$28,0,10*ROW('Sanitation Data'!D133))="","",OFFSET('Sanitation Data'!$D$28,0,10*ROW('Sanitation Data'!D133)))</f>
        <v/>
      </c>
      <c r="CL139" s="390" t="str">
        <f ca="1">+IF(OFFSET('Sanitation Data'!$D$29,0,10*ROW('Sanitation Data'!D133))="","",OFFSET('Sanitation Data'!$D$29,0,10*ROW('Sanitation Data'!D133)))</f>
        <v/>
      </c>
      <c r="CM139" s="390" t="str">
        <f ca="1">+IF(OFFSET('Sanitation Data'!$D$30,0,10*ROW('Sanitation Data'!D133))="","",OFFSET('Sanitation Data'!$D$30,0,10*ROW('Sanitation Data'!D133)))</f>
        <v/>
      </c>
      <c r="CN139" s="390" t="str">
        <f ca="1">+IF(OFFSET('Sanitation Data'!$D$31,0,10*ROW('Sanitation Data'!D133))="","",OFFSET('Sanitation Data'!$D$31,0,10*ROW('Sanitation Data'!D133)))</f>
        <v/>
      </c>
      <c r="CO139" s="390" t="str">
        <f ca="1">+IF(OFFSET('Sanitation Data'!$D$32,0,10*ROW('Sanitation Data'!D133))="","",OFFSET('Sanitation Data'!$D$32,0,10*ROW('Sanitation Data'!D133)))</f>
        <v/>
      </c>
      <c r="CP139" s="390" t="str">
        <f ca="1">+IF(OFFSET('Sanitation Data'!$E$28,0,10*ROW('Sanitation Data'!E133))="","",OFFSET('Sanitation Data'!$E$28,0,10*ROW('Sanitation Data'!E133)))</f>
        <v/>
      </c>
      <c r="CQ139" s="390" t="str">
        <f ca="1">+IF(OFFSET('Sanitation Data'!$E$29,0,10*ROW('Sanitation Data'!E133))="","",OFFSET('Sanitation Data'!$E$29,0,10*ROW('Sanitation Data'!E133)))</f>
        <v/>
      </c>
      <c r="CR139" s="390" t="str">
        <f ca="1">+IF(OFFSET('Sanitation Data'!$E$30,0,10*ROW('Sanitation Data'!E133))="","",OFFSET('Sanitation Data'!$E$30,0,10*ROW('Sanitation Data'!E133)))</f>
        <v/>
      </c>
      <c r="CS139" s="390" t="str">
        <f ca="1">+IF(OFFSET('Sanitation Data'!$E$31,0,10*ROW('Sanitation Data'!E133))="","",OFFSET('Sanitation Data'!$E$31,0,10*ROW('Sanitation Data'!E133)))</f>
        <v/>
      </c>
      <c r="CT139" s="390" t="str">
        <f ca="1">+IF(OFFSET('Sanitation Data'!$E$32,0,10*ROW('Sanitation Data'!E133))="","",OFFSET('Sanitation Data'!$E$32,0,10*ROW('Sanitation Data'!E133)))</f>
        <v/>
      </c>
      <c r="CU139" s="390" t="str">
        <f ca="1">+IF(OFFSET('Sanitation Data'!$F$28,0,10*ROW('Sanitation Data'!F133))="","",OFFSET('Sanitation Data'!$F$28,0,10*ROW('Sanitation Data'!F133)))</f>
        <v/>
      </c>
      <c r="CV139" s="390" t="str">
        <f ca="1">+IF(OFFSET('Sanitation Data'!$F$29,0,10*ROW('Sanitation Data'!F133))="","",OFFSET('Sanitation Data'!$F$29,0,10*ROW('Sanitation Data'!F133)))</f>
        <v/>
      </c>
      <c r="CW139" s="390" t="str">
        <f ca="1">+IF(OFFSET('Sanitation Data'!$F$30,0,10*ROW('Sanitation Data'!F133))="","",OFFSET('Sanitation Data'!$F$30,0,10*ROW('Sanitation Data'!F133)))</f>
        <v/>
      </c>
      <c r="CX139" s="390" t="str">
        <f ca="1">+IF(OFFSET('Sanitation Data'!$F$31,0,10*ROW('Sanitation Data'!F133))="","",OFFSET('Sanitation Data'!$F$31,0,10*ROW('Sanitation Data'!F133)))</f>
        <v/>
      </c>
      <c r="CY139" s="390" t="str">
        <f ca="1">+IF(OFFSET('Sanitation Data'!$F$32,0,10*ROW('Sanitation Data'!F133))="","",OFFSET('Sanitation Data'!$F$32,0,10*ROW('Sanitation Data'!F133)))</f>
        <v/>
      </c>
      <c r="CZ139" s="390" t="str">
        <f ca="1">+IF(OFFSET('Sanitation Data'!$G$28,0,10*ROW('Sanitation Data'!G133))="","",OFFSET('Sanitation Data'!$G$28,0,10*ROW('Sanitation Data'!G133)))</f>
        <v/>
      </c>
      <c r="DA139" s="390" t="str">
        <f ca="1">+IF(OFFSET('Sanitation Data'!$G$29,0,10*ROW('Sanitation Data'!G133))="","",OFFSET('Sanitation Data'!$G$29,0,10*ROW('Sanitation Data'!G133)))</f>
        <v/>
      </c>
      <c r="DB139" s="390" t="str">
        <f ca="1">+IF(OFFSET('Sanitation Data'!$G$30,0,10*ROW('Sanitation Data'!G133))="","",OFFSET('Sanitation Data'!$G$30,0,10*ROW('Sanitation Data'!G133)))</f>
        <v/>
      </c>
      <c r="DC139" s="390" t="str">
        <f ca="1">+IF(OFFSET('Sanitation Data'!$G$31,0,10*ROW('Sanitation Data'!G133))="","",OFFSET('Sanitation Data'!$G$31,0,10*ROW('Sanitation Data'!G133)))</f>
        <v/>
      </c>
      <c r="DD139" s="390" t="str">
        <f ca="1">+IF(OFFSET('Sanitation Data'!$G$32,0,10*ROW('Sanitation Data'!G133))="","",OFFSET('Sanitation Data'!$G$32,0,10*ROW('Sanitation Data'!G133)))</f>
        <v/>
      </c>
      <c r="DE139" s="390" t="str">
        <f ca="1">+IF(OFFSET('Sanitation Data'!$H$28,0,10*ROW('Sanitation Data'!H133))="","",OFFSET('Sanitation Data'!$H$28,0,10*ROW('Sanitation Data'!H133)))</f>
        <v/>
      </c>
      <c r="DF139" s="390" t="str">
        <f ca="1">+IF(OFFSET('Sanitation Data'!$H$29,0,10*ROW('Sanitation Data'!H133))="","",OFFSET('Sanitation Data'!$H$29,0,10*ROW('Sanitation Data'!H133)))</f>
        <v/>
      </c>
      <c r="DG139" s="390" t="str">
        <f ca="1">+IF(OFFSET('Sanitation Data'!$H$30,0,10*ROW('Sanitation Data'!H133))="","",OFFSET('Sanitation Data'!$H$30,0,10*ROW('Sanitation Data'!H133)))</f>
        <v/>
      </c>
      <c r="DH139" s="390" t="str">
        <f ca="1">+IF(OFFSET('Sanitation Data'!$H$31,0,10*ROW('Sanitation Data'!H133))="","",OFFSET('Sanitation Data'!$H$31,0,10*ROW('Sanitation Data'!H133)))</f>
        <v/>
      </c>
      <c r="DI139" s="390" t="str">
        <f ca="1">+IF(OFFSET('Sanitation Data'!$H$32,0,10*ROW('Sanitation Data'!H133))="","",OFFSET('Sanitation Data'!$H$32,0,10*ROW('Sanitation Data'!H133)))</f>
        <v/>
      </c>
      <c r="DJ139" s="390" t="str">
        <f ca="1">+IF(OFFSET('Sanitation Data'!$I$28,0,10*ROW('Sanitation Data'!I133))="","",OFFSET('Sanitation Data'!$I$28,0,10*ROW('Sanitation Data'!I133)))</f>
        <v/>
      </c>
      <c r="DK139" s="390" t="str">
        <f ca="1">+IF(OFFSET('Sanitation Data'!$I$29,0,10*ROW('Sanitation Data'!I133))="","",OFFSET('Sanitation Data'!$I$29,0,10*ROW('Sanitation Data'!I133)))</f>
        <v/>
      </c>
      <c r="DL139" s="390" t="str">
        <f ca="1">+IF(OFFSET('Sanitation Data'!$I$30,0,10*ROW('Sanitation Data'!I133))="","",OFFSET('Sanitation Data'!$I$30,0,10*ROW('Sanitation Data'!I133)))</f>
        <v/>
      </c>
      <c r="DM139" s="390" t="str">
        <f ca="1">+IF(OFFSET('Sanitation Data'!$I$31,0,10*ROW('Sanitation Data'!I133))="","",OFFSET('Sanitation Data'!$I$31,0,10*ROW('Sanitation Data'!I133)))</f>
        <v/>
      </c>
      <c r="DN139" s="390" t="str">
        <f ca="1">+IF(OFFSET('Sanitation Data'!$I$32,0,10*ROW('Sanitation Data'!I133))="","",OFFSET('Sanitation Data'!$I$32,0,10*ROW('Sanitation Data'!I133)))</f>
        <v/>
      </c>
      <c r="DO139" s="390" t="str">
        <f ca="1">+IF(OFFSET('Hygiene Data'!$D$11,0,10*ROW('Hygiene Data'!D133))="","",OFFSET('Hygiene Data'!$D$11,0,10*ROW('Hygiene Data'!D133)))</f>
        <v/>
      </c>
      <c r="DP139" s="390" t="str">
        <f ca="1">+IF(OFFSET('Hygiene Data'!$D$12,0,10*ROW('Hygiene Data'!D133))="","",OFFSET('Hygiene Data'!$D$12,0,10*ROW('Hygiene Data'!D133)))</f>
        <v/>
      </c>
      <c r="DQ139" s="390" t="str">
        <f ca="1">+IF(OFFSET('Hygiene Data'!$D$13,0,10*ROW('Hygiene Data'!D133))="","",OFFSET('Hygiene Data'!$D$13,0,10*ROW('Hygiene Data'!D133)))</f>
        <v/>
      </c>
      <c r="DR139" s="390" t="str">
        <f ca="1">+IF(OFFSET('Hygiene Data'!$E$11,0,10*ROW('Hygiene Data'!E133))="","",OFFSET('Hygiene Data'!$E$11,0,10*ROW('Hygiene Data'!E133)))</f>
        <v/>
      </c>
      <c r="DS139" s="390" t="str">
        <f ca="1">+IF(OFFSET('Hygiene Data'!$E$12,0,10*ROW('Hygiene Data'!E133))="","",OFFSET('Hygiene Data'!$E$12,0,10*ROW('Hygiene Data'!E133)))</f>
        <v/>
      </c>
      <c r="DT139" s="390" t="str">
        <f ca="1">+IF(OFFSET('Hygiene Data'!$E$13,0,10*ROW('Hygiene Data'!E133))="","",OFFSET('Hygiene Data'!$E$13,0,10*ROW('Hygiene Data'!E133)))</f>
        <v/>
      </c>
      <c r="DU139" s="390" t="str">
        <f ca="1">+IF(OFFSET('Hygiene Data'!$F$11,0,10*ROW('Hygiene Data'!F133))="","",OFFSET('Hygiene Data'!$F$11,0,10*ROW('Hygiene Data'!F133)))</f>
        <v/>
      </c>
      <c r="DV139" s="390" t="str">
        <f ca="1">+IF(OFFSET('Hygiene Data'!$F$12,0,10*ROW('Hygiene Data'!F133))="","",OFFSET('Hygiene Data'!$F$12,0,10*ROW('Hygiene Data'!F133)))</f>
        <v/>
      </c>
      <c r="DW139" s="390" t="str">
        <f ca="1">+IF(OFFSET('Hygiene Data'!$F$13,0,10*ROW('Hygiene Data'!F133))="","",OFFSET('Hygiene Data'!$F$13,0,10*ROW('Hygiene Data'!F133)))</f>
        <v/>
      </c>
      <c r="DX139" s="390" t="str">
        <f ca="1">+IF(OFFSET('Hygiene Data'!$G$11,0,10*ROW('Hygiene Data'!G133))="","",OFFSET('Hygiene Data'!$G$11,0,10*ROW('Hygiene Data'!G133)))</f>
        <v/>
      </c>
      <c r="DY139" s="390" t="str">
        <f ca="1">+IF(OFFSET('Hygiene Data'!$G$12,0,10*ROW('Hygiene Data'!G133))="","",OFFSET('Hygiene Data'!$G$12,0,10*ROW('Hygiene Data'!G133)))</f>
        <v/>
      </c>
      <c r="DZ139" s="390" t="str">
        <f ca="1">+IF(OFFSET('Hygiene Data'!$G$13,0,10*ROW('Hygiene Data'!G133))="","",OFFSET('Hygiene Data'!$G$13,0,10*ROW('Hygiene Data'!G133)))</f>
        <v/>
      </c>
      <c r="EA139" s="390" t="str">
        <f ca="1">+IF(OFFSET('Hygiene Data'!$H$11,0,10*ROW('Hygiene Data'!H133))="","",OFFSET('Hygiene Data'!$H$11,0,10*ROW('Hygiene Data'!H133)))</f>
        <v/>
      </c>
      <c r="EB139" s="390" t="str">
        <f ca="1">+IF(OFFSET('Hygiene Data'!$H$12,0,10*ROW('Hygiene Data'!H133))="","",OFFSET('Hygiene Data'!$H$12,0,10*ROW('Hygiene Data'!H133)))</f>
        <v/>
      </c>
      <c r="EC139" s="390" t="str">
        <f ca="1">+IF(OFFSET('Hygiene Data'!$H$13,0,10*ROW('Hygiene Data'!H133))="","",OFFSET('Hygiene Data'!$H$13,0,10*ROW('Hygiene Data'!H133)))</f>
        <v/>
      </c>
      <c r="ED139" s="390" t="str">
        <f ca="1">+IF(OFFSET('Hygiene Data'!$I$11,0,10*ROW('Hygiene Data'!I133))="","",OFFSET('Hygiene Data'!$I$11,0,10*ROW('Hygiene Data'!I133)))</f>
        <v/>
      </c>
      <c r="EE139" s="390" t="str">
        <f ca="1">+IF(OFFSET('Hygiene Data'!$I$12,0,10*ROW('Hygiene Data'!I133))="","",OFFSET('Hygiene Data'!$I$12,0,10*ROW('Hygiene Data'!I133)))</f>
        <v/>
      </c>
      <c r="EF139" s="390" t="str">
        <f ca="1">+IF(OFFSET('Hygiene Data'!$I$13,0,10*ROW('Hygiene Data'!I133))="","",OFFSET('Hygiene Data'!$I$13,0,10*ROW('Hygiene Data'!I133)))</f>
        <v/>
      </c>
    </row>
    <row r="140" spans="1:136" x14ac:dyDescent="0.25">
      <c r="A140" s="499" t="str">
        <f ca="1">+IF(OFFSET('Water Data'!$B$2,0,10*ROW('Water Data'!E134))="","",OFFSET('Water Data'!$B$2,0,10*ROW('Water Data'!E134)))</f>
        <v/>
      </c>
      <c r="B140" s="499"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26" t="str">
        <f t="shared" ca="1" si="2"/>
        <v/>
      </c>
      <c r="D140" s="527"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27"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27"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27"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27"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27"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27"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27"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27"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27"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27"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27"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27"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27"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27"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27"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27"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27"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28"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28"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28"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28"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28"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28"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28"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28"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28"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28"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28"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28"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28"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28"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28"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28"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28"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28"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28"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28"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28"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28"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28"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28"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28"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28"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28"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28"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28"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28"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29"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605"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29"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29"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29"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29"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29"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29"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29"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29"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29"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29"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29"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29"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29"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29"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29"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29"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90" t="str">
        <f ca="1">+IF(OFFSET('Water Data'!$D$27,0,10*ROW('Water Data'!D134))="","",OFFSET('Water Data'!$D$27,0,10*ROW('Water Data'!D134)))</f>
        <v/>
      </c>
      <c r="BT140" s="390" t="str">
        <f ca="1">+IF(OFFSET('Water Data'!$D$28,0,10*ROW('Water Data'!D134))="","",OFFSET('Water Data'!$D$28,0,10*ROW('Water Data'!D134)))</f>
        <v/>
      </c>
      <c r="BU140" s="390" t="str">
        <f ca="1">+IF(OFFSET('Water Data'!$D$29,0,10*ROW('Water Data'!D134))="","",OFFSET('Water Data'!$D$29,0,10*ROW('Water Data'!D134)))</f>
        <v/>
      </c>
      <c r="BV140" s="390" t="str">
        <f ca="1">+IF(OFFSET('Water Data'!$E$27,0,10*ROW('Water Data'!E134))="","",OFFSET('Water Data'!$E$27,0,10*ROW('Water Data'!E134)))</f>
        <v/>
      </c>
      <c r="BW140" s="390" t="str">
        <f ca="1">+IF(OFFSET('Water Data'!$E$28,0,10*ROW('Water Data'!E134))="","",OFFSET('Water Data'!$E$28,0,10*ROW('Water Data'!E134)))</f>
        <v/>
      </c>
      <c r="BX140" s="390" t="str">
        <f ca="1">+IF(OFFSET('Water Data'!$E$29,0,10*ROW('Water Data'!E134))="","",OFFSET('Water Data'!$E$29,0,10*ROW('Water Data'!E134)))</f>
        <v/>
      </c>
      <c r="BY140" s="390" t="str">
        <f ca="1">+IF(OFFSET('Water Data'!$F$27,0,10*ROW('Water Data'!F134))="","",OFFSET('Water Data'!$F$27,0,10*ROW('Water Data'!F134)))</f>
        <v/>
      </c>
      <c r="BZ140" s="390" t="str">
        <f ca="1">+IF(OFFSET('Water Data'!$F$28,0,10*ROW('Water Data'!F134))="","",OFFSET('Water Data'!$F$28,0,10*ROW('Water Data'!F134)))</f>
        <v/>
      </c>
      <c r="CA140" s="390" t="str">
        <f ca="1">+IF(OFFSET('Water Data'!$F$29,0,10*ROW('Water Data'!F134))="","",OFFSET('Water Data'!$F$29,0,10*ROW('Water Data'!F134)))</f>
        <v/>
      </c>
      <c r="CB140" s="390" t="str">
        <f ca="1">+IF(OFFSET('Water Data'!$G$27,0,10*ROW('Water Data'!G134))="","",OFFSET('Water Data'!$G$27,0,10*ROW('Water Data'!G134)))</f>
        <v/>
      </c>
      <c r="CC140" s="390" t="str">
        <f ca="1">+IF(OFFSET('Water Data'!$G$28,0,10*ROW('Water Data'!G134))="","",OFFSET('Water Data'!$G$28,0,10*ROW('Water Data'!G134)))</f>
        <v/>
      </c>
      <c r="CD140" s="390" t="str">
        <f ca="1">+IF(OFFSET('Water Data'!$G$29,0,10*ROW('Water Data'!G134))="","",OFFSET('Water Data'!$G$29,0,10*ROW('Water Data'!G134)))</f>
        <v/>
      </c>
      <c r="CE140" s="390" t="str">
        <f ca="1">+IF(OFFSET('Water Data'!$H$27,0,10*ROW('Water Data'!H134))="","",OFFSET('Water Data'!$H$27,0,10*ROW('Water Data'!H134)))</f>
        <v/>
      </c>
      <c r="CF140" s="390" t="str">
        <f ca="1">+IF(OFFSET('Water Data'!$H$28,0,10*ROW('Water Data'!H134))="","",OFFSET('Water Data'!$H$28,0,10*ROW('Water Data'!H134)))</f>
        <v/>
      </c>
      <c r="CG140" s="390" t="str">
        <f ca="1">+IF(OFFSET('Water Data'!$H$29,0,10*ROW('Water Data'!H134))="","",OFFSET('Water Data'!$H$29,0,10*ROW('Water Data'!H134)))</f>
        <v/>
      </c>
      <c r="CH140" s="390" t="str">
        <f ca="1">+IF(OFFSET('Water Data'!$I$27,0,10*ROW('Water Data'!I134))="","",OFFSET('Water Data'!$I$27,0,10*ROW('Water Data'!I134)))</f>
        <v/>
      </c>
      <c r="CI140" s="390" t="str">
        <f ca="1">+IF(OFFSET('Water Data'!$I$28,0,10*ROW('Water Data'!I134))="","",OFFSET('Water Data'!$I$28,0,10*ROW('Water Data'!I134)))</f>
        <v/>
      </c>
      <c r="CJ140" s="390" t="str">
        <f ca="1">+IF(OFFSET('Water Data'!$I$29,0,10*ROW('Water Data'!I134))="","",OFFSET('Water Data'!$I$29,0,10*ROW('Water Data'!I134)))</f>
        <v/>
      </c>
      <c r="CK140" s="390" t="str">
        <f ca="1">+IF(OFFSET('Sanitation Data'!$D$28,0,10*ROW('Sanitation Data'!D134))="","",OFFSET('Sanitation Data'!$D$28,0,10*ROW('Sanitation Data'!D134)))</f>
        <v/>
      </c>
      <c r="CL140" s="390" t="str">
        <f ca="1">+IF(OFFSET('Sanitation Data'!$D$29,0,10*ROW('Sanitation Data'!D134))="","",OFFSET('Sanitation Data'!$D$29,0,10*ROW('Sanitation Data'!D134)))</f>
        <v/>
      </c>
      <c r="CM140" s="390" t="str">
        <f ca="1">+IF(OFFSET('Sanitation Data'!$D$30,0,10*ROW('Sanitation Data'!D134))="","",OFFSET('Sanitation Data'!$D$30,0,10*ROW('Sanitation Data'!D134)))</f>
        <v/>
      </c>
      <c r="CN140" s="390" t="str">
        <f ca="1">+IF(OFFSET('Sanitation Data'!$D$31,0,10*ROW('Sanitation Data'!D134))="","",OFFSET('Sanitation Data'!$D$31,0,10*ROW('Sanitation Data'!D134)))</f>
        <v/>
      </c>
      <c r="CO140" s="390" t="str">
        <f ca="1">+IF(OFFSET('Sanitation Data'!$D$32,0,10*ROW('Sanitation Data'!D134))="","",OFFSET('Sanitation Data'!$D$32,0,10*ROW('Sanitation Data'!D134)))</f>
        <v/>
      </c>
      <c r="CP140" s="390" t="str">
        <f ca="1">+IF(OFFSET('Sanitation Data'!$E$28,0,10*ROW('Sanitation Data'!E134))="","",OFFSET('Sanitation Data'!$E$28,0,10*ROW('Sanitation Data'!E134)))</f>
        <v/>
      </c>
      <c r="CQ140" s="390" t="str">
        <f ca="1">+IF(OFFSET('Sanitation Data'!$E$29,0,10*ROW('Sanitation Data'!E134))="","",OFFSET('Sanitation Data'!$E$29,0,10*ROW('Sanitation Data'!E134)))</f>
        <v/>
      </c>
      <c r="CR140" s="390" t="str">
        <f ca="1">+IF(OFFSET('Sanitation Data'!$E$30,0,10*ROW('Sanitation Data'!E134))="","",OFFSET('Sanitation Data'!$E$30,0,10*ROW('Sanitation Data'!E134)))</f>
        <v/>
      </c>
      <c r="CS140" s="390" t="str">
        <f ca="1">+IF(OFFSET('Sanitation Data'!$E$31,0,10*ROW('Sanitation Data'!E134))="","",OFFSET('Sanitation Data'!$E$31,0,10*ROW('Sanitation Data'!E134)))</f>
        <v/>
      </c>
      <c r="CT140" s="390" t="str">
        <f ca="1">+IF(OFFSET('Sanitation Data'!$E$32,0,10*ROW('Sanitation Data'!E134))="","",OFFSET('Sanitation Data'!$E$32,0,10*ROW('Sanitation Data'!E134)))</f>
        <v/>
      </c>
      <c r="CU140" s="390" t="str">
        <f ca="1">+IF(OFFSET('Sanitation Data'!$F$28,0,10*ROW('Sanitation Data'!F134))="","",OFFSET('Sanitation Data'!$F$28,0,10*ROW('Sanitation Data'!F134)))</f>
        <v/>
      </c>
      <c r="CV140" s="390" t="str">
        <f ca="1">+IF(OFFSET('Sanitation Data'!$F$29,0,10*ROW('Sanitation Data'!F134))="","",OFFSET('Sanitation Data'!$F$29,0,10*ROW('Sanitation Data'!F134)))</f>
        <v/>
      </c>
      <c r="CW140" s="390" t="str">
        <f ca="1">+IF(OFFSET('Sanitation Data'!$F$30,0,10*ROW('Sanitation Data'!F134))="","",OFFSET('Sanitation Data'!$F$30,0,10*ROW('Sanitation Data'!F134)))</f>
        <v/>
      </c>
      <c r="CX140" s="390" t="str">
        <f ca="1">+IF(OFFSET('Sanitation Data'!$F$31,0,10*ROW('Sanitation Data'!F134))="","",OFFSET('Sanitation Data'!$F$31,0,10*ROW('Sanitation Data'!F134)))</f>
        <v/>
      </c>
      <c r="CY140" s="390" t="str">
        <f ca="1">+IF(OFFSET('Sanitation Data'!$F$32,0,10*ROW('Sanitation Data'!F134))="","",OFFSET('Sanitation Data'!$F$32,0,10*ROW('Sanitation Data'!F134)))</f>
        <v/>
      </c>
      <c r="CZ140" s="390" t="str">
        <f ca="1">+IF(OFFSET('Sanitation Data'!$G$28,0,10*ROW('Sanitation Data'!G134))="","",OFFSET('Sanitation Data'!$G$28,0,10*ROW('Sanitation Data'!G134)))</f>
        <v/>
      </c>
      <c r="DA140" s="390" t="str">
        <f ca="1">+IF(OFFSET('Sanitation Data'!$G$29,0,10*ROW('Sanitation Data'!G134))="","",OFFSET('Sanitation Data'!$G$29,0,10*ROW('Sanitation Data'!G134)))</f>
        <v/>
      </c>
      <c r="DB140" s="390" t="str">
        <f ca="1">+IF(OFFSET('Sanitation Data'!$G$30,0,10*ROW('Sanitation Data'!G134))="","",OFFSET('Sanitation Data'!$G$30,0,10*ROW('Sanitation Data'!G134)))</f>
        <v/>
      </c>
      <c r="DC140" s="390" t="str">
        <f ca="1">+IF(OFFSET('Sanitation Data'!$G$31,0,10*ROW('Sanitation Data'!G134))="","",OFFSET('Sanitation Data'!$G$31,0,10*ROW('Sanitation Data'!G134)))</f>
        <v/>
      </c>
      <c r="DD140" s="390" t="str">
        <f ca="1">+IF(OFFSET('Sanitation Data'!$G$32,0,10*ROW('Sanitation Data'!G134))="","",OFFSET('Sanitation Data'!$G$32,0,10*ROW('Sanitation Data'!G134)))</f>
        <v/>
      </c>
      <c r="DE140" s="390" t="str">
        <f ca="1">+IF(OFFSET('Sanitation Data'!$H$28,0,10*ROW('Sanitation Data'!H134))="","",OFFSET('Sanitation Data'!$H$28,0,10*ROW('Sanitation Data'!H134)))</f>
        <v/>
      </c>
      <c r="DF140" s="390" t="str">
        <f ca="1">+IF(OFFSET('Sanitation Data'!$H$29,0,10*ROW('Sanitation Data'!H134))="","",OFFSET('Sanitation Data'!$H$29,0,10*ROW('Sanitation Data'!H134)))</f>
        <v/>
      </c>
      <c r="DG140" s="390" t="str">
        <f ca="1">+IF(OFFSET('Sanitation Data'!$H$30,0,10*ROW('Sanitation Data'!H134))="","",OFFSET('Sanitation Data'!$H$30,0,10*ROW('Sanitation Data'!H134)))</f>
        <v/>
      </c>
      <c r="DH140" s="390" t="str">
        <f ca="1">+IF(OFFSET('Sanitation Data'!$H$31,0,10*ROW('Sanitation Data'!H134))="","",OFFSET('Sanitation Data'!$H$31,0,10*ROW('Sanitation Data'!H134)))</f>
        <v/>
      </c>
      <c r="DI140" s="390" t="str">
        <f ca="1">+IF(OFFSET('Sanitation Data'!$H$32,0,10*ROW('Sanitation Data'!H134))="","",OFFSET('Sanitation Data'!$H$32,0,10*ROW('Sanitation Data'!H134)))</f>
        <v/>
      </c>
      <c r="DJ140" s="390" t="str">
        <f ca="1">+IF(OFFSET('Sanitation Data'!$I$28,0,10*ROW('Sanitation Data'!I134))="","",OFFSET('Sanitation Data'!$I$28,0,10*ROW('Sanitation Data'!I134)))</f>
        <v/>
      </c>
      <c r="DK140" s="390" t="str">
        <f ca="1">+IF(OFFSET('Sanitation Data'!$I$29,0,10*ROW('Sanitation Data'!I134))="","",OFFSET('Sanitation Data'!$I$29,0,10*ROW('Sanitation Data'!I134)))</f>
        <v/>
      </c>
      <c r="DL140" s="390" t="str">
        <f ca="1">+IF(OFFSET('Sanitation Data'!$I$30,0,10*ROW('Sanitation Data'!I134))="","",OFFSET('Sanitation Data'!$I$30,0,10*ROW('Sanitation Data'!I134)))</f>
        <v/>
      </c>
      <c r="DM140" s="390" t="str">
        <f ca="1">+IF(OFFSET('Sanitation Data'!$I$31,0,10*ROW('Sanitation Data'!I134))="","",OFFSET('Sanitation Data'!$I$31,0,10*ROW('Sanitation Data'!I134)))</f>
        <v/>
      </c>
      <c r="DN140" s="390" t="str">
        <f ca="1">+IF(OFFSET('Sanitation Data'!$I$32,0,10*ROW('Sanitation Data'!I134))="","",OFFSET('Sanitation Data'!$I$32,0,10*ROW('Sanitation Data'!I134)))</f>
        <v/>
      </c>
      <c r="DO140" s="390" t="str">
        <f ca="1">+IF(OFFSET('Hygiene Data'!$D$11,0,10*ROW('Hygiene Data'!D134))="","",OFFSET('Hygiene Data'!$D$11,0,10*ROW('Hygiene Data'!D134)))</f>
        <v/>
      </c>
      <c r="DP140" s="390" t="str">
        <f ca="1">+IF(OFFSET('Hygiene Data'!$D$12,0,10*ROW('Hygiene Data'!D134))="","",OFFSET('Hygiene Data'!$D$12,0,10*ROW('Hygiene Data'!D134)))</f>
        <v/>
      </c>
      <c r="DQ140" s="390" t="str">
        <f ca="1">+IF(OFFSET('Hygiene Data'!$D$13,0,10*ROW('Hygiene Data'!D134))="","",OFFSET('Hygiene Data'!$D$13,0,10*ROW('Hygiene Data'!D134)))</f>
        <v/>
      </c>
      <c r="DR140" s="390" t="str">
        <f ca="1">+IF(OFFSET('Hygiene Data'!$E$11,0,10*ROW('Hygiene Data'!E134))="","",OFFSET('Hygiene Data'!$E$11,0,10*ROW('Hygiene Data'!E134)))</f>
        <v/>
      </c>
      <c r="DS140" s="390" t="str">
        <f ca="1">+IF(OFFSET('Hygiene Data'!$E$12,0,10*ROW('Hygiene Data'!E134))="","",OFFSET('Hygiene Data'!$E$12,0,10*ROW('Hygiene Data'!E134)))</f>
        <v/>
      </c>
      <c r="DT140" s="390" t="str">
        <f ca="1">+IF(OFFSET('Hygiene Data'!$E$13,0,10*ROW('Hygiene Data'!E134))="","",OFFSET('Hygiene Data'!$E$13,0,10*ROW('Hygiene Data'!E134)))</f>
        <v/>
      </c>
      <c r="DU140" s="390" t="str">
        <f ca="1">+IF(OFFSET('Hygiene Data'!$F$11,0,10*ROW('Hygiene Data'!F134))="","",OFFSET('Hygiene Data'!$F$11,0,10*ROW('Hygiene Data'!F134)))</f>
        <v/>
      </c>
      <c r="DV140" s="390" t="str">
        <f ca="1">+IF(OFFSET('Hygiene Data'!$F$12,0,10*ROW('Hygiene Data'!F134))="","",OFFSET('Hygiene Data'!$F$12,0,10*ROW('Hygiene Data'!F134)))</f>
        <v/>
      </c>
      <c r="DW140" s="390" t="str">
        <f ca="1">+IF(OFFSET('Hygiene Data'!$F$13,0,10*ROW('Hygiene Data'!F134))="","",OFFSET('Hygiene Data'!$F$13,0,10*ROW('Hygiene Data'!F134)))</f>
        <v/>
      </c>
      <c r="DX140" s="390" t="str">
        <f ca="1">+IF(OFFSET('Hygiene Data'!$G$11,0,10*ROW('Hygiene Data'!G134))="","",OFFSET('Hygiene Data'!$G$11,0,10*ROW('Hygiene Data'!G134)))</f>
        <v/>
      </c>
      <c r="DY140" s="390" t="str">
        <f ca="1">+IF(OFFSET('Hygiene Data'!$G$12,0,10*ROW('Hygiene Data'!G134))="","",OFFSET('Hygiene Data'!$G$12,0,10*ROW('Hygiene Data'!G134)))</f>
        <v/>
      </c>
      <c r="DZ140" s="390" t="str">
        <f ca="1">+IF(OFFSET('Hygiene Data'!$G$13,0,10*ROW('Hygiene Data'!G134))="","",OFFSET('Hygiene Data'!$G$13,0,10*ROW('Hygiene Data'!G134)))</f>
        <v/>
      </c>
      <c r="EA140" s="390" t="str">
        <f ca="1">+IF(OFFSET('Hygiene Data'!$H$11,0,10*ROW('Hygiene Data'!H134))="","",OFFSET('Hygiene Data'!$H$11,0,10*ROW('Hygiene Data'!H134)))</f>
        <v/>
      </c>
      <c r="EB140" s="390" t="str">
        <f ca="1">+IF(OFFSET('Hygiene Data'!$H$12,0,10*ROW('Hygiene Data'!H134))="","",OFFSET('Hygiene Data'!$H$12,0,10*ROW('Hygiene Data'!H134)))</f>
        <v/>
      </c>
      <c r="EC140" s="390" t="str">
        <f ca="1">+IF(OFFSET('Hygiene Data'!$H$13,0,10*ROW('Hygiene Data'!H134))="","",OFFSET('Hygiene Data'!$H$13,0,10*ROW('Hygiene Data'!H134)))</f>
        <v/>
      </c>
      <c r="ED140" s="390" t="str">
        <f ca="1">+IF(OFFSET('Hygiene Data'!$I$11,0,10*ROW('Hygiene Data'!I134))="","",OFFSET('Hygiene Data'!$I$11,0,10*ROW('Hygiene Data'!I134)))</f>
        <v/>
      </c>
      <c r="EE140" s="390" t="str">
        <f ca="1">+IF(OFFSET('Hygiene Data'!$I$12,0,10*ROW('Hygiene Data'!I134))="","",OFFSET('Hygiene Data'!$I$12,0,10*ROW('Hygiene Data'!I134)))</f>
        <v/>
      </c>
      <c r="EF140" s="390" t="str">
        <f ca="1">+IF(OFFSET('Hygiene Data'!$I$13,0,10*ROW('Hygiene Data'!I134))="","",OFFSET('Hygiene Data'!$I$13,0,10*ROW('Hygiene Data'!I134)))</f>
        <v/>
      </c>
    </row>
    <row r="141" spans="1:136" x14ac:dyDescent="0.25">
      <c r="A141" s="499" t="str">
        <f ca="1">+IF(OFFSET('Water Data'!$B$2,0,10*ROW('Water Data'!E135))="","",OFFSET('Water Data'!$B$2,0,10*ROW('Water Data'!E135)))</f>
        <v/>
      </c>
      <c r="B141" s="499"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26" t="str">
        <f t="shared" ca="1" si="2"/>
        <v/>
      </c>
      <c r="D141" s="527"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27"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27"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27"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27"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27"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27"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27"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27"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27"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27"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27"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27"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27"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27"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27"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27"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27"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28"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28"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28"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28"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28"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28"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28"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28"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28"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28"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28"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28"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28"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28"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28"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28"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28"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28"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28"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28"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28"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28"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28"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28"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28"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28"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28"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28"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28"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28"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29"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605"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29"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29"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29"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29"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29"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29"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29"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29"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29"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29"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29"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29"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29"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29"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29"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29"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90" t="str">
        <f ca="1">+IF(OFFSET('Water Data'!$D$27,0,10*ROW('Water Data'!D135))="","",OFFSET('Water Data'!$D$27,0,10*ROW('Water Data'!D135)))</f>
        <v/>
      </c>
      <c r="BT141" s="390" t="str">
        <f ca="1">+IF(OFFSET('Water Data'!$D$28,0,10*ROW('Water Data'!D135))="","",OFFSET('Water Data'!$D$28,0,10*ROW('Water Data'!D135)))</f>
        <v/>
      </c>
      <c r="BU141" s="390" t="str">
        <f ca="1">+IF(OFFSET('Water Data'!$D$29,0,10*ROW('Water Data'!D135))="","",OFFSET('Water Data'!$D$29,0,10*ROW('Water Data'!D135)))</f>
        <v/>
      </c>
      <c r="BV141" s="390" t="str">
        <f ca="1">+IF(OFFSET('Water Data'!$E$27,0,10*ROW('Water Data'!E135))="","",OFFSET('Water Data'!$E$27,0,10*ROW('Water Data'!E135)))</f>
        <v/>
      </c>
      <c r="BW141" s="390" t="str">
        <f ca="1">+IF(OFFSET('Water Data'!$E$28,0,10*ROW('Water Data'!E135))="","",OFFSET('Water Data'!$E$28,0,10*ROW('Water Data'!E135)))</f>
        <v/>
      </c>
      <c r="BX141" s="390" t="str">
        <f ca="1">+IF(OFFSET('Water Data'!$E$29,0,10*ROW('Water Data'!E135))="","",OFFSET('Water Data'!$E$29,0,10*ROW('Water Data'!E135)))</f>
        <v/>
      </c>
      <c r="BY141" s="390" t="str">
        <f ca="1">+IF(OFFSET('Water Data'!$F$27,0,10*ROW('Water Data'!F135))="","",OFFSET('Water Data'!$F$27,0,10*ROW('Water Data'!F135)))</f>
        <v/>
      </c>
      <c r="BZ141" s="390" t="str">
        <f ca="1">+IF(OFFSET('Water Data'!$F$28,0,10*ROW('Water Data'!F135))="","",OFFSET('Water Data'!$F$28,0,10*ROW('Water Data'!F135)))</f>
        <v/>
      </c>
      <c r="CA141" s="390" t="str">
        <f ca="1">+IF(OFFSET('Water Data'!$F$29,0,10*ROW('Water Data'!F135))="","",OFFSET('Water Data'!$F$29,0,10*ROW('Water Data'!F135)))</f>
        <v/>
      </c>
      <c r="CB141" s="390" t="str">
        <f ca="1">+IF(OFFSET('Water Data'!$G$27,0,10*ROW('Water Data'!G135))="","",OFFSET('Water Data'!$G$27,0,10*ROW('Water Data'!G135)))</f>
        <v/>
      </c>
      <c r="CC141" s="390" t="str">
        <f ca="1">+IF(OFFSET('Water Data'!$G$28,0,10*ROW('Water Data'!G135))="","",OFFSET('Water Data'!$G$28,0,10*ROW('Water Data'!G135)))</f>
        <v/>
      </c>
      <c r="CD141" s="390" t="str">
        <f ca="1">+IF(OFFSET('Water Data'!$G$29,0,10*ROW('Water Data'!G135))="","",OFFSET('Water Data'!$G$29,0,10*ROW('Water Data'!G135)))</f>
        <v/>
      </c>
      <c r="CE141" s="390" t="str">
        <f ca="1">+IF(OFFSET('Water Data'!$H$27,0,10*ROW('Water Data'!H135))="","",OFFSET('Water Data'!$H$27,0,10*ROW('Water Data'!H135)))</f>
        <v/>
      </c>
      <c r="CF141" s="390" t="str">
        <f ca="1">+IF(OFFSET('Water Data'!$H$28,0,10*ROW('Water Data'!H135))="","",OFFSET('Water Data'!$H$28,0,10*ROW('Water Data'!H135)))</f>
        <v/>
      </c>
      <c r="CG141" s="390" t="str">
        <f ca="1">+IF(OFFSET('Water Data'!$H$29,0,10*ROW('Water Data'!H135))="","",OFFSET('Water Data'!$H$29,0,10*ROW('Water Data'!H135)))</f>
        <v/>
      </c>
      <c r="CH141" s="390" t="str">
        <f ca="1">+IF(OFFSET('Water Data'!$I$27,0,10*ROW('Water Data'!I135))="","",OFFSET('Water Data'!$I$27,0,10*ROW('Water Data'!I135)))</f>
        <v/>
      </c>
      <c r="CI141" s="390" t="str">
        <f ca="1">+IF(OFFSET('Water Data'!$I$28,0,10*ROW('Water Data'!I135))="","",OFFSET('Water Data'!$I$28,0,10*ROW('Water Data'!I135)))</f>
        <v/>
      </c>
      <c r="CJ141" s="390" t="str">
        <f ca="1">+IF(OFFSET('Water Data'!$I$29,0,10*ROW('Water Data'!I135))="","",OFFSET('Water Data'!$I$29,0,10*ROW('Water Data'!I135)))</f>
        <v/>
      </c>
      <c r="CK141" s="390" t="str">
        <f ca="1">+IF(OFFSET('Sanitation Data'!$D$28,0,10*ROW('Sanitation Data'!D135))="","",OFFSET('Sanitation Data'!$D$28,0,10*ROW('Sanitation Data'!D135)))</f>
        <v/>
      </c>
      <c r="CL141" s="390" t="str">
        <f ca="1">+IF(OFFSET('Sanitation Data'!$D$29,0,10*ROW('Sanitation Data'!D135))="","",OFFSET('Sanitation Data'!$D$29,0,10*ROW('Sanitation Data'!D135)))</f>
        <v/>
      </c>
      <c r="CM141" s="390" t="str">
        <f ca="1">+IF(OFFSET('Sanitation Data'!$D$30,0,10*ROW('Sanitation Data'!D135))="","",OFFSET('Sanitation Data'!$D$30,0,10*ROW('Sanitation Data'!D135)))</f>
        <v/>
      </c>
      <c r="CN141" s="390" t="str">
        <f ca="1">+IF(OFFSET('Sanitation Data'!$D$31,0,10*ROW('Sanitation Data'!D135))="","",OFFSET('Sanitation Data'!$D$31,0,10*ROW('Sanitation Data'!D135)))</f>
        <v/>
      </c>
      <c r="CO141" s="390" t="str">
        <f ca="1">+IF(OFFSET('Sanitation Data'!$D$32,0,10*ROW('Sanitation Data'!D135))="","",OFFSET('Sanitation Data'!$D$32,0,10*ROW('Sanitation Data'!D135)))</f>
        <v/>
      </c>
      <c r="CP141" s="390" t="str">
        <f ca="1">+IF(OFFSET('Sanitation Data'!$E$28,0,10*ROW('Sanitation Data'!E135))="","",OFFSET('Sanitation Data'!$E$28,0,10*ROW('Sanitation Data'!E135)))</f>
        <v/>
      </c>
      <c r="CQ141" s="390" t="str">
        <f ca="1">+IF(OFFSET('Sanitation Data'!$E$29,0,10*ROW('Sanitation Data'!E135))="","",OFFSET('Sanitation Data'!$E$29,0,10*ROW('Sanitation Data'!E135)))</f>
        <v/>
      </c>
      <c r="CR141" s="390" t="str">
        <f ca="1">+IF(OFFSET('Sanitation Data'!$E$30,0,10*ROW('Sanitation Data'!E135))="","",OFFSET('Sanitation Data'!$E$30,0,10*ROW('Sanitation Data'!E135)))</f>
        <v/>
      </c>
      <c r="CS141" s="390" t="str">
        <f ca="1">+IF(OFFSET('Sanitation Data'!$E$31,0,10*ROW('Sanitation Data'!E135))="","",OFFSET('Sanitation Data'!$E$31,0,10*ROW('Sanitation Data'!E135)))</f>
        <v/>
      </c>
      <c r="CT141" s="390" t="str">
        <f ca="1">+IF(OFFSET('Sanitation Data'!$E$32,0,10*ROW('Sanitation Data'!E135))="","",OFFSET('Sanitation Data'!$E$32,0,10*ROW('Sanitation Data'!E135)))</f>
        <v/>
      </c>
      <c r="CU141" s="390" t="str">
        <f ca="1">+IF(OFFSET('Sanitation Data'!$F$28,0,10*ROW('Sanitation Data'!F135))="","",OFFSET('Sanitation Data'!$F$28,0,10*ROW('Sanitation Data'!F135)))</f>
        <v/>
      </c>
      <c r="CV141" s="390" t="str">
        <f ca="1">+IF(OFFSET('Sanitation Data'!$F$29,0,10*ROW('Sanitation Data'!F135))="","",OFFSET('Sanitation Data'!$F$29,0,10*ROW('Sanitation Data'!F135)))</f>
        <v/>
      </c>
      <c r="CW141" s="390" t="str">
        <f ca="1">+IF(OFFSET('Sanitation Data'!$F$30,0,10*ROW('Sanitation Data'!F135))="","",OFFSET('Sanitation Data'!$F$30,0,10*ROW('Sanitation Data'!F135)))</f>
        <v/>
      </c>
      <c r="CX141" s="390" t="str">
        <f ca="1">+IF(OFFSET('Sanitation Data'!$F$31,0,10*ROW('Sanitation Data'!F135))="","",OFFSET('Sanitation Data'!$F$31,0,10*ROW('Sanitation Data'!F135)))</f>
        <v/>
      </c>
      <c r="CY141" s="390" t="str">
        <f ca="1">+IF(OFFSET('Sanitation Data'!$F$32,0,10*ROW('Sanitation Data'!F135))="","",OFFSET('Sanitation Data'!$F$32,0,10*ROW('Sanitation Data'!F135)))</f>
        <v/>
      </c>
      <c r="CZ141" s="390" t="str">
        <f ca="1">+IF(OFFSET('Sanitation Data'!$G$28,0,10*ROW('Sanitation Data'!G135))="","",OFFSET('Sanitation Data'!$G$28,0,10*ROW('Sanitation Data'!G135)))</f>
        <v/>
      </c>
      <c r="DA141" s="390" t="str">
        <f ca="1">+IF(OFFSET('Sanitation Data'!$G$29,0,10*ROW('Sanitation Data'!G135))="","",OFFSET('Sanitation Data'!$G$29,0,10*ROW('Sanitation Data'!G135)))</f>
        <v/>
      </c>
      <c r="DB141" s="390" t="str">
        <f ca="1">+IF(OFFSET('Sanitation Data'!$G$30,0,10*ROW('Sanitation Data'!G135))="","",OFFSET('Sanitation Data'!$G$30,0,10*ROW('Sanitation Data'!G135)))</f>
        <v/>
      </c>
      <c r="DC141" s="390" t="str">
        <f ca="1">+IF(OFFSET('Sanitation Data'!$G$31,0,10*ROW('Sanitation Data'!G135))="","",OFFSET('Sanitation Data'!$G$31,0,10*ROW('Sanitation Data'!G135)))</f>
        <v/>
      </c>
      <c r="DD141" s="390" t="str">
        <f ca="1">+IF(OFFSET('Sanitation Data'!$G$32,0,10*ROW('Sanitation Data'!G135))="","",OFFSET('Sanitation Data'!$G$32,0,10*ROW('Sanitation Data'!G135)))</f>
        <v/>
      </c>
      <c r="DE141" s="390" t="str">
        <f ca="1">+IF(OFFSET('Sanitation Data'!$H$28,0,10*ROW('Sanitation Data'!H135))="","",OFFSET('Sanitation Data'!$H$28,0,10*ROW('Sanitation Data'!H135)))</f>
        <v/>
      </c>
      <c r="DF141" s="390" t="str">
        <f ca="1">+IF(OFFSET('Sanitation Data'!$H$29,0,10*ROW('Sanitation Data'!H135))="","",OFFSET('Sanitation Data'!$H$29,0,10*ROW('Sanitation Data'!H135)))</f>
        <v/>
      </c>
      <c r="DG141" s="390" t="str">
        <f ca="1">+IF(OFFSET('Sanitation Data'!$H$30,0,10*ROW('Sanitation Data'!H135))="","",OFFSET('Sanitation Data'!$H$30,0,10*ROW('Sanitation Data'!H135)))</f>
        <v/>
      </c>
      <c r="DH141" s="390" t="str">
        <f ca="1">+IF(OFFSET('Sanitation Data'!$H$31,0,10*ROW('Sanitation Data'!H135))="","",OFFSET('Sanitation Data'!$H$31,0,10*ROW('Sanitation Data'!H135)))</f>
        <v/>
      </c>
      <c r="DI141" s="390" t="str">
        <f ca="1">+IF(OFFSET('Sanitation Data'!$H$32,0,10*ROW('Sanitation Data'!H135))="","",OFFSET('Sanitation Data'!$H$32,0,10*ROW('Sanitation Data'!H135)))</f>
        <v/>
      </c>
      <c r="DJ141" s="390" t="str">
        <f ca="1">+IF(OFFSET('Sanitation Data'!$I$28,0,10*ROW('Sanitation Data'!I135))="","",OFFSET('Sanitation Data'!$I$28,0,10*ROW('Sanitation Data'!I135)))</f>
        <v/>
      </c>
      <c r="DK141" s="390" t="str">
        <f ca="1">+IF(OFFSET('Sanitation Data'!$I$29,0,10*ROW('Sanitation Data'!I135))="","",OFFSET('Sanitation Data'!$I$29,0,10*ROW('Sanitation Data'!I135)))</f>
        <v/>
      </c>
      <c r="DL141" s="390" t="str">
        <f ca="1">+IF(OFFSET('Sanitation Data'!$I$30,0,10*ROW('Sanitation Data'!I135))="","",OFFSET('Sanitation Data'!$I$30,0,10*ROW('Sanitation Data'!I135)))</f>
        <v/>
      </c>
      <c r="DM141" s="390" t="str">
        <f ca="1">+IF(OFFSET('Sanitation Data'!$I$31,0,10*ROW('Sanitation Data'!I135))="","",OFFSET('Sanitation Data'!$I$31,0,10*ROW('Sanitation Data'!I135)))</f>
        <v/>
      </c>
      <c r="DN141" s="390" t="str">
        <f ca="1">+IF(OFFSET('Sanitation Data'!$I$32,0,10*ROW('Sanitation Data'!I135))="","",OFFSET('Sanitation Data'!$I$32,0,10*ROW('Sanitation Data'!I135)))</f>
        <v/>
      </c>
      <c r="DO141" s="390" t="str">
        <f ca="1">+IF(OFFSET('Hygiene Data'!$D$11,0,10*ROW('Hygiene Data'!D135))="","",OFFSET('Hygiene Data'!$D$11,0,10*ROW('Hygiene Data'!D135)))</f>
        <v/>
      </c>
      <c r="DP141" s="390" t="str">
        <f ca="1">+IF(OFFSET('Hygiene Data'!$D$12,0,10*ROW('Hygiene Data'!D135))="","",OFFSET('Hygiene Data'!$D$12,0,10*ROW('Hygiene Data'!D135)))</f>
        <v/>
      </c>
      <c r="DQ141" s="390" t="str">
        <f ca="1">+IF(OFFSET('Hygiene Data'!$D$13,0,10*ROW('Hygiene Data'!D135))="","",OFFSET('Hygiene Data'!$D$13,0,10*ROW('Hygiene Data'!D135)))</f>
        <v/>
      </c>
      <c r="DR141" s="390" t="str">
        <f ca="1">+IF(OFFSET('Hygiene Data'!$E$11,0,10*ROW('Hygiene Data'!E135))="","",OFFSET('Hygiene Data'!$E$11,0,10*ROW('Hygiene Data'!E135)))</f>
        <v/>
      </c>
      <c r="DS141" s="390" t="str">
        <f ca="1">+IF(OFFSET('Hygiene Data'!$E$12,0,10*ROW('Hygiene Data'!E135))="","",OFFSET('Hygiene Data'!$E$12,0,10*ROW('Hygiene Data'!E135)))</f>
        <v/>
      </c>
      <c r="DT141" s="390" t="str">
        <f ca="1">+IF(OFFSET('Hygiene Data'!$E$13,0,10*ROW('Hygiene Data'!E135))="","",OFFSET('Hygiene Data'!$E$13,0,10*ROW('Hygiene Data'!E135)))</f>
        <v/>
      </c>
      <c r="DU141" s="390" t="str">
        <f ca="1">+IF(OFFSET('Hygiene Data'!$F$11,0,10*ROW('Hygiene Data'!F135))="","",OFFSET('Hygiene Data'!$F$11,0,10*ROW('Hygiene Data'!F135)))</f>
        <v/>
      </c>
      <c r="DV141" s="390" t="str">
        <f ca="1">+IF(OFFSET('Hygiene Data'!$F$12,0,10*ROW('Hygiene Data'!F135))="","",OFFSET('Hygiene Data'!$F$12,0,10*ROW('Hygiene Data'!F135)))</f>
        <v/>
      </c>
      <c r="DW141" s="390" t="str">
        <f ca="1">+IF(OFFSET('Hygiene Data'!$F$13,0,10*ROW('Hygiene Data'!F135))="","",OFFSET('Hygiene Data'!$F$13,0,10*ROW('Hygiene Data'!F135)))</f>
        <v/>
      </c>
      <c r="DX141" s="390" t="str">
        <f ca="1">+IF(OFFSET('Hygiene Data'!$G$11,0,10*ROW('Hygiene Data'!G135))="","",OFFSET('Hygiene Data'!$G$11,0,10*ROW('Hygiene Data'!G135)))</f>
        <v/>
      </c>
      <c r="DY141" s="390" t="str">
        <f ca="1">+IF(OFFSET('Hygiene Data'!$G$12,0,10*ROW('Hygiene Data'!G135))="","",OFFSET('Hygiene Data'!$G$12,0,10*ROW('Hygiene Data'!G135)))</f>
        <v/>
      </c>
      <c r="DZ141" s="390" t="str">
        <f ca="1">+IF(OFFSET('Hygiene Data'!$G$13,0,10*ROW('Hygiene Data'!G135))="","",OFFSET('Hygiene Data'!$G$13,0,10*ROW('Hygiene Data'!G135)))</f>
        <v/>
      </c>
      <c r="EA141" s="390" t="str">
        <f ca="1">+IF(OFFSET('Hygiene Data'!$H$11,0,10*ROW('Hygiene Data'!H135))="","",OFFSET('Hygiene Data'!$H$11,0,10*ROW('Hygiene Data'!H135)))</f>
        <v/>
      </c>
      <c r="EB141" s="390" t="str">
        <f ca="1">+IF(OFFSET('Hygiene Data'!$H$12,0,10*ROW('Hygiene Data'!H135))="","",OFFSET('Hygiene Data'!$H$12,0,10*ROW('Hygiene Data'!H135)))</f>
        <v/>
      </c>
      <c r="EC141" s="390" t="str">
        <f ca="1">+IF(OFFSET('Hygiene Data'!$H$13,0,10*ROW('Hygiene Data'!H135))="","",OFFSET('Hygiene Data'!$H$13,0,10*ROW('Hygiene Data'!H135)))</f>
        <v/>
      </c>
      <c r="ED141" s="390" t="str">
        <f ca="1">+IF(OFFSET('Hygiene Data'!$I$11,0,10*ROW('Hygiene Data'!I135))="","",OFFSET('Hygiene Data'!$I$11,0,10*ROW('Hygiene Data'!I135)))</f>
        <v/>
      </c>
      <c r="EE141" s="390" t="str">
        <f ca="1">+IF(OFFSET('Hygiene Data'!$I$12,0,10*ROW('Hygiene Data'!I135))="","",OFFSET('Hygiene Data'!$I$12,0,10*ROW('Hygiene Data'!I135)))</f>
        <v/>
      </c>
      <c r="EF141" s="390" t="str">
        <f ca="1">+IF(OFFSET('Hygiene Data'!$I$13,0,10*ROW('Hygiene Data'!I135))="","",OFFSET('Hygiene Data'!$I$13,0,10*ROW('Hygiene Data'!I135)))</f>
        <v/>
      </c>
    </row>
    <row r="142" spans="1:136" x14ac:dyDescent="0.25">
      <c r="A142" s="499" t="str">
        <f ca="1">+IF(OFFSET('Water Data'!$B$2,0,10*ROW('Water Data'!E136))="","",OFFSET('Water Data'!$B$2,0,10*ROW('Water Data'!E136)))</f>
        <v/>
      </c>
      <c r="B142" s="499"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26" t="str">
        <f t="shared" ca="1" si="2"/>
        <v/>
      </c>
      <c r="D142" s="527"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27"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27"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27"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27"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27"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27"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27"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27"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27"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27"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27"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27"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27"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27"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27"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27"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27"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28"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28"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28"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28"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28"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28"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28"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28"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28"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28"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28"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28"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28"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28"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28"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28"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28"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28"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28"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28"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28"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28"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28"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28"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28"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28"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28"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28"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28"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28"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29"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605"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29"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29"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29"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29"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29"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29"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29"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29"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29"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29"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29"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29"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29"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29"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29"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29"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90" t="str">
        <f ca="1">+IF(OFFSET('Water Data'!$D$27,0,10*ROW('Water Data'!D136))="","",OFFSET('Water Data'!$D$27,0,10*ROW('Water Data'!D136)))</f>
        <v/>
      </c>
      <c r="BT142" s="390" t="str">
        <f ca="1">+IF(OFFSET('Water Data'!$D$28,0,10*ROW('Water Data'!D136))="","",OFFSET('Water Data'!$D$28,0,10*ROW('Water Data'!D136)))</f>
        <v/>
      </c>
      <c r="BU142" s="390" t="str">
        <f ca="1">+IF(OFFSET('Water Data'!$D$29,0,10*ROW('Water Data'!D136))="","",OFFSET('Water Data'!$D$29,0,10*ROW('Water Data'!D136)))</f>
        <v/>
      </c>
      <c r="BV142" s="390" t="str">
        <f ca="1">+IF(OFFSET('Water Data'!$E$27,0,10*ROW('Water Data'!E136))="","",OFFSET('Water Data'!$E$27,0,10*ROW('Water Data'!E136)))</f>
        <v/>
      </c>
      <c r="BW142" s="390" t="str">
        <f ca="1">+IF(OFFSET('Water Data'!$E$28,0,10*ROW('Water Data'!E136))="","",OFFSET('Water Data'!$E$28,0,10*ROW('Water Data'!E136)))</f>
        <v/>
      </c>
      <c r="BX142" s="390" t="str">
        <f ca="1">+IF(OFFSET('Water Data'!$E$29,0,10*ROW('Water Data'!E136))="","",OFFSET('Water Data'!$E$29,0,10*ROW('Water Data'!E136)))</f>
        <v/>
      </c>
      <c r="BY142" s="390" t="str">
        <f ca="1">+IF(OFFSET('Water Data'!$F$27,0,10*ROW('Water Data'!F136))="","",OFFSET('Water Data'!$F$27,0,10*ROW('Water Data'!F136)))</f>
        <v/>
      </c>
      <c r="BZ142" s="390" t="str">
        <f ca="1">+IF(OFFSET('Water Data'!$F$28,0,10*ROW('Water Data'!F136))="","",OFFSET('Water Data'!$F$28,0,10*ROW('Water Data'!F136)))</f>
        <v/>
      </c>
      <c r="CA142" s="390" t="str">
        <f ca="1">+IF(OFFSET('Water Data'!$F$29,0,10*ROW('Water Data'!F136))="","",OFFSET('Water Data'!$F$29,0,10*ROW('Water Data'!F136)))</f>
        <v/>
      </c>
      <c r="CB142" s="390" t="str">
        <f ca="1">+IF(OFFSET('Water Data'!$G$27,0,10*ROW('Water Data'!G136))="","",OFFSET('Water Data'!$G$27,0,10*ROW('Water Data'!G136)))</f>
        <v/>
      </c>
      <c r="CC142" s="390" t="str">
        <f ca="1">+IF(OFFSET('Water Data'!$G$28,0,10*ROW('Water Data'!G136))="","",OFFSET('Water Data'!$G$28,0,10*ROW('Water Data'!G136)))</f>
        <v/>
      </c>
      <c r="CD142" s="390" t="str">
        <f ca="1">+IF(OFFSET('Water Data'!$G$29,0,10*ROW('Water Data'!G136))="","",OFFSET('Water Data'!$G$29,0,10*ROW('Water Data'!G136)))</f>
        <v/>
      </c>
      <c r="CE142" s="390" t="str">
        <f ca="1">+IF(OFFSET('Water Data'!$H$27,0,10*ROW('Water Data'!H136))="","",OFFSET('Water Data'!$H$27,0,10*ROW('Water Data'!H136)))</f>
        <v/>
      </c>
      <c r="CF142" s="390" t="str">
        <f ca="1">+IF(OFFSET('Water Data'!$H$28,0,10*ROW('Water Data'!H136))="","",OFFSET('Water Data'!$H$28,0,10*ROW('Water Data'!H136)))</f>
        <v/>
      </c>
      <c r="CG142" s="390" t="str">
        <f ca="1">+IF(OFFSET('Water Data'!$H$29,0,10*ROW('Water Data'!H136))="","",OFFSET('Water Data'!$H$29,0,10*ROW('Water Data'!H136)))</f>
        <v/>
      </c>
      <c r="CH142" s="390" t="str">
        <f ca="1">+IF(OFFSET('Water Data'!$I$27,0,10*ROW('Water Data'!I136))="","",OFFSET('Water Data'!$I$27,0,10*ROW('Water Data'!I136)))</f>
        <v/>
      </c>
      <c r="CI142" s="390" t="str">
        <f ca="1">+IF(OFFSET('Water Data'!$I$28,0,10*ROW('Water Data'!I136))="","",OFFSET('Water Data'!$I$28,0,10*ROW('Water Data'!I136)))</f>
        <v/>
      </c>
      <c r="CJ142" s="390" t="str">
        <f ca="1">+IF(OFFSET('Water Data'!$I$29,0,10*ROW('Water Data'!I136))="","",OFFSET('Water Data'!$I$29,0,10*ROW('Water Data'!I136)))</f>
        <v/>
      </c>
      <c r="CK142" s="390" t="str">
        <f ca="1">+IF(OFFSET('Sanitation Data'!$D$28,0,10*ROW('Sanitation Data'!D136))="","",OFFSET('Sanitation Data'!$D$28,0,10*ROW('Sanitation Data'!D136)))</f>
        <v/>
      </c>
      <c r="CL142" s="390" t="str">
        <f ca="1">+IF(OFFSET('Sanitation Data'!$D$29,0,10*ROW('Sanitation Data'!D136))="","",OFFSET('Sanitation Data'!$D$29,0,10*ROW('Sanitation Data'!D136)))</f>
        <v/>
      </c>
      <c r="CM142" s="390" t="str">
        <f ca="1">+IF(OFFSET('Sanitation Data'!$D$30,0,10*ROW('Sanitation Data'!D136))="","",OFFSET('Sanitation Data'!$D$30,0,10*ROW('Sanitation Data'!D136)))</f>
        <v/>
      </c>
      <c r="CN142" s="390" t="str">
        <f ca="1">+IF(OFFSET('Sanitation Data'!$D$31,0,10*ROW('Sanitation Data'!D136))="","",OFFSET('Sanitation Data'!$D$31,0,10*ROW('Sanitation Data'!D136)))</f>
        <v/>
      </c>
      <c r="CO142" s="390" t="str">
        <f ca="1">+IF(OFFSET('Sanitation Data'!$D$32,0,10*ROW('Sanitation Data'!D136))="","",OFFSET('Sanitation Data'!$D$32,0,10*ROW('Sanitation Data'!D136)))</f>
        <v/>
      </c>
      <c r="CP142" s="390" t="str">
        <f ca="1">+IF(OFFSET('Sanitation Data'!$E$28,0,10*ROW('Sanitation Data'!E136))="","",OFFSET('Sanitation Data'!$E$28,0,10*ROW('Sanitation Data'!E136)))</f>
        <v/>
      </c>
      <c r="CQ142" s="390" t="str">
        <f ca="1">+IF(OFFSET('Sanitation Data'!$E$29,0,10*ROW('Sanitation Data'!E136))="","",OFFSET('Sanitation Data'!$E$29,0,10*ROW('Sanitation Data'!E136)))</f>
        <v/>
      </c>
      <c r="CR142" s="390" t="str">
        <f ca="1">+IF(OFFSET('Sanitation Data'!$E$30,0,10*ROW('Sanitation Data'!E136))="","",OFFSET('Sanitation Data'!$E$30,0,10*ROW('Sanitation Data'!E136)))</f>
        <v/>
      </c>
      <c r="CS142" s="390" t="str">
        <f ca="1">+IF(OFFSET('Sanitation Data'!$E$31,0,10*ROW('Sanitation Data'!E136))="","",OFFSET('Sanitation Data'!$E$31,0,10*ROW('Sanitation Data'!E136)))</f>
        <v/>
      </c>
      <c r="CT142" s="390" t="str">
        <f ca="1">+IF(OFFSET('Sanitation Data'!$E$32,0,10*ROW('Sanitation Data'!E136))="","",OFFSET('Sanitation Data'!$E$32,0,10*ROW('Sanitation Data'!E136)))</f>
        <v/>
      </c>
      <c r="CU142" s="390" t="str">
        <f ca="1">+IF(OFFSET('Sanitation Data'!$F$28,0,10*ROW('Sanitation Data'!F136))="","",OFFSET('Sanitation Data'!$F$28,0,10*ROW('Sanitation Data'!F136)))</f>
        <v/>
      </c>
      <c r="CV142" s="390" t="str">
        <f ca="1">+IF(OFFSET('Sanitation Data'!$F$29,0,10*ROW('Sanitation Data'!F136))="","",OFFSET('Sanitation Data'!$F$29,0,10*ROW('Sanitation Data'!F136)))</f>
        <v/>
      </c>
      <c r="CW142" s="390" t="str">
        <f ca="1">+IF(OFFSET('Sanitation Data'!$F$30,0,10*ROW('Sanitation Data'!F136))="","",OFFSET('Sanitation Data'!$F$30,0,10*ROW('Sanitation Data'!F136)))</f>
        <v/>
      </c>
      <c r="CX142" s="390" t="str">
        <f ca="1">+IF(OFFSET('Sanitation Data'!$F$31,0,10*ROW('Sanitation Data'!F136))="","",OFFSET('Sanitation Data'!$F$31,0,10*ROW('Sanitation Data'!F136)))</f>
        <v/>
      </c>
      <c r="CY142" s="390" t="str">
        <f ca="1">+IF(OFFSET('Sanitation Data'!$F$32,0,10*ROW('Sanitation Data'!F136))="","",OFFSET('Sanitation Data'!$F$32,0,10*ROW('Sanitation Data'!F136)))</f>
        <v/>
      </c>
      <c r="CZ142" s="390" t="str">
        <f ca="1">+IF(OFFSET('Sanitation Data'!$G$28,0,10*ROW('Sanitation Data'!G136))="","",OFFSET('Sanitation Data'!$G$28,0,10*ROW('Sanitation Data'!G136)))</f>
        <v/>
      </c>
      <c r="DA142" s="390" t="str">
        <f ca="1">+IF(OFFSET('Sanitation Data'!$G$29,0,10*ROW('Sanitation Data'!G136))="","",OFFSET('Sanitation Data'!$G$29,0,10*ROW('Sanitation Data'!G136)))</f>
        <v/>
      </c>
      <c r="DB142" s="390" t="str">
        <f ca="1">+IF(OFFSET('Sanitation Data'!$G$30,0,10*ROW('Sanitation Data'!G136))="","",OFFSET('Sanitation Data'!$G$30,0,10*ROW('Sanitation Data'!G136)))</f>
        <v/>
      </c>
      <c r="DC142" s="390" t="str">
        <f ca="1">+IF(OFFSET('Sanitation Data'!$G$31,0,10*ROW('Sanitation Data'!G136))="","",OFFSET('Sanitation Data'!$G$31,0,10*ROW('Sanitation Data'!G136)))</f>
        <v/>
      </c>
      <c r="DD142" s="390" t="str">
        <f ca="1">+IF(OFFSET('Sanitation Data'!$G$32,0,10*ROW('Sanitation Data'!G136))="","",OFFSET('Sanitation Data'!$G$32,0,10*ROW('Sanitation Data'!G136)))</f>
        <v/>
      </c>
      <c r="DE142" s="390" t="str">
        <f ca="1">+IF(OFFSET('Sanitation Data'!$H$28,0,10*ROW('Sanitation Data'!H136))="","",OFFSET('Sanitation Data'!$H$28,0,10*ROW('Sanitation Data'!H136)))</f>
        <v/>
      </c>
      <c r="DF142" s="390" t="str">
        <f ca="1">+IF(OFFSET('Sanitation Data'!$H$29,0,10*ROW('Sanitation Data'!H136))="","",OFFSET('Sanitation Data'!$H$29,0,10*ROW('Sanitation Data'!H136)))</f>
        <v/>
      </c>
      <c r="DG142" s="390" t="str">
        <f ca="1">+IF(OFFSET('Sanitation Data'!$H$30,0,10*ROW('Sanitation Data'!H136))="","",OFFSET('Sanitation Data'!$H$30,0,10*ROW('Sanitation Data'!H136)))</f>
        <v/>
      </c>
      <c r="DH142" s="390" t="str">
        <f ca="1">+IF(OFFSET('Sanitation Data'!$H$31,0,10*ROW('Sanitation Data'!H136))="","",OFFSET('Sanitation Data'!$H$31,0,10*ROW('Sanitation Data'!H136)))</f>
        <v/>
      </c>
      <c r="DI142" s="390" t="str">
        <f ca="1">+IF(OFFSET('Sanitation Data'!$H$32,0,10*ROW('Sanitation Data'!H136))="","",OFFSET('Sanitation Data'!$H$32,0,10*ROW('Sanitation Data'!H136)))</f>
        <v/>
      </c>
      <c r="DJ142" s="390" t="str">
        <f ca="1">+IF(OFFSET('Sanitation Data'!$I$28,0,10*ROW('Sanitation Data'!I136))="","",OFFSET('Sanitation Data'!$I$28,0,10*ROW('Sanitation Data'!I136)))</f>
        <v/>
      </c>
      <c r="DK142" s="390" t="str">
        <f ca="1">+IF(OFFSET('Sanitation Data'!$I$29,0,10*ROW('Sanitation Data'!I136))="","",OFFSET('Sanitation Data'!$I$29,0,10*ROW('Sanitation Data'!I136)))</f>
        <v/>
      </c>
      <c r="DL142" s="390" t="str">
        <f ca="1">+IF(OFFSET('Sanitation Data'!$I$30,0,10*ROW('Sanitation Data'!I136))="","",OFFSET('Sanitation Data'!$I$30,0,10*ROW('Sanitation Data'!I136)))</f>
        <v/>
      </c>
      <c r="DM142" s="390" t="str">
        <f ca="1">+IF(OFFSET('Sanitation Data'!$I$31,0,10*ROW('Sanitation Data'!I136))="","",OFFSET('Sanitation Data'!$I$31,0,10*ROW('Sanitation Data'!I136)))</f>
        <v/>
      </c>
      <c r="DN142" s="390" t="str">
        <f ca="1">+IF(OFFSET('Sanitation Data'!$I$32,0,10*ROW('Sanitation Data'!I136))="","",OFFSET('Sanitation Data'!$I$32,0,10*ROW('Sanitation Data'!I136)))</f>
        <v/>
      </c>
      <c r="DO142" s="390" t="str">
        <f ca="1">+IF(OFFSET('Hygiene Data'!$D$11,0,10*ROW('Hygiene Data'!D136))="","",OFFSET('Hygiene Data'!$D$11,0,10*ROW('Hygiene Data'!D136)))</f>
        <v/>
      </c>
      <c r="DP142" s="390" t="str">
        <f ca="1">+IF(OFFSET('Hygiene Data'!$D$12,0,10*ROW('Hygiene Data'!D136))="","",OFFSET('Hygiene Data'!$D$12,0,10*ROW('Hygiene Data'!D136)))</f>
        <v/>
      </c>
      <c r="DQ142" s="390" t="str">
        <f ca="1">+IF(OFFSET('Hygiene Data'!$D$13,0,10*ROW('Hygiene Data'!D136))="","",OFFSET('Hygiene Data'!$D$13,0,10*ROW('Hygiene Data'!D136)))</f>
        <v/>
      </c>
      <c r="DR142" s="390" t="str">
        <f ca="1">+IF(OFFSET('Hygiene Data'!$E$11,0,10*ROW('Hygiene Data'!E136))="","",OFFSET('Hygiene Data'!$E$11,0,10*ROW('Hygiene Data'!E136)))</f>
        <v/>
      </c>
      <c r="DS142" s="390" t="str">
        <f ca="1">+IF(OFFSET('Hygiene Data'!$E$12,0,10*ROW('Hygiene Data'!E136))="","",OFFSET('Hygiene Data'!$E$12,0,10*ROW('Hygiene Data'!E136)))</f>
        <v/>
      </c>
      <c r="DT142" s="390" t="str">
        <f ca="1">+IF(OFFSET('Hygiene Data'!$E$13,0,10*ROW('Hygiene Data'!E136))="","",OFFSET('Hygiene Data'!$E$13,0,10*ROW('Hygiene Data'!E136)))</f>
        <v/>
      </c>
      <c r="DU142" s="390" t="str">
        <f ca="1">+IF(OFFSET('Hygiene Data'!$F$11,0,10*ROW('Hygiene Data'!F136))="","",OFFSET('Hygiene Data'!$F$11,0,10*ROW('Hygiene Data'!F136)))</f>
        <v/>
      </c>
      <c r="DV142" s="390" t="str">
        <f ca="1">+IF(OFFSET('Hygiene Data'!$F$12,0,10*ROW('Hygiene Data'!F136))="","",OFFSET('Hygiene Data'!$F$12,0,10*ROW('Hygiene Data'!F136)))</f>
        <v/>
      </c>
      <c r="DW142" s="390" t="str">
        <f ca="1">+IF(OFFSET('Hygiene Data'!$F$13,0,10*ROW('Hygiene Data'!F136))="","",OFFSET('Hygiene Data'!$F$13,0,10*ROW('Hygiene Data'!F136)))</f>
        <v/>
      </c>
      <c r="DX142" s="390" t="str">
        <f ca="1">+IF(OFFSET('Hygiene Data'!$G$11,0,10*ROW('Hygiene Data'!G136))="","",OFFSET('Hygiene Data'!$G$11,0,10*ROW('Hygiene Data'!G136)))</f>
        <v/>
      </c>
      <c r="DY142" s="390" t="str">
        <f ca="1">+IF(OFFSET('Hygiene Data'!$G$12,0,10*ROW('Hygiene Data'!G136))="","",OFFSET('Hygiene Data'!$G$12,0,10*ROW('Hygiene Data'!G136)))</f>
        <v/>
      </c>
      <c r="DZ142" s="390" t="str">
        <f ca="1">+IF(OFFSET('Hygiene Data'!$G$13,0,10*ROW('Hygiene Data'!G136))="","",OFFSET('Hygiene Data'!$G$13,0,10*ROW('Hygiene Data'!G136)))</f>
        <v/>
      </c>
      <c r="EA142" s="390" t="str">
        <f ca="1">+IF(OFFSET('Hygiene Data'!$H$11,0,10*ROW('Hygiene Data'!H136))="","",OFFSET('Hygiene Data'!$H$11,0,10*ROW('Hygiene Data'!H136)))</f>
        <v/>
      </c>
      <c r="EB142" s="390" t="str">
        <f ca="1">+IF(OFFSET('Hygiene Data'!$H$12,0,10*ROW('Hygiene Data'!H136))="","",OFFSET('Hygiene Data'!$H$12,0,10*ROW('Hygiene Data'!H136)))</f>
        <v/>
      </c>
      <c r="EC142" s="390" t="str">
        <f ca="1">+IF(OFFSET('Hygiene Data'!$H$13,0,10*ROW('Hygiene Data'!H136))="","",OFFSET('Hygiene Data'!$H$13,0,10*ROW('Hygiene Data'!H136)))</f>
        <v/>
      </c>
      <c r="ED142" s="390" t="str">
        <f ca="1">+IF(OFFSET('Hygiene Data'!$I$11,0,10*ROW('Hygiene Data'!I136))="","",OFFSET('Hygiene Data'!$I$11,0,10*ROW('Hygiene Data'!I136)))</f>
        <v/>
      </c>
      <c r="EE142" s="390" t="str">
        <f ca="1">+IF(OFFSET('Hygiene Data'!$I$12,0,10*ROW('Hygiene Data'!I136))="","",OFFSET('Hygiene Data'!$I$12,0,10*ROW('Hygiene Data'!I136)))</f>
        <v/>
      </c>
      <c r="EF142" s="390" t="str">
        <f ca="1">+IF(OFFSET('Hygiene Data'!$I$13,0,10*ROW('Hygiene Data'!I136))="","",OFFSET('Hygiene Data'!$I$13,0,10*ROW('Hygiene Data'!I136)))</f>
        <v/>
      </c>
    </row>
    <row r="143" spans="1:136" x14ac:dyDescent="0.25">
      <c r="A143" s="499" t="str">
        <f ca="1">+IF(OFFSET('Water Data'!$B$2,0,10*ROW('Water Data'!E137))="","",OFFSET('Water Data'!$B$2,0,10*ROW('Water Data'!E137)))</f>
        <v/>
      </c>
      <c r="B143" s="499"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26" t="str">
        <f t="shared" ca="1" si="2"/>
        <v/>
      </c>
      <c r="D143" s="527"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27"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27"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27"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27"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27"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27"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27"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27"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27"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27"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27"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27"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27"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27"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27"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27"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27"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28"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28"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28"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28"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28"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28"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28"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28"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28"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28"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28"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28"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28"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28"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28"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28"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28"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28"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28"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28"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28"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28"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28"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28"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28"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28"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28"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28"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28"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28"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29"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605"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29"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29"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29"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29"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29"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29"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29"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29"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29"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29"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29"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29"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29"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29"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29"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29"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90" t="str">
        <f ca="1">+IF(OFFSET('Water Data'!$D$27,0,10*ROW('Water Data'!D137))="","",OFFSET('Water Data'!$D$27,0,10*ROW('Water Data'!D137)))</f>
        <v/>
      </c>
      <c r="BT143" s="390" t="str">
        <f ca="1">+IF(OFFSET('Water Data'!$D$28,0,10*ROW('Water Data'!D137))="","",OFFSET('Water Data'!$D$28,0,10*ROW('Water Data'!D137)))</f>
        <v/>
      </c>
      <c r="BU143" s="390" t="str">
        <f ca="1">+IF(OFFSET('Water Data'!$D$29,0,10*ROW('Water Data'!D137))="","",OFFSET('Water Data'!$D$29,0,10*ROW('Water Data'!D137)))</f>
        <v/>
      </c>
      <c r="BV143" s="390" t="str">
        <f ca="1">+IF(OFFSET('Water Data'!$E$27,0,10*ROW('Water Data'!E137))="","",OFFSET('Water Data'!$E$27,0,10*ROW('Water Data'!E137)))</f>
        <v/>
      </c>
      <c r="BW143" s="390" t="str">
        <f ca="1">+IF(OFFSET('Water Data'!$E$28,0,10*ROW('Water Data'!E137))="","",OFFSET('Water Data'!$E$28,0,10*ROW('Water Data'!E137)))</f>
        <v/>
      </c>
      <c r="BX143" s="390" t="str">
        <f ca="1">+IF(OFFSET('Water Data'!$E$29,0,10*ROW('Water Data'!E137))="","",OFFSET('Water Data'!$E$29,0,10*ROW('Water Data'!E137)))</f>
        <v/>
      </c>
      <c r="BY143" s="390" t="str">
        <f ca="1">+IF(OFFSET('Water Data'!$F$27,0,10*ROW('Water Data'!F137))="","",OFFSET('Water Data'!$F$27,0,10*ROW('Water Data'!F137)))</f>
        <v/>
      </c>
      <c r="BZ143" s="390" t="str">
        <f ca="1">+IF(OFFSET('Water Data'!$F$28,0,10*ROW('Water Data'!F137))="","",OFFSET('Water Data'!$F$28,0,10*ROW('Water Data'!F137)))</f>
        <v/>
      </c>
      <c r="CA143" s="390" t="str">
        <f ca="1">+IF(OFFSET('Water Data'!$F$29,0,10*ROW('Water Data'!F137))="","",OFFSET('Water Data'!$F$29,0,10*ROW('Water Data'!F137)))</f>
        <v/>
      </c>
      <c r="CB143" s="390" t="str">
        <f ca="1">+IF(OFFSET('Water Data'!$G$27,0,10*ROW('Water Data'!G137))="","",OFFSET('Water Data'!$G$27,0,10*ROW('Water Data'!G137)))</f>
        <v/>
      </c>
      <c r="CC143" s="390" t="str">
        <f ca="1">+IF(OFFSET('Water Data'!$G$28,0,10*ROW('Water Data'!G137))="","",OFFSET('Water Data'!$G$28,0,10*ROW('Water Data'!G137)))</f>
        <v/>
      </c>
      <c r="CD143" s="390" t="str">
        <f ca="1">+IF(OFFSET('Water Data'!$G$29,0,10*ROW('Water Data'!G137))="","",OFFSET('Water Data'!$G$29,0,10*ROW('Water Data'!G137)))</f>
        <v/>
      </c>
      <c r="CE143" s="390" t="str">
        <f ca="1">+IF(OFFSET('Water Data'!$H$27,0,10*ROW('Water Data'!H137))="","",OFFSET('Water Data'!$H$27,0,10*ROW('Water Data'!H137)))</f>
        <v/>
      </c>
      <c r="CF143" s="390" t="str">
        <f ca="1">+IF(OFFSET('Water Data'!$H$28,0,10*ROW('Water Data'!H137))="","",OFFSET('Water Data'!$H$28,0,10*ROW('Water Data'!H137)))</f>
        <v/>
      </c>
      <c r="CG143" s="390" t="str">
        <f ca="1">+IF(OFFSET('Water Data'!$H$29,0,10*ROW('Water Data'!H137))="","",OFFSET('Water Data'!$H$29,0,10*ROW('Water Data'!H137)))</f>
        <v/>
      </c>
      <c r="CH143" s="390" t="str">
        <f ca="1">+IF(OFFSET('Water Data'!$I$27,0,10*ROW('Water Data'!I137))="","",OFFSET('Water Data'!$I$27,0,10*ROW('Water Data'!I137)))</f>
        <v/>
      </c>
      <c r="CI143" s="390" t="str">
        <f ca="1">+IF(OFFSET('Water Data'!$I$28,0,10*ROW('Water Data'!I137))="","",OFFSET('Water Data'!$I$28,0,10*ROW('Water Data'!I137)))</f>
        <v/>
      </c>
      <c r="CJ143" s="390" t="str">
        <f ca="1">+IF(OFFSET('Water Data'!$I$29,0,10*ROW('Water Data'!I137))="","",OFFSET('Water Data'!$I$29,0,10*ROW('Water Data'!I137)))</f>
        <v/>
      </c>
      <c r="CK143" s="390" t="str">
        <f ca="1">+IF(OFFSET('Sanitation Data'!$D$28,0,10*ROW('Sanitation Data'!D137))="","",OFFSET('Sanitation Data'!$D$28,0,10*ROW('Sanitation Data'!D137)))</f>
        <v/>
      </c>
      <c r="CL143" s="390" t="str">
        <f ca="1">+IF(OFFSET('Sanitation Data'!$D$29,0,10*ROW('Sanitation Data'!D137))="","",OFFSET('Sanitation Data'!$D$29,0,10*ROW('Sanitation Data'!D137)))</f>
        <v/>
      </c>
      <c r="CM143" s="390" t="str">
        <f ca="1">+IF(OFFSET('Sanitation Data'!$D$30,0,10*ROW('Sanitation Data'!D137))="","",OFFSET('Sanitation Data'!$D$30,0,10*ROW('Sanitation Data'!D137)))</f>
        <v/>
      </c>
      <c r="CN143" s="390" t="str">
        <f ca="1">+IF(OFFSET('Sanitation Data'!$D$31,0,10*ROW('Sanitation Data'!D137))="","",OFFSET('Sanitation Data'!$D$31,0,10*ROW('Sanitation Data'!D137)))</f>
        <v/>
      </c>
      <c r="CO143" s="390" t="str">
        <f ca="1">+IF(OFFSET('Sanitation Data'!$D$32,0,10*ROW('Sanitation Data'!D137))="","",OFFSET('Sanitation Data'!$D$32,0,10*ROW('Sanitation Data'!D137)))</f>
        <v/>
      </c>
      <c r="CP143" s="390" t="str">
        <f ca="1">+IF(OFFSET('Sanitation Data'!$E$28,0,10*ROW('Sanitation Data'!E137))="","",OFFSET('Sanitation Data'!$E$28,0,10*ROW('Sanitation Data'!E137)))</f>
        <v/>
      </c>
      <c r="CQ143" s="390" t="str">
        <f ca="1">+IF(OFFSET('Sanitation Data'!$E$29,0,10*ROW('Sanitation Data'!E137))="","",OFFSET('Sanitation Data'!$E$29,0,10*ROW('Sanitation Data'!E137)))</f>
        <v/>
      </c>
      <c r="CR143" s="390" t="str">
        <f ca="1">+IF(OFFSET('Sanitation Data'!$E$30,0,10*ROW('Sanitation Data'!E137))="","",OFFSET('Sanitation Data'!$E$30,0,10*ROW('Sanitation Data'!E137)))</f>
        <v/>
      </c>
      <c r="CS143" s="390" t="str">
        <f ca="1">+IF(OFFSET('Sanitation Data'!$E$31,0,10*ROW('Sanitation Data'!E137))="","",OFFSET('Sanitation Data'!$E$31,0,10*ROW('Sanitation Data'!E137)))</f>
        <v/>
      </c>
      <c r="CT143" s="390" t="str">
        <f ca="1">+IF(OFFSET('Sanitation Data'!$E$32,0,10*ROW('Sanitation Data'!E137))="","",OFFSET('Sanitation Data'!$E$32,0,10*ROW('Sanitation Data'!E137)))</f>
        <v/>
      </c>
      <c r="CU143" s="390" t="str">
        <f ca="1">+IF(OFFSET('Sanitation Data'!$F$28,0,10*ROW('Sanitation Data'!F137))="","",OFFSET('Sanitation Data'!$F$28,0,10*ROW('Sanitation Data'!F137)))</f>
        <v/>
      </c>
      <c r="CV143" s="390" t="str">
        <f ca="1">+IF(OFFSET('Sanitation Data'!$F$29,0,10*ROW('Sanitation Data'!F137))="","",OFFSET('Sanitation Data'!$F$29,0,10*ROW('Sanitation Data'!F137)))</f>
        <v/>
      </c>
      <c r="CW143" s="390" t="str">
        <f ca="1">+IF(OFFSET('Sanitation Data'!$F$30,0,10*ROW('Sanitation Data'!F137))="","",OFFSET('Sanitation Data'!$F$30,0,10*ROW('Sanitation Data'!F137)))</f>
        <v/>
      </c>
      <c r="CX143" s="390" t="str">
        <f ca="1">+IF(OFFSET('Sanitation Data'!$F$31,0,10*ROW('Sanitation Data'!F137))="","",OFFSET('Sanitation Data'!$F$31,0,10*ROW('Sanitation Data'!F137)))</f>
        <v/>
      </c>
      <c r="CY143" s="390" t="str">
        <f ca="1">+IF(OFFSET('Sanitation Data'!$F$32,0,10*ROW('Sanitation Data'!F137))="","",OFFSET('Sanitation Data'!$F$32,0,10*ROW('Sanitation Data'!F137)))</f>
        <v/>
      </c>
      <c r="CZ143" s="390" t="str">
        <f ca="1">+IF(OFFSET('Sanitation Data'!$G$28,0,10*ROW('Sanitation Data'!G137))="","",OFFSET('Sanitation Data'!$G$28,0,10*ROW('Sanitation Data'!G137)))</f>
        <v/>
      </c>
      <c r="DA143" s="390" t="str">
        <f ca="1">+IF(OFFSET('Sanitation Data'!$G$29,0,10*ROW('Sanitation Data'!G137))="","",OFFSET('Sanitation Data'!$G$29,0,10*ROW('Sanitation Data'!G137)))</f>
        <v/>
      </c>
      <c r="DB143" s="390" t="str">
        <f ca="1">+IF(OFFSET('Sanitation Data'!$G$30,0,10*ROW('Sanitation Data'!G137))="","",OFFSET('Sanitation Data'!$G$30,0,10*ROW('Sanitation Data'!G137)))</f>
        <v/>
      </c>
      <c r="DC143" s="390" t="str">
        <f ca="1">+IF(OFFSET('Sanitation Data'!$G$31,0,10*ROW('Sanitation Data'!G137))="","",OFFSET('Sanitation Data'!$G$31,0,10*ROW('Sanitation Data'!G137)))</f>
        <v/>
      </c>
      <c r="DD143" s="390" t="str">
        <f ca="1">+IF(OFFSET('Sanitation Data'!$G$32,0,10*ROW('Sanitation Data'!G137))="","",OFFSET('Sanitation Data'!$G$32,0,10*ROW('Sanitation Data'!G137)))</f>
        <v/>
      </c>
      <c r="DE143" s="390" t="str">
        <f ca="1">+IF(OFFSET('Sanitation Data'!$H$28,0,10*ROW('Sanitation Data'!H137))="","",OFFSET('Sanitation Data'!$H$28,0,10*ROW('Sanitation Data'!H137)))</f>
        <v/>
      </c>
      <c r="DF143" s="390" t="str">
        <f ca="1">+IF(OFFSET('Sanitation Data'!$H$29,0,10*ROW('Sanitation Data'!H137))="","",OFFSET('Sanitation Data'!$H$29,0,10*ROW('Sanitation Data'!H137)))</f>
        <v/>
      </c>
      <c r="DG143" s="390" t="str">
        <f ca="1">+IF(OFFSET('Sanitation Data'!$H$30,0,10*ROW('Sanitation Data'!H137))="","",OFFSET('Sanitation Data'!$H$30,0,10*ROW('Sanitation Data'!H137)))</f>
        <v/>
      </c>
      <c r="DH143" s="390" t="str">
        <f ca="1">+IF(OFFSET('Sanitation Data'!$H$31,0,10*ROW('Sanitation Data'!H137))="","",OFFSET('Sanitation Data'!$H$31,0,10*ROW('Sanitation Data'!H137)))</f>
        <v/>
      </c>
      <c r="DI143" s="390" t="str">
        <f ca="1">+IF(OFFSET('Sanitation Data'!$H$32,0,10*ROW('Sanitation Data'!H137))="","",OFFSET('Sanitation Data'!$H$32,0,10*ROW('Sanitation Data'!H137)))</f>
        <v/>
      </c>
      <c r="DJ143" s="390" t="str">
        <f ca="1">+IF(OFFSET('Sanitation Data'!$I$28,0,10*ROW('Sanitation Data'!I137))="","",OFFSET('Sanitation Data'!$I$28,0,10*ROW('Sanitation Data'!I137)))</f>
        <v/>
      </c>
      <c r="DK143" s="390" t="str">
        <f ca="1">+IF(OFFSET('Sanitation Data'!$I$29,0,10*ROW('Sanitation Data'!I137))="","",OFFSET('Sanitation Data'!$I$29,0,10*ROW('Sanitation Data'!I137)))</f>
        <v/>
      </c>
      <c r="DL143" s="390" t="str">
        <f ca="1">+IF(OFFSET('Sanitation Data'!$I$30,0,10*ROW('Sanitation Data'!I137))="","",OFFSET('Sanitation Data'!$I$30,0,10*ROW('Sanitation Data'!I137)))</f>
        <v/>
      </c>
      <c r="DM143" s="390" t="str">
        <f ca="1">+IF(OFFSET('Sanitation Data'!$I$31,0,10*ROW('Sanitation Data'!I137))="","",OFFSET('Sanitation Data'!$I$31,0,10*ROW('Sanitation Data'!I137)))</f>
        <v/>
      </c>
      <c r="DN143" s="390" t="str">
        <f ca="1">+IF(OFFSET('Sanitation Data'!$I$32,0,10*ROW('Sanitation Data'!I137))="","",OFFSET('Sanitation Data'!$I$32,0,10*ROW('Sanitation Data'!I137)))</f>
        <v/>
      </c>
      <c r="DO143" s="390" t="str">
        <f ca="1">+IF(OFFSET('Hygiene Data'!$D$11,0,10*ROW('Hygiene Data'!D137))="","",OFFSET('Hygiene Data'!$D$11,0,10*ROW('Hygiene Data'!D137)))</f>
        <v/>
      </c>
      <c r="DP143" s="390" t="str">
        <f ca="1">+IF(OFFSET('Hygiene Data'!$D$12,0,10*ROW('Hygiene Data'!D137))="","",OFFSET('Hygiene Data'!$D$12,0,10*ROW('Hygiene Data'!D137)))</f>
        <v/>
      </c>
      <c r="DQ143" s="390" t="str">
        <f ca="1">+IF(OFFSET('Hygiene Data'!$D$13,0,10*ROW('Hygiene Data'!D137))="","",OFFSET('Hygiene Data'!$D$13,0,10*ROW('Hygiene Data'!D137)))</f>
        <v/>
      </c>
      <c r="DR143" s="390" t="str">
        <f ca="1">+IF(OFFSET('Hygiene Data'!$E$11,0,10*ROW('Hygiene Data'!E137))="","",OFFSET('Hygiene Data'!$E$11,0,10*ROW('Hygiene Data'!E137)))</f>
        <v/>
      </c>
      <c r="DS143" s="390" t="str">
        <f ca="1">+IF(OFFSET('Hygiene Data'!$E$12,0,10*ROW('Hygiene Data'!E137))="","",OFFSET('Hygiene Data'!$E$12,0,10*ROW('Hygiene Data'!E137)))</f>
        <v/>
      </c>
      <c r="DT143" s="390" t="str">
        <f ca="1">+IF(OFFSET('Hygiene Data'!$E$13,0,10*ROW('Hygiene Data'!E137))="","",OFFSET('Hygiene Data'!$E$13,0,10*ROW('Hygiene Data'!E137)))</f>
        <v/>
      </c>
      <c r="DU143" s="390" t="str">
        <f ca="1">+IF(OFFSET('Hygiene Data'!$F$11,0,10*ROW('Hygiene Data'!F137))="","",OFFSET('Hygiene Data'!$F$11,0,10*ROW('Hygiene Data'!F137)))</f>
        <v/>
      </c>
      <c r="DV143" s="390" t="str">
        <f ca="1">+IF(OFFSET('Hygiene Data'!$F$12,0,10*ROW('Hygiene Data'!F137))="","",OFFSET('Hygiene Data'!$F$12,0,10*ROW('Hygiene Data'!F137)))</f>
        <v/>
      </c>
      <c r="DW143" s="390" t="str">
        <f ca="1">+IF(OFFSET('Hygiene Data'!$F$13,0,10*ROW('Hygiene Data'!F137))="","",OFFSET('Hygiene Data'!$F$13,0,10*ROW('Hygiene Data'!F137)))</f>
        <v/>
      </c>
      <c r="DX143" s="390" t="str">
        <f ca="1">+IF(OFFSET('Hygiene Data'!$G$11,0,10*ROW('Hygiene Data'!G137))="","",OFFSET('Hygiene Data'!$G$11,0,10*ROW('Hygiene Data'!G137)))</f>
        <v/>
      </c>
      <c r="DY143" s="390" t="str">
        <f ca="1">+IF(OFFSET('Hygiene Data'!$G$12,0,10*ROW('Hygiene Data'!G137))="","",OFFSET('Hygiene Data'!$G$12,0,10*ROW('Hygiene Data'!G137)))</f>
        <v/>
      </c>
      <c r="DZ143" s="390" t="str">
        <f ca="1">+IF(OFFSET('Hygiene Data'!$G$13,0,10*ROW('Hygiene Data'!G137))="","",OFFSET('Hygiene Data'!$G$13,0,10*ROW('Hygiene Data'!G137)))</f>
        <v/>
      </c>
      <c r="EA143" s="390" t="str">
        <f ca="1">+IF(OFFSET('Hygiene Data'!$H$11,0,10*ROW('Hygiene Data'!H137))="","",OFFSET('Hygiene Data'!$H$11,0,10*ROW('Hygiene Data'!H137)))</f>
        <v/>
      </c>
      <c r="EB143" s="390" t="str">
        <f ca="1">+IF(OFFSET('Hygiene Data'!$H$12,0,10*ROW('Hygiene Data'!H137))="","",OFFSET('Hygiene Data'!$H$12,0,10*ROW('Hygiene Data'!H137)))</f>
        <v/>
      </c>
      <c r="EC143" s="390" t="str">
        <f ca="1">+IF(OFFSET('Hygiene Data'!$H$13,0,10*ROW('Hygiene Data'!H137))="","",OFFSET('Hygiene Data'!$H$13,0,10*ROW('Hygiene Data'!H137)))</f>
        <v/>
      </c>
      <c r="ED143" s="390" t="str">
        <f ca="1">+IF(OFFSET('Hygiene Data'!$I$11,0,10*ROW('Hygiene Data'!I137))="","",OFFSET('Hygiene Data'!$I$11,0,10*ROW('Hygiene Data'!I137)))</f>
        <v/>
      </c>
      <c r="EE143" s="390" t="str">
        <f ca="1">+IF(OFFSET('Hygiene Data'!$I$12,0,10*ROW('Hygiene Data'!I137))="","",OFFSET('Hygiene Data'!$I$12,0,10*ROW('Hygiene Data'!I137)))</f>
        <v/>
      </c>
      <c r="EF143" s="390" t="str">
        <f ca="1">+IF(OFFSET('Hygiene Data'!$I$13,0,10*ROW('Hygiene Data'!I137))="","",OFFSET('Hygiene Data'!$I$13,0,10*ROW('Hygiene Data'!I137)))</f>
        <v/>
      </c>
    </row>
    <row r="144" spans="1:136" x14ac:dyDescent="0.25">
      <c r="A144" s="499" t="str">
        <f ca="1">+IF(OFFSET('Water Data'!$B$2,0,10*ROW('Water Data'!E138))="","",OFFSET('Water Data'!$B$2,0,10*ROW('Water Data'!E138)))</f>
        <v/>
      </c>
      <c r="B144" s="499"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26" t="str">
        <f t="shared" ca="1" si="2"/>
        <v/>
      </c>
      <c r="D144" s="527"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27"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27"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27"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27"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27"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27"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27"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27"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27"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27"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27"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27"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27"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27"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27"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27"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27"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28"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28"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28"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28"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28"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28"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28"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28"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28"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28"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28"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28"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28"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28"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28"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28"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28"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28"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28"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28"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28"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28"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28"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28"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28"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28"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28"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28"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28"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28"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29"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605"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29"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29"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29"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29"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29"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29"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29"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29"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29"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29"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29"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29"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29"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29"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29"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29"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90" t="str">
        <f ca="1">+IF(OFFSET('Water Data'!$D$27,0,10*ROW('Water Data'!D138))="","",OFFSET('Water Data'!$D$27,0,10*ROW('Water Data'!D138)))</f>
        <v/>
      </c>
      <c r="BT144" s="390" t="str">
        <f ca="1">+IF(OFFSET('Water Data'!$D$28,0,10*ROW('Water Data'!D138))="","",OFFSET('Water Data'!$D$28,0,10*ROW('Water Data'!D138)))</f>
        <v/>
      </c>
      <c r="BU144" s="390" t="str">
        <f ca="1">+IF(OFFSET('Water Data'!$D$29,0,10*ROW('Water Data'!D138))="","",OFFSET('Water Data'!$D$29,0,10*ROW('Water Data'!D138)))</f>
        <v/>
      </c>
      <c r="BV144" s="390" t="str">
        <f ca="1">+IF(OFFSET('Water Data'!$E$27,0,10*ROW('Water Data'!E138))="","",OFFSET('Water Data'!$E$27,0,10*ROW('Water Data'!E138)))</f>
        <v/>
      </c>
      <c r="BW144" s="390" t="str">
        <f ca="1">+IF(OFFSET('Water Data'!$E$28,0,10*ROW('Water Data'!E138))="","",OFFSET('Water Data'!$E$28,0,10*ROW('Water Data'!E138)))</f>
        <v/>
      </c>
      <c r="BX144" s="390" t="str">
        <f ca="1">+IF(OFFSET('Water Data'!$E$29,0,10*ROW('Water Data'!E138))="","",OFFSET('Water Data'!$E$29,0,10*ROW('Water Data'!E138)))</f>
        <v/>
      </c>
      <c r="BY144" s="390" t="str">
        <f ca="1">+IF(OFFSET('Water Data'!$F$27,0,10*ROW('Water Data'!F138))="","",OFFSET('Water Data'!$F$27,0,10*ROW('Water Data'!F138)))</f>
        <v/>
      </c>
      <c r="BZ144" s="390" t="str">
        <f ca="1">+IF(OFFSET('Water Data'!$F$28,0,10*ROW('Water Data'!F138))="","",OFFSET('Water Data'!$F$28,0,10*ROW('Water Data'!F138)))</f>
        <v/>
      </c>
      <c r="CA144" s="390" t="str">
        <f ca="1">+IF(OFFSET('Water Data'!$F$29,0,10*ROW('Water Data'!F138))="","",OFFSET('Water Data'!$F$29,0,10*ROW('Water Data'!F138)))</f>
        <v/>
      </c>
      <c r="CB144" s="390" t="str">
        <f ca="1">+IF(OFFSET('Water Data'!$G$27,0,10*ROW('Water Data'!G138))="","",OFFSET('Water Data'!$G$27,0,10*ROW('Water Data'!G138)))</f>
        <v/>
      </c>
      <c r="CC144" s="390" t="str">
        <f ca="1">+IF(OFFSET('Water Data'!$G$28,0,10*ROW('Water Data'!G138))="","",OFFSET('Water Data'!$G$28,0,10*ROW('Water Data'!G138)))</f>
        <v/>
      </c>
      <c r="CD144" s="390" t="str">
        <f ca="1">+IF(OFFSET('Water Data'!$G$29,0,10*ROW('Water Data'!G138))="","",OFFSET('Water Data'!$G$29,0,10*ROW('Water Data'!G138)))</f>
        <v/>
      </c>
      <c r="CE144" s="390" t="str">
        <f ca="1">+IF(OFFSET('Water Data'!$H$27,0,10*ROW('Water Data'!H138))="","",OFFSET('Water Data'!$H$27,0,10*ROW('Water Data'!H138)))</f>
        <v/>
      </c>
      <c r="CF144" s="390" t="str">
        <f ca="1">+IF(OFFSET('Water Data'!$H$28,0,10*ROW('Water Data'!H138))="","",OFFSET('Water Data'!$H$28,0,10*ROW('Water Data'!H138)))</f>
        <v/>
      </c>
      <c r="CG144" s="390" t="str">
        <f ca="1">+IF(OFFSET('Water Data'!$H$29,0,10*ROW('Water Data'!H138))="","",OFFSET('Water Data'!$H$29,0,10*ROW('Water Data'!H138)))</f>
        <v/>
      </c>
      <c r="CH144" s="390" t="str">
        <f ca="1">+IF(OFFSET('Water Data'!$I$27,0,10*ROW('Water Data'!I138))="","",OFFSET('Water Data'!$I$27,0,10*ROW('Water Data'!I138)))</f>
        <v/>
      </c>
      <c r="CI144" s="390" t="str">
        <f ca="1">+IF(OFFSET('Water Data'!$I$28,0,10*ROW('Water Data'!I138))="","",OFFSET('Water Data'!$I$28,0,10*ROW('Water Data'!I138)))</f>
        <v/>
      </c>
      <c r="CJ144" s="390" t="str">
        <f ca="1">+IF(OFFSET('Water Data'!$I$29,0,10*ROW('Water Data'!I138))="","",OFFSET('Water Data'!$I$29,0,10*ROW('Water Data'!I138)))</f>
        <v/>
      </c>
      <c r="CK144" s="390" t="str">
        <f ca="1">+IF(OFFSET('Sanitation Data'!$D$28,0,10*ROW('Sanitation Data'!D138))="","",OFFSET('Sanitation Data'!$D$28,0,10*ROW('Sanitation Data'!D138)))</f>
        <v/>
      </c>
      <c r="CL144" s="390" t="str">
        <f ca="1">+IF(OFFSET('Sanitation Data'!$D$29,0,10*ROW('Sanitation Data'!D138))="","",OFFSET('Sanitation Data'!$D$29,0,10*ROW('Sanitation Data'!D138)))</f>
        <v/>
      </c>
      <c r="CM144" s="390" t="str">
        <f ca="1">+IF(OFFSET('Sanitation Data'!$D$30,0,10*ROW('Sanitation Data'!D138))="","",OFFSET('Sanitation Data'!$D$30,0,10*ROW('Sanitation Data'!D138)))</f>
        <v/>
      </c>
      <c r="CN144" s="390" t="str">
        <f ca="1">+IF(OFFSET('Sanitation Data'!$D$31,0,10*ROW('Sanitation Data'!D138))="","",OFFSET('Sanitation Data'!$D$31,0,10*ROW('Sanitation Data'!D138)))</f>
        <v/>
      </c>
      <c r="CO144" s="390" t="str">
        <f ca="1">+IF(OFFSET('Sanitation Data'!$D$32,0,10*ROW('Sanitation Data'!D138))="","",OFFSET('Sanitation Data'!$D$32,0,10*ROW('Sanitation Data'!D138)))</f>
        <v/>
      </c>
      <c r="CP144" s="390" t="str">
        <f ca="1">+IF(OFFSET('Sanitation Data'!$E$28,0,10*ROW('Sanitation Data'!E138))="","",OFFSET('Sanitation Data'!$E$28,0,10*ROW('Sanitation Data'!E138)))</f>
        <v/>
      </c>
      <c r="CQ144" s="390" t="str">
        <f ca="1">+IF(OFFSET('Sanitation Data'!$E$29,0,10*ROW('Sanitation Data'!E138))="","",OFFSET('Sanitation Data'!$E$29,0,10*ROW('Sanitation Data'!E138)))</f>
        <v/>
      </c>
      <c r="CR144" s="390" t="str">
        <f ca="1">+IF(OFFSET('Sanitation Data'!$E$30,0,10*ROW('Sanitation Data'!E138))="","",OFFSET('Sanitation Data'!$E$30,0,10*ROW('Sanitation Data'!E138)))</f>
        <v/>
      </c>
      <c r="CS144" s="390" t="str">
        <f ca="1">+IF(OFFSET('Sanitation Data'!$E$31,0,10*ROW('Sanitation Data'!E138))="","",OFFSET('Sanitation Data'!$E$31,0,10*ROW('Sanitation Data'!E138)))</f>
        <v/>
      </c>
      <c r="CT144" s="390" t="str">
        <f ca="1">+IF(OFFSET('Sanitation Data'!$E$32,0,10*ROW('Sanitation Data'!E138))="","",OFFSET('Sanitation Data'!$E$32,0,10*ROW('Sanitation Data'!E138)))</f>
        <v/>
      </c>
      <c r="CU144" s="390" t="str">
        <f ca="1">+IF(OFFSET('Sanitation Data'!$F$28,0,10*ROW('Sanitation Data'!F138))="","",OFFSET('Sanitation Data'!$F$28,0,10*ROW('Sanitation Data'!F138)))</f>
        <v/>
      </c>
      <c r="CV144" s="390" t="str">
        <f ca="1">+IF(OFFSET('Sanitation Data'!$F$29,0,10*ROW('Sanitation Data'!F138))="","",OFFSET('Sanitation Data'!$F$29,0,10*ROW('Sanitation Data'!F138)))</f>
        <v/>
      </c>
      <c r="CW144" s="390" t="str">
        <f ca="1">+IF(OFFSET('Sanitation Data'!$F$30,0,10*ROW('Sanitation Data'!F138))="","",OFFSET('Sanitation Data'!$F$30,0,10*ROW('Sanitation Data'!F138)))</f>
        <v/>
      </c>
      <c r="CX144" s="390" t="str">
        <f ca="1">+IF(OFFSET('Sanitation Data'!$F$31,0,10*ROW('Sanitation Data'!F138))="","",OFFSET('Sanitation Data'!$F$31,0,10*ROW('Sanitation Data'!F138)))</f>
        <v/>
      </c>
      <c r="CY144" s="390" t="str">
        <f ca="1">+IF(OFFSET('Sanitation Data'!$F$32,0,10*ROW('Sanitation Data'!F138))="","",OFFSET('Sanitation Data'!$F$32,0,10*ROW('Sanitation Data'!F138)))</f>
        <v/>
      </c>
      <c r="CZ144" s="390" t="str">
        <f ca="1">+IF(OFFSET('Sanitation Data'!$G$28,0,10*ROW('Sanitation Data'!G138))="","",OFFSET('Sanitation Data'!$G$28,0,10*ROW('Sanitation Data'!G138)))</f>
        <v/>
      </c>
      <c r="DA144" s="390" t="str">
        <f ca="1">+IF(OFFSET('Sanitation Data'!$G$29,0,10*ROW('Sanitation Data'!G138))="","",OFFSET('Sanitation Data'!$G$29,0,10*ROW('Sanitation Data'!G138)))</f>
        <v/>
      </c>
      <c r="DB144" s="390" t="str">
        <f ca="1">+IF(OFFSET('Sanitation Data'!$G$30,0,10*ROW('Sanitation Data'!G138))="","",OFFSET('Sanitation Data'!$G$30,0,10*ROW('Sanitation Data'!G138)))</f>
        <v/>
      </c>
      <c r="DC144" s="390" t="str">
        <f ca="1">+IF(OFFSET('Sanitation Data'!$G$31,0,10*ROW('Sanitation Data'!G138))="","",OFFSET('Sanitation Data'!$G$31,0,10*ROW('Sanitation Data'!G138)))</f>
        <v/>
      </c>
      <c r="DD144" s="390" t="str">
        <f ca="1">+IF(OFFSET('Sanitation Data'!$G$32,0,10*ROW('Sanitation Data'!G138))="","",OFFSET('Sanitation Data'!$G$32,0,10*ROW('Sanitation Data'!G138)))</f>
        <v/>
      </c>
      <c r="DE144" s="390" t="str">
        <f ca="1">+IF(OFFSET('Sanitation Data'!$H$28,0,10*ROW('Sanitation Data'!H138))="","",OFFSET('Sanitation Data'!$H$28,0,10*ROW('Sanitation Data'!H138)))</f>
        <v/>
      </c>
      <c r="DF144" s="390" t="str">
        <f ca="1">+IF(OFFSET('Sanitation Data'!$H$29,0,10*ROW('Sanitation Data'!H138))="","",OFFSET('Sanitation Data'!$H$29,0,10*ROW('Sanitation Data'!H138)))</f>
        <v/>
      </c>
      <c r="DG144" s="390" t="str">
        <f ca="1">+IF(OFFSET('Sanitation Data'!$H$30,0,10*ROW('Sanitation Data'!H138))="","",OFFSET('Sanitation Data'!$H$30,0,10*ROW('Sanitation Data'!H138)))</f>
        <v/>
      </c>
      <c r="DH144" s="390" t="str">
        <f ca="1">+IF(OFFSET('Sanitation Data'!$H$31,0,10*ROW('Sanitation Data'!H138))="","",OFFSET('Sanitation Data'!$H$31,0,10*ROW('Sanitation Data'!H138)))</f>
        <v/>
      </c>
      <c r="DI144" s="390" t="str">
        <f ca="1">+IF(OFFSET('Sanitation Data'!$H$32,0,10*ROW('Sanitation Data'!H138))="","",OFFSET('Sanitation Data'!$H$32,0,10*ROW('Sanitation Data'!H138)))</f>
        <v/>
      </c>
      <c r="DJ144" s="390" t="str">
        <f ca="1">+IF(OFFSET('Sanitation Data'!$I$28,0,10*ROW('Sanitation Data'!I138))="","",OFFSET('Sanitation Data'!$I$28,0,10*ROW('Sanitation Data'!I138)))</f>
        <v/>
      </c>
      <c r="DK144" s="390" t="str">
        <f ca="1">+IF(OFFSET('Sanitation Data'!$I$29,0,10*ROW('Sanitation Data'!I138))="","",OFFSET('Sanitation Data'!$I$29,0,10*ROW('Sanitation Data'!I138)))</f>
        <v/>
      </c>
      <c r="DL144" s="390" t="str">
        <f ca="1">+IF(OFFSET('Sanitation Data'!$I$30,0,10*ROW('Sanitation Data'!I138))="","",OFFSET('Sanitation Data'!$I$30,0,10*ROW('Sanitation Data'!I138)))</f>
        <v/>
      </c>
      <c r="DM144" s="390" t="str">
        <f ca="1">+IF(OFFSET('Sanitation Data'!$I$31,0,10*ROW('Sanitation Data'!I138))="","",OFFSET('Sanitation Data'!$I$31,0,10*ROW('Sanitation Data'!I138)))</f>
        <v/>
      </c>
      <c r="DN144" s="390" t="str">
        <f ca="1">+IF(OFFSET('Sanitation Data'!$I$32,0,10*ROW('Sanitation Data'!I138))="","",OFFSET('Sanitation Data'!$I$32,0,10*ROW('Sanitation Data'!I138)))</f>
        <v/>
      </c>
      <c r="DO144" s="390" t="str">
        <f ca="1">+IF(OFFSET('Hygiene Data'!$D$11,0,10*ROW('Hygiene Data'!D138))="","",OFFSET('Hygiene Data'!$D$11,0,10*ROW('Hygiene Data'!D138)))</f>
        <v/>
      </c>
      <c r="DP144" s="390" t="str">
        <f ca="1">+IF(OFFSET('Hygiene Data'!$D$12,0,10*ROW('Hygiene Data'!D138))="","",OFFSET('Hygiene Data'!$D$12,0,10*ROW('Hygiene Data'!D138)))</f>
        <v/>
      </c>
      <c r="DQ144" s="390" t="str">
        <f ca="1">+IF(OFFSET('Hygiene Data'!$D$13,0,10*ROW('Hygiene Data'!D138))="","",OFFSET('Hygiene Data'!$D$13,0,10*ROW('Hygiene Data'!D138)))</f>
        <v/>
      </c>
      <c r="DR144" s="390" t="str">
        <f ca="1">+IF(OFFSET('Hygiene Data'!$E$11,0,10*ROW('Hygiene Data'!E138))="","",OFFSET('Hygiene Data'!$E$11,0,10*ROW('Hygiene Data'!E138)))</f>
        <v/>
      </c>
      <c r="DS144" s="390" t="str">
        <f ca="1">+IF(OFFSET('Hygiene Data'!$E$12,0,10*ROW('Hygiene Data'!E138))="","",OFFSET('Hygiene Data'!$E$12,0,10*ROW('Hygiene Data'!E138)))</f>
        <v/>
      </c>
      <c r="DT144" s="390" t="str">
        <f ca="1">+IF(OFFSET('Hygiene Data'!$E$13,0,10*ROW('Hygiene Data'!E138))="","",OFFSET('Hygiene Data'!$E$13,0,10*ROW('Hygiene Data'!E138)))</f>
        <v/>
      </c>
      <c r="DU144" s="390" t="str">
        <f ca="1">+IF(OFFSET('Hygiene Data'!$F$11,0,10*ROW('Hygiene Data'!F138))="","",OFFSET('Hygiene Data'!$F$11,0,10*ROW('Hygiene Data'!F138)))</f>
        <v/>
      </c>
      <c r="DV144" s="390" t="str">
        <f ca="1">+IF(OFFSET('Hygiene Data'!$F$12,0,10*ROW('Hygiene Data'!F138))="","",OFFSET('Hygiene Data'!$F$12,0,10*ROW('Hygiene Data'!F138)))</f>
        <v/>
      </c>
      <c r="DW144" s="390" t="str">
        <f ca="1">+IF(OFFSET('Hygiene Data'!$F$13,0,10*ROW('Hygiene Data'!F138))="","",OFFSET('Hygiene Data'!$F$13,0,10*ROW('Hygiene Data'!F138)))</f>
        <v/>
      </c>
      <c r="DX144" s="390" t="str">
        <f ca="1">+IF(OFFSET('Hygiene Data'!$G$11,0,10*ROW('Hygiene Data'!G138))="","",OFFSET('Hygiene Data'!$G$11,0,10*ROW('Hygiene Data'!G138)))</f>
        <v/>
      </c>
      <c r="DY144" s="390" t="str">
        <f ca="1">+IF(OFFSET('Hygiene Data'!$G$12,0,10*ROW('Hygiene Data'!G138))="","",OFFSET('Hygiene Data'!$G$12,0,10*ROW('Hygiene Data'!G138)))</f>
        <v/>
      </c>
      <c r="DZ144" s="390" t="str">
        <f ca="1">+IF(OFFSET('Hygiene Data'!$G$13,0,10*ROW('Hygiene Data'!G138))="","",OFFSET('Hygiene Data'!$G$13,0,10*ROW('Hygiene Data'!G138)))</f>
        <v/>
      </c>
      <c r="EA144" s="390" t="str">
        <f ca="1">+IF(OFFSET('Hygiene Data'!$H$11,0,10*ROW('Hygiene Data'!H138))="","",OFFSET('Hygiene Data'!$H$11,0,10*ROW('Hygiene Data'!H138)))</f>
        <v/>
      </c>
      <c r="EB144" s="390" t="str">
        <f ca="1">+IF(OFFSET('Hygiene Data'!$H$12,0,10*ROW('Hygiene Data'!H138))="","",OFFSET('Hygiene Data'!$H$12,0,10*ROW('Hygiene Data'!H138)))</f>
        <v/>
      </c>
      <c r="EC144" s="390" t="str">
        <f ca="1">+IF(OFFSET('Hygiene Data'!$H$13,0,10*ROW('Hygiene Data'!H138))="","",OFFSET('Hygiene Data'!$H$13,0,10*ROW('Hygiene Data'!H138)))</f>
        <v/>
      </c>
      <c r="ED144" s="390" t="str">
        <f ca="1">+IF(OFFSET('Hygiene Data'!$I$11,0,10*ROW('Hygiene Data'!I138))="","",OFFSET('Hygiene Data'!$I$11,0,10*ROW('Hygiene Data'!I138)))</f>
        <v/>
      </c>
      <c r="EE144" s="390" t="str">
        <f ca="1">+IF(OFFSET('Hygiene Data'!$I$12,0,10*ROW('Hygiene Data'!I138))="","",OFFSET('Hygiene Data'!$I$12,0,10*ROW('Hygiene Data'!I138)))</f>
        <v/>
      </c>
      <c r="EF144" s="390" t="str">
        <f ca="1">+IF(OFFSET('Hygiene Data'!$I$13,0,10*ROW('Hygiene Data'!I138))="","",OFFSET('Hygiene Data'!$I$13,0,10*ROW('Hygiene Data'!I138)))</f>
        <v/>
      </c>
    </row>
    <row r="145" spans="1:136" x14ac:dyDescent="0.25">
      <c r="A145" s="499" t="str">
        <f ca="1">+IF(OFFSET('Water Data'!$B$2,0,10*ROW('Water Data'!E139))="","",OFFSET('Water Data'!$B$2,0,10*ROW('Water Data'!E139)))</f>
        <v/>
      </c>
      <c r="B145" s="499"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26" t="str">
        <f t="shared" ca="1" si="2"/>
        <v/>
      </c>
      <c r="D145" s="527"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27"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27"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27"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27"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27"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27"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27"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27"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27"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27"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27"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27"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27"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27"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27"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27"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27"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28"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28"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28"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28"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28"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28"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28"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28"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28"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28"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28"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28"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28"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28"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28"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28"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28"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28"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28"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28"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28"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28"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28"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28"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28"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28"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28"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28"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28"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28"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29"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605"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29"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29"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29"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29"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29"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29"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29"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29"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29"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29"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29"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29"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29"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29"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29"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29"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90" t="str">
        <f ca="1">+IF(OFFSET('Water Data'!$D$27,0,10*ROW('Water Data'!D139))="","",OFFSET('Water Data'!$D$27,0,10*ROW('Water Data'!D139)))</f>
        <v/>
      </c>
      <c r="BT145" s="390" t="str">
        <f ca="1">+IF(OFFSET('Water Data'!$D$28,0,10*ROW('Water Data'!D139))="","",OFFSET('Water Data'!$D$28,0,10*ROW('Water Data'!D139)))</f>
        <v/>
      </c>
      <c r="BU145" s="390" t="str">
        <f ca="1">+IF(OFFSET('Water Data'!$D$29,0,10*ROW('Water Data'!D139))="","",OFFSET('Water Data'!$D$29,0,10*ROW('Water Data'!D139)))</f>
        <v/>
      </c>
      <c r="BV145" s="390" t="str">
        <f ca="1">+IF(OFFSET('Water Data'!$E$27,0,10*ROW('Water Data'!E139))="","",OFFSET('Water Data'!$E$27,0,10*ROW('Water Data'!E139)))</f>
        <v/>
      </c>
      <c r="BW145" s="390" t="str">
        <f ca="1">+IF(OFFSET('Water Data'!$E$28,0,10*ROW('Water Data'!E139))="","",OFFSET('Water Data'!$E$28,0,10*ROW('Water Data'!E139)))</f>
        <v/>
      </c>
      <c r="BX145" s="390" t="str">
        <f ca="1">+IF(OFFSET('Water Data'!$E$29,0,10*ROW('Water Data'!E139))="","",OFFSET('Water Data'!$E$29,0,10*ROW('Water Data'!E139)))</f>
        <v/>
      </c>
      <c r="BY145" s="390" t="str">
        <f ca="1">+IF(OFFSET('Water Data'!$F$27,0,10*ROW('Water Data'!F139))="","",OFFSET('Water Data'!$F$27,0,10*ROW('Water Data'!F139)))</f>
        <v/>
      </c>
      <c r="BZ145" s="390" t="str">
        <f ca="1">+IF(OFFSET('Water Data'!$F$28,0,10*ROW('Water Data'!F139))="","",OFFSET('Water Data'!$F$28,0,10*ROW('Water Data'!F139)))</f>
        <v/>
      </c>
      <c r="CA145" s="390" t="str">
        <f ca="1">+IF(OFFSET('Water Data'!$F$29,0,10*ROW('Water Data'!F139))="","",OFFSET('Water Data'!$F$29,0,10*ROW('Water Data'!F139)))</f>
        <v/>
      </c>
      <c r="CB145" s="390" t="str">
        <f ca="1">+IF(OFFSET('Water Data'!$G$27,0,10*ROW('Water Data'!G139))="","",OFFSET('Water Data'!$G$27,0,10*ROW('Water Data'!G139)))</f>
        <v/>
      </c>
      <c r="CC145" s="390" t="str">
        <f ca="1">+IF(OFFSET('Water Data'!$G$28,0,10*ROW('Water Data'!G139))="","",OFFSET('Water Data'!$G$28,0,10*ROW('Water Data'!G139)))</f>
        <v/>
      </c>
      <c r="CD145" s="390" t="str">
        <f ca="1">+IF(OFFSET('Water Data'!$G$29,0,10*ROW('Water Data'!G139))="","",OFFSET('Water Data'!$G$29,0,10*ROW('Water Data'!G139)))</f>
        <v/>
      </c>
      <c r="CE145" s="390" t="str">
        <f ca="1">+IF(OFFSET('Water Data'!$H$27,0,10*ROW('Water Data'!H139))="","",OFFSET('Water Data'!$H$27,0,10*ROW('Water Data'!H139)))</f>
        <v/>
      </c>
      <c r="CF145" s="390" t="str">
        <f ca="1">+IF(OFFSET('Water Data'!$H$28,0,10*ROW('Water Data'!H139))="","",OFFSET('Water Data'!$H$28,0,10*ROW('Water Data'!H139)))</f>
        <v/>
      </c>
      <c r="CG145" s="390" t="str">
        <f ca="1">+IF(OFFSET('Water Data'!$H$29,0,10*ROW('Water Data'!H139))="","",OFFSET('Water Data'!$H$29,0,10*ROW('Water Data'!H139)))</f>
        <v/>
      </c>
      <c r="CH145" s="390" t="str">
        <f ca="1">+IF(OFFSET('Water Data'!$I$27,0,10*ROW('Water Data'!I139))="","",OFFSET('Water Data'!$I$27,0,10*ROW('Water Data'!I139)))</f>
        <v/>
      </c>
      <c r="CI145" s="390" t="str">
        <f ca="1">+IF(OFFSET('Water Data'!$I$28,0,10*ROW('Water Data'!I139))="","",OFFSET('Water Data'!$I$28,0,10*ROW('Water Data'!I139)))</f>
        <v/>
      </c>
      <c r="CJ145" s="390" t="str">
        <f ca="1">+IF(OFFSET('Water Data'!$I$29,0,10*ROW('Water Data'!I139))="","",OFFSET('Water Data'!$I$29,0,10*ROW('Water Data'!I139)))</f>
        <v/>
      </c>
      <c r="CK145" s="390" t="str">
        <f ca="1">+IF(OFFSET('Sanitation Data'!$D$28,0,10*ROW('Sanitation Data'!D139))="","",OFFSET('Sanitation Data'!$D$28,0,10*ROW('Sanitation Data'!D139)))</f>
        <v/>
      </c>
      <c r="CL145" s="390" t="str">
        <f ca="1">+IF(OFFSET('Sanitation Data'!$D$29,0,10*ROW('Sanitation Data'!D139))="","",OFFSET('Sanitation Data'!$D$29,0,10*ROW('Sanitation Data'!D139)))</f>
        <v/>
      </c>
      <c r="CM145" s="390" t="str">
        <f ca="1">+IF(OFFSET('Sanitation Data'!$D$30,0,10*ROW('Sanitation Data'!D139))="","",OFFSET('Sanitation Data'!$D$30,0,10*ROW('Sanitation Data'!D139)))</f>
        <v/>
      </c>
      <c r="CN145" s="390" t="str">
        <f ca="1">+IF(OFFSET('Sanitation Data'!$D$31,0,10*ROW('Sanitation Data'!D139))="","",OFFSET('Sanitation Data'!$D$31,0,10*ROW('Sanitation Data'!D139)))</f>
        <v/>
      </c>
      <c r="CO145" s="390" t="str">
        <f ca="1">+IF(OFFSET('Sanitation Data'!$D$32,0,10*ROW('Sanitation Data'!D139))="","",OFFSET('Sanitation Data'!$D$32,0,10*ROW('Sanitation Data'!D139)))</f>
        <v/>
      </c>
      <c r="CP145" s="390" t="str">
        <f ca="1">+IF(OFFSET('Sanitation Data'!$E$28,0,10*ROW('Sanitation Data'!E139))="","",OFFSET('Sanitation Data'!$E$28,0,10*ROW('Sanitation Data'!E139)))</f>
        <v/>
      </c>
      <c r="CQ145" s="390" t="str">
        <f ca="1">+IF(OFFSET('Sanitation Data'!$E$29,0,10*ROW('Sanitation Data'!E139))="","",OFFSET('Sanitation Data'!$E$29,0,10*ROW('Sanitation Data'!E139)))</f>
        <v/>
      </c>
      <c r="CR145" s="390" t="str">
        <f ca="1">+IF(OFFSET('Sanitation Data'!$E$30,0,10*ROW('Sanitation Data'!E139))="","",OFFSET('Sanitation Data'!$E$30,0,10*ROW('Sanitation Data'!E139)))</f>
        <v/>
      </c>
      <c r="CS145" s="390" t="str">
        <f ca="1">+IF(OFFSET('Sanitation Data'!$E$31,0,10*ROW('Sanitation Data'!E139))="","",OFFSET('Sanitation Data'!$E$31,0,10*ROW('Sanitation Data'!E139)))</f>
        <v/>
      </c>
      <c r="CT145" s="390" t="str">
        <f ca="1">+IF(OFFSET('Sanitation Data'!$E$32,0,10*ROW('Sanitation Data'!E139))="","",OFFSET('Sanitation Data'!$E$32,0,10*ROW('Sanitation Data'!E139)))</f>
        <v/>
      </c>
      <c r="CU145" s="390" t="str">
        <f ca="1">+IF(OFFSET('Sanitation Data'!$F$28,0,10*ROW('Sanitation Data'!F139))="","",OFFSET('Sanitation Data'!$F$28,0,10*ROW('Sanitation Data'!F139)))</f>
        <v/>
      </c>
      <c r="CV145" s="390" t="str">
        <f ca="1">+IF(OFFSET('Sanitation Data'!$F$29,0,10*ROW('Sanitation Data'!F139))="","",OFFSET('Sanitation Data'!$F$29,0,10*ROW('Sanitation Data'!F139)))</f>
        <v/>
      </c>
      <c r="CW145" s="390" t="str">
        <f ca="1">+IF(OFFSET('Sanitation Data'!$F$30,0,10*ROW('Sanitation Data'!F139))="","",OFFSET('Sanitation Data'!$F$30,0,10*ROW('Sanitation Data'!F139)))</f>
        <v/>
      </c>
      <c r="CX145" s="390" t="str">
        <f ca="1">+IF(OFFSET('Sanitation Data'!$F$31,0,10*ROW('Sanitation Data'!F139))="","",OFFSET('Sanitation Data'!$F$31,0,10*ROW('Sanitation Data'!F139)))</f>
        <v/>
      </c>
      <c r="CY145" s="390" t="str">
        <f ca="1">+IF(OFFSET('Sanitation Data'!$F$32,0,10*ROW('Sanitation Data'!F139))="","",OFFSET('Sanitation Data'!$F$32,0,10*ROW('Sanitation Data'!F139)))</f>
        <v/>
      </c>
      <c r="CZ145" s="390" t="str">
        <f ca="1">+IF(OFFSET('Sanitation Data'!$G$28,0,10*ROW('Sanitation Data'!G139))="","",OFFSET('Sanitation Data'!$G$28,0,10*ROW('Sanitation Data'!G139)))</f>
        <v/>
      </c>
      <c r="DA145" s="390" t="str">
        <f ca="1">+IF(OFFSET('Sanitation Data'!$G$29,0,10*ROW('Sanitation Data'!G139))="","",OFFSET('Sanitation Data'!$G$29,0,10*ROW('Sanitation Data'!G139)))</f>
        <v/>
      </c>
      <c r="DB145" s="390" t="str">
        <f ca="1">+IF(OFFSET('Sanitation Data'!$G$30,0,10*ROW('Sanitation Data'!G139))="","",OFFSET('Sanitation Data'!$G$30,0,10*ROW('Sanitation Data'!G139)))</f>
        <v/>
      </c>
      <c r="DC145" s="390" t="str">
        <f ca="1">+IF(OFFSET('Sanitation Data'!$G$31,0,10*ROW('Sanitation Data'!G139))="","",OFFSET('Sanitation Data'!$G$31,0,10*ROW('Sanitation Data'!G139)))</f>
        <v/>
      </c>
      <c r="DD145" s="390" t="str">
        <f ca="1">+IF(OFFSET('Sanitation Data'!$G$32,0,10*ROW('Sanitation Data'!G139))="","",OFFSET('Sanitation Data'!$G$32,0,10*ROW('Sanitation Data'!G139)))</f>
        <v/>
      </c>
      <c r="DE145" s="390" t="str">
        <f ca="1">+IF(OFFSET('Sanitation Data'!$H$28,0,10*ROW('Sanitation Data'!H139))="","",OFFSET('Sanitation Data'!$H$28,0,10*ROW('Sanitation Data'!H139)))</f>
        <v/>
      </c>
      <c r="DF145" s="390" t="str">
        <f ca="1">+IF(OFFSET('Sanitation Data'!$H$29,0,10*ROW('Sanitation Data'!H139))="","",OFFSET('Sanitation Data'!$H$29,0,10*ROW('Sanitation Data'!H139)))</f>
        <v/>
      </c>
      <c r="DG145" s="390" t="str">
        <f ca="1">+IF(OFFSET('Sanitation Data'!$H$30,0,10*ROW('Sanitation Data'!H139))="","",OFFSET('Sanitation Data'!$H$30,0,10*ROW('Sanitation Data'!H139)))</f>
        <v/>
      </c>
      <c r="DH145" s="390" t="str">
        <f ca="1">+IF(OFFSET('Sanitation Data'!$H$31,0,10*ROW('Sanitation Data'!H139))="","",OFFSET('Sanitation Data'!$H$31,0,10*ROW('Sanitation Data'!H139)))</f>
        <v/>
      </c>
      <c r="DI145" s="390" t="str">
        <f ca="1">+IF(OFFSET('Sanitation Data'!$H$32,0,10*ROW('Sanitation Data'!H139))="","",OFFSET('Sanitation Data'!$H$32,0,10*ROW('Sanitation Data'!H139)))</f>
        <v/>
      </c>
      <c r="DJ145" s="390" t="str">
        <f ca="1">+IF(OFFSET('Sanitation Data'!$I$28,0,10*ROW('Sanitation Data'!I139))="","",OFFSET('Sanitation Data'!$I$28,0,10*ROW('Sanitation Data'!I139)))</f>
        <v/>
      </c>
      <c r="DK145" s="390" t="str">
        <f ca="1">+IF(OFFSET('Sanitation Data'!$I$29,0,10*ROW('Sanitation Data'!I139))="","",OFFSET('Sanitation Data'!$I$29,0,10*ROW('Sanitation Data'!I139)))</f>
        <v/>
      </c>
      <c r="DL145" s="390" t="str">
        <f ca="1">+IF(OFFSET('Sanitation Data'!$I$30,0,10*ROW('Sanitation Data'!I139))="","",OFFSET('Sanitation Data'!$I$30,0,10*ROW('Sanitation Data'!I139)))</f>
        <v/>
      </c>
      <c r="DM145" s="390" t="str">
        <f ca="1">+IF(OFFSET('Sanitation Data'!$I$31,0,10*ROW('Sanitation Data'!I139))="","",OFFSET('Sanitation Data'!$I$31,0,10*ROW('Sanitation Data'!I139)))</f>
        <v/>
      </c>
      <c r="DN145" s="390" t="str">
        <f ca="1">+IF(OFFSET('Sanitation Data'!$I$32,0,10*ROW('Sanitation Data'!I139))="","",OFFSET('Sanitation Data'!$I$32,0,10*ROW('Sanitation Data'!I139)))</f>
        <v/>
      </c>
      <c r="DO145" s="390" t="str">
        <f ca="1">+IF(OFFSET('Hygiene Data'!$D$11,0,10*ROW('Hygiene Data'!D139))="","",OFFSET('Hygiene Data'!$D$11,0,10*ROW('Hygiene Data'!D139)))</f>
        <v/>
      </c>
      <c r="DP145" s="390" t="str">
        <f ca="1">+IF(OFFSET('Hygiene Data'!$D$12,0,10*ROW('Hygiene Data'!D139))="","",OFFSET('Hygiene Data'!$D$12,0,10*ROW('Hygiene Data'!D139)))</f>
        <v/>
      </c>
      <c r="DQ145" s="390" t="str">
        <f ca="1">+IF(OFFSET('Hygiene Data'!$D$13,0,10*ROW('Hygiene Data'!D139))="","",OFFSET('Hygiene Data'!$D$13,0,10*ROW('Hygiene Data'!D139)))</f>
        <v/>
      </c>
      <c r="DR145" s="390" t="str">
        <f ca="1">+IF(OFFSET('Hygiene Data'!$E$11,0,10*ROW('Hygiene Data'!E139))="","",OFFSET('Hygiene Data'!$E$11,0,10*ROW('Hygiene Data'!E139)))</f>
        <v/>
      </c>
      <c r="DS145" s="390" t="str">
        <f ca="1">+IF(OFFSET('Hygiene Data'!$E$12,0,10*ROW('Hygiene Data'!E139))="","",OFFSET('Hygiene Data'!$E$12,0,10*ROW('Hygiene Data'!E139)))</f>
        <v/>
      </c>
      <c r="DT145" s="390" t="str">
        <f ca="1">+IF(OFFSET('Hygiene Data'!$E$13,0,10*ROW('Hygiene Data'!E139))="","",OFFSET('Hygiene Data'!$E$13,0,10*ROW('Hygiene Data'!E139)))</f>
        <v/>
      </c>
      <c r="DU145" s="390" t="str">
        <f ca="1">+IF(OFFSET('Hygiene Data'!$F$11,0,10*ROW('Hygiene Data'!F139))="","",OFFSET('Hygiene Data'!$F$11,0,10*ROW('Hygiene Data'!F139)))</f>
        <v/>
      </c>
      <c r="DV145" s="390" t="str">
        <f ca="1">+IF(OFFSET('Hygiene Data'!$F$12,0,10*ROW('Hygiene Data'!F139))="","",OFFSET('Hygiene Data'!$F$12,0,10*ROW('Hygiene Data'!F139)))</f>
        <v/>
      </c>
      <c r="DW145" s="390" t="str">
        <f ca="1">+IF(OFFSET('Hygiene Data'!$F$13,0,10*ROW('Hygiene Data'!F139))="","",OFFSET('Hygiene Data'!$F$13,0,10*ROW('Hygiene Data'!F139)))</f>
        <v/>
      </c>
      <c r="DX145" s="390" t="str">
        <f ca="1">+IF(OFFSET('Hygiene Data'!$G$11,0,10*ROW('Hygiene Data'!G139))="","",OFFSET('Hygiene Data'!$G$11,0,10*ROW('Hygiene Data'!G139)))</f>
        <v/>
      </c>
      <c r="DY145" s="390" t="str">
        <f ca="1">+IF(OFFSET('Hygiene Data'!$G$12,0,10*ROW('Hygiene Data'!G139))="","",OFFSET('Hygiene Data'!$G$12,0,10*ROW('Hygiene Data'!G139)))</f>
        <v/>
      </c>
      <c r="DZ145" s="390" t="str">
        <f ca="1">+IF(OFFSET('Hygiene Data'!$G$13,0,10*ROW('Hygiene Data'!G139))="","",OFFSET('Hygiene Data'!$G$13,0,10*ROW('Hygiene Data'!G139)))</f>
        <v/>
      </c>
      <c r="EA145" s="390" t="str">
        <f ca="1">+IF(OFFSET('Hygiene Data'!$H$11,0,10*ROW('Hygiene Data'!H139))="","",OFFSET('Hygiene Data'!$H$11,0,10*ROW('Hygiene Data'!H139)))</f>
        <v/>
      </c>
      <c r="EB145" s="390" t="str">
        <f ca="1">+IF(OFFSET('Hygiene Data'!$H$12,0,10*ROW('Hygiene Data'!H139))="","",OFFSET('Hygiene Data'!$H$12,0,10*ROW('Hygiene Data'!H139)))</f>
        <v/>
      </c>
      <c r="EC145" s="390" t="str">
        <f ca="1">+IF(OFFSET('Hygiene Data'!$H$13,0,10*ROW('Hygiene Data'!H139))="","",OFFSET('Hygiene Data'!$H$13,0,10*ROW('Hygiene Data'!H139)))</f>
        <v/>
      </c>
      <c r="ED145" s="390" t="str">
        <f ca="1">+IF(OFFSET('Hygiene Data'!$I$11,0,10*ROW('Hygiene Data'!I139))="","",OFFSET('Hygiene Data'!$I$11,0,10*ROW('Hygiene Data'!I139)))</f>
        <v/>
      </c>
      <c r="EE145" s="390" t="str">
        <f ca="1">+IF(OFFSET('Hygiene Data'!$I$12,0,10*ROW('Hygiene Data'!I139))="","",OFFSET('Hygiene Data'!$I$12,0,10*ROW('Hygiene Data'!I139)))</f>
        <v/>
      </c>
      <c r="EF145" s="390" t="str">
        <f ca="1">+IF(OFFSET('Hygiene Data'!$I$13,0,10*ROW('Hygiene Data'!I139))="","",OFFSET('Hygiene Data'!$I$13,0,10*ROW('Hygiene Data'!I139)))</f>
        <v/>
      </c>
    </row>
    <row r="146" spans="1:136" x14ac:dyDescent="0.25">
      <c r="A146" s="499" t="str">
        <f ca="1">+IF(OFFSET('Water Data'!$B$2,0,10*ROW('Water Data'!E140))="","",OFFSET('Water Data'!$B$2,0,10*ROW('Water Data'!E140)))</f>
        <v/>
      </c>
      <c r="B146" s="499"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26" t="str">
        <f t="shared" ca="1" si="2"/>
        <v/>
      </c>
      <c r="D146" s="527"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27"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27"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27"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27"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27"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27"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27"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27"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27"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27"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27"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27"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27"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27"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27"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27"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27"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28"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28"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28"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28"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28"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28"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28"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28"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28"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28"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28"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28"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28"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28"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28"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28"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28"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28"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28"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28"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28"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28"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28"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28"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28"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28"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28"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28"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28"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28"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29"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605"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29"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29"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29"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29"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29"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29"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29"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29"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29"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29"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29"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29"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29"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29"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29"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29"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90" t="str">
        <f ca="1">+IF(OFFSET('Water Data'!$D$27,0,10*ROW('Water Data'!D140))="","",OFFSET('Water Data'!$D$27,0,10*ROW('Water Data'!D140)))</f>
        <v/>
      </c>
      <c r="BT146" s="390" t="str">
        <f ca="1">+IF(OFFSET('Water Data'!$D$28,0,10*ROW('Water Data'!D140))="","",OFFSET('Water Data'!$D$28,0,10*ROW('Water Data'!D140)))</f>
        <v/>
      </c>
      <c r="BU146" s="390" t="str">
        <f ca="1">+IF(OFFSET('Water Data'!$D$29,0,10*ROW('Water Data'!D140))="","",OFFSET('Water Data'!$D$29,0,10*ROW('Water Data'!D140)))</f>
        <v/>
      </c>
      <c r="BV146" s="390" t="str">
        <f ca="1">+IF(OFFSET('Water Data'!$E$27,0,10*ROW('Water Data'!E140))="","",OFFSET('Water Data'!$E$27,0,10*ROW('Water Data'!E140)))</f>
        <v/>
      </c>
      <c r="BW146" s="390" t="str">
        <f ca="1">+IF(OFFSET('Water Data'!$E$28,0,10*ROW('Water Data'!E140))="","",OFFSET('Water Data'!$E$28,0,10*ROW('Water Data'!E140)))</f>
        <v/>
      </c>
      <c r="BX146" s="390" t="str">
        <f ca="1">+IF(OFFSET('Water Data'!$E$29,0,10*ROW('Water Data'!E140))="","",OFFSET('Water Data'!$E$29,0,10*ROW('Water Data'!E140)))</f>
        <v/>
      </c>
      <c r="BY146" s="390" t="str">
        <f ca="1">+IF(OFFSET('Water Data'!$F$27,0,10*ROW('Water Data'!F140))="","",OFFSET('Water Data'!$F$27,0,10*ROW('Water Data'!F140)))</f>
        <v/>
      </c>
      <c r="BZ146" s="390" t="str">
        <f ca="1">+IF(OFFSET('Water Data'!$F$28,0,10*ROW('Water Data'!F140))="","",OFFSET('Water Data'!$F$28,0,10*ROW('Water Data'!F140)))</f>
        <v/>
      </c>
      <c r="CA146" s="390" t="str">
        <f ca="1">+IF(OFFSET('Water Data'!$F$29,0,10*ROW('Water Data'!F140))="","",OFFSET('Water Data'!$F$29,0,10*ROW('Water Data'!F140)))</f>
        <v/>
      </c>
      <c r="CB146" s="390" t="str">
        <f ca="1">+IF(OFFSET('Water Data'!$G$27,0,10*ROW('Water Data'!G140))="","",OFFSET('Water Data'!$G$27,0,10*ROW('Water Data'!G140)))</f>
        <v/>
      </c>
      <c r="CC146" s="390" t="str">
        <f ca="1">+IF(OFFSET('Water Data'!$G$28,0,10*ROW('Water Data'!G140))="","",OFFSET('Water Data'!$G$28,0,10*ROW('Water Data'!G140)))</f>
        <v/>
      </c>
      <c r="CD146" s="390" t="str">
        <f ca="1">+IF(OFFSET('Water Data'!$G$29,0,10*ROW('Water Data'!G140))="","",OFFSET('Water Data'!$G$29,0,10*ROW('Water Data'!G140)))</f>
        <v/>
      </c>
      <c r="CE146" s="390" t="str">
        <f ca="1">+IF(OFFSET('Water Data'!$H$27,0,10*ROW('Water Data'!H140))="","",OFFSET('Water Data'!$H$27,0,10*ROW('Water Data'!H140)))</f>
        <v/>
      </c>
      <c r="CF146" s="390" t="str">
        <f ca="1">+IF(OFFSET('Water Data'!$H$28,0,10*ROW('Water Data'!H140))="","",OFFSET('Water Data'!$H$28,0,10*ROW('Water Data'!H140)))</f>
        <v/>
      </c>
      <c r="CG146" s="390" t="str">
        <f ca="1">+IF(OFFSET('Water Data'!$H$29,0,10*ROW('Water Data'!H140))="","",OFFSET('Water Data'!$H$29,0,10*ROW('Water Data'!H140)))</f>
        <v/>
      </c>
      <c r="CH146" s="390" t="str">
        <f ca="1">+IF(OFFSET('Water Data'!$I$27,0,10*ROW('Water Data'!I140))="","",OFFSET('Water Data'!$I$27,0,10*ROW('Water Data'!I140)))</f>
        <v/>
      </c>
      <c r="CI146" s="390" t="str">
        <f ca="1">+IF(OFFSET('Water Data'!$I$28,0,10*ROW('Water Data'!I140))="","",OFFSET('Water Data'!$I$28,0,10*ROW('Water Data'!I140)))</f>
        <v/>
      </c>
      <c r="CJ146" s="390" t="str">
        <f ca="1">+IF(OFFSET('Water Data'!$I$29,0,10*ROW('Water Data'!I140))="","",OFFSET('Water Data'!$I$29,0,10*ROW('Water Data'!I140)))</f>
        <v/>
      </c>
      <c r="CK146" s="390" t="str">
        <f ca="1">+IF(OFFSET('Sanitation Data'!$D$28,0,10*ROW('Sanitation Data'!D140))="","",OFFSET('Sanitation Data'!$D$28,0,10*ROW('Sanitation Data'!D140)))</f>
        <v/>
      </c>
      <c r="CL146" s="390" t="str">
        <f ca="1">+IF(OFFSET('Sanitation Data'!$D$29,0,10*ROW('Sanitation Data'!D140))="","",OFFSET('Sanitation Data'!$D$29,0,10*ROW('Sanitation Data'!D140)))</f>
        <v/>
      </c>
      <c r="CM146" s="390" t="str">
        <f ca="1">+IF(OFFSET('Sanitation Data'!$D$30,0,10*ROW('Sanitation Data'!D140))="","",OFFSET('Sanitation Data'!$D$30,0,10*ROW('Sanitation Data'!D140)))</f>
        <v/>
      </c>
      <c r="CN146" s="390" t="str">
        <f ca="1">+IF(OFFSET('Sanitation Data'!$D$31,0,10*ROW('Sanitation Data'!D140))="","",OFFSET('Sanitation Data'!$D$31,0,10*ROW('Sanitation Data'!D140)))</f>
        <v/>
      </c>
      <c r="CO146" s="390" t="str">
        <f ca="1">+IF(OFFSET('Sanitation Data'!$D$32,0,10*ROW('Sanitation Data'!D140))="","",OFFSET('Sanitation Data'!$D$32,0,10*ROW('Sanitation Data'!D140)))</f>
        <v/>
      </c>
      <c r="CP146" s="390" t="str">
        <f ca="1">+IF(OFFSET('Sanitation Data'!$E$28,0,10*ROW('Sanitation Data'!E140))="","",OFFSET('Sanitation Data'!$E$28,0,10*ROW('Sanitation Data'!E140)))</f>
        <v/>
      </c>
      <c r="CQ146" s="390" t="str">
        <f ca="1">+IF(OFFSET('Sanitation Data'!$E$29,0,10*ROW('Sanitation Data'!E140))="","",OFFSET('Sanitation Data'!$E$29,0,10*ROW('Sanitation Data'!E140)))</f>
        <v/>
      </c>
      <c r="CR146" s="390" t="str">
        <f ca="1">+IF(OFFSET('Sanitation Data'!$E$30,0,10*ROW('Sanitation Data'!E140))="","",OFFSET('Sanitation Data'!$E$30,0,10*ROW('Sanitation Data'!E140)))</f>
        <v/>
      </c>
      <c r="CS146" s="390" t="str">
        <f ca="1">+IF(OFFSET('Sanitation Data'!$E$31,0,10*ROW('Sanitation Data'!E140))="","",OFFSET('Sanitation Data'!$E$31,0,10*ROW('Sanitation Data'!E140)))</f>
        <v/>
      </c>
      <c r="CT146" s="390" t="str">
        <f ca="1">+IF(OFFSET('Sanitation Data'!$E$32,0,10*ROW('Sanitation Data'!E140))="","",OFFSET('Sanitation Data'!$E$32,0,10*ROW('Sanitation Data'!E140)))</f>
        <v/>
      </c>
      <c r="CU146" s="390" t="str">
        <f ca="1">+IF(OFFSET('Sanitation Data'!$F$28,0,10*ROW('Sanitation Data'!F140))="","",OFFSET('Sanitation Data'!$F$28,0,10*ROW('Sanitation Data'!F140)))</f>
        <v/>
      </c>
      <c r="CV146" s="390" t="str">
        <f ca="1">+IF(OFFSET('Sanitation Data'!$F$29,0,10*ROW('Sanitation Data'!F140))="","",OFFSET('Sanitation Data'!$F$29,0,10*ROW('Sanitation Data'!F140)))</f>
        <v/>
      </c>
      <c r="CW146" s="390" t="str">
        <f ca="1">+IF(OFFSET('Sanitation Data'!$F$30,0,10*ROW('Sanitation Data'!F140))="","",OFFSET('Sanitation Data'!$F$30,0,10*ROW('Sanitation Data'!F140)))</f>
        <v/>
      </c>
      <c r="CX146" s="390" t="str">
        <f ca="1">+IF(OFFSET('Sanitation Data'!$F$31,0,10*ROW('Sanitation Data'!F140))="","",OFFSET('Sanitation Data'!$F$31,0,10*ROW('Sanitation Data'!F140)))</f>
        <v/>
      </c>
      <c r="CY146" s="390" t="str">
        <f ca="1">+IF(OFFSET('Sanitation Data'!$F$32,0,10*ROW('Sanitation Data'!F140))="","",OFFSET('Sanitation Data'!$F$32,0,10*ROW('Sanitation Data'!F140)))</f>
        <v/>
      </c>
      <c r="CZ146" s="390" t="str">
        <f ca="1">+IF(OFFSET('Sanitation Data'!$G$28,0,10*ROW('Sanitation Data'!G140))="","",OFFSET('Sanitation Data'!$G$28,0,10*ROW('Sanitation Data'!G140)))</f>
        <v/>
      </c>
      <c r="DA146" s="390" t="str">
        <f ca="1">+IF(OFFSET('Sanitation Data'!$G$29,0,10*ROW('Sanitation Data'!G140))="","",OFFSET('Sanitation Data'!$G$29,0,10*ROW('Sanitation Data'!G140)))</f>
        <v/>
      </c>
      <c r="DB146" s="390" t="str">
        <f ca="1">+IF(OFFSET('Sanitation Data'!$G$30,0,10*ROW('Sanitation Data'!G140))="","",OFFSET('Sanitation Data'!$G$30,0,10*ROW('Sanitation Data'!G140)))</f>
        <v/>
      </c>
      <c r="DC146" s="390" t="str">
        <f ca="1">+IF(OFFSET('Sanitation Data'!$G$31,0,10*ROW('Sanitation Data'!G140))="","",OFFSET('Sanitation Data'!$G$31,0,10*ROW('Sanitation Data'!G140)))</f>
        <v/>
      </c>
      <c r="DD146" s="390" t="str">
        <f ca="1">+IF(OFFSET('Sanitation Data'!$G$32,0,10*ROW('Sanitation Data'!G140))="","",OFFSET('Sanitation Data'!$G$32,0,10*ROW('Sanitation Data'!G140)))</f>
        <v/>
      </c>
      <c r="DE146" s="390" t="str">
        <f ca="1">+IF(OFFSET('Sanitation Data'!$H$28,0,10*ROW('Sanitation Data'!H140))="","",OFFSET('Sanitation Data'!$H$28,0,10*ROW('Sanitation Data'!H140)))</f>
        <v/>
      </c>
      <c r="DF146" s="390" t="str">
        <f ca="1">+IF(OFFSET('Sanitation Data'!$H$29,0,10*ROW('Sanitation Data'!H140))="","",OFFSET('Sanitation Data'!$H$29,0,10*ROW('Sanitation Data'!H140)))</f>
        <v/>
      </c>
      <c r="DG146" s="390" t="str">
        <f ca="1">+IF(OFFSET('Sanitation Data'!$H$30,0,10*ROW('Sanitation Data'!H140))="","",OFFSET('Sanitation Data'!$H$30,0,10*ROW('Sanitation Data'!H140)))</f>
        <v/>
      </c>
      <c r="DH146" s="390" t="str">
        <f ca="1">+IF(OFFSET('Sanitation Data'!$H$31,0,10*ROW('Sanitation Data'!H140))="","",OFFSET('Sanitation Data'!$H$31,0,10*ROW('Sanitation Data'!H140)))</f>
        <v/>
      </c>
      <c r="DI146" s="390" t="str">
        <f ca="1">+IF(OFFSET('Sanitation Data'!$H$32,0,10*ROW('Sanitation Data'!H140))="","",OFFSET('Sanitation Data'!$H$32,0,10*ROW('Sanitation Data'!H140)))</f>
        <v/>
      </c>
      <c r="DJ146" s="390" t="str">
        <f ca="1">+IF(OFFSET('Sanitation Data'!$I$28,0,10*ROW('Sanitation Data'!I140))="","",OFFSET('Sanitation Data'!$I$28,0,10*ROW('Sanitation Data'!I140)))</f>
        <v/>
      </c>
      <c r="DK146" s="390" t="str">
        <f ca="1">+IF(OFFSET('Sanitation Data'!$I$29,0,10*ROW('Sanitation Data'!I140))="","",OFFSET('Sanitation Data'!$I$29,0,10*ROW('Sanitation Data'!I140)))</f>
        <v/>
      </c>
      <c r="DL146" s="390" t="str">
        <f ca="1">+IF(OFFSET('Sanitation Data'!$I$30,0,10*ROW('Sanitation Data'!I140))="","",OFFSET('Sanitation Data'!$I$30,0,10*ROW('Sanitation Data'!I140)))</f>
        <v/>
      </c>
      <c r="DM146" s="390" t="str">
        <f ca="1">+IF(OFFSET('Sanitation Data'!$I$31,0,10*ROW('Sanitation Data'!I140))="","",OFFSET('Sanitation Data'!$I$31,0,10*ROW('Sanitation Data'!I140)))</f>
        <v/>
      </c>
      <c r="DN146" s="390" t="str">
        <f ca="1">+IF(OFFSET('Sanitation Data'!$I$32,0,10*ROW('Sanitation Data'!I140))="","",OFFSET('Sanitation Data'!$I$32,0,10*ROW('Sanitation Data'!I140)))</f>
        <v/>
      </c>
      <c r="DO146" s="390" t="str">
        <f ca="1">+IF(OFFSET('Hygiene Data'!$D$11,0,10*ROW('Hygiene Data'!D140))="","",OFFSET('Hygiene Data'!$D$11,0,10*ROW('Hygiene Data'!D140)))</f>
        <v/>
      </c>
      <c r="DP146" s="390" t="str">
        <f ca="1">+IF(OFFSET('Hygiene Data'!$D$12,0,10*ROW('Hygiene Data'!D140))="","",OFFSET('Hygiene Data'!$D$12,0,10*ROW('Hygiene Data'!D140)))</f>
        <v/>
      </c>
      <c r="DQ146" s="390" t="str">
        <f ca="1">+IF(OFFSET('Hygiene Data'!$D$13,0,10*ROW('Hygiene Data'!D140))="","",OFFSET('Hygiene Data'!$D$13,0,10*ROW('Hygiene Data'!D140)))</f>
        <v/>
      </c>
      <c r="DR146" s="390" t="str">
        <f ca="1">+IF(OFFSET('Hygiene Data'!$E$11,0,10*ROW('Hygiene Data'!E140))="","",OFFSET('Hygiene Data'!$E$11,0,10*ROW('Hygiene Data'!E140)))</f>
        <v/>
      </c>
      <c r="DS146" s="390" t="str">
        <f ca="1">+IF(OFFSET('Hygiene Data'!$E$12,0,10*ROW('Hygiene Data'!E140))="","",OFFSET('Hygiene Data'!$E$12,0,10*ROW('Hygiene Data'!E140)))</f>
        <v/>
      </c>
      <c r="DT146" s="390" t="str">
        <f ca="1">+IF(OFFSET('Hygiene Data'!$E$13,0,10*ROW('Hygiene Data'!E140))="","",OFFSET('Hygiene Data'!$E$13,0,10*ROW('Hygiene Data'!E140)))</f>
        <v/>
      </c>
      <c r="DU146" s="390" t="str">
        <f ca="1">+IF(OFFSET('Hygiene Data'!$F$11,0,10*ROW('Hygiene Data'!F140))="","",OFFSET('Hygiene Data'!$F$11,0,10*ROW('Hygiene Data'!F140)))</f>
        <v/>
      </c>
      <c r="DV146" s="390" t="str">
        <f ca="1">+IF(OFFSET('Hygiene Data'!$F$12,0,10*ROW('Hygiene Data'!F140))="","",OFFSET('Hygiene Data'!$F$12,0,10*ROW('Hygiene Data'!F140)))</f>
        <v/>
      </c>
      <c r="DW146" s="390" t="str">
        <f ca="1">+IF(OFFSET('Hygiene Data'!$F$13,0,10*ROW('Hygiene Data'!F140))="","",OFFSET('Hygiene Data'!$F$13,0,10*ROW('Hygiene Data'!F140)))</f>
        <v/>
      </c>
      <c r="DX146" s="390" t="str">
        <f ca="1">+IF(OFFSET('Hygiene Data'!$G$11,0,10*ROW('Hygiene Data'!G140))="","",OFFSET('Hygiene Data'!$G$11,0,10*ROW('Hygiene Data'!G140)))</f>
        <v/>
      </c>
      <c r="DY146" s="390" t="str">
        <f ca="1">+IF(OFFSET('Hygiene Data'!$G$12,0,10*ROW('Hygiene Data'!G140))="","",OFFSET('Hygiene Data'!$G$12,0,10*ROW('Hygiene Data'!G140)))</f>
        <v/>
      </c>
      <c r="DZ146" s="390" t="str">
        <f ca="1">+IF(OFFSET('Hygiene Data'!$G$13,0,10*ROW('Hygiene Data'!G140))="","",OFFSET('Hygiene Data'!$G$13,0,10*ROW('Hygiene Data'!G140)))</f>
        <v/>
      </c>
      <c r="EA146" s="390" t="str">
        <f ca="1">+IF(OFFSET('Hygiene Data'!$H$11,0,10*ROW('Hygiene Data'!H140))="","",OFFSET('Hygiene Data'!$H$11,0,10*ROW('Hygiene Data'!H140)))</f>
        <v/>
      </c>
      <c r="EB146" s="390" t="str">
        <f ca="1">+IF(OFFSET('Hygiene Data'!$H$12,0,10*ROW('Hygiene Data'!H140))="","",OFFSET('Hygiene Data'!$H$12,0,10*ROW('Hygiene Data'!H140)))</f>
        <v/>
      </c>
      <c r="EC146" s="390" t="str">
        <f ca="1">+IF(OFFSET('Hygiene Data'!$H$13,0,10*ROW('Hygiene Data'!H140))="","",OFFSET('Hygiene Data'!$H$13,0,10*ROW('Hygiene Data'!H140)))</f>
        <v/>
      </c>
      <c r="ED146" s="390" t="str">
        <f ca="1">+IF(OFFSET('Hygiene Data'!$I$11,0,10*ROW('Hygiene Data'!I140))="","",OFFSET('Hygiene Data'!$I$11,0,10*ROW('Hygiene Data'!I140)))</f>
        <v/>
      </c>
      <c r="EE146" s="390" t="str">
        <f ca="1">+IF(OFFSET('Hygiene Data'!$I$12,0,10*ROW('Hygiene Data'!I140))="","",OFFSET('Hygiene Data'!$I$12,0,10*ROW('Hygiene Data'!I140)))</f>
        <v/>
      </c>
      <c r="EF146" s="390" t="str">
        <f ca="1">+IF(OFFSET('Hygiene Data'!$I$13,0,10*ROW('Hygiene Data'!I140))="","",OFFSET('Hygiene Data'!$I$13,0,10*ROW('Hygiene Data'!I140)))</f>
        <v/>
      </c>
    </row>
    <row r="147" spans="1:136" x14ac:dyDescent="0.25">
      <c r="A147" s="499" t="str">
        <f ca="1">+IF(OFFSET('Water Data'!$B$2,0,10*ROW('Water Data'!E141))="","",OFFSET('Water Data'!$B$2,0,10*ROW('Water Data'!E141)))</f>
        <v/>
      </c>
      <c r="B147" s="499"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26" t="str">
        <f t="shared" ca="1" si="2"/>
        <v/>
      </c>
      <c r="D147" s="527"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27"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27"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27"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27"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27"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27"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27"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27"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27"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27"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27"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27"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27"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27"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27"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27"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27"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28"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28"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28"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28"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28"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28"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28"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28"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28"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28"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28"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28"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28"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28"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28"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28"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28"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28"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28"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28"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28"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28"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28"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28"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28"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28"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28"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28"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28"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28"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29"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605"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29"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29"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29"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29"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29"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29"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29"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29"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29"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29"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29"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29"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29"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29"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29"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29"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90" t="str">
        <f ca="1">+IF(OFFSET('Water Data'!$D$27,0,10*ROW('Water Data'!D141))="","",OFFSET('Water Data'!$D$27,0,10*ROW('Water Data'!D141)))</f>
        <v/>
      </c>
      <c r="BT147" s="390" t="str">
        <f ca="1">+IF(OFFSET('Water Data'!$D$28,0,10*ROW('Water Data'!D141))="","",OFFSET('Water Data'!$D$28,0,10*ROW('Water Data'!D141)))</f>
        <v/>
      </c>
      <c r="BU147" s="390" t="str">
        <f ca="1">+IF(OFFSET('Water Data'!$D$29,0,10*ROW('Water Data'!D141))="","",OFFSET('Water Data'!$D$29,0,10*ROW('Water Data'!D141)))</f>
        <v/>
      </c>
      <c r="BV147" s="390" t="str">
        <f ca="1">+IF(OFFSET('Water Data'!$E$27,0,10*ROW('Water Data'!E141))="","",OFFSET('Water Data'!$E$27,0,10*ROW('Water Data'!E141)))</f>
        <v/>
      </c>
      <c r="BW147" s="390" t="str">
        <f ca="1">+IF(OFFSET('Water Data'!$E$28,0,10*ROW('Water Data'!E141))="","",OFFSET('Water Data'!$E$28,0,10*ROW('Water Data'!E141)))</f>
        <v/>
      </c>
      <c r="BX147" s="390" t="str">
        <f ca="1">+IF(OFFSET('Water Data'!$E$29,0,10*ROW('Water Data'!E141))="","",OFFSET('Water Data'!$E$29,0,10*ROW('Water Data'!E141)))</f>
        <v/>
      </c>
      <c r="BY147" s="390" t="str">
        <f ca="1">+IF(OFFSET('Water Data'!$F$27,0,10*ROW('Water Data'!F141))="","",OFFSET('Water Data'!$F$27,0,10*ROW('Water Data'!F141)))</f>
        <v/>
      </c>
      <c r="BZ147" s="390" t="str">
        <f ca="1">+IF(OFFSET('Water Data'!$F$28,0,10*ROW('Water Data'!F141))="","",OFFSET('Water Data'!$F$28,0,10*ROW('Water Data'!F141)))</f>
        <v/>
      </c>
      <c r="CA147" s="390" t="str">
        <f ca="1">+IF(OFFSET('Water Data'!$F$29,0,10*ROW('Water Data'!F141))="","",OFFSET('Water Data'!$F$29,0,10*ROW('Water Data'!F141)))</f>
        <v/>
      </c>
      <c r="CB147" s="390" t="str">
        <f ca="1">+IF(OFFSET('Water Data'!$G$27,0,10*ROW('Water Data'!G141))="","",OFFSET('Water Data'!$G$27,0,10*ROW('Water Data'!G141)))</f>
        <v/>
      </c>
      <c r="CC147" s="390" t="str">
        <f ca="1">+IF(OFFSET('Water Data'!$G$28,0,10*ROW('Water Data'!G141))="","",OFFSET('Water Data'!$G$28,0,10*ROW('Water Data'!G141)))</f>
        <v/>
      </c>
      <c r="CD147" s="390" t="str">
        <f ca="1">+IF(OFFSET('Water Data'!$G$29,0,10*ROW('Water Data'!G141))="","",OFFSET('Water Data'!$G$29,0,10*ROW('Water Data'!G141)))</f>
        <v/>
      </c>
      <c r="CE147" s="390" t="str">
        <f ca="1">+IF(OFFSET('Water Data'!$H$27,0,10*ROW('Water Data'!H141))="","",OFFSET('Water Data'!$H$27,0,10*ROW('Water Data'!H141)))</f>
        <v/>
      </c>
      <c r="CF147" s="390" t="str">
        <f ca="1">+IF(OFFSET('Water Data'!$H$28,0,10*ROW('Water Data'!H141))="","",OFFSET('Water Data'!$H$28,0,10*ROW('Water Data'!H141)))</f>
        <v/>
      </c>
      <c r="CG147" s="390" t="str">
        <f ca="1">+IF(OFFSET('Water Data'!$H$29,0,10*ROW('Water Data'!H141))="","",OFFSET('Water Data'!$H$29,0,10*ROW('Water Data'!H141)))</f>
        <v/>
      </c>
      <c r="CH147" s="390" t="str">
        <f ca="1">+IF(OFFSET('Water Data'!$I$27,0,10*ROW('Water Data'!I141))="","",OFFSET('Water Data'!$I$27,0,10*ROW('Water Data'!I141)))</f>
        <v/>
      </c>
      <c r="CI147" s="390" t="str">
        <f ca="1">+IF(OFFSET('Water Data'!$I$28,0,10*ROW('Water Data'!I141))="","",OFFSET('Water Data'!$I$28,0,10*ROW('Water Data'!I141)))</f>
        <v/>
      </c>
      <c r="CJ147" s="390" t="str">
        <f ca="1">+IF(OFFSET('Water Data'!$I$29,0,10*ROW('Water Data'!I141))="","",OFFSET('Water Data'!$I$29,0,10*ROW('Water Data'!I141)))</f>
        <v/>
      </c>
      <c r="CK147" s="390" t="str">
        <f ca="1">+IF(OFFSET('Sanitation Data'!$D$28,0,10*ROW('Sanitation Data'!D141))="","",OFFSET('Sanitation Data'!$D$28,0,10*ROW('Sanitation Data'!D141)))</f>
        <v/>
      </c>
      <c r="CL147" s="390" t="str">
        <f ca="1">+IF(OFFSET('Sanitation Data'!$D$29,0,10*ROW('Sanitation Data'!D141))="","",OFFSET('Sanitation Data'!$D$29,0,10*ROW('Sanitation Data'!D141)))</f>
        <v/>
      </c>
      <c r="CM147" s="390" t="str">
        <f ca="1">+IF(OFFSET('Sanitation Data'!$D$30,0,10*ROW('Sanitation Data'!D141))="","",OFFSET('Sanitation Data'!$D$30,0,10*ROW('Sanitation Data'!D141)))</f>
        <v/>
      </c>
      <c r="CN147" s="390" t="str">
        <f ca="1">+IF(OFFSET('Sanitation Data'!$D$31,0,10*ROW('Sanitation Data'!D141))="","",OFFSET('Sanitation Data'!$D$31,0,10*ROW('Sanitation Data'!D141)))</f>
        <v/>
      </c>
      <c r="CO147" s="390" t="str">
        <f ca="1">+IF(OFFSET('Sanitation Data'!$D$32,0,10*ROW('Sanitation Data'!D141))="","",OFFSET('Sanitation Data'!$D$32,0,10*ROW('Sanitation Data'!D141)))</f>
        <v/>
      </c>
      <c r="CP147" s="390" t="str">
        <f ca="1">+IF(OFFSET('Sanitation Data'!$E$28,0,10*ROW('Sanitation Data'!E141))="","",OFFSET('Sanitation Data'!$E$28,0,10*ROW('Sanitation Data'!E141)))</f>
        <v/>
      </c>
      <c r="CQ147" s="390" t="str">
        <f ca="1">+IF(OFFSET('Sanitation Data'!$E$29,0,10*ROW('Sanitation Data'!E141))="","",OFFSET('Sanitation Data'!$E$29,0,10*ROW('Sanitation Data'!E141)))</f>
        <v/>
      </c>
      <c r="CR147" s="390" t="str">
        <f ca="1">+IF(OFFSET('Sanitation Data'!$E$30,0,10*ROW('Sanitation Data'!E141))="","",OFFSET('Sanitation Data'!$E$30,0,10*ROW('Sanitation Data'!E141)))</f>
        <v/>
      </c>
      <c r="CS147" s="390" t="str">
        <f ca="1">+IF(OFFSET('Sanitation Data'!$E$31,0,10*ROW('Sanitation Data'!E141))="","",OFFSET('Sanitation Data'!$E$31,0,10*ROW('Sanitation Data'!E141)))</f>
        <v/>
      </c>
      <c r="CT147" s="390" t="str">
        <f ca="1">+IF(OFFSET('Sanitation Data'!$E$32,0,10*ROW('Sanitation Data'!E141))="","",OFFSET('Sanitation Data'!$E$32,0,10*ROW('Sanitation Data'!E141)))</f>
        <v/>
      </c>
      <c r="CU147" s="390" t="str">
        <f ca="1">+IF(OFFSET('Sanitation Data'!$F$28,0,10*ROW('Sanitation Data'!F141))="","",OFFSET('Sanitation Data'!$F$28,0,10*ROW('Sanitation Data'!F141)))</f>
        <v/>
      </c>
      <c r="CV147" s="390" t="str">
        <f ca="1">+IF(OFFSET('Sanitation Data'!$F$29,0,10*ROW('Sanitation Data'!F141))="","",OFFSET('Sanitation Data'!$F$29,0,10*ROW('Sanitation Data'!F141)))</f>
        <v/>
      </c>
      <c r="CW147" s="390" t="str">
        <f ca="1">+IF(OFFSET('Sanitation Data'!$F$30,0,10*ROW('Sanitation Data'!F141))="","",OFFSET('Sanitation Data'!$F$30,0,10*ROW('Sanitation Data'!F141)))</f>
        <v/>
      </c>
      <c r="CX147" s="390" t="str">
        <f ca="1">+IF(OFFSET('Sanitation Data'!$F$31,0,10*ROW('Sanitation Data'!F141))="","",OFFSET('Sanitation Data'!$F$31,0,10*ROW('Sanitation Data'!F141)))</f>
        <v/>
      </c>
      <c r="CY147" s="390" t="str">
        <f ca="1">+IF(OFFSET('Sanitation Data'!$F$32,0,10*ROW('Sanitation Data'!F141))="","",OFFSET('Sanitation Data'!$F$32,0,10*ROW('Sanitation Data'!F141)))</f>
        <v/>
      </c>
      <c r="CZ147" s="390" t="str">
        <f ca="1">+IF(OFFSET('Sanitation Data'!$G$28,0,10*ROW('Sanitation Data'!G141))="","",OFFSET('Sanitation Data'!$G$28,0,10*ROW('Sanitation Data'!G141)))</f>
        <v/>
      </c>
      <c r="DA147" s="390" t="str">
        <f ca="1">+IF(OFFSET('Sanitation Data'!$G$29,0,10*ROW('Sanitation Data'!G141))="","",OFFSET('Sanitation Data'!$G$29,0,10*ROW('Sanitation Data'!G141)))</f>
        <v/>
      </c>
      <c r="DB147" s="390" t="str">
        <f ca="1">+IF(OFFSET('Sanitation Data'!$G$30,0,10*ROW('Sanitation Data'!G141))="","",OFFSET('Sanitation Data'!$G$30,0,10*ROW('Sanitation Data'!G141)))</f>
        <v/>
      </c>
      <c r="DC147" s="390" t="str">
        <f ca="1">+IF(OFFSET('Sanitation Data'!$G$31,0,10*ROW('Sanitation Data'!G141))="","",OFFSET('Sanitation Data'!$G$31,0,10*ROW('Sanitation Data'!G141)))</f>
        <v/>
      </c>
      <c r="DD147" s="390" t="str">
        <f ca="1">+IF(OFFSET('Sanitation Data'!$G$32,0,10*ROW('Sanitation Data'!G141))="","",OFFSET('Sanitation Data'!$G$32,0,10*ROW('Sanitation Data'!G141)))</f>
        <v/>
      </c>
      <c r="DE147" s="390" t="str">
        <f ca="1">+IF(OFFSET('Sanitation Data'!$H$28,0,10*ROW('Sanitation Data'!H141))="","",OFFSET('Sanitation Data'!$H$28,0,10*ROW('Sanitation Data'!H141)))</f>
        <v/>
      </c>
      <c r="DF147" s="390" t="str">
        <f ca="1">+IF(OFFSET('Sanitation Data'!$H$29,0,10*ROW('Sanitation Data'!H141))="","",OFFSET('Sanitation Data'!$H$29,0,10*ROW('Sanitation Data'!H141)))</f>
        <v/>
      </c>
      <c r="DG147" s="390" t="str">
        <f ca="1">+IF(OFFSET('Sanitation Data'!$H$30,0,10*ROW('Sanitation Data'!H141))="","",OFFSET('Sanitation Data'!$H$30,0,10*ROW('Sanitation Data'!H141)))</f>
        <v/>
      </c>
      <c r="DH147" s="390" t="str">
        <f ca="1">+IF(OFFSET('Sanitation Data'!$H$31,0,10*ROW('Sanitation Data'!H141))="","",OFFSET('Sanitation Data'!$H$31,0,10*ROW('Sanitation Data'!H141)))</f>
        <v/>
      </c>
      <c r="DI147" s="390" t="str">
        <f ca="1">+IF(OFFSET('Sanitation Data'!$H$32,0,10*ROW('Sanitation Data'!H141))="","",OFFSET('Sanitation Data'!$H$32,0,10*ROW('Sanitation Data'!H141)))</f>
        <v/>
      </c>
      <c r="DJ147" s="390" t="str">
        <f ca="1">+IF(OFFSET('Sanitation Data'!$I$28,0,10*ROW('Sanitation Data'!I141))="","",OFFSET('Sanitation Data'!$I$28,0,10*ROW('Sanitation Data'!I141)))</f>
        <v/>
      </c>
      <c r="DK147" s="390" t="str">
        <f ca="1">+IF(OFFSET('Sanitation Data'!$I$29,0,10*ROW('Sanitation Data'!I141))="","",OFFSET('Sanitation Data'!$I$29,0,10*ROW('Sanitation Data'!I141)))</f>
        <v/>
      </c>
      <c r="DL147" s="390" t="str">
        <f ca="1">+IF(OFFSET('Sanitation Data'!$I$30,0,10*ROW('Sanitation Data'!I141))="","",OFFSET('Sanitation Data'!$I$30,0,10*ROW('Sanitation Data'!I141)))</f>
        <v/>
      </c>
      <c r="DM147" s="390" t="str">
        <f ca="1">+IF(OFFSET('Sanitation Data'!$I$31,0,10*ROW('Sanitation Data'!I141))="","",OFFSET('Sanitation Data'!$I$31,0,10*ROW('Sanitation Data'!I141)))</f>
        <v/>
      </c>
      <c r="DN147" s="390" t="str">
        <f ca="1">+IF(OFFSET('Sanitation Data'!$I$32,0,10*ROW('Sanitation Data'!I141))="","",OFFSET('Sanitation Data'!$I$32,0,10*ROW('Sanitation Data'!I141)))</f>
        <v/>
      </c>
      <c r="DO147" s="390" t="str">
        <f ca="1">+IF(OFFSET('Hygiene Data'!$D$11,0,10*ROW('Hygiene Data'!D141))="","",OFFSET('Hygiene Data'!$D$11,0,10*ROW('Hygiene Data'!D141)))</f>
        <v/>
      </c>
      <c r="DP147" s="390" t="str">
        <f ca="1">+IF(OFFSET('Hygiene Data'!$D$12,0,10*ROW('Hygiene Data'!D141))="","",OFFSET('Hygiene Data'!$D$12,0,10*ROW('Hygiene Data'!D141)))</f>
        <v/>
      </c>
      <c r="DQ147" s="390" t="str">
        <f ca="1">+IF(OFFSET('Hygiene Data'!$D$13,0,10*ROW('Hygiene Data'!D141))="","",OFFSET('Hygiene Data'!$D$13,0,10*ROW('Hygiene Data'!D141)))</f>
        <v/>
      </c>
      <c r="DR147" s="390" t="str">
        <f ca="1">+IF(OFFSET('Hygiene Data'!$E$11,0,10*ROW('Hygiene Data'!E141))="","",OFFSET('Hygiene Data'!$E$11,0,10*ROW('Hygiene Data'!E141)))</f>
        <v/>
      </c>
      <c r="DS147" s="390" t="str">
        <f ca="1">+IF(OFFSET('Hygiene Data'!$E$12,0,10*ROW('Hygiene Data'!E141))="","",OFFSET('Hygiene Data'!$E$12,0,10*ROW('Hygiene Data'!E141)))</f>
        <v/>
      </c>
      <c r="DT147" s="390" t="str">
        <f ca="1">+IF(OFFSET('Hygiene Data'!$E$13,0,10*ROW('Hygiene Data'!E141))="","",OFFSET('Hygiene Data'!$E$13,0,10*ROW('Hygiene Data'!E141)))</f>
        <v/>
      </c>
      <c r="DU147" s="390" t="str">
        <f ca="1">+IF(OFFSET('Hygiene Data'!$F$11,0,10*ROW('Hygiene Data'!F141))="","",OFFSET('Hygiene Data'!$F$11,0,10*ROW('Hygiene Data'!F141)))</f>
        <v/>
      </c>
      <c r="DV147" s="390" t="str">
        <f ca="1">+IF(OFFSET('Hygiene Data'!$F$12,0,10*ROW('Hygiene Data'!F141))="","",OFFSET('Hygiene Data'!$F$12,0,10*ROW('Hygiene Data'!F141)))</f>
        <v/>
      </c>
      <c r="DW147" s="390" t="str">
        <f ca="1">+IF(OFFSET('Hygiene Data'!$F$13,0,10*ROW('Hygiene Data'!F141))="","",OFFSET('Hygiene Data'!$F$13,0,10*ROW('Hygiene Data'!F141)))</f>
        <v/>
      </c>
      <c r="DX147" s="390" t="str">
        <f ca="1">+IF(OFFSET('Hygiene Data'!$G$11,0,10*ROW('Hygiene Data'!G141))="","",OFFSET('Hygiene Data'!$G$11,0,10*ROW('Hygiene Data'!G141)))</f>
        <v/>
      </c>
      <c r="DY147" s="390" t="str">
        <f ca="1">+IF(OFFSET('Hygiene Data'!$G$12,0,10*ROW('Hygiene Data'!G141))="","",OFFSET('Hygiene Data'!$G$12,0,10*ROW('Hygiene Data'!G141)))</f>
        <v/>
      </c>
      <c r="DZ147" s="390" t="str">
        <f ca="1">+IF(OFFSET('Hygiene Data'!$G$13,0,10*ROW('Hygiene Data'!G141))="","",OFFSET('Hygiene Data'!$G$13,0,10*ROW('Hygiene Data'!G141)))</f>
        <v/>
      </c>
      <c r="EA147" s="390" t="str">
        <f ca="1">+IF(OFFSET('Hygiene Data'!$H$11,0,10*ROW('Hygiene Data'!H141))="","",OFFSET('Hygiene Data'!$H$11,0,10*ROW('Hygiene Data'!H141)))</f>
        <v/>
      </c>
      <c r="EB147" s="390" t="str">
        <f ca="1">+IF(OFFSET('Hygiene Data'!$H$12,0,10*ROW('Hygiene Data'!H141))="","",OFFSET('Hygiene Data'!$H$12,0,10*ROW('Hygiene Data'!H141)))</f>
        <v/>
      </c>
      <c r="EC147" s="390" t="str">
        <f ca="1">+IF(OFFSET('Hygiene Data'!$H$13,0,10*ROW('Hygiene Data'!H141))="","",OFFSET('Hygiene Data'!$H$13,0,10*ROW('Hygiene Data'!H141)))</f>
        <v/>
      </c>
      <c r="ED147" s="390" t="str">
        <f ca="1">+IF(OFFSET('Hygiene Data'!$I$11,0,10*ROW('Hygiene Data'!I141))="","",OFFSET('Hygiene Data'!$I$11,0,10*ROW('Hygiene Data'!I141)))</f>
        <v/>
      </c>
      <c r="EE147" s="390" t="str">
        <f ca="1">+IF(OFFSET('Hygiene Data'!$I$12,0,10*ROW('Hygiene Data'!I141))="","",OFFSET('Hygiene Data'!$I$12,0,10*ROW('Hygiene Data'!I141)))</f>
        <v/>
      </c>
      <c r="EF147" s="390" t="str">
        <f ca="1">+IF(OFFSET('Hygiene Data'!$I$13,0,10*ROW('Hygiene Data'!I141))="","",OFFSET('Hygiene Data'!$I$13,0,10*ROW('Hygiene Data'!I141)))</f>
        <v/>
      </c>
    </row>
    <row r="148" spans="1:136" x14ac:dyDescent="0.25">
      <c r="A148" s="499" t="str">
        <f ca="1">+IF(OFFSET('Water Data'!$B$2,0,10*ROW('Water Data'!E142))="","",OFFSET('Water Data'!$B$2,0,10*ROW('Water Data'!E142)))</f>
        <v/>
      </c>
      <c r="B148" s="499"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26" t="str">
        <f t="shared" ca="1" si="2"/>
        <v/>
      </c>
      <c r="D148" s="527"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27"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27"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27"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27"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27"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27"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27"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27"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27"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27"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27"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27"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27"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27"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27"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27"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27"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28"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28"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28"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28"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28"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28"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28"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28"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28"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28"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28"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28"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28"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28"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28"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28"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28"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28"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28"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28"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28"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28"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28"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28"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28"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28"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28"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28"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28"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28"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29"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605"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29"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29"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29"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29"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29"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29"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29"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29"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29"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29"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29"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29"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29"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29"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29"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29"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90" t="str">
        <f ca="1">+IF(OFFSET('Water Data'!$D$27,0,10*ROW('Water Data'!D142))="","",OFFSET('Water Data'!$D$27,0,10*ROW('Water Data'!D142)))</f>
        <v/>
      </c>
      <c r="BT148" s="390" t="str">
        <f ca="1">+IF(OFFSET('Water Data'!$D$28,0,10*ROW('Water Data'!D142))="","",OFFSET('Water Data'!$D$28,0,10*ROW('Water Data'!D142)))</f>
        <v/>
      </c>
      <c r="BU148" s="390" t="str">
        <f ca="1">+IF(OFFSET('Water Data'!$D$29,0,10*ROW('Water Data'!D142))="","",OFFSET('Water Data'!$D$29,0,10*ROW('Water Data'!D142)))</f>
        <v/>
      </c>
      <c r="BV148" s="390" t="str">
        <f ca="1">+IF(OFFSET('Water Data'!$E$27,0,10*ROW('Water Data'!E142))="","",OFFSET('Water Data'!$E$27,0,10*ROW('Water Data'!E142)))</f>
        <v/>
      </c>
      <c r="BW148" s="390" t="str">
        <f ca="1">+IF(OFFSET('Water Data'!$E$28,0,10*ROW('Water Data'!E142))="","",OFFSET('Water Data'!$E$28,0,10*ROW('Water Data'!E142)))</f>
        <v/>
      </c>
      <c r="BX148" s="390" t="str">
        <f ca="1">+IF(OFFSET('Water Data'!$E$29,0,10*ROW('Water Data'!E142))="","",OFFSET('Water Data'!$E$29,0,10*ROW('Water Data'!E142)))</f>
        <v/>
      </c>
      <c r="BY148" s="390" t="str">
        <f ca="1">+IF(OFFSET('Water Data'!$F$27,0,10*ROW('Water Data'!F142))="","",OFFSET('Water Data'!$F$27,0,10*ROW('Water Data'!F142)))</f>
        <v/>
      </c>
      <c r="BZ148" s="390" t="str">
        <f ca="1">+IF(OFFSET('Water Data'!$F$28,0,10*ROW('Water Data'!F142))="","",OFFSET('Water Data'!$F$28,0,10*ROW('Water Data'!F142)))</f>
        <v/>
      </c>
      <c r="CA148" s="390" t="str">
        <f ca="1">+IF(OFFSET('Water Data'!$F$29,0,10*ROW('Water Data'!F142))="","",OFFSET('Water Data'!$F$29,0,10*ROW('Water Data'!F142)))</f>
        <v/>
      </c>
      <c r="CB148" s="390" t="str">
        <f ca="1">+IF(OFFSET('Water Data'!$G$27,0,10*ROW('Water Data'!G142))="","",OFFSET('Water Data'!$G$27,0,10*ROW('Water Data'!G142)))</f>
        <v/>
      </c>
      <c r="CC148" s="390" t="str">
        <f ca="1">+IF(OFFSET('Water Data'!$G$28,0,10*ROW('Water Data'!G142))="","",OFFSET('Water Data'!$G$28,0,10*ROW('Water Data'!G142)))</f>
        <v/>
      </c>
      <c r="CD148" s="390" t="str">
        <f ca="1">+IF(OFFSET('Water Data'!$G$29,0,10*ROW('Water Data'!G142))="","",OFFSET('Water Data'!$G$29,0,10*ROW('Water Data'!G142)))</f>
        <v/>
      </c>
      <c r="CE148" s="390" t="str">
        <f ca="1">+IF(OFFSET('Water Data'!$H$27,0,10*ROW('Water Data'!H142))="","",OFFSET('Water Data'!$H$27,0,10*ROW('Water Data'!H142)))</f>
        <v/>
      </c>
      <c r="CF148" s="390" t="str">
        <f ca="1">+IF(OFFSET('Water Data'!$H$28,0,10*ROW('Water Data'!H142))="","",OFFSET('Water Data'!$H$28,0,10*ROW('Water Data'!H142)))</f>
        <v/>
      </c>
      <c r="CG148" s="390" t="str">
        <f ca="1">+IF(OFFSET('Water Data'!$H$29,0,10*ROW('Water Data'!H142))="","",OFFSET('Water Data'!$H$29,0,10*ROW('Water Data'!H142)))</f>
        <v/>
      </c>
      <c r="CH148" s="390" t="str">
        <f ca="1">+IF(OFFSET('Water Data'!$I$27,0,10*ROW('Water Data'!I142))="","",OFFSET('Water Data'!$I$27,0,10*ROW('Water Data'!I142)))</f>
        <v/>
      </c>
      <c r="CI148" s="390" t="str">
        <f ca="1">+IF(OFFSET('Water Data'!$I$28,0,10*ROW('Water Data'!I142))="","",OFFSET('Water Data'!$I$28,0,10*ROW('Water Data'!I142)))</f>
        <v/>
      </c>
      <c r="CJ148" s="390" t="str">
        <f ca="1">+IF(OFFSET('Water Data'!$I$29,0,10*ROW('Water Data'!I142))="","",OFFSET('Water Data'!$I$29,0,10*ROW('Water Data'!I142)))</f>
        <v/>
      </c>
      <c r="CK148" s="390" t="str">
        <f ca="1">+IF(OFFSET('Sanitation Data'!$D$28,0,10*ROW('Sanitation Data'!D142))="","",OFFSET('Sanitation Data'!$D$28,0,10*ROW('Sanitation Data'!D142)))</f>
        <v/>
      </c>
      <c r="CL148" s="390" t="str">
        <f ca="1">+IF(OFFSET('Sanitation Data'!$D$29,0,10*ROW('Sanitation Data'!D142))="","",OFFSET('Sanitation Data'!$D$29,0,10*ROW('Sanitation Data'!D142)))</f>
        <v/>
      </c>
      <c r="CM148" s="390" t="str">
        <f ca="1">+IF(OFFSET('Sanitation Data'!$D$30,0,10*ROW('Sanitation Data'!D142))="","",OFFSET('Sanitation Data'!$D$30,0,10*ROW('Sanitation Data'!D142)))</f>
        <v/>
      </c>
      <c r="CN148" s="390" t="str">
        <f ca="1">+IF(OFFSET('Sanitation Data'!$D$31,0,10*ROW('Sanitation Data'!D142))="","",OFFSET('Sanitation Data'!$D$31,0,10*ROW('Sanitation Data'!D142)))</f>
        <v/>
      </c>
      <c r="CO148" s="390" t="str">
        <f ca="1">+IF(OFFSET('Sanitation Data'!$D$32,0,10*ROW('Sanitation Data'!D142))="","",OFFSET('Sanitation Data'!$D$32,0,10*ROW('Sanitation Data'!D142)))</f>
        <v/>
      </c>
      <c r="CP148" s="390" t="str">
        <f ca="1">+IF(OFFSET('Sanitation Data'!$E$28,0,10*ROW('Sanitation Data'!E142))="","",OFFSET('Sanitation Data'!$E$28,0,10*ROW('Sanitation Data'!E142)))</f>
        <v/>
      </c>
      <c r="CQ148" s="390" t="str">
        <f ca="1">+IF(OFFSET('Sanitation Data'!$E$29,0,10*ROW('Sanitation Data'!E142))="","",OFFSET('Sanitation Data'!$E$29,0,10*ROW('Sanitation Data'!E142)))</f>
        <v/>
      </c>
      <c r="CR148" s="390" t="str">
        <f ca="1">+IF(OFFSET('Sanitation Data'!$E$30,0,10*ROW('Sanitation Data'!E142))="","",OFFSET('Sanitation Data'!$E$30,0,10*ROW('Sanitation Data'!E142)))</f>
        <v/>
      </c>
      <c r="CS148" s="390" t="str">
        <f ca="1">+IF(OFFSET('Sanitation Data'!$E$31,0,10*ROW('Sanitation Data'!E142))="","",OFFSET('Sanitation Data'!$E$31,0,10*ROW('Sanitation Data'!E142)))</f>
        <v/>
      </c>
      <c r="CT148" s="390" t="str">
        <f ca="1">+IF(OFFSET('Sanitation Data'!$E$32,0,10*ROW('Sanitation Data'!E142))="","",OFFSET('Sanitation Data'!$E$32,0,10*ROW('Sanitation Data'!E142)))</f>
        <v/>
      </c>
      <c r="CU148" s="390" t="str">
        <f ca="1">+IF(OFFSET('Sanitation Data'!$F$28,0,10*ROW('Sanitation Data'!F142))="","",OFFSET('Sanitation Data'!$F$28,0,10*ROW('Sanitation Data'!F142)))</f>
        <v/>
      </c>
      <c r="CV148" s="390" t="str">
        <f ca="1">+IF(OFFSET('Sanitation Data'!$F$29,0,10*ROW('Sanitation Data'!F142))="","",OFFSET('Sanitation Data'!$F$29,0,10*ROW('Sanitation Data'!F142)))</f>
        <v/>
      </c>
      <c r="CW148" s="390" t="str">
        <f ca="1">+IF(OFFSET('Sanitation Data'!$F$30,0,10*ROW('Sanitation Data'!F142))="","",OFFSET('Sanitation Data'!$F$30,0,10*ROW('Sanitation Data'!F142)))</f>
        <v/>
      </c>
      <c r="CX148" s="390" t="str">
        <f ca="1">+IF(OFFSET('Sanitation Data'!$F$31,0,10*ROW('Sanitation Data'!F142))="","",OFFSET('Sanitation Data'!$F$31,0,10*ROW('Sanitation Data'!F142)))</f>
        <v/>
      </c>
      <c r="CY148" s="390" t="str">
        <f ca="1">+IF(OFFSET('Sanitation Data'!$F$32,0,10*ROW('Sanitation Data'!F142))="","",OFFSET('Sanitation Data'!$F$32,0,10*ROW('Sanitation Data'!F142)))</f>
        <v/>
      </c>
      <c r="CZ148" s="390" t="str">
        <f ca="1">+IF(OFFSET('Sanitation Data'!$G$28,0,10*ROW('Sanitation Data'!G142))="","",OFFSET('Sanitation Data'!$G$28,0,10*ROW('Sanitation Data'!G142)))</f>
        <v/>
      </c>
      <c r="DA148" s="390" t="str">
        <f ca="1">+IF(OFFSET('Sanitation Data'!$G$29,0,10*ROW('Sanitation Data'!G142))="","",OFFSET('Sanitation Data'!$G$29,0,10*ROW('Sanitation Data'!G142)))</f>
        <v/>
      </c>
      <c r="DB148" s="390" t="str">
        <f ca="1">+IF(OFFSET('Sanitation Data'!$G$30,0,10*ROW('Sanitation Data'!G142))="","",OFFSET('Sanitation Data'!$G$30,0,10*ROW('Sanitation Data'!G142)))</f>
        <v/>
      </c>
      <c r="DC148" s="390" t="str">
        <f ca="1">+IF(OFFSET('Sanitation Data'!$G$31,0,10*ROW('Sanitation Data'!G142))="","",OFFSET('Sanitation Data'!$G$31,0,10*ROW('Sanitation Data'!G142)))</f>
        <v/>
      </c>
      <c r="DD148" s="390" t="str">
        <f ca="1">+IF(OFFSET('Sanitation Data'!$G$32,0,10*ROW('Sanitation Data'!G142))="","",OFFSET('Sanitation Data'!$G$32,0,10*ROW('Sanitation Data'!G142)))</f>
        <v/>
      </c>
      <c r="DE148" s="390" t="str">
        <f ca="1">+IF(OFFSET('Sanitation Data'!$H$28,0,10*ROW('Sanitation Data'!H142))="","",OFFSET('Sanitation Data'!$H$28,0,10*ROW('Sanitation Data'!H142)))</f>
        <v/>
      </c>
      <c r="DF148" s="390" t="str">
        <f ca="1">+IF(OFFSET('Sanitation Data'!$H$29,0,10*ROW('Sanitation Data'!H142))="","",OFFSET('Sanitation Data'!$H$29,0,10*ROW('Sanitation Data'!H142)))</f>
        <v/>
      </c>
      <c r="DG148" s="390" t="str">
        <f ca="1">+IF(OFFSET('Sanitation Data'!$H$30,0,10*ROW('Sanitation Data'!H142))="","",OFFSET('Sanitation Data'!$H$30,0,10*ROW('Sanitation Data'!H142)))</f>
        <v/>
      </c>
      <c r="DH148" s="390" t="str">
        <f ca="1">+IF(OFFSET('Sanitation Data'!$H$31,0,10*ROW('Sanitation Data'!H142))="","",OFFSET('Sanitation Data'!$H$31,0,10*ROW('Sanitation Data'!H142)))</f>
        <v/>
      </c>
      <c r="DI148" s="390" t="str">
        <f ca="1">+IF(OFFSET('Sanitation Data'!$H$32,0,10*ROW('Sanitation Data'!H142))="","",OFFSET('Sanitation Data'!$H$32,0,10*ROW('Sanitation Data'!H142)))</f>
        <v/>
      </c>
      <c r="DJ148" s="390" t="str">
        <f ca="1">+IF(OFFSET('Sanitation Data'!$I$28,0,10*ROW('Sanitation Data'!I142))="","",OFFSET('Sanitation Data'!$I$28,0,10*ROW('Sanitation Data'!I142)))</f>
        <v/>
      </c>
      <c r="DK148" s="390" t="str">
        <f ca="1">+IF(OFFSET('Sanitation Data'!$I$29,0,10*ROW('Sanitation Data'!I142))="","",OFFSET('Sanitation Data'!$I$29,0,10*ROW('Sanitation Data'!I142)))</f>
        <v/>
      </c>
      <c r="DL148" s="390" t="str">
        <f ca="1">+IF(OFFSET('Sanitation Data'!$I$30,0,10*ROW('Sanitation Data'!I142))="","",OFFSET('Sanitation Data'!$I$30,0,10*ROW('Sanitation Data'!I142)))</f>
        <v/>
      </c>
      <c r="DM148" s="390" t="str">
        <f ca="1">+IF(OFFSET('Sanitation Data'!$I$31,0,10*ROW('Sanitation Data'!I142))="","",OFFSET('Sanitation Data'!$I$31,0,10*ROW('Sanitation Data'!I142)))</f>
        <v/>
      </c>
      <c r="DN148" s="390" t="str">
        <f ca="1">+IF(OFFSET('Sanitation Data'!$I$32,0,10*ROW('Sanitation Data'!I142))="","",OFFSET('Sanitation Data'!$I$32,0,10*ROW('Sanitation Data'!I142)))</f>
        <v/>
      </c>
      <c r="DO148" s="390" t="str">
        <f ca="1">+IF(OFFSET('Hygiene Data'!$D$11,0,10*ROW('Hygiene Data'!D142))="","",OFFSET('Hygiene Data'!$D$11,0,10*ROW('Hygiene Data'!D142)))</f>
        <v/>
      </c>
      <c r="DP148" s="390" t="str">
        <f ca="1">+IF(OFFSET('Hygiene Data'!$D$12,0,10*ROW('Hygiene Data'!D142))="","",OFFSET('Hygiene Data'!$D$12,0,10*ROW('Hygiene Data'!D142)))</f>
        <v/>
      </c>
      <c r="DQ148" s="390" t="str">
        <f ca="1">+IF(OFFSET('Hygiene Data'!$D$13,0,10*ROW('Hygiene Data'!D142))="","",OFFSET('Hygiene Data'!$D$13,0,10*ROW('Hygiene Data'!D142)))</f>
        <v/>
      </c>
      <c r="DR148" s="390" t="str">
        <f ca="1">+IF(OFFSET('Hygiene Data'!$E$11,0,10*ROW('Hygiene Data'!E142))="","",OFFSET('Hygiene Data'!$E$11,0,10*ROW('Hygiene Data'!E142)))</f>
        <v/>
      </c>
      <c r="DS148" s="390" t="str">
        <f ca="1">+IF(OFFSET('Hygiene Data'!$E$12,0,10*ROW('Hygiene Data'!E142))="","",OFFSET('Hygiene Data'!$E$12,0,10*ROW('Hygiene Data'!E142)))</f>
        <v/>
      </c>
      <c r="DT148" s="390" t="str">
        <f ca="1">+IF(OFFSET('Hygiene Data'!$E$13,0,10*ROW('Hygiene Data'!E142))="","",OFFSET('Hygiene Data'!$E$13,0,10*ROW('Hygiene Data'!E142)))</f>
        <v/>
      </c>
      <c r="DU148" s="390" t="str">
        <f ca="1">+IF(OFFSET('Hygiene Data'!$F$11,0,10*ROW('Hygiene Data'!F142))="","",OFFSET('Hygiene Data'!$F$11,0,10*ROW('Hygiene Data'!F142)))</f>
        <v/>
      </c>
      <c r="DV148" s="390" t="str">
        <f ca="1">+IF(OFFSET('Hygiene Data'!$F$12,0,10*ROW('Hygiene Data'!F142))="","",OFFSET('Hygiene Data'!$F$12,0,10*ROW('Hygiene Data'!F142)))</f>
        <v/>
      </c>
      <c r="DW148" s="390" t="str">
        <f ca="1">+IF(OFFSET('Hygiene Data'!$F$13,0,10*ROW('Hygiene Data'!F142))="","",OFFSET('Hygiene Data'!$F$13,0,10*ROW('Hygiene Data'!F142)))</f>
        <v/>
      </c>
      <c r="DX148" s="390" t="str">
        <f ca="1">+IF(OFFSET('Hygiene Data'!$G$11,0,10*ROW('Hygiene Data'!G142))="","",OFFSET('Hygiene Data'!$G$11,0,10*ROW('Hygiene Data'!G142)))</f>
        <v/>
      </c>
      <c r="DY148" s="390" t="str">
        <f ca="1">+IF(OFFSET('Hygiene Data'!$G$12,0,10*ROW('Hygiene Data'!G142))="","",OFFSET('Hygiene Data'!$G$12,0,10*ROW('Hygiene Data'!G142)))</f>
        <v/>
      </c>
      <c r="DZ148" s="390" t="str">
        <f ca="1">+IF(OFFSET('Hygiene Data'!$G$13,0,10*ROW('Hygiene Data'!G142))="","",OFFSET('Hygiene Data'!$G$13,0,10*ROW('Hygiene Data'!G142)))</f>
        <v/>
      </c>
      <c r="EA148" s="390" t="str">
        <f ca="1">+IF(OFFSET('Hygiene Data'!$H$11,0,10*ROW('Hygiene Data'!H142))="","",OFFSET('Hygiene Data'!$H$11,0,10*ROW('Hygiene Data'!H142)))</f>
        <v/>
      </c>
      <c r="EB148" s="390" t="str">
        <f ca="1">+IF(OFFSET('Hygiene Data'!$H$12,0,10*ROW('Hygiene Data'!H142))="","",OFFSET('Hygiene Data'!$H$12,0,10*ROW('Hygiene Data'!H142)))</f>
        <v/>
      </c>
      <c r="EC148" s="390" t="str">
        <f ca="1">+IF(OFFSET('Hygiene Data'!$H$13,0,10*ROW('Hygiene Data'!H142))="","",OFFSET('Hygiene Data'!$H$13,0,10*ROW('Hygiene Data'!H142)))</f>
        <v/>
      </c>
      <c r="ED148" s="390" t="str">
        <f ca="1">+IF(OFFSET('Hygiene Data'!$I$11,0,10*ROW('Hygiene Data'!I142))="","",OFFSET('Hygiene Data'!$I$11,0,10*ROW('Hygiene Data'!I142)))</f>
        <v/>
      </c>
      <c r="EE148" s="390" t="str">
        <f ca="1">+IF(OFFSET('Hygiene Data'!$I$12,0,10*ROW('Hygiene Data'!I142))="","",OFFSET('Hygiene Data'!$I$12,0,10*ROW('Hygiene Data'!I142)))</f>
        <v/>
      </c>
      <c r="EF148" s="390" t="str">
        <f ca="1">+IF(OFFSET('Hygiene Data'!$I$13,0,10*ROW('Hygiene Data'!I142))="","",OFFSET('Hygiene Data'!$I$13,0,10*ROW('Hygiene Data'!I142)))</f>
        <v/>
      </c>
    </row>
    <row r="149" spans="1:136" x14ac:dyDescent="0.25">
      <c r="A149" s="499" t="str">
        <f ca="1">+IF(OFFSET('Water Data'!$B$2,0,10*ROW('Water Data'!E143))="","",OFFSET('Water Data'!$B$2,0,10*ROW('Water Data'!E143)))</f>
        <v/>
      </c>
      <c r="B149" s="499"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26" t="str">
        <f t="shared" ca="1" si="2"/>
        <v/>
      </c>
      <c r="D149" s="527"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27"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27"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27"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27"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27"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27"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27"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27"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27"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27"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27"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27"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27"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27"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27"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27"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27"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28"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28"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28"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28"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28"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28"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28"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28"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28"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28"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28"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28"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28"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28"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28"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28"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28"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28"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28"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28"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28"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28"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28"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28"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28"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28"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28"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28"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28"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28"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29"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605"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29"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29"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29"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29"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29"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29"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29"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29"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29"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29"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29"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29"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29"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29"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29"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29"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90" t="str">
        <f ca="1">+IF(OFFSET('Water Data'!$D$27,0,10*ROW('Water Data'!D143))="","",OFFSET('Water Data'!$D$27,0,10*ROW('Water Data'!D143)))</f>
        <v/>
      </c>
      <c r="BT149" s="390" t="str">
        <f ca="1">+IF(OFFSET('Water Data'!$D$28,0,10*ROW('Water Data'!D143))="","",OFFSET('Water Data'!$D$28,0,10*ROW('Water Data'!D143)))</f>
        <v/>
      </c>
      <c r="BU149" s="390" t="str">
        <f ca="1">+IF(OFFSET('Water Data'!$D$29,0,10*ROW('Water Data'!D143))="","",OFFSET('Water Data'!$D$29,0,10*ROW('Water Data'!D143)))</f>
        <v/>
      </c>
      <c r="BV149" s="390" t="str">
        <f ca="1">+IF(OFFSET('Water Data'!$E$27,0,10*ROW('Water Data'!E143))="","",OFFSET('Water Data'!$E$27,0,10*ROW('Water Data'!E143)))</f>
        <v/>
      </c>
      <c r="BW149" s="390" t="str">
        <f ca="1">+IF(OFFSET('Water Data'!$E$28,0,10*ROW('Water Data'!E143))="","",OFFSET('Water Data'!$E$28,0,10*ROW('Water Data'!E143)))</f>
        <v/>
      </c>
      <c r="BX149" s="390" t="str">
        <f ca="1">+IF(OFFSET('Water Data'!$E$29,0,10*ROW('Water Data'!E143))="","",OFFSET('Water Data'!$E$29,0,10*ROW('Water Data'!E143)))</f>
        <v/>
      </c>
      <c r="BY149" s="390" t="str">
        <f ca="1">+IF(OFFSET('Water Data'!$F$27,0,10*ROW('Water Data'!F143))="","",OFFSET('Water Data'!$F$27,0,10*ROW('Water Data'!F143)))</f>
        <v/>
      </c>
      <c r="BZ149" s="390" t="str">
        <f ca="1">+IF(OFFSET('Water Data'!$F$28,0,10*ROW('Water Data'!F143))="","",OFFSET('Water Data'!$F$28,0,10*ROW('Water Data'!F143)))</f>
        <v/>
      </c>
      <c r="CA149" s="390" t="str">
        <f ca="1">+IF(OFFSET('Water Data'!$F$29,0,10*ROW('Water Data'!F143))="","",OFFSET('Water Data'!$F$29,0,10*ROW('Water Data'!F143)))</f>
        <v/>
      </c>
      <c r="CB149" s="390" t="str">
        <f ca="1">+IF(OFFSET('Water Data'!$G$27,0,10*ROW('Water Data'!G143))="","",OFFSET('Water Data'!$G$27,0,10*ROW('Water Data'!G143)))</f>
        <v/>
      </c>
      <c r="CC149" s="390" t="str">
        <f ca="1">+IF(OFFSET('Water Data'!$G$28,0,10*ROW('Water Data'!G143))="","",OFFSET('Water Data'!$G$28,0,10*ROW('Water Data'!G143)))</f>
        <v/>
      </c>
      <c r="CD149" s="390" t="str">
        <f ca="1">+IF(OFFSET('Water Data'!$G$29,0,10*ROW('Water Data'!G143))="","",OFFSET('Water Data'!$G$29,0,10*ROW('Water Data'!G143)))</f>
        <v/>
      </c>
      <c r="CE149" s="390" t="str">
        <f ca="1">+IF(OFFSET('Water Data'!$H$27,0,10*ROW('Water Data'!H143))="","",OFFSET('Water Data'!$H$27,0,10*ROW('Water Data'!H143)))</f>
        <v/>
      </c>
      <c r="CF149" s="390" t="str">
        <f ca="1">+IF(OFFSET('Water Data'!$H$28,0,10*ROW('Water Data'!H143))="","",OFFSET('Water Data'!$H$28,0,10*ROW('Water Data'!H143)))</f>
        <v/>
      </c>
      <c r="CG149" s="390" t="str">
        <f ca="1">+IF(OFFSET('Water Data'!$H$29,0,10*ROW('Water Data'!H143))="","",OFFSET('Water Data'!$H$29,0,10*ROW('Water Data'!H143)))</f>
        <v/>
      </c>
      <c r="CH149" s="390" t="str">
        <f ca="1">+IF(OFFSET('Water Data'!$I$27,0,10*ROW('Water Data'!I143))="","",OFFSET('Water Data'!$I$27,0,10*ROW('Water Data'!I143)))</f>
        <v/>
      </c>
      <c r="CI149" s="390" t="str">
        <f ca="1">+IF(OFFSET('Water Data'!$I$28,0,10*ROW('Water Data'!I143))="","",OFFSET('Water Data'!$I$28,0,10*ROW('Water Data'!I143)))</f>
        <v/>
      </c>
      <c r="CJ149" s="390" t="str">
        <f ca="1">+IF(OFFSET('Water Data'!$I$29,0,10*ROW('Water Data'!I143))="","",OFFSET('Water Data'!$I$29,0,10*ROW('Water Data'!I143)))</f>
        <v/>
      </c>
      <c r="CK149" s="390" t="str">
        <f ca="1">+IF(OFFSET('Sanitation Data'!$D$28,0,10*ROW('Sanitation Data'!D143))="","",OFFSET('Sanitation Data'!$D$28,0,10*ROW('Sanitation Data'!D143)))</f>
        <v/>
      </c>
      <c r="CL149" s="390" t="str">
        <f ca="1">+IF(OFFSET('Sanitation Data'!$D$29,0,10*ROW('Sanitation Data'!D143))="","",OFFSET('Sanitation Data'!$D$29,0,10*ROW('Sanitation Data'!D143)))</f>
        <v/>
      </c>
      <c r="CM149" s="390" t="str">
        <f ca="1">+IF(OFFSET('Sanitation Data'!$D$30,0,10*ROW('Sanitation Data'!D143))="","",OFFSET('Sanitation Data'!$D$30,0,10*ROW('Sanitation Data'!D143)))</f>
        <v/>
      </c>
      <c r="CN149" s="390" t="str">
        <f ca="1">+IF(OFFSET('Sanitation Data'!$D$31,0,10*ROW('Sanitation Data'!D143))="","",OFFSET('Sanitation Data'!$D$31,0,10*ROW('Sanitation Data'!D143)))</f>
        <v/>
      </c>
      <c r="CO149" s="390" t="str">
        <f ca="1">+IF(OFFSET('Sanitation Data'!$D$32,0,10*ROW('Sanitation Data'!D143))="","",OFFSET('Sanitation Data'!$D$32,0,10*ROW('Sanitation Data'!D143)))</f>
        <v/>
      </c>
      <c r="CP149" s="390" t="str">
        <f ca="1">+IF(OFFSET('Sanitation Data'!$E$28,0,10*ROW('Sanitation Data'!E143))="","",OFFSET('Sanitation Data'!$E$28,0,10*ROW('Sanitation Data'!E143)))</f>
        <v/>
      </c>
      <c r="CQ149" s="390" t="str">
        <f ca="1">+IF(OFFSET('Sanitation Data'!$E$29,0,10*ROW('Sanitation Data'!E143))="","",OFFSET('Sanitation Data'!$E$29,0,10*ROW('Sanitation Data'!E143)))</f>
        <v/>
      </c>
      <c r="CR149" s="390" t="str">
        <f ca="1">+IF(OFFSET('Sanitation Data'!$E$30,0,10*ROW('Sanitation Data'!E143))="","",OFFSET('Sanitation Data'!$E$30,0,10*ROW('Sanitation Data'!E143)))</f>
        <v/>
      </c>
      <c r="CS149" s="390" t="str">
        <f ca="1">+IF(OFFSET('Sanitation Data'!$E$31,0,10*ROW('Sanitation Data'!E143))="","",OFFSET('Sanitation Data'!$E$31,0,10*ROW('Sanitation Data'!E143)))</f>
        <v/>
      </c>
      <c r="CT149" s="390" t="str">
        <f ca="1">+IF(OFFSET('Sanitation Data'!$E$32,0,10*ROW('Sanitation Data'!E143))="","",OFFSET('Sanitation Data'!$E$32,0,10*ROW('Sanitation Data'!E143)))</f>
        <v/>
      </c>
      <c r="CU149" s="390" t="str">
        <f ca="1">+IF(OFFSET('Sanitation Data'!$F$28,0,10*ROW('Sanitation Data'!F143))="","",OFFSET('Sanitation Data'!$F$28,0,10*ROW('Sanitation Data'!F143)))</f>
        <v/>
      </c>
      <c r="CV149" s="390" t="str">
        <f ca="1">+IF(OFFSET('Sanitation Data'!$F$29,0,10*ROW('Sanitation Data'!F143))="","",OFFSET('Sanitation Data'!$F$29,0,10*ROW('Sanitation Data'!F143)))</f>
        <v/>
      </c>
      <c r="CW149" s="390" t="str">
        <f ca="1">+IF(OFFSET('Sanitation Data'!$F$30,0,10*ROW('Sanitation Data'!F143))="","",OFFSET('Sanitation Data'!$F$30,0,10*ROW('Sanitation Data'!F143)))</f>
        <v/>
      </c>
      <c r="CX149" s="390" t="str">
        <f ca="1">+IF(OFFSET('Sanitation Data'!$F$31,0,10*ROW('Sanitation Data'!F143))="","",OFFSET('Sanitation Data'!$F$31,0,10*ROW('Sanitation Data'!F143)))</f>
        <v/>
      </c>
      <c r="CY149" s="390" t="str">
        <f ca="1">+IF(OFFSET('Sanitation Data'!$F$32,0,10*ROW('Sanitation Data'!F143))="","",OFFSET('Sanitation Data'!$F$32,0,10*ROW('Sanitation Data'!F143)))</f>
        <v/>
      </c>
      <c r="CZ149" s="390" t="str">
        <f ca="1">+IF(OFFSET('Sanitation Data'!$G$28,0,10*ROW('Sanitation Data'!G143))="","",OFFSET('Sanitation Data'!$G$28,0,10*ROW('Sanitation Data'!G143)))</f>
        <v/>
      </c>
      <c r="DA149" s="390" t="str">
        <f ca="1">+IF(OFFSET('Sanitation Data'!$G$29,0,10*ROW('Sanitation Data'!G143))="","",OFFSET('Sanitation Data'!$G$29,0,10*ROW('Sanitation Data'!G143)))</f>
        <v/>
      </c>
      <c r="DB149" s="390" t="str">
        <f ca="1">+IF(OFFSET('Sanitation Data'!$G$30,0,10*ROW('Sanitation Data'!G143))="","",OFFSET('Sanitation Data'!$G$30,0,10*ROW('Sanitation Data'!G143)))</f>
        <v/>
      </c>
      <c r="DC149" s="390" t="str">
        <f ca="1">+IF(OFFSET('Sanitation Data'!$G$31,0,10*ROW('Sanitation Data'!G143))="","",OFFSET('Sanitation Data'!$G$31,0,10*ROW('Sanitation Data'!G143)))</f>
        <v/>
      </c>
      <c r="DD149" s="390" t="str">
        <f ca="1">+IF(OFFSET('Sanitation Data'!$G$32,0,10*ROW('Sanitation Data'!G143))="","",OFFSET('Sanitation Data'!$G$32,0,10*ROW('Sanitation Data'!G143)))</f>
        <v/>
      </c>
      <c r="DE149" s="390" t="str">
        <f ca="1">+IF(OFFSET('Sanitation Data'!$H$28,0,10*ROW('Sanitation Data'!H143))="","",OFFSET('Sanitation Data'!$H$28,0,10*ROW('Sanitation Data'!H143)))</f>
        <v/>
      </c>
      <c r="DF149" s="390" t="str">
        <f ca="1">+IF(OFFSET('Sanitation Data'!$H$29,0,10*ROW('Sanitation Data'!H143))="","",OFFSET('Sanitation Data'!$H$29,0,10*ROW('Sanitation Data'!H143)))</f>
        <v/>
      </c>
      <c r="DG149" s="390" t="str">
        <f ca="1">+IF(OFFSET('Sanitation Data'!$H$30,0,10*ROW('Sanitation Data'!H143))="","",OFFSET('Sanitation Data'!$H$30,0,10*ROW('Sanitation Data'!H143)))</f>
        <v/>
      </c>
      <c r="DH149" s="390" t="str">
        <f ca="1">+IF(OFFSET('Sanitation Data'!$H$31,0,10*ROW('Sanitation Data'!H143))="","",OFFSET('Sanitation Data'!$H$31,0,10*ROW('Sanitation Data'!H143)))</f>
        <v/>
      </c>
      <c r="DI149" s="390" t="str">
        <f ca="1">+IF(OFFSET('Sanitation Data'!$H$32,0,10*ROW('Sanitation Data'!H143))="","",OFFSET('Sanitation Data'!$H$32,0,10*ROW('Sanitation Data'!H143)))</f>
        <v/>
      </c>
      <c r="DJ149" s="390" t="str">
        <f ca="1">+IF(OFFSET('Sanitation Data'!$I$28,0,10*ROW('Sanitation Data'!I143))="","",OFFSET('Sanitation Data'!$I$28,0,10*ROW('Sanitation Data'!I143)))</f>
        <v/>
      </c>
      <c r="DK149" s="390" t="str">
        <f ca="1">+IF(OFFSET('Sanitation Data'!$I$29,0,10*ROW('Sanitation Data'!I143))="","",OFFSET('Sanitation Data'!$I$29,0,10*ROW('Sanitation Data'!I143)))</f>
        <v/>
      </c>
      <c r="DL149" s="390" t="str">
        <f ca="1">+IF(OFFSET('Sanitation Data'!$I$30,0,10*ROW('Sanitation Data'!I143))="","",OFFSET('Sanitation Data'!$I$30,0,10*ROW('Sanitation Data'!I143)))</f>
        <v/>
      </c>
      <c r="DM149" s="390" t="str">
        <f ca="1">+IF(OFFSET('Sanitation Data'!$I$31,0,10*ROW('Sanitation Data'!I143))="","",OFFSET('Sanitation Data'!$I$31,0,10*ROW('Sanitation Data'!I143)))</f>
        <v/>
      </c>
      <c r="DN149" s="390" t="str">
        <f ca="1">+IF(OFFSET('Sanitation Data'!$I$32,0,10*ROW('Sanitation Data'!I143))="","",OFFSET('Sanitation Data'!$I$32,0,10*ROW('Sanitation Data'!I143)))</f>
        <v/>
      </c>
      <c r="DO149" s="390" t="str">
        <f ca="1">+IF(OFFSET('Hygiene Data'!$D$11,0,10*ROW('Hygiene Data'!D143))="","",OFFSET('Hygiene Data'!$D$11,0,10*ROW('Hygiene Data'!D143)))</f>
        <v/>
      </c>
      <c r="DP149" s="390" t="str">
        <f ca="1">+IF(OFFSET('Hygiene Data'!$D$12,0,10*ROW('Hygiene Data'!D143))="","",OFFSET('Hygiene Data'!$D$12,0,10*ROW('Hygiene Data'!D143)))</f>
        <v/>
      </c>
      <c r="DQ149" s="390" t="str">
        <f ca="1">+IF(OFFSET('Hygiene Data'!$D$13,0,10*ROW('Hygiene Data'!D143))="","",OFFSET('Hygiene Data'!$D$13,0,10*ROW('Hygiene Data'!D143)))</f>
        <v/>
      </c>
      <c r="DR149" s="390" t="str">
        <f ca="1">+IF(OFFSET('Hygiene Data'!$E$11,0,10*ROW('Hygiene Data'!E143))="","",OFFSET('Hygiene Data'!$E$11,0,10*ROW('Hygiene Data'!E143)))</f>
        <v/>
      </c>
      <c r="DS149" s="390" t="str">
        <f ca="1">+IF(OFFSET('Hygiene Data'!$E$12,0,10*ROW('Hygiene Data'!E143))="","",OFFSET('Hygiene Data'!$E$12,0,10*ROW('Hygiene Data'!E143)))</f>
        <v/>
      </c>
      <c r="DT149" s="390" t="str">
        <f ca="1">+IF(OFFSET('Hygiene Data'!$E$13,0,10*ROW('Hygiene Data'!E143))="","",OFFSET('Hygiene Data'!$E$13,0,10*ROW('Hygiene Data'!E143)))</f>
        <v/>
      </c>
      <c r="DU149" s="390" t="str">
        <f ca="1">+IF(OFFSET('Hygiene Data'!$F$11,0,10*ROW('Hygiene Data'!F143))="","",OFFSET('Hygiene Data'!$F$11,0,10*ROW('Hygiene Data'!F143)))</f>
        <v/>
      </c>
      <c r="DV149" s="390" t="str">
        <f ca="1">+IF(OFFSET('Hygiene Data'!$F$12,0,10*ROW('Hygiene Data'!F143))="","",OFFSET('Hygiene Data'!$F$12,0,10*ROW('Hygiene Data'!F143)))</f>
        <v/>
      </c>
      <c r="DW149" s="390" t="str">
        <f ca="1">+IF(OFFSET('Hygiene Data'!$F$13,0,10*ROW('Hygiene Data'!F143))="","",OFFSET('Hygiene Data'!$F$13,0,10*ROW('Hygiene Data'!F143)))</f>
        <v/>
      </c>
      <c r="DX149" s="390" t="str">
        <f ca="1">+IF(OFFSET('Hygiene Data'!$G$11,0,10*ROW('Hygiene Data'!G143))="","",OFFSET('Hygiene Data'!$G$11,0,10*ROW('Hygiene Data'!G143)))</f>
        <v/>
      </c>
      <c r="DY149" s="390" t="str">
        <f ca="1">+IF(OFFSET('Hygiene Data'!$G$12,0,10*ROW('Hygiene Data'!G143))="","",OFFSET('Hygiene Data'!$G$12,0,10*ROW('Hygiene Data'!G143)))</f>
        <v/>
      </c>
      <c r="DZ149" s="390" t="str">
        <f ca="1">+IF(OFFSET('Hygiene Data'!$G$13,0,10*ROW('Hygiene Data'!G143))="","",OFFSET('Hygiene Data'!$G$13,0,10*ROW('Hygiene Data'!G143)))</f>
        <v/>
      </c>
      <c r="EA149" s="390" t="str">
        <f ca="1">+IF(OFFSET('Hygiene Data'!$H$11,0,10*ROW('Hygiene Data'!H143))="","",OFFSET('Hygiene Data'!$H$11,0,10*ROW('Hygiene Data'!H143)))</f>
        <v/>
      </c>
      <c r="EB149" s="390" t="str">
        <f ca="1">+IF(OFFSET('Hygiene Data'!$H$12,0,10*ROW('Hygiene Data'!H143))="","",OFFSET('Hygiene Data'!$H$12,0,10*ROW('Hygiene Data'!H143)))</f>
        <v/>
      </c>
      <c r="EC149" s="390" t="str">
        <f ca="1">+IF(OFFSET('Hygiene Data'!$H$13,0,10*ROW('Hygiene Data'!H143))="","",OFFSET('Hygiene Data'!$H$13,0,10*ROW('Hygiene Data'!H143)))</f>
        <v/>
      </c>
      <c r="ED149" s="390" t="str">
        <f ca="1">+IF(OFFSET('Hygiene Data'!$I$11,0,10*ROW('Hygiene Data'!I143))="","",OFFSET('Hygiene Data'!$I$11,0,10*ROW('Hygiene Data'!I143)))</f>
        <v/>
      </c>
      <c r="EE149" s="390" t="str">
        <f ca="1">+IF(OFFSET('Hygiene Data'!$I$12,0,10*ROW('Hygiene Data'!I143))="","",OFFSET('Hygiene Data'!$I$12,0,10*ROW('Hygiene Data'!I143)))</f>
        <v/>
      </c>
      <c r="EF149" s="390" t="str">
        <f ca="1">+IF(OFFSET('Hygiene Data'!$I$13,0,10*ROW('Hygiene Data'!I143))="","",OFFSET('Hygiene Data'!$I$13,0,10*ROW('Hygiene Data'!I143)))</f>
        <v/>
      </c>
    </row>
    <row r="150" spans="1:136" x14ac:dyDescent="0.25">
      <c r="A150" s="499" t="str">
        <f ca="1">+IF(OFFSET('Water Data'!$B$2,0,10*ROW('Water Data'!E144))="","",OFFSET('Water Data'!$B$2,0,10*ROW('Water Data'!E144)))</f>
        <v/>
      </c>
      <c r="B150" s="499"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26" t="str">
        <f t="shared" ca="1" si="2"/>
        <v/>
      </c>
      <c r="D150" s="527"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27"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27"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27"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27"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27"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27"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27"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27"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27"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27"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27"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27"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27"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27"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27"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27"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27"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28"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28"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28"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28"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28"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28"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28"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28"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28"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28"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28"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28"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28"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28"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28"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28"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28"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28"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28"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28"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28"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28"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28"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28"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28"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28"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28"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28"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28"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28"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29"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605"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29"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29"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29"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29"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29"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29"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29"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29"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29"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29"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29"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29"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29"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29"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29"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29"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90" t="str">
        <f ca="1">+IF(OFFSET('Water Data'!$D$27,0,10*ROW('Water Data'!D144))="","",OFFSET('Water Data'!$D$27,0,10*ROW('Water Data'!D144)))</f>
        <v/>
      </c>
      <c r="BT150" s="390" t="str">
        <f ca="1">+IF(OFFSET('Water Data'!$D$28,0,10*ROW('Water Data'!D144))="","",OFFSET('Water Data'!$D$28,0,10*ROW('Water Data'!D144)))</f>
        <v/>
      </c>
      <c r="BU150" s="390" t="str">
        <f ca="1">+IF(OFFSET('Water Data'!$D$29,0,10*ROW('Water Data'!D144))="","",OFFSET('Water Data'!$D$29,0,10*ROW('Water Data'!D144)))</f>
        <v/>
      </c>
      <c r="BV150" s="390" t="str">
        <f ca="1">+IF(OFFSET('Water Data'!$E$27,0,10*ROW('Water Data'!E144))="","",OFFSET('Water Data'!$E$27,0,10*ROW('Water Data'!E144)))</f>
        <v/>
      </c>
      <c r="BW150" s="390" t="str">
        <f ca="1">+IF(OFFSET('Water Data'!$E$28,0,10*ROW('Water Data'!E144))="","",OFFSET('Water Data'!$E$28,0,10*ROW('Water Data'!E144)))</f>
        <v/>
      </c>
      <c r="BX150" s="390" t="str">
        <f ca="1">+IF(OFFSET('Water Data'!$E$29,0,10*ROW('Water Data'!E144))="","",OFFSET('Water Data'!$E$29,0,10*ROW('Water Data'!E144)))</f>
        <v/>
      </c>
      <c r="BY150" s="390" t="str">
        <f ca="1">+IF(OFFSET('Water Data'!$F$27,0,10*ROW('Water Data'!F144))="","",OFFSET('Water Data'!$F$27,0,10*ROW('Water Data'!F144)))</f>
        <v/>
      </c>
      <c r="BZ150" s="390" t="str">
        <f ca="1">+IF(OFFSET('Water Data'!$F$28,0,10*ROW('Water Data'!F144))="","",OFFSET('Water Data'!$F$28,0,10*ROW('Water Data'!F144)))</f>
        <v/>
      </c>
      <c r="CA150" s="390" t="str">
        <f ca="1">+IF(OFFSET('Water Data'!$F$29,0,10*ROW('Water Data'!F144))="","",OFFSET('Water Data'!$F$29,0,10*ROW('Water Data'!F144)))</f>
        <v/>
      </c>
      <c r="CB150" s="390" t="str">
        <f ca="1">+IF(OFFSET('Water Data'!$G$27,0,10*ROW('Water Data'!G144))="","",OFFSET('Water Data'!$G$27,0,10*ROW('Water Data'!G144)))</f>
        <v/>
      </c>
      <c r="CC150" s="390" t="str">
        <f ca="1">+IF(OFFSET('Water Data'!$G$28,0,10*ROW('Water Data'!G144))="","",OFFSET('Water Data'!$G$28,0,10*ROW('Water Data'!G144)))</f>
        <v/>
      </c>
      <c r="CD150" s="390" t="str">
        <f ca="1">+IF(OFFSET('Water Data'!$G$29,0,10*ROW('Water Data'!G144))="","",OFFSET('Water Data'!$G$29,0,10*ROW('Water Data'!G144)))</f>
        <v/>
      </c>
      <c r="CE150" s="390" t="str">
        <f ca="1">+IF(OFFSET('Water Data'!$H$27,0,10*ROW('Water Data'!H144))="","",OFFSET('Water Data'!$H$27,0,10*ROW('Water Data'!H144)))</f>
        <v/>
      </c>
      <c r="CF150" s="390" t="str">
        <f ca="1">+IF(OFFSET('Water Data'!$H$28,0,10*ROW('Water Data'!H144))="","",OFFSET('Water Data'!$H$28,0,10*ROW('Water Data'!H144)))</f>
        <v/>
      </c>
      <c r="CG150" s="390" t="str">
        <f ca="1">+IF(OFFSET('Water Data'!$H$29,0,10*ROW('Water Data'!H144))="","",OFFSET('Water Data'!$H$29,0,10*ROW('Water Data'!H144)))</f>
        <v/>
      </c>
      <c r="CH150" s="390" t="str">
        <f ca="1">+IF(OFFSET('Water Data'!$I$27,0,10*ROW('Water Data'!I144))="","",OFFSET('Water Data'!$I$27,0,10*ROW('Water Data'!I144)))</f>
        <v/>
      </c>
      <c r="CI150" s="390" t="str">
        <f ca="1">+IF(OFFSET('Water Data'!$I$28,0,10*ROW('Water Data'!I144))="","",OFFSET('Water Data'!$I$28,0,10*ROW('Water Data'!I144)))</f>
        <v/>
      </c>
      <c r="CJ150" s="390" t="str">
        <f ca="1">+IF(OFFSET('Water Data'!$I$29,0,10*ROW('Water Data'!I144))="","",OFFSET('Water Data'!$I$29,0,10*ROW('Water Data'!I144)))</f>
        <v/>
      </c>
      <c r="CK150" s="390" t="str">
        <f ca="1">+IF(OFFSET('Sanitation Data'!$D$28,0,10*ROW('Sanitation Data'!D144))="","",OFFSET('Sanitation Data'!$D$28,0,10*ROW('Sanitation Data'!D144)))</f>
        <v/>
      </c>
      <c r="CL150" s="390" t="str">
        <f ca="1">+IF(OFFSET('Sanitation Data'!$D$29,0,10*ROW('Sanitation Data'!D144))="","",OFFSET('Sanitation Data'!$D$29,0,10*ROW('Sanitation Data'!D144)))</f>
        <v/>
      </c>
      <c r="CM150" s="390" t="str">
        <f ca="1">+IF(OFFSET('Sanitation Data'!$D$30,0,10*ROW('Sanitation Data'!D144))="","",OFFSET('Sanitation Data'!$D$30,0,10*ROW('Sanitation Data'!D144)))</f>
        <v/>
      </c>
      <c r="CN150" s="390" t="str">
        <f ca="1">+IF(OFFSET('Sanitation Data'!$D$31,0,10*ROW('Sanitation Data'!D144))="","",OFFSET('Sanitation Data'!$D$31,0,10*ROW('Sanitation Data'!D144)))</f>
        <v/>
      </c>
      <c r="CO150" s="390" t="str">
        <f ca="1">+IF(OFFSET('Sanitation Data'!$D$32,0,10*ROW('Sanitation Data'!D144))="","",OFFSET('Sanitation Data'!$D$32,0,10*ROW('Sanitation Data'!D144)))</f>
        <v/>
      </c>
      <c r="CP150" s="390" t="str">
        <f ca="1">+IF(OFFSET('Sanitation Data'!$E$28,0,10*ROW('Sanitation Data'!E144))="","",OFFSET('Sanitation Data'!$E$28,0,10*ROW('Sanitation Data'!E144)))</f>
        <v/>
      </c>
      <c r="CQ150" s="390" t="str">
        <f ca="1">+IF(OFFSET('Sanitation Data'!$E$29,0,10*ROW('Sanitation Data'!E144))="","",OFFSET('Sanitation Data'!$E$29,0,10*ROW('Sanitation Data'!E144)))</f>
        <v/>
      </c>
      <c r="CR150" s="390" t="str">
        <f ca="1">+IF(OFFSET('Sanitation Data'!$E$30,0,10*ROW('Sanitation Data'!E144))="","",OFFSET('Sanitation Data'!$E$30,0,10*ROW('Sanitation Data'!E144)))</f>
        <v/>
      </c>
      <c r="CS150" s="390" t="str">
        <f ca="1">+IF(OFFSET('Sanitation Data'!$E$31,0,10*ROW('Sanitation Data'!E144))="","",OFFSET('Sanitation Data'!$E$31,0,10*ROW('Sanitation Data'!E144)))</f>
        <v/>
      </c>
      <c r="CT150" s="390" t="str">
        <f ca="1">+IF(OFFSET('Sanitation Data'!$E$32,0,10*ROW('Sanitation Data'!E144))="","",OFFSET('Sanitation Data'!$E$32,0,10*ROW('Sanitation Data'!E144)))</f>
        <v/>
      </c>
      <c r="CU150" s="390" t="str">
        <f ca="1">+IF(OFFSET('Sanitation Data'!$F$28,0,10*ROW('Sanitation Data'!F144))="","",OFFSET('Sanitation Data'!$F$28,0,10*ROW('Sanitation Data'!F144)))</f>
        <v/>
      </c>
      <c r="CV150" s="390" t="str">
        <f ca="1">+IF(OFFSET('Sanitation Data'!$F$29,0,10*ROW('Sanitation Data'!F144))="","",OFFSET('Sanitation Data'!$F$29,0,10*ROW('Sanitation Data'!F144)))</f>
        <v/>
      </c>
      <c r="CW150" s="390" t="str">
        <f ca="1">+IF(OFFSET('Sanitation Data'!$F$30,0,10*ROW('Sanitation Data'!F144))="","",OFFSET('Sanitation Data'!$F$30,0,10*ROW('Sanitation Data'!F144)))</f>
        <v/>
      </c>
      <c r="CX150" s="390" t="str">
        <f ca="1">+IF(OFFSET('Sanitation Data'!$F$31,0,10*ROW('Sanitation Data'!F144))="","",OFFSET('Sanitation Data'!$F$31,0,10*ROW('Sanitation Data'!F144)))</f>
        <v/>
      </c>
      <c r="CY150" s="390" t="str">
        <f ca="1">+IF(OFFSET('Sanitation Data'!$F$32,0,10*ROW('Sanitation Data'!F144))="","",OFFSET('Sanitation Data'!$F$32,0,10*ROW('Sanitation Data'!F144)))</f>
        <v/>
      </c>
      <c r="CZ150" s="390" t="str">
        <f ca="1">+IF(OFFSET('Sanitation Data'!$G$28,0,10*ROW('Sanitation Data'!G144))="","",OFFSET('Sanitation Data'!$G$28,0,10*ROW('Sanitation Data'!G144)))</f>
        <v/>
      </c>
      <c r="DA150" s="390" t="str">
        <f ca="1">+IF(OFFSET('Sanitation Data'!$G$29,0,10*ROW('Sanitation Data'!G144))="","",OFFSET('Sanitation Data'!$G$29,0,10*ROW('Sanitation Data'!G144)))</f>
        <v/>
      </c>
      <c r="DB150" s="390" t="str">
        <f ca="1">+IF(OFFSET('Sanitation Data'!$G$30,0,10*ROW('Sanitation Data'!G144))="","",OFFSET('Sanitation Data'!$G$30,0,10*ROW('Sanitation Data'!G144)))</f>
        <v/>
      </c>
      <c r="DC150" s="390" t="str">
        <f ca="1">+IF(OFFSET('Sanitation Data'!$G$31,0,10*ROW('Sanitation Data'!G144))="","",OFFSET('Sanitation Data'!$G$31,0,10*ROW('Sanitation Data'!G144)))</f>
        <v/>
      </c>
      <c r="DD150" s="390" t="str">
        <f ca="1">+IF(OFFSET('Sanitation Data'!$G$32,0,10*ROW('Sanitation Data'!G144))="","",OFFSET('Sanitation Data'!$G$32,0,10*ROW('Sanitation Data'!G144)))</f>
        <v/>
      </c>
      <c r="DE150" s="390" t="str">
        <f ca="1">+IF(OFFSET('Sanitation Data'!$H$28,0,10*ROW('Sanitation Data'!H144))="","",OFFSET('Sanitation Data'!$H$28,0,10*ROW('Sanitation Data'!H144)))</f>
        <v/>
      </c>
      <c r="DF150" s="390" t="str">
        <f ca="1">+IF(OFFSET('Sanitation Data'!$H$29,0,10*ROW('Sanitation Data'!H144))="","",OFFSET('Sanitation Data'!$H$29,0,10*ROW('Sanitation Data'!H144)))</f>
        <v/>
      </c>
      <c r="DG150" s="390" t="str">
        <f ca="1">+IF(OFFSET('Sanitation Data'!$H$30,0,10*ROW('Sanitation Data'!H144))="","",OFFSET('Sanitation Data'!$H$30,0,10*ROW('Sanitation Data'!H144)))</f>
        <v/>
      </c>
      <c r="DH150" s="390" t="str">
        <f ca="1">+IF(OFFSET('Sanitation Data'!$H$31,0,10*ROW('Sanitation Data'!H144))="","",OFFSET('Sanitation Data'!$H$31,0,10*ROW('Sanitation Data'!H144)))</f>
        <v/>
      </c>
      <c r="DI150" s="390" t="str">
        <f ca="1">+IF(OFFSET('Sanitation Data'!$H$32,0,10*ROW('Sanitation Data'!H144))="","",OFFSET('Sanitation Data'!$H$32,0,10*ROW('Sanitation Data'!H144)))</f>
        <v/>
      </c>
      <c r="DJ150" s="390" t="str">
        <f ca="1">+IF(OFFSET('Sanitation Data'!$I$28,0,10*ROW('Sanitation Data'!I144))="","",OFFSET('Sanitation Data'!$I$28,0,10*ROW('Sanitation Data'!I144)))</f>
        <v/>
      </c>
      <c r="DK150" s="390" t="str">
        <f ca="1">+IF(OFFSET('Sanitation Data'!$I$29,0,10*ROW('Sanitation Data'!I144))="","",OFFSET('Sanitation Data'!$I$29,0,10*ROW('Sanitation Data'!I144)))</f>
        <v/>
      </c>
      <c r="DL150" s="390" t="str">
        <f ca="1">+IF(OFFSET('Sanitation Data'!$I$30,0,10*ROW('Sanitation Data'!I144))="","",OFFSET('Sanitation Data'!$I$30,0,10*ROW('Sanitation Data'!I144)))</f>
        <v/>
      </c>
      <c r="DM150" s="390" t="str">
        <f ca="1">+IF(OFFSET('Sanitation Data'!$I$31,0,10*ROW('Sanitation Data'!I144))="","",OFFSET('Sanitation Data'!$I$31,0,10*ROW('Sanitation Data'!I144)))</f>
        <v/>
      </c>
      <c r="DN150" s="390" t="str">
        <f ca="1">+IF(OFFSET('Sanitation Data'!$I$32,0,10*ROW('Sanitation Data'!I144))="","",OFFSET('Sanitation Data'!$I$32,0,10*ROW('Sanitation Data'!I144)))</f>
        <v/>
      </c>
      <c r="DO150" s="390" t="str">
        <f ca="1">+IF(OFFSET('Hygiene Data'!$D$11,0,10*ROW('Hygiene Data'!D144))="","",OFFSET('Hygiene Data'!$D$11,0,10*ROW('Hygiene Data'!D144)))</f>
        <v/>
      </c>
      <c r="DP150" s="390" t="str">
        <f ca="1">+IF(OFFSET('Hygiene Data'!$D$12,0,10*ROW('Hygiene Data'!D144))="","",OFFSET('Hygiene Data'!$D$12,0,10*ROW('Hygiene Data'!D144)))</f>
        <v/>
      </c>
      <c r="DQ150" s="390" t="str">
        <f ca="1">+IF(OFFSET('Hygiene Data'!$D$13,0,10*ROW('Hygiene Data'!D144))="","",OFFSET('Hygiene Data'!$D$13,0,10*ROW('Hygiene Data'!D144)))</f>
        <v/>
      </c>
      <c r="DR150" s="390" t="str">
        <f ca="1">+IF(OFFSET('Hygiene Data'!$E$11,0,10*ROW('Hygiene Data'!E144))="","",OFFSET('Hygiene Data'!$E$11,0,10*ROW('Hygiene Data'!E144)))</f>
        <v/>
      </c>
      <c r="DS150" s="390" t="str">
        <f ca="1">+IF(OFFSET('Hygiene Data'!$E$12,0,10*ROW('Hygiene Data'!E144))="","",OFFSET('Hygiene Data'!$E$12,0,10*ROW('Hygiene Data'!E144)))</f>
        <v/>
      </c>
      <c r="DT150" s="390" t="str">
        <f ca="1">+IF(OFFSET('Hygiene Data'!$E$13,0,10*ROW('Hygiene Data'!E144))="","",OFFSET('Hygiene Data'!$E$13,0,10*ROW('Hygiene Data'!E144)))</f>
        <v/>
      </c>
      <c r="DU150" s="390" t="str">
        <f ca="1">+IF(OFFSET('Hygiene Data'!$F$11,0,10*ROW('Hygiene Data'!F144))="","",OFFSET('Hygiene Data'!$F$11,0,10*ROW('Hygiene Data'!F144)))</f>
        <v/>
      </c>
      <c r="DV150" s="390" t="str">
        <f ca="1">+IF(OFFSET('Hygiene Data'!$F$12,0,10*ROW('Hygiene Data'!F144))="","",OFFSET('Hygiene Data'!$F$12,0,10*ROW('Hygiene Data'!F144)))</f>
        <v/>
      </c>
      <c r="DW150" s="390" t="str">
        <f ca="1">+IF(OFFSET('Hygiene Data'!$F$13,0,10*ROW('Hygiene Data'!F144))="","",OFFSET('Hygiene Data'!$F$13,0,10*ROW('Hygiene Data'!F144)))</f>
        <v/>
      </c>
      <c r="DX150" s="390" t="str">
        <f ca="1">+IF(OFFSET('Hygiene Data'!$G$11,0,10*ROW('Hygiene Data'!G144))="","",OFFSET('Hygiene Data'!$G$11,0,10*ROW('Hygiene Data'!G144)))</f>
        <v/>
      </c>
      <c r="DY150" s="390" t="str">
        <f ca="1">+IF(OFFSET('Hygiene Data'!$G$12,0,10*ROW('Hygiene Data'!G144))="","",OFFSET('Hygiene Data'!$G$12,0,10*ROW('Hygiene Data'!G144)))</f>
        <v/>
      </c>
      <c r="DZ150" s="390" t="str">
        <f ca="1">+IF(OFFSET('Hygiene Data'!$G$13,0,10*ROW('Hygiene Data'!G144))="","",OFFSET('Hygiene Data'!$G$13,0,10*ROW('Hygiene Data'!G144)))</f>
        <v/>
      </c>
      <c r="EA150" s="390" t="str">
        <f ca="1">+IF(OFFSET('Hygiene Data'!$H$11,0,10*ROW('Hygiene Data'!H144))="","",OFFSET('Hygiene Data'!$H$11,0,10*ROW('Hygiene Data'!H144)))</f>
        <v/>
      </c>
      <c r="EB150" s="390" t="str">
        <f ca="1">+IF(OFFSET('Hygiene Data'!$H$12,0,10*ROW('Hygiene Data'!H144))="","",OFFSET('Hygiene Data'!$H$12,0,10*ROW('Hygiene Data'!H144)))</f>
        <v/>
      </c>
      <c r="EC150" s="390" t="str">
        <f ca="1">+IF(OFFSET('Hygiene Data'!$H$13,0,10*ROW('Hygiene Data'!H144))="","",OFFSET('Hygiene Data'!$H$13,0,10*ROW('Hygiene Data'!H144)))</f>
        <v/>
      </c>
      <c r="ED150" s="390" t="str">
        <f ca="1">+IF(OFFSET('Hygiene Data'!$I$11,0,10*ROW('Hygiene Data'!I144))="","",OFFSET('Hygiene Data'!$I$11,0,10*ROW('Hygiene Data'!I144)))</f>
        <v/>
      </c>
      <c r="EE150" s="390" t="str">
        <f ca="1">+IF(OFFSET('Hygiene Data'!$I$12,0,10*ROW('Hygiene Data'!I144))="","",OFFSET('Hygiene Data'!$I$12,0,10*ROW('Hygiene Data'!I144)))</f>
        <v/>
      </c>
      <c r="EF150" s="390" t="str">
        <f ca="1">+IF(OFFSET('Hygiene Data'!$I$13,0,10*ROW('Hygiene Data'!I144))="","",OFFSET('Hygiene Data'!$I$13,0,10*ROW('Hygiene Data'!I144)))</f>
        <v/>
      </c>
    </row>
    <row r="151" spans="1:136" x14ac:dyDescent="0.25">
      <c r="A151" s="499" t="str">
        <f ca="1">+IF(OFFSET('Water Data'!$B$2,0,10*ROW('Water Data'!E145))="","",OFFSET('Water Data'!$B$2,0,10*ROW('Water Data'!E145)))</f>
        <v/>
      </c>
      <c r="B151" s="499"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26" t="str">
        <f t="shared" ca="1" si="2"/>
        <v/>
      </c>
      <c r="D151" s="527"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27"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27"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27"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27"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27"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27"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27"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27"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27"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27"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27"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27"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27"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27"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27"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27"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27"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28"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28"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28"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28"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28"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28"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28"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28"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28"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28"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28"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28"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28"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28"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28"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28"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28"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28"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28"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28"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28"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28"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28"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28"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28"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28"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28"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28"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28"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28"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29"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605"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29"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29"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29"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29"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29"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29"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29"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29"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29"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29"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29"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29"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29"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29"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29"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29"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90" t="str">
        <f ca="1">+IF(OFFSET('Water Data'!$D$27,0,10*ROW('Water Data'!D145))="","",OFFSET('Water Data'!$D$27,0,10*ROW('Water Data'!D145)))</f>
        <v/>
      </c>
      <c r="BT151" s="390" t="str">
        <f ca="1">+IF(OFFSET('Water Data'!$D$28,0,10*ROW('Water Data'!D145))="","",OFFSET('Water Data'!$D$28,0,10*ROW('Water Data'!D145)))</f>
        <v/>
      </c>
      <c r="BU151" s="390" t="str">
        <f ca="1">+IF(OFFSET('Water Data'!$D$29,0,10*ROW('Water Data'!D145))="","",OFFSET('Water Data'!$D$29,0,10*ROW('Water Data'!D145)))</f>
        <v/>
      </c>
      <c r="BV151" s="390" t="str">
        <f ca="1">+IF(OFFSET('Water Data'!$E$27,0,10*ROW('Water Data'!E145))="","",OFFSET('Water Data'!$E$27,0,10*ROW('Water Data'!E145)))</f>
        <v/>
      </c>
      <c r="BW151" s="390" t="str">
        <f ca="1">+IF(OFFSET('Water Data'!$E$28,0,10*ROW('Water Data'!E145))="","",OFFSET('Water Data'!$E$28,0,10*ROW('Water Data'!E145)))</f>
        <v/>
      </c>
      <c r="BX151" s="390" t="str">
        <f ca="1">+IF(OFFSET('Water Data'!$E$29,0,10*ROW('Water Data'!E145))="","",OFFSET('Water Data'!$E$29,0,10*ROW('Water Data'!E145)))</f>
        <v/>
      </c>
      <c r="BY151" s="390" t="str">
        <f ca="1">+IF(OFFSET('Water Data'!$F$27,0,10*ROW('Water Data'!F145))="","",OFFSET('Water Data'!$F$27,0,10*ROW('Water Data'!F145)))</f>
        <v/>
      </c>
      <c r="BZ151" s="390" t="str">
        <f ca="1">+IF(OFFSET('Water Data'!$F$28,0,10*ROW('Water Data'!F145))="","",OFFSET('Water Data'!$F$28,0,10*ROW('Water Data'!F145)))</f>
        <v/>
      </c>
      <c r="CA151" s="390" t="str">
        <f ca="1">+IF(OFFSET('Water Data'!$F$29,0,10*ROW('Water Data'!F145))="","",OFFSET('Water Data'!$F$29,0,10*ROW('Water Data'!F145)))</f>
        <v/>
      </c>
      <c r="CB151" s="390" t="str">
        <f ca="1">+IF(OFFSET('Water Data'!$G$27,0,10*ROW('Water Data'!G145))="","",OFFSET('Water Data'!$G$27,0,10*ROW('Water Data'!G145)))</f>
        <v/>
      </c>
      <c r="CC151" s="390" t="str">
        <f ca="1">+IF(OFFSET('Water Data'!$G$28,0,10*ROW('Water Data'!G145))="","",OFFSET('Water Data'!$G$28,0,10*ROW('Water Data'!G145)))</f>
        <v/>
      </c>
      <c r="CD151" s="390" t="str">
        <f ca="1">+IF(OFFSET('Water Data'!$G$29,0,10*ROW('Water Data'!G145))="","",OFFSET('Water Data'!$G$29,0,10*ROW('Water Data'!G145)))</f>
        <v/>
      </c>
      <c r="CE151" s="390" t="str">
        <f ca="1">+IF(OFFSET('Water Data'!$H$27,0,10*ROW('Water Data'!H145))="","",OFFSET('Water Data'!$H$27,0,10*ROW('Water Data'!H145)))</f>
        <v/>
      </c>
      <c r="CF151" s="390" t="str">
        <f ca="1">+IF(OFFSET('Water Data'!$H$28,0,10*ROW('Water Data'!H145))="","",OFFSET('Water Data'!$H$28,0,10*ROW('Water Data'!H145)))</f>
        <v/>
      </c>
      <c r="CG151" s="390" t="str">
        <f ca="1">+IF(OFFSET('Water Data'!$H$29,0,10*ROW('Water Data'!H145))="","",OFFSET('Water Data'!$H$29,0,10*ROW('Water Data'!H145)))</f>
        <v/>
      </c>
      <c r="CH151" s="390" t="str">
        <f ca="1">+IF(OFFSET('Water Data'!$I$27,0,10*ROW('Water Data'!I145))="","",OFFSET('Water Data'!$I$27,0,10*ROW('Water Data'!I145)))</f>
        <v/>
      </c>
      <c r="CI151" s="390" t="str">
        <f ca="1">+IF(OFFSET('Water Data'!$I$28,0,10*ROW('Water Data'!I145))="","",OFFSET('Water Data'!$I$28,0,10*ROW('Water Data'!I145)))</f>
        <v/>
      </c>
      <c r="CJ151" s="390" t="str">
        <f ca="1">+IF(OFFSET('Water Data'!$I$29,0,10*ROW('Water Data'!I145))="","",OFFSET('Water Data'!$I$29,0,10*ROW('Water Data'!I145)))</f>
        <v/>
      </c>
      <c r="CK151" s="390" t="str">
        <f ca="1">+IF(OFFSET('Sanitation Data'!$D$28,0,10*ROW('Sanitation Data'!D145))="","",OFFSET('Sanitation Data'!$D$28,0,10*ROW('Sanitation Data'!D145)))</f>
        <v/>
      </c>
      <c r="CL151" s="390" t="str">
        <f ca="1">+IF(OFFSET('Sanitation Data'!$D$29,0,10*ROW('Sanitation Data'!D145))="","",OFFSET('Sanitation Data'!$D$29,0,10*ROW('Sanitation Data'!D145)))</f>
        <v/>
      </c>
      <c r="CM151" s="390" t="str">
        <f ca="1">+IF(OFFSET('Sanitation Data'!$D$30,0,10*ROW('Sanitation Data'!D145))="","",OFFSET('Sanitation Data'!$D$30,0,10*ROW('Sanitation Data'!D145)))</f>
        <v/>
      </c>
      <c r="CN151" s="390" t="str">
        <f ca="1">+IF(OFFSET('Sanitation Data'!$D$31,0,10*ROW('Sanitation Data'!D145))="","",OFFSET('Sanitation Data'!$D$31,0,10*ROW('Sanitation Data'!D145)))</f>
        <v/>
      </c>
      <c r="CO151" s="390" t="str">
        <f ca="1">+IF(OFFSET('Sanitation Data'!$D$32,0,10*ROW('Sanitation Data'!D145))="","",OFFSET('Sanitation Data'!$D$32,0,10*ROW('Sanitation Data'!D145)))</f>
        <v/>
      </c>
      <c r="CP151" s="390" t="str">
        <f ca="1">+IF(OFFSET('Sanitation Data'!$E$28,0,10*ROW('Sanitation Data'!E145))="","",OFFSET('Sanitation Data'!$E$28,0,10*ROW('Sanitation Data'!E145)))</f>
        <v/>
      </c>
      <c r="CQ151" s="390" t="str">
        <f ca="1">+IF(OFFSET('Sanitation Data'!$E$29,0,10*ROW('Sanitation Data'!E145))="","",OFFSET('Sanitation Data'!$E$29,0,10*ROW('Sanitation Data'!E145)))</f>
        <v/>
      </c>
      <c r="CR151" s="390" t="str">
        <f ca="1">+IF(OFFSET('Sanitation Data'!$E$30,0,10*ROW('Sanitation Data'!E145))="","",OFFSET('Sanitation Data'!$E$30,0,10*ROW('Sanitation Data'!E145)))</f>
        <v/>
      </c>
      <c r="CS151" s="390" t="str">
        <f ca="1">+IF(OFFSET('Sanitation Data'!$E$31,0,10*ROW('Sanitation Data'!E145))="","",OFFSET('Sanitation Data'!$E$31,0,10*ROW('Sanitation Data'!E145)))</f>
        <v/>
      </c>
      <c r="CT151" s="390" t="str">
        <f ca="1">+IF(OFFSET('Sanitation Data'!$E$32,0,10*ROW('Sanitation Data'!E145))="","",OFFSET('Sanitation Data'!$E$32,0,10*ROW('Sanitation Data'!E145)))</f>
        <v/>
      </c>
      <c r="CU151" s="390" t="str">
        <f ca="1">+IF(OFFSET('Sanitation Data'!$F$28,0,10*ROW('Sanitation Data'!F145))="","",OFFSET('Sanitation Data'!$F$28,0,10*ROW('Sanitation Data'!F145)))</f>
        <v/>
      </c>
      <c r="CV151" s="390" t="str">
        <f ca="1">+IF(OFFSET('Sanitation Data'!$F$29,0,10*ROW('Sanitation Data'!F145))="","",OFFSET('Sanitation Data'!$F$29,0,10*ROW('Sanitation Data'!F145)))</f>
        <v/>
      </c>
      <c r="CW151" s="390" t="str">
        <f ca="1">+IF(OFFSET('Sanitation Data'!$F$30,0,10*ROW('Sanitation Data'!F145))="","",OFFSET('Sanitation Data'!$F$30,0,10*ROW('Sanitation Data'!F145)))</f>
        <v/>
      </c>
      <c r="CX151" s="390" t="str">
        <f ca="1">+IF(OFFSET('Sanitation Data'!$F$31,0,10*ROW('Sanitation Data'!F145))="","",OFFSET('Sanitation Data'!$F$31,0,10*ROW('Sanitation Data'!F145)))</f>
        <v/>
      </c>
      <c r="CY151" s="390" t="str">
        <f ca="1">+IF(OFFSET('Sanitation Data'!$F$32,0,10*ROW('Sanitation Data'!F145))="","",OFFSET('Sanitation Data'!$F$32,0,10*ROW('Sanitation Data'!F145)))</f>
        <v/>
      </c>
      <c r="CZ151" s="390" t="str">
        <f ca="1">+IF(OFFSET('Sanitation Data'!$G$28,0,10*ROW('Sanitation Data'!G145))="","",OFFSET('Sanitation Data'!$G$28,0,10*ROW('Sanitation Data'!G145)))</f>
        <v/>
      </c>
      <c r="DA151" s="390" t="str">
        <f ca="1">+IF(OFFSET('Sanitation Data'!$G$29,0,10*ROW('Sanitation Data'!G145))="","",OFFSET('Sanitation Data'!$G$29,0,10*ROW('Sanitation Data'!G145)))</f>
        <v/>
      </c>
      <c r="DB151" s="390" t="str">
        <f ca="1">+IF(OFFSET('Sanitation Data'!$G$30,0,10*ROW('Sanitation Data'!G145))="","",OFFSET('Sanitation Data'!$G$30,0,10*ROW('Sanitation Data'!G145)))</f>
        <v/>
      </c>
      <c r="DC151" s="390" t="str">
        <f ca="1">+IF(OFFSET('Sanitation Data'!$G$31,0,10*ROW('Sanitation Data'!G145))="","",OFFSET('Sanitation Data'!$G$31,0,10*ROW('Sanitation Data'!G145)))</f>
        <v/>
      </c>
      <c r="DD151" s="390" t="str">
        <f ca="1">+IF(OFFSET('Sanitation Data'!$G$32,0,10*ROW('Sanitation Data'!G145))="","",OFFSET('Sanitation Data'!$G$32,0,10*ROW('Sanitation Data'!G145)))</f>
        <v/>
      </c>
      <c r="DE151" s="390" t="str">
        <f ca="1">+IF(OFFSET('Sanitation Data'!$H$28,0,10*ROW('Sanitation Data'!H145))="","",OFFSET('Sanitation Data'!$H$28,0,10*ROW('Sanitation Data'!H145)))</f>
        <v/>
      </c>
      <c r="DF151" s="390" t="str">
        <f ca="1">+IF(OFFSET('Sanitation Data'!$H$29,0,10*ROW('Sanitation Data'!H145))="","",OFFSET('Sanitation Data'!$H$29,0,10*ROW('Sanitation Data'!H145)))</f>
        <v/>
      </c>
      <c r="DG151" s="390" t="str">
        <f ca="1">+IF(OFFSET('Sanitation Data'!$H$30,0,10*ROW('Sanitation Data'!H145))="","",OFFSET('Sanitation Data'!$H$30,0,10*ROW('Sanitation Data'!H145)))</f>
        <v/>
      </c>
      <c r="DH151" s="390" t="str">
        <f ca="1">+IF(OFFSET('Sanitation Data'!$H$31,0,10*ROW('Sanitation Data'!H145))="","",OFFSET('Sanitation Data'!$H$31,0,10*ROW('Sanitation Data'!H145)))</f>
        <v/>
      </c>
      <c r="DI151" s="390" t="str">
        <f ca="1">+IF(OFFSET('Sanitation Data'!$H$32,0,10*ROW('Sanitation Data'!H145))="","",OFFSET('Sanitation Data'!$H$32,0,10*ROW('Sanitation Data'!H145)))</f>
        <v/>
      </c>
      <c r="DJ151" s="390" t="str">
        <f ca="1">+IF(OFFSET('Sanitation Data'!$I$28,0,10*ROW('Sanitation Data'!I145))="","",OFFSET('Sanitation Data'!$I$28,0,10*ROW('Sanitation Data'!I145)))</f>
        <v/>
      </c>
      <c r="DK151" s="390" t="str">
        <f ca="1">+IF(OFFSET('Sanitation Data'!$I$29,0,10*ROW('Sanitation Data'!I145))="","",OFFSET('Sanitation Data'!$I$29,0,10*ROW('Sanitation Data'!I145)))</f>
        <v/>
      </c>
      <c r="DL151" s="390" t="str">
        <f ca="1">+IF(OFFSET('Sanitation Data'!$I$30,0,10*ROW('Sanitation Data'!I145))="","",OFFSET('Sanitation Data'!$I$30,0,10*ROW('Sanitation Data'!I145)))</f>
        <v/>
      </c>
      <c r="DM151" s="390" t="str">
        <f ca="1">+IF(OFFSET('Sanitation Data'!$I$31,0,10*ROW('Sanitation Data'!I145))="","",OFFSET('Sanitation Data'!$I$31,0,10*ROW('Sanitation Data'!I145)))</f>
        <v/>
      </c>
      <c r="DN151" s="390" t="str">
        <f ca="1">+IF(OFFSET('Sanitation Data'!$I$32,0,10*ROW('Sanitation Data'!I145))="","",OFFSET('Sanitation Data'!$I$32,0,10*ROW('Sanitation Data'!I145)))</f>
        <v/>
      </c>
      <c r="DO151" s="390" t="str">
        <f ca="1">+IF(OFFSET('Hygiene Data'!$D$11,0,10*ROW('Hygiene Data'!D145))="","",OFFSET('Hygiene Data'!$D$11,0,10*ROW('Hygiene Data'!D145)))</f>
        <v/>
      </c>
      <c r="DP151" s="390" t="str">
        <f ca="1">+IF(OFFSET('Hygiene Data'!$D$12,0,10*ROW('Hygiene Data'!D145))="","",OFFSET('Hygiene Data'!$D$12,0,10*ROW('Hygiene Data'!D145)))</f>
        <v/>
      </c>
      <c r="DQ151" s="390" t="str">
        <f ca="1">+IF(OFFSET('Hygiene Data'!$D$13,0,10*ROW('Hygiene Data'!D145))="","",OFFSET('Hygiene Data'!$D$13,0,10*ROW('Hygiene Data'!D145)))</f>
        <v/>
      </c>
      <c r="DR151" s="390" t="str">
        <f ca="1">+IF(OFFSET('Hygiene Data'!$E$11,0,10*ROW('Hygiene Data'!E145))="","",OFFSET('Hygiene Data'!$E$11,0,10*ROW('Hygiene Data'!E145)))</f>
        <v/>
      </c>
      <c r="DS151" s="390" t="str">
        <f ca="1">+IF(OFFSET('Hygiene Data'!$E$12,0,10*ROW('Hygiene Data'!E145))="","",OFFSET('Hygiene Data'!$E$12,0,10*ROW('Hygiene Data'!E145)))</f>
        <v/>
      </c>
      <c r="DT151" s="390" t="str">
        <f ca="1">+IF(OFFSET('Hygiene Data'!$E$13,0,10*ROW('Hygiene Data'!E145))="","",OFFSET('Hygiene Data'!$E$13,0,10*ROW('Hygiene Data'!E145)))</f>
        <v/>
      </c>
      <c r="DU151" s="390" t="str">
        <f ca="1">+IF(OFFSET('Hygiene Data'!$F$11,0,10*ROW('Hygiene Data'!F145))="","",OFFSET('Hygiene Data'!$F$11,0,10*ROW('Hygiene Data'!F145)))</f>
        <v/>
      </c>
      <c r="DV151" s="390" t="str">
        <f ca="1">+IF(OFFSET('Hygiene Data'!$F$12,0,10*ROW('Hygiene Data'!F145))="","",OFFSET('Hygiene Data'!$F$12,0,10*ROW('Hygiene Data'!F145)))</f>
        <v/>
      </c>
      <c r="DW151" s="390" t="str">
        <f ca="1">+IF(OFFSET('Hygiene Data'!$F$13,0,10*ROW('Hygiene Data'!F145))="","",OFFSET('Hygiene Data'!$F$13,0,10*ROW('Hygiene Data'!F145)))</f>
        <v/>
      </c>
      <c r="DX151" s="390" t="str">
        <f ca="1">+IF(OFFSET('Hygiene Data'!$G$11,0,10*ROW('Hygiene Data'!G145))="","",OFFSET('Hygiene Data'!$G$11,0,10*ROW('Hygiene Data'!G145)))</f>
        <v/>
      </c>
      <c r="DY151" s="390" t="str">
        <f ca="1">+IF(OFFSET('Hygiene Data'!$G$12,0,10*ROW('Hygiene Data'!G145))="","",OFFSET('Hygiene Data'!$G$12,0,10*ROW('Hygiene Data'!G145)))</f>
        <v/>
      </c>
      <c r="DZ151" s="390" t="str">
        <f ca="1">+IF(OFFSET('Hygiene Data'!$G$13,0,10*ROW('Hygiene Data'!G145))="","",OFFSET('Hygiene Data'!$G$13,0,10*ROW('Hygiene Data'!G145)))</f>
        <v/>
      </c>
      <c r="EA151" s="390" t="str">
        <f ca="1">+IF(OFFSET('Hygiene Data'!$H$11,0,10*ROW('Hygiene Data'!H145))="","",OFFSET('Hygiene Data'!$H$11,0,10*ROW('Hygiene Data'!H145)))</f>
        <v/>
      </c>
      <c r="EB151" s="390" t="str">
        <f ca="1">+IF(OFFSET('Hygiene Data'!$H$12,0,10*ROW('Hygiene Data'!H145))="","",OFFSET('Hygiene Data'!$H$12,0,10*ROW('Hygiene Data'!H145)))</f>
        <v/>
      </c>
      <c r="EC151" s="390" t="str">
        <f ca="1">+IF(OFFSET('Hygiene Data'!$H$13,0,10*ROW('Hygiene Data'!H145))="","",OFFSET('Hygiene Data'!$H$13,0,10*ROW('Hygiene Data'!H145)))</f>
        <v/>
      </c>
      <c r="ED151" s="390" t="str">
        <f ca="1">+IF(OFFSET('Hygiene Data'!$I$11,0,10*ROW('Hygiene Data'!I145))="","",OFFSET('Hygiene Data'!$I$11,0,10*ROW('Hygiene Data'!I145)))</f>
        <v/>
      </c>
      <c r="EE151" s="390" t="str">
        <f ca="1">+IF(OFFSET('Hygiene Data'!$I$12,0,10*ROW('Hygiene Data'!I145))="","",OFFSET('Hygiene Data'!$I$12,0,10*ROW('Hygiene Data'!I145)))</f>
        <v/>
      </c>
      <c r="EF151" s="390" t="str">
        <f ca="1">+IF(OFFSET('Hygiene Data'!$I$13,0,10*ROW('Hygiene Data'!I145))="","",OFFSET('Hygiene Data'!$I$13,0,10*ROW('Hygiene Data'!I145)))</f>
        <v/>
      </c>
    </row>
    <row r="152" spans="1:136" x14ac:dyDescent="0.25">
      <c r="A152" s="499" t="str">
        <f ca="1">+IF(OFFSET('Water Data'!$B$2,0,10*ROW('Water Data'!E146))="","",OFFSET('Water Data'!$B$2,0,10*ROW('Water Data'!E146)))</f>
        <v/>
      </c>
      <c r="B152" s="499"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26" t="str">
        <f t="shared" ca="1" si="2"/>
        <v/>
      </c>
      <c r="D152" s="527"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27"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27"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27"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27"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27"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27"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27"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27"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27"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27"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27"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27"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27"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27"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27"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27"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27"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28"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28"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28"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28"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28"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28"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28"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28"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28"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28"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28"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28"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28"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28"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28"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28"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28"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28"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28"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28"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28"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28"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28"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28"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28"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28"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28"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28"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28"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28"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29"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605"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29"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29"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29"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29"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29"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29"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29"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29"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29"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29"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29"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29"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29"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29"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29"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29"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90" t="str">
        <f ca="1">+IF(OFFSET('Water Data'!$D$27,0,10*ROW('Water Data'!D146))="","",OFFSET('Water Data'!$D$27,0,10*ROW('Water Data'!D146)))</f>
        <v/>
      </c>
      <c r="BT152" s="390" t="str">
        <f ca="1">+IF(OFFSET('Water Data'!$D$28,0,10*ROW('Water Data'!D146))="","",OFFSET('Water Data'!$D$28,0,10*ROW('Water Data'!D146)))</f>
        <v/>
      </c>
      <c r="BU152" s="390" t="str">
        <f ca="1">+IF(OFFSET('Water Data'!$D$29,0,10*ROW('Water Data'!D146))="","",OFFSET('Water Data'!$D$29,0,10*ROW('Water Data'!D146)))</f>
        <v/>
      </c>
      <c r="BV152" s="390" t="str">
        <f ca="1">+IF(OFFSET('Water Data'!$E$27,0,10*ROW('Water Data'!E146))="","",OFFSET('Water Data'!$E$27,0,10*ROW('Water Data'!E146)))</f>
        <v/>
      </c>
      <c r="BW152" s="390" t="str">
        <f ca="1">+IF(OFFSET('Water Data'!$E$28,0,10*ROW('Water Data'!E146))="","",OFFSET('Water Data'!$E$28,0,10*ROW('Water Data'!E146)))</f>
        <v/>
      </c>
      <c r="BX152" s="390" t="str">
        <f ca="1">+IF(OFFSET('Water Data'!$E$29,0,10*ROW('Water Data'!E146))="","",OFFSET('Water Data'!$E$29,0,10*ROW('Water Data'!E146)))</f>
        <v/>
      </c>
      <c r="BY152" s="390" t="str">
        <f ca="1">+IF(OFFSET('Water Data'!$F$27,0,10*ROW('Water Data'!F146))="","",OFFSET('Water Data'!$F$27,0,10*ROW('Water Data'!F146)))</f>
        <v/>
      </c>
      <c r="BZ152" s="390" t="str">
        <f ca="1">+IF(OFFSET('Water Data'!$F$28,0,10*ROW('Water Data'!F146))="","",OFFSET('Water Data'!$F$28,0,10*ROW('Water Data'!F146)))</f>
        <v/>
      </c>
      <c r="CA152" s="390" t="str">
        <f ca="1">+IF(OFFSET('Water Data'!$F$29,0,10*ROW('Water Data'!F146))="","",OFFSET('Water Data'!$F$29,0,10*ROW('Water Data'!F146)))</f>
        <v/>
      </c>
      <c r="CB152" s="390" t="str">
        <f ca="1">+IF(OFFSET('Water Data'!$G$27,0,10*ROW('Water Data'!G146))="","",OFFSET('Water Data'!$G$27,0,10*ROW('Water Data'!G146)))</f>
        <v/>
      </c>
      <c r="CC152" s="390" t="str">
        <f ca="1">+IF(OFFSET('Water Data'!$G$28,0,10*ROW('Water Data'!G146))="","",OFFSET('Water Data'!$G$28,0,10*ROW('Water Data'!G146)))</f>
        <v/>
      </c>
      <c r="CD152" s="390" t="str">
        <f ca="1">+IF(OFFSET('Water Data'!$G$29,0,10*ROW('Water Data'!G146))="","",OFFSET('Water Data'!$G$29,0,10*ROW('Water Data'!G146)))</f>
        <v/>
      </c>
      <c r="CE152" s="390" t="str">
        <f ca="1">+IF(OFFSET('Water Data'!$H$27,0,10*ROW('Water Data'!H146))="","",OFFSET('Water Data'!$H$27,0,10*ROW('Water Data'!H146)))</f>
        <v/>
      </c>
      <c r="CF152" s="390" t="str">
        <f ca="1">+IF(OFFSET('Water Data'!$H$28,0,10*ROW('Water Data'!H146))="","",OFFSET('Water Data'!$H$28,0,10*ROW('Water Data'!H146)))</f>
        <v/>
      </c>
      <c r="CG152" s="390" t="str">
        <f ca="1">+IF(OFFSET('Water Data'!$H$29,0,10*ROW('Water Data'!H146))="","",OFFSET('Water Data'!$H$29,0,10*ROW('Water Data'!H146)))</f>
        <v/>
      </c>
      <c r="CH152" s="390" t="str">
        <f ca="1">+IF(OFFSET('Water Data'!$I$27,0,10*ROW('Water Data'!I146))="","",OFFSET('Water Data'!$I$27,0,10*ROW('Water Data'!I146)))</f>
        <v/>
      </c>
      <c r="CI152" s="390" t="str">
        <f ca="1">+IF(OFFSET('Water Data'!$I$28,0,10*ROW('Water Data'!I146))="","",OFFSET('Water Data'!$I$28,0,10*ROW('Water Data'!I146)))</f>
        <v/>
      </c>
      <c r="CJ152" s="390" t="str">
        <f ca="1">+IF(OFFSET('Water Data'!$I$29,0,10*ROW('Water Data'!I146))="","",OFFSET('Water Data'!$I$29,0,10*ROW('Water Data'!I146)))</f>
        <v/>
      </c>
      <c r="CK152" s="390" t="str">
        <f ca="1">+IF(OFFSET('Sanitation Data'!$D$28,0,10*ROW('Sanitation Data'!D146))="","",OFFSET('Sanitation Data'!$D$28,0,10*ROW('Sanitation Data'!D146)))</f>
        <v/>
      </c>
      <c r="CL152" s="390" t="str">
        <f ca="1">+IF(OFFSET('Sanitation Data'!$D$29,0,10*ROW('Sanitation Data'!D146))="","",OFFSET('Sanitation Data'!$D$29,0,10*ROW('Sanitation Data'!D146)))</f>
        <v/>
      </c>
      <c r="CM152" s="390" t="str">
        <f ca="1">+IF(OFFSET('Sanitation Data'!$D$30,0,10*ROW('Sanitation Data'!D146))="","",OFFSET('Sanitation Data'!$D$30,0,10*ROW('Sanitation Data'!D146)))</f>
        <v/>
      </c>
      <c r="CN152" s="390" t="str">
        <f ca="1">+IF(OFFSET('Sanitation Data'!$D$31,0,10*ROW('Sanitation Data'!D146))="","",OFFSET('Sanitation Data'!$D$31,0,10*ROW('Sanitation Data'!D146)))</f>
        <v/>
      </c>
      <c r="CO152" s="390" t="str">
        <f ca="1">+IF(OFFSET('Sanitation Data'!$D$32,0,10*ROW('Sanitation Data'!D146))="","",OFFSET('Sanitation Data'!$D$32,0,10*ROW('Sanitation Data'!D146)))</f>
        <v/>
      </c>
      <c r="CP152" s="390" t="str">
        <f ca="1">+IF(OFFSET('Sanitation Data'!$E$28,0,10*ROW('Sanitation Data'!E146))="","",OFFSET('Sanitation Data'!$E$28,0,10*ROW('Sanitation Data'!E146)))</f>
        <v/>
      </c>
      <c r="CQ152" s="390" t="str">
        <f ca="1">+IF(OFFSET('Sanitation Data'!$E$29,0,10*ROW('Sanitation Data'!E146))="","",OFFSET('Sanitation Data'!$E$29,0,10*ROW('Sanitation Data'!E146)))</f>
        <v/>
      </c>
      <c r="CR152" s="390" t="str">
        <f ca="1">+IF(OFFSET('Sanitation Data'!$E$30,0,10*ROW('Sanitation Data'!E146))="","",OFFSET('Sanitation Data'!$E$30,0,10*ROW('Sanitation Data'!E146)))</f>
        <v/>
      </c>
      <c r="CS152" s="390" t="str">
        <f ca="1">+IF(OFFSET('Sanitation Data'!$E$31,0,10*ROW('Sanitation Data'!E146))="","",OFFSET('Sanitation Data'!$E$31,0,10*ROW('Sanitation Data'!E146)))</f>
        <v/>
      </c>
      <c r="CT152" s="390" t="str">
        <f ca="1">+IF(OFFSET('Sanitation Data'!$E$32,0,10*ROW('Sanitation Data'!E146))="","",OFFSET('Sanitation Data'!$E$32,0,10*ROW('Sanitation Data'!E146)))</f>
        <v/>
      </c>
      <c r="CU152" s="390" t="str">
        <f ca="1">+IF(OFFSET('Sanitation Data'!$F$28,0,10*ROW('Sanitation Data'!F146))="","",OFFSET('Sanitation Data'!$F$28,0,10*ROW('Sanitation Data'!F146)))</f>
        <v/>
      </c>
      <c r="CV152" s="390" t="str">
        <f ca="1">+IF(OFFSET('Sanitation Data'!$F$29,0,10*ROW('Sanitation Data'!F146))="","",OFFSET('Sanitation Data'!$F$29,0,10*ROW('Sanitation Data'!F146)))</f>
        <v/>
      </c>
      <c r="CW152" s="390" t="str">
        <f ca="1">+IF(OFFSET('Sanitation Data'!$F$30,0,10*ROW('Sanitation Data'!F146))="","",OFFSET('Sanitation Data'!$F$30,0,10*ROW('Sanitation Data'!F146)))</f>
        <v/>
      </c>
      <c r="CX152" s="390" t="str">
        <f ca="1">+IF(OFFSET('Sanitation Data'!$F$31,0,10*ROW('Sanitation Data'!F146))="","",OFFSET('Sanitation Data'!$F$31,0,10*ROW('Sanitation Data'!F146)))</f>
        <v/>
      </c>
      <c r="CY152" s="390" t="str">
        <f ca="1">+IF(OFFSET('Sanitation Data'!$F$32,0,10*ROW('Sanitation Data'!F146))="","",OFFSET('Sanitation Data'!$F$32,0,10*ROW('Sanitation Data'!F146)))</f>
        <v/>
      </c>
      <c r="CZ152" s="390" t="str">
        <f ca="1">+IF(OFFSET('Sanitation Data'!$G$28,0,10*ROW('Sanitation Data'!G146))="","",OFFSET('Sanitation Data'!$G$28,0,10*ROW('Sanitation Data'!G146)))</f>
        <v/>
      </c>
      <c r="DA152" s="390" t="str">
        <f ca="1">+IF(OFFSET('Sanitation Data'!$G$29,0,10*ROW('Sanitation Data'!G146))="","",OFFSET('Sanitation Data'!$G$29,0,10*ROW('Sanitation Data'!G146)))</f>
        <v/>
      </c>
      <c r="DB152" s="390" t="str">
        <f ca="1">+IF(OFFSET('Sanitation Data'!$G$30,0,10*ROW('Sanitation Data'!G146))="","",OFFSET('Sanitation Data'!$G$30,0,10*ROW('Sanitation Data'!G146)))</f>
        <v/>
      </c>
      <c r="DC152" s="390" t="str">
        <f ca="1">+IF(OFFSET('Sanitation Data'!$G$31,0,10*ROW('Sanitation Data'!G146))="","",OFFSET('Sanitation Data'!$G$31,0,10*ROW('Sanitation Data'!G146)))</f>
        <v/>
      </c>
      <c r="DD152" s="390" t="str">
        <f ca="1">+IF(OFFSET('Sanitation Data'!$G$32,0,10*ROW('Sanitation Data'!G146))="","",OFFSET('Sanitation Data'!$G$32,0,10*ROW('Sanitation Data'!G146)))</f>
        <v/>
      </c>
      <c r="DE152" s="390" t="str">
        <f ca="1">+IF(OFFSET('Sanitation Data'!$H$28,0,10*ROW('Sanitation Data'!H146))="","",OFFSET('Sanitation Data'!$H$28,0,10*ROW('Sanitation Data'!H146)))</f>
        <v/>
      </c>
      <c r="DF152" s="390" t="str">
        <f ca="1">+IF(OFFSET('Sanitation Data'!$H$29,0,10*ROW('Sanitation Data'!H146))="","",OFFSET('Sanitation Data'!$H$29,0,10*ROW('Sanitation Data'!H146)))</f>
        <v/>
      </c>
      <c r="DG152" s="390" t="str">
        <f ca="1">+IF(OFFSET('Sanitation Data'!$H$30,0,10*ROW('Sanitation Data'!H146))="","",OFFSET('Sanitation Data'!$H$30,0,10*ROW('Sanitation Data'!H146)))</f>
        <v/>
      </c>
      <c r="DH152" s="390" t="str">
        <f ca="1">+IF(OFFSET('Sanitation Data'!$H$31,0,10*ROW('Sanitation Data'!H146))="","",OFFSET('Sanitation Data'!$H$31,0,10*ROW('Sanitation Data'!H146)))</f>
        <v/>
      </c>
      <c r="DI152" s="390" t="str">
        <f ca="1">+IF(OFFSET('Sanitation Data'!$H$32,0,10*ROW('Sanitation Data'!H146))="","",OFFSET('Sanitation Data'!$H$32,0,10*ROW('Sanitation Data'!H146)))</f>
        <v/>
      </c>
      <c r="DJ152" s="390" t="str">
        <f ca="1">+IF(OFFSET('Sanitation Data'!$I$28,0,10*ROW('Sanitation Data'!I146))="","",OFFSET('Sanitation Data'!$I$28,0,10*ROW('Sanitation Data'!I146)))</f>
        <v/>
      </c>
      <c r="DK152" s="390" t="str">
        <f ca="1">+IF(OFFSET('Sanitation Data'!$I$29,0,10*ROW('Sanitation Data'!I146))="","",OFFSET('Sanitation Data'!$I$29,0,10*ROW('Sanitation Data'!I146)))</f>
        <v/>
      </c>
      <c r="DL152" s="390" t="str">
        <f ca="1">+IF(OFFSET('Sanitation Data'!$I$30,0,10*ROW('Sanitation Data'!I146))="","",OFFSET('Sanitation Data'!$I$30,0,10*ROW('Sanitation Data'!I146)))</f>
        <v/>
      </c>
      <c r="DM152" s="390" t="str">
        <f ca="1">+IF(OFFSET('Sanitation Data'!$I$31,0,10*ROW('Sanitation Data'!I146))="","",OFFSET('Sanitation Data'!$I$31,0,10*ROW('Sanitation Data'!I146)))</f>
        <v/>
      </c>
      <c r="DN152" s="390" t="str">
        <f ca="1">+IF(OFFSET('Sanitation Data'!$I$32,0,10*ROW('Sanitation Data'!I146))="","",OFFSET('Sanitation Data'!$I$32,0,10*ROW('Sanitation Data'!I146)))</f>
        <v/>
      </c>
      <c r="DO152" s="390" t="str">
        <f ca="1">+IF(OFFSET('Hygiene Data'!$D$11,0,10*ROW('Hygiene Data'!D146))="","",OFFSET('Hygiene Data'!$D$11,0,10*ROW('Hygiene Data'!D146)))</f>
        <v/>
      </c>
      <c r="DP152" s="390" t="str">
        <f ca="1">+IF(OFFSET('Hygiene Data'!$D$12,0,10*ROW('Hygiene Data'!D146))="","",OFFSET('Hygiene Data'!$D$12,0,10*ROW('Hygiene Data'!D146)))</f>
        <v/>
      </c>
      <c r="DQ152" s="390" t="str">
        <f ca="1">+IF(OFFSET('Hygiene Data'!$D$13,0,10*ROW('Hygiene Data'!D146))="","",OFFSET('Hygiene Data'!$D$13,0,10*ROW('Hygiene Data'!D146)))</f>
        <v/>
      </c>
      <c r="DR152" s="390" t="str">
        <f ca="1">+IF(OFFSET('Hygiene Data'!$E$11,0,10*ROW('Hygiene Data'!E146))="","",OFFSET('Hygiene Data'!$E$11,0,10*ROW('Hygiene Data'!E146)))</f>
        <v/>
      </c>
      <c r="DS152" s="390" t="str">
        <f ca="1">+IF(OFFSET('Hygiene Data'!$E$12,0,10*ROW('Hygiene Data'!E146))="","",OFFSET('Hygiene Data'!$E$12,0,10*ROW('Hygiene Data'!E146)))</f>
        <v/>
      </c>
      <c r="DT152" s="390" t="str">
        <f ca="1">+IF(OFFSET('Hygiene Data'!$E$13,0,10*ROW('Hygiene Data'!E146))="","",OFFSET('Hygiene Data'!$E$13,0,10*ROW('Hygiene Data'!E146)))</f>
        <v/>
      </c>
      <c r="DU152" s="390" t="str">
        <f ca="1">+IF(OFFSET('Hygiene Data'!$F$11,0,10*ROW('Hygiene Data'!F146))="","",OFFSET('Hygiene Data'!$F$11,0,10*ROW('Hygiene Data'!F146)))</f>
        <v/>
      </c>
      <c r="DV152" s="390" t="str">
        <f ca="1">+IF(OFFSET('Hygiene Data'!$F$12,0,10*ROW('Hygiene Data'!F146))="","",OFFSET('Hygiene Data'!$F$12,0,10*ROW('Hygiene Data'!F146)))</f>
        <v/>
      </c>
      <c r="DW152" s="390" t="str">
        <f ca="1">+IF(OFFSET('Hygiene Data'!$F$13,0,10*ROW('Hygiene Data'!F146))="","",OFFSET('Hygiene Data'!$F$13,0,10*ROW('Hygiene Data'!F146)))</f>
        <v/>
      </c>
      <c r="DX152" s="390" t="str">
        <f ca="1">+IF(OFFSET('Hygiene Data'!$G$11,0,10*ROW('Hygiene Data'!G146))="","",OFFSET('Hygiene Data'!$G$11,0,10*ROW('Hygiene Data'!G146)))</f>
        <v/>
      </c>
      <c r="DY152" s="390" t="str">
        <f ca="1">+IF(OFFSET('Hygiene Data'!$G$12,0,10*ROW('Hygiene Data'!G146))="","",OFFSET('Hygiene Data'!$G$12,0,10*ROW('Hygiene Data'!G146)))</f>
        <v/>
      </c>
      <c r="DZ152" s="390" t="str">
        <f ca="1">+IF(OFFSET('Hygiene Data'!$G$13,0,10*ROW('Hygiene Data'!G146))="","",OFFSET('Hygiene Data'!$G$13,0,10*ROW('Hygiene Data'!G146)))</f>
        <v/>
      </c>
      <c r="EA152" s="390" t="str">
        <f ca="1">+IF(OFFSET('Hygiene Data'!$H$11,0,10*ROW('Hygiene Data'!H146))="","",OFFSET('Hygiene Data'!$H$11,0,10*ROW('Hygiene Data'!H146)))</f>
        <v/>
      </c>
      <c r="EB152" s="390" t="str">
        <f ca="1">+IF(OFFSET('Hygiene Data'!$H$12,0,10*ROW('Hygiene Data'!H146))="","",OFFSET('Hygiene Data'!$H$12,0,10*ROW('Hygiene Data'!H146)))</f>
        <v/>
      </c>
      <c r="EC152" s="390" t="str">
        <f ca="1">+IF(OFFSET('Hygiene Data'!$H$13,0,10*ROW('Hygiene Data'!H146))="","",OFFSET('Hygiene Data'!$H$13,0,10*ROW('Hygiene Data'!H146)))</f>
        <v/>
      </c>
      <c r="ED152" s="390" t="str">
        <f ca="1">+IF(OFFSET('Hygiene Data'!$I$11,0,10*ROW('Hygiene Data'!I146))="","",OFFSET('Hygiene Data'!$I$11,0,10*ROW('Hygiene Data'!I146)))</f>
        <v/>
      </c>
      <c r="EE152" s="390" t="str">
        <f ca="1">+IF(OFFSET('Hygiene Data'!$I$12,0,10*ROW('Hygiene Data'!I146))="","",OFFSET('Hygiene Data'!$I$12,0,10*ROW('Hygiene Data'!I146)))</f>
        <v/>
      </c>
      <c r="EF152" s="390" t="str">
        <f ca="1">+IF(OFFSET('Hygiene Data'!$I$13,0,10*ROW('Hygiene Data'!I146))="","",OFFSET('Hygiene Data'!$I$13,0,10*ROW('Hygiene Data'!I146)))</f>
        <v/>
      </c>
    </row>
    <row r="153" spans="1:136" x14ac:dyDescent="0.25">
      <c r="A153" s="499" t="str">
        <f ca="1">+IF(OFFSET('Water Data'!$B$2,0,10*ROW('Water Data'!E147))="","",OFFSET('Water Data'!$B$2,0,10*ROW('Water Data'!E147)))</f>
        <v/>
      </c>
      <c r="B153" s="499"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26" t="str">
        <f t="shared" ca="1" si="2"/>
        <v/>
      </c>
      <c r="D153" s="527"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27"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27"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27"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27"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27"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27"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27"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27"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27"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27"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27"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27"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27"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27"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27"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27"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27"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28"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28"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28"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28"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28"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28"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28"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28"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28"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28"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28"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28"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28"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28"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28"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28"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28"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28"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28"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28"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28"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28"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28"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28"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28"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28"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28"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28"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28"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28"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29"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605"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29"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29"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29"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29"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29"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29"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29"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29"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29"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29"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29"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29"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29"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29"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29"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29"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90" t="str">
        <f ca="1">+IF(OFFSET('Water Data'!$D$27,0,10*ROW('Water Data'!D147))="","",OFFSET('Water Data'!$D$27,0,10*ROW('Water Data'!D147)))</f>
        <v/>
      </c>
      <c r="BT153" s="390" t="str">
        <f ca="1">+IF(OFFSET('Water Data'!$D$28,0,10*ROW('Water Data'!D147))="","",OFFSET('Water Data'!$D$28,0,10*ROW('Water Data'!D147)))</f>
        <v/>
      </c>
      <c r="BU153" s="390" t="str">
        <f ca="1">+IF(OFFSET('Water Data'!$D$29,0,10*ROW('Water Data'!D147))="","",OFFSET('Water Data'!$D$29,0,10*ROW('Water Data'!D147)))</f>
        <v/>
      </c>
      <c r="BV153" s="390" t="str">
        <f ca="1">+IF(OFFSET('Water Data'!$E$27,0,10*ROW('Water Data'!E147))="","",OFFSET('Water Data'!$E$27,0,10*ROW('Water Data'!E147)))</f>
        <v/>
      </c>
      <c r="BW153" s="390" t="str">
        <f ca="1">+IF(OFFSET('Water Data'!$E$28,0,10*ROW('Water Data'!E147))="","",OFFSET('Water Data'!$E$28,0,10*ROW('Water Data'!E147)))</f>
        <v/>
      </c>
      <c r="BX153" s="390" t="str">
        <f ca="1">+IF(OFFSET('Water Data'!$E$29,0,10*ROW('Water Data'!E147))="","",OFFSET('Water Data'!$E$29,0,10*ROW('Water Data'!E147)))</f>
        <v/>
      </c>
      <c r="BY153" s="390" t="str">
        <f ca="1">+IF(OFFSET('Water Data'!$F$27,0,10*ROW('Water Data'!F147))="","",OFFSET('Water Data'!$F$27,0,10*ROW('Water Data'!F147)))</f>
        <v/>
      </c>
      <c r="BZ153" s="390" t="str">
        <f ca="1">+IF(OFFSET('Water Data'!$F$28,0,10*ROW('Water Data'!F147))="","",OFFSET('Water Data'!$F$28,0,10*ROW('Water Data'!F147)))</f>
        <v/>
      </c>
      <c r="CA153" s="390" t="str">
        <f ca="1">+IF(OFFSET('Water Data'!$F$29,0,10*ROW('Water Data'!F147))="","",OFFSET('Water Data'!$F$29,0,10*ROW('Water Data'!F147)))</f>
        <v/>
      </c>
      <c r="CB153" s="390" t="str">
        <f ca="1">+IF(OFFSET('Water Data'!$G$27,0,10*ROW('Water Data'!G147))="","",OFFSET('Water Data'!$G$27,0,10*ROW('Water Data'!G147)))</f>
        <v/>
      </c>
      <c r="CC153" s="390" t="str">
        <f ca="1">+IF(OFFSET('Water Data'!$G$28,0,10*ROW('Water Data'!G147))="","",OFFSET('Water Data'!$G$28,0,10*ROW('Water Data'!G147)))</f>
        <v/>
      </c>
      <c r="CD153" s="390" t="str">
        <f ca="1">+IF(OFFSET('Water Data'!$G$29,0,10*ROW('Water Data'!G147))="","",OFFSET('Water Data'!$G$29,0,10*ROW('Water Data'!G147)))</f>
        <v/>
      </c>
      <c r="CE153" s="390" t="str">
        <f ca="1">+IF(OFFSET('Water Data'!$H$27,0,10*ROW('Water Data'!H147))="","",OFFSET('Water Data'!$H$27,0,10*ROW('Water Data'!H147)))</f>
        <v/>
      </c>
      <c r="CF153" s="390" t="str">
        <f ca="1">+IF(OFFSET('Water Data'!$H$28,0,10*ROW('Water Data'!H147))="","",OFFSET('Water Data'!$H$28,0,10*ROW('Water Data'!H147)))</f>
        <v/>
      </c>
      <c r="CG153" s="390" t="str">
        <f ca="1">+IF(OFFSET('Water Data'!$H$29,0,10*ROW('Water Data'!H147))="","",OFFSET('Water Data'!$H$29,0,10*ROW('Water Data'!H147)))</f>
        <v/>
      </c>
      <c r="CH153" s="390" t="str">
        <f ca="1">+IF(OFFSET('Water Data'!$I$27,0,10*ROW('Water Data'!I147))="","",OFFSET('Water Data'!$I$27,0,10*ROW('Water Data'!I147)))</f>
        <v/>
      </c>
      <c r="CI153" s="390" t="str">
        <f ca="1">+IF(OFFSET('Water Data'!$I$28,0,10*ROW('Water Data'!I147))="","",OFFSET('Water Data'!$I$28,0,10*ROW('Water Data'!I147)))</f>
        <v/>
      </c>
      <c r="CJ153" s="390" t="str">
        <f ca="1">+IF(OFFSET('Water Data'!$I$29,0,10*ROW('Water Data'!I147))="","",OFFSET('Water Data'!$I$29,0,10*ROW('Water Data'!I147)))</f>
        <v/>
      </c>
      <c r="CK153" s="390" t="str">
        <f ca="1">+IF(OFFSET('Sanitation Data'!$D$28,0,10*ROW('Sanitation Data'!D147))="","",OFFSET('Sanitation Data'!$D$28,0,10*ROW('Sanitation Data'!D147)))</f>
        <v/>
      </c>
      <c r="CL153" s="390" t="str">
        <f ca="1">+IF(OFFSET('Sanitation Data'!$D$29,0,10*ROW('Sanitation Data'!D147))="","",OFFSET('Sanitation Data'!$D$29,0,10*ROW('Sanitation Data'!D147)))</f>
        <v/>
      </c>
      <c r="CM153" s="390" t="str">
        <f ca="1">+IF(OFFSET('Sanitation Data'!$D$30,0,10*ROW('Sanitation Data'!D147))="","",OFFSET('Sanitation Data'!$D$30,0,10*ROW('Sanitation Data'!D147)))</f>
        <v/>
      </c>
      <c r="CN153" s="390" t="str">
        <f ca="1">+IF(OFFSET('Sanitation Data'!$D$31,0,10*ROW('Sanitation Data'!D147))="","",OFFSET('Sanitation Data'!$D$31,0,10*ROW('Sanitation Data'!D147)))</f>
        <v/>
      </c>
      <c r="CO153" s="390" t="str">
        <f ca="1">+IF(OFFSET('Sanitation Data'!$D$32,0,10*ROW('Sanitation Data'!D147))="","",OFFSET('Sanitation Data'!$D$32,0,10*ROW('Sanitation Data'!D147)))</f>
        <v/>
      </c>
      <c r="CP153" s="390" t="str">
        <f ca="1">+IF(OFFSET('Sanitation Data'!$E$28,0,10*ROW('Sanitation Data'!E147))="","",OFFSET('Sanitation Data'!$E$28,0,10*ROW('Sanitation Data'!E147)))</f>
        <v/>
      </c>
      <c r="CQ153" s="390" t="str">
        <f ca="1">+IF(OFFSET('Sanitation Data'!$E$29,0,10*ROW('Sanitation Data'!E147))="","",OFFSET('Sanitation Data'!$E$29,0,10*ROW('Sanitation Data'!E147)))</f>
        <v/>
      </c>
      <c r="CR153" s="390" t="str">
        <f ca="1">+IF(OFFSET('Sanitation Data'!$E$30,0,10*ROW('Sanitation Data'!E147))="","",OFFSET('Sanitation Data'!$E$30,0,10*ROW('Sanitation Data'!E147)))</f>
        <v/>
      </c>
      <c r="CS153" s="390" t="str">
        <f ca="1">+IF(OFFSET('Sanitation Data'!$E$31,0,10*ROW('Sanitation Data'!E147))="","",OFFSET('Sanitation Data'!$E$31,0,10*ROW('Sanitation Data'!E147)))</f>
        <v/>
      </c>
      <c r="CT153" s="390" t="str">
        <f ca="1">+IF(OFFSET('Sanitation Data'!$E$32,0,10*ROW('Sanitation Data'!E147))="","",OFFSET('Sanitation Data'!$E$32,0,10*ROW('Sanitation Data'!E147)))</f>
        <v/>
      </c>
      <c r="CU153" s="390" t="str">
        <f ca="1">+IF(OFFSET('Sanitation Data'!$F$28,0,10*ROW('Sanitation Data'!F147))="","",OFFSET('Sanitation Data'!$F$28,0,10*ROW('Sanitation Data'!F147)))</f>
        <v/>
      </c>
      <c r="CV153" s="390" t="str">
        <f ca="1">+IF(OFFSET('Sanitation Data'!$F$29,0,10*ROW('Sanitation Data'!F147))="","",OFFSET('Sanitation Data'!$F$29,0,10*ROW('Sanitation Data'!F147)))</f>
        <v/>
      </c>
      <c r="CW153" s="390" t="str">
        <f ca="1">+IF(OFFSET('Sanitation Data'!$F$30,0,10*ROW('Sanitation Data'!F147))="","",OFFSET('Sanitation Data'!$F$30,0,10*ROW('Sanitation Data'!F147)))</f>
        <v/>
      </c>
      <c r="CX153" s="390" t="str">
        <f ca="1">+IF(OFFSET('Sanitation Data'!$F$31,0,10*ROW('Sanitation Data'!F147))="","",OFFSET('Sanitation Data'!$F$31,0,10*ROW('Sanitation Data'!F147)))</f>
        <v/>
      </c>
      <c r="CY153" s="390" t="str">
        <f ca="1">+IF(OFFSET('Sanitation Data'!$F$32,0,10*ROW('Sanitation Data'!F147))="","",OFFSET('Sanitation Data'!$F$32,0,10*ROW('Sanitation Data'!F147)))</f>
        <v/>
      </c>
      <c r="CZ153" s="390" t="str">
        <f ca="1">+IF(OFFSET('Sanitation Data'!$G$28,0,10*ROW('Sanitation Data'!G147))="","",OFFSET('Sanitation Data'!$G$28,0,10*ROW('Sanitation Data'!G147)))</f>
        <v/>
      </c>
      <c r="DA153" s="390" t="str">
        <f ca="1">+IF(OFFSET('Sanitation Data'!$G$29,0,10*ROW('Sanitation Data'!G147))="","",OFFSET('Sanitation Data'!$G$29,0,10*ROW('Sanitation Data'!G147)))</f>
        <v/>
      </c>
      <c r="DB153" s="390" t="str">
        <f ca="1">+IF(OFFSET('Sanitation Data'!$G$30,0,10*ROW('Sanitation Data'!G147))="","",OFFSET('Sanitation Data'!$G$30,0,10*ROW('Sanitation Data'!G147)))</f>
        <v/>
      </c>
      <c r="DC153" s="390" t="str">
        <f ca="1">+IF(OFFSET('Sanitation Data'!$G$31,0,10*ROW('Sanitation Data'!G147))="","",OFFSET('Sanitation Data'!$G$31,0,10*ROW('Sanitation Data'!G147)))</f>
        <v/>
      </c>
      <c r="DD153" s="390" t="str">
        <f ca="1">+IF(OFFSET('Sanitation Data'!$G$32,0,10*ROW('Sanitation Data'!G147))="","",OFFSET('Sanitation Data'!$G$32,0,10*ROW('Sanitation Data'!G147)))</f>
        <v/>
      </c>
      <c r="DE153" s="390" t="str">
        <f ca="1">+IF(OFFSET('Sanitation Data'!$H$28,0,10*ROW('Sanitation Data'!H147))="","",OFFSET('Sanitation Data'!$H$28,0,10*ROW('Sanitation Data'!H147)))</f>
        <v/>
      </c>
      <c r="DF153" s="390" t="str">
        <f ca="1">+IF(OFFSET('Sanitation Data'!$H$29,0,10*ROW('Sanitation Data'!H147))="","",OFFSET('Sanitation Data'!$H$29,0,10*ROW('Sanitation Data'!H147)))</f>
        <v/>
      </c>
      <c r="DG153" s="390" t="str">
        <f ca="1">+IF(OFFSET('Sanitation Data'!$H$30,0,10*ROW('Sanitation Data'!H147))="","",OFFSET('Sanitation Data'!$H$30,0,10*ROW('Sanitation Data'!H147)))</f>
        <v/>
      </c>
      <c r="DH153" s="390" t="str">
        <f ca="1">+IF(OFFSET('Sanitation Data'!$H$31,0,10*ROW('Sanitation Data'!H147))="","",OFFSET('Sanitation Data'!$H$31,0,10*ROW('Sanitation Data'!H147)))</f>
        <v/>
      </c>
      <c r="DI153" s="390" t="str">
        <f ca="1">+IF(OFFSET('Sanitation Data'!$H$32,0,10*ROW('Sanitation Data'!H147))="","",OFFSET('Sanitation Data'!$H$32,0,10*ROW('Sanitation Data'!H147)))</f>
        <v/>
      </c>
      <c r="DJ153" s="390" t="str">
        <f ca="1">+IF(OFFSET('Sanitation Data'!$I$28,0,10*ROW('Sanitation Data'!I147))="","",OFFSET('Sanitation Data'!$I$28,0,10*ROW('Sanitation Data'!I147)))</f>
        <v/>
      </c>
      <c r="DK153" s="390" t="str">
        <f ca="1">+IF(OFFSET('Sanitation Data'!$I$29,0,10*ROW('Sanitation Data'!I147))="","",OFFSET('Sanitation Data'!$I$29,0,10*ROW('Sanitation Data'!I147)))</f>
        <v/>
      </c>
      <c r="DL153" s="390" t="str">
        <f ca="1">+IF(OFFSET('Sanitation Data'!$I$30,0,10*ROW('Sanitation Data'!I147))="","",OFFSET('Sanitation Data'!$I$30,0,10*ROW('Sanitation Data'!I147)))</f>
        <v/>
      </c>
      <c r="DM153" s="390" t="str">
        <f ca="1">+IF(OFFSET('Sanitation Data'!$I$31,0,10*ROW('Sanitation Data'!I147))="","",OFFSET('Sanitation Data'!$I$31,0,10*ROW('Sanitation Data'!I147)))</f>
        <v/>
      </c>
      <c r="DN153" s="390" t="str">
        <f ca="1">+IF(OFFSET('Sanitation Data'!$I$32,0,10*ROW('Sanitation Data'!I147))="","",OFFSET('Sanitation Data'!$I$32,0,10*ROW('Sanitation Data'!I147)))</f>
        <v/>
      </c>
      <c r="DO153" s="390" t="str">
        <f ca="1">+IF(OFFSET('Hygiene Data'!$D$11,0,10*ROW('Hygiene Data'!D147))="","",OFFSET('Hygiene Data'!$D$11,0,10*ROW('Hygiene Data'!D147)))</f>
        <v/>
      </c>
      <c r="DP153" s="390" t="str">
        <f ca="1">+IF(OFFSET('Hygiene Data'!$D$12,0,10*ROW('Hygiene Data'!D147))="","",OFFSET('Hygiene Data'!$D$12,0,10*ROW('Hygiene Data'!D147)))</f>
        <v/>
      </c>
      <c r="DQ153" s="390" t="str">
        <f ca="1">+IF(OFFSET('Hygiene Data'!$D$13,0,10*ROW('Hygiene Data'!D147))="","",OFFSET('Hygiene Data'!$D$13,0,10*ROW('Hygiene Data'!D147)))</f>
        <v/>
      </c>
      <c r="DR153" s="390" t="str">
        <f ca="1">+IF(OFFSET('Hygiene Data'!$E$11,0,10*ROW('Hygiene Data'!E147))="","",OFFSET('Hygiene Data'!$E$11,0,10*ROW('Hygiene Data'!E147)))</f>
        <v/>
      </c>
      <c r="DS153" s="390" t="str">
        <f ca="1">+IF(OFFSET('Hygiene Data'!$E$12,0,10*ROW('Hygiene Data'!E147))="","",OFFSET('Hygiene Data'!$E$12,0,10*ROW('Hygiene Data'!E147)))</f>
        <v/>
      </c>
      <c r="DT153" s="390" t="str">
        <f ca="1">+IF(OFFSET('Hygiene Data'!$E$13,0,10*ROW('Hygiene Data'!E147))="","",OFFSET('Hygiene Data'!$E$13,0,10*ROW('Hygiene Data'!E147)))</f>
        <v/>
      </c>
      <c r="DU153" s="390" t="str">
        <f ca="1">+IF(OFFSET('Hygiene Data'!$F$11,0,10*ROW('Hygiene Data'!F147))="","",OFFSET('Hygiene Data'!$F$11,0,10*ROW('Hygiene Data'!F147)))</f>
        <v/>
      </c>
      <c r="DV153" s="390" t="str">
        <f ca="1">+IF(OFFSET('Hygiene Data'!$F$12,0,10*ROW('Hygiene Data'!F147))="","",OFFSET('Hygiene Data'!$F$12,0,10*ROW('Hygiene Data'!F147)))</f>
        <v/>
      </c>
      <c r="DW153" s="390" t="str">
        <f ca="1">+IF(OFFSET('Hygiene Data'!$F$13,0,10*ROW('Hygiene Data'!F147))="","",OFFSET('Hygiene Data'!$F$13,0,10*ROW('Hygiene Data'!F147)))</f>
        <v/>
      </c>
      <c r="DX153" s="390" t="str">
        <f ca="1">+IF(OFFSET('Hygiene Data'!$G$11,0,10*ROW('Hygiene Data'!G147))="","",OFFSET('Hygiene Data'!$G$11,0,10*ROW('Hygiene Data'!G147)))</f>
        <v/>
      </c>
      <c r="DY153" s="390" t="str">
        <f ca="1">+IF(OFFSET('Hygiene Data'!$G$12,0,10*ROW('Hygiene Data'!G147))="","",OFFSET('Hygiene Data'!$G$12,0,10*ROW('Hygiene Data'!G147)))</f>
        <v/>
      </c>
      <c r="DZ153" s="390" t="str">
        <f ca="1">+IF(OFFSET('Hygiene Data'!$G$13,0,10*ROW('Hygiene Data'!G147))="","",OFFSET('Hygiene Data'!$G$13,0,10*ROW('Hygiene Data'!G147)))</f>
        <v/>
      </c>
      <c r="EA153" s="390" t="str">
        <f ca="1">+IF(OFFSET('Hygiene Data'!$H$11,0,10*ROW('Hygiene Data'!H147))="","",OFFSET('Hygiene Data'!$H$11,0,10*ROW('Hygiene Data'!H147)))</f>
        <v/>
      </c>
      <c r="EB153" s="390" t="str">
        <f ca="1">+IF(OFFSET('Hygiene Data'!$H$12,0,10*ROW('Hygiene Data'!H147))="","",OFFSET('Hygiene Data'!$H$12,0,10*ROW('Hygiene Data'!H147)))</f>
        <v/>
      </c>
      <c r="EC153" s="390" t="str">
        <f ca="1">+IF(OFFSET('Hygiene Data'!$H$13,0,10*ROW('Hygiene Data'!H147))="","",OFFSET('Hygiene Data'!$H$13,0,10*ROW('Hygiene Data'!H147)))</f>
        <v/>
      </c>
      <c r="ED153" s="390" t="str">
        <f ca="1">+IF(OFFSET('Hygiene Data'!$I$11,0,10*ROW('Hygiene Data'!I147))="","",OFFSET('Hygiene Data'!$I$11,0,10*ROW('Hygiene Data'!I147)))</f>
        <v/>
      </c>
      <c r="EE153" s="390" t="str">
        <f ca="1">+IF(OFFSET('Hygiene Data'!$I$12,0,10*ROW('Hygiene Data'!I147))="","",OFFSET('Hygiene Data'!$I$12,0,10*ROW('Hygiene Data'!I147)))</f>
        <v/>
      </c>
      <c r="EF153" s="390" t="str">
        <f ca="1">+IF(OFFSET('Hygiene Data'!$I$13,0,10*ROW('Hygiene Data'!I147))="","",OFFSET('Hygiene Data'!$I$13,0,10*ROW('Hygiene Data'!I147)))</f>
        <v/>
      </c>
    </row>
    <row r="154" spans="1:136" x14ac:dyDescent="0.25">
      <c r="A154" s="499" t="str">
        <f ca="1">+IF(OFFSET('Water Data'!$B$2,0,10*ROW('Water Data'!E148))="","",OFFSET('Water Data'!$B$2,0,10*ROW('Water Data'!E148)))</f>
        <v/>
      </c>
      <c r="B154" s="499"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26" t="str">
        <f t="shared" ca="1" si="2"/>
        <v/>
      </c>
      <c r="D154" s="527"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27"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27"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27"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27"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27"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27"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27"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27"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27"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27"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27"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27"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27"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27"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27"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27"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27"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28"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28"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28"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28"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28"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28"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28"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28"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28"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28"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28"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28"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28"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28"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28"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28"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28"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28"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28"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28"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28"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28"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28"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28"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28"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28"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28"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28"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28"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28"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29"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605"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29"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29"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29"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29"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29"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29"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29"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29"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29"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29"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29"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29"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29"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29"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29"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29"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90" t="str">
        <f ca="1">+IF(OFFSET('Water Data'!$D$27,0,10*ROW('Water Data'!D148))="","",OFFSET('Water Data'!$D$27,0,10*ROW('Water Data'!D148)))</f>
        <v/>
      </c>
      <c r="BT154" s="390" t="str">
        <f ca="1">+IF(OFFSET('Water Data'!$D$28,0,10*ROW('Water Data'!D148))="","",OFFSET('Water Data'!$D$28,0,10*ROW('Water Data'!D148)))</f>
        <v/>
      </c>
      <c r="BU154" s="390" t="str">
        <f ca="1">+IF(OFFSET('Water Data'!$D$29,0,10*ROW('Water Data'!D148))="","",OFFSET('Water Data'!$D$29,0,10*ROW('Water Data'!D148)))</f>
        <v/>
      </c>
      <c r="BV154" s="390" t="str">
        <f ca="1">+IF(OFFSET('Water Data'!$E$27,0,10*ROW('Water Data'!E148))="","",OFFSET('Water Data'!$E$27,0,10*ROW('Water Data'!E148)))</f>
        <v/>
      </c>
      <c r="BW154" s="390" t="str">
        <f ca="1">+IF(OFFSET('Water Data'!$E$28,0,10*ROW('Water Data'!E148))="","",OFFSET('Water Data'!$E$28,0,10*ROW('Water Data'!E148)))</f>
        <v/>
      </c>
      <c r="BX154" s="390" t="str">
        <f ca="1">+IF(OFFSET('Water Data'!$E$29,0,10*ROW('Water Data'!E148))="","",OFFSET('Water Data'!$E$29,0,10*ROW('Water Data'!E148)))</f>
        <v/>
      </c>
      <c r="BY154" s="390" t="str">
        <f ca="1">+IF(OFFSET('Water Data'!$F$27,0,10*ROW('Water Data'!F148))="","",OFFSET('Water Data'!$F$27,0,10*ROW('Water Data'!F148)))</f>
        <v/>
      </c>
      <c r="BZ154" s="390" t="str">
        <f ca="1">+IF(OFFSET('Water Data'!$F$28,0,10*ROW('Water Data'!F148))="","",OFFSET('Water Data'!$F$28,0,10*ROW('Water Data'!F148)))</f>
        <v/>
      </c>
      <c r="CA154" s="390" t="str">
        <f ca="1">+IF(OFFSET('Water Data'!$F$29,0,10*ROW('Water Data'!F148))="","",OFFSET('Water Data'!$F$29,0,10*ROW('Water Data'!F148)))</f>
        <v/>
      </c>
      <c r="CB154" s="390" t="str">
        <f ca="1">+IF(OFFSET('Water Data'!$G$27,0,10*ROW('Water Data'!G148))="","",OFFSET('Water Data'!$G$27,0,10*ROW('Water Data'!G148)))</f>
        <v/>
      </c>
      <c r="CC154" s="390" t="str">
        <f ca="1">+IF(OFFSET('Water Data'!$G$28,0,10*ROW('Water Data'!G148))="","",OFFSET('Water Data'!$G$28,0,10*ROW('Water Data'!G148)))</f>
        <v/>
      </c>
      <c r="CD154" s="390" t="str">
        <f ca="1">+IF(OFFSET('Water Data'!$G$29,0,10*ROW('Water Data'!G148))="","",OFFSET('Water Data'!$G$29,0,10*ROW('Water Data'!G148)))</f>
        <v/>
      </c>
      <c r="CE154" s="390" t="str">
        <f ca="1">+IF(OFFSET('Water Data'!$H$27,0,10*ROW('Water Data'!H148))="","",OFFSET('Water Data'!$H$27,0,10*ROW('Water Data'!H148)))</f>
        <v/>
      </c>
      <c r="CF154" s="390" t="str">
        <f ca="1">+IF(OFFSET('Water Data'!$H$28,0,10*ROW('Water Data'!H148))="","",OFFSET('Water Data'!$H$28,0,10*ROW('Water Data'!H148)))</f>
        <v/>
      </c>
      <c r="CG154" s="390" t="str">
        <f ca="1">+IF(OFFSET('Water Data'!$H$29,0,10*ROW('Water Data'!H148))="","",OFFSET('Water Data'!$H$29,0,10*ROW('Water Data'!H148)))</f>
        <v/>
      </c>
      <c r="CH154" s="390" t="str">
        <f ca="1">+IF(OFFSET('Water Data'!$I$27,0,10*ROW('Water Data'!I148))="","",OFFSET('Water Data'!$I$27,0,10*ROW('Water Data'!I148)))</f>
        <v/>
      </c>
      <c r="CI154" s="390" t="str">
        <f ca="1">+IF(OFFSET('Water Data'!$I$28,0,10*ROW('Water Data'!I148))="","",OFFSET('Water Data'!$I$28,0,10*ROW('Water Data'!I148)))</f>
        <v/>
      </c>
      <c r="CJ154" s="390" t="str">
        <f ca="1">+IF(OFFSET('Water Data'!$I$29,0,10*ROW('Water Data'!I148))="","",OFFSET('Water Data'!$I$29,0,10*ROW('Water Data'!I148)))</f>
        <v/>
      </c>
      <c r="CK154" s="390" t="str">
        <f ca="1">+IF(OFFSET('Sanitation Data'!$D$28,0,10*ROW('Sanitation Data'!D148))="","",OFFSET('Sanitation Data'!$D$28,0,10*ROW('Sanitation Data'!D148)))</f>
        <v/>
      </c>
      <c r="CL154" s="390" t="str">
        <f ca="1">+IF(OFFSET('Sanitation Data'!$D$29,0,10*ROW('Sanitation Data'!D148))="","",OFFSET('Sanitation Data'!$D$29,0,10*ROW('Sanitation Data'!D148)))</f>
        <v/>
      </c>
      <c r="CM154" s="390" t="str">
        <f ca="1">+IF(OFFSET('Sanitation Data'!$D$30,0,10*ROW('Sanitation Data'!D148))="","",OFFSET('Sanitation Data'!$D$30,0,10*ROW('Sanitation Data'!D148)))</f>
        <v/>
      </c>
      <c r="CN154" s="390" t="str">
        <f ca="1">+IF(OFFSET('Sanitation Data'!$D$31,0,10*ROW('Sanitation Data'!D148))="","",OFFSET('Sanitation Data'!$D$31,0,10*ROW('Sanitation Data'!D148)))</f>
        <v/>
      </c>
      <c r="CO154" s="390" t="str">
        <f ca="1">+IF(OFFSET('Sanitation Data'!$D$32,0,10*ROW('Sanitation Data'!D148))="","",OFFSET('Sanitation Data'!$D$32,0,10*ROW('Sanitation Data'!D148)))</f>
        <v/>
      </c>
      <c r="CP154" s="390" t="str">
        <f ca="1">+IF(OFFSET('Sanitation Data'!$E$28,0,10*ROW('Sanitation Data'!E148))="","",OFFSET('Sanitation Data'!$E$28,0,10*ROW('Sanitation Data'!E148)))</f>
        <v/>
      </c>
      <c r="CQ154" s="390" t="str">
        <f ca="1">+IF(OFFSET('Sanitation Data'!$E$29,0,10*ROW('Sanitation Data'!E148))="","",OFFSET('Sanitation Data'!$E$29,0,10*ROW('Sanitation Data'!E148)))</f>
        <v/>
      </c>
      <c r="CR154" s="390" t="str">
        <f ca="1">+IF(OFFSET('Sanitation Data'!$E$30,0,10*ROW('Sanitation Data'!E148))="","",OFFSET('Sanitation Data'!$E$30,0,10*ROW('Sanitation Data'!E148)))</f>
        <v/>
      </c>
      <c r="CS154" s="390" t="str">
        <f ca="1">+IF(OFFSET('Sanitation Data'!$E$31,0,10*ROW('Sanitation Data'!E148))="","",OFFSET('Sanitation Data'!$E$31,0,10*ROW('Sanitation Data'!E148)))</f>
        <v/>
      </c>
      <c r="CT154" s="390" t="str">
        <f ca="1">+IF(OFFSET('Sanitation Data'!$E$32,0,10*ROW('Sanitation Data'!E148))="","",OFFSET('Sanitation Data'!$E$32,0,10*ROW('Sanitation Data'!E148)))</f>
        <v/>
      </c>
      <c r="CU154" s="390" t="str">
        <f ca="1">+IF(OFFSET('Sanitation Data'!$F$28,0,10*ROW('Sanitation Data'!F148))="","",OFFSET('Sanitation Data'!$F$28,0,10*ROW('Sanitation Data'!F148)))</f>
        <v/>
      </c>
      <c r="CV154" s="390" t="str">
        <f ca="1">+IF(OFFSET('Sanitation Data'!$F$29,0,10*ROW('Sanitation Data'!F148))="","",OFFSET('Sanitation Data'!$F$29,0,10*ROW('Sanitation Data'!F148)))</f>
        <v/>
      </c>
      <c r="CW154" s="390" t="str">
        <f ca="1">+IF(OFFSET('Sanitation Data'!$F$30,0,10*ROW('Sanitation Data'!F148))="","",OFFSET('Sanitation Data'!$F$30,0,10*ROW('Sanitation Data'!F148)))</f>
        <v/>
      </c>
      <c r="CX154" s="390" t="str">
        <f ca="1">+IF(OFFSET('Sanitation Data'!$F$31,0,10*ROW('Sanitation Data'!F148))="","",OFFSET('Sanitation Data'!$F$31,0,10*ROW('Sanitation Data'!F148)))</f>
        <v/>
      </c>
      <c r="CY154" s="390" t="str">
        <f ca="1">+IF(OFFSET('Sanitation Data'!$F$32,0,10*ROW('Sanitation Data'!F148))="","",OFFSET('Sanitation Data'!$F$32,0,10*ROW('Sanitation Data'!F148)))</f>
        <v/>
      </c>
      <c r="CZ154" s="390" t="str">
        <f ca="1">+IF(OFFSET('Sanitation Data'!$G$28,0,10*ROW('Sanitation Data'!G148))="","",OFFSET('Sanitation Data'!$G$28,0,10*ROW('Sanitation Data'!G148)))</f>
        <v/>
      </c>
      <c r="DA154" s="390" t="str">
        <f ca="1">+IF(OFFSET('Sanitation Data'!$G$29,0,10*ROW('Sanitation Data'!G148))="","",OFFSET('Sanitation Data'!$G$29,0,10*ROW('Sanitation Data'!G148)))</f>
        <v/>
      </c>
      <c r="DB154" s="390" t="str">
        <f ca="1">+IF(OFFSET('Sanitation Data'!$G$30,0,10*ROW('Sanitation Data'!G148))="","",OFFSET('Sanitation Data'!$G$30,0,10*ROW('Sanitation Data'!G148)))</f>
        <v/>
      </c>
      <c r="DC154" s="390" t="str">
        <f ca="1">+IF(OFFSET('Sanitation Data'!$G$31,0,10*ROW('Sanitation Data'!G148))="","",OFFSET('Sanitation Data'!$G$31,0,10*ROW('Sanitation Data'!G148)))</f>
        <v/>
      </c>
      <c r="DD154" s="390" t="str">
        <f ca="1">+IF(OFFSET('Sanitation Data'!$G$32,0,10*ROW('Sanitation Data'!G148))="","",OFFSET('Sanitation Data'!$G$32,0,10*ROW('Sanitation Data'!G148)))</f>
        <v/>
      </c>
      <c r="DE154" s="390" t="str">
        <f ca="1">+IF(OFFSET('Sanitation Data'!$H$28,0,10*ROW('Sanitation Data'!H148))="","",OFFSET('Sanitation Data'!$H$28,0,10*ROW('Sanitation Data'!H148)))</f>
        <v/>
      </c>
      <c r="DF154" s="390" t="str">
        <f ca="1">+IF(OFFSET('Sanitation Data'!$H$29,0,10*ROW('Sanitation Data'!H148))="","",OFFSET('Sanitation Data'!$H$29,0,10*ROW('Sanitation Data'!H148)))</f>
        <v/>
      </c>
      <c r="DG154" s="390" t="str">
        <f ca="1">+IF(OFFSET('Sanitation Data'!$H$30,0,10*ROW('Sanitation Data'!H148))="","",OFFSET('Sanitation Data'!$H$30,0,10*ROW('Sanitation Data'!H148)))</f>
        <v/>
      </c>
      <c r="DH154" s="390" t="str">
        <f ca="1">+IF(OFFSET('Sanitation Data'!$H$31,0,10*ROW('Sanitation Data'!H148))="","",OFFSET('Sanitation Data'!$H$31,0,10*ROW('Sanitation Data'!H148)))</f>
        <v/>
      </c>
      <c r="DI154" s="390" t="str">
        <f ca="1">+IF(OFFSET('Sanitation Data'!$H$32,0,10*ROW('Sanitation Data'!H148))="","",OFFSET('Sanitation Data'!$H$32,0,10*ROW('Sanitation Data'!H148)))</f>
        <v/>
      </c>
      <c r="DJ154" s="390" t="str">
        <f ca="1">+IF(OFFSET('Sanitation Data'!$I$28,0,10*ROW('Sanitation Data'!I148))="","",OFFSET('Sanitation Data'!$I$28,0,10*ROW('Sanitation Data'!I148)))</f>
        <v/>
      </c>
      <c r="DK154" s="390" t="str">
        <f ca="1">+IF(OFFSET('Sanitation Data'!$I$29,0,10*ROW('Sanitation Data'!I148))="","",OFFSET('Sanitation Data'!$I$29,0,10*ROW('Sanitation Data'!I148)))</f>
        <v/>
      </c>
      <c r="DL154" s="390" t="str">
        <f ca="1">+IF(OFFSET('Sanitation Data'!$I$30,0,10*ROW('Sanitation Data'!I148))="","",OFFSET('Sanitation Data'!$I$30,0,10*ROW('Sanitation Data'!I148)))</f>
        <v/>
      </c>
      <c r="DM154" s="390" t="str">
        <f ca="1">+IF(OFFSET('Sanitation Data'!$I$31,0,10*ROW('Sanitation Data'!I148))="","",OFFSET('Sanitation Data'!$I$31,0,10*ROW('Sanitation Data'!I148)))</f>
        <v/>
      </c>
      <c r="DN154" s="390" t="str">
        <f ca="1">+IF(OFFSET('Sanitation Data'!$I$32,0,10*ROW('Sanitation Data'!I148))="","",OFFSET('Sanitation Data'!$I$32,0,10*ROW('Sanitation Data'!I148)))</f>
        <v/>
      </c>
      <c r="DO154" s="390" t="str">
        <f ca="1">+IF(OFFSET('Hygiene Data'!$D$11,0,10*ROW('Hygiene Data'!D148))="","",OFFSET('Hygiene Data'!$D$11,0,10*ROW('Hygiene Data'!D148)))</f>
        <v/>
      </c>
      <c r="DP154" s="390" t="str">
        <f ca="1">+IF(OFFSET('Hygiene Data'!$D$12,0,10*ROW('Hygiene Data'!D148))="","",OFFSET('Hygiene Data'!$D$12,0,10*ROW('Hygiene Data'!D148)))</f>
        <v/>
      </c>
      <c r="DQ154" s="390" t="str">
        <f ca="1">+IF(OFFSET('Hygiene Data'!$D$13,0,10*ROW('Hygiene Data'!D148))="","",OFFSET('Hygiene Data'!$D$13,0,10*ROW('Hygiene Data'!D148)))</f>
        <v/>
      </c>
      <c r="DR154" s="390" t="str">
        <f ca="1">+IF(OFFSET('Hygiene Data'!$E$11,0,10*ROW('Hygiene Data'!E148))="","",OFFSET('Hygiene Data'!$E$11,0,10*ROW('Hygiene Data'!E148)))</f>
        <v/>
      </c>
      <c r="DS154" s="390" t="str">
        <f ca="1">+IF(OFFSET('Hygiene Data'!$E$12,0,10*ROW('Hygiene Data'!E148))="","",OFFSET('Hygiene Data'!$E$12,0,10*ROW('Hygiene Data'!E148)))</f>
        <v/>
      </c>
      <c r="DT154" s="390" t="str">
        <f ca="1">+IF(OFFSET('Hygiene Data'!$E$13,0,10*ROW('Hygiene Data'!E148))="","",OFFSET('Hygiene Data'!$E$13,0,10*ROW('Hygiene Data'!E148)))</f>
        <v/>
      </c>
      <c r="DU154" s="390" t="str">
        <f ca="1">+IF(OFFSET('Hygiene Data'!$F$11,0,10*ROW('Hygiene Data'!F148))="","",OFFSET('Hygiene Data'!$F$11,0,10*ROW('Hygiene Data'!F148)))</f>
        <v/>
      </c>
      <c r="DV154" s="390" t="str">
        <f ca="1">+IF(OFFSET('Hygiene Data'!$F$12,0,10*ROW('Hygiene Data'!F148))="","",OFFSET('Hygiene Data'!$F$12,0,10*ROW('Hygiene Data'!F148)))</f>
        <v/>
      </c>
      <c r="DW154" s="390" t="str">
        <f ca="1">+IF(OFFSET('Hygiene Data'!$F$13,0,10*ROW('Hygiene Data'!F148))="","",OFFSET('Hygiene Data'!$F$13,0,10*ROW('Hygiene Data'!F148)))</f>
        <v/>
      </c>
      <c r="DX154" s="390" t="str">
        <f ca="1">+IF(OFFSET('Hygiene Data'!$G$11,0,10*ROW('Hygiene Data'!G148))="","",OFFSET('Hygiene Data'!$G$11,0,10*ROW('Hygiene Data'!G148)))</f>
        <v/>
      </c>
      <c r="DY154" s="390" t="str">
        <f ca="1">+IF(OFFSET('Hygiene Data'!$G$12,0,10*ROW('Hygiene Data'!G148))="","",OFFSET('Hygiene Data'!$G$12,0,10*ROW('Hygiene Data'!G148)))</f>
        <v/>
      </c>
      <c r="DZ154" s="390" t="str">
        <f ca="1">+IF(OFFSET('Hygiene Data'!$G$13,0,10*ROW('Hygiene Data'!G148))="","",OFFSET('Hygiene Data'!$G$13,0,10*ROW('Hygiene Data'!G148)))</f>
        <v/>
      </c>
      <c r="EA154" s="390" t="str">
        <f ca="1">+IF(OFFSET('Hygiene Data'!$H$11,0,10*ROW('Hygiene Data'!H148))="","",OFFSET('Hygiene Data'!$H$11,0,10*ROW('Hygiene Data'!H148)))</f>
        <v/>
      </c>
      <c r="EB154" s="390" t="str">
        <f ca="1">+IF(OFFSET('Hygiene Data'!$H$12,0,10*ROW('Hygiene Data'!H148))="","",OFFSET('Hygiene Data'!$H$12,0,10*ROW('Hygiene Data'!H148)))</f>
        <v/>
      </c>
      <c r="EC154" s="390" t="str">
        <f ca="1">+IF(OFFSET('Hygiene Data'!$H$13,0,10*ROW('Hygiene Data'!H148))="","",OFFSET('Hygiene Data'!$H$13,0,10*ROW('Hygiene Data'!H148)))</f>
        <v/>
      </c>
      <c r="ED154" s="390" t="str">
        <f ca="1">+IF(OFFSET('Hygiene Data'!$I$11,0,10*ROW('Hygiene Data'!I148))="","",OFFSET('Hygiene Data'!$I$11,0,10*ROW('Hygiene Data'!I148)))</f>
        <v/>
      </c>
      <c r="EE154" s="390" t="str">
        <f ca="1">+IF(OFFSET('Hygiene Data'!$I$12,0,10*ROW('Hygiene Data'!I148))="","",OFFSET('Hygiene Data'!$I$12,0,10*ROW('Hygiene Data'!I148)))</f>
        <v/>
      </c>
      <c r="EF154" s="390" t="str">
        <f ca="1">+IF(OFFSET('Hygiene Data'!$I$13,0,10*ROW('Hygiene Data'!I148))="","",OFFSET('Hygiene Data'!$I$13,0,10*ROW('Hygiene Data'!I148)))</f>
        <v/>
      </c>
    </row>
    <row r="155" spans="1:136" x14ac:dyDescent="0.25">
      <c r="A155" s="499" t="str">
        <f ca="1">+IF(OFFSET('Water Data'!$B$2,0,10*ROW('Water Data'!E149))="","",OFFSET('Water Data'!$B$2,0,10*ROW('Water Data'!E149)))</f>
        <v/>
      </c>
      <c r="B155" s="499"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26" t="str">
        <f t="shared" ca="1" si="2"/>
        <v/>
      </c>
      <c r="D155" s="527"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27"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27"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27"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27"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27"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27"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27"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27"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27"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27"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27"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27"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27"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27"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27"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27"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27"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28"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28"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28"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28"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28"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28"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28"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28"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28"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28"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28"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28"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28"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28"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28"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28"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28"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28"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28"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28"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28"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28"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28"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28"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28"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28"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28"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28"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28"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28"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29"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605"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29"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29"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29"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29"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29"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29"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29"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29"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29"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29"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29"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29"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29"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29"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29"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29"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90" t="str">
        <f ca="1">+IF(OFFSET('Water Data'!$D$27,0,10*ROW('Water Data'!D149))="","",OFFSET('Water Data'!$D$27,0,10*ROW('Water Data'!D149)))</f>
        <v/>
      </c>
      <c r="BT155" s="390" t="str">
        <f ca="1">+IF(OFFSET('Water Data'!$D$28,0,10*ROW('Water Data'!D149))="","",OFFSET('Water Data'!$D$28,0,10*ROW('Water Data'!D149)))</f>
        <v/>
      </c>
      <c r="BU155" s="390" t="str">
        <f ca="1">+IF(OFFSET('Water Data'!$D$29,0,10*ROW('Water Data'!D149))="","",OFFSET('Water Data'!$D$29,0,10*ROW('Water Data'!D149)))</f>
        <v/>
      </c>
      <c r="BV155" s="390" t="str">
        <f ca="1">+IF(OFFSET('Water Data'!$E$27,0,10*ROW('Water Data'!E149))="","",OFFSET('Water Data'!$E$27,0,10*ROW('Water Data'!E149)))</f>
        <v/>
      </c>
      <c r="BW155" s="390" t="str">
        <f ca="1">+IF(OFFSET('Water Data'!$E$28,0,10*ROW('Water Data'!E149))="","",OFFSET('Water Data'!$E$28,0,10*ROW('Water Data'!E149)))</f>
        <v/>
      </c>
      <c r="BX155" s="390" t="str">
        <f ca="1">+IF(OFFSET('Water Data'!$E$29,0,10*ROW('Water Data'!E149))="","",OFFSET('Water Data'!$E$29,0,10*ROW('Water Data'!E149)))</f>
        <v/>
      </c>
      <c r="BY155" s="390" t="str">
        <f ca="1">+IF(OFFSET('Water Data'!$F$27,0,10*ROW('Water Data'!F149))="","",OFFSET('Water Data'!$F$27,0,10*ROW('Water Data'!F149)))</f>
        <v/>
      </c>
      <c r="BZ155" s="390" t="str">
        <f ca="1">+IF(OFFSET('Water Data'!$F$28,0,10*ROW('Water Data'!F149))="","",OFFSET('Water Data'!$F$28,0,10*ROW('Water Data'!F149)))</f>
        <v/>
      </c>
      <c r="CA155" s="390" t="str">
        <f ca="1">+IF(OFFSET('Water Data'!$F$29,0,10*ROW('Water Data'!F149))="","",OFFSET('Water Data'!$F$29,0,10*ROW('Water Data'!F149)))</f>
        <v/>
      </c>
      <c r="CB155" s="390" t="str">
        <f ca="1">+IF(OFFSET('Water Data'!$G$27,0,10*ROW('Water Data'!G149))="","",OFFSET('Water Data'!$G$27,0,10*ROW('Water Data'!G149)))</f>
        <v/>
      </c>
      <c r="CC155" s="390" t="str">
        <f ca="1">+IF(OFFSET('Water Data'!$G$28,0,10*ROW('Water Data'!G149))="","",OFFSET('Water Data'!$G$28,0,10*ROW('Water Data'!G149)))</f>
        <v/>
      </c>
      <c r="CD155" s="390" t="str">
        <f ca="1">+IF(OFFSET('Water Data'!$G$29,0,10*ROW('Water Data'!G149))="","",OFFSET('Water Data'!$G$29,0,10*ROW('Water Data'!G149)))</f>
        <v/>
      </c>
      <c r="CE155" s="390" t="str">
        <f ca="1">+IF(OFFSET('Water Data'!$H$27,0,10*ROW('Water Data'!H149))="","",OFFSET('Water Data'!$H$27,0,10*ROW('Water Data'!H149)))</f>
        <v/>
      </c>
      <c r="CF155" s="390" t="str">
        <f ca="1">+IF(OFFSET('Water Data'!$H$28,0,10*ROW('Water Data'!H149))="","",OFFSET('Water Data'!$H$28,0,10*ROW('Water Data'!H149)))</f>
        <v/>
      </c>
      <c r="CG155" s="390" t="str">
        <f ca="1">+IF(OFFSET('Water Data'!$H$29,0,10*ROW('Water Data'!H149))="","",OFFSET('Water Data'!$H$29,0,10*ROW('Water Data'!H149)))</f>
        <v/>
      </c>
      <c r="CH155" s="390" t="str">
        <f ca="1">+IF(OFFSET('Water Data'!$I$27,0,10*ROW('Water Data'!I149))="","",OFFSET('Water Data'!$I$27,0,10*ROW('Water Data'!I149)))</f>
        <v/>
      </c>
      <c r="CI155" s="390" t="str">
        <f ca="1">+IF(OFFSET('Water Data'!$I$28,0,10*ROW('Water Data'!I149))="","",OFFSET('Water Data'!$I$28,0,10*ROW('Water Data'!I149)))</f>
        <v/>
      </c>
      <c r="CJ155" s="390" t="str">
        <f ca="1">+IF(OFFSET('Water Data'!$I$29,0,10*ROW('Water Data'!I149))="","",OFFSET('Water Data'!$I$29,0,10*ROW('Water Data'!I149)))</f>
        <v/>
      </c>
      <c r="CK155" s="390" t="str">
        <f ca="1">+IF(OFFSET('Sanitation Data'!$D$28,0,10*ROW('Sanitation Data'!D149))="","",OFFSET('Sanitation Data'!$D$28,0,10*ROW('Sanitation Data'!D149)))</f>
        <v/>
      </c>
      <c r="CL155" s="390" t="str">
        <f ca="1">+IF(OFFSET('Sanitation Data'!$D$29,0,10*ROW('Sanitation Data'!D149))="","",OFFSET('Sanitation Data'!$D$29,0,10*ROW('Sanitation Data'!D149)))</f>
        <v/>
      </c>
      <c r="CM155" s="390" t="str">
        <f ca="1">+IF(OFFSET('Sanitation Data'!$D$30,0,10*ROW('Sanitation Data'!D149))="","",OFFSET('Sanitation Data'!$D$30,0,10*ROW('Sanitation Data'!D149)))</f>
        <v/>
      </c>
      <c r="CN155" s="390" t="str">
        <f ca="1">+IF(OFFSET('Sanitation Data'!$D$31,0,10*ROW('Sanitation Data'!D149))="","",OFFSET('Sanitation Data'!$D$31,0,10*ROW('Sanitation Data'!D149)))</f>
        <v/>
      </c>
      <c r="CO155" s="390" t="str">
        <f ca="1">+IF(OFFSET('Sanitation Data'!$D$32,0,10*ROW('Sanitation Data'!D149))="","",OFFSET('Sanitation Data'!$D$32,0,10*ROW('Sanitation Data'!D149)))</f>
        <v/>
      </c>
      <c r="CP155" s="390" t="str">
        <f ca="1">+IF(OFFSET('Sanitation Data'!$E$28,0,10*ROW('Sanitation Data'!E149))="","",OFFSET('Sanitation Data'!$E$28,0,10*ROW('Sanitation Data'!E149)))</f>
        <v/>
      </c>
      <c r="CQ155" s="390" t="str">
        <f ca="1">+IF(OFFSET('Sanitation Data'!$E$29,0,10*ROW('Sanitation Data'!E149))="","",OFFSET('Sanitation Data'!$E$29,0,10*ROW('Sanitation Data'!E149)))</f>
        <v/>
      </c>
      <c r="CR155" s="390" t="str">
        <f ca="1">+IF(OFFSET('Sanitation Data'!$E$30,0,10*ROW('Sanitation Data'!E149))="","",OFFSET('Sanitation Data'!$E$30,0,10*ROW('Sanitation Data'!E149)))</f>
        <v/>
      </c>
      <c r="CS155" s="390" t="str">
        <f ca="1">+IF(OFFSET('Sanitation Data'!$E$31,0,10*ROW('Sanitation Data'!E149))="","",OFFSET('Sanitation Data'!$E$31,0,10*ROW('Sanitation Data'!E149)))</f>
        <v/>
      </c>
      <c r="CT155" s="390" t="str">
        <f ca="1">+IF(OFFSET('Sanitation Data'!$E$32,0,10*ROW('Sanitation Data'!E149))="","",OFFSET('Sanitation Data'!$E$32,0,10*ROW('Sanitation Data'!E149)))</f>
        <v/>
      </c>
      <c r="CU155" s="390" t="str">
        <f ca="1">+IF(OFFSET('Sanitation Data'!$F$28,0,10*ROW('Sanitation Data'!F149))="","",OFFSET('Sanitation Data'!$F$28,0,10*ROW('Sanitation Data'!F149)))</f>
        <v/>
      </c>
      <c r="CV155" s="390" t="str">
        <f ca="1">+IF(OFFSET('Sanitation Data'!$F$29,0,10*ROW('Sanitation Data'!F149))="","",OFFSET('Sanitation Data'!$F$29,0,10*ROW('Sanitation Data'!F149)))</f>
        <v/>
      </c>
      <c r="CW155" s="390" t="str">
        <f ca="1">+IF(OFFSET('Sanitation Data'!$F$30,0,10*ROW('Sanitation Data'!F149))="","",OFFSET('Sanitation Data'!$F$30,0,10*ROW('Sanitation Data'!F149)))</f>
        <v/>
      </c>
      <c r="CX155" s="390" t="str">
        <f ca="1">+IF(OFFSET('Sanitation Data'!$F$31,0,10*ROW('Sanitation Data'!F149))="","",OFFSET('Sanitation Data'!$F$31,0,10*ROW('Sanitation Data'!F149)))</f>
        <v/>
      </c>
      <c r="CY155" s="390" t="str">
        <f ca="1">+IF(OFFSET('Sanitation Data'!$F$32,0,10*ROW('Sanitation Data'!F149))="","",OFFSET('Sanitation Data'!$F$32,0,10*ROW('Sanitation Data'!F149)))</f>
        <v/>
      </c>
      <c r="CZ155" s="390" t="str">
        <f ca="1">+IF(OFFSET('Sanitation Data'!$G$28,0,10*ROW('Sanitation Data'!G149))="","",OFFSET('Sanitation Data'!$G$28,0,10*ROW('Sanitation Data'!G149)))</f>
        <v/>
      </c>
      <c r="DA155" s="390" t="str">
        <f ca="1">+IF(OFFSET('Sanitation Data'!$G$29,0,10*ROW('Sanitation Data'!G149))="","",OFFSET('Sanitation Data'!$G$29,0,10*ROW('Sanitation Data'!G149)))</f>
        <v/>
      </c>
      <c r="DB155" s="390" t="str">
        <f ca="1">+IF(OFFSET('Sanitation Data'!$G$30,0,10*ROW('Sanitation Data'!G149))="","",OFFSET('Sanitation Data'!$G$30,0,10*ROW('Sanitation Data'!G149)))</f>
        <v/>
      </c>
      <c r="DC155" s="390" t="str">
        <f ca="1">+IF(OFFSET('Sanitation Data'!$G$31,0,10*ROW('Sanitation Data'!G149))="","",OFFSET('Sanitation Data'!$G$31,0,10*ROW('Sanitation Data'!G149)))</f>
        <v/>
      </c>
      <c r="DD155" s="390" t="str">
        <f ca="1">+IF(OFFSET('Sanitation Data'!$G$32,0,10*ROW('Sanitation Data'!G149))="","",OFFSET('Sanitation Data'!$G$32,0,10*ROW('Sanitation Data'!G149)))</f>
        <v/>
      </c>
      <c r="DE155" s="390" t="str">
        <f ca="1">+IF(OFFSET('Sanitation Data'!$H$28,0,10*ROW('Sanitation Data'!H149))="","",OFFSET('Sanitation Data'!$H$28,0,10*ROW('Sanitation Data'!H149)))</f>
        <v/>
      </c>
      <c r="DF155" s="390" t="str">
        <f ca="1">+IF(OFFSET('Sanitation Data'!$H$29,0,10*ROW('Sanitation Data'!H149))="","",OFFSET('Sanitation Data'!$H$29,0,10*ROW('Sanitation Data'!H149)))</f>
        <v/>
      </c>
      <c r="DG155" s="390" t="str">
        <f ca="1">+IF(OFFSET('Sanitation Data'!$H$30,0,10*ROW('Sanitation Data'!H149))="","",OFFSET('Sanitation Data'!$H$30,0,10*ROW('Sanitation Data'!H149)))</f>
        <v/>
      </c>
      <c r="DH155" s="390" t="str">
        <f ca="1">+IF(OFFSET('Sanitation Data'!$H$31,0,10*ROW('Sanitation Data'!H149))="","",OFFSET('Sanitation Data'!$H$31,0,10*ROW('Sanitation Data'!H149)))</f>
        <v/>
      </c>
      <c r="DI155" s="390" t="str">
        <f ca="1">+IF(OFFSET('Sanitation Data'!$H$32,0,10*ROW('Sanitation Data'!H149))="","",OFFSET('Sanitation Data'!$H$32,0,10*ROW('Sanitation Data'!H149)))</f>
        <v/>
      </c>
      <c r="DJ155" s="390" t="str">
        <f ca="1">+IF(OFFSET('Sanitation Data'!$I$28,0,10*ROW('Sanitation Data'!I149))="","",OFFSET('Sanitation Data'!$I$28,0,10*ROW('Sanitation Data'!I149)))</f>
        <v/>
      </c>
      <c r="DK155" s="390" t="str">
        <f ca="1">+IF(OFFSET('Sanitation Data'!$I$29,0,10*ROW('Sanitation Data'!I149))="","",OFFSET('Sanitation Data'!$I$29,0,10*ROW('Sanitation Data'!I149)))</f>
        <v/>
      </c>
      <c r="DL155" s="390" t="str">
        <f ca="1">+IF(OFFSET('Sanitation Data'!$I$30,0,10*ROW('Sanitation Data'!I149))="","",OFFSET('Sanitation Data'!$I$30,0,10*ROW('Sanitation Data'!I149)))</f>
        <v/>
      </c>
      <c r="DM155" s="390" t="str">
        <f ca="1">+IF(OFFSET('Sanitation Data'!$I$31,0,10*ROW('Sanitation Data'!I149))="","",OFFSET('Sanitation Data'!$I$31,0,10*ROW('Sanitation Data'!I149)))</f>
        <v/>
      </c>
      <c r="DN155" s="390" t="str">
        <f ca="1">+IF(OFFSET('Sanitation Data'!$I$32,0,10*ROW('Sanitation Data'!I149))="","",OFFSET('Sanitation Data'!$I$32,0,10*ROW('Sanitation Data'!I149)))</f>
        <v/>
      </c>
      <c r="DO155" s="390" t="str">
        <f ca="1">+IF(OFFSET('Hygiene Data'!$D$11,0,10*ROW('Hygiene Data'!D149))="","",OFFSET('Hygiene Data'!$D$11,0,10*ROW('Hygiene Data'!D149)))</f>
        <v/>
      </c>
      <c r="DP155" s="390" t="str">
        <f ca="1">+IF(OFFSET('Hygiene Data'!$D$12,0,10*ROW('Hygiene Data'!D149))="","",OFFSET('Hygiene Data'!$D$12,0,10*ROW('Hygiene Data'!D149)))</f>
        <v/>
      </c>
      <c r="DQ155" s="390" t="str">
        <f ca="1">+IF(OFFSET('Hygiene Data'!$D$13,0,10*ROW('Hygiene Data'!D149))="","",OFFSET('Hygiene Data'!$D$13,0,10*ROW('Hygiene Data'!D149)))</f>
        <v/>
      </c>
      <c r="DR155" s="390" t="str">
        <f ca="1">+IF(OFFSET('Hygiene Data'!$E$11,0,10*ROW('Hygiene Data'!E149))="","",OFFSET('Hygiene Data'!$E$11,0,10*ROW('Hygiene Data'!E149)))</f>
        <v/>
      </c>
      <c r="DS155" s="390" t="str">
        <f ca="1">+IF(OFFSET('Hygiene Data'!$E$12,0,10*ROW('Hygiene Data'!E149))="","",OFFSET('Hygiene Data'!$E$12,0,10*ROW('Hygiene Data'!E149)))</f>
        <v/>
      </c>
      <c r="DT155" s="390" t="str">
        <f ca="1">+IF(OFFSET('Hygiene Data'!$E$13,0,10*ROW('Hygiene Data'!E149))="","",OFFSET('Hygiene Data'!$E$13,0,10*ROW('Hygiene Data'!E149)))</f>
        <v/>
      </c>
      <c r="DU155" s="390" t="str">
        <f ca="1">+IF(OFFSET('Hygiene Data'!$F$11,0,10*ROW('Hygiene Data'!F149))="","",OFFSET('Hygiene Data'!$F$11,0,10*ROW('Hygiene Data'!F149)))</f>
        <v/>
      </c>
      <c r="DV155" s="390" t="str">
        <f ca="1">+IF(OFFSET('Hygiene Data'!$F$12,0,10*ROW('Hygiene Data'!F149))="","",OFFSET('Hygiene Data'!$F$12,0,10*ROW('Hygiene Data'!F149)))</f>
        <v/>
      </c>
      <c r="DW155" s="390" t="str">
        <f ca="1">+IF(OFFSET('Hygiene Data'!$F$13,0,10*ROW('Hygiene Data'!F149))="","",OFFSET('Hygiene Data'!$F$13,0,10*ROW('Hygiene Data'!F149)))</f>
        <v/>
      </c>
      <c r="DX155" s="390" t="str">
        <f ca="1">+IF(OFFSET('Hygiene Data'!$G$11,0,10*ROW('Hygiene Data'!G149))="","",OFFSET('Hygiene Data'!$G$11,0,10*ROW('Hygiene Data'!G149)))</f>
        <v/>
      </c>
      <c r="DY155" s="390" t="str">
        <f ca="1">+IF(OFFSET('Hygiene Data'!$G$12,0,10*ROW('Hygiene Data'!G149))="","",OFFSET('Hygiene Data'!$G$12,0,10*ROW('Hygiene Data'!G149)))</f>
        <v/>
      </c>
      <c r="DZ155" s="390" t="str">
        <f ca="1">+IF(OFFSET('Hygiene Data'!$G$13,0,10*ROW('Hygiene Data'!G149))="","",OFFSET('Hygiene Data'!$G$13,0,10*ROW('Hygiene Data'!G149)))</f>
        <v/>
      </c>
      <c r="EA155" s="390" t="str">
        <f ca="1">+IF(OFFSET('Hygiene Data'!$H$11,0,10*ROW('Hygiene Data'!H149))="","",OFFSET('Hygiene Data'!$H$11,0,10*ROW('Hygiene Data'!H149)))</f>
        <v/>
      </c>
      <c r="EB155" s="390" t="str">
        <f ca="1">+IF(OFFSET('Hygiene Data'!$H$12,0,10*ROW('Hygiene Data'!H149))="","",OFFSET('Hygiene Data'!$H$12,0,10*ROW('Hygiene Data'!H149)))</f>
        <v/>
      </c>
      <c r="EC155" s="390" t="str">
        <f ca="1">+IF(OFFSET('Hygiene Data'!$H$13,0,10*ROW('Hygiene Data'!H149))="","",OFFSET('Hygiene Data'!$H$13,0,10*ROW('Hygiene Data'!H149)))</f>
        <v/>
      </c>
      <c r="ED155" s="390" t="str">
        <f ca="1">+IF(OFFSET('Hygiene Data'!$I$11,0,10*ROW('Hygiene Data'!I149))="","",OFFSET('Hygiene Data'!$I$11,0,10*ROW('Hygiene Data'!I149)))</f>
        <v/>
      </c>
      <c r="EE155" s="390" t="str">
        <f ca="1">+IF(OFFSET('Hygiene Data'!$I$12,0,10*ROW('Hygiene Data'!I149))="","",OFFSET('Hygiene Data'!$I$12,0,10*ROW('Hygiene Data'!I149)))</f>
        <v/>
      </c>
      <c r="EF155" s="390" t="str">
        <f ca="1">+IF(OFFSET('Hygiene Data'!$I$13,0,10*ROW('Hygiene Data'!I149))="","",OFFSET('Hygiene Data'!$I$13,0,10*ROW('Hygiene Data'!I149)))</f>
        <v/>
      </c>
    </row>
    <row r="156" spans="1:136" x14ac:dyDescent="0.25">
      <c r="A156" s="499" t="str">
        <f ca="1">+IF(OFFSET('Water Data'!$B$2,0,10*ROW('Water Data'!E150))="","",OFFSET('Water Data'!$B$2,0,10*ROW('Water Data'!E150)))</f>
        <v/>
      </c>
      <c r="B156" s="499"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26" t="str">
        <f t="shared" ca="1" si="2"/>
        <v/>
      </c>
      <c r="D156" s="527"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27"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27"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27"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27"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27"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27"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27"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27"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27"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27"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27"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27"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27"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27"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27"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27"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27"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28"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28"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28"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28"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28"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28"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28"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28"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28"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28"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28"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28"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28"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28"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28"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28"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28"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28"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28"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28"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28"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28"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28"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28"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28"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28"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28"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28"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28"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28"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29"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605"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29"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29"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29"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29"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29"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29"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29"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29"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29"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29"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29"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29"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29"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29"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29"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29"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90" t="str">
        <f ca="1">+IF(OFFSET('Water Data'!$D$27,0,10*ROW('Water Data'!D150))="","",OFFSET('Water Data'!$D$27,0,10*ROW('Water Data'!D150)))</f>
        <v/>
      </c>
      <c r="BT156" s="390" t="str">
        <f ca="1">+IF(OFFSET('Water Data'!$D$28,0,10*ROW('Water Data'!D150))="","",OFFSET('Water Data'!$D$28,0,10*ROW('Water Data'!D150)))</f>
        <v/>
      </c>
      <c r="BU156" s="390" t="str">
        <f ca="1">+IF(OFFSET('Water Data'!$D$29,0,10*ROW('Water Data'!D150))="","",OFFSET('Water Data'!$D$29,0,10*ROW('Water Data'!D150)))</f>
        <v/>
      </c>
      <c r="BV156" s="390" t="str">
        <f ca="1">+IF(OFFSET('Water Data'!$E$27,0,10*ROW('Water Data'!E150))="","",OFFSET('Water Data'!$E$27,0,10*ROW('Water Data'!E150)))</f>
        <v/>
      </c>
      <c r="BW156" s="390" t="str">
        <f ca="1">+IF(OFFSET('Water Data'!$E$28,0,10*ROW('Water Data'!E150))="","",OFFSET('Water Data'!$E$28,0,10*ROW('Water Data'!E150)))</f>
        <v/>
      </c>
      <c r="BX156" s="390" t="str">
        <f ca="1">+IF(OFFSET('Water Data'!$E$29,0,10*ROW('Water Data'!E150))="","",OFFSET('Water Data'!$E$29,0,10*ROW('Water Data'!E150)))</f>
        <v/>
      </c>
      <c r="BY156" s="390" t="str">
        <f ca="1">+IF(OFFSET('Water Data'!$F$27,0,10*ROW('Water Data'!F150))="","",OFFSET('Water Data'!$F$27,0,10*ROW('Water Data'!F150)))</f>
        <v/>
      </c>
      <c r="BZ156" s="390" t="str">
        <f ca="1">+IF(OFFSET('Water Data'!$F$28,0,10*ROW('Water Data'!F150))="","",OFFSET('Water Data'!$F$28,0,10*ROW('Water Data'!F150)))</f>
        <v/>
      </c>
      <c r="CA156" s="390" t="str">
        <f ca="1">+IF(OFFSET('Water Data'!$F$29,0,10*ROW('Water Data'!F150))="","",OFFSET('Water Data'!$F$29,0,10*ROW('Water Data'!F150)))</f>
        <v/>
      </c>
      <c r="CB156" s="390" t="str">
        <f ca="1">+IF(OFFSET('Water Data'!$G$27,0,10*ROW('Water Data'!G150))="","",OFFSET('Water Data'!$G$27,0,10*ROW('Water Data'!G150)))</f>
        <v/>
      </c>
      <c r="CC156" s="390" t="str">
        <f ca="1">+IF(OFFSET('Water Data'!$G$28,0,10*ROW('Water Data'!G150))="","",OFFSET('Water Data'!$G$28,0,10*ROW('Water Data'!G150)))</f>
        <v/>
      </c>
      <c r="CD156" s="390" t="str">
        <f ca="1">+IF(OFFSET('Water Data'!$G$29,0,10*ROW('Water Data'!G150))="","",OFFSET('Water Data'!$G$29,0,10*ROW('Water Data'!G150)))</f>
        <v/>
      </c>
      <c r="CE156" s="390" t="str">
        <f ca="1">+IF(OFFSET('Water Data'!$H$27,0,10*ROW('Water Data'!H150))="","",OFFSET('Water Data'!$H$27,0,10*ROW('Water Data'!H150)))</f>
        <v/>
      </c>
      <c r="CF156" s="390" t="str">
        <f ca="1">+IF(OFFSET('Water Data'!$H$28,0,10*ROW('Water Data'!H150))="","",OFFSET('Water Data'!$H$28,0,10*ROW('Water Data'!H150)))</f>
        <v/>
      </c>
      <c r="CG156" s="390" t="str">
        <f ca="1">+IF(OFFSET('Water Data'!$H$29,0,10*ROW('Water Data'!H150))="","",OFFSET('Water Data'!$H$29,0,10*ROW('Water Data'!H150)))</f>
        <v/>
      </c>
      <c r="CH156" s="390" t="str">
        <f ca="1">+IF(OFFSET('Water Data'!$I$27,0,10*ROW('Water Data'!I150))="","",OFFSET('Water Data'!$I$27,0,10*ROW('Water Data'!I150)))</f>
        <v/>
      </c>
      <c r="CI156" s="390" t="str">
        <f ca="1">+IF(OFFSET('Water Data'!$I$28,0,10*ROW('Water Data'!I150))="","",OFFSET('Water Data'!$I$28,0,10*ROW('Water Data'!I150)))</f>
        <v/>
      </c>
      <c r="CJ156" s="390" t="str">
        <f ca="1">+IF(OFFSET('Water Data'!$I$29,0,10*ROW('Water Data'!I150))="","",OFFSET('Water Data'!$I$29,0,10*ROW('Water Data'!I150)))</f>
        <v/>
      </c>
      <c r="CK156" s="390" t="str">
        <f ca="1">+IF(OFFSET('Sanitation Data'!$D$28,0,10*ROW('Sanitation Data'!D150))="","",OFFSET('Sanitation Data'!$D$28,0,10*ROW('Sanitation Data'!D150)))</f>
        <v/>
      </c>
      <c r="CL156" s="390" t="str">
        <f ca="1">+IF(OFFSET('Sanitation Data'!$D$29,0,10*ROW('Sanitation Data'!D150))="","",OFFSET('Sanitation Data'!$D$29,0,10*ROW('Sanitation Data'!D150)))</f>
        <v/>
      </c>
      <c r="CM156" s="390" t="str">
        <f ca="1">+IF(OFFSET('Sanitation Data'!$D$30,0,10*ROW('Sanitation Data'!D150))="","",OFFSET('Sanitation Data'!$D$30,0,10*ROW('Sanitation Data'!D150)))</f>
        <v/>
      </c>
      <c r="CN156" s="390" t="str">
        <f ca="1">+IF(OFFSET('Sanitation Data'!$D$31,0,10*ROW('Sanitation Data'!D150))="","",OFFSET('Sanitation Data'!$D$31,0,10*ROW('Sanitation Data'!D150)))</f>
        <v/>
      </c>
      <c r="CO156" s="390" t="str">
        <f ca="1">+IF(OFFSET('Sanitation Data'!$D$32,0,10*ROW('Sanitation Data'!D150))="","",OFFSET('Sanitation Data'!$D$32,0,10*ROW('Sanitation Data'!D150)))</f>
        <v/>
      </c>
      <c r="CP156" s="390" t="str">
        <f ca="1">+IF(OFFSET('Sanitation Data'!$E$28,0,10*ROW('Sanitation Data'!E150))="","",OFFSET('Sanitation Data'!$E$28,0,10*ROW('Sanitation Data'!E150)))</f>
        <v/>
      </c>
      <c r="CQ156" s="390" t="str">
        <f ca="1">+IF(OFFSET('Sanitation Data'!$E$29,0,10*ROW('Sanitation Data'!E150))="","",OFFSET('Sanitation Data'!$E$29,0,10*ROW('Sanitation Data'!E150)))</f>
        <v/>
      </c>
      <c r="CR156" s="390" t="str">
        <f ca="1">+IF(OFFSET('Sanitation Data'!$E$30,0,10*ROW('Sanitation Data'!E150))="","",OFFSET('Sanitation Data'!$E$30,0,10*ROW('Sanitation Data'!E150)))</f>
        <v/>
      </c>
      <c r="CS156" s="390" t="str">
        <f ca="1">+IF(OFFSET('Sanitation Data'!$E$31,0,10*ROW('Sanitation Data'!E150))="","",OFFSET('Sanitation Data'!$E$31,0,10*ROW('Sanitation Data'!E150)))</f>
        <v/>
      </c>
      <c r="CT156" s="390" t="str">
        <f ca="1">+IF(OFFSET('Sanitation Data'!$E$32,0,10*ROW('Sanitation Data'!E150))="","",OFFSET('Sanitation Data'!$E$32,0,10*ROW('Sanitation Data'!E150)))</f>
        <v/>
      </c>
      <c r="CU156" s="390" t="str">
        <f ca="1">+IF(OFFSET('Sanitation Data'!$F$28,0,10*ROW('Sanitation Data'!F150))="","",OFFSET('Sanitation Data'!$F$28,0,10*ROW('Sanitation Data'!F150)))</f>
        <v/>
      </c>
      <c r="CV156" s="390" t="str">
        <f ca="1">+IF(OFFSET('Sanitation Data'!$F$29,0,10*ROW('Sanitation Data'!F150))="","",OFFSET('Sanitation Data'!$F$29,0,10*ROW('Sanitation Data'!F150)))</f>
        <v/>
      </c>
      <c r="CW156" s="390" t="str">
        <f ca="1">+IF(OFFSET('Sanitation Data'!$F$30,0,10*ROW('Sanitation Data'!F150))="","",OFFSET('Sanitation Data'!$F$30,0,10*ROW('Sanitation Data'!F150)))</f>
        <v/>
      </c>
      <c r="CX156" s="390" t="str">
        <f ca="1">+IF(OFFSET('Sanitation Data'!$F$31,0,10*ROW('Sanitation Data'!F150))="","",OFFSET('Sanitation Data'!$F$31,0,10*ROW('Sanitation Data'!F150)))</f>
        <v/>
      </c>
      <c r="CY156" s="390" t="str">
        <f ca="1">+IF(OFFSET('Sanitation Data'!$F$32,0,10*ROW('Sanitation Data'!F150))="","",OFFSET('Sanitation Data'!$F$32,0,10*ROW('Sanitation Data'!F150)))</f>
        <v/>
      </c>
      <c r="CZ156" s="390" t="str">
        <f ca="1">+IF(OFFSET('Sanitation Data'!$G$28,0,10*ROW('Sanitation Data'!G150))="","",OFFSET('Sanitation Data'!$G$28,0,10*ROW('Sanitation Data'!G150)))</f>
        <v/>
      </c>
      <c r="DA156" s="390" t="str">
        <f ca="1">+IF(OFFSET('Sanitation Data'!$G$29,0,10*ROW('Sanitation Data'!G150))="","",OFFSET('Sanitation Data'!$G$29,0,10*ROW('Sanitation Data'!G150)))</f>
        <v/>
      </c>
      <c r="DB156" s="390" t="str">
        <f ca="1">+IF(OFFSET('Sanitation Data'!$G$30,0,10*ROW('Sanitation Data'!G150))="","",OFFSET('Sanitation Data'!$G$30,0,10*ROW('Sanitation Data'!G150)))</f>
        <v/>
      </c>
      <c r="DC156" s="390" t="str">
        <f ca="1">+IF(OFFSET('Sanitation Data'!$G$31,0,10*ROW('Sanitation Data'!G150))="","",OFFSET('Sanitation Data'!$G$31,0,10*ROW('Sanitation Data'!G150)))</f>
        <v/>
      </c>
      <c r="DD156" s="390" t="str">
        <f ca="1">+IF(OFFSET('Sanitation Data'!$G$32,0,10*ROW('Sanitation Data'!G150))="","",OFFSET('Sanitation Data'!$G$32,0,10*ROW('Sanitation Data'!G150)))</f>
        <v/>
      </c>
      <c r="DE156" s="390" t="str">
        <f ca="1">+IF(OFFSET('Sanitation Data'!$H$28,0,10*ROW('Sanitation Data'!H150))="","",OFFSET('Sanitation Data'!$H$28,0,10*ROW('Sanitation Data'!H150)))</f>
        <v/>
      </c>
      <c r="DF156" s="390" t="str">
        <f ca="1">+IF(OFFSET('Sanitation Data'!$H$29,0,10*ROW('Sanitation Data'!H150))="","",OFFSET('Sanitation Data'!$H$29,0,10*ROW('Sanitation Data'!H150)))</f>
        <v/>
      </c>
      <c r="DG156" s="390" t="str">
        <f ca="1">+IF(OFFSET('Sanitation Data'!$H$30,0,10*ROW('Sanitation Data'!H150))="","",OFFSET('Sanitation Data'!$H$30,0,10*ROW('Sanitation Data'!H150)))</f>
        <v/>
      </c>
      <c r="DH156" s="390" t="str">
        <f ca="1">+IF(OFFSET('Sanitation Data'!$H$31,0,10*ROW('Sanitation Data'!H150))="","",OFFSET('Sanitation Data'!$H$31,0,10*ROW('Sanitation Data'!H150)))</f>
        <v/>
      </c>
      <c r="DI156" s="390" t="str">
        <f ca="1">+IF(OFFSET('Sanitation Data'!$H$32,0,10*ROW('Sanitation Data'!H150))="","",OFFSET('Sanitation Data'!$H$32,0,10*ROW('Sanitation Data'!H150)))</f>
        <v/>
      </c>
      <c r="DJ156" s="390" t="str">
        <f ca="1">+IF(OFFSET('Sanitation Data'!$I$28,0,10*ROW('Sanitation Data'!I150))="","",OFFSET('Sanitation Data'!$I$28,0,10*ROW('Sanitation Data'!I150)))</f>
        <v/>
      </c>
      <c r="DK156" s="390" t="str">
        <f ca="1">+IF(OFFSET('Sanitation Data'!$I$29,0,10*ROW('Sanitation Data'!I150))="","",OFFSET('Sanitation Data'!$I$29,0,10*ROW('Sanitation Data'!I150)))</f>
        <v/>
      </c>
      <c r="DL156" s="390" t="str">
        <f ca="1">+IF(OFFSET('Sanitation Data'!$I$30,0,10*ROW('Sanitation Data'!I150))="","",OFFSET('Sanitation Data'!$I$30,0,10*ROW('Sanitation Data'!I150)))</f>
        <v/>
      </c>
      <c r="DM156" s="390" t="str">
        <f ca="1">+IF(OFFSET('Sanitation Data'!$I$31,0,10*ROW('Sanitation Data'!I150))="","",OFFSET('Sanitation Data'!$I$31,0,10*ROW('Sanitation Data'!I150)))</f>
        <v/>
      </c>
      <c r="DN156" s="390" t="str">
        <f ca="1">+IF(OFFSET('Sanitation Data'!$I$32,0,10*ROW('Sanitation Data'!I150))="","",OFFSET('Sanitation Data'!$I$32,0,10*ROW('Sanitation Data'!I150)))</f>
        <v/>
      </c>
      <c r="DO156" s="390" t="str">
        <f ca="1">+IF(OFFSET('Hygiene Data'!$D$11,0,10*ROW('Hygiene Data'!D150))="","",OFFSET('Hygiene Data'!$D$11,0,10*ROW('Hygiene Data'!D150)))</f>
        <v/>
      </c>
      <c r="DP156" s="390" t="str">
        <f ca="1">+IF(OFFSET('Hygiene Data'!$D$12,0,10*ROW('Hygiene Data'!D150))="","",OFFSET('Hygiene Data'!$D$12,0,10*ROW('Hygiene Data'!D150)))</f>
        <v/>
      </c>
      <c r="DQ156" s="390" t="str">
        <f ca="1">+IF(OFFSET('Hygiene Data'!$D$13,0,10*ROW('Hygiene Data'!D150))="","",OFFSET('Hygiene Data'!$D$13,0,10*ROW('Hygiene Data'!D150)))</f>
        <v/>
      </c>
      <c r="DR156" s="390" t="str">
        <f ca="1">+IF(OFFSET('Hygiene Data'!$E$11,0,10*ROW('Hygiene Data'!E150))="","",OFFSET('Hygiene Data'!$E$11,0,10*ROW('Hygiene Data'!E150)))</f>
        <v/>
      </c>
      <c r="DS156" s="390" t="str">
        <f ca="1">+IF(OFFSET('Hygiene Data'!$E$12,0,10*ROW('Hygiene Data'!E150))="","",OFFSET('Hygiene Data'!$E$12,0,10*ROW('Hygiene Data'!E150)))</f>
        <v/>
      </c>
      <c r="DT156" s="390" t="str">
        <f ca="1">+IF(OFFSET('Hygiene Data'!$E$13,0,10*ROW('Hygiene Data'!E150))="","",OFFSET('Hygiene Data'!$E$13,0,10*ROW('Hygiene Data'!E150)))</f>
        <v/>
      </c>
      <c r="DU156" s="390" t="str">
        <f ca="1">+IF(OFFSET('Hygiene Data'!$F$11,0,10*ROW('Hygiene Data'!F150))="","",OFFSET('Hygiene Data'!$F$11,0,10*ROW('Hygiene Data'!F150)))</f>
        <v/>
      </c>
      <c r="DV156" s="390" t="str">
        <f ca="1">+IF(OFFSET('Hygiene Data'!$F$12,0,10*ROW('Hygiene Data'!F150))="","",OFFSET('Hygiene Data'!$F$12,0,10*ROW('Hygiene Data'!F150)))</f>
        <v/>
      </c>
      <c r="DW156" s="390" t="str">
        <f ca="1">+IF(OFFSET('Hygiene Data'!$F$13,0,10*ROW('Hygiene Data'!F150))="","",OFFSET('Hygiene Data'!$F$13,0,10*ROW('Hygiene Data'!F150)))</f>
        <v/>
      </c>
      <c r="DX156" s="390" t="str">
        <f ca="1">+IF(OFFSET('Hygiene Data'!$G$11,0,10*ROW('Hygiene Data'!G150))="","",OFFSET('Hygiene Data'!$G$11,0,10*ROW('Hygiene Data'!G150)))</f>
        <v/>
      </c>
      <c r="DY156" s="390" t="str">
        <f ca="1">+IF(OFFSET('Hygiene Data'!$G$12,0,10*ROW('Hygiene Data'!G150))="","",OFFSET('Hygiene Data'!$G$12,0,10*ROW('Hygiene Data'!G150)))</f>
        <v/>
      </c>
      <c r="DZ156" s="390" t="str">
        <f ca="1">+IF(OFFSET('Hygiene Data'!$G$13,0,10*ROW('Hygiene Data'!G150))="","",OFFSET('Hygiene Data'!$G$13,0,10*ROW('Hygiene Data'!G150)))</f>
        <v/>
      </c>
      <c r="EA156" s="390" t="str">
        <f ca="1">+IF(OFFSET('Hygiene Data'!$H$11,0,10*ROW('Hygiene Data'!H150))="","",OFFSET('Hygiene Data'!$H$11,0,10*ROW('Hygiene Data'!H150)))</f>
        <v/>
      </c>
      <c r="EB156" s="390" t="str">
        <f ca="1">+IF(OFFSET('Hygiene Data'!$H$12,0,10*ROW('Hygiene Data'!H150))="","",OFFSET('Hygiene Data'!$H$12,0,10*ROW('Hygiene Data'!H150)))</f>
        <v/>
      </c>
      <c r="EC156" s="390" t="str">
        <f ca="1">+IF(OFFSET('Hygiene Data'!$H$13,0,10*ROW('Hygiene Data'!H150))="","",OFFSET('Hygiene Data'!$H$13,0,10*ROW('Hygiene Data'!H150)))</f>
        <v/>
      </c>
      <c r="ED156" s="390" t="str">
        <f ca="1">+IF(OFFSET('Hygiene Data'!$I$11,0,10*ROW('Hygiene Data'!I150))="","",OFFSET('Hygiene Data'!$I$11,0,10*ROW('Hygiene Data'!I150)))</f>
        <v/>
      </c>
      <c r="EE156" s="390" t="str">
        <f ca="1">+IF(OFFSET('Hygiene Data'!$I$12,0,10*ROW('Hygiene Data'!I150))="","",OFFSET('Hygiene Data'!$I$12,0,10*ROW('Hygiene Data'!I150)))</f>
        <v/>
      </c>
      <c r="EF156" s="390" t="str">
        <f ca="1">+IF(OFFSET('Hygiene Data'!$I$13,0,10*ROW('Hygiene Data'!I150))="","",OFFSET('Hygiene Data'!$I$13,0,10*ROW('Hygiene Data'!I150)))</f>
        <v/>
      </c>
    </row>
    <row r="157" spans="1:136" x14ac:dyDescent="0.25">
      <c r="A157" s="499" t="str">
        <f ca="1">+IF(OFFSET('Water Data'!$B$2,0,10*ROW('Water Data'!E151))="","",OFFSET('Water Data'!$B$2,0,10*ROW('Water Data'!E151)))</f>
        <v/>
      </c>
      <c r="B157" s="499"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26" t="str">
        <f t="shared" ca="1" si="2"/>
        <v/>
      </c>
      <c r="D157" s="527"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27"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27"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27"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27"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27"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27"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27"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27"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27"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27"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27"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27"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27"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27"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27"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27"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27"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28"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28"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28"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28"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28"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28"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28"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28"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28"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28"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28"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28"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28"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28"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28"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28"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28"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28"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28"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28"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28"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28"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28"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28"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28"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28"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28"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28"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28"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28"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29"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605"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29"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29"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29"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29"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29"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29"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29"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29"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29"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29"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29"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29"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29"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29"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29"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29"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90" t="str">
        <f ca="1">+IF(OFFSET('Water Data'!$D$27,0,10*ROW('Water Data'!D151))="","",OFFSET('Water Data'!$D$27,0,10*ROW('Water Data'!D151)))</f>
        <v/>
      </c>
      <c r="BT157" s="390" t="str">
        <f ca="1">+IF(OFFSET('Water Data'!$D$28,0,10*ROW('Water Data'!D151))="","",OFFSET('Water Data'!$D$28,0,10*ROW('Water Data'!D151)))</f>
        <v/>
      </c>
      <c r="BU157" s="390" t="str">
        <f ca="1">+IF(OFFSET('Water Data'!$D$29,0,10*ROW('Water Data'!D151))="","",OFFSET('Water Data'!$D$29,0,10*ROW('Water Data'!D151)))</f>
        <v/>
      </c>
      <c r="BV157" s="390" t="str">
        <f ca="1">+IF(OFFSET('Water Data'!$E$27,0,10*ROW('Water Data'!E151))="","",OFFSET('Water Data'!$E$27,0,10*ROW('Water Data'!E151)))</f>
        <v/>
      </c>
      <c r="BW157" s="390" t="str">
        <f ca="1">+IF(OFFSET('Water Data'!$E$28,0,10*ROW('Water Data'!E151))="","",OFFSET('Water Data'!$E$28,0,10*ROW('Water Data'!E151)))</f>
        <v/>
      </c>
      <c r="BX157" s="390" t="str">
        <f ca="1">+IF(OFFSET('Water Data'!$E$29,0,10*ROW('Water Data'!E151))="","",OFFSET('Water Data'!$E$29,0,10*ROW('Water Data'!E151)))</f>
        <v/>
      </c>
      <c r="BY157" s="390" t="str">
        <f ca="1">+IF(OFFSET('Water Data'!$F$27,0,10*ROW('Water Data'!F151))="","",OFFSET('Water Data'!$F$27,0,10*ROW('Water Data'!F151)))</f>
        <v/>
      </c>
      <c r="BZ157" s="390" t="str">
        <f ca="1">+IF(OFFSET('Water Data'!$F$28,0,10*ROW('Water Data'!F151))="","",OFFSET('Water Data'!$F$28,0,10*ROW('Water Data'!F151)))</f>
        <v/>
      </c>
      <c r="CA157" s="390" t="str">
        <f ca="1">+IF(OFFSET('Water Data'!$F$29,0,10*ROW('Water Data'!F151))="","",OFFSET('Water Data'!$F$29,0,10*ROW('Water Data'!F151)))</f>
        <v/>
      </c>
      <c r="CB157" s="390" t="str">
        <f ca="1">+IF(OFFSET('Water Data'!$G$27,0,10*ROW('Water Data'!G151))="","",OFFSET('Water Data'!$G$27,0,10*ROW('Water Data'!G151)))</f>
        <v/>
      </c>
      <c r="CC157" s="390" t="str">
        <f ca="1">+IF(OFFSET('Water Data'!$G$28,0,10*ROW('Water Data'!G151))="","",OFFSET('Water Data'!$G$28,0,10*ROW('Water Data'!G151)))</f>
        <v/>
      </c>
      <c r="CD157" s="390" t="str">
        <f ca="1">+IF(OFFSET('Water Data'!$G$29,0,10*ROW('Water Data'!G151))="","",OFFSET('Water Data'!$G$29,0,10*ROW('Water Data'!G151)))</f>
        <v/>
      </c>
      <c r="CE157" s="390" t="str">
        <f ca="1">+IF(OFFSET('Water Data'!$H$27,0,10*ROW('Water Data'!H151))="","",OFFSET('Water Data'!$H$27,0,10*ROW('Water Data'!H151)))</f>
        <v/>
      </c>
      <c r="CF157" s="390" t="str">
        <f ca="1">+IF(OFFSET('Water Data'!$H$28,0,10*ROW('Water Data'!H151))="","",OFFSET('Water Data'!$H$28,0,10*ROW('Water Data'!H151)))</f>
        <v/>
      </c>
      <c r="CG157" s="390" t="str">
        <f ca="1">+IF(OFFSET('Water Data'!$H$29,0,10*ROW('Water Data'!H151))="","",OFFSET('Water Data'!$H$29,0,10*ROW('Water Data'!H151)))</f>
        <v/>
      </c>
      <c r="CH157" s="390" t="str">
        <f ca="1">+IF(OFFSET('Water Data'!$I$27,0,10*ROW('Water Data'!I151))="","",OFFSET('Water Data'!$I$27,0,10*ROW('Water Data'!I151)))</f>
        <v/>
      </c>
      <c r="CI157" s="390" t="str">
        <f ca="1">+IF(OFFSET('Water Data'!$I$28,0,10*ROW('Water Data'!I151))="","",OFFSET('Water Data'!$I$28,0,10*ROW('Water Data'!I151)))</f>
        <v/>
      </c>
      <c r="CJ157" s="390" t="str">
        <f ca="1">+IF(OFFSET('Water Data'!$I$29,0,10*ROW('Water Data'!I151))="","",OFFSET('Water Data'!$I$29,0,10*ROW('Water Data'!I151)))</f>
        <v/>
      </c>
      <c r="CK157" s="390" t="str">
        <f ca="1">+IF(OFFSET('Sanitation Data'!$D$28,0,10*ROW('Sanitation Data'!D151))="","",OFFSET('Sanitation Data'!$D$28,0,10*ROW('Sanitation Data'!D151)))</f>
        <v/>
      </c>
      <c r="CL157" s="390" t="str">
        <f ca="1">+IF(OFFSET('Sanitation Data'!$D$29,0,10*ROW('Sanitation Data'!D151))="","",OFFSET('Sanitation Data'!$D$29,0,10*ROW('Sanitation Data'!D151)))</f>
        <v/>
      </c>
      <c r="CM157" s="390" t="str">
        <f ca="1">+IF(OFFSET('Sanitation Data'!$D$30,0,10*ROW('Sanitation Data'!D151))="","",OFFSET('Sanitation Data'!$D$30,0,10*ROW('Sanitation Data'!D151)))</f>
        <v/>
      </c>
      <c r="CN157" s="390" t="str">
        <f ca="1">+IF(OFFSET('Sanitation Data'!$D$31,0,10*ROW('Sanitation Data'!D151))="","",OFFSET('Sanitation Data'!$D$31,0,10*ROW('Sanitation Data'!D151)))</f>
        <v/>
      </c>
      <c r="CO157" s="390" t="str">
        <f ca="1">+IF(OFFSET('Sanitation Data'!$D$32,0,10*ROW('Sanitation Data'!D151))="","",OFFSET('Sanitation Data'!$D$32,0,10*ROW('Sanitation Data'!D151)))</f>
        <v/>
      </c>
      <c r="CP157" s="390" t="str">
        <f ca="1">+IF(OFFSET('Sanitation Data'!$E$28,0,10*ROW('Sanitation Data'!E151))="","",OFFSET('Sanitation Data'!$E$28,0,10*ROW('Sanitation Data'!E151)))</f>
        <v/>
      </c>
      <c r="CQ157" s="390" t="str">
        <f ca="1">+IF(OFFSET('Sanitation Data'!$E$29,0,10*ROW('Sanitation Data'!E151))="","",OFFSET('Sanitation Data'!$E$29,0,10*ROW('Sanitation Data'!E151)))</f>
        <v/>
      </c>
      <c r="CR157" s="390" t="str">
        <f ca="1">+IF(OFFSET('Sanitation Data'!$E$30,0,10*ROW('Sanitation Data'!E151))="","",OFFSET('Sanitation Data'!$E$30,0,10*ROW('Sanitation Data'!E151)))</f>
        <v/>
      </c>
      <c r="CS157" s="390" t="str">
        <f ca="1">+IF(OFFSET('Sanitation Data'!$E$31,0,10*ROW('Sanitation Data'!E151))="","",OFFSET('Sanitation Data'!$E$31,0,10*ROW('Sanitation Data'!E151)))</f>
        <v/>
      </c>
      <c r="CT157" s="390" t="str">
        <f ca="1">+IF(OFFSET('Sanitation Data'!$E$32,0,10*ROW('Sanitation Data'!E151))="","",OFFSET('Sanitation Data'!$E$32,0,10*ROW('Sanitation Data'!E151)))</f>
        <v/>
      </c>
      <c r="CU157" s="390" t="str">
        <f ca="1">+IF(OFFSET('Sanitation Data'!$F$28,0,10*ROW('Sanitation Data'!F151))="","",OFFSET('Sanitation Data'!$F$28,0,10*ROW('Sanitation Data'!F151)))</f>
        <v/>
      </c>
      <c r="CV157" s="390" t="str">
        <f ca="1">+IF(OFFSET('Sanitation Data'!$F$29,0,10*ROW('Sanitation Data'!F151))="","",OFFSET('Sanitation Data'!$F$29,0,10*ROW('Sanitation Data'!F151)))</f>
        <v/>
      </c>
      <c r="CW157" s="390" t="str">
        <f ca="1">+IF(OFFSET('Sanitation Data'!$F$30,0,10*ROW('Sanitation Data'!F151))="","",OFFSET('Sanitation Data'!$F$30,0,10*ROW('Sanitation Data'!F151)))</f>
        <v/>
      </c>
      <c r="CX157" s="390" t="str">
        <f ca="1">+IF(OFFSET('Sanitation Data'!$F$31,0,10*ROW('Sanitation Data'!F151))="","",OFFSET('Sanitation Data'!$F$31,0,10*ROW('Sanitation Data'!F151)))</f>
        <v/>
      </c>
      <c r="CY157" s="390" t="str">
        <f ca="1">+IF(OFFSET('Sanitation Data'!$F$32,0,10*ROW('Sanitation Data'!F151))="","",OFFSET('Sanitation Data'!$F$32,0,10*ROW('Sanitation Data'!F151)))</f>
        <v/>
      </c>
      <c r="CZ157" s="390" t="str">
        <f ca="1">+IF(OFFSET('Sanitation Data'!$G$28,0,10*ROW('Sanitation Data'!G151))="","",OFFSET('Sanitation Data'!$G$28,0,10*ROW('Sanitation Data'!G151)))</f>
        <v/>
      </c>
      <c r="DA157" s="390" t="str">
        <f ca="1">+IF(OFFSET('Sanitation Data'!$G$29,0,10*ROW('Sanitation Data'!G151))="","",OFFSET('Sanitation Data'!$G$29,0,10*ROW('Sanitation Data'!G151)))</f>
        <v/>
      </c>
      <c r="DB157" s="390" t="str">
        <f ca="1">+IF(OFFSET('Sanitation Data'!$G$30,0,10*ROW('Sanitation Data'!G151))="","",OFFSET('Sanitation Data'!$G$30,0,10*ROW('Sanitation Data'!G151)))</f>
        <v/>
      </c>
      <c r="DC157" s="390" t="str">
        <f ca="1">+IF(OFFSET('Sanitation Data'!$G$31,0,10*ROW('Sanitation Data'!G151))="","",OFFSET('Sanitation Data'!$G$31,0,10*ROW('Sanitation Data'!G151)))</f>
        <v/>
      </c>
      <c r="DD157" s="390" t="str">
        <f ca="1">+IF(OFFSET('Sanitation Data'!$G$32,0,10*ROW('Sanitation Data'!G151))="","",OFFSET('Sanitation Data'!$G$32,0,10*ROW('Sanitation Data'!G151)))</f>
        <v/>
      </c>
      <c r="DE157" s="390" t="str">
        <f ca="1">+IF(OFFSET('Sanitation Data'!$H$28,0,10*ROW('Sanitation Data'!H151))="","",OFFSET('Sanitation Data'!$H$28,0,10*ROW('Sanitation Data'!H151)))</f>
        <v/>
      </c>
      <c r="DF157" s="390" t="str">
        <f ca="1">+IF(OFFSET('Sanitation Data'!$H$29,0,10*ROW('Sanitation Data'!H151))="","",OFFSET('Sanitation Data'!$H$29,0,10*ROW('Sanitation Data'!H151)))</f>
        <v/>
      </c>
      <c r="DG157" s="390" t="str">
        <f ca="1">+IF(OFFSET('Sanitation Data'!$H$30,0,10*ROW('Sanitation Data'!H151))="","",OFFSET('Sanitation Data'!$H$30,0,10*ROW('Sanitation Data'!H151)))</f>
        <v/>
      </c>
      <c r="DH157" s="390" t="str">
        <f ca="1">+IF(OFFSET('Sanitation Data'!$H$31,0,10*ROW('Sanitation Data'!H151))="","",OFFSET('Sanitation Data'!$H$31,0,10*ROW('Sanitation Data'!H151)))</f>
        <v/>
      </c>
      <c r="DI157" s="390" t="str">
        <f ca="1">+IF(OFFSET('Sanitation Data'!$H$32,0,10*ROW('Sanitation Data'!H151))="","",OFFSET('Sanitation Data'!$H$32,0,10*ROW('Sanitation Data'!H151)))</f>
        <v/>
      </c>
      <c r="DJ157" s="390" t="str">
        <f ca="1">+IF(OFFSET('Sanitation Data'!$I$28,0,10*ROW('Sanitation Data'!I151))="","",OFFSET('Sanitation Data'!$I$28,0,10*ROW('Sanitation Data'!I151)))</f>
        <v/>
      </c>
      <c r="DK157" s="390" t="str">
        <f ca="1">+IF(OFFSET('Sanitation Data'!$I$29,0,10*ROW('Sanitation Data'!I151))="","",OFFSET('Sanitation Data'!$I$29,0,10*ROW('Sanitation Data'!I151)))</f>
        <v/>
      </c>
      <c r="DL157" s="390" t="str">
        <f ca="1">+IF(OFFSET('Sanitation Data'!$I$30,0,10*ROW('Sanitation Data'!I151))="","",OFFSET('Sanitation Data'!$I$30,0,10*ROW('Sanitation Data'!I151)))</f>
        <v/>
      </c>
      <c r="DM157" s="390" t="str">
        <f ca="1">+IF(OFFSET('Sanitation Data'!$I$31,0,10*ROW('Sanitation Data'!I151))="","",OFFSET('Sanitation Data'!$I$31,0,10*ROW('Sanitation Data'!I151)))</f>
        <v/>
      </c>
      <c r="DN157" s="390" t="str">
        <f ca="1">+IF(OFFSET('Sanitation Data'!$I$32,0,10*ROW('Sanitation Data'!I151))="","",OFFSET('Sanitation Data'!$I$32,0,10*ROW('Sanitation Data'!I151)))</f>
        <v/>
      </c>
      <c r="DO157" s="390" t="str">
        <f ca="1">+IF(OFFSET('Hygiene Data'!$D$11,0,10*ROW('Hygiene Data'!D151))="","",OFFSET('Hygiene Data'!$D$11,0,10*ROW('Hygiene Data'!D151)))</f>
        <v/>
      </c>
      <c r="DP157" s="390" t="str">
        <f ca="1">+IF(OFFSET('Hygiene Data'!$D$12,0,10*ROW('Hygiene Data'!D151))="","",OFFSET('Hygiene Data'!$D$12,0,10*ROW('Hygiene Data'!D151)))</f>
        <v/>
      </c>
      <c r="DQ157" s="390" t="str">
        <f ca="1">+IF(OFFSET('Hygiene Data'!$D$13,0,10*ROW('Hygiene Data'!D151))="","",OFFSET('Hygiene Data'!$D$13,0,10*ROW('Hygiene Data'!D151)))</f>
        <v/>
      </c>
      <c r="DR157" s="390" t="str">
        <f ca="1">+IF(OFFSET('Hygiene Data'!$E$11,0,10*ROW('Hygiene Data'!E151))="","",OFFSET('Hygiene Data'!$E$11,0,10*ROW('Hygiene Data'!E151)))</f>
        <v/>
      </c>
      <c r="DS157" s="390" t="str">
        <f ca="1">+IF(OFFSET('Hygiene Data'!$E$12,0,10*ROW('Hygiene Data'!E151))="","",OFFSET('Hygiene Data'!$E$12,0,10*ROW('Hygiene Data'!E151)))</f>
        <v/>
      </c>
      <c r="DT157" s="390" t="str">
        <f ca="1">+IF(OFFSET('Hygiene Data'!$E$13,0,10*ROW('Hygiene Data'!E151))="","",OFFSET('Hygiene Data'!$E$13,0,10*ROW('Hygiene Data'!E151)))</f>
        <v/>
      </c>
      <c r="DU157" s="390" t="str">
        <f ca="1">+IF(OFFSET('Hygiene Data'!$F$11,0,10*ROW('Hygiene Data'!F151))="","",OFFSET('Hygiene Data'!$F$11,0,10*ROW('Hygiene Data'!F151)))</f>
        <v/>
      </c>
      <c r="DV157" s="390" t="str">
        <f ca="1">+IF(OFFSET('Hygiene Data'!$F$12,0,10*ROW('Hygiene Data'!F151))="","",OFFSET('Hygiene Data'!$F$12,0,10*ROW('Hygiene Data'!F151)))</f>
        <v/>
      </c>
      <c r="DW157" s="390" t="str">
        <f ca="1">+IF(OFFSET('Hygiene Data'!$F$13,0,10*ROW('Hygiene Data'!F151))="","",OFFSET('Hygiene Data'!$F$13,0,10*ROW('Hygiene Data'!F151)))</f>
        <v/>
      </c>
      <c r="DX157" s="390" t="str">
        <f ca="1">+IF(OFFSET('Hygiene Data'!$G$11,0,10*ROW('Hygiene Data'!G151))="","",OFFSET('Hygiene Data'!$G$11,0,10*ROW('Hygiene Data'!G151)))</f>
        <v/>
      </c>
      <c r="DY157" s="390" t="str">
        <f ca="1">+IF(OFFSET('Hygiene Data'!$G$12,0,10*ROW('Hygiene Data'!G151))="","",OFFSET('Hygiene Data'!$G$12,0,10*ROW('Hygiene Data'!G151)))</f>
        <v/>
      </c>
      <c r="DZ157" s="390" t="str">
        <f ca="1">+IF(OFFSET('Hygiene Data'!$G$13,0,10*ROW('Hygiene Data'!G151))="","",OFFSET('Hygiene Data'!$G$13,0,10*ROW('Hygiene Data'!G151)))</f>
        <v/>
      </c>
      <c r="EA157" s="390" t="str">
        <f ca="1">+IF(OFFSET('Hygiene Data'!$H$11,0,10*ROW('Hygiene Data'!H151))="","",OFFSET('Hygiene Data'!$H$11,0,10*ROW('Hygiene Data'!H151)))</f>
        <v/>
      </c>
      <c r="EB157" s="390" t="str">
        <f ca="1">+IF(OFFSET('Hygiene Data'!$H$12,0,10*ROW('Hygiene Data'!H151))="","",OFFSET('Hygiene Data'!$H$12,0,10*ROW('Hygiene Data'!H151)))</f>
        <v/>
      </c>
      <c r="EC157" s="390" t="str">
        <f ca="1">+IF(OFFSET('Hygiene Data'!$H$13,0,10*ROW('Hygiene Data'!H151))="","",OFFSET('Hygiene Data'!$H$13,0,10*ROW('Hygiene Data'!H151)))</f>
        <v/>
      </c>
      <c r="ED157" s="390" t="str">
        <f ca="1">+IF(OFFSET('Hygiene Data'!$I$11,0,10*ROW('Hygiene Data'!I151))="","",OFFSET('Hygiene Data'!$I$11,0,10*ROW('Hygiene Data'!I151)))</f>
        <v/>
      </c>
      <c r="EE157" s="390" t="str">
        <f ca="1">+IF(OFFSET('Hygiene Data'!$I$12,0,10*ROW('Hygiene Data'!I151))="","",OFFSET('Hygiene Data'!$I$12,0,10*ROW('Hygiene Data'!I151)))</f>
        <v/>
      </c>
      <c r="EF157" s="390" t="str">
        <f ca="1">+IF(OFFSET('Hygiene Data'!$I$13,0,10*ROW('Hygiene Data'!I151))="","",OFFSET('Hygiene Data'!$I$13,0,10*ROW('Hygiene Data'!I151)))</f>
        <v/>
      </c>
    </row>
    <row r="158" spans="1:136" x14ac:dyDescent="0.25">
      <c r="A158" s="499" t="str">
        <f ca="1">+IF(OFFSET('Water Data'!$B$2,0,10*ROW('Water Data'!E152))="","",OFFSET('Water Data'!$B$2,0,10*ROW('Water Data'!E152)))</f>
        <v/>
      </c>
      <c r="B158" s="499"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26" t="str">
        <f t="shared" ca="1" si="2"/>
        <v/>
      </c>
      <c r="D158" s="527"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27"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27"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27"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27"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27"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27"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27"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27"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27"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27"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27"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27"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27"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27"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27"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27"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27"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28"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28"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28"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28"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28"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28"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28"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28"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28"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28"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28"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28"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28"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28"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28"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28"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28"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28"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28"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28"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28"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28"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28"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28"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28"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28"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28"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28"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28"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28"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29"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605"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29"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29"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29"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29"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29"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29"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29"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29"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29"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29"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29"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29"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29"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29"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29"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29"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90" t="str">
        <f ca="1">+IF(OFFSET('Water Data'!$D$27,0,10*ROW('Water Data'!D152))="","",OFFSET('Water Data'!$D$27,0,10*ROW('Water Data'!D152)))</f>
        <v/>
      </c>
      <c r="BT158" s="390" t="str">
        <f ca="1">+IF(OFFSET('Water Data'!$D$28,0,10*ROW('Water Data'!D152))="","",OFFSET('Water Data'!$D$28,0,10*ROW('Water Data'!D152)))</f>
        <v/>
      </c>
      <c r="BU158" s="390" t="str">
        <f ca="1">+IF(OFFSET('Water Data'!$D$29,0,10*ROW('Water Data'!D152))="","",OFFSET('Water Data'!$D$29,0,10*ROW('Water Data'!D152)))</f>
        <v/>
      </c>
      <c r="BV158" s="390" t="str">
        <f ca="1">+IF(OFFSET('Water Data'!$E$27,0,10*ROW('Water Data'!E152))="","",OFFSET('Water Data'!$E$27,0,10*ROW('Water Data'!E152)))</f>
        <v/>
      </c>
      <c r="BW158" s="390" t="str">
        <f ca="1">+IF(OFFSET('Water Data'!$E$28,0,10*ROW('Water Data'!E152))="","",OFFSET('Water Data'!$E$28,0,10*ROW('Water Data'!E152)))</f>
        <v/>
      </c>
      <c r="BX158" s="390" t="str">
        <f ca="1">+IF(OFFSET('Water Data'!$E$29,0,10*ROW('Water Data'!E152))="","",OFFSET('Water Data'!$E$29,0,10*ROW('Water Data'!E152)))</f>
        <v/>
      </c>
      <c r="BY158" s="390" t="str">
        <f ca="1">+IF(OFFSET('Water Data'!$F$27,0,10*ROW('Water Data'!F152))="","",OFFSET('Water Data'!$F$27,0,10*ROW('Water Data'!F152)))</f>
        <v/>
      </c>
      <c r="BZ158" s="390" t="str">
        <f ca="1">+IF(OFFSET('Water Data'!$F$28,0,10*ROW('Water Data'!F152))="","",OFFSET('Water Data'!$F$28,0,10*ROW('Water Data'!F152)))</f>
        <v/>
      </c>
      <c r="CA158" s="390" t="str">
        <f ca="1">+IF(OFFSET('Water Data'!$F$29,0,10*ROW('Water Data'!F152))="","",OFFSET('Water Data'!$F$29,0,10*ROW('Water Data'!F152)))</f>
        <v/>
      </c>
      <c r="CB158" s="390" t="str">
        <f ca="1">+IF(OFFSET('Water Data'!$G$27,0,10*ROW('Water Data'!G152))="","",OFFSET('Water Data'!$G$27,0,10*ROW('Water Data'!G152)))</f>
        <v/>
      </c>
      <c r="CC158" s="390" t="str">
        <f ca="1">+IF(OFFSET('Water Data'!$G$28,0,10*ROW('Water Data'!G152))="","",OFFSET('Water Data'!$G$28,0,10*ROW('Water Data'!G152)))</f>
        <v/>
      </c>
      <c r="CD158" s="390" t="str">
        <f ca="1">+IF(OFFSET('Water Data'!$G$29,0,10*ROW('Water Data'!G152))="","",OFFSET('Water Data'!$G$29,0,10*ROW('Water Data'!G152)))</f>
        <v/>
      </c>
      <c r="CE158" s="390" t="str">
        <f ca="1">+IF(OFFSET('Water Data'!$H$27,0,10*ROW('Water Data'!H152))="","",OFFSET('Water Data'!$H$27,0,10*ROW('Water Data'!H152)))</f>
        <v/>
      </c>
      <c r="CF158" s="390" t="str">
        <f ca="1">+IF(OFFSET('Water Data'!$H$28,0,10*ROW('Water Data'!H152))="","",OFFSET('Water Data'!$H$28,0,10*ROW('Water Data'!H152)))</f>
        <v/>
      </c>
      <c r="CG158" s="390" t="str">
        <f ca="1">+IF(OFFSET('Water Data'!$H$29,0,10*ROW('Water Data'!H152))="","",OFFSET('Water Data'!$H$29,0,10*ROW('Water Data'!H152)))</f>
        <v/>
      </c>
      <c r="CH158" s="390" t="str">
        <f ca="1">+IF(OFFSET('Water Data'!$I$27,0,10*ROW('Water Data'!I152))="","",OFFSET('Water Data'!$I$27,0,10*ROW('Water Data'!I152)))</f>
        <v/>
      </c>
      <c r="CI158" s="390" t="str">
        <f ca="1">+IF(OFFSET('Water Data'!$I$28,0,10*ROW('Water Data'!I152))="","",OFFSET('Water Data'!$I$28,0,10*ROW('Water Data'!I152)))</f>
        <v/>
      </c>
      <c r="CJ158" s="390" t="str">
        <f ca="1">+IF(OFFSET('Water Data'!$I$29,0,10*ROW('Water Data'!I152))="","",OFFSET('Water Data'!$I$29,0,10*ROW('Water Data'!I152)))</f>
        <v/>
      </c>
      <c r="CK158" s="390" t="str">
        <f ca="1">+IF(OFFSET('Sanitation Data'!$D$28,0,10*ROW('Sanitation Data'!D152))="","",OFFSET('Sanitation Data'!$D$28,0,10*ROW('Sanitation Data'!D152)))</f>
        <v/>
      </c>
      <c r="CL158" s="390" t="str">
        <f ca="1">+IF(OFFSET('Sanitation Data'!$D$29,0,10*ROW('Sanitation Data'!D152))="","",OFFSET('Sanitation Data'!$D$29,0,10*ROW('Sanitation Data'!D152)))</f>
        <v/>
      </c>
      <c r="CM158" s="390" t="str">
        <f ca="1">+IF(OFFSET('Sanitation Data'!$D$30,0,10*ROW('Sanitation Data'!D152))="","",OFFSET('Sanitation Data'!$D$30,0,10*ROW('Sanitation Data'!D152)))</f>
        <v/>
      </c>
      <c r="CN158" s="390" t="str">
        <f ca="1">+IF(OFFSET('Sanitation Data'!$D$31,0,10*ROW('Sanitation Data'!D152))="","",OFFSET('Sanitation Data'!$D$31,0,10*ROW('Sanitation Data'!D152)))</f>
        <v/>
      </c>
      <c r="CO158" s="390" t="str">
        <f ca="1">+IF(OFFSET('Sanitation Data'!$D$32,0,10*ROW('Sanitation Data'!D152))="","",OFFSET('Sanitation Data'!$D$32,0,10*ROW('Sanitation Data'!D152)))</f>
        <v/>
      </c>
      <c r="CP158" s="390" t="str">
        <f ca="1">+IF(OFFSET('Sanitation Data'!$E$28,0,10*ROW('Sanitation Data'!E152))="","",OFFSET('Sanitation Data'!$E$28,0,10*ROW('Sanitation Data'!E152)))</f>
        <v/>
      </c>
      <c r="CQ158" s="390" t="str">
        <f ca="1">+IF(OFFSET('Sanitation Data'!$E$29,0,10*ROW('Sanitation Data'!E152))="","",OFFSET('Sanitation Data'!$E$29,0,10*ROW('Sanitation Data'!E152)))</f>
        <v/>
      </c>
      <c r="CR158" s="390" t="str">
        <f ca="1">+IF(OFFSET('Sanitation Data'!$E$30,0,10*ROW('Sanitation Data'!E152))="","",OFFSET('Sanitation Data'!$E$30,0,10*ROW('Sanitation Data'!E152)))</f>
        <v/>
      </c>
      <c r="CS158" s="390" t="str">
        <f ca="1">+IF(OFFSET('Sanitation Data'!$E$31,0,10*ROW('Sanitation Data'!E152))="","",OFFSET('Sanitation Data'!$E$31,0,10*ROW('Sanitation Data'!E152)))</f>
        <v/>
      </c>
      <c r="CT158" s="390" t="str">
        <f ca="1">+IF(OFFSET('Sanitation Data'!$E$32,0,10*ROW('Sanitation Data'!E152))="","",OFFSET('Sanitation Data'!$E$32,0,10*ROW('Sanitation Data'!E152)))</f>
        <v/>
      </c>
      <c r="CU158" s="390" t="str">
        <f ca="1">+IF(OFFSET('Sanitation Data'!$F$28,0,10*ROW('Sanitation Data'!F152))="","",OFFSET('Sanitation Data'!$F$28,0,10*ROW('Sanitation Data'!F152)))</f>
        <v/>
      </c>
      <c r="CV158" s="390" t="str">
        <f ca="1">+IF(OFFSET('Sanitation Data'!$F$29,0,10*ROW('Sanitation Data'!F152))="","",OFFSET('Sanitation Data'!$F$29,0,10*ROW('Sanitation Data'!F152)))</f>
        <v/>
      </c>
      <c r="CW158" s="390" t="str">
        <f ca="1">+IF(OFFSET('Sanitation Data'!$F$30,0,10*ROW('Sanitation Data'!F152))="","",OFFSET('Sanitation Data'!$F$30,0,10*ROW('Sanitation Data'!F152)))</f>
        <v/>
      </c>
      <c r="CX158" s="390" t="str">
        <f ca="1">+IF(OFFSET('Sanitation Data'!$F$31,0,10*ROW('Sanitation Data'!F152))="","",OFFSET('Sanitation Data'!$F$31,0,10*ROW('Sanitation Data'!F152)))</f>
        <v/>
      </c>
      <c r="CY158" s="390" t="str">
        <f ca="1">+IF(OFFSET('Sanitation Data'!$F$32,0,10*ROW('Sanitation Data'!F152))="","",OFFSET('Sanitation Data'!$F$32,0,10*ROW('Sanitation Data'!F152)))</f>
        <v/>
      </c>
      <c r="CZ158" s="390" t="str">
        <f ca="1">+IF(OFFSET('Sanitation Data'!$G$28,0,10*ROW('Sanitation Data'!G152))="","",OFFSET('Sanitation Data'!$G$28,0,10*ROW('Sanitation Data'!G152)))</f>
        <v/>
      </c>
      <c r="DA158" s="390" t="str">
        <f ca="1">+IF(OFFSET('Sanitation Data'!$G$29,0,10*ROW('Sanitation Data'!G152))="","",OFFSET('Sanitation Data'!$G$29,0,10*ROW('Sanitation Data'!G152)))</f>
        <v/>
      </c>
      <c r="DB158" s="390" t="str">
        <f ca="1">+IF(OFFSET('Sanitation Data'!$G$30,0,10*ROW('Sanitation Data'!G152))="","",OFFSET('Sanitation Data'!$G$30,0,10*ROW('Sanitation Data'!G152)))</f>
        <v/>
      </c>
      <c r="DC158" s="390" t="str">
        <f ca="1">+IF(OFFSET('Sanitation Data'!$G$31,0,10*ROW('Sanitation Data'!G152))="","",OFFSET('Sanitation Data'!$G$31,0,10*ROW('Sanitation Data'!G152)))</f>
        <v/>
      </c>
      <c r="DD158" s="390" t="str">
        <f ca="1">+IF(OFFSET('Sanitation Data'!$G$32,0,10*ROW('Sanitation Data'!G152))="","",OFFSET('Sanitation Data'!$G$32,0,10*ROW('Sanitation Data'!G152)))</f>
        <v/>
      </c>
      <c r="DE158" s="390" t="str">
        <f ca="1">+IF(OFFSET('Sanitation Data'!$H$28,0,10*ROW('Sanitation Data'!H152))="","",OFFSET('Sanitation Data'!$H$28,0,10*ROW('Sanitation Data'!H152)))</f>
        <v/>
      </c>
      <c r="DF158" s="390" t="str">
        <f ca="1">+IF(OFFSET('Sanitation Data'!$H$29,0,10*ROW('Sanitation Data'!H152))="","",OFFSET('Sanitation Data'!$H$29,0,10*ROW('Sanitation Data'!H152)))</f>
        <v/>
      </c>
      <c r="DG158" s="390" t="str">
        <f ca="1">+IF(OFFSET('Sanitation Data'!$H$30,0,10*ROW('Sanitation Data'!H152))="","",OFFSET('Sanitation Data'!$H$30,0,10*ROW('Sanitation Data'!H152)))</f>
        <v/>
      </c>
      <c r="DH158" s="390" t="str">
        <f ca="1">+IF(OFFSET('Sanitation Data'!$H$31,0,10*ROW('Sanitation Data'!H152))="","",OFFSET('Sanitation Data'!$H$31,0,10*ROW('Sanitation Data'!H152)))</f>
        <v/>
      </c>
      <c r="DI158" s="390" t="str">
        <f ca="1">+IF(OFFSET('Sanitation Data'!$H$32,0,10*ROW('Sanitation Data'!H152))="","",OFFSET('Sanitation Data'!$H$32,0,10*ROW('Sanitation Data'!H152)))</f>
        <v/>
      </c>
      <c r="DJ158" s="390" t="str">
        <f ca="1">+IF(OFFSET('Sanitation Data'!$I$28,0,10*ROW('Sanitation Data'!I152))="","",OFFSET('Sanitation Data'!$I$28,0,10*ROW('Sanitation Data'!I152)))</f>
        <v/>
      </c>
      <c r="DK158" s="390" t="str">
        <f ca="1">+IF(OFFSET('Sanitation Data'!$I$29,0,10*ROW('Sanitation Data'!I152))="","",OFFSET('Sanitation Data'!$I$29,0,10*ROW('Sanitation Data'!I152)))</f>
        <v/>
      </c>
      <c r="DL158" s="390" t="str">
        <f ca="1">+IF(OFFSET('Sanitation Data'!$I$30,0,10*ROW('Sanitation Data'!I152))="","",OFFSET('Sanitation Data'!$I$30,0,10*ROW('Sanitation Data'!I152)))</f>
        <v/>
      </c>
      <c r="DM158" s="390" t="str">
        <f ca="1">+IF(OFFSET('Sanitation Data'!$I$31,0,10*ROW('Sanitation Data'!I152))="","",OFFSET('Sanitation Data'!$I$31,0,10*ROW('Sanitation Data'!I152)))</f>
        <v/>
      </c>
      <c r="DN158" s="390" t="str">
        <f ca="1">+IF(OFFSET('Sanitation Data'!$I$32,0,10*ROW('Sanitation Data'!I152))="","",OFFSET('Sanitation Data'!$I$32,0,10*ROW('Sanitation Data'!I152)))</f>
        <v/>
      </c>
      <c r="DO158" s="390" t="str">
        <f ca="1">+IF(OFFSET('Hygiene Data'!$D$11,0,10*ROW('Hygiene Data'!D152))="","",OFFSET('Hygiene Data'!$D$11,0,10*ROW('Hygiene Data'!D152)))</f>
        <v/>
      </c>
      <c r="DP158" s="390" t="str">
        <f ca="1">+IF(OFFSET('Hygiene Data'!$D$12,0,10*ROW('Hygiene Data'!D152))="","",OFFSET('Hygiene Data'!$D$12,0,10*ROW('Hygiene Data'!D152)))</f>
        <v/>
      </c>
      <c r="DQ158" s="390" t="str">
        <f ca="1">+IF(OFFSET('Hygiene Data'!$D$13,0,10*ROW('Hygiene Data'!D152))="","",OFFSET('Hygiene Data'!$D$13,0,10*ROW('Hygiene Data'!D152)))</f>
        <v/>
      </c>
      <c r="DR158" s="390" t="str">
        <f ca="1">+IF(OFFSET('Hygiene Data'!$E$11,0,10*ROW('Hygiene Data'!E152))="","",OFFSET('Hygiene Data'!$E$11,0,10*ROW('Hygiene Data'!E152)))</f>
        <v/>
      </c>
      <c r="DS158" s="390" t="str">
        <f ca="1">+IF(OFFSET('Hygiene Data'!$E$12,0,10*ROW('Hygiene Data'!E152))="","",OFFSET('Hygiene Data'!$E$12,0,10*ROW('Hygiene Data'!E152)))</f>
        <v/>
      </c>
      <c r="DT158" s="390" t="str">
        <f ca="1">+IF(OFFSET('Hygiene Data'!$E$13,0,10*ROW('Hygiene Data'!E152))="","",OFFSET('Hygiene Data'!$E$13,0,10*ROW('Hygiene Data'!E152)))</f>
        <v/>
      </c>
      <c r="DU158" s="390" t="str">
        <f ca="1">+IF(OFFSET('Hygiene Data'!$F$11,0,10*ROW('Hygiene Data'!F152))="","",OFFSET('Hygiene Data'!$F$11,0,10*ROW('Hygiene Data'!F152)))</f>
        <v/>
      </c>
      <c r="DV158" s="390" t="str">
        <f ca="1">+IF(OFFSET('Hygiene Data'!$F$12,0,10*ROW('Hygiene Data'!F152))="","",OFFSET('Hygiene Data'!$F$12,0,10*ROW('Hygiene Data'!F152)))</f>
        <v/>
      </c>
      <c r="DW158" s="390" t="str">
        <f ca="1">+IF(OFFSET('Hygiene Data'!$F$13,0,10*ROW('Hygiene Data'!F152))="","",OFFSET('Hygiene Data'!$F$13,0,10*ROW('Hygiene Data'!F152)))</f>
        <v/>
      </c>
      <c r="DX158" s="390" t="str">
        <f ca="1">+IF(OFFSET('Hygiene Data'!$G$11,0,10*ROW('Hygiene Data'!G152))="","",OFFSET('Hygiene Data'!$G$11,0,10*ROW('Hygiene Data'!G152)))</f>
        <v/>
      </c>
      <c r="DY158" s="390" t="str">
        <f ca="1">+IF(OFFSET('Hygiene Data'!$G$12,0,10*ROW('Hygiene Data'!G152))="","",OFFSET('Hygiene Data'!$G$12,0,10*ROW('Hygiene Data'!G152)))</f>
        <v/>
      </c>
      <c r="DZ158" s="390" t="str">
        <f ca="1">+IF(OFFSET('Hygiene Data'!$G$13,0,10*ROW('Hygiene Data'!G152))="","",OFFSET('Hygiene Data'!$G$13,0,10*ROW('Hygiene Data'!G152)))</f>
        <v/>
      </c>
      <c r="EA158" s="390" t="str">
        <f ca="1">+IF(OFFSET('Hygiene Data'!$H$11,0,10*ROW('Hygiene Data'!H152))="","",OFFSET('Hygiene Data'!$H$11,0,10*ROW('Hygiene Data'!H152)))</f>
        <v/>
      </c>
      <c r="EB158" s="390" t="str">
        <f ca="1">+IF(OFFSET('Hygiene Data'!$H$12,0,10*ROW('Hygiene Data'!H152))="","",OFFSET('Hygiene Data'!$H$12,0,10*ROW('Hygiene Data'!H152)))</f>
        <v/>
      </c>
      <c r="EC158" s="390" t="str">
        <f ca="1">+IF(OFFSET('Hygiene Data'!$H$13,0,10*ROW('Hygiene Data'!H152))="","",OFFSET('Hygiene Data'!$H$13,0,10*ROW('Hygiene Data'!H152)))</f>
        <v/>
      </c>
      <c r="ED158" s="390" t="str">
        <f ca="1">+IF(OFFSET('Hygiene Data'!$I$11,0,10*ROW('Hygiene Data'!I152))="","",OFFSET('Hygiene Data'!$I$11,0,10*ROW('Hygiene Data'!I152)))</f>
        <v/>
      </c>
      <c r="EE158" s="390" t="str">
        <f ca="1">+IF(OFFSET('Hygiene Data'!$I$12,0,10*ROW('Hygiene Data'!I152))="","",OFFSET('Hygiene Data'!$I$12,0,10*ROW('Hygiene Data'!I152)))</f>
        <v/>
      </c>
      <c r="EF158" s="390" t="str">
        <f ca="1">+IF(OFFSET('Hygiene Data'!$I$13,0,10*ROW('Hygiene Data'!I152))="","",OFFSET('Hygiene Data'!$I$13,0,10*ROW('Hygiene Data'!I152)))</f>
        <v/>
      </c>
    </row>
    <row r="159" spans="1:136" x14ac:dyDescent="0.25">
      <c r="A159" s="499" t="str">
        <f ca="1">+IF(OFFSET('Water Data'!$B$2,0,10*ROW('Water Data'!E153))="","",OFFSET('Water Data'!$B$2,0,10*ROW('Water Data'!E153)))</f>
        <v/>
      </c>
      <c r="B159" s="499"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26" t="str">
        <f t="shared" ca="1" si="2"/>
        <v/>
      </c>
      <c r="D159" s="527"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27"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27"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27"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27"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27"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27"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27"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27"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27"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27"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27"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27"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27"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27"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27"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27"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27"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28"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28"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28"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28"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28"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28"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28"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28"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28"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28"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28"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28"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28"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28"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28"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28"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28"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28"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28"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28"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28"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28"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28"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28"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28"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28"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28"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28"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28"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28"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29"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605"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29"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29"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29"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29"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29"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29"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29"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29"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29"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29"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29"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29"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29"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29"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29"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29"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90" t="str">
        <f ca="1">+IF(OFFSET('Water Data'!$D$27,0,10*ROW('Water Data'!D153))="","",OFFSET('Water Data'!$D$27,0,10*ROW('Water Data'!D153)))</f>
        <v/>
      </c>
      <c r="BT159" s="390" t="str">
        <f ca="1">+IF(OFFSET('Water Data'!$D$28,0,10*ROW('Water Data'!D153))="","",OFFSET('Water Data'!$D$28,0,10*ROW('Water Data'!D153)))</f>
        <v/>
      </c>
      <c r="BU159" s="390" t="str">
        <f ca="1">+IF(OFFSET('Water Data'!$D$29,0,10*ROW('Water Data'!D153))="","",OFFSET('Water Data'!$D$29,0,10*ROW('Water Data'!D153)))</f>
        <v/>
      </c>
      <c r="BV159" s="390" t="str">
        <f ca="1">+IF(OFFSET('Water Data'!$E$27,0,10*ROW('Water Data'!E153))="","",OFFSET('Water Data'!$E$27,0,10*ROW('Water Data'!E153)))</f>
        <v/>
      </c>
      <c r="BW159" s="390" t="str">
        <f ca="1">+IF(OFFSET('Water Data'!$E$28,0,10*ROW('Water Data'!E153))="","",OFFSET('Water Data'!$E$28,0,10*ROW('Water Data'!E153)))</f>
        <v/>
      </c>
      <c r="BX159" s="390" t="str">
        <f ca="1">+IF(OFFSET('Water Data'!$E$29,0,10*ROW('Water Data'!E153))="","",OFFSET('Water Data'!$E$29,0,10*ROW('Water Data'!E153)))</f>
        <v/>
      </c>
      <c r="BY159" s="390" t="str">
        <f ca="1">+IF(OFFSET('Water Data'!$F$27,0,10*ROW('Water Data'!F153))="","",OFFSET('Water Data'!$F$27,0,10*ROW('Water Data'!F153)))</f>
        <v/>
      </c>
      <c r="BZ159" s="390" t="str">
        <f ca="1">+IF(OFFSET('Water Data'!$F$28,0,10*ROW('Water Data'!F153))="","",OFFSET('Water Data'!$F$28,0,10*ROW('Water Data'!F153)))</f>
        <v/>
      </c>
      <c r="CA159" s="390" t="str">
        <f ca="1">+IF(OFFSET('Water Data'!$F$29,0,10*ROW('Water Data'!F153))="","",OFFSET('Water Data'!$F$29,0,10*ROW('Water Data'!F153)))</f>
        <v/>
      </c>
      <c r="CB159" s="390" t="str">
        <f ca="1">+IF(OFFSET('Water Data'!$G$27,0,10*ROW('Water Data'!G153))="","",OFFSET('Water Data'!$G$27,0,10*ROW('Water Data'!G153)))</f>
        <v/>
      </c>
      <c r="CC159" s="390" t="str">
        <f ca="1">+IF(OFFSET('Water Data'!$G$28,0,10*ROW('Water Data'!G153))="","",OFFSET('Water Data'!$G$28,0,10*ROW('Water Data'!G153)))</f>
        <v/>
      </c>
      <c r="CD159" s="390" t="str">
        <f ca="1">+IF(OFFSET('Water Data'!$G$29,0,10*ROW('Water Data'!G153))="","",OFFSET('Water Data'!$G$29,0,10*ROW('Water Data'!G153)))</f>
        <v/>
      </c>
      <c r="CE159" s="390" t="str">
        <f ca="1">+IF(OFFSET('Water Data'!$H$27,0,10*ROW('Water Data'!H153))="","",OFFSET('Water Data'!$H$27,0,10*ROW('Water Data'!H153)))</f>
        <v/>
      </c>
      <c r="CF159" s="390" t="str">
        <f ca="1">+IF(OFFSET('Water Data'!$H$28,0,10*ROW('Water Data'!H153))="","",OFFSET('Water Data'!$H$28,0,10*ROW('Water Data'!H153)))</f>
        <v/>
      </c>
      <c r="CG159" s="390" t="str">
        <f ca="1">+IF(OFFSET('Water Data'!$H$29,0,10*ROW('Water Data'!H153))="","",OFFSET('Water Data'!$H$29,0,10*ROW('Water Data'!H153)))</f>
        <v/>
      </c>
      <c r="CH159" s="390" t="str">
        <f ca="1">+IF(OFFSET('Water Data'!$I$27,0,10*ROW('Water Data'!I153))="","",OFFSET('Water Data'!$I$27,0,10*ROW('Water Data'!I153)))</f>
        <v/>
      </c>
      <c r="CI159" s="390" t="str">
        <f ca="1">+IF(OFFSET('Water Data'!$I$28,0,10*ROW('Water Data'!I153))="","",OFFSET('Water Data'!$I$28,0,10*ROW('Water Data'!I153)))</f>
        <v/>
      </c>
      <c r="CJ159" s="390" t="str">
        <f ca="1">+IF(OFFSET('Water Data'!$I$29,0,10*ROW('Water Data'!I153))="","",OFFSET('Water Data'!$I$29,0,10*ROW('Water Data'!I153)))</f>
        <v/>
      </c>
      <c r="CK159" s="390" t="str">
        <f ca="1">+IF(OFFSET('Sanitation Data'!$D$28,0,10*ROW('Sanitation Data'!D153))="","",OFFSET('Sanitation Data'!$D$28,0,10*ROW('Sanitation Data'!D153)))</f>
        <v/>
      </c>
      <c r="CL159" s="390" t="str">
        <f ca="1">+IF(OFFSET('Sanitation Data'!$D$29,0,10*ROW('Sanitation Data'!D153))="","",OFFSET('Sanitation Data'!$D$29,0,10*ROW('Sanitation Data'!D153)))</f>
        <v/>
      </c>
      <c r="CM159" s="390" t="str">
        <f ca="1">+IF(OFFSET('Sanitation Data'!$D$30,0,10*ROW('Sanitation Data'!D153))="","",OFFSET('Sanitation Data'!$D$30,0,10*ROW('Sanitation Data'!D153)))</f>
        <v/>
      </c>
      <c r="CN159" s="390" t="str">
        <f ca="1">+IF(OFFSET('Sanitation Data'!$D$31,0,10*ROW('Sanitation Data'!D153))="","",OFFSET('Sanitation Data'!$D$31,0,10*ROW('Sanitation Data'!D153)))</f>
        <v/>
      </c>
      <c r="CO159" s="390" t="str">
        <f ca="1">+IF(OFFSET('Sanitation Data'!$D$32,0,10*ROW('Sanitation Data'!D153))="","",OFFSET('Sanitation Data'!$D$32,0,10*ROW('Sanitation Data'!D153)))</f>
        <v/>
      </c>
      <c r="CP159" s="390" t="str">
        <f ca="1">+IF(OFFSET('Sanitation Data'!$E$28,0,10*ROW('Sanitation Data'!E153))="","",OFFSET('Sanitation Data'!$E$28,0,10*ROW('Sanitation Data'!E153)))</f>
        <v/>
      </c>
      <c r="CQ159" s="390" t="str">
        <f ca="1">+IF(OFFSET('Sanitation Data'!$E$29,0,10*ROW('Sanitation Data'!E153))="","",OFFSET('Sanitation Data'!$E$29,0,10*ROW('Sanitation Data'!E153)))</f>
        <v/>
      </c>
      <c r="CR159" s="390" t="str">
        <f ca="1">+IF(OFFSET('Sanitation Data'!$E$30,0,10*ROW('Sanitation Data'!E153))="","",OFFSET('Sanitation Data'!$E$30,0,10*ROW('Sanitation Data'!E153)))</f>
        <v/>
      </c>
      <c r="CS159" s="390" t="str">
        <f ca="1">+IF(OFFSET('Sanitation Data'!$E$31,0,10*ROW('Sanitation Data'!E153))="","",OFFSET('Sanitation Data'!$E$31,0,10*ROW('Sanitation Data'!E153)))</f>
        <v/>
      </c>
      <c r="CT159" s="390" t="str">
        <f ca="1">+IF(OFFSET('Sanitation Data'!$E$32,0,10*ROW('Sanitation Data'!E153))="","",OFFSET('Sanitation Data'!$E$32,0,10*ROW('Sanitation Data'!E153)))</f>
        <v/>
      </c>
      <c r="CU159" s="390" t="str">
        <f ca="1">+IF(OFFSET('Sanitation Data'!$F$28,0,10*ROW('Sanitation Data'!F153))="","",OFFSET('Sanitation Data'!$F$28,0,10*ROW('Sanitation Data'!F153)))</f>
        <v/>
      </c>
      <c r="CV159" s="390" t="str">
        <f ca="1">+IF(OFFSET('Sanitation Data'!$F$29,0,10*ROW('Sanitation Data'!F153))="","",OFFSET('Sanitation Data'!$F$29,0,10*ROW('Sanitation Data'!F153)))</f>
        <v/>
      </c>
      <c r="CW159" s="390" t="str">
        <f ca="1">+IF(OFFSET('Sanitation Data'!$F$30,0,10*ROW('Sanitation Data'!F153))="","",OFFSET('Sanitation Data'!$F$30,0,10*ROW('Sanitation Data'!F153)))</f>
        <v/>
      </c>
      <c r="CX159" s="390" t="str">
        <f ca="1">+IF(OFFSET('Sanitation Data'!$F$31,0,10*ROW('Sanitation Data'!F153))="","",OFFSET('Sanitation Data'!$F$31,0,10*ROW('Sanitation Data'!F153)))</f>
        <v/>
      </c>
      <c r="CY159" s="390" t="str">
        <f ca="1">+IF(OFFSET('Sanitation Data'!$F$32,0,10*ROW('Sanitation Data'!F153))="","",OFFSET('Sanitation Data'!$F$32,0,10*ROW('Sanitation Data'!F153)))</f>
        <v/>
      </c>
      <c r="CZ159" s="390" t="str">
        <f ca="1">+IF(OFFSET('Sanitation Data'!$G$28,0,10*ROW('Sanitation Data'!G153))="","",OFFSET('Sanitation Data'!$G$28,0,10*ROW('Sanitation Data'!G153)))</f>
        <v/>
      </c>
      <c r="DA159" s="390" t="str">
        <f ca="1">+IF(OFFSET('Sanitation Data'!$G$29,0,10*ROW('Sanitation Data'!G153))="","",OFFSET('Sanitation Data'!$G$29,0,10*ROW('Sanitation Data'!G153)))</f>
        <v/>
      </c>
      <c r="DB159" s="390" t="str">
        <f ca="1">+IF(OFFSET('Sanitation Data'!$G$30,0,10*ROW('Sanitation Data'!G153))="","",OFFSET('Sanitation Data'!$G$30,0,10*ROW('Sanitation Data'!G153)))</f>
        <v/>
      </c>
      <c r="DC159" s="390" t="str">
        <f ca="1">+IF(OFFSET('Sanitation Data'!$G$31,0,10*ROW('Sanitation Data'!G153))="","",OFFSET('Sanitation Data'!$G$31,0,10*ROW('Sanitation Data'!G153)))</f>
        <v/>
      </c>
      <c r="DD159" s="390" t="str">
        <f ca="1">+IF(OFFSET('Sanitation Data'!$G$32,0,10*ROW('Sanitation Data'!G153))="","",OFFSET('Sanitation Data'!$G$32,0,10*ROW('Sanitation Data'!G153)))</f>
        <v/>
      </c>
      <c r="DE159" s="390" t="str">
        <f ca="1">+IF(OFFSET('Sanitation Data'!$H$28,0,10*ROW('Sanitation Data'!H153))="","",OFFSET('Sanitation Data'!$H$28,0,10*ROW('Sanitation Data'!H153)))</f>
        <v/>
      </c>
      <c r="DF159" s="390" t="str">
        <f ca="1">+IF(OFFSET('Sanitation Data'!$H$29,0,10*ROW('Sanitation Data'!H153))="","",OFFSET('Sanitation Data'!$H$29,0,10*ROW('Sanitation Data'!H153)))</f>
        <v/>
      </c>
      <c r="DG159" s="390" t="str">
        <f ca="1">+IF(OFFSET('Sanitation Data'!$H$30,0,10*ROW('Sanitation Data'!H153))="","",OFFSET('Sanitation Data'!$H$30,0,10*ROW('Sanitation Data'!H153)))</f>
        <v/>
      </c>
      <c r="DH159" s="390" t="str">
        <f ca="1">+IF(OFFSET('Sanitation Data'!$H$31,0,10*ROW('Sanitation Data'!H153))="","",OFFSET('Sanitation Data'!$H$31,0,10*ROW('Sanitation Data'!H153)))</f>
        <v/>
      </c>
      <c r="DI159" s="390" t="str">
        <f ca="1">+IF(OFFSET('Sanitation Data'!$H$32,0,10*ROW('Sanitation Data'!H153))="","",OFFSET('Sanitation Data'!$H$32,0,10*ROW('Sanitation Data'!H153)))</f>
        <v/>
      </c>
      <c r="DJ159" s="390" t="str">
        <f ca="1">+IF(OFFSET('Sanitation Data'!$I$28,0,10*ROW('Sanitation Data'!I153))="","",OFFSET('Sanitation Data'!$I$28,0,10*ROW('Sanitation Data'!I153)))</f>
        <v/>
      </c>
      <c r="DK159" s="390" t="str">
        <f ca="1">+IF(OFFSET('Sanitation Data'!$I$29,0,10*ROW('Sanitation Data'!I153))="","",OFFSET('Sanitation Data'!$I$29,0,10*ROW('Sanitation Data'!I153)))</f>
        <v/>
      </c>
      <c r="DL159" s="390" t="str">
        <f ca="1">+IF(OFFSET('Sanitation Data'!$I$30,0,10*ROW('Sanitation Data'!I153))="","",OFFSET('Sanitation Data'!$I$30,0,10*ROW('Sanitation Data'!I153)))</f>
        <v/>
      </c>
      <c r="DM159" s="390" t="str">
        <f ca="1">+IF(OFFSET('Sanitation Data'!$I$31,0,10*ROW('Sanitation Data'!I153))="","",OFFSET('Sanitation Data'!$I$31,0,10*ROW('Sanitation Data'!I153)))</f>
        <v/>
      </c>
      <c r="DN159" s="390" t="str">
        <f ca="1">+IF(OFFSET('Sanitation Data'!$I$32,0,10*ROW('Sanitation Data'!I153))="","",OFFSET('Sanitation Data'!$I$32,0,10*ROW('Sanitation Data'!I153)))</f>
        <v/>
      </c>
      <c r="DO159" s="390" t="str">
        <f ca="1">+IF(OFFSET('Hygiene Data'!$D$11,0,10*ROW('Hygiene Data'!D153))="","",OFFSET('Hygiene Data'!$D$11,0,10*ROW('Hygiene Data'!D153)))</f>
        <v/>
      </c>
      <c r="DP159" s="390" t="str">
        <f ca="1">+IF(OFFSET('Hygiene Data'!$D$12,0,10*ROW('Hygiene Data'!D153))="","",OFFSET('Hygiene Data'!$D$12,0,10*ROW('Hygiene Data'!D153)))</f>
        <v/>
      </c>
      <c r="DQ159" s="390" t="str">
        <f ca="1">+IF(OFFSET('Hygiene Data'!$D$13,0,10*ROW('Hygiene Data'!D153))="","",OFFSET('Hygiene Data'!$D$13,0,10*ROW('Hygiene Data'!D153)))</f>
        <v/>
      </c>
      <c r="DR159" s="390" t="str">
        <f ca="1">+IF(OFFSET('Hygiene Data'!$E$11,0,10*ROW('Hygiene Data'!E153))="","",OFFSET('Hygiene Data'!$E$11,0,10*ROW('Hygiene Data'!E153)))</f>
        <v/>
      </c>
      <c r="DS159" s="390" t="str">
        <f ca="1">+IF(OFFSET('Hygiene Data'!$E$12,0,10*ROW('Hygiene Data'!E153))="","",OFFSET('Hygiene Data'!$E$12,0,10*ROW('Hygiene Data'!E153)))</f>
        <v/>
      </c>
      <c r="DT159" s="390" t="str">
        <f ca="1">+IF(OFFSET('Hygiene Data'!$E$13,0,10*ROW('Hygiene Data'!E153))="","",OFFSET('Hygiene Data'!$E$13,0,10*ROW('Hygiene Data'!E153)))</f>
        <v/>
      </c>
      <c r="DU159" s="390" t="str">
        <f ca="1">+IF(OFFSET('Hygiene Data'!$F$11,0,10*ROW('Hygiene Data'!F153))="","",OFFSET('Hygiene Data'!$F$11,0,10*ROW('Hygiene Data'!F153)))</f>
        <v/>
      </c>
      <c r="DV159" s="390" t="str">
        <f ca="1">+IF(OFFSET('Hygiene Data'!$F$12,0,10*ROW('Hygiene Data'!F153))="","",OFFSET('Hygiene Data'!$F$12,0,10*ROW('Hygiene Data'!F153)))</f>
        <v/>
      </c>
      <c r="DW159" s="390" t="str">
        <f ca="1">+IF(OFFSET('Hygiene Data'!$F$13,0,10*ROW('Hygiene Data'!F153))="","",OFFSET('Hygiene Data'!$F$13,0,10*ROW('Hygiene Data'!F153)))</f>
        <v/>
      </c>
      <c r="DX159" s="390" t="str">
        <f ca="1">+IF(OFFSET('Hygiene Data'!$G$11,0,10*ROW('Hygiene Data'!G153))="","",OFFSET('Hygiene Data'!$G$11,0,10*ROW('Hygiene Data'!G153)))</f>
        <v/>
      </c>
      <c r="DY159" s="390" t="str">
        <f ca="1">+IF(OFFSET('Hygiene Data'!$G$12,0,10*ROW('Hygiene Data'!G153))="","",OFFSET('Hygiene Data'!$G$12,0,10*ROW('Hygiene Data'!G153)))</f>
        <v/>
      </c>
      <c r="DZ159" s="390" t="str">
        <f ca="1">+IF(OFFSET('Hygiene Data'!$G$13,0,10*ROW('Hygiene Data'!G153))="","",OFFSET('Hygiene Data'!$G$13,0,10*ROW('Hygiene Data'!G153)))</f>
        <v/>
      </c>
      <c r="EA159" s="390" t="str">
        <f ca="1">+IF(OFFSET('Hygiene Data'!$H$11,0,10*ROW('Hygiene Data'!H153))="","",OFFSET('Hygiene Data'!$H$11,0,10*ROW('Hygiene Data'!H153)))</f>
        <v/>
      </c>
      <c r="EB159" s="390" t="str">
        <f ca="1">+IF(OFFSET('Hygiene Data'!$H$12,0,10*ROW('Hygiene Data'!H153))="","",OFFSET('Hygiene Data'!$H$12,0,10*ROW('Hygiene Data'!H153)))</f>
        <v/>
      </c>
      <c r="EC159" s="390" t="str">
        <f ca="1">+IF(OFFSET('Hygiene Data'!$H$13,0,10*ROW('Hygiene Data'!H153))="","",OFFSET('Hygiene Data'!$H$13,0,10*ROW('Hygiene Data'!H153)))</f>
        <v/>
      </c>
      <c r="ED159" s="390" t="str">
        <f ca="1">+IF(OFFSET('Hygiene Data'!$I$11,0,10*ROW('Hygiene Data'!I153))="","",OFFSET('Hygiene Data'!$I$11,0,10*ROW('Hygiene Data'!I153)))</f>
        <v/>
      </c>
      <c r="EE159" s="390" t="str">
        <f ca="1">+IF(OFFSET('Hygiene Data'!$I$12,0,10*ROW('Hygiene Data'!I153))="","",OFFSET('Hygiene Data'!$I$12,0,10*ROW('Hygiene Data'!I153)))</f>
        <v/>
      </c>
      <c r="EF159" s="390" t="str">
        <f ca="1">+IF(OFFSET('Hygiene Data'!$I$13,0,10*ROW('Hygiene Data'!I153))="","",OFFSET('Hygiene Data'!$I$13,0,10*ROW('Hygiene Data'!I153)))</f>
        <v/>
      </c>
    </row>
    <row r="160" spans="1:136" x14ac:dyDescent="0.25">
      <c r="A160" s="499" t="str">
        <f ca="1">+IF(OFFSET('Water Data'!$B$2,0,10*ROW('Water Data'!E154))="","",OFFSET('Water Data'!$B$2,0,10*ROW('Water Data'!E154)))</f>
        <v/>
      </c>
      <c r="B160" s="499"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26" t="str">
        <f t="shared" ca="1" si="2"/>
        <v/>
      </c>
      <c r="D160" s="527"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27"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27"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27"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27"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27"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27"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27"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27"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27"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27"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27"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27"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27"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27"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27"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27"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27"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28"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28"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28"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28"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28"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28"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28"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28"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28"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28"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28"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28"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28"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28"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28"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28"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28"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28"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28"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28"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28"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28"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28"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28"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28"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28"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28"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28"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28"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28"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29"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605"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29"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29"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29"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29"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29"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29"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29"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29"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29"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29"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29"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29"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29"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29"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29"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29"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90" t="str">
        <f ca="1">+IF(OFFSET('Water Data'!$D$27,0,10*ROW('Water Data'!D154))="","",OFFSET('Water Data'!$D$27,0,10*ROW('Water Data'!D154)))</f>
        <v/>
      </c>
      <c r="BT160" s="390" t="str">
        <f ca="1">+IF(OFFSET('Water Data'!$D$28,0,10*ROW('Water Data'!D154))="","",OFFSET('Water Data'!$D$28,0,10*ROW('Water Data'!D154)))</f>
        <v/>
      </c>
      <c r="BU160" s="390" t="str">
        <f ca="1">+IF(OFFSET('Water Data'!$D$29,0,10*ROW('Water Data'!D154))="","",OFFSET('Water Data'!$D$29,0,10*ROW('Water Data'!D154)))</f>
        <v/>
      </c>
      <c r="BV160" s="390" t="str">
        <f ca="1">+IF(OFFSET('Water Data'!$E$27,0,10*ROW('Water Data'!E154))="","",OFFSET('Water Data'!$E$27,0,10*ROW('Water Data'!E154)))</f>
        <v/>
      </c>
      <c r="BW160" s="390" t="str">
        <f ca="1">+IF(OFFSET('Water Data'!$E$28,0,10*ROW('Water Data'!E154))="","",OFFSET('Water Data'!$E$28,0,10*ROW('Water Data'!E154)))</f>
        <v/>
      </c>
      <c r="BX160" s="390" t="str">
        <f ca="1">+IF(OFFSET('Water Data'!$E$29,0,10*ROW('Water Data'!E154))="","",OFFSET('Water Data'!$E$29,0,10*ROW('Water Data'!E154)))</f>
        <v/>
      </c>
      <c r="BY160" s="390" t="str">
        <f ca="1">+IF(OFFSET('Water Data'!$F$27,0,10*ROW('Water Data'!F154))="","",OFFSET('Water Data'!$F$27,0,10*ROW('Water Data'!F154)))</f>
        <v/>
      </c>
      <c r="BZ160" s="390" t="str">
        <f ca="1">+IF(OFFSET('Water Data'!$F$28,0,10*ROW('Water Data'!F154))="","",OFFSET('Water Data'!$F$28,0,10*ROW('Water Data'!F154)))</f>
        <v/>
      </c>
      <c r="CA160" s="390" t="str">
        <f ca="1">+IF(OFFSET('Water Data'!$F$29,0,10*ROW('Water Data'!F154))="","",OFFSET('Water Data'!$F$29,0,10*ROW('Water Data'!F154)))</f>
        <v/>
      </c>
      <c r="CB160" s="390" t="str">
        <f ca="1">+IF(OFFSET('Water Data'!$G$27,0,10*ROW('Water Data'!G154))="","",OFFSET('Water Data'!$G$27,0,10*ROW('Water Data'!G154)))</f>
        <v/>
      </c>
      <c r="CC160" s="390" t="str">
        <f ca="1">+IF(OFFSET('Water Data'!$G$28,0,10*ROW('Water Data'!G154))="","",OFFSET('Water Data'!$G$28,0,10*ROW('Water Data'!G154)))</f>
        <v/>
      </c>
      <c r="CD160" s="390" t="str">
        <f ca="1">+IF(OFFSET('Water Data'!$G$29,0,10*ROW('Water Data'!G154))="","",OFFSET('Water Data'!$G$29,0,10*ROW('Water Data'!G154)))</f>
        <v/>
      </c>
      <c r="CE160" s="390" t="str">
        <f ca="1">+IF(OFFSET('Water Data'!$H$27,0,10*ROW('Water Data'!H154))="","",OFFSET('Water Data'!$H$27,0,10*ROW('Water Data'!H154)))</f>
        <v/>
      </c>
      <c r="CF160" s="390" t="str">
        <f ca="1">+IF(OFFSET('Water Data'!$H$28,0,10*ROW('Water Data'!H154))="","",OFFSET('Water Data'!$H$28,0,10*ROW('Water Data'!H154)))</f>
        <v/>
      </c>
      <c r="CG160" s="390" t="str">
        <f ca="1">+IF(OFFSET('Water Data'!$H$29,0,10*ROW('Water Data'!H154))="","",OFFSET('Water Data'!$H$29,0,10*ROW('Water Data'!H154)))</f>
        <v/>
      </c>
      <c r="CH160" s="390" t="str">
        <f ca="1">+IF(OFFSET('Water Data'!$I$27,0,10*ROW('Water Data'!I154))="","",OFFSET('Water Data'!$I$27,0,10*ROW('Water Data'!I154)))</f>
        <v/>
      </c>
      <c r="CI160" s="390" t="str">
        <f ca="1">+IF(OFFSET('Water Data'!$I$28,0,10*ROW('Water Data'!I154))="","",OFFSET('Water Data'!$I$28,0,10*ROW('Water Data'!I154)))</f>
        <v/>
      </c>
      <c r="CJ160" s="390" t="str">
        <f ca="1">+IF(OFFSET('Water Data'!$I$29,0,10*ROW('Water Data'!I154))="","",OFFSET('Water Data'!$I$29,0,10*ROW('Water Data'!I154)))</f>
        <v/>
      </c>
      <c r="CK160" s="390" t="str">
        <f ca="1">+IF(OFFSET('Sanitation Data'!$D$28,0,10*ROW('Sanitation Data'!D154))="","",OFFSET('Sanitation Data'!$D$28,0,10*ROW('Sanitation Data'!D154)))</f>
        <v/>
      </c>
      <c r="CL160" s="390" t="str">
        <f ca="1">+IF(OFFSET('Sanitation Data'!$D$29,0,10*ROW('Sanitation Data'!D154))="","",OFFSET('Sanitation Data'!$D$29,0,10*ROW('Sanitation Data'!D154)))</f>
        <v/>
      </c>
      <c r="CM160" s="390" t="str">
        <f ca="1">+IF(OFFSET('Sanitation Data'!$D$30,0,10*ROW('Sanitation Data'!D154))="","",OFFSET('Sanitation Data'!$D$30,0,10*ROW('Sanitation Data'!D154)))</f>
        <v/>
      </c>
      <c r="CN160" s="390" t="str">
        <f ca="1">+IF(OFFSET('Sanitation Data'!$D$31,0,10*ROW('Sanitation Data'!D154))="","",OFFSET('Sanitation Data'!$D$31,0,10*ROW('Sanitation Data'!D154)))</f>
        <v/>
      </c>
      <c r="CO160" s="390" t="str">
        <f ca="1">+IF(OFFSET('Sanitation Data'!$D$32,0,10*ROW('Sanitation Data'!D154))="","",OFFSET('Sanitation Data'!$D$32,0,10*ROW('Sanitation Data'!D154)))</f>
        <v/>
      </c>
      <c r="CP160" s="390" t="str">
        <f ca="1">+IF(OFFSET('Sanitation Data'!$E$28,0,10*ROW('Sanitation Data'!E154))="","",OFFSET('Sanitation Data'!$E$28,0,10*ROW('Sanitation Data'!E154)))</f>
        <v/>
      </c>
      <c r="CQ160" s="390" t="str">
        <f ca="1">+IF(OFFSET('Sanitation Data'!$E$29,0,10*ROW('Sanitation Data'!E154))="","",OFFSET('Sanitation Data'!$E$29,0,10*ROW('Sanitation Data'!E154)))</f>
        <v/>
      </c>
      <c r="CR160" s="390" t="str">
        <f ca="1">+IF(OFFSET('Sanitation Data'!$E$30,0,10*ROW('Sanitation Data'!E154))="","",OFFSET('Sanitation Data'!$E$30,0,10*ROW('Sanitation Data'!E154)))</f>
        <v/>
      </c>
      <c r="CS160" s="390" t="str">
        <f ca="1">+IF(OFFSET('Sanitation Data'!$E$31,0,10*ROW('Sanitation Data'!E154))="","",OFFSET('Sanitation Data'!$E$31,0,10*ROW('Sanitation Data'!E154)))</f>
        <v/>
      </c>
      <c r="CT160" s="390" t="str">
        <f ca="1">+IF(OFFSET('Sanitation Data'!$E$32,0,10*ROW('Sanitation Data'!E154))="","",OFFSET('Sanitation Data'!$E$32,0,10*ROW('Sanitation Data'!E154)))</f>
        <v/>
      </c>
      <c r="CU160" s="390" t="str">
        <f ca="1">+IF(OFFSET('Sanitation Data'!$F$28,0,10*ROW('Sanitation Data'!F154))="","",OFFSET('Sanitation Data'!$F$28,0,10*ROW('Sanitation Data'!F154)))</f>
        <v/>
      </c>
      <c r="CV160" s="390" t="str">
        <f ca="1">+IF(OFFSET('Sanitation Data'!$F$29,0,10*ROW('Sanitation Data'!F154))="","",OFFSET('Sanitation Data'!$F$29,0,10*ROW('Sanitation Data'!F154)))</f>
        <v/>
      </c>
      <c r="CW160" s="390" t="str">
        <f ca="1">+IF(OFFSET('Sanitation Data'!$F$30,0,10*ROW('Sanitation Data'!F154))="","",OFFSET('Sanitation Data'!$F$30,0,10*ROW('Sanitation Data'!F154)))</f>
        <v/>
      </c>
      <c r="CX160" s="390" t="str">
        <f ca="1">+IF(OFFSET('Sanitation Data'!$F$31,0,10*ROW('Sanitation Data'!F154))="","",OFFSET('Sanitation Data'!$F$31,0,10*ROW('Sanitation Data'!F154)))</f>
        <v/>
      </c>
      <c r="CY160" s="390" t="str">
        <f ca="1">+IF(OFFSET('Sanitation Data'!$F$32,0,10*ROW('Sanitation Data'!F154))="","",OFFSET('Sanitation Data'!$F$32,0,10*ROW('Sanitation Data'!F154)))</f>
        <v/>
      </c>
      <c r="CZ160" s="390" t="str">
        <f ca="1">+IF(OFFSET('Sanitation Data'!$G$28,0,10*ROW('Sanitation Data'!G154))="","",OFFSET('Sanitation Data'!$G$28,0,10*ROW('Sanitation Data'!G154)))</f>
        <v/>
      </c>
      <c r="DA160" s="390" t="str">
        <f ca="1">+IF(OFFSET('Sanitation Data'!$G$29,0,10*ROW('Sanitation Data'!G154))="","",OFFSET('Sanitation Data'!$G$29,0,10*ROW('Sanitation Data'!G154)))</f>
        <v/>
      </c>
      <c r="DB160" s="390" t="str">
        <f ca="1">+IF(OFFSET('Sanitation Data'!$G$30,0,10*ROW('Sanitation Data'!G154))="","",OFFSET('Sanitation Data'!$G$30,0,10*ROW('Sanitation Data'!G154)))</f>
        <v/>
      </c>
      <c r="DC160" s="390" t="str">
        <f ca="1">+IF(OFFSET('Sanitation Data'!$G$31,0,10*ROW('Sanitation Data'!G154))="","",OFFSET('Sanitation Data'!$G$31,0,10*ROW('Sanitation Data'!G154)))</f>
        <v/>
      </c>
      <c r="DD160" s="390" t="str">
        <f ca="1">+IF(OFFSET('Sanitation Data'!$G$32,0,10*ROW('Sanitation Data'!G154))="","",OFFSET('Sanitation Data'!$G$32,0,10*ROW('Sanitation Data'!G154)))</f>
        <v/>
      </c>
      <c r="DE160" s="390" t="str">
        <f ca="1">+IF(OFFSET('Sanitation Data'!$H$28,0,10*ROW('Sanitation Data'!H154))="","",OFFSET('Sanitation Data'!$H$28,0,10*ROW('Sanitation Data'!H154)))</f>
        <v/>
      </c>
      <c r="DF160" s="390" t="str">
        <f ca="1">+IF(OFFSET('Sanitation Data'!$H$29,0,10*ROW('Sanitation Data'!H154))="","",OFFSET('Sanitation Data'!$H$29,0,10*ROW('Sanitation Data'!H154)))</f>
        <v/>
      </c>
      <c r="DG160" s="390" t="str">
        <f ca="1">+IF(OFFSET('Sanitation Data'!$H$30,0,10*ROW('Sanitation Data'!H154))="","",OFFSET('Sanitation Data'!$H$30,0,10*ROW('Sanitation Data'!H154)))</f>
        <v/>
      </c>
      <c r="DH160" s="390" t="str">
        <f ca="1">+IF(OFFSET('Sanitation Data'!$H$31,0,10*ROW('Sanitation Data'!H154))="","",OFFSET('Sanitation Data'!$H$31,0,10*ROW('Sanitation Data'!H154)))</f>
        <v/>
      </c>
      <c r="DI160" s="390" t="str">
        <f ca="1">+IF(OFFSET('Sanitation Data'!$H$32,0,10*ROW('Sanitation Data'!H154))="","",OFFSET('Sanitation Data'!$H$32,0,10*ROW('Sanitation Data'!H154)))</f>
        <v/>
      </c>
      <c r="DJ160" s="390" t="str">
        <f ca="1">+IF(OFFSET('Sanitation Data'!$I$28,0,10*ROW('Sanitation Data'!I154))="","",OFFSET('Sanitation Data'!$I$28,0,10*ROW('Sanitation Data'!I154)))</f>
        <v/>
      </c>
      <c r="DK160" s="390" t="str">
        <f ca="1">+IF(OFFSET('Sanitation Data'!$I$29,0,10*ROW('Sanitation Data'!I154))="","",OFFSET('Sanitation Data'!$I$29,0,10*ROW('Sanitation Data'!I154)))</f>
        <v/>
      </c>
      <c r="DL160" s="390" t="str">
        <f ca="1">+IF(OFFSET('Sanitation Data'!$I$30,0,10*ROW('Sanitation Data'!I154))="","",OFFSET('Sanitation Data'!$I$30,0,10*ROW('Sanitation Data'!I154)))</f>
        <v/>
      </c>
      <c r="DM160" s="390" t="str">
        <f ca="1">+IF(OFFSET('Sanitation Data'!$I$31,0,10*ROW('Sanitation Data'!I154))="","",OFFSET('Sanitation Data'!$I$31,0,10*ROW('Sanitation Data'!I154)))</f>
        <v/>
      </c>
      <c r="DN160" s="390" t="str">
        <f ca="1">+IF(OFFSET('Sanitation Data'!$I$32,0,10*ROW('Sanitation Data'!I154))="","",OFFSET('Sanitation Data'!$I$32,0,10*ROW('Sanitation Data'!I154)))</f>
        <v/>
      </c>
      <c r="DO160" s="390" t="str">
        <f ca="1">+IF(OFFSET('Hygiene Data'!$D$11,0,10*ROW('Hygiene Data'!D154))="","",OFFSET('Hygiene Data'!$D$11,0,10*ROW('Hygiene Data'!D154)))</f>
        <v/>
      </c>
      <c r="DP160" s="390" t="str">
        <f ca="1">+IF(OFFSET('Hygiene Data'!$D$12,0,10*ROW('Hygiene Data'!D154))="","",OFFSET('Hygiene Data'!$D$12,0,10*ROW('Hygiene Data'!D154)))</f>
        <v/>
      </c>
      <c r="DQ160" s="390" t="str">
        <f ca="1">+IF(OFFSET('Hygiene Data'!$D$13,0,10*ROW('Hygiene Data'!D154))="","",OFFSET('Hygiene Data'!$D$13,0,10*ROW('Hygiene Data'!D154)))</f>
        <v/>
      </c>
      <c r="DR160" s="390" t="str">
        <f ca="1">+IF(OFFSET('Hygiene Data'!$E$11,0,10*ROW('Hygiene Data'!E154))="","",OFFSET('Hygiene Data'!$E$11,0,10*ROW('Hygiene Data'!E154)))</f>
        <v/>
      </c>
      <c r="DS160" s="390" t="str">
        <f ca="1">+IF(OFFSET('Hygiene Data'!$E$12,0,10*ROW('Hygiene Data'!E154))="","",OFFSET('Hygiene Data'!$E$12,0,10*ROW('Hygiene Data'!E154)))</f>
        <v/>
      </c>
      <c r="DT160" s="390" t="str">
        <f ca="1">+IF(OFFSET('Hygiene Data'!$E$13,0,10*ROW('Hygiene Data'!E154))="","",OFFSET('Hygiene Data'!$E$13,0,10*ROW('Hygiene Data'!E154)))</f>
        <v/>
      </c>
      <c r="DU160" s="390" t="str">
        <f ca="1">+IF(OFFSET('Hygiene Data'!$F$11,0,10*ROW('Hygiene Data'!F154))="","",OFFSET('Hygiene Data'!$F$11,0,10*ROW('Hygiene Data'!F154)))</f>
        <v/>
      </c>
      <c r="DV160" s="390" t="str">
        <f ca="1">+IF(OFFSET('Hygiene Data'!$F$12,0,10*ROW('Hygiene Data'!F154))="","",OFFSET('Hygiene Data'!$F$12,0,10*ROW('Hygiene Data'!F154)))</f>
        <v/>
      </c>
      <c r="DW160" s="390" t="str">
        <f ca="1">+IF(OFFSET('Hygiene Data'!$F$13,0,10*ROW('Hygiene Data'!F154))="","",OFFSET('Hygiene Data'!$F$13,0,10*ROW('Hygiene Data'!F154)))</f>
        <v/>
      </c>
      <c r="DX160" s="390" t="str">
        <f ca="1">+IF(OFFSET('Hygiene Data'!$G$11,0,10*ROW('Hygiene Data'!G154))="","",OFFSET('Hygiene Data'!$G$11,0,10*ROW('Hygiene Data'!G154)))</f>
        <v/>
      </c>
      <c r="DY160" s="390" t="str">
        <f ca="1">+IF(OFFSET('Hygiene Data'!$G$12,0,10*ROW('Hygiene Data'!G154))="","",OFFSET('Hygiene Data'!$G$12,0,10*ROW('Hygiene Data'!G154)))</f>
        <v/>
      </c>
      <c r="DZ160" s="390" t="str">
        <f ca="1">+IF(OFFSET('Hygiene Data'!$G$13,0,10*ROW('Hygiene Data'!G154))="","",OFFSET('Hygiene Data'!$G$13,0,10*ROW('Hygiene Data'!G154)))</f>
        <v/>
      </c>
      <c r="EA160" s="390" t="str">
        <f ca="1">+IF(OFFSET('Hygiene Data'!$H$11,0,10*ROW('Hygiene Data'!H154))="","",OFFSET('Hygiene Data'!$H$11,0,10*ROW('Hygiene Data'!H154)))</f>
        <v/>
      </c>
      <c r="EB160" s="390" t="str">
        <f ca="1">+IF(OFFSET('Hygiene Data'!$H$12,0,10*ROW('Hygiene Data'!H154))="","",OFFSET('Hygiene Data'!$H$12,0,10*ROW('Hygiene Data'!H154)))</f>
        <v/>
      </c>
      <c r="EC160" s="390" t="str">
        <f ca="1">+IF(OFFSET('Hygiene Data'!$H$13,0,10*ROW('Hygiene Data'!H154))="","",OFFSET('Hygiene Data'!$H$13,0,10*ROW('Hygiene Data'!H154)))</f>
        <v/>
      </c>
      <c r="ED160" s="390" t="str">
        <f ca="1">+IF(OFFSET('Hygiene Data'!$I$11,0,10*ROW('Hygiene Data'!I154))="","",OFFSET('Hygiene Data'!$I$11,0,10*ROW('Hygiene Data'!I154)))</f>
        <v/>
      </c>
      <c r="EE160" s="390" t="str">
        <f ca="1">+IF(OFFSET('Hygiene Data'!$I$12,0,10*ROW('Hygiene Data'!I154))="","",OFFSET('Hygiene Data'!$I$12,0,10*ROW('Hygiene Data'!I154)))</f>
        <v/>
      </c>
      <c r="EF160" s="390" t="str">
        <f ca="1">+IF(OFFSET('Hygiene Data'!$I$13,0,10*ROW('Hygiene Data'!I154))="","",OFFSET('Hygiene Data'!$I$13,0,10*ROW('Hygiene Data'!I154)))</f>
        <v/>
      </c>
    </row>
    <row r="161" spans="1:136" x14ac:dyDescent="0.25">
      <c r="A161" s="499" t="str">
        <f ca="1">+IF(OFFSET('Water Data'!$B$2,0,10*ROW('Water Data'!E155))="","",OFFSET('Water Data'!$B$2,0,10*ROW('Water Data'!E155)))</f>
        <v/>
      </c>
      <c r="B161" s="499"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26" t="str">
        <f t="shared" ca="1" si="2"/>
        <v/>
      </c>
      <c r="D161" s="527"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27"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27"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27"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27"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27"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27"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27"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27"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27"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27"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27"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27"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27"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27"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27"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27"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27"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28"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28"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28"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28"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28"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28"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28"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28"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28"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28"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28"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28"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28"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28"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28"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28"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28"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28"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28"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28"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28"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28"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28"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28"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28"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28"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28"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28"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28"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28"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29"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605"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29"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29"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29"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29"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29"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29"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29"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29"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29"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29"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29"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29"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29"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29"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29"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29"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90" t="str">
        <f ca="1">+IF(OFFSET('Water Data'!$D$27,0,10*ROW('Water Data'!D155))="","",OFFSET('Water Data'!$D$27,0,10*ROW('Water Data'!D155)))</f>
        <v/>
      </c>
      <c r="BT161" s="390" t="str">
        <f ca="1">+IF(OFFSET('Water Data'!$D$28,0,10*ROW('Water Data'!D155))="","",OFFSET('Water Data'!$D$28,0,10*ROW('Water Data'!D155)))</f>
        <v/>
      </c>
      <c r="BU161" s="390" t="str">
        <f ca="1">+IF(OFFSET('Water Data'!$D$29,0,10*ROW('Water Data'!D155))="","",OFFSET('Water Data'!$D$29,0,10*ROW('Water Data'!D155)))</f>
        <v/>
      </c>
      <c r="BV161" s="390" t="str">
        <f ca="1">+IF(OFFSET('Water Data'!$E$27,0,10*ROW('Water Data'!E155))="","",OFFSET('Water Data'!$E$27,0,10*ROW('Water Data'!E155)))</f>
        <v/>
      </c>
      <c r="BW161" s="390" t="str">
        <f ca="1">+IF(OFFSET('Water Data'!$E$28,0,10*ROW('Water Data'!E155))="","",OFFSET('Water Data'!$E$28,0,10*ROW('Water Data'!E155)))</f>
        <v/>
      </c>
      <c r="BX161" s="390" t="str">
        <f ca="1">+IF(OFFSET('Water Data'!$E$29,0,10*ROW('Water Data'!E155))="","",OFFSET('Water Data'!$E$29,0,10*ROW('Water Data'!E155)))</f>
        <v/>
      </c>
      <c r="BY161" s="390" t="str">
        <f ca="1">+IF(OFFSET('Water Data'!$F$27,0,10*ROW('Water Data'!F155))="","",OFFSET('Water Data'!$F$27,0,10*ROW('Water Data'!F155)))</f>
        <v/>
      </c>
      <c r="BZ161" s="390" t="str">
        <f ca="1">+IF(OFFSET('Water Data'!$F$28,0,10*ROW('Water Data'!F155))="","",OFFSET('Water Data'!$F$28,0,10*ROW('Water Data'!F155)))</f>
        <v/>
      </c>
      <c r="CA161" s="390" t="str">
        <f ca="1">+IF(OFFSET('Water Data'!$F$29,0,10*ROW('Water Data'!F155))="","",OFFSET('Water Data'!$F$29,0,10*ROW('Water Data'!F155)))</f>
        <v/>
      </c>
      <c r="CB161" s="390" t="str">
        <f ca="1">+IF(OFFSET('Water Data'!$G$27,0,10*ROW('Water Data'!G155))="","",OFFSET('Water Data'!$G$27,0,10*ROW('Water Data'!G155)))</f>
        <v/>
      </c>
      <c r="CC161" s="390" t="str">
        <f ca="1">+IF(OFFSET('Water Data'!$G$28,0,10*ROW('Water Data'!G155))="","",OFFSET('Water Data'!$G$28,0,10*ROW('Water Data'!G155)))</f>
        <v/>
      </c>
      <c r="CD161" s="390" t="str">
        <f ca="1">+IF(OFFSET('Water Data'!$G$29,0,10*ROW('Water Data'!G155))="","",OFFSET('Water Data'!$G$29,0,10*ROW('Water Data'!G155)))</f>
        <v/>
      </c>
      <c r="CE161" s="390" t="str">
        <f ca="1">+IF(OFFSET('Water Data'!$H$27,0,10*ROW('Water Data'!H155))="","",OFFSET('Water Data'!$H$27,0,10*ROW('Water Data'!H155)))</f>
        <v/>
      </c>
      <c r="CF161" s="390" t="str">
        <f ca="1">+IF(OFFSET('Water Data'!$H$28,0,10*ROW('Water Data'!H155))="","",OFFSET('Water Data'!$H$28,0,10*ROW('Water Data'!H155)))</f>
        <v/>
      </c>
      <c r="CG161" s="390" t="str">
        <f ca="1">+IF(OFFSET('Water Data'!$H$29,0,10*ROW('Water Data'!H155))="","",OFFSET('Water Data'!$H$29,0,10*ROW('Water Data'!H155)))</f>
        <v/>
      </c>
      <c r="CH161" s="390" t="str">
        <f ca="1">+IF(OFFSET('Water Data'!$I$27,0,10*ROW('Water Data'!I155))="","",OFFSET('Water Data'!$I$27,0,10*ROW('Water Data'!I155)))</f>
        <v/>
      </c>
      <c r="CI161" s="390" t="str">
        <f ca="1">+IF(OFFSET('Water Data'!$I$28,0,10*ROW('Water Data'!I155))="","",OFFSET('Water Data'!$I$28,0,10*ROW('Water Data'!I155)))</f>
        <v/>
      </c>
      <c r="CJ161" s="390" t="str">
        <f ca="1">+IF(OFFSET('Water Data'!$I$29,0,10*ROW('Water Data'!I155))="","",OFFSET('Water Data'!$I$29,0,10*ROW('Water Data'!I155)))</f>
        <v/>
      </c>
      <c r="CK161" s="390" t="str">
        <f ca="1">+IF(OFFSET('Sanitation Data'!$D$28,0,10*ROW('Sanitation Data'!D155))="","",OFFSET('Sanitation Data'!$D$28,0,10*ROW('Sanitation Data'!D155)))</f>
        <v/>
      </c>
      <c r="CL161" s="390" t="str">
        <f ca="1">+IF(OFFSET('Sanitation Data'!$D$29,0,10*ROW('Sanitation Data'!D155))="","",OFFSET('Sanitation Data'!$D$29,0,10*ROW('Sanitation Data'!D155)))</f>
        <v/>
      </c>
      <c r="CM161" s="390" t="str">
        <f ca="1">+IF(OFFSET('Sanitation Data'!$D$30,0,10*ROW('Sanitation Data'!D155))="","",OFFSET('Sanitation Data'!$D$30,0,10*ROW('Sanitation Data'!D155)))</f>
        <v/>
      </c>
      <c r="CN161" s="390" t="str">
        <f ca="1">+IF(OFFSET('Sanitation Data'!$D$31,0,10*ROW('Sanitation Data'!D155))="","",OFFSET('Sanitation Data'!$D$31,0,10*ROW('Sanitation Data'!D155)))</f>
        <v/>
      </c>
      <c r="CO161" s="390" t="str">
        <f ca="1">+IF(OFFSET('Sanitation Data'!$D$32,0,10*ROW('Sanitation Data'!D155))="","",OFFSET('Sanitation Data'!$D$32,0,10*ROW('Sanitation Data'!D155)))</f>
        <v/>
      </c>
      <c r="CP161" s="390" t="str">
        <f ca="1">+IF(OFFSET('Sanitation Data'!$E$28,0,10*ROW('Sanitation Data'!E155))="","",OFFSET('Sanitation Data'!$E$28,0,10*ROW('Sanitation Data'!E155)))</f>
        <v/>
      </c>
      <c r="CQ161" s="390" t="str">
        <f ca="1">+IF(OFFSET('Sanitation Data'!$E$29,0,10*ROW('Sanitation Data'!E155))="","",OFFSET('Sanitation Data'!$E$29,0,10*ROW('Sanitation Data'!E155)))</f>
        <v/>
      </c>
      <c r="CR161" s="390" t="str">
        <f ca="1">+IF(OFFSET('Sanitation Data'!$E$30,0,10*ROW('Sanitation Data'!E155))="","",OFFSET('Sanitation Data'!$E$30,0,10*ROW('Sanitation Data'!E155)))</f>
        <v/>
      </c>
      <c r="CS161" s="390" t="str">
        <f ca="1">+IF(OFFSET('Sanitation Data'!$E$31,0,10*ROW('Sanitation Data'!E155))="","",OFFSET('Sanitation Data'!$E$31,0,10*ROW('Sanitation Data'!E155)))</f>
        <v/>
      </c>
      <c r="CT161" s="390" t="str">
        <f ca="1">+IF(OFFSET('Sanitation Data'!$E$32,0,10*ROW('Sanitation Data'!E155))="","",OFFSET('Sanitation Data'!$E$32,0,10*ROW('Sanitation Data'!E155)))</f>
        <v/>
      </c>
      <c r="CU161" s="390" t="str">
        <f ca="1">+IF(OFFSET('Sanitation Data'!$F$28,0,10*ROW('Sanitation Data'!F155))="","",OFFSET('Sanitation Data'!$F$28,0,10*ROW('Sanitation Data'!F155)))</f>
        <v/>
      </c>
      <c r="CV161" s="390" t="str">
        <f ca="1">+IF(OFFSET('Sanitation Data'!$F$29,0,10*ROW('Sanitation Data'!F155))="","",OFFSET('Sanitation Data'!$F$29,0,10*ROW('Sanitation Data'!F155)))</f>
        <v/>
      </c>
      <c r="CW161" s="390" t="str">
        <f ca="1">+IF(OFFSET('Sanitation Data'!$F$30,0,10*ROW('Sanitation Data'!F155))="","",OFFSET('Sanitation Data'!$F$30,0,10*ROW('Sanitation Data'!F155)))</f>
        <v/>
      </c>
      <c r="CX161" s="390" t="str">
        <f ca="1">+IF(OFFSET('Sanitation Data'!$F$31,0,10*ROW('Sanitation Data'!F155))="","",OFFSET('Sanitation Data'!$F$31,0,10*ROW('Sanitation Data'!F155)))</f>
        <v/>
      </c>
      <c r="CY161" s="390" t="str">
        <f ca="1">+IF(OFFSET('Sanitation Data'!$F$32,0,10*ROW('Sanitation Data'!F155))="","",OFFSET('Sanitation Data'!$F$32,0,10*ROW('Sanitation Data'!F155)))</f>
        <v/>
      </c>
      <c r="CZ161" s="390" t="str">
        <f ca="1">+IF(OFFSET('Sanitation Data'!$G$28,0,10*ROW('Sanitation Data'!G155))="","",OFFSET('Sanitation Data'!$G$28,0,10*ROW('Sanitation Data'!G155)))</f>
        <v/>
      </c>
      <c r="DA161" s="390" t="str">
        <f ca="1">+IF(OFFSET('Sanitation Data'!$G$29,0,10*ROW('Sanitation Data'!G155))="","",OFFSET('Sanitation Data'!$G$29,0,10*ROW('Sanitation Data'!G155)))</f>
        <v/>
      </c>
      <c r="DB161" s="390" t="str">
        <f ca="1">+IF(OFFSET('Sanitation Data'!$G$30,0,10*ROW('Sanitation Data'!G155))="","",OFFSET('Sanitation Data'!$G$30,0,10*ROW('Sanitation Data'!G155)))</f>
        <v/>
      </c>
      <c r="DC161" s="390" t="str">
        <f ca="1">+IF(OFFSET('Sanitation Data'!$G$31,0,10*ROW('Sanitation Data'!G155))="","",OFFSET('Sanitation Data'!$G$31,0,10*ROW('Sanitation Data'!G155)))</f>
        <v/>
      </c>
      <c r="DD161" s="390" t="str">
        <f ca="1">+IF(OFFSET('Sanitation Data'!$G$32,0,10*ROW('Sanitation Data'!G155))="","",OFFSET('Sanitation Data'!$G$32,0,10*ROW('Sanitation Data'!G155)))</f>
        <v/>
      </c>
      <c r="DE161" s="390" t="str">
        <f ca="1">+IF(OFFSET('Sanitation Data'!$H$28,0,10*ROW('Sanitation Data'!H155))="","",OFFSET('Sanitation Data'!$H$28,0,10*ROW('Sanitation Data'!H155)))</f>
        <v/>
      </c>
      <c r="DF161" s="390" t="str">
        <f ca="1">+IF(OFFSET('Sanitation Data'!$H$29,0,10*ROW('Sanitation Data'!H155))="","",OFFSET('Sanitation Data'!$H$29,0,10*ROW('Sanitation Data'!H155)))</f>
        <v/>
      </c>
      <c r="DG161" s="390" t="str">
        <f ca="1">+IF(OFFSET('Sanitation Data'!$H$30,0,10*ROW('Sanitation Data'!H155))="","",OFFSET('Sanitation Data'!$H$30,0,10*ROW('Sanitation Data'!H155)))</f>
        <v/>
      </c>
      <c r="DH161" s="390" t="str">
        <f ca="1">+IF(OFFSET('Sanitation Data'!$H$31,0,10*ROW('Sanitation Data'!H155))="","",OFFSET('Sanitation Data'!$H$31,0,10*ROW('Sanitation Data'!H155)))</f>
        <v/>
      </c>
      <c r="DI161" s="390" t="str">
        <f ca="1">+IF(OFFSET('Sanitation Data'!$H$32,0,10*ROW('Sanitation Data'!H155))="","",OFFSET('Sanitation Data'!$H$32,0,10*ROW('Sanitation Data'!H155)))</f>
        <v/>
      </c>
      <c r="DJ161" s="390" t="str">
        <f ca="1">+IF(OFFSET('Sanitation Data'!$I$28,0,10*ROW('Sanitation Data'!I155))="","",OFFSET('Sanitation Data'!$I$28,0,10*ROW('Sanitation Data'!I155)))</f>
        <v/>
      </c>
      <c r="DK161" s="390" t="str">
        <f ca="1">+IF(OFFSET('Sanitation Data'!$I$29,0,10*ROW('Sanitation Data'!I155))="","",OFFSET('Sanitation Data'!$I$29,0,10*ROW('Sanitation Data'!I155)))</f>
        <v/>
      </c>
      <c r="DL161" s="390" t="str">
        <f ca="1">+IF(OFFSET('Sanitation Data'!$I$30,0,10*ROW('Sanitation Data'!I155))="","",OFFSET('Sanitation Data'!$I$30,0,10*ROW('Sanitation Data'!I155)))</f>
        <v/>
      </c>
      <c r="DM161" s="390" t="str">
        <f ca="1">+IF(OFFSET('Sanitation Data'!$I$31,0,10*ROW('Sanitation Data'!I155))="","",OFFSET('Sanitation Data'!$I$31,0,10*ROW('Sanitation Data'!I155)))</f>
        <v/>
      </c>
      <c r="DN161" s="390" t="str">
        <f ca="1">+IF(OFFSET('Sanitation Data'!$I$32,0,10*ROW('Sanitation Data'!I155))="","",OFFSET('Sanitation Data'!$I$32,0,10*ROW('Sanitation Data'!I155)))</f>
        <v/>
      </c>
      <c r="DO161" s="390" t="str">
        <f ca="1">+IF(OFFSET('Hygiene Data'!$D$11,0,10*ROW('Hygiene Data'!D155))="","",OFFSET('Hygiene Data'!$D$11,0,10*ROW('Hygiene Data'!D155)))</f>
        <v/>
      </c>
      <c r="DP161" s="390" t="str">
        <f ca="1">+IF(OFFSET('Hygiene Data'!$D$12,0,10*ROW('Hygiene Data'!D155))="","",OFFSET('Hygiene Data'!$D$12,0,10*ROW('Hygiene Data'!D155)))</f>
        <v/>
      </c>
      <c r="DQ161" s="390" t="str">
        <f ca="1">+IF(OFFSET('Hygiene Data'!$D$13,0,10*ROW('Hygiene Data'!D155))="","",OFFSET('Hygiene Data'!$D$13,0,10*ROW('Hygiene Data'!D155)))</f>
        <v/>
      </c>
      <c r="DR161" s="390" t="str">
        <f ca="1">+IF(OFFSET('Hygiene Data'!$E$11,0,10*ROW('Hygiene Data'!E155))="","",OFFSET('Hygiene Data'!$E$11,0,10*ROW('Hygiene Data'!E155)))</f>
        <v/>
      </c>
      <c r="DS161" s="390" t="str">
        <f ca="1">+IF(OFFSET('Hygiene Data'!$E$12,0,10*ROW('Hygiene Data'!E155))="","",OFFSET('Hygiene Data'!$E$12,0,10*ROW('Hygiene Data'!E155)))</f>
        <v/>
      </c>
      <c r="DT161" s="390" t="str">
        <f ca="1">+IF(OFFSET('Hygiene Data'!$E$13,0,10*ROW('Hygiene Data'!E155))="","",OFFSET('Hygiene Data'!$E$13,0,10*ROW('Hygiene Data'!E155)))</f>
        <v/>
      </c>
      <c r="DU161" s="390" t="str">
        <f ca="1">+IF(OFFSET('Hygiene Data'!$F$11,0,10*ROW('Hygiene Data'!F155))="","",OFFSET('Hygiene Data'!$F$11,0,10*ROW('Hygiene Data'!F155)))</f>
        <v/>
      </c>
      <c r="DV161" s="390" t="str">
        <f ca="1">+IF(OFFSET('Hygiene Data'!$F$12,0,10*ROW('Hygiene Data'!F155))="","",OFFSET('Hygiene Data'!$F$12,0,10*ROW('Hygiene Data'!F155)))</f>
        <v/>
      </c>
      <c r="DW161" s="390" t="str">
        <f ca="1">+IF(OFFSET('Hygiene Data'!$F$13,0,10*ROW('Hygiene Data'!F155))="","",OFFSET('Hygiene Data'!$F$13,0,10*ROW('Hygiene Data'!F155)))</f>
        <v/>
      </c>
      <c r="DX161" s="390" t="str">
        <f ca="1">+IF(OFFSET('Hygiene Data'!$G$11,0,10*ROW('Hygiene Data'!G155))="","",OFFSET('Hygiene Data'!$G$11,0,10*ROW('Hygiene Data'!G155)))</f>
        <v/>
      </c>
      <c r="DY161" s="390" t="str">
        <f ca="1">+IF(OFFSET('Hygiene Data'!$G$12,0,10*ROW('Hygiene Data'!G155))="","",OFFSET('Hygiene Data'!$G$12,0,10*ROW('Hygiene Data'!G155)))</f>
        <v/>
      </c>
      <c r="DZ161" s="390" t="str">
        <f ca="1">+IF(OFFSET('Hygiene Data'!$G$13,0,10*ROW('Hygiene Data'!G155))="","",OFFSET('Hygiene Data'!$G$13,0,10*ROW('Hygiene Data'!G155)))</f>
        <v/>
      </c>
      <c r="EA161" s="390" t="str">
        <f ca="1">+IF(OFFSET('Hygiene Data'!$H$11,0,10*ROW('Hygiene Data'!H155))="","",OFFSET('Hygiene Data'!$H$11,0,10*ROW('Hygiene Data'!H155)))</f>
        <v/>
      </c>
      <c r="EB161" s="390" t="str">
        <f ca="1">+IF(OFFSET('Hygiene Data'!$H$12,0,10*ROW('Hygiene Data'!H155))="","",OFFSET('Hygiene Data'!$H$12,0,10*ROW('Hygiene Data'!H155)))</f>
        <v/>
      </c>
      <c r="EC161" s="390" t="str">
        <f ca="1">+IF(OFFSET('Hygiene Data'!$H$13,0,10*ROW('Hygiene Data'!H155))="","",OFFSET('Hygiene Data'!$H$13,0,10*ROW('Hygiene Data'!H155)))</f>
        <v/>
      </c>
      <c r="ED161" s="390" t="str">
        <f ca="1">+IF(OFFSET('Hygiene Data'!$I$11,0,10*ROW('Hygiene Data'!I155))="","",OFFSET('Hygiene Data'!$I$11,0,10*ROW('Hygiene Data'!I155)))</f>
        <v/>
      </c>
      <c r="EE161" s="390" t="str">
        <f ca="1">+IF(OFFSET('Hygiene Data'!$I$12,0,10*ROW('Hygiene Data'!I155))="","",OFFSET('Hygiene Data'!$I$12,0,10*ROW('Hygiene Data'!I155)))</f>
        <v/>
      </c>
      <c r="EF161" s="390" t="str">
        <f ca="1">+IF(OFFSET('Hygiene Data'!$I$13,0,10*ROW('Hygiene Data'!I155))="","",OFFSET('Hygiene Data'!$I$13,0,10*ROW('Hygiene Data'!I155)))</f>
        <v/>
      </c>
    </row>
    <row r="162" spans="1:136" x14ac:dyDescent="0.25">
      <c r="A162" s="499" t="str">
        <f ca="1">+IF(OFFSET('Water Data'!$B$2,0,10*ROW('Water Data'!E156))="","",OFFSET('Water Data'!$B$2,0,10*ROW('Water Data'!E156)))</f>
        <v/>
      </c>
      <c r="B162" s="499"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26" t="str">
        <f t="shared" ca="1" si="2"/>
        <v/>
      </c>
      <c r="D162" s="527"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27"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27"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27"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27"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27"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27"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27"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27"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27"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27"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27"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27"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27"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27"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27"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27"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27"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28"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28"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28"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28"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28"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28"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28"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28"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28"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28"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28"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28"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28"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28"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28"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28"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28"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28"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28"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28"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28"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28"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28"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28"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28"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28"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28"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28"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28"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28"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29"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605"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29"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29"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29"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29"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29"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29"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29"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29"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29"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29"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29"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29"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29"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29"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29"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29"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90" t="str">
        <f ca="1">+IF(OFFSET('Water Data'!$D$27,0,10*ROW('Water Data'!D156))="","",OFFSET('Water Data'!$D$27,0,10*ROW('Water Data'!D156)))</f>
        <v/>
      </c>
      <c r="BT162" s="390" t="str">
        <f ca="1">+IF(OFFSET('Water Data'!$D$28,0,10*ROW('Water Data'!D156))="","",OFFSET('Water Data'!$D$28,0,10*ROW('Water Data'!D156)))</f>
        <v/>
      </c>
      <c r="BU162" s="390" t="str">
        <f ca="1">+IF(OFFSET('Water Data'!$D$29,0,10*ROW('Water Data'!D156))="","",OFFSET('Water Data'!$D$29,0,10*ROW('Water Data'!D156)))</f>
        <v/>
      </c>
      <c r="BV162" s="390" t="str">
        <f ca="1">+IF(OFFSET('Water Data'!$E$27,0,10*ROW('Water Data'!E156))="","",OFFSET('Water Data'!$E$27,0,10*ROW('Water Data'!E156)))</f>
        <v/>
      </c>
      <c r="BW162" s="390" t="str">
        <f ca="1">+IF(OFFSET('Water Data'!$E$28,0,10*ROW('Water Data'!E156))="","",OFFSET('Water Data'!$E$28,0,10*ROW('Water Data'!E156)))</f>
        <v/>
      </c>
      <c r="BX162" s="390" t="str">
        <f ca="1">+IF(OFFSET('Water Data'!$E$29,0,10*ROW('Water Data'!E156))="","",OFFSET('Water Data'!$E$29,0,10*ROW('Water Data'!E156)))</f>
        <v/>
      </c>
      <c r="BY162" s="390" t="str">
        <f ca="1">+IF(OFFSET('Water Data'!$F$27,0,10*ROW('Water Data'!F156))="","",OFFSET('Water Data'!$F$27,0,10*ROW('Water Data'!F156)))</f>
        <v/>
      </c>
      <c r="BZ162" s="390" t="str">
        <f ca="1">+IF(OFFSET('Water Data'!$F$28,0,10*ROW('Water Data'!F156))="","",OFFSET('Water Data'!$F$28,0,10*ROW('Water Data'!F156)))</f>
        <v/>
      </c>
      <c r="CA162" s="390" t="str">
        <f ca="1">+IF(OFFSET('Water Data'!$F$29,0,10*ROW('Water Data'!F156))="","",OFFSET('Water Data'!$F$29,0,10*ROW('Water Data'!F156)))</f>
        <v/>
      </c>
      <c r="CB162" s="390" t="str">
        <f ca="1">+IF(OFFSET('Water Data'!$G$27,0,10*ROW('Water Data'!G156))="","",OFFSET('Water Data'!$G$27,0,10*ROW('Water Data'!G156)))</f>
        <v/>
      </c>
      <c r="CC162" s="390" t="str">
        <f ca="1">+IF(OFFSET('Water Data'!$G$28,0,10*ROW('Water Data'!G156))="","",OFFSET('Water Data'!$G$28,0,10*ROW('Water Data'!G156)))</f>
        <v/>
      </c>
      <c r="CD162" s="390" t="str">
        <f ca="1">+IF(OFFSET('Water Data'!$G$29,0,10*ROW('Water Data'!G156))="","",OFFSET('Water Data'!$G$29,0,10*ROW('Water Data'!G156)))</f>
        <v/>
      </c>
      <c r="CE162" s="390" t="str">
        <f ca="1">+IF(OFFSET('Water Data'!$H$27,0,10*ROW('Water Data'!H156))="","",OFFSET('Water Data'!$H$27,0,10*ROW('Water Data'!H156)))</f>
        <v/>
      </c>
      <c r="CF162" s="390" t="str">
        <f ca="1">+IF(OFFSET('Water Data'!$H$28,0,10*ROW('Water Data'!H156))="","",OFFSET('Water Data'!$H$28,0,10*ROW('Water Data'!H156)))</f>
        <v/>
      </c>
      <c r="CG162" s="390" t="str">
        <f ca="1">+IF(OFFSET('Water Data'!$H$29,0,10*ROW('Water Data'!H156))="","",OFFSET('Water Data'!$H$29,0,10*ROW('Water Data'!H156)))</f>
        <v/>
      </c>
      <c r="CH162" s="390" t="str">
        <f ca="1">+IF(OFFSET('Water Data'!$I$27,0,10*ROW('Water Data'!I156))="","",OFFSET('Water Data'!$I$27,0,10*ROW('Water Data'!I156)))</f>
        <v/>
      </c>
      <c r="CI162" s="390" t="str">
        <f ca="1">+IF(OFFSET('Water Data'!$I$28,0,10*ROW('Water Data'!I156))="","",OFFSET('Water Data'!$I$28,0,10*ROW('Water Data'!I156)))</f>
        <v/>
      </c>
      <c r="CJ162" s="390" t="str">
        <f ca="1">+IF(OFFSET('Water Data'!$I$29,0,10*ROW('Water Data'!I156))="","",OFFSET('Water Data'!$I$29,0,10*ROW('Water Data'!I156)))</f>
        <v/>
      </c>
      <c r="CK162" s="390" t="str">
        <f ca="1">+IF(OFFSET('Sanitation Data'!$D$28,0,10*ROW('Sanitation Data'!D156))="","",OFFSET('Sanitation Data'!$D$28,0,10*ROW('Sanitation Data'!D156)))</f>
        <v/>
      </c>
      <c r="CL162" s="390" t="str">
        <f ca="1">+IF(OFFSET('Sanitation Data'!$D$29,0,10*ROW('Sanitation Data'!D156))="","",OFFSET('Sanitation Data'!$D$29,0,10*ROW('Sanitation Data'!D156)))</f>
        <v/>
      </c>
      <c r="CM162" s="390" t="str">
        <f ca="1">+IF(OFFSET('Sanitation Data'!$D$30,0,10*ROW('Sanitation Data'!D156))="","",OFFSET('Sanitation Data'!$D$30,0,10*ROW('Sanitation Data'!D156)))</f>
        <v/>
      </c>
      <c r="CN162" s="390" t="str">
        <f ca="1">+IF(OFFSET('Sanitation Data'!$D$31,0,10*ROW('Sanitation Data'!D156))="","",OFFSET('Sanitation Data'!$D$31,0,10*ROW('Sanitation Data'!D156)))</f>
        <v/>
      </c>
      <c r="CO162" s="390" t="str">
        <f ca="1">+IF(OFFSET('Sanitation Data'!$D$32,0,10*ROW('Sanitation Data'!D156))="","",OFFSET('Sanitation Data'!$D$32,0,10*ROW('Sanitation Data'!D156)))</f>
        <v/>
      </c>
      <c r="CP162" s="390" t="str">
        <f ca="1">+IF(OFFSET('Sanitation Data'!$E$28,0,10*ROW('Sanitation Data'!E156))="","",OFFSET('Sanitation Data'!$E$28,0,10*ROW('Sanitation Data'!E156)))</f>
        <v/>
      </c>
      <c r="CQ162" s="390" t="str">
        <f ca="1">+IF(OFFSET('Sanitation Data'!$E$29,0,10*ROW('Sanitation Data'!E156))="","",OFFSET('Sanitation Data'!$E$29,0,10*ROW('Sanitation Data'!E156)))</f>
        <v/>
      </c>
      <c r="CR162" s="390" t="str">
        <f ca="1">+IF(OFFSET('Sanitation Data'!$E$30,0,10*ROW('Sanitation Data'!E156))="","",OFFSET('Sanitation Data'!$E$30,0,10*ROW('Sanitation Data'!E156)))</f>
        <v/>
      </c>
      <c r="CS162" s="390" t="str">
        <f ca="1">+IF(OFFSET('Sanitation Data'!$E$31,0,10*ROW('Sanitation Data'!E156))="","",OFFSET('Sanitation Data'!$E$31,0,10*ROW('Sanitation Data'!E156)))</f>
        <v/>
      </c>
      <c r="CT162" s="390" t="str">
        <f ca="1">+IF(OFFSET('Sanitation Data'!$E$32,0,10*ROW('Sanitation Data'!E156))="","",OFFSET('Sanitation Data'!$E$32,0,10*ROW('Sanitation Data'!E156)))</f>
        <v/>
      </c>
      <c r="CU162" s="390" t="str">
        <f ca="1">+IF(OFFSET('Sanitation Data'!$F$28,0,10*ROW('Sanitation Data'!F156))="","",OFFSET('Sanitation Data'!$F$28,0,10*ROW('Sanitation Data'!F156)))</f>
        <v/>
      </c>
      <c r="CV162" s="390" t="str">
        <f ca="1">+IF(OFFSET('Sanitation Data'!$F$29,0,10*ROW('Sanitation Data'!F156))="","",OFFSET('Sanitation Data'!$F$29,0,10*ROW('Sanitation Data'!F156)))</f>
        <v/>
      </c>
      <c r="CW162" s="390" t="str">
        <f ca="1">+IF(OFFSET('Sanitation Data'!$F$30,0,10*ROW('Sanitation Data'!F156))="","",OFFSET('Sanitation Data'!$F$30,0,10*ROW('Sanitation Data'!F156)))</f>
        <v/>
      </c>
      <c r="CX162" s="390" t="str">
        <f ca="1">+IF(OFFSET('Sanitation Data'!$F$31,0,10*ROW('Sanitation Data'!F156))="","",OFFSET('Sanitation Data'!$F$31,0,10*ROW('Sanitation Data'!F156)))</f>
        <v/>
      </c>
      <c r="CY162" s="390" t="str">
        <f ca="1">+IF(OFFSET('Sanitation Data'!$F$32,0,10*ROW('Sanitation Data'!F156))="","",OFFSET('Sanitation Data'!$F$32,0,10*ROW('Sanitation Data'!F156)))</f>
        <v/>
      </c>
      <c r="CZ162" s="390" t="str">
        <f ca="1">+IF(OFFSET('Sanitation Data'!$G$28,0,10*ROW('Sanitation Data'!G156))="","",OFFSET('Sanitation Data'!$G$28,0,10*ROW('Sanitation Data'!G156)))</f>
        <v/>
      </c>
      <c r="DA162" s="390" t="str">
        <f ca="1">+IF(OFFSET('Sanitation Data'!$G$29,0,10*ROW('Sanitation Data'!G156))="","",OFFSET('Sanitation Data'!$G$29,0,10*ROW('Sanitation Data'!G156)))</f>
        <v/>
      </c>
      <c r="DB162" s="390" t="str">
        <f ca="1">+IF(OFFSET('Sanitation Data'!$G$30,0,10*ROW('Sanitation Data'!G156))="","",OFFSET('Sanitation Data'!$G$30,0,10*ROW('Sanitation Data'!G156)))</f>
        <v/>
      </c>
      <c r="DC162" s="390" t="str">
        <f ca="1">+IF(OFFSET('Sanitation Data'!$G$31,0,10*ROW('Sanitation Data'!G156))="","",OFFSET('Sanitation Data'!$G$31,0,10*ROW('Sanitation Data'!G156)))</f>
        <v/>
      </c>
      <c r="DD162" s="390" t="str">
        <f ca="1">+IF(OFFSET('Sanitation Data'!$G$32,0,10*ROW('Sanitation Data'!G156))="","",OFFSET('Sanitation Data'!$G$32,0,10*ROW('Sanitation Data'!G156)))</f>
        <v/>
      </c>
      <c r="DE162" s="390" t="str">
        <f ca="1">+IF(OFFSET('Sanitation Data'!$H$28,0,10*ROW('Sanitation Data'!H156))="","",OFFSET('Sanitation Data'!$H$28,0,10*ROW('Sanitation Data'!H156)))</f>
        <v/>
      </c>
      <c r="DF162" s="390" t="str">
        <f ca="1">+IF(OFFSET('Sanitation Data'!$H$29,0,10*ROW('Sanitation Data'!H156))="","",OFFSET('Sanitation Data'!$H$29,0,10*ROW('Sanitation Data'!H156)))</f>
        <v/>
      </c>
      <c r="DG162" s="390" t="str">
        <f ca="1">+IF(OFFSET('Sanitation Data'!$H$30,0,10*ROW('Sanitation Data'!H156))="","",OFFSET('Sanitation Data'!$H$30,0,10*ROW('Sanitation Data'!H156)))</f>
        <v/>
      </c>
      <c r="DH162" s="390" t="str">
        <f ca="1">+IF(OFFSET('Sanitation Data'!$H$31,0,10*ROW('Sanitation Data'!H156))="","",OFFSET('Sanitation Data'!$H$31,0,10*ROW('Sanitation Data'!H156)))</f>
        <v/>
      </c>
      <c r="DI162" s="390" t="str">
        <f ca="1">+IF(OFFSET('Sanitation Data'!$H$32,0,10*ROW('Sanitation Data'!H156))="","",OFFSET('Sanitation Data'!$H$32,0,10*ROW('Sanitation Data'!H156)))</f>
        <v/>
      </c>
      <c r="DJ162" s="390" t="str">
        <f ca="1">+IF(OFFSET('Sanitation Data'!$I$28,0,10*ROW('Sanitation Data'!I156))="","",OFFSET('Sanitation Data'!$I$28,0,10*ROW('Sanitation Data'!I156)))</f>
        <v/>
      </c>
      <c r="DK162" s="390" t="str">
        <f ca="1">+IF(OFFSET('Sanitation Data'!$I$29,0,10*ROW('Sanitation Data'!I156))="","",OFFSET('Sanitation Data'!$I$29,0,10*ROW('Sanitation Data'!I156)))</f>
        <v/>
      </c>
      <c r="DL162" s="390" t="str">
        <f ca="1">+IF(OFFSET('Sanitation Data'!$I$30,0,10*ROW('Sanitation Data'!I156))="","",OFFSET('Sanitation Data'!$I$30,0,10*ROW('Sanitation Data'!I156)))</f>
        <v/>
      </c>
      <c r="DM162" s="390" t="str">
        <f ca="1">+IF(OFFSET('Sanitation Data'!$I$31,0,10*ROW('Sanitation Data'!I156))="","",OFFSET('Sanitation Data'!$I$31,0,10*ROW('Sanitation Data'!I156)))</f>
        <v/>
      </c>
      <c r="DN162" s="390" t="str">
        <f ca="1">+IF(OFFSET('Sanitation Data'!$I$32,0,10*ROW('Sanitation Data'!I156))="","",OFFSET('Sanitation Data'!$I$32,0,10*ROW('Sanitation Data'!I156)))</f>
        <v/>
      </c>
      <c r="DO162" s="390" t="str">
        <f ca="1">+IF(OFFSET('Hygiene Data'!$D$11,0,10*ROW('Hygiene Data'!D156))="","",OFFSET('Hygiene Data'!$D$11,0,10*ROW('Hygiene Data'!D156)))</f>
        <v/>
      </c>
      <c r="DP162" s="390" t="str">
        <f ca="1">+IF(OFFSET('Hygiene Data'!$D$12,0,10*ROW('Hygiene Data'!D156))="","",OFFSET('Hygiene Data'!$D$12,0,10*ROW('Hygiene Data'!D156)))</f>
        <v/>
      </c>
      <c r="DQ162" s="390" t="str">
        <f ca="1">+IF(OFFSET('Hygiene Data'!$D$13,0,10*ROW('Hygiene Data'!D156))="","",OFFSET('Hygiene Data'!$D$13,0,10*ROW('Hygiene Data'!D156)))</f>
        <v/>
      </c>
      <c r="DR162" s="390" t="str">
        <f ca="1">+IF(OFFSET('Hygiene Data'!$E$11,0,10*ROW('Hygiene Data'!E156))="","",OFFSET('Hygiene Data'!$E$11,0,10*ROW('Hygiene Data'!E156)))</f>
        <v/>
      </c>
      <c r="DS162" s="390" t="str">
        <f ca="1">+IF(OFFSET('Hygiene Data'!$E$12,0,10*ROW('Hygiene Data'!E156))="","",OFFSET('Hygiene Data'!$E$12,0,10*ROW('Hygiene Data'!E156)))</f>
        <v/>
      </c>
      <c r="DT162" s="390" t="str">
        <f ca="1">+IF(OFFSET('Hygiene Data'!$E$13,0,10*ROW('Hygiene Data'!E156))="","",OFFSET('Hygiene Data'!$E$13,0,10*ROW('Hygiene Data'!E156)))</f>
        <v/>
      </c>
      <c r="DU162" s="390" t="str">
        <f ca="1">+IF(OFFSET('Hygiene Data'!$F$11,0,10*ROW('Hygiene Data'!F156))="","",OFFSET('Hygiene Data'!$F$11,0,10*ROW('Hygiene Data'!F156)))</f>
        <v/>
      </c>
      <c r="DV162" s="390" t="str">
        <f ca="1">+IF(OFFSET('Hygiene Data'!$F$12,0,10*ROW('Hygiene Data'!F156))="","",OFFSET('Hygiene Data'!$F$12,0,10*ROW('Hygiene Data'!F156)))</f>
        <v/>
      </c>
      <c r="DW162" s="390" t="str">
        <f ca="1">+IF(OFFSET('Hygiene Data'!$F$13,0,10*ROW('Hygiene Data'!F156))="","",OFFSET('Hygiene Data'!$F$13,0,10*ROW('Hygiene Data'!F156)))</f>
        <v/>
      </c>
      <c r="DX162" s="390" t="str">
        <f ca="1">+IF(OFFSET('Hygiene Data'!$G$11,0,10*ROW('Hygiene Data'!G156))="","",OFFSET('Hygiene Data'!$G$11,0,10*ROW('Hygiene Data'!G156)))</f>
        <v/>
      </c>
      <c r="DY162" s="390" t="str">
        <f ca="1">+IF(OFFSET('Hygiene Data'!$G$12,0,10*ROW('Hygiene Data'!G156))="","",OFFSET('Hygiene Data'!$G$12,0,10*ROW('Hygiene Data'!G156)))</f>
        <v/>
      </c>
      <c r="DZ162" s="390" t="str">
        <f ca="1">+IF(OFFSET('Hygiene Data'!$G$13,0,10*ROW('Hygiene Data'!G156))="","",OFFSET('Hygiene Data'!$G$13,0,10*ROW('Hygiene Data'!G156)))</f>
        <v/>
      </c>
      <c r="EA162" s="390" t="str">
        <f ca="1">+IF(OFFSET('Hygiene Data'!$H$11,0,10*ROW('Hygiene Data'!H156))="","",OFFSET('Hygiene Data'!$H$11,0,10*ROW('Hygiene Data'!H156)))</f>
        <v/>
      </c>
      <c r="EB162" s="390" t="str">
        <f ca="1">+IF(OFFSET('Hygiene Data'!$H$12,0,10*ROW('Hygiene Data'!H156))="","",OFFSET('Hygiene Data'!$H$12,0,10*ROW('Hygiene Data'!H156)))</f>
        <v/>
      </c>
      <c r="EC162" s="390" t="str">
        <f ca="1">+IF(OFFSET('Hygiene Data'!$H$13,0,10*ROW('Hygiene Data'!H156))="","",OFFSET('Hygiene Data'!$H$13,0,10*ROW('Hygiene Data'!H156)))</f>
        <v/>
      </c>
      <c r="ED162" s="390" t="str">
        <f ca="1">+IF(OFFSET('Hygiene Data'!$I$11,0,10*ROW('Hygiene Data'!I156))="","",OFFSET('Hygiene Data'!$I$11,0,10*ROW('Hygiene Data'!I156)))</f>
        <v/>
      </c>
      <c r="EE162" s="390" t="str">
        <f ca="1">+IF(OFFSET('Hygiene Data'!$I$12,0,10*ROW('Hygiene Data'!I156))="","",OFFSET('Hygiene Data'!$I$12,0,10*ROW('Hygiene Data'!I156)))</f>
        <v/>
      </c>
      <c r="EF162" s="390" t="str">
        <f ca="1">+IF(OFFSET('Hygiene Data'!$I$13,0,10*ROW('Hygiene Data'!I156))="","",OFFSET('Hygiene Data'!$I$13,0,10*ROW('Hygiene Data'!I156)))</f>
        <v/>
      </c>
    </row>
    <row r="163" spans="1:136" x14ac:dyDescent="0.25">
      <c r="A163" s="499" t="str">
        <f ca="1">+IF(OFFSET('Water Data'!$B$2,0,10*ROW('Water Data'!E157))="","",OFFSET('Water Data'!$B$2,0,10*ROW('Water Data'!E157)))</f>
        <v/>
      </c>
      <c r="B163" s="499"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26" t="str">
        <f t="shared" ca="1" si="2"/>
        <v/>
      </c>
      <c r="D163" s="527"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27"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27"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27"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27"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27"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27"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27"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27"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27"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27"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27"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27"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27"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27"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27"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27"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27"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28"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28"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28"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28"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28"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28"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28"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28"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28"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28"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28"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28"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28"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28"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28"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28"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28"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28"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28"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28"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28"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28"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28"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28"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28"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28"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28"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28"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28"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28"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29"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605"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29"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29"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29"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29"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29"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29"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29"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29"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29"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29"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29"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29"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29"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29"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29"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29"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90" t="str">
        <f ca="1">+IF(OFFSET('Water Data'!$D$27,0,10*ROW('Water Data'!D157))="","",OFFSET('Water Data'!$D$27,0,10*ROW('Water Data'!D157)))</f>
        <v/>
      </c>
      <c r="BT163" s="390" t="str">
        <f ca="1">+IF(OFFSET('Water Data'!$D$28,0,10*ROW('Water Data'!D157))="","",OFFSET('Water Data'!$D$28,0,10*ROW('Water Data'!D157)))</f>
        <v/>
      </c>
      <c r="BU163" s="390" t="str">
        <f ca="1">+IF(OFFSET('Water Data'!$D$29,0,10*ROW('Water Data'!D157))="","",OFFSET('Water Data'!$D$29,0,10*ROW('Water Data'!D157)))</f>
        <v/>
      </c>
      <c r="BV163" s="390" t="str">
        <f ca="1">+IF(OFFSET('Water Data'!$E$27,0,10*ROW('Water Data'!E157))="","",OFFSET('Water Data'!$E$27,0,10*ROW('Water Data'!E157)))</f>
        <v/>
      </c>
      <c r="BW163" s="390" t="str">
        <f ca="1">+IF(OFFSET('Water Data'!$E$28,0,10*ROW('Water Data'!E157))="","",OFFSET('Water Data'!$E$28,0,10*ROW('Water Data'!E157)))</f>
        <v/>
      </c>
      <c r="BX163" s="390" t="str">
        <f ca="1">+IF(OFFSET('Water Data'!$E$29,0,10*ROW('Water Data'!E157))="","",OFFSET('Water Data'!$E$29,0,10*ROW('Water Data'!E157)))</f>
        <v/>
      </c>
      <c r="BY163" s="390" t="str">
        <f ca="1">+IF(OFFSET('Water Data'!$F$27,0,10*ROW('Water Data'!F157))="","",OFFSET('Water Data'!$F$27,0,10*ROW('Water Data'!F157)))</f>
        <v/>
      </c>
      <c r="BZ163" s="390" t="str">
        <f ca="1">+IF(OFFSET('Water Data'!$F$28,0,10*ROW('Water Data'!F157))="","",OFFSET('Water Data'!$F$28,0,10*ROW('Water Data'!F157)))</f>
        <v/>
      </c>
      <c r="CA163" s="390" t="str">
        <f ca="1">+IF(OFFSET('Water Data'!$F$29,0,10*ROW('Water Data'!F157))="","",OFFSET('Water Data'!$F$29,0,10*ROW('Water Data'!F157)))</f>
        <v/>
      </c>
      <c r="CB163" s="390" t="str">
        <f ca="1">+IF(OFFSET('Water Data'!$G$27,0,10*ROW('Water Data'!G157))="","",OFFSET('Water Data'!$G$27,0,10*ROW('Water Data'!G157)))</f>
        <v/>
      </c>
      <c r="CC163" s="390" t="str">
        <f ca="1">+IF(OFFSET('Water Data'!$G$28,0,10*ROW('Water Data'!G157))="","",OFFSET('Water Data'!$G$28,0,10*ROW('Water Data'!G157)))</f>
        <v/>
      </c>
      <c r="CD163" s="390" t="str">
        <f ca="1">+IF(OFFSET('Water Data'!$G$29,0,10*ROW('Water Data'!G157))="","",OFFSET('Water Data'!$G$29,0,10*ROW('Water Data'!G157)))</f>
        <v/>
      </c>
      <c r="CE163" s="390" t="str">
        <f ca="1">+IF(OFFSET('Water Data'!$H$27,0,10*ROW('Water Data'!H157))="","",OFFSET('Water Data'!$H$27,0,10*ROW('Water Data'!H157)))</f>
        <v/>
      </c>
      <c r="CF163" s="390" t="str">
        <f ca="1">+IF(OFFSET('Water Data'!$H$28,0,10*ROW('Water Data'!H157))="","",OFFSET('Water Data'!$H$28,0,10*ROW('Water Data'!H157)))</f>
        <v/>
      </c>
      <c r="CG163" s="390" t="str">
        <f ca="1">+IF(OFFSET('Water Data'!$H$29,0,10*ROW('Water Data'!H157))="","",OFFSET('Water Data'!$H$29,0,10*ROW('Water Data'!H157)))</f>
        <v/>
      </c>
      <c r="CH163" s="390" t="str">
        <f ca="1">+IF(OFFSET('Water Data'!$I$27,0,10*ROW('Water Data'!I157))="","",OFFSET('Water Data'!$I$27,0,10*ROW('Water Data'!I157)))</f>
        <v/>
      </c>
      <c r="CI163" s="390" t="str">
        <f ca="1">+IF(OFFSET('Water Data'!$I$28,0,10*ROW('Water Data'!I157))="","",OFFSET('Water Data'!$I$28,0,10*ROW('Water Data'!I157)))</f>
        <v/>
      </c>
      <c r="CJ163" s="390" t="str">
        <f ca="1">+IF(OFFSET('Water Data'!$I$29,0,10*ROW('Water Data'!I157))="","",OFFSET('Water Data'!$I$29,0,10*ROW('Water Data'!I157)))</f>
        <v/>
      </c>
      <c r="CK163" s="390" t="str">
        <f ca="1">+IF(OFFSET('Sanitation Data'!$D$28,0,10*ROW('Sanitation Data'!D157))="","",OFFSET('Sanitation Data'!$D$28,0,10*ROW('Sanitation Data'!D157)))</f>
        <v/>
      </c>
      <c r="CL163" s="390" t="str">
        <f ca="1">+IF(OFFSET('Sanitation Data'!$D$29,0,10*ROW('Sanitation Data'!D157))="","",OFFSET('Sanitation Data'!$D$29,0,10*ROW('Sanitation Data'!D157)))</f>
        <v/>
      </c>
      <c r="CM163" s="390" t="str">
        <f ca="1">+IF(OFFSET('Sanitation Data'!$D$30,0,10*ROW('Sanitation Data'!D157))="","",OFFSET('Sanitation Data'!$D$30,0,10*ROW('Sanitation Data'!D157)))</f>
        <v/>
      </c>
      <c r="CN163" s="390" t="str">
        <f ca="1">+IF(OFFSET('Sanitation Data'!$D$31,0,10*ROW('Sanitation Data'!D157))="","",OFFSET('Sanitation Data'!$D$31,0,10*ROW('Sanitation Data'!D157)))</f>
        <v/>
      </c>
      <c r="CO163" s="390" t="str">
        <f ca="1">+IF(OFFSET('Sanitation Data'!$D$32,0,10*ROW('Sanitation Data'!D157))="","",OFFSET('Sanitation Data'!$D$32,0,10*ROW('Sanitation Data'!D157)))</f>
        <v/>
      </c>
      <c r="CP163" s="390" t="str">
        <f ca="1">+IF(OFFSET('Sanitation Data'!$E$28,0,10*ROW('Sanitation Data'!E157))="","",OFFSET('Sanitation Data'!$E$28,0,10*ROW('Sanitation Data'!E157)))</f>
        <v/>
      </c>
      <c r="CQ163" s="390" t="str">
        <f ca="1">+IF(OFFSET('Sanitation Data'!$E$29,0,10*ROW('Sanitation Data'!E157))="","",OFFSET('Sanitation Data'!$E$29,0,10*ROW('Sanitation Data'!E157)))</f>
        <v/>
      </c>
      <c r="CR163" s="390" t="str">
        <f ca="1">+IF(OFFSET('Sanitation Data'!$E$30,0,10*ROW('Sanitation Data'!E157))="","",OFFSET('Sanitation Data'!$E$30,0,10*ROW('Sanitation Data'!E157)))</f>
        <v/>
      </c>
      <c r="CS163" s="390" t="str">
        <f ca="1">+IF(OFFSET('Sanitation Data'!$E$31,0,10*ROW('Sanitation Data'!E157))="","",OFFSET('Sanitation Data'!$E$31,0,10*ROW('Sanitation Data'!E157)))</f>
        <v/>
      </c>
      <c r="CT163" s="390" t="str">
        <f ca="1">+IF(OFFSET('Sanitation Data'!$E$32,0,10*ROW('Sanitation Data'!E157))="","",OFFSET('Sanitation Data'!$E$32,0,10*ROW('Sanitation Data'!E157)))</f>
        <v/>
      </c>
      <c r="CU163" s="390" t="str">
        <f ca="1">+IF(OFFSET('Sanitation Data'!$F$28,0,10*ROW('Sanitation Data'!F157))="","",OFFSET('Sanitation Data'!$F$28,0,10*ROW('Sanitation Data'!F157)))</f>
        <v/>
      </c>
      <c r="CV163" s="390" t="str">
        <f ca="1">+IF(OFFSET('Sanitation Data'!$F$29,0,10*ROW('Sanitation Data'!F157))="","",OFFSET('Sanitation Data'!$F$29,0,10*ROW('Sanitation Data'!F157)))</f>
        <v/>
      </c>
      <c r="CW163" s="390" t="str">
        <f ca="1">+IF(OFFSET('Sanitation Data'!$F$30,0,10*ROW('Sanitation Data'!F157))="","",OFFSET('Sanitation Data'!$F$30,0,10*ROW('Sanitation Data'!F157)))</f>
        <v/>
      </c>
      <c r="CX163" s="390" t="str">
        <f ca="1">+IF(OFFSET('Sanitation Data'!$F$31,0,10*ROW('Sanitation Data'!F157))="","",OFFSET('Sanitation Data'!$F$31,0,10*ROW('Sanitation Data'!F157)))</f>
        <v/>
      </c>
      <c r="CY163" s="390" t="str">
        <f ca="1">+IF(OFFSET('Sanitation Data'!$F$32,0,10*ROW('Sanitation Data'!F157))="","",OFFSET('Sanitation Data'!$F$32,0,10*ROW('Sanitation Data'!F157)))</f>
        <v/>
      </c>
      <c r="CZ163" s="390" t="str">
        <f ca="1">+IF(OFFSET('Sanitation Data'!$G$28,0,10*ROW('Sanitation Data'!G157))="","",OFFSET('Sanitation Data'!$G$28,0,10*ROW('Sanitation Data'!G157)))</f>
        <v/>
      </c>
      <c r="DA163" s="390" t="str">
        <f ca="1">+IF(OFFSET('Sanitation Data'!$G$29,0,10*ROW('Sanitation Data'!G157))="","",OFFSET('Sanitation Data'!$G$29,0,10*ROW('Sanitation Data'!G157)))</f>
        <v/>
      </c>
      <c r="DB163" s="390" t="str">
        <f ca="1">+IF(OFFSET('Sanitation Data'!$G$30,0,10*ROW('Sanitation Data'!G157))="","",OFFSET('Sanitation Data'!$G$30,0,10*ROW('Sanitation Data'!G157)))</f>
        <v/>
      </c>
      <c r="DC163" s="390" t="str">
        <f ca="1">+IF(OFFSET('Sanitation Data'!$G$31,0,10*ROW('Sanitation Data'!G157))="","",OFFSET('Sanitation Data'!$G$31,0,10*ROW('Sanitation Data'!G157)))</f>
        <v/>
      </c>
      <c r="DD163" s="390" t="str">
        <f ca="1">+IF(OFFSET('Sanitation Data'!$G$32,0,10*ROW('Sanitation Data'!G157))="","",OFFSET('Sanitation Data'!$G$32,0,10*ROW('Sanitation Data'!G157)))</f>
        <v/>
      </c>
      <c r="DE163" s="390" t="str">
        <f ca="1">+IF(OFFSET('Sanitation Data'!$H$28,0,10*ROW('Sanitation Data'!H157))="","",OFFSET('Sanitation Data'!$H$28,0,10*ROW('Sanitation Data'!H157)))</f>
        <v/>
      </c>
      <c r="DF163" s="390" t="str">
        <f ca="1">+IF(OFFSET('Sanitation Data'!$H$29,0,10*ROW('Sanitation Data'!H157))="","",OFFSET('Sanitation Data'!$H$29,0,10*ROW('Sanitation Data'!H157)))</f>
        <v/>
      </c>
      <c r="DG163" s="390" t="str">
        <f ca="1">+IF(OFFSET('Sanitation Data'!$H$30,0,10*ROW('Sanitation Data'!H157))="","",OFFSET('Sanitation Data'!$H$30,0,10*ROW('Sanitation Data'!H157)))</f>
        <v/>
      </c>
      <c r="DH163" s="390" t="str">
        <f ca="1">+IF(OFFSET('Sanitation Data'!$H$31,0,10*ROW('Sanitation Data'!H157))="","",OFFSET('Sanitation Data'!$H$31,0,10*ROW('Sanitation Data'!H157)))</f>
        <v/>
      </c>
      <c r="DI163" s="390" t="str">
        <f ca="1">+IF(OFFSET('Sanitation Data'!$H$32,0,10*ROW('Sanitation Data'!H157))="","",OFFSET('Sanitation Data'!$H$32,0,10*ROW('Sanitation Data'!H157)))</f>
        <v/>
      </c>
      <c r="DJ163" s="390" t="str">
        <f ca="1">+IF(OFFSET('Sanitation Data'!$I$28,0,10*ROW('Sanitation Data'!I157))="","",OFFSET('Sanitation Data'!$I$28,0,10*ROW('Sanitation Data'!I157)))</f>
        <v/>
      </c>
      <c r="DK163" s="390" t="str">
        <f ca="1">+IF(OFFSET('Sanitation Data'!$I$29,0,10*ROW('Sanitation Data'!I157))="","",OFFSET('Sanitation Data'!$I$29,0,10*ROW('Sanitation Data'!I157)))</f>
        <v/>
      </c>
      <c r="DL163" s="390" t="str">
        <f ca="1">+IF(OFFSET('Sanitation Data'!$I$30,0,10*ROW('Sanitation Data'!I157))="","",OFFSET('Sanitation Data'!$I$30,0,10*ROW('Sanitation Data'!I157)))</f>
        <v/>
      </c>
      <c r="DM163" s="390" t="str">
        <f ca="1">+IF(OFFSET('Sanitation Data'!$I$31,0,10*ROW('Sanitation Data'!I157))="","",OFFSET('Sanitation Data'!$I$31,0,10*ROW('Sanitation Data'!I157)))</f>
        <v/>
      </c>
      <c r="DN163" s="390" t="str">
        <f ca="1">+IF(OFFSET('Sanitation Data'!$I$32,0,10*ROW('Sanitation Data'!I157))="","",OFFSET('Sanitation Data'!$I$32,0,10*ROW('Sanitation Data'!I157)))</f>
        <v/>
      </c>
      <c r="DO163" s="390" t="str">
        <f ca="1">+IF(OFFSET('Hygiene Data'!$D$11,0,10*ROW('Hygiene Data'!D157))="","",OFFSET('Hygiene Data'!$D$11,0,10*ROW('Hygiene Data'!D157)))</f>
        <v/>
      </c>
      <c r="DP163" s="390" t="str">
        <f ca="1">+IF(OFFSET('Hygiene Data'!$D$12,0,10*ROW('Hygiene Data'!D157))="","",OFFSET('Hygiene Data'!$D$12,0,10*ROW('Hygiene Data'!D157)))</f>
        <v/>
      </c>
      <c r="DQ163" s="390" t="str">
        <f ca="1">+IF(OFFSET('Hygiene Data'!$D$13,0,10*ROW('Hygiene Data'!D157))="","",OFFSET('Hygiene Data'!$D$13,0,10*ROW('Hygiene Data'!D157)))</f>
        <v/>
      </c>
      <c r="DR163" s="390" t="str">
        <f ca="1">+IF(OFFSET('Hygiene Data'!$E$11,0,10*ROW('Hygiene Data'!E157))="","",OFFSET('Hygiene Data'!$E$11,0,10*ROW('Hygiene Data'!E157)))</f>
        <v/>
      </c>
      <c r="DS163" s="390" t="str">
        <f ca="1">+IF(OFFSET('Hygiene Data'!$E$12,0,10*ROW('Hygiene Data'!E157))="","",OFFSET('Hygiene Data'!$E$12,0,10*ROW('Hygiene Data'!E157)))</f>
        <v/>
      </c>
      <c r="DT163" s="390" t="str">
        <f ca="1">+IF(OFFSET('Hygiene Data'!$E$13,0,10*ROW('Hygiene Data'!E157))="","",OFFSET('Hygiene Data'!$E$13,0,10*ROW('Hygiene Data'!E157)))</f>
        <v/>
      </c>
      <c r="DU163" s="390" t="str">
        <f ca="1">+IF(OFFSET('Hygiene Data'!$F$11,0,10*ROW('Hygiene Data'!F157))="","",OFFSET('Hygiene Data'!$F$11,0,10*ROW('Hygiene Data'!F157)))</f>
        <v/>
      </c>
      <c r="DV163" s="390" t="str">
        <f ca="1">+IF(OFFSET('Hygiene Data'!$F$12,0,10*ROW('Hygiene Data'!F157))="","",OFFSET('Hygiene Data'!$F$12,0,10*ROW('Hygiene Data'!F157)))</f>
        <v/>
      </c>
      <c r="DW163" s="390" t="str">
        <f ca="1">+IF(OFFSET('Hygiene Data'!$F$13,0,10*ROW('Hygiene Data'!F157))="","",OFFSET('Hygiene Data'!$F$13,0,10*ROW('Hygiene Data'!F157)))</f>
        <v/>
      </c>
      <c r="DX163" s="390" t="str">
        <f ca="1">+IF(OFFSET('Hygiene Data'!$G$11,0,10*ROW('Hygiene Data'!G157))="","",OFFSET('Hygiene Data'!$G$11,0,10*ROW('Hygiene Data'!G157)))</f>
        <v/>
      </c>
      <c r="DY163" s="390" t="str">
        <f ca="1">+IF(OFFSET('Hygiene Data'!$G$12,0,10*ROW('Hygiene Data'!G157))="","",OFFSET('Hygiene Data'!$G$12,0,10*ROW('Hygiene Data'!G157)))</f>
        <v/>
      </c>
      <c r="DZ163" s="390" t="str">
        <f ca="1">+IF(OFFSET('Hygiene Data'!$G$13,0,10*ROW('Hygiene Data'!G157))="","",OFFSET('Hygiene Data'!$G$13,0,10*ROW('Hygiene Data'!G157)))</f>
        <v/>
      </c>
      <c r="EA163" s="390" t="str">
        <f ca="1">+IF(OFFSET('Hygiene Data'!$H$11,0,10*ROW('Hygiene Data'!H157))="","",OFFSET('Hygiene Data'!$H$11,0,10*ROW('Hygiene Data'!H157)))</f>
        <v/>
      </c>
      <c r="EB163" s="390" t="str">
        <f ca="1">+IF(OFFSET('Hygiene Data'!$H$12,0,10*ROW('Hygiene Data'!H157))="","",OFFSET('Hygiene Data'!$H$12,0,10*ROW('Hygiene Data'!H157)))</f>
        <v/>
      </c>
      <c r="EC163" s="390" t="str">
        <f ca="1">+IF(OFFSET('Hygiene Data'!$H$13,0,10*ROW('Hygiene Data'!H157))="","",OFFSET('Hygiene Data'!$H$13,0,10*ROW('Hygiene Data'!H157)))</f>
        <v/>
      </c>
      <c r="ED163" s="390" t="str">
        <f ca="1">+IF(OFFSET('Hygiene Data'!$I$11,0,10*ROW('Hygiene Data'!I157))="","",OFFSET('Hygiene Data'!$I$11,0,10*ROW('Hygiene Data'!I157)))</f>
        <v/>
      </c>
      <c r="EE163" s="390" t="str">
        <f ca="1">+IF(OFFSET('Hygiene Data'!$I$12,0,10*ROW('Hygiene Data'!I157))="","",OFFSET('Hygiene Data'!$I$12,0,10*ROW('Hygiene Data'!I157)))</f>
        <v/>
      </c>
      <c r="EF163" s="390" t="str">
        <f ca="1">+IF(OFFSET('Hygiene Data'!$I$13,0,10*ROW('Hygiene Data'!I157))="","",OFFSET('Hygiene Data'!$I$13,0,10*ROW('Hygiene Data'!I157)))</f>
        <v/>
      </c>
    </row>
    <row r="164" spans="1:136" x14ac:dyDescent="0.25">
      <c r="A164" s="499" t="str">
        <f ca="1">+IF(OFFSET('Water Data'!$B$2,0,10*ROW('Water Data'!E158))="","",OFFSET('Water Data'!$B$2,0,10*ROW('Water Data'!E158)))</f>
        <v/>
      </c>
      <c r="B164" s="499"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26" t="str">
        <f t="shared" ca="1" si="2"/>
        <v/>
      </c>
      <c r="D164" s="527"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27"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27"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27"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27"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27"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27"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27"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27"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27"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27"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27"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27"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27"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27"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27"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27"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27"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28"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28"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28"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28"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28"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28"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28"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28"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28"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28"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28"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28"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28"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28"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28"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28"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28"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28"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28"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28"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28"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28"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28"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28"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28"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28"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28"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28"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28"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28"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29"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605"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29"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29"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29"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29"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29"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29"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29"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29"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29"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29"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29"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29"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29"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29"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29"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29"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90" t="str">
        <f ca="1">+IF(OFFSET('Water Data'!$D$27,0,10*ROW('Water Data'!D158))="","",OFFSET('Water Data'!$D$27,0,10*ROW('Water Data'!D158)))</f>
        <v/>
      </c>
      <c r="BT164" s="390" t="str">
        <f ca="1">+IF(OFFSET('Water Data'!$D$28,0,10*ROW('Water Data'!D158))="","",OFFSET('Water Data'!$D$28,0,10*ROW('Water Data'!D158)))</f>
        <v/>
      </c>
      <c r="BU164" s="390" t="str">
        <f ca="1">+IF(OFFSET('Water Data'!$D$29,0,10*ROW('Water Data'!D158))="","",OFFSET('Water Data'!$D$29,0,10*ROW('Water Data'!D158)))</f>
        <v/>
      </c>
      <c r="BV164" s="390" t="str">
        <f ca="1">+IF(OFFSET('Water Data'!$E$27,0,10*ROW('Water Data'!E158))="","",OFFSET('Water Data'!$E$27,0,10*ROW('Water Data'!E158)))</f>
        <v/>
      </c>
      <c r="BW164" s="390" t="str">
        <f ca="1">+IF(OFFSET('Water Data'!$E$28,0,10*ROW('Water Data'!E158))="","",OFFSET('Water Data'!$E$28,0,10*ROW('Water Data'!E158)))</f>
        <v/>
      </c>
      <c r="BX164" s="390" t="str">
        <f ca="1">+IF(OFFSET('Water Data'!$E$29,0,10*ROW('Water Data'!E158))="","",OFFSET('Water Data'!$E$29,0,10*ROW('Water Data'!E158)))</f>
        <v/>
      </c>
      <c r="BY164" s="390" t="str">
        <f ca="1">+IF(OFFSET('Water Data'!$F$27,0,10*ROW('Water Data'!F158))="","",OFFSET('Water Data'!$F$27,0,10*ROW('Water Data'!F158)))</f>
        <v/>
      </c>
      <c r="BZ164" s="390" t="str">
        <f ca="1">+IF(OFFSET('Water Data'!$F$28,0,10*ROW('Water Data'!F158))="","",OFFSET('Water Data'!$F$28,0,10*ROW('Water Data'!F158)))</f>
        <v/>
      </c>
      <c r="CA164" s="390" t="str">
        <f ca="1">+IF(OFFSET('Water Data'!$F$29,0,10*ROW('Water Data'!F158))="","",OFFSET('Water Data'!$F$29,0,10*ROW('Water Data'!F158)))</f>
        <v/>
      </c>
      <c r="CB164" s="390" t="str">
        <f ca="1">+IF(OFFSET('Water Data'!$G$27,0,10*ROW('Water Data'!G158))="","",OFFSET('Water Data'!$G$27,0,10*ROW('Water Data'!G158)))</f>
        <v/>
      </c>
      <c r="CC164" s="390" t="str">
        <f ca="1">+IF(OFFSET('Water Data'!$G$28,0,10*ROW('Water Data'!G158))="","",OFFSET('Water Data'!$G$28,0,10*ROW('Water Data'!G158)))</f>
        <v/>
      </c>
      <c r="CD164" s="390" t="str">
        <f ca="1">+IF(OFFSET('Water Data'!$G$29,0,10*ROW('Water Data'!G158))="","",OFFSET('Water Data'!$G$29,0,10*ROW('Water Data'!G158)))</f>
        <v/>
      </c>
      <c r="CE164" s="390" t="str">
        <f ca="1">+IF(OFFSET('Water Data'!$H$27,0,10*ROW('Water Data'!H158))="","",OFFSET('Water Data'!$H$27,0,10*ROW('Water Data'!H158)))</f>
        <v/>
      </c>
      <c r="CF164" s="390" t="str">
        <f ca="1">+IF(OFFSET('Water Data'!$H$28,0,10*ROW('Water Data'!H158))="","",OFFSET('Water Data'!$H$28,0,10*ROW('Water Data'!H158)))</f>
        <v/>
      </c>
      <c r="CG164" s="390" t="str">
        <f ca="1">+IF(OFFSET('Water Data'!$H$29,0,10*ROW('Water Data'!H158))="","",OFFSET('Water Data'!$H$29,0,10*ROW('Water Data'!H158)))</f>
        <v/>
      </c>
      <c r="CH164" s="390" t="str">
        <f ca="1">+IF(OFFSET('Water Data'!$I$27,0,10*ROW('Water Data'!I158))="","",OFFSET('Water Data'!$I$27,0,10*ROW('Water Data'!I158)))</f>
        <v/>
      </c>
      <c r="CI164" s="390" t="str">
        <f ca="1">+IF(OFFSET('Water Data'!$I$28,0,10*ROW('Water Data'!I158))="","",OFFSET('Water Data'!$I$28,0,10*ROW('Water Data'!I158)))</f>
        <v/>
      </c>
      <c r="CJ164" s="390" t="str">
        <f ca="1">+IF(OFFSET('Water Data'!$I$29,0,10*ROW('Water Data'!I158))="","",OFFSET('Water Data'!$I$29,0,10*ROW('Water Data'!I158)))</f>
        <v/>
      </c>
      <c r="CK164" s="390" t="str">
        <f ca="1">+IF(OFFSET('Sanitation Data'!$D$28,0,10*ROW('Sanitation Data'!D158))="","",OFFSET('Sanitation Data'!$D$28,0,10*ROW('Sanitation Data'!D158)))</f>
        <v/>
      </c>
      <c r="CL164" s="390" t="str">
        <f ca="1">+IF(OFFSET('Sanitation Data'!$D$29,0,10*ROW('Sanitation Data'!D158))="","",OFFSET('Sanitation Data'!$D$29,0,10*ROW('Sanitation Data'!D158)))</f>
        <v/>
      </c>
      <c r="CM164" s="390" t="str">
        <f ca="1">+IF(OFFSET('Sanitation Data'!$D$30,0,10*ROW('Sanitation Data'!D158))="","",OFFSET('Sanitation Data'!$D$30,0,10*ROW('Sanitation Data'!D158)))</f>
        <v/>
      </c>
      <c r="CN164" s="390" t="str">
        <f ca="1">+IF(OFFSET('Sanitation Data'!$D$31,0,10*ROW('Sanitation Data'!D158))="","",OFFSET('Sanitation Data'!$D$31,0,10*ROW('Sanitation Data'!D158)))</f>
        <v/>
      </c>
      <c r="CO164" s="390" t="str">
        <f ca="1">+IF(OFFSET('Sanitation Data'!$D$32,0,10*ROW('Sanitation Data'!D158))="","",OFFSET('Sanitation Data'!$D$32,0,10*ROW('Sanitation Data'!D158)))</f>
        <v/>
      </c>
      <c r="CP164" s="390" t="str">
        <f ca="1">+IF(OFFSET('Sanitation Data'!$E$28,0,10*ROW('Sanitation Data'!E158))="","",OFFSET('Sanitation Data'!$E$28,0,10*ROW('Sanitation Data'!E158)))</f>
        <v/>
      </c>
      <c r="CQ164" s="390" t="str">
        <f ca="1">+IF(OFFSET('Sanitation Data'!$E$29,0,10*ROW('Sanitation Data'!E158))="","",OFFSET('Sanitation Data'!$E$29,0,10*ROW('Sanitation Data'!E158)))</f>
        <v/>
      </c>
      <c r="CR164" s="390" t="str">
        <f ca="1">+IF(OFFSET('Sanitation Data'!$E$30,0,10*ROW('Sanitation Data'!E158))="","",OFFSET('Sanitation Data'!$E$30,0,10*ROW('Sanitation Data'!E158)))</f>
        <v/>
      </c>
      <c r="CS164" s="390" t="str">
        <f ca="1">+IF(OFFSET('Sanitation Data'!$E$31,0,10*ROW('Sanitation Data'!E158))="","",OFFSET('Sanitation Data'!$E$31,0,10*ROW('Sanitation Data'!E158)))</f>
        <v/>
      </c>
      <c r="CT164" s="390" t="str">
        <f ca="1">+IF(OFFSET('Sanitation Data'!$E$32,0,10*ROW('Sanitation Data'!E158))="","",OFFSET('Sanitation Data'!$E$32,0,10*ROW('Sanitation Data'!E158)))</f>
        <v/>
      </c>
      <c r="CU164" s="390" t="str">
        <f ca="1">+IF(OFFSET('Sanitation Data'!$F$28,0,10*ROW('Sanitation Data'!F158))="","",OFFSET('Sanitation Data'!$F$28,0,10*ROW('Sanitation Data'!F158)))</f>
        <v/>
      </c>
      <c r="CV164" s="390" t="str">
        <f ca="1">+IF(OFFSET('Sanitation Data'!$F$29,0,10*ROW('Sanitation Data'!F158))="","",OFFSET('Sanitation Data'!$F$29,0,10*ROW('Sanitation Data'!F158)))</f>
        <v/>
      </c>
      <c r="CW164" s="390" t="str">
        <f ca="1">+IF(OFFSET('Sanitation Data'!$F$30,0,10*ROW('Sanitation Data'!F158))="","",OFFSET('Sanitation Data'!$F$30,0,10*ROW('Sanitation Data'!F158)))</f>
        <v/>
      </c>
      <c r="CX164" s="390" t="str">
        <f ca="1">+IF(OFFSET('Sanitation Data'!$F$31,0,10*ROW('Sanitation Data'!F158))="","",OFFSET('Sanitation Data'!$F$31,0,10*ROW('Sanitation Data'!F158)))</f>
        <v/>
      </c>
      <c r="CY164" s="390" t="str">
        <f ca="1">+IF(OFFSET('Sanitation Data'!$F$32,0,10*ROW('Sanitation Data'!F158))="","",OFFSET('Sanitation Data'!$F$32,0,10*ROW('Sanitation Data'!F158)))</f>
        <v/>
      </c>
      <c r="CZ164" s="390" t="str">
        <f ca="1">+IF(OFFSET('Sanitation Data'!$G$28,0,10*ROW('Sanitation Data'!G158))="","",OFFSET('Sanitation Data'!$G$28,0,10*ROW('Sanitation Data'!G158)))</f>
        <v/>
      </c>
      <c r="DA164" s="390" t="str">
        <f ca="1">+IF(OFFSET('Sanitation Data'!$G$29,0,10*ROW('Sanitation Data'!G158))="","",OFFSET('Sanitation Data'!$G$29,0,10*ROW('Sanitation Data'!G158)))</f>
        <v/>
      </c>
      <c r="DB164" s="390" t="str">
        <f ca="1">+IF(OFFSET('Sanitation Data'!$G$30,0,10*ROW('Sanitation Data'!G158))="","",OFFSET('Sanitation Data'!$G$30,0,10*ROW('Sanitation Data'!G158)))</f>
        <v/>
      </c>
      <c r="DC164" s="390" t="str">
        <f ca="1">+IF(OFFSET('Sanitation Data'!$G$31,0,10*ROW('Sanitation Data'!G158))="","",OFFSET('Sanitation Data'!$G$31,0,10*ROW('Sanitation Data'!G158)))</f>
        <v/>
      </c>
      <c r="DD164" s="390" t="str">
        <f ca="1">+IF(OFFSET('Sanitation Data'!$G$32,0,10*ROW('Sanitation Data'!G158))="","",OFFSET('Sanitation Data'!$G$32,0,10*ROW('Sanitation Data'!G158)))</f>
        <v/>
      </c>
      <c r="DE164" s="390" t="str">
        <f ca="1">+IF(OFFSET('Sanitation Data'!$H$28,0,10*ROW('Sanitation Data'!H158))="","",OFFSET('Sanitation Data'!$H$28,0,10*ROW('Sanitation Data'!H158)))</f>
        <v/>
      </c>
      <c r="DF164" s="390" t="str">
        <f ca="1">+IF(OFFSET('Sanitation Data'!$H$29,0,10*ROW('Sanitation Data'!H158))="","",OFFSET('Sanitation Data'!$H$29,0,10*ROW('Sanitation Data'!H158)))</f>
        <v/>
      </c>
      <c r="DG164" s="390" t="str">
        <f ca="1">+IF(OFFSET('Sanitation Data'!$H$30,0,10*ROW('Sanitation Data'!H158))="","",OFFSET('Sanitation Data'!$H$30,0,10*ROW('Sanitation Data'!H158)))</f>
        <v/>
      </c>
      <c r="DH164" s="390" t="str">
        <f ca="1">+IF(OFFSET('Sanitation Data'!$H$31,0,10*ROW('Sanitation Data'!H158))="","",OFFSET('Sanitation Data'!$H$31,0,10*ROW('Sanitation Data'!H158)))</f>
        <v/>
      </c>
      <c r="DI164" s="390" t="str">
        <f ca="1">+IF(OFFSET('Sanitation Data'!$H$32,0,10*ROW('Sanitation Data'!H158))="","",OFFSET('Sanitation Data'!$H$32,0,10*ROW('Sanitation Data'!H158)))</f>
        <v/>
      </c>
      <c r="DJ164" s="390" t="str">
        <f ca="1">+IF(OFFSET('Sanitation Data'!$I$28,0,10*ROW('Sanitation Data'!I158))="","",OFFSET('Sanitation Data'!$I$28,0,10*ROW('Sanitation Data'!I158)))</f>
        <v/>
      </c>
      <c r="DK164" s="390" t="str">
        <f ca="1">+IF(OFFSET('Sanitation Data'!$I$29,0,10*ROW('Sanitation Data'!I158))="","",OFFSET('Sanitation Data'!$I$29,0,10*ROW('Sanitation Data'!I158)))</f>
        <v/>
      </c>
      <c r="DL164" s="390" t="str">
        <f ca="1">+IF(OFFSET('Sanitation Data'!$I$30,0,10*ROW('Sanitation Data'!I158))="","",OFFSET('Sanitation Data'!$I$30,0,10*ROW('Sanitation Data'!I158)))</f>
        <v/>
      </c>
      <c r="DM164" s="390" t="str">
        <f ca="1">+IF(OFFSET('Sanitation Data'!$I$31,0,10*ROW('Sanitation Data'!I158))="","",OFFSET('Sanitation Data'!$I$31,0,10*ROW('Sanitation Data'!I158)))</f>
        <v/>
      </c>
      <c r="DN164" s="390" t="str">
        <f ca="1">+IF(OFFSET('Sanitation Data'!$I$32,0,10*ROW('Sanitation Data'!I158))="","",OFFSET('Sanitation Data'!$I$32,0,10*ROW('Sanitation Data'!I158)))</f>
        <v/>
      </c>
      <c r="DO164" s="390" t="str">
        <f ca="1">+IF(OFFSET('Hygiene Data'!$D$11,0,10*ROW('Hygiene Data'!D158))="","",OFFSET('Hygiene Data'!$D$11,0,10*ROW('Hygiene Data'!D158)))</f>
        <v/>
      </c>
      <c r="DP164" s="390" t="str">
        <f ca="1">+IF(OFFSET('Hygiene Data'!$D$12,0,10*ROW('Hygiene Data'!D158))="","",OFFSET('Hygiene Data'!$D$12,0,10*ROW('Hygiene Data'!D158)))</f>
        <v/>
      </c>
      <c r="DQ164" s="390" t="str">
        <f ca="1">+IF(OFFSET('Hygiene Data'!$D$13,0,10*ROW('Hygiene Data'!D158))="","",OFFSET('Hygiene Data'!$D$13,0,10*ROW('Hygiene Data'!D158)))</f>
        <v/>
      </c>
      <c r="DR164" s="390" t="str">
        <f ca="1">+IF(OFFSET('Hygiene Data'!$E$11,0,10*ROW('Hygiene Data'!E158))="","",OFFSET('Hygiene Data'!$E$11,0,10*ROW('Hygiene Data'!E158)))</f>
        <v/>
      </c>
      <c r="DS164" s="390" t="str">
        <f ca="1">+IF(OFFSET('Hygiene Data'!$E$12,0,10*ROW('Hygiene Data'!E158))="","",OFFSET('Hygiene Data'!$E$12,0,10*ROW('Hygiene Data'!E158)))</f>
        <v/>
      </c>
      <c r="DT164" s="390" t="str">
        <f ca="1">+IF(OFFSET('Hygiene Data'!$E$13,0,10*ROW('Hygiene Data'!E158))="","",OFFSET('Hygiene Data'!$E$13,0,10*ROW('Hygiene Data'!E158)))</f>
        <v/>
      </c>
      <c r="DU164" s="390" t="str">
        <f ca="1">+IF(OFFSET('Hygiene Data'!$F$11,0,10*ROW('Hygiene Data'!F158))="","",OFFSET('Hygiene Data'!$F$11,0,10*ROW('Hygiene Data'!F158)))</f>
        <v/>
      </c>
      <c r="DV164" s="390" t="str">
        <f ca="1">+IF(OFFSET('Hygiene Data'!$F$12,0,10*ROW('Hygiene Data'!F158))="","",OFFSET('Hygiene Data'!$F$12,0,10*ROW('Hygiene Data'!F158)))</f>
        <v/>
      </c>
      <c r="DW164" s="390" t="str">
        <f ca="1">+IF(OFFSET('Hygiene Data'!$F$13,0,10*ROW('Hygiene Data'!F158))="","",OFFSET('Hygiene Data'!$F$13,0,10*ROW('Hygiene Data'!F158)))</f>
        <v/>
      </c>
      <c r="DX164" s="390" t="str">
        <f ca="1">+IF(OFFSET('Hygiene Data'!$G$11,0,10*ROW('Hygiene Data'!G158))="","",OFFSET('Hygiene Data'!$G$11,0,10*ROW('Hygiene Data'!G158)))</f>
        <v/>
      </c>
      <c r="DY164" s="390" t="str">
        <f ca="1">+IF(OFFSET('Hygiene Data'!$G$12,0,10*ROW('Hygiene Data'!G158))="","",OFFSET('Hygiene Data'!$G$12,0,10*ROW('Hygiene Data'!G158)))</f>
        <v/>
      </c>
      <c r="DZ164" s="390" t="str">
        <f ca="1">+IF(OFFSET('Hygiene Data'!$G$13,0,10*ROW('Hygiene Data'!G158))="","",OFFSET('Hygiene Data'!$G$13,0,10*ROW('Hygiene Data'!G158)))</f>
        <v/>
      </c>
      <c r="EA164" s="390" t="str">
        <f ca="1">+IF(OFFSET('Hygiene Data'!$H$11,0,10*ROW('Hygiene Data'!H158))="","",OFFSET('Hygiene Data'!$H$11,0,10*ROW('Hygiene Data'!H158)))</f>
        <v/>
      </c>
      <c r="EB164" s="390" t="str">
        <f ca="1">+IF(OFFSET('Hygiene Data'!$H$12,0,10*ROW('Hygiene Data'!H158))="","",OFFSET('Hygiene Data'!$H$12,0,10*ROW('Hygiene Data'!H158)))</f>
        <v/>
      </c>
      <c r="EC164" s="390" t="str">
        <f ca="1">+IF(OFFSET('Hygiene Data'!$H$13,0,10*ROW('Hygiene Data'!H158))="","",OFFSET('Hygiene Data'!$H$13,0,10*ROW('Hygiene Data'!H158)))</f>
        <v/>
      </c>
      <c r="ED164" s="390" t="str">
        <f ca="1">+IF(OFFSET('Hygiene Data'!$I$11,0,10*ROW('Hygiene Data'!I158))="","",OFFSET('Hygiene Data'!$I$11,0,10*ROW('Hygiene Data'!I158)))</f>
        <v/>
      </c>
      <c r="EE164" s="390" t="str">
        <f ca="1">+IF(OFFSET('Hygiene Data'!$I$12,0,10*ROW('Hygiene Data'!I158))="","",OFFSET('Hygiene Data'!$I$12,0,10*ROW('Hygiene Data'!I158)))</f>
        <v/>
      </c>
      <c r="EF164" s="390" t="str">
        <f ca="1">+IF(OFFSET('Hygiene Data'!$I$13,0,10*ROW('Hygiene Data'!I158))="","",OFFSET('Hygiene Data'!$I$13,0,10*ROW('Hygiene Data'!I158)))</f>
        <v/>
      </c>
    </row>
    <row r="165" spans="1:136" x14ac:dyDescent="0.25">
      <c r="A165" s="499" t="str">
        <f ca="1">+IF(OFFSET('Water Data'!$B$2,0,10*ROW('Water Data'!E159))="","",OFFSET('Water Data'!$B$2,0,10*ROW('Water Data'!E159)))</f>
        <v/>
      </c>
      <c r="B165" s="499"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26" t="str">
        <f t="shared" ca="1" si="2"/>
        <v/>
      </c>
      <c r="D165" s="527"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27"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27"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27"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27"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27"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27"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27"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27"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27"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27"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27"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27"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27"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27"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27"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27"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27"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28"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28"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28"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28"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28"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28"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28"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28"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28"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28"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28"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28"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28"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28"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28"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28"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28"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28"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28"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28"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28"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28"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28"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28"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28"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28"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28"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28"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28"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28"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29"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605"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29"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29"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29"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29"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29"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29"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29"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29"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29"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29"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29"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29"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29"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29"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29"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29"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90" t="str">
        <f ca="1">+IF(OFFSET('Water Data'!$D$27,0,10*ROW('Water Data'!D159))="","",OFFSET('Water Data'!$D$27,0,10*ROW('Water Data'!D159)))</f>
        <v/>
      </c>
      <c r="BT165" s="390" t="str">
        <f ca="1">+IF(OFFSET('Water Data'!$D$28,0,10*ROW('Water Data'!D159))="","",OFFSET('Water Data'!$D$28,0,10*ROW('Water Data'!D159)))</f>
        <v/>
      </c>
      <c r="BU165" s="390" t="str">
        <f ca="1">+IF(OFFSET('Water Data'!$D$29,0,10*ROW('Water Data'!D159))="","",OFFSET('Water Data'!$D$29,0,10*ROW('Water Data'!D159)))</f>
        <v/>
      </c>
      <c r="BV165" s="390" t="str">
        <f ca="1">+IF(OFFSET('Water Data'!$E$27,0,10*ROW('Water Data'!E159))="","",OFFSET('Water Data'!$E$27,0,10*ROW('Water Data'!E159)))</f>
        <v/>
      </c>
      <c r="BW165" s="390" t="str">
        <f ca="1">+IF(OFFSET('Water Data'!$E$28,0,10*ROW('Water Data'!E159))="","",OFFSET('Water Data'!$E$28,0,10*ROW('Water Data'!E159)))</f>
        <v/>
      </c>
      <c r="BX165" s="390" t="str">
        <f ca="1">+IF(OFFSET('Water Data'!$E$29,0,10*ROW('Water Data'!E159))="","",OFFSET('Water Data'!$E$29,0,10*ROW('Water Data'!E159)))</f>
        <v/>
      </c>
      <c r="BY165" s="390" t="str">
        <f ca="1">+IF(OFFSET('Water Data'!$F$27,0,10*ROW('Water Data'!F159))="","",OFFSET('Water Data'!$F$27,0,10*ROW('Water Data'!F159)))</f>
        <v/>
      </c>
      <c r="BZ165" s="390" t="str">
        <f ca="1">+IF(OFFSET('Water Data'!$F$28,0,10*ROW('Water Data'!F159))="","",OFFSET('Water Data'!$F$28,0,10*ROW('Water Data'!F159)))</f>
        <v/>
      </c>
      <c r="CA165" s="390" t="str">
        <f ca="1">+IF(OFFSET('Water Data'!$F$29,0,10*ROW('Water Data'!F159))="","",OFFSET('Water Data'!$F$29,0,10*ROW('Water Data'!F159)))</f>
        <v/>
      </c>
      <c r="CB165" s="390" t="str">
        <f ca="1">+IF(OFFSET('Water Data'!$G$27,0,10*ROW('Water Data'!G159))="","",OFFSET('Water Data'!$G$27,0,10*ROW('Water Data'!G159)))</f>
        <v/>
      </c>
      <c r="CC165" s="390" t="str">
        <f ca="1">+IF(OFFSET('Water Data'!$G$28,0,10*ROW('Water Data'!G159))="","",OFFSET('Water Data'!$G$28,0,10*ROW('Water Data'!G159)))</f>
        <v/>
      </c>
      <c r="CD165" s="390" t="str">
        <f ca="1">+IF(OFFSET('Water Data'!$G$29,0,10*ROW('Water Data'!G159))="","",OFFSET('Water Data'!$G$29,0,10*ROW('Water Data'!G159)))</f>
        <v/>
      </c>
      <c r="CE165" s="390" t="str">
        <f ca="1">+IF(OFFSET('Water Data'!$H$27,0,10*ROW('Water Data'!H159))="","",OFFSET('Water Data'!$H$27,0,10*ROW('Water Data'!H159)))</f>
        <v/>
      </c>
      <c r="CF165" s="390" t="str">
        <f ca="1">+IF(OFFSET('Water Data'!$H$28,0,10*ROW('Water Data'!H159))="","",OFFSET('Water Data'!$H$28,0,10*ROW('Water Data'!H159)))</f>
        <v/>
      </c>
      <c r="CG165" s="390" t="str">
        <f ca="1">+IF(OFFSET('Water Data'!$H$29,0,10*ROW('Water Data'!H159))="","",OFFSET('Water Data'!$H$29,0,10*ROW('Water Data'!H159)))</f>
        <v/>
      </c>
      <c r="CH165" s="390" t="str">
        <f ca="1">+IF(OFFSET('Water Data'!$I$27,0,10*ROW('Water Data'!I159))="","",OFFSET('Water Data'!$I$27,0,10*ROW('Water Data'!I159)))</f>
        <v/>
      </c>
      <c r="CI165" s="390" t="str">
        <f ca="1">+IF(OFFSET('Water Data'!$I$28,0,10*ROW('Water Data'!I159))="","",OFFSET('Water Data'!$I$28,0,10*ROW('Water Data'!I159)))</f>
        <v/>
      </c>
      <c r="CJ165" s="390" t="str">
        <f ca="1">+IF(OFFSET('Water Data'!$I$29,0,10*ROW('Water Data'!I159))="","",OFFSET('Water Data'!$I$29,0,10*ROW('Water Data'!I159)))</f>
        <v/>
      </c>
      <c r="CK165" s="390" t="str">
        <f ca="1">+IF(OFFSET('Sanitation Data'!$D$28,0,10*ROW('Sanitation Data'!D159))="","",OFFSET('Sanitation Data'!$D$28,0,10*ROW('Sanitation Data'!D159)))</f>
        <v/>
      </c>
      <c r="CL165" s="390" t="str">
        <f ca="1">+IF(OFFSET('Sanitation Data'!$D$29,0,10*ROW('Sanitation Data'!D159))="","",OFFSET('Sanitation Data'!$D$29,0,10*ROW('Sanitation Data'!D159)))</f>
        <v/>
      </c>
      <c r="CM165" s="390" t="str">
        <f ca="1">+IF(OFFSET('Sanitation Data'!$D$30,0,10*ROW('Sanitation Data'!D159))="","",OFFSET('Sanitation Data'!$D$30,0,10*ROW('Sanitation Data'!D159)))</f>
        <v/>
      </c>
      <c r="CN165" s="390" t="str">
        <f ca="1">+IF(OFFSET('Sanitation Data'!$D$31,0,10*ROW('Sanitation Data'!D159))="","",OFFSET('Sanitation Data'!$D$31,0,10*ROW('Sanitation Data'!D159)))</f>
        <v/>
      </c>
      <c r="CO165" s="390" t="str">
        <f ca="1">+IF(OFFSET('Sanitation Data'!$D$32,0,10*ROW('Sanitation Data'!D159))="","",OFFSET('Sanitation Data'!$D$32,0,10*ROW('Sanitation Data'!D159)))</f>
        <v/>
      </c>
      <c r="CP165" s="390" t="str">
        <f ca="1">+IF(OFFSET('Sanitation Data'!$E$28,0,10*ROW('Sanitation Data'!E159))="","",OFFSET('Sanitation Data'!$E$28,0,10*ROW('Sanitation Data'!E159)))</f>
        <v/>
      </c>
      <c r="CQ165" s="390" t="str">
        <f ca="1">+IF(OFFSET('Sanitation Data'!$E$29,0,10*ROW('Sanitation Data'!E159))="","",OFFSET('Sanitation Data'!$E$29,0,10*ROW('Sanitation Data'!E159)))</f>
        <v/>
      </c>
      <c r="CR165" s="390" t="str">
        <f ca="1">+IF(OFFSET('Sanitation Data'!$E$30,0,10*ROW('Sanitation Data'!E159))="","",OFFSET('Sanitation Data'!$E$30,0,10*ROW('Sanitation Data'!E159)))</f>
        <v/>
      </c>
      <c r="CS165" s="390" t="str">
        <f ca="1">+IF(OFFSET('Sanitation Data'!$E$31,0,10*ROW('Sanitation Data'!E159))="","",OFFSET('Sanitation Data'!$E$31,0,10*ROW('Sanitation Data'!E159)))</f>
        <v/>
      </c>
      <c r="CT165" s="390" t="str">
        <f ca="1">+IF(OFFSET('Sanitation Data'!$E$32,0,10*ROW('Sanitation Data'!E159))="","",OFFSET('Sanitation Data'!$E$32,0,10*ROW('Sanitation Data'!E159)))</f>
        <v/>
      </c>
      <c r="CU165" s="390" t="str">
        <f ca="1">+IF(OFFSET('Sanitation Data'!$F$28,0,10*ROW('Sanitation Data'!F159))="","",OFFSET('Sanitation Data'!$F$28,0,10*ROW('Sanitation Data'!F159)))</f>
        <v/>
      </c>
      <c r="CV165" s="390" t="str">
        <f ca="1">+IF(OFFSET('Sanitation Data'!$F$29,0,10*ROW('Sanitation Data'!F159))="","",OFFSET('Sanitation Data'!$F$29,0,10*ROW('Sanitation Data'!F159)))</f>
        <v/>
      </c>
      <c r="CW165" s="390" t="str">
        <f ca="1">+IF(OFFSET('Sanitation Data'!$F$30,0,10*ROW('Sanitation Data'!F159))="","",OFFSET('Sanitation Data'!$F$30,0,10*ROW('Sanitation Data'!F159)))</f>
        <v/>
      </c>
      <c r="CX165" s="390" t="str">
        <f ca="1">+IF(OFFSET('Sanitation Data'!$F$31,0,10*ROW('Sanitation Data'!F159))="","",OFFSET('Sanitation Data'!$F$31,0,10*ROW('Sanitation Data'!F159)))</f>
        <v/>
      </c>
      <c r="CY165" s="390" t="str">
        <f ca="1">+IF(OFFSET('Sanitation Data'!$F$32,0,10*ROW('Sanitation Data'!F159))="","",OFFSET('Sanitation Data'!$F$32,0,10*ROW('Sanitation Data'!F159)))</f>
        <v/>
      </c>
      <c r="CZ165" s="390" t="str">
        <f ca="1">+IF(OFFSET('Sanitation Data'!$G$28,0,10*ROW('Sanitation Data'!G159))="","",OFFSET('Sanitation Data'!$G$28,0,10*ROW('Sanitation Data'!G159)))</f>
        <v/>
      </c>
      <c r="DA165" s="390" t="str">
        <f ca="1">+IF(OFFSET('Sanitation Data'!$G$29,0,10*ROW('Sanitation Data'!G159))="","",OFFSET('Sanitation Data'!$G$29,0,10*ROW('Sanitation Data'!G159)))</f>
        <v/>
      </c>
      <c r="DB165" s="390" t="str">
        <f ca="1">+IF(OFFSET('Sanitation Data'!$G$30,0,10*ROW('Sanitation Data'!G159))="","",OFFSET('Sanitation Data'!$G$30,0,10*ROW('Sanitation Data'!G159)))</f>
        <v/>
      </c>
      <c r="DC165" s="390" t="str">
        <f ca="1">+IF(OFFSET('Sanitation Data'!$G$31,0,10*ROW('Sanitation Data'!G159))="","",OFFSET('Sanitation Data'!$G$31,0,10*ROW('Sanitation Data'!G159)))</f>
        <v/>
      </c>
      <c r="DD165" s="390" t="str">
        <f ca="1">+IF(OFFSET('Sanitation Data'!$G$32,0,10*ROW('Sanitation Data'!G159))="","",OFFSET('Sanitation Data'!$G$32,0,10*ROW('Sanitation Data'!G159)))</f>
        <v/>
      </c>
      <c r="DE165" s="390" t="str">
        <f ca="1">+IF(OFFSET('Sanitation Data'!$H$28,0,10*ROW('Sanitation Data'!H159))="","",OFFSET('Sanitation Data'!$H$28,0,10*ROW('Sanitation Data'!H159)))</f>
        <v/>
      </c>
      <c r="DF165" s="390" t="str">
        <f ca="1">+IF(OFFSET('Sanitation Data'!$H$29,0,10*ROW('Sanitation Data'!H159))="","",OFFSET('Sanitation Data'!$H$29,0,10*ROW('Sanitation Data'!H159)))</f>
        <v/>
      </c>
      <c r="DG165" s="390" t="str">
        <f ca="1">+IF(OFFSET('Sanitation Data'!$H$30,0,10*ROW('Sanitation Data'!H159))="","",OFFSET('Sanitation Data'!$H$30,0,10*ROW('Sanitation Data'!H159)))</f>
        <v/>
      </c>
      <c r="DH165" s="390" t="str">
        <f ca="1">+IF(OFFSET('Sanitation Data'!$H$31,0,10*ROW('Sanitation Data'!H159))="","",OFFSET('Sanitation Data'!$H$31,0,10*ROW('Sanitation Data'!H159)))</f>
        <v/>
      </c>
      <c r="DI165" s="390" t="str">
        <f ca="1">+IF(OFFSET('Sanitation Data'!$H$32,0,10*ROW('Sanitation Data'!H159))="","",OFFSET('Sanitation Data'!$H$32,0,10*ROW('Sanitation Data'!H159)))</f>
        <v/>
      </c>
      <c r="DJ165" s="390" t="str">
        <f ca="1">+IF(OFFSET('Sanitation Data'!$I$28,0,10*ROW('Sanitation Data'!I159))="","",OFFSET('Sanitation Data'!$I$28,0,10*ROW('Sanitation Data'!I159)))</f>
        <v/>
      </c>
      <c r="DK165" s="390" t="str">
        <f ca="1">+IF(OFFSET('Sanitation Data'!$I$29,0,10*ROW('Sanitation Data'!I159))="","",OFFSET('Sanitation Data'!$I$29,0,10*ROW('Sanitation Data'!I159)))</f>
        <v/>
      </c>
      <c r="DL165" s="390" t="str">
        <f ca="1">+IF(OFFSET('Sanitation Data'!$I$30,0,10*ROW('Sanitation Data'!I159))="","",OFFSET('Sanitation Data'!$I$30,0,10*ROW('Sanitation Data'!I159)))</f>
        <v/>
      </c>
      <c r="DM165" s="390" t="str">
        <f ca="1">+IF(OFFSET('Sanitation Data'!$I$31,0,10*ROW('Sanitation Data'!I159))="","",OFFSET('Sanitation Data'!$I$31,0,10*ROW('Sanitation Data'!I159)))</f>
        <v/>
      </c>
      <c r="DN165" s="390" t="str">
        <f ca="1">+IF(OFFSET('Sanitation Data'!$I$32,0,10*ROW('Sanitation Data'!I159))="","",OFFSET('Sanitation Data'!$I$32,0,10*ROW('Sanitation Data'!I159)))</f>
        <v/>
      </c>
      <c r="DO165" s="390" t="str">
        <f ca="1">+IF(OFFSET('Hygiene Data'!$D$11,0,10*ROW('Hygiene Data'!D159))="","",OFFSET('Hygiene Data'!$D$11,0,10*ROW('Hygiene Data'!D159)))</f>
        <v/>
      </c>
      <c r="DP165" s="390" t="str">
        <f ca="1">+IF(OFFSET('Hygiene Data'!$D$12,0,10*ROW('Hygiene Data'!D159))="","",OFFSET('Hygiene Data'!$D$12,0,10*ROW('Hygiene Data'!D159)))</f>
        <v/>
      </c>
      <c r="DQ165" s="390" t="str">
        <f ca="1">+IF(OFFSET('Hygiene Data'!$D$13,0,10*ROW('Hygiene Data'!D159))="","",OFFSET('Hygiene Data'!$D$13,0,10*ROW('Hygiene Data'!D159)))</f>
        <v/>
      </c>
      <c r="DR165" s="390" t="str">
        <f ca="1">+IF(OFFSET('Hygiene Data'!$E$11,0,10*ROW('Hygiene Data'!E159))="","",OFFSET('Hygiene Data'!$E$11,0,10*ROW('Hygiene Data'!E159)))</f>
        <v/>
      </c>
      <c r="DS165" s="390" t="str">
        <f ca="1">+IF(OFFSET('Hygiene Data'!$E$12,0,10*ROW('Hygiene Data'!E159))="","",OFFSET('Hygiene Data'!$E$12,0,10*ROW('Hygiene Data'!E159)))</f>
        <v/>
      </c>
      <c r="DT165" s="390" t="str">
        <f ca="1">+IF(OFFSET('Hygiene Data'!$E$13,0,10*ROW('Hygiene Data'!E159))="","",OFFSET('Hygiene Data'!$E$13,0,10*ROW('Hygiene Data'!E159)))</f>
        <v/>
      </c>
      <c r="DU165" s="390" t="str">
        <f ca="1">+IF(OFFSET('Hygiene Data'!$F$11,0,10*ROW('Hygiene Data'!F159))="","",OFFSET('Hygiene Data'!$F$11,0,10*ROW('Hygiene Data'!F159)))</f>
        <v/>
      </c>
      <c r="DV165" s="390" t="str">
        <f ca="1">+IF(OFFSET('Hygiene Data'!$F$12,0,10*ROW('Hygiene Data'!F159))="","",OFFSET('Hygiene Data'!$F$12,0,10*ROW('Hygiene Data'!F159)))</f>
        <v/>
      </c>
      <c r="DW165" s="390" t="str">
        <f ca="1">+IF(OFFSET('Hygiene Data'!$F$13,0,10*ROW('Hygiene Data'!F159))="","",OFFSET('Hygiene Data'!$F$13,0,10*ROW('Hygiene Data'!F159)))</f>
        <v/>
      </c>
      <c r="DX165" s="390" t="str">
        <f ca="1">+IF(OFFSET('Hygiene Data'!$G$11,0,10*ROW('Hygiene Data'!G159))="","",OFFSET('Hygiene Data'!$G$11,0,10*ROW('Hygiene Data'!G159)))</f>
        <v/>
      </c>
      <c r="DY165" s="390" t="str">
        <f ca="1">+IF(OFFSET('Hygiene Data'!$G$12,0,10*ROW('Hygiene Data'!G159))="","",OFFSET('Hygiene Data'!$G$12,0,10*ROW('Hygiene Data'!G159)))</f>
        <v/>
      </c>
      <c r="DZ165" s="390" t="str">
        <f ca="1">+IF(OFFSET('Hygiene Data'!$G$13,0,10*ROW('Hygiene Data'!G159))="","",OFFSET('Hygiene Data'!$G$13,0,10*ROW('Hygiene Data'!G159)))</f>
        <v/>
      </c>
      <c r="EA165" s="390" t="str">
        <f ca="1">+IF(OFFSET('Hygiene Data'!$H$11,0,10*ROW('Hygiene Data'!H159))="","",OFFSET('Hygiene Data'!$H$11,0,10*ROW('Hygiene Data'!H159)))</f>
        <v/>
      </c>
      <c r="EB165" s="390" t="str">
        <f ca="1">+IF(OFFSET('Hygiene Data'!$H$12,0,10*ROW('Hygiene Data'!H159))="","",OFFSET('Hygiene Data'!$H$12,0,10*ROW('Hygiene Data'!H159)))</f>
        <v/>
      </c>
      <c r="EC165" s="390" t="str">
        <f ca="1">+IF(OFFSET('Hygiene Data'!$H$13,0,10*ROW('Hygiene Data'!H159))="","",OFFSET('Hygiene Data'!$H$13,0,10*ROW('Hygiene Data'!H159)))</f>
        <v/>
      </c>
      <c r="ED165" s="390" t="str">
        <f ca="1">+IF(OFFSET('Hygiene Data'!$I$11,0,10*ROW('Hygiene Data'!I159))="","",OFFSET('Hygiene Data'!$I$11,0,10*ROW('Hygiene Data'!I159)))</f>
        <v/>
      </c>
      <c r="EE165" s="390" t="str">
        <f ca="1">+IF(OFFSET('Hygiene Data'!$I$12,0,10*ROW('Hygiene Data'!I159))="","",OFFSET('Hygiene Data'!$I$12,0,10*ROW('Hygiene Data'!I159)))</f>
        <v/>
      </c>
      <c r="EF165" s="390" t="str">
        <f ca="1">+IF(OFFSET('Hygiene Data'!$I$13,0,10*ROW('Hygiene Data'!I159))="","",OFFSET('Hygiene Data'!$I$13,0,10*ROW('Hygiene Data'!I159)))</f>
        <v/>
      </c>
    </row>
    <row r="166" spans="1:136" x14ac:dyDescent="0.25">
      <c r="A166" s="499" t="str">
        <f ca="1">+IF(OFFSET('Water Data'!$B$2,0,10*ROW('Water Data'!E160))="","",OFFSET('Water Data'!$B$2,0,10*ROW('Water Data'!E160)))</f>
        <v/>
      </c>
      <c r="B166" s="499"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26" t="str">
        <f t="shared" ca="1" si="2"/>
        <v/>
      </c>
      <c r="D166" s="527"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27"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27"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27"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27"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27"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27"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27"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27"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27"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27"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27"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27"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27"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27"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27"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27"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27"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28"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28"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28"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28"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28"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28"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28"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28"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28"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28"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28"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28"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28"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28"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28"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28"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28"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28"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28"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28"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28"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28"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28"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28"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28"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28"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28"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28"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28"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28"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29"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605"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29"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29"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29"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29"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29"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29"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29"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29"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29"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29"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29"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29"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29"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29"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29"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29"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90" t="str">
        <f ca="1">+IF(OFFSET('Water Data'!$D$27,0,10*ROW('Water Data'!D160))="","",OFFSET('Water Data'!$D$27,0,10*ROW('Water Data'!D160)))</f>
        <v/>
      </c>
      <c r="BT166" s="390" t="str">
        <f ca="1">+IF(OFFSET('Water Data'!$D$28,0,10*ROW('Water Data'!D160))="","",OFFSET('Water Data'!$D$28,0,10*ROW('Water Data'!D160)))</f>
        <v/>
      </c>
      <c r="BU166" s="390" t="str">
        <f ca="1">+IF(OFFSET('Water Data'!$D$29,0,10*ROW('Water Data'!D160))="","",OFFSET('Water Data'!$D$29,0,10*ROW('Water Data'!D160)))</f>
        <v/>
      </c>
      <c r="BV166" s="390" t="str">
        <f ca="1">+IF(OFFSET('Water Data'!$E$27,0,10*ROW('Water Data'!E160))="","",OFFSET('Water Data'!$E$27,0,10*ROW('Water Data'!E160)))</f>
        <v/>
      </c>
      <c r="BW166" s="390" t="str">
        <f ca="1">+IF(OFFSET('Water Data'!$E$28,0,10*ROW('Water Data'!E160))="","",OFFSET('Water Data'!$E$28,0,10*ROW('Water Data'!E160)))</f>
        <v/>
      </c>
      <c r="BX166" s="390" t="str">
        <f ca="1">+IF(OFFSET('Water Data'!$E$29,0,10*ROW('Water Data'!E160))="","",OFFSET('Water Data'!$E$29,0,10*ROW('Water Data'!E160)))</f>
        <v/>
      </c>
      <c r="BY166" s="390" t="str">
        <f ca="1">+IF(OFFSET('Water Data'!$F$27,0,10*ROW('Water Data'!F160))="","",OFFSET('Water Data'!$F$27,0,10*ROW('Water Data'!F160)))</f>
        <v/>
      </c>
      <c r="BZ166" s="390" t="str">
        <f ca="1">+IF(OFFSET('Water Data'!$F$28,0,10*ROW('Water Data'!F160))="","",OFFSET('Water Data'!$F$28,0,10*ROW('Water Data'!F160)))</f>
        <v/>
      </c>
      <c r="CA166" s="390" t="str">
        <f ca="1">+IF(OFFSET('Water Data'!$F$29,0,10*ROW('Water Data'!F160))="","",OFFSET('Water Data'!$F$29,0,10*ROW('Water Data'!F160)))</f>
        <v/>
      </c>
      <c r="CB166" s="390" t="str">
        <f ca="1">+IF(OFFSET('Water Data'!$G$27,0,10*ROW('Water Data'!G160))="","",OFFSET('Water Data'!$G$27,0,10*ROW('Water Data'!G160)))</f>
        <v/>
      </c>
      <c r="CC166" s="390" t="str">
        <f ca="1">+IF(OFFSET('Water Data'!$G$28,0,10*ROW('Water Data'!G160))="","",OFFSET('Water Data'!$G$28,0,10*ROW('Water Data'!G160)))</f>
        <v/>
      </c>
      <c r="CD166" s="390" t="str">
        <f ca="1">+IF(OFFSET('Water Data'!$G$29,0,10*ROW('Water Data'!G160))="","",OFFSET('Water Data'!$G$29,0,10*ROW('Water Data'!G160)))</f>
        <v/>
      </c>
      <c r="CE166" s="390" t="str">
        <f ca="1">+IF(OFFSET('Water Data'!$H$27,0,10*ROW('Water Data'!H160))="","",OFFSET('Water Data'!$H$27,0,10*ROW('Water Data'!H160)))</f>
        <v/>
      </c>
      <c r="CF166" s="390" t="str">
        <f ca="1">+IF(OFFSET('Water Data'!$H$28,0,10*ROW('Water Data'!H160))="","",OFFSET('Water Data'!$H$28,0,10*ROW('Water Data'!H160)))</f>
        <v/>
      </c>
      <c r="CG166" s="390" t="str">
        <f ca="1">+IF(OFFSET('Water Data'!$H$29,0,10*ROW('Water Data'!H160))="","",OFFSET('Water Data'!$H$29,0,10*ROW('Water Data'!H160)))</f>
        <v/>
      </c>
      <c r="CH166" s="390" t="str">
        <f ca="1">+IF(OFFSET('Water Data'!$I$27,0,10*ROW('Water Data'!I160))="","",OFFSET('Water Data'!$I$27,0,10*ROW('Water Data'!I160)))</f>
        <v/>
      </c>
      <c r="CI166" s="390" t="str">
        <f ca="1">+IF(OFFSET('Water Data'!$I$28,0,10*ROW('Water Data'!I160))="","",OFFSET('Water Data'!$I$28,0,10*ROW('Water Data'!I160)))</f>
        <v/>
      </c>
      <c r="CJ166" s="390" t="str">
        <f ca="1">+IF(OFFSET('Water Data'!$I$29,0,10*ROW('Water Data'!I160))="","",OFFSET('Water Data'!$I$29,0,10*ROW('Water Data'!I160)))</f>
        <v/>
      </c>
      <c r="CK166" s="390" t="str">
        <f ca="1">+IF(OFFSET('Sanitation Data'!$D$28,0,10*ROW('Sanitation Data'!D160))="","",OFFSET('Sanitation Data'!$D$28,0,10*ROW('Sanitation Data'!D160)))</f>
        <v/>
      </c>
      <c r="CL166" s="390" t="str">
        <f ca="1">+IF(OFFSET('Sanitation Data'!$D$29,0,10*ROW('Sanitation Data'!D160))="","",OFFSET('Sanitation Data'!$D$29,0,10*ROW('Sanitation Data'!D160)))</f>
        <v/>
      </c>
      <c r="CM166" s="390" t="str">
        <f ca="1">+IF(OFFSET('Sanitation Data'!$D$30,0,10*ROW('Sanitation Data'!D160))="","",OFFSET('Sanitation Data'!$D$30,0,10*ROW('Sanitation Data'!D160)))</f>
        <v/>
      </c>
      <c r="CN166" s="390" t="str">
        <f ca="1">+IF(OFFSET('Sanitation Data'!$D$31,0,10*ROW('Sanitation Data'!D160))="","",OFFSET('Sanitation Data'!$D$31,0,10*ROW('Sanitation Data'!D160)))</f>
        <v/>
      </c>
      <c r="CO166" s="390" t="str">
        <f ca="1">+IF(OFFSET('Sanitation Data'!$D$32,0,10*ROW('Sanitation Data'!D160))="","",OFFSET('Sanitation Data'!$D$32,0,10*ROW('Sanitation Data'!D160)))</f>
        <v/>
      </c>
      <c r="CP166" s="390" t="str">
        <f ca="1">+IF(OFFSET('Sanitation Data'!$E$28,0,10*ROW('Sanitation Data'!E160))="","",OFFSET('Sanitation Data'!$E$28,0,10*ROW('Sanitation Data'!E160)))</f>
        <v/>
      </c>
      <c r="CQ166" s="390" t="str">
        <f ca="1">+IF(OFFSET('Sanitation Data'!$E$29,0,10*ROW('Sanitation Data'!E160))="","",OFFSET('Sanitation Data'!$E$29,0,10*ROW('Sanitation Data'!E160)))</f>
        <v/>
      </c>
      <c r="CR166" s="390" t="str">
        <f ca="1">+IF(OFFSET('Sanitation Data'!$E$30,0,10*ROW('Sanitation Data'!E160))="","",OFFSET('Sanitation Data'!$E$30,0,10*ROW('Sanitation Data'!E160)))</f>
        <v/>
      </c>
      <c r="CS166" s="390" t="str">
        <f ca="1">+IF(OFFSET('Sanitation Data'!$E$31,0,10*ROW('Sanitation Data'!E160))="","",OFFSET('Sanitation Data'!$E$31,0,10*ROW('Sanitation Data'!E160)))</f>
        <v/>
      </c>
      <c r="CT166" s="390" t="str">
        <f ca="1">+IF(OFFSET('Sanitation Data'!$E$32,0,10*ROW('Sanitation Data'!E160))="","",OFFSET('Sanitation Data'!$E$32,0,10*ROW('Sanitation Data'!E160)))</f>
        <v/>
      </c>
      <c r="CU166" s="390" t="str">
        <f ca="1">+IF(OFFSET('Sanitation Data'!$F$28,0,10*ROW('Sanitation Data'!F160))="","",OFFSET('Sanitation Data'!$F$28,0,10*ROW('Sanitation Data'!F160)))</f>
        <v/>
      </c>
      <c r="CV166" s="390" t="str">
        <f ca="1">+IF(OFFSET('Sanitation Data'!$F$29,0,10*ROW('Sanitation Data'!F160))="","",OFFSET('Sanitation Data'!$F$29,0,10*ROW('Sanitation Data'!F160)))</f>
        <v/>
      </c>
      <c r="CW166" s="390" t="str">
        <f ca="1">+IF(OFFSET('Sanitation Data'!$F$30,0,10*ROW('Sanitation Data'!F160))="","",OFFSET('Sanitation Data'!$F$30,0,10*ROW('Sanitation Data'!F160)))</f>
        <v/>
      </c>
      <c r="CX166" s="390" t="str">
        <f ca="1">+IF(OFFSET('Sanitation Data'!$F$31,0,10*ROW('Sanitation Data'!F160))="","",OFFSET('Sanitation Data'!$F$31,0,10*ROW('Sanitation Data'!F160)))</f>
        <v/>
      </c>
      <c r="CY166" s="390" t="str">
        <f ca="1">+IF(OFFSET('Sanitation Data'!$F$32,0,10*ROW('Sanitation Data'!F160))="","",OFFSET('Sanitation Data'!$F$32,0,10*ROW('Sanitation Data'!F160)))</f>
        <v/>
      </c>
      <c r="CZ166" s="390" t="str">
        <f ca="1">+IF(OFFSET('Sanitation Data'!$G$28,0,10*ROW('Sanitation Data'!G160))="","",OFFSET('Sanitation Data'!$G$28,0,10*ROW('Sanitation Data'!G160)))</f>
        <v/>
      </c>
      <c r="DA166" s="390" t="str">
        <f ca="1">+IF(OFFSET('Sanitation Data'!$G$29,0,10*ROW('Sanitation Data'!G160))="","",OFFSET('Sanitation Data'!$G$29,0,10*ROW('Sanitation Data'!G160)))</f>
        <v/>
      </c>
      <c r="DB166" s="390" t="str">
        <f ca="1">+IF(OFFSET('Sanitation Data'!$G$30,0,10*ROW('Sanitation Data'!G160))="","",OFFSET('Sanitation Data'!$G$30,0,10*ROW('Sanitation Data'!G160)))</f>
        <v/>
      </c>
      <c r="DC166" s="390" t="str">
        <f ca="1">+IF(OFFSET('Sanitation Data'!$G$31,0,10*ROW('Sanitation Data'!G160))="","",OFFSET('Sanitation Data'!$G$31,0,10*ROW('Sanitation Data'!G160)))</f>
        <v/>
      </c>
      <c r="DD166" s="390" t="str">
        <f ca="1">+IF(OFFSET('Sanitation Data'!$G$32,0,10*ROW('Sanitation Data'!G160))="","",OFFSET('Sanitation Data'!$G$32,0,10*ROW('Sanitation Data'!G160)))</f>
        <v/>
      </c>
      <c r="DE166" s="390" t="str">
        <f ca="1">+IF(OFFSET('Sanitation Data'!$H$28,0,10*ROW('Sanitation Data'!H160))="","",OFFSET('Sanitation Data'!$H$28,0,10*ROW('Sanitation Data'!H160)))</f>
        <v/>
      </c>
      <c r="DF166" s="390" t="str">
        <f ca="1">+IF(OFFSET('Sanitation Data'!$H$29,0,10*ROW('Sanitation Data'!H160))="","",OFFSET('Sanitation Data'!$H$29,0,10*ROW('Sanitation Data'!H160)))</f>
        <v/>
      </c>
      <c r="DG166" s="390" t="str">
        <f ca="1">+IF(OFFSET('Sanitation Data'!$H$30,0,10*ROW('Sanitation Data'!H160))="","",OFFSET('Sanitation Data'!$H$30,0,10*ROW('Sanitation Data'!H160)))</f>
        <v/>
      </c>
      <c r="DH166" s="390" t="str">
        <f ca="1">+IF(OFFSET('Sanitation Data'!$H$31,0,10*ROW('Sanitation Data'!H160))="","",OFFSET('Sanitation Data'!$H$31,0,10*ROW('Sanitation Data'!H160)))</f>
        <v/>
      </c>
      <c r="DI166" s="390" t="str">
        <f ca="1">+IF(OFFSET('Sanitation Data'!$H$32,0,10*ROW('Sanitation Data'!H160))="","",OFFSET('Sanitation Data'!$H$32,0,10*ROW('Sanitation Data'!H160)))</f>
        <v/>
      </c>
      <c r="DJ166" s="390" t="str">
        <f ca="1">+IF(OFFSET('Sanitation Data'!$I$28,0,10*ROW('Sanitation Data'!I160))="","",OFFSET('Sanitation Data'!$I$28,0,10*ROW('Sanitation Data'!I160)))</f>
        <v/>
      </c>
      <c r="DK166" s="390" t="str">
        <f ca="1">+IF(OFFSET('Sanitation Data'!$I$29,0,10*ROW('Sanitation Data'!I160))="","",OFFSET('Sanitation Data'!$I$29,0,10*ROW('Sanitation Data'!I160)))</f>
        <v/>
      </c>
      <c r="DL166" s="390" t="str">
        <f ca="1">+IF(OFFSET('Sanitation Data'!$I$30,0,10*ROW('Sanitation Data'!I160))="","",OFFSET('Sanitation Data'!$I$30,0,10*ROW('Sanitation Data'!I160)))</f>
        <v/>
      </c>
      <c r="DM166" s="390" t="str">
        <f ca="1">+IF(OFFSET('Sanitation Data'!$I$31,0,10*ROW('Sanitation Data'!I160))="","",OFFSET('Sanitation Data'!$I$31,0,10*ROW('Sanitation Data'!I160)))</f>
        <v/>
      </c>
      <c r="DN166" s="390" t="str">
        <f ca="1">+IF(OFFSET('Sanitation Data'!$I$32,0,10*ROW('Sanitation Data'!I160))="","",OFFSET('Sanitation Data'!$I$32,0,10*ROW('Sanitation Data'!I160)))</f>
        <v/>
      </c>
      <c r="DO166" s="390" t="str">
        <f ca="1">+IF(OFFSET('Hygiene Data'!$D$11,0,10*ROW('Hygiene Data'!D160))="","",OFFSET('Hygiene Data'!$D$11,0,10*ROW('Hygiene Data'!D160)))</f>
        <v/>
      </c>
      <c r="DP166" s="390" t="str">
        <f ca="1">+IF(OFFSET('Hygiene Data'!$D$12,0,10*ROW('Hygiene Data'!D160))="","",OFFSET('Hygiene Data'!$D$12,0,10*ROW('Hygiene Data'!D160)))</f>
        <v/>
      </c>
      <c r="DQ166" s="390" t="str">
        <f ca="1">+IF(OFFSET('Hygiene Data'!$D$13,0,10*ROW('Hygiene Data'!D160))="","",OFFSET('Hygiene Data'!$D$13,0,10*ROW('Hygiene Data'!D160)))</f>
        <v/>
      </c>
      <c r="DR166" s="390" t="str">
        <f ca="1">+IF(OFFSET('Hygiene Data'!$E$11,0,10*ROW('Hygiene Data'!E160))="","",OFFSET('Hygiene Data'!$E$11,0,10*ROW('Hygiene Data'!E160)))</f>
        <v/>
      </c>
      <c r="DS166" s="390" t="str">
        <f ca="1">+IF(OFFSET('Hygiene Data'!$E$12,0,10*ROW('Hygiene Data'!E160))="","",OFFSET('Hygiene Data'!$E$12,0,10*ROW('Hygiene Data'!E160)))</f>
        <v/>
      </c>
      <c r="DT166" s="390" t="str">
        <f ca="1">+IF(OFFSET('Hygiene Data'!$E$13,0,10*ROW('Hygiene Data'!E160))="","",OFFSET('Hygiene Data'!$E$13,0,10*ROW('Hygiene Data'!E160)))</f>
        <v/>
      </c>
      <c r="DU166" s="390" t="str">
        <f ca="1">+IF(OFFSET('Hygiene Data'!$F$11,0,10*ROW('Hygiene Data'!F160))="","",OFFSET('Hygiene Data'!$F$11,0,10*ROW('Hygiene Data'!F160)))</f>
        <v/>
      </c>
      <c r="DV166" s="390" t="str">
        <f ca="1">+IF(OFFSET('Hygiene Data'!$F$12,0,10*ROW('Hygiene Data'!F160))="","",OFFSET('Hygiene Data'!$F$12,0,10*ROW('Hygiene Data'!F160)))</f>
        <v/>
      </c>
      <c r="DW166" s="390" t="str">
        <f ca="1">+IF(OFFSET('Hygiene Data'!$F$13,0,10*ROW('Hygiene Data'!F160))="","",OFFSET('Hygiene Data'!$F$13,0,10*ROW('Hygiene Data'!F160)))</f>
        <v/>
      </c>
      <c r="DX166" s="390" t="str">
        <f ca="1">+IF(OFFSET('Hygiene Data'!$G$11,0,10*ROW('Hygiene Data'!G160))="","",OFFSET('Hygiene Data'!$G$11,0,10*ROW('Hygiene Data'!G160)))</f>
        <v/>
      </c>
      <c r="DY166" s="390" t="str">
        <f ca="1">+IF(OFFSET('Hygiene Data'!$G$12,0,10*ROW('Hygiene Data'!G160))="","",OFFSET('Hygiene Data'!$G$12,0,10*ROW('Hygiene Data'!G160)))</f>
        <v/>
      </c>
      <c r="DZ166" s="390" t="str">
        <f ca="1">+IF(OFFSET('Hygiene Data'!$G$13,0,10*ROW('Hygiene Data'!G160))="","",OFFSET('Hygiene Data'!$G$13,0,10*ROW('Hygiene Data'!G160)))</f>
        <v/>
      </c>
      <c r="EA166" s="390" t="str">
        <f ca="1">+IF(OFFSET('Hygiene Data'!$H$11,0,10*ROW('Hygiene Data'!H160))="","",OFFSET('Hygiene Data'!$H$11,0,10*ROW('Hygiene Data'!H160)))</f>
        <v/>
      </c>
      <c r="EB166" s="390" t="str">
        <f ca="1">+IF(OFFSET('Hygiene Data'!$H$12,0,10*ROW('Hygiene Data'!H160))="","",OFFSET('Hygiene Data'!$H$12,0,10*ROW('Hygiene Data'!H160)))</f>
        <v/>
      </c>
      <c r="EC166" s="390" t="str">
        <f ca="1">+IF(OFFSET('Hygiene Data'!$H$13,0,10*ROW('Hygiene Data'!H160))="","",OFFSET('Hygiene Data'!$H$13,0,10*ROW('Hygiene Data'!H160)))</f>
        <v/>
      </c>
      <c r="ED166" s="390" t="str">
        <f ca="1">+IF(OFFSET('Hygiene Data'!$I$11,0,10*ROW('Hygiene Data'!I160))="","",OFFSET('Hygiene Data'!$I$11,0,10*ROW('Hygiene Data'!I160)))</f>
        <v/>
      </c>
      <c r="EE166" s="390" t="str">
        <f ca="1">+IF(OFFSET('Hygiene Data'!$I$12,0,10*ROW('Hygiene Data'!I160))="","",OFFSET('Hygiene Data'!$I$12,0,10*ROW('Hygiene Data'!I160)))</f>
        <v/>
      </c>
      <c r="EF166" s="390" t="str">
        <f ca="1">+IF(OFFSET('Hygiene Data'!$I$13,0,10*ROW('Hygiene Data'!I160))="","",OFFSET('Hygiene Data'!$I$13,0,10*ROW('Hygiene Data'!I160)))</f>
        <v/>
      </c>
    </row>
    <row r="167" spans="1:136" x14ac:dyDescent="0.25">
      <c r="A167" s="499" t="str">
        <f ca="1">+IF(OFFSET('Water Data'!$B$2,0,10*ROW('Water Data'!E161))="","",OFFSET('Water Data'!$B$2,0,10*ROW('Water Data'!E161)))</f>
        <v/>
      </c>
      <c r="B167" s="499"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26" t="str">
        <f t="shared" ca="1" si="2"/>
        <v/>
      </c>
      <c r="D167" s="527"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27"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27"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27"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27"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27"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27"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27"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27"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27"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27"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27"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27"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27"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27"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27"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27"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27"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28"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28"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28"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28"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28"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28"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28"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28"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28"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28"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28"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28"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28"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28"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28"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28"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28"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28"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28"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28"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28"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28"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28"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28"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28"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28"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28"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28"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28"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28"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29"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605"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29"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29"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29"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29"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29"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29"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29"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29"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29"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29"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29"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29"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29"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29"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29"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29"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90" t="str">
        <f ca="1">+IF(OFFSET('Water Data'!$D$27,0,10*ROW('Water Data'!D161))="","",OFFSET('Water Data'!$D$27,0,10*ROW('Water Data'!D161)))</f>
        <v/>
      </c>
      <c r="BT167" s="390" t="str">
        <f ca="1">+IF(OFFSET('Water Data'!$D$28,0,10*ROW('Water Data'!D161))="","",OFFSET('Water Data'!$D$28,0,10*ROW('Water Data'!D161)))</f>
        <v/>
      </c>
      <c r="BU167" s="390" t="str">
        <f ca="1">+IF(OFFSET('Water Data'!$D$29,0,10*ROW('Water Data'!D161))="","",OFFSET('Water Data'!$D$29,0,10*ROW('Water Data'!D161)))</f>
        <v/>
      </c>
      <c r="BV167" s="390" t="str">
        <f ca="1">+IF(OFFSET('Water Data'!$E$27,0,10*ROW('Water Data'!E161))="","",OFFSET('Water Data'!$E$27,0,10*ROW('Water Data'!E161)))</f>
        <v/>
      </c>
      <c r="BW167" s="390" t="str">
        <f ca="1">+IF(OFFSET('Water Data'!$E$28,0,10*ROW('Water Data'!E161))="","",OFFSET('Water Data'!$E$28,0,10*ROW('Water Data'!E161)))</f>
        <v/>
      </c>
      <c r="BX167" s="390" t="str">
        <f ca="1">+IF(OFFSET('Water Data'!$E$29,0,10*ROW('Water Data'!E161))="","",OFFSET('Water Data'!$E$29,0,10*ROW('Water Data'!E161)))</f>
        <v/>
      </c>
      <c r="BY167" s="390" t="str">
        <f ca="1">+IF(OFFSET('Water Data'!$F$27,0,10*ROW('Water Data'!F161))="","",OFFSET('Water Data'!$F$27,0,10*ROW('Water Data'!F161)))</f>
        <v/>
      </c>
      <c r="BZ167" s="390" t="str">
        <f ca="1">+IF(OFFSET('Water Data'!$F$28,0,10*ROW('Water Data'!F161))="","",OFFSET('Water Data'!$F$28,0,10*ROW('Water Data'!F161)))</f>
        <v/>
      </c>
      <c r="CA167" s="390" t="str">
        <f ca="1">+IF(OFFSET('Water Data'!$F$29,0,10*ROW('Water Data'!F161))="","",OFFSET('Water Data'!$F$29,0,10*ROW('Water Data'!F161)))</f>
        <v/>
      </c>
      <c r="CB167" s="390" t="str">
        <f ca="1">+IF(OFFSET('Water Data'!$G$27,0,10*ROW('Water Data'!G161))="","",OFFSET('Water Data'!$G$27,0,10*ROW('Water Data'!G161)))</f>
        <v/>
      </c>
      <c r="CC167" s="390" t="str">
        <f ca="1">+IF(OFFSET('Water Data'!$G$28,0,10*ROW('Water Data'!G161))="","",OFFSET('Water Data'!$G$28,0,10*ROW('Water Data'!G161)))</f>
        <v/>
      </c>
      <c r="CD167" s="390" t="str">
        <f ca="1">+IF(OFFSET('Water Data'!$G$29,0,10*ROW('Water Data'!G161))="","",OFFSET('Water Data'!$G$29,0,10*ROW('Water Data'!G161)))</f>
        <v/>
      </c>
      <c r="CE167" s="390" t="str">
        <f ca="1">+IF(OFFSET('Water Data'!$H$27,0,10*ROW('Water Data'!H161))="","",OFFSET('Water Data'!$H$27,0,10*ROW('Water Data'!H161)))</f>
        <v/>
      </c>
      <c r="CF167" s="390" t="str">
        <f ca="1">+IF(OFFSET('Water Data'!$H$28,0,10*ROW('Water Data'!H161))="","",OFFSET('Water Data'!$H$28,0,10*ROW('Water Data'!H161)))</f>
        <v/>
      </c>
      <c r="CG167" s="390" t="str">
        <f ca="1">+IF(OFFSET('Water Data'!$H$29,0,10*ROW('Water Data'!H161))="","",OFFSET('Water Data'!$H$29,0,10*ROW('Water Data'!H161)))</f>
        <v/>
      </c>
      <c r="CH167" s="390" t="str">
        <f ca="1">+IF(OFFSET('Water Data'!$I$27,0,10*ROW('Water Data'!I161))="","",OFFSET('Water Data'!$I$27,0,10*ROW('Water Data'!I161)))</f>
        <v/>
      </c>
      <c r="CI167" s="390" t="str">
        <f ca="1">+IF(OFFSET('Water Data'!$I$28,0,10*ROW('Water Data'!I161))="","",OFFSET('Water Data'!$I$28,0,10*ROW('Water Data'!I161)))</f>
        <v/>
      </c>
      <c r="CJ167" s="390" t="str">
        <f ca="1">+IF(OFFSET('Water Data'!$I$29,0,10*ROW('Water Data'!I161))="","",OFFSET('Water Data'!$I$29,0,10*ROW('Water Data'!I161)))</f>
        <v/>
      </c>
      <c r="CK167" s="390" t="str">
        <f ca="1">+IF(OFFSET('Sanitation Data'!$D$28,0,10*ROW('Sanitation Data'!D161))="","",OFFSET('Sanitation Data'!$D$28,0,10*ROW('Sanitation Data'!D161)))</f>
        <v/>
      </c>
      <c r="CL167" s="390" t="str">
        <f ca="1">+IF(OFFSET('Sanitation Data'!$D$29,0,10*ROW('Sanitation Data'!D161))="","",OFFSET('Sanitation Data'!$D$29,0,10*ROW('Sanitation Data'!D161)))</f>
        <v/>
      </c>
      <c r="CM167" s="390" t="str">
        <f ca="1">+IF(OFFSET('Sanitation Data'!$D$30,0,10*ROW('Sanitation Data'!D161))="","",OFFSET('Sanitation Data'!$D$30,0,10*ROW('Sanitation Data'!D161)))</f>
        <v/>
      </c>
      <c r="CN167" s="390" t="str">
        <f ca="1">+IF(OFFSET('Sanitation Data'!$D$31,0,10*ROW('Sanitation Data'!D161))="","",OFFSET('Sanitation Data'!$D$31,0,10*ROW('Sanitation Data'!D161)))</f>
        <v/>
      </c>
      <c r="CO167" s="390" t="str">
        <f ca="1">+IF(OFFSET('Sanitation Data'!$D$32,0,10*ROW('Sanitation Data'!D161))="","",OFFSET('Sanitation Data'!$D$32,0,10*ROW('Sanitation Data'!D161)))</f>
        <v/>
      </c>
      <c r="CP167" s="390" t="str">
        <f ca="1">+IF(OFFSET('Sanitation Data'!$E$28,0,10*ROW('Sanitation Data'!E161))="","",OFFSET('Sanitation Data'!$E$28,0,10*ROW('Sanitation Data'!E161)))</f>
        <v/>
      </c>
      <c r="CQ167" s="390" t="str">
        <f ca="1">+IF(OFFSET('Sanitation Data'!$E$29,0,10*ROW('Sanitation Data'!E161))="","",OFFSET('Sanitation Data'!$E$29,0,10*ROW('Sanitation Data'!E161)))</f>
        <v/>
      </c>
      <c r="CR167" s="390" t="str">
        <f ca="1">+IF(OFFSET('Sanitation Data'!$E$30,0,10*ROW('Sanitation Data'!E161))="","",OFFSET('Sanitation Data'!$E$30,0,10*ROW('Sanitation Data'!E161)))</f>
        <v/>
      </c>
      <c r="CS167" s="390" t="str">
        <f ca="1">+IF(OFFSET('Sanitation Data'!$E$31,0,10*ROW('Sanitation Data'!E161))="","",OFFSET('Sanitation Data'!$E$31,0,10*ROW('Sanitation Data'!E161)))</f>
        <v/>
      </c>
      <c r="CT167" s="390" t="str">
        <f ca="1">+IF(OFFSET('Sanitation Data'!$E$32,0,10*ROW('Sanitation Data'!E161))="","",OFFSET('Sanitation Data'!$E$32,0,10*ROW('Sanitation Data'!E161)))</f>
        <v/>
      </c>
      <c r="CU167" s="390" t="str">
        <f ca="1">+IF(OFFSET('Sanitation Data'!$F$28,0,10*ROW('Sanitation Data'!F161))="","",OFFSET('Sanitation Data'!$F$28,0,10*ROW('Sanitation Data'!F161)))</f>
        <v/>
      </c>
      <c r="CV167" s="390" t="str">
        <f ca="1">+IF(OFFSET('Sanitation Data'!$F$29,0,10*ROW('Sanitation Data'!F161))="","",OFFSET('Sanitation Data'!$F$29,0,10*ROW('Sanitation Data'!F161)))</f>
        <v/>
      </c>
      <c r="CW167" s="390" t="str">
        <f ca="1">+IF(OFFSET('Sanitation Data'!$F$30,0,10*ROW('Sanitation Data'!F161))="","",OFFSET('Sanitation Data'!$F$30,0,10*ROW('Sanitation Data'!F161)))</f>
        <v/>
      </c>
      <c r="CX167" s="390" t="str">
        <f ca="1">+IF(OFFSET('Sanitation Data'!$F$31,0,10*ROW('Sanitation Data'!F161))="","",OFFSET('Sanitation Data'!$F$31,0,10*ROW('Sanitation Data'!F161)))</f>
        <v/>
      </c>
      <c r="CY167" s="390" t="str">
        <f ca="1">+IF(OFFSET('Sanitation Data'!$F$32,0,10*ROW('Sanitation Data'!F161))="","",OFFSET('Sanitation Data'!$F$32,0,10*ROW('Sanitation Data'!F161)))</f>
        <v/>
      </c>
      <c r="CZ167" s="390" t="str">
        <f ca="1">+IF(OFFSET('Sanitation Data'!$G$28,0,10*ROW('Sanitation Data'!G161))="","",OFFSET('Sanitation Data'!$G$28,0,10*ROW('Sanitation Data'!G161)))</f>
        <v/>
      </c>
      <c r="DA167" s="390" t="str">
        <f ca="1">+IF(OFFSET('Sanitation Data'!$G$29,0,10*ROW('Sanitation Data'!G161))="","",OFFSET('Sanitation Data'!$G$29,0,10*ROW('Sanitation Data'!G161)))</f>
        <v/>
      </c>
      <c r="DB167" s="390" t="str">
        <f ca="1">+IF(OFFSET('Sanitation Data'!$G$30,0,10*ROW('Sanitation Data'!G161))="","",OFFSET('Sanitation Data'!$G$30,0,10*ROW('Sanitation Data'!G161)))</f>
        <v/>
      </c>
      <c r="DC167" s="390" t="str">
        <f ca="1">+IF(OFFSET('Sanitation Data'!$G$31,0,10*ROW('Sanitation Data'!G161))="","",OFFSET('Sanitation Data'!$G$31,0,10*ROW('Sanitation Data'!G161)))</f>
        <v/>
      </c>
      <c r="DD167" s="390" t="str">
        <f ca="1">+IF(OFFSET('Sanitation Data'!$G$32,0,10*ROW('Sanitation Data'!G161))="","",OFFSET('Sanitation Data'!$G$32,0,10*ROW('Sanitation Data'!G161)))</f>
        <v/>
      </c>
      <c r="DE167" s="390" t="str">
        <f ca="1">+IF(OFFSET('Sanitation Data'!$H$28,0,10*ROW('Sanitation Data'!H161))="","",OFFSET('Sanitation Data'!$H$28,0,10*ROW('Sanitation Data'!H161)))</f>
        <v/>
      </c>
      <c r="DF167" s="390" t="str">
        <f ca="1">+IF(OFFSET('Sanitation Data'!$H$29,0,10*ROW('Sanitation Data'!H161))="","",OFFSET('Sanitation Data'!$H$29,0,10*ROW('Sanitation Data'!H161)))</f>
        <v/>
      </c>
      <c r="DG167" s="390" t="str">
        <f ca="1">+IF(OFFSET('Sanitation Data'!$H$30,0,10*ROW('Sanitation Data'!H161))="","",OFFSET('Sanitation Data'!$H$30,0,10*ROW('Sanitation Data'!H161)))</f>
        <v/>
      </c>
      <c r="DH167" s="390" t="str">
        <f ca="1">+IF(OFFSET('Sanitation Data'!$H$31,0,10*ROW('Sanitation Data'!H161))="","",OFFSET('Sanitation Data'!$H$31,0,10*ROW('Sanitation Data'!H161)))</f>
        <v/>
      </c>
      <c r="DI167" s="390" t="str">
        <f ca="1">+IF(OFFSET('Sanitation Data'!$H$32,0,10*ROW('Sanitation Data'!H161))="","",OFFSET('Sanitation Data'!$H$32,0,10*ROW('Sanitation Data'!H161)))</f>
        <v/>
      </c>
      <c r="DJ167" s="390" t="str">
        <f ca="1">+IF(OFFSET('Sanitation Data'!$I$28,0,10*ROW('Sanitation Data'!I161))="","",OFFSET('Sanitation Data'!$I$28,0,10*ROW('Sanitation Data'!I161)))</f>
        <v/>
      </c>
      <c r="DK167" s="390" t="str">
        <f ca="1">+IF(OFFSET('Sanitation Data'!$I$29,0,10*ROW('Sanitation Data'!I161))="","",OFFSET('Sanitation Data'!$I$29,0,10*ROW('Sanitation Data'!I161)))</f>
        <v/>
      </c>
      <c r="DL167" s="390" t="str">
        <f ca="1">+IF(OFFSET('Sanitation Data'!$I$30,0,10*ROW('Sanitation Data'!I161))="","",OFFSET('Sanitation Data'!$I$30,0,10*ROW('Sanitation Data'!I161)))</f>
        <v/>
      </c>
      <c r="DM167" s="390" t="str">
        <f ca="1">+IF(OFFSET('Sanitation Data'!$I$31,0,10*ROW('Sanitation Data'!I161))="","",OFFSET('Sanitation Data'!$I$31,0,10*ROW('Sanitation Data'!I161)))</f>
        <v/>
      </c>
      <c r="DN167" s="390" t="str">
        <f ca="1">+IF(OFFSET('Sanitation Data'!$I$32,0,10*ROW('Sanitation Data'!I161))="","",OFFSET('Sanitation Data'!$I$32,0,10*ROW('Sanitation Data'!I161)))</f>
        <v/>
      </c>
      <c r="DO167" s="390" t="str">
        <f ca="1">+IF(OFFSET('Hygiene Data'!$D$11,0,10*ROW('Hygiene Data'!D161))="","",OFFSET('Hygiene Data'!$D$11,0,10*ROW('Hygiene Data'!D161)))</f>
        <v/>
      </c>
      <c r="DP167" s="390" t="str">
        <f ca="1">+IF(OFFSET('Hygiene Data'!$D$12,0,10*ROW('Hygiene Data'!D161))="","",OFFSET('Hygiene Data'!$D$12,0,10*ROW('Hygiene Data'!D161)))</f>
        <v/>
      </c>
      <c r="DQ167" s="390" t="str">
        <f ca="1">+IF(OFFSET('Hygiene Data'!$D$13,0,10*ROW('Hygiene Data'!D161))="","",OFFSET('Hygiene Data'!$D$13,0,10*ROW('Hygiene Data'!D161)))</f>
        <v/>
      </c>
      <c r="DR167" s="390" t="str">
        <f ca="1">+IF(OFFSET('Hygiene Data'!$E$11,0,10*ROW('Hygiene Data'!E161))="","",OFFSET('Hygiene Data'!$E$11,0,10*ROW('Hygiene Data'!E161)))</f>
        <v/>
      </c>
      <c r="DS167" s="390" t="str">
        <f ca="1">+IF(OFFSET('Hygiene Data'!$E$12,0,10*ROW('Hygiene Data'!E161))="","",OFFSET('Hygiene Data'!$E$12,0,10*ROW('Hygiene Data'!E161)))</f>
        <v/>
      </c>
      <c r="DT167" s="390" t="str">
        <f ca="1">+IF(OFFSET('Hygiene Data'!$E$13,0,10*ROW('Hygiene Data'!E161))="","",OFFSET('Hygiene Data'!$E$13,0,10*ROW('Hygiene Data'!E161)))</f>
        <v/>
      </c>
      <c r="DU167" s="390" t="str">
        <f ca="1">+IF(OFFSET('Hygiene Data'!$F$11,0,10*ROW('Hygiene Data'!F161))="","",OFFSET('Hygiene Data'!$F$11,0,10*ROW('Hygiene Data'!F161)))</f>
        <v/>
      </c>
      <c r="DV167" s="390" t="str">
        <f ca="1">+IF(OFFSET('Hygiene Data'!$F$12,0,10*ROW('Hygiene Data'!F161))="","",OFFSET('Hygiene Data'!$F$12,0,10*ROW('Hygiene Data'!F161)))</f>
        <v/>
      </c>
      <c r="DW167" s="390" t="str">
        <f ca="1">+IF(OFFSET('Hygiene Data'!$F$13,0,10*ROW('Hygiene Data'!F161))="","",OFFSET('Hygiene Data'!$F$13,0,10*ROW('Hygiene Data'!F161)))</f>
        <v/>
      </c>
      <c r="DX167" s="390" t="str">
        <f ca="1">+IF(OFFSET('Hygiene Data'!$G$11,0,10*ROW('Hygiene Data'!G161))="","",OFFSET('Hygiene Data'!$G$11,0,10*ROW('Hygiene Data'!G161)))</f>
        <v/>
      </c>
      <c r="DY167" s="390" t="str">
        <f ca="1">+IF(OFFSET('Hygiene Data'!$G$12,0,10*ROW('Hygiene Data'!G161))="","",OFFSET('Hygiene Data'!$G$12,0,10*ROW('Hygiene Data'!G161)))</f>
        <v/>
      </c>
      <c r="DZ167" s="390" t="str">
        <f ca="1">+IF(OFFSET('Hygiene Data'!$G$13,0,10*ROW('Hygiene Data'!G161))="","",OFFSET('Hygiene Data'!$G$13,0,10*ROW('Hygiene Data'!G161)))</f>
        <v/>
      </c>
      <c r="EA167" s="390" t="str">
        <f ca="1">+IF(OFFSET('Hygiene Data'!$H$11,0,10*ROW('Hygiene Data'!H161))="","",OFFSET('Hygiene Data'!$H$11,0,10*ROW('Hygiene Data'!H161)))</f>
        <v/>
      </c>
      <c r="EB167" s="390" t="str">
        <f ca="1">+IF(OFFSET('Hygiene Data'!$H$12,0,10*ROW('Hygiene Data'!H161))="","",OFFSET('Hygiene Data'!$H$12,0,10*ROW('Hygiene Data'!H161)))</f>
        <v/>
      </c>
      <c r="EC167" s="390" t="str">
        <f ca="1">+IF(OFFSET('Hygiene Data'!$H$13,0,10*ROW('Hygiene Data'!H161))="","",OFFSET('Hygiene Data'!$H$13,0,10*ROW('Hygiene Data'!H161)))</f>
        <v/>
      </c>
      <c r="ED167" s="390" t="str">
        <f ca="1">+IF(OFFSET('Hygiene Data'!$I$11,0,10*ROW('Hygiene Data'!I161))="","",OFFSET('Hygiene Data'!$I$11,0,10*ROW('Hygiene Data'!I161)))</f>
        <v/>
      </c>
      <c r="EE167" s="390" t="str">
        <f ca="1">+IF(OFFSET('Hygiene Data'!$I$12,0,10*ROW('Hygiene Data'!I161))="","",OFFSET('Hygiene Data'!$I$12,0,10*ROW('Hygiene Data'!I161)))</f>
        <v/>
      </c>
      <c r="EF167" s="390" t="str">
        <f ca="1">+IF(OFFSET('Hygiene Data'!$I$13,0,10*ROW('Hygiene Data'!I161))="","",OFFSET('Hygiene Data'!$I$13,0,10*ROW('Hygiene Data'!I161)))</f>
        <v/>
      </c>
    </row>
    <row r="168" spans="1:136" x14ac:dyDescent="0.25">
      <c r="A168" s="499" t="str">
        <f ca="1">+IF(OFFSET('Water Data'!$B$2,0,10*ROW('Water Data'!E162))="","",OFFSET('Water Data'!$B$2,0,10*ROW('Water Data'!E162)))</f>
        <v/>
      </c>
      <c r="B168" s="499"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26" t="str">
        <f t="shared" ca="1" si="2"/>
        <v/>
      </c>
      <c r="D168" s="527"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27"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27"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27"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27"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27"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27"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27"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27"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27"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27"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27"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27"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27"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27"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27"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27"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27"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28"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28"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28"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28"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28"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28"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28"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28"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28"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28"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28"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28"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28"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28"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28"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28"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28"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28"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28"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28"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28"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28"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28"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28"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28"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28"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28"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28"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28"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28"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29"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605"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29"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29"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29"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29"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29"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29"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29"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29"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29"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29"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29"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29"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29"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29"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29"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29"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90" t="str">
        <f ca="1">+IF(OFFSET('Water Data'!$D$27,0,10*ROW('Water Data'!D162))="","",OFFSET('Water Data'!$D$27,0,10*ROW('Water Data'!D162)))</f>
        <v/>
      </c>
      <c r="BT168" s="390" t="str">
        <f ca="1">+IF(OFFSET('Water Data'!$D$28,0,10*ROW('Water Data'!D162))="","",OFFSET('Water Data'!$D$28,0,10*ROW('Water Data'!D162)))</f>
        <v/>
      </c>
      <c r="BU168" s="390" t="str">
        <f ca="1">+IF(OFFSET('Water Data'!$D$29,0,10*ROW('Water Data'!D162))="","",OFFSET('Water Data'!$D$29,0,10*ROW('Water Data'!D162)))</f>
        <v/>
      </c>
      <c r="BV168" s="390" t="str">
        <f ca="1">+IF(OFFSET('Water Data'!$E$27,0,10*ROW('Water Data'!E162))="","",OFFSET('Water Data'!$E$27,0,10*ROW('Water Data'!E162)))</f>
        <v/>
      </c>
      <c r="BW168" s="390" t="str">
        <f ca="1">+IF(OFFSET('Water Data'!$E$28,0,10*ROW('Water Data'!E162))="","",OFFSET('Water Data'!$E$28,0,10*ROW('Water Data'!E162)))</f>
        <v/>
      </c>
      <c r="BX168" s="390" t="str">
        <f ca="1">+IF(OFFSET('Water Data'!$E$29,0,10*ROW('Water Data'!E162))="","",OFFSET('Water Data'!$E$29,0,10*ROW('Water Data'!E162)))</f>
        <v/>
      </c>
      <c r="BY168" s="390" t="str">
        <f ca="1">+IF(OFFSET('Water Data'!$F$27,0,10*ROW('Water Data'!F162))="","",OFFSET('Water Data'!$F$27,0,10*ROW('Water Data'!F162)))</f>
        <v/>
      </c>
      <c r="BZ168" s="390" t="str">
        <f ca="1">+IF(OFFSET('Water Data'!$F$28,0,10*ROW('Water Data'!F162))="","",OFFSET('Water Data'!$F$28,0,10*ROW('Water Data'!F162)))</f>
        <v/>
      </c>
      <c r="CA168" s="390" t="str">
        <f ca="1">+IF(OFFSET('Water Data'!$F$29,0,10*ROW('Water Data'!F162))="","",OFFSET('Water Data'!$F$29,0,10*ROW('Water Data'!F162)))</f>
        <v/>
      </c>
      <c r="CB168" s="390" t="str">
        <f ca="1">+IF(OFFSET('Water Data'!$G$27,0,10*ROW('Water Data'!G162))="","",OFFSET('Water Data'!$G$27,0,10*ROW('Water Data'!G162)))</f>
        <v/>
      </c>
      <c r="CC168" s="390" t="str">
        <f ca="1">+IF(OFFSET('Water Data'!$G$28,0,10*ROW('Water Data'!G162))="","",OFFSET('Water Data'!$G$28,0,10*ROW('Water Data'!G162)))</f>
        <v/>
      </c>
      <c r="CD168" s="390" t="str">
        <f ca="1">+IF(OFFSET('Water Data'!$G$29,0,10*ROW('Water Data'!G162))="","",OFFSET('Water Data'!$G$29,0,10*ROW('Water Data'!G162)))</f>
        <v/>
      </c>
      <c r="CE168" s="390" t="str">
        <f ca="1">+IF(OFFSET('Water Data'!$H$27,0,10*ROW('Water Data'!H162))="","",OFFSET('Water Data'!$H$27,0,10*ROW('Water Data'!H162)))</f>
        <v/>
      </c>
      <c r="CF168" s="390" t="str">
        <f ca="1">+IF(OFFSET('Water Data'!$H$28,0,10*ROW('Water Data'!H162))="","",OFFSET('Water Data'!$H$28,0,10*ROW('Water Data'!H162)))</f>
        <v/>
      </c>
      <c r="CG168" s="390" t="str">
        <f ca="1">+IF(OFFSET('Water Data'!$H$29,0,10*ROW('Water Data'!H162))="","",OFFSET('Water Data'!$H$29,0,10*ROW('Water Data'!H162)))</f>
        <v/>
      </c>
      <c r="CH168" s="390" t="str">
        <f ca="1">+IF(OFFSET('Water Data'!$I$27,0,10*ROW('Water Data'!I162))="","",OFFSET('Water Data'!$I$27,0,10*ROW('Water Data'!I162)))</f>
        <v/>
      </c>
      <c r="CI168" s="390" t="str">
        <f ca="1">+IF(OFFSET('Water Data'!$I$28,0,10*ROW('Water Data'!I162))="","",OFFSET('Water Data'!$I$28,0,10*ROW('Water Data'!I162)))</f>
        <v/>
      </c>
      <c r="CJ168" s="390" t="str">
        <f ca="1">+IF(OFFSET('Water Data'!$I$29,0,10*ROW('Water Data'!I162))="","",OFFSET('Water Data'!$I$29,0,10*ROW('Water Data'!I162)))</f>
        <v/>
      </c>
      <c r="CK168" s="390" t="str">
        <f ca="1">+IF(OFFSET('Sanitation Data'!$D$28,0,10*ROW('Sanitation Data'!D162))="","",OFFSET('Sanitation Data'!$D$28,0,10*ROW('Sanitation Data'!D162)))</f>
        <v/>
      </c>
      <c r="CL168" s="390" t="str">
        <f ca="1">+IF(OFFSET('Sanitation Data'!$D$29,0,10*ROW('Sanitation Data'!D162))="","",OFFSET('Sanitation Data'!$D$29,0,10*ROW('Sanitation Data'!D162)))</f>
        <v/>
      </c>
      <c r="CM168" s="390" t="str">
        <f ca="1">+IF(OFFSET('Sanitation Data'!$D$30,0,10*ROW('Sanitation Data'!D162))="","",OFFSET('Sanitation Data'!$D$30,0,10*ROW('Sanitation Data'!D162)))</f>
        <v/>
      </c>
      <c r="CN168" s="390" t="str">
        <f ca="1">+IF(OFFSET('Sanitation Data'!$D$31,0,10*ROW('Sanitation Data'!D162))="","",OFFSET('Sanitation Data'!$D$31,0,10*ROW('Sanitation Data'!D162)))</f>
        <v/>
      </c>
      <c r="CO168" s="390" t="str">
        <f ca="1">+IF(OFFSET('Sanitation Data'!$D$32,0,10*ROW('Sanitation Data'!D162))="","",OFFSET('Sanitation Data'!$D$32,0,10*ROW('Sanitation Data'!D162)))</f>
        <v/>
      </c>
      <c r="CP168" s="390" t="str">
        <f ca="1">+IF(OFFSET('Sanitation Data'!$E$28,0,10*ROW('Sanitation Data'!E162))="","",OFFSET('Sanitation Data'!$E$28,0,10*ROW('Sanitation Data'!E162)))</f>
        <v/>
      </c>
      <c r="CQ168" s="390" t="str">
        <f ca="1">+IF(OFFSET('Sanitation Data'!$E$29,0,10*ROW('Sanitation Data'!E162))="","",OFFSET('Sanitation Data'!$E$29,0,10*ROW('Sanitation Data'!E162)))</f>
        <v/>
      </c>
      <c r="CR168" s="390" t="str">
        <f ca="1">+IF(OFFSET('Sanitation Data'!$E$30,0,10*ROW('Sanitation Data'!E162))="","",OFFSET('Sanitation Data'!$E$30,0,10*ROW('Sanitation Data'!E162)))</f>
        <v/>
      </c>
      <c r="CS168" s="390" t="str">
        <f ca="1">+IF(OFFSET('Sanitation Data'!$E$31,0,10*ROW('Sanitation Data'!E162))="","",OFFSET('Sanitation Data'!$E$31,0,10*ROW('Sanitation Data'!E162)))</f>
        <v/>
      </c>
      <c r="CT168" s="390" t="str">
        <f ca="1">+IF(OFFSET('Sanitation Data'!$E$32,0,10*ROW('Sanitation Data'!E162))="","",OFFSET('Sanitation Data'!$E$32,0,10*ROW('Sanitation Data'!E162)))</f>
        <v/>
      </c>
      <c r="CU168" s="390" t="str">
        <f ca="1">+IF(OFFSET('Sanitation Data'!$F$28,0,10*ROW('Sanitation Data'!F162))="","",OFFSET('Sanitation Data'!$F$28,0,10*ROW('Sanitation Data'!F162)))</f>
        <v/>
      </c>
      <c r="CV168" s="390" t="str">
        <f ca="1">+IF(OFFSET('Sanitation Data'!$F$29,0,10*ROW('Sanitation Data'!F162))="","",OFFSET('Sanitation Data'!$F$29,0,10*ROW('Sanitation Data'!F162)))</f>
        <v/>
      </c>
      <c r="CW168" s="390" t="str">
        <f ca="1">+IF(OFFSET('Sanitation Data'!$F$30,0,10*ROW('Sanitation Data'!F162))="","",OFFSET('Sanitation Data'!$F$30,0,10*ROW('Sanitation Data'!F162)))</f>
        <v/>
      </c>
      <c r="CX168" s="390" t="str">
        <f ca="1">+IF(OFFSET('Sanitation Data'!$F$31,0,10*ROW('Sanitation Data'!F162))="","",OFFSET('Sanitation Data'!$F$31,0,10*ROW('Sanitation Data'!F162)))</f>
        <v/>
      </c>
      <c r="CY168" s="390" t="str">
        <f ca="1">+IF(OFFSET('Sanitation Data'!$F$32,0,10*ROW('Sanitation Data'!F162))="","",OFFSET('Sanitation Data'!$F$32,0,10*ROW('Sanitation Data'!F162)))</f>
        <v/>
      </c>
      <c r="CZ168" s="390" t="str">
        <f ca="1">+IF(OFFSET('Sanitation Data'!$G$28,0,10*ROW('Sanitation Data'!G162))="","",OFFSET('Sanitation Data'!$G$28,0,10*ROW('Sanitation Data'!G162)))</f>
        <v/>
      </c>
      <c r="DA168" s="390" t="str">
        <f ca="1">+IF(OFFSET('Sanitation Data'!$G$29,0,10*ROW('Sanitation Data'!G162))="","",OFFSET('Sanitation Data'!$G$29,0,10*ROW('Sanitation Data'!G162)))</f>
        <v/>
      </c>
      <c r="DB168" s="390" t="str">
        <f ca="1">+IF(OFFSET('Sanitation Data'!$G$30,0,10*ROW('Sanitation Data'!G162))="","",OFFSET('Sanitation Data'!$G$30,0,10*ROW('Sanitation Data'!G162)))</f>
        <v/>
      </c>
      <c r="DC168" s="390" t="str">
        <f ca="1">+IF(OFFSET('Sanitation Data'!$G$31,0,10*ROW('Sanitation Data'!G162))="","",OFFSET('Sanitation Data'!$G$31,0,10*ROW('Sanitation Data'!G162)))</f>
        <v/>
      </c>
      <c r="DD168" s="390" t="str">
        <f ca="1">+IF(OFFSET('Sanitation Data'!$G$32,0,10*ROW('Sanitation Data'!G162))="","",OFFSET('Sanitation Data'!$G$32,0,10*ROW('Sanitation Data'!G162)))</f>
        <v/>
      </c>
      <c r="DE168" s="390" t="str">
        <f ca="1">+IF(OFFSET('Sanitation Data'!$H$28,0,10*ROW('Sanitation Data'!H162))="","",OFFSET('Sanitation Data'!$H$28,0,10*ROW('Sanitation Data'!H162)))</f>
        <v/>
      </c>
      <c r="DF168" s="390" t="str">
        <f ca="1">+IF(OFFSET('Sanitation Data'!$H$29,0,10*ROW('Sanitation Data'!H162))="","",OFFSET('Sanitation Data'!$H$29,0,10*ROW('Sanitation Data'!H162)))</f>
        <v/>
      </c>
      <c r="DG168" s="390" t="str">
        <f ca="1">+IF(OFFSET('Sanitation Data'!$H$30,0,10*ROW('Sanitation Data'!H162))="","",OFFSET('Sanitation Data'!$H$30,0,10*ROW('Sanitation Data'!H162)))</f>
        <v/>
      </c>
      <c r="DH168" s="390" t="str">
        <f ca="1">+IF(OFFSET('Sanitation Data'!$H$31,0,10*ROW('Sanitation Data'!H162))="","",OFFSET('Sanitation Data'!$H$31,0,10*ROW('Sanitation Data'!H162)))</f>
        <v/>
      </c>
      <c r="DI168" s="390" t="str">
        <f ca="1">+IF(OFFSET('Sanitation Data'!$H$32,0,10*ROW('Sanitation Data'!H162))="","",OFFSET('Sanitation Data'!$H$32,0,10*ROW('Sanitation Data'!H162)))</f>
        <v/>
      </c>
      <c r="DJ168" s="390" t="str">
        <f ca="1">+IF(OFFSET('Sanitation Data'!$I$28,0,10*ROW('Sanitation Data'!I162))="","",OFFSET('Sanitation Data'!$I$28,0,10*ROW('Sanitation Data'!I162)))</f>
        <v/>
      </c>
      <c r="DK168" s="390" t="str">
        <f ca="1">+IF(OFFSET('Sanitation Data'!$I$29,0,10*ROW('Sanitation Data'!I162))="","",OFFSET('Sanitation Data'!$I$29,0,10*ROW('Sanitation Data'!I162)))</f>
        <v/>
      </c>
      <c r="DL168" s="390" t="str">
        <f ca="1">+IF(OFFSET('Sanitation Data'!$I$30,0,10*ROW('Sanitation Data'!I162))="","",OFFSET('Sanitation Data'!$I$30,0,10*ROW('Sanitation Data'!I162)))</f>
        <v/>
      </c>
      <c r="DM168" s="390" t="str">
        <f ca="1">+IF(OFFSET('Sanitation Data'!$I$31,0,10*ROW('Sanitation Data'!I162))="","",OFFSET('Sanitation Data'!$I$31,0,10*ROW('Sanitation Data'!I162)))</f>
        <v/>
      </c>
      <c r="DN168" s="390" t="str">
        <f ca="1">+IF(OFFSET('Sanitation Data'!$I$32,0,10*ROW('Sanitation Data'!I162))="","",OFFSET('Sanitation Data'!$I$32,0,10*ROW('Sanitation Data'!I162)))</f>
        <v/>
      </c>
      <c r="DO168" s="390" t="str">
        <f ca="1">+IF(OFFSET('Hygiene Data'!$D$11,0,10*ROW('Hygiene Data'!D162))="","",OFFSET('Hygiene Data'!$D$11,0,10*ROW('Hygiene Data'!D162)))</f>
        <v/>
      </c>
      <c r="DP168" s="390" t="str">
        <f ca="1">+IF(OFFSET('Hygiene Data'!$D$12,0,10*ROW('Hygiene Data'!D162))="","",OFFSET('Hygiene Data'!$D$12,0,10*ROW('Hygiene Data'!D162)))</f>
        <v/>
      </c>
      <c r="DQ168" s="390" t="str">
        <f ca="1">+IF(OFFSET('Hygiene Data'!$D$13,0,10*ROW('Hygiene Data'!D162))="","",OFFSET('Hygiene Data'!$D$13,0,10*ROW('Hygiene Data'!D162)))</f>
        <v/>
      </c>
      <c r="DR168" s="390" t="str">
        <f ca="1">+IF(OFFSET('Hygiene Data'!$E$11,0,10*ROW('Hygiene Data'!E162))="","",OFFSET('Hygiene Data'!$E$11,0,10*ROW('Hygiene Data'!E162)))</f>
        <v/>
      </c>
      <c r="DS168" s="390" t="str">
        <f ca="1">+IF(OFFSET('Hygiene Data'!$E$12,0,10*ROW('Hygiene Data'!E162))="","",OFFSET('Hygiene Data'!$E$12,0,10*ROW('Hygiene Data'!E162)))</f>
        <v/>
      </c>
      <c r="DT168" s="390" t="str">
        <f ca="1">+IF(OFFSET('Hygiene Data'!$E$13,0,10*ROW('Hygiene Data'!E162))="","",OFFSET('Hygiene Data'!$E$13,0,10*ROW('Hygiene Data'!E162)))</f>
        <v/>
      </c>
      <c r="DU168" s="390" t="str">
        <f ca="1">+IF(OFFSET('Hygiene Data'!$F$11,0,10*ROW('Hygiene Data'!F162))="","",OFFSET('Hygiene Data'!$F$11,0,10*ROW('Hygiene Data'!F162)))</f>
        <v/>
      </c>
      <c r="DV168" s="390" t="str">
        <f ca="1">+IF(OFFSET('Hygiene Data'!$F$12,0,10*ROW('Hygiene Data'!F162))="","",OFFSET('Hygiene Data'!$F$12,0,10*ROW('Hygiene Data'!F162)))</f>
        <v/>
      </c>
      <c r="DW168" s="390" t="str">
        <f ca="1">+IF(OFFSET('Hygiene Data'!$F$13,0,10*ROW('Hygiene Data'!F162))="","",OFFSET('Hygiene Data'!$F$13,0,10*ROW('Hygiene Data'!F162)))</f>
        <v/>
      </c>
      <c r="DX168" s="390" t="str">
        <f ca="1">+IF(OFFSET('Hygiene Data'!$G$11,0,10*ROW('Hygiene Data'!G162))="","",OFFSET('Hygiene Data'!$G$11,0,10*ROW('Hygiene Data'!G162)))</f>
        <v/>
      </c>
      <c r="DY168" s="390" t="str">
        <f ca="1">+IF(OFFSET('Hygiene Data'!$G$12,0,10*ROW('Hygiene Data'!G162))="","",OFFSET('Hygiene Data'!$G$12,0,10*ROW('Hygiene Data'!G162)))</f>
        <v/>
      </c>
      <c r="DZ168" s="390" t="str">
        <f ca="1">+IF(OFFSET('Hygiene Data'!$G$13,0,10*ROW('Hygiene Data'!G162))="","",OFFSET('Hygiene Data'!$G$13,0,10*ROW('Hygiene Data'!G162)))</f>
        <v/>
      </c>
      <c r="EA168" s="390" t="str">
        <f ca="1">+IF(OFFSET('Hygiene Data'!$H$11,0,10*ROW('Hygiene Data'!H162))="","",OFFSET('Hygiene Data'!$H$11,0,10*ROW('Hygiene Data'!H162)))</f>
        <v/>
      </c>
      <c r="EB168" s="390" t="str">
        <f ca="1">+IF(OFFSET('Hygiene Data'!$H$12,0,10*ROW('Hygiene Data'!H162))="","",OFFSET('Hygiene Data'!$H$12,0,10*ROW('Hygiene Data'!H162)))</f>
        <v/>
      </c>
      <c r="EC168" s="390" t="str">
        <f ca="1">+IF(OFFSET('Hygiene Data'!$H$13,0,10*ROW('Hygiene Data'!H162))="","",OFFSET('Hygiene Data'!$H$13,0,10*ROW('Hygiene Data'!H162)))</f>
        <v/>
      </c>
      <c r="ED168" s="390" t="str">
        <f ca="1">+IF(OFFSET('Hygiene Data'!$I$11,0,10*ROW('Hygiene Data'!I162))="","",OFFSET('Hygiene Data'!$I$11,0,10*ROW('Hygiene Data'!I162)))</f>
        <v/>
      </c>
      <c r="EE168" s="390" t="str">
        <f ca="1">+IF(OFFSET('Hygiene Data'!$I$12,0,10*ROW('Hygiene Data'!I162))="","",OFFSET('Hygiene Data'!$I$12,0,10*ROW('Hygiene Data'!I162)))</f>
        <v/>
      </c>
      <c r="EF168" s="390" t="str">
        <f ca="1">+IF(OFFSET('Hygiene Data'!$I$13,0,10*ROW('Hygiene Data'!I162))="","",OFFSET('Hygiene Data'!$I$13,0,10*ROW('Hygiene Data'!I162)))</f>
        <v/>
      </c>
    </row>
    <row r="169" spans="1:136" x14ac:dyDescent="0.25">
      <c r="A169" s="499" t="str">
        <f ca="1">+IF(OFFSET('Water Data'!$B$2,0,10*ROW('Water Data'!E163))="","",OFFSET('Water Data'!$B$2,0,10*ROW('Water Data'!E163)))</f>
        <v/>
      </c>
      <c r="B169" s="499"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26" t="str">
        <f t="shared" ca="1" si="2"/>
        <v/>
      </c>
      <c r="D169" s="527"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27"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27"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27"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27"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27"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27"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27"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27"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27"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27"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27"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27"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27"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27"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27"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27"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27"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28"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28"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28"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28"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28"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28"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28"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28"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28"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28"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28"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28"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28"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28"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28"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28"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28"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28"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28"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28"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28"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28"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28"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28"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28"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28"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28"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28"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28"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28"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29"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605"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29"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29"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29"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29"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29"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29"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29"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29"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29"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29"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29"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29"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29"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29"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29"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29"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90" t="str">
        <f ca="1">+IF(OFFSET('Water Data'!$D$27,0,10*ROW('Water Data'!D163))="","",OFFSET('Water Data'!$D$27,0,10*ROW('Water Data'!D163)))</f>
        <v/>
      </c>
      <c r="BT169" s="390" t="str">
        <f ca="1">+IF(OFFSET('Water Data'!$D$28,0,10*ROW('Water Data'!D163))="","",OFFSET('Water Data'!$D$28,0,10*ROW('Water Data'!D163)))</f>
        <v/>
      </c>
      <c r="BU169" s="390" t="str">
        <f ca="1">+IF(OFFSET('Water Data'!$D$29,0,10*ROW('Water Data'!D163))="","",OFFSET('Water Data'!$D$29,0,10*ROW('Water Data'!D163)))</f>
        <v/>
      </c>
      <c r="BV169" s="390" t="str">
        <f ca="1">+IF(OFFSET('Water Data'!$E$27,0,10*ROW('Water Data'!E163))="","",OFFSET('Water Data'!$E$27,0,10*ROW('Water Data'!E163)))</f>
        <v/>
      </c>
      <c r="BW169" s="390" t="str">
        <f ca="1">+IF(OFFSET('Water Data'!$E$28,0,10*ROW('Water Data'!E163))="","",OFFSET('Water Data'!$E$28,0,10*ROW('Water Data'!E163)))</f>
        <v/>
      </c>
      <c r="BX169" s="390" t="str">
        <f ca="1">+IF(OFFSET('Water Data'!$E$29,0,10*ROW('Water Data'!E163))="","",OFFSET('Water Data'!$E$29,0,10*ROW('Water Data'!E163)))</f>
        <v/>
      </c>
      <c r="BY169" s="390" t="str">
        <f ca="1">+IF(OFFSET('Water Data'!$F$27,0,10*ROW('Water Data'!F163))="","",OFFSET('Water Data'!$F$27,0,10*ROW('Water Data'!F163)))</f>
        <v/>
      </c>
      <c r="BZ169" s="390" t="str">
        <f ca="1">+IF(OFFSET('Water Data'!$F$28,0,10*ROW('Water Data'!F163))="","",OFFSET('Water Data'!$F$28,0,10*ROW('Water Data'!F163)))</f>
        <v/>
      </c>
      <c r="CA169" s="390" t="str">
        <f ca="1">+IF(OFFSET('Water Data'!$F$29,0,10*ROW('Water Data'!F163))="","",OFFSET('Water Data'!$F$29,0,10*ROW('Water Data'!F163)))</f>
        <v/>
      </c>
      <c r="CB169" s="390" t="str">
        <f ca="1">+IF(OFFSET('Water Data'!$G$27,0,10*ROW('Water Data'!G163))="","",OFFSET('Water Data'!$G$27,0,10*ROW('Water Data'!G163)))</f>
        <v/>
      </c>
      <c r="CC169" s="390" t="str">
        <f ca="1">+IF(OFFSET('Water Data'!$G$28,0,10*ROW('Water Data'!G163))="","",OFFSET('Water Data'!$G$28,0,10*ROW('Water Data'!G163)))</f>
        <v/>
      </c>
      <c r="CD169" s="390" t="str">
        <f ca="1">+IF(OFFSET('Water Data'!$G$29,0,10*ROW('Water Data'!G163))="","",OFFSET('Water Data'!$G$29,0,10*ROW('Water Data'!G163)))</f>
        <v/>
      </c>
      <c r="CE169" s="390" t="str">
        <f ca="1">+IF(OFFSET('Water Data'!$H$27,0,10*ROW('Water Data'!H163))="","",OFFSET('Water Data'!$H$27,0,10*ROW('Water Data'!H163)))</f>
        <v/>
      </c>
      <c r="CF169" s="390" t="str">
        <f ca="1">+IF(OFFSET('Water Data'!$H$28,0,10*ROW('Water Data'!H163))="","",OFFSET('Water Data'!$H$28,0,10*ROW('Water Data'!H163)))</f>
        <v/>
      </c>
      <c r="CG169" s="390" t="str">
        <f ca="1">+IF(OFFSET('Water Data'!$H$29,0,10*ROW('Water Data'!H163))="","",OFFSET('Water Data'!$H$29,0,10*ROW('Water Data'!H163)))</f>
        <v/>
      </c>
      <c r="CH169" s="390" t="str">
        <f ca="1">+IF(OFFSET('Water Data'!$I$27,0,10*ROW('Water Data'!I163))="","",OFFSET('Water Data'!$I$27,0,10*ROW('Water Data'!I163)))</f>
        <v/>
      </c>
      <c r="CI169" s="390" t="str">
        <f ca="1">+IF(OFFSET('Water Data'!$I$28,0,10*ROW('Water Data'!I163))="","",OFFSET('Water Data'!$I$28,0,10*ROW('Water Data'!I163)))</f>
        <v/>
      </c>
      <c r="CJ169" s="390" t="str">
        <f ca="1">+IF(OFFSET('Water Data'!$I$29,0,10*ROW('Water Data'!I163))="","",OFFSET('Water Data'!$I$29,0,10*ROW('Water Data'!I163)))</f>
        <v/>
      </c>
      <c r="CK169" s="390" t="str">
        <f ca="1">+IF(OFFSET('Sanitation Data'!$D$28,0,10*ROW('Sanitation Data'!D163))="","",OFFSET('Sanitation Data'!$D$28,0,10*ROW('Sanitation Data'!D163)))</f>
        <v/>
      </c>
      <c r="CL169" s="390" t="str">
        <f ca="1">+IF(OFFSET('Sanitation Data'!$D$29,0,10*ROW('Sanitation Data'!D163))="","",OFFSET('Sanitation Data'!$D$29,0,10*ROW('Sanitation Data'!D163)))</f>
        <v/>
      </c>
      <c r="CM169" s="390" t="str">
        <f ca="1">+IF(OFFSET('Sanitation Data'!$D$30,0,10*ROW('Sanitation Data'!D163))="","",OFFSET('Sanitation Data'!$D$30,0,10*ROW('Sanitation Data'!D163)))</f>
        <v/>
      </c>
      <c r="CN169" s="390" t="str">
        <f ca="1">+IF(OFFSET('Sanitation Data'!$D$31,0,10*ROW('Sanitation Data'!D163))="","",OFFSET('Sanitation Data'!$D$31,0,10*ROW('Sanitation Data'!D163)))</f>
        <v/>
      </c>
      <c r="CO169" s="390" t="str">
        <f ca="1">+IF(OFFSET('Sanitation Data'!$D$32,0,10*ROW('Sanitation Data'!D163))="","",OFFSET('Sanitation Data'!$D$32,0,10*ROW('Sanitation Data'!D163)))</f>
        <v/>
      </c>
      <c r="CP169" s="390" t="str">
        <f ca="1">+IF(OFFSET('Sanitation Data'!$E$28,0,10*ROW('Sanitation Data'!E163))="","",OFFSET('Sanitation Data'!$E$28,0,10*ROW('Sanitation Data'!E163)))</f>
        <v/>
      </c>
      <c r="CQ169" s="390" t="str">
        <f ca="1">+IF(OFFSET('Sanitation Data'!$E$29,0,10*ROW('Sanitation Data'!E163))="","",OFFSET('Sanitation Data'!$E$29,0,10*ROW('Sanitation Data'!E163)))</f>
        <v/>
      </c>
      <c r="CR169" s="390" t="str">
        <f ca="1">+IF(OFFSET('Sanitation Data'!$E$30,0,10*ROW('Sanitation Data'!E163))="","",OFFSET('Sanitation Data'!$E$30,0,10*ROW('Sanitation Data'!E163)))</f>
        <v/>
      </c>
      <c r="CS169" s="390" t="str">
        <f ca="1">+IF(OFFSET('Sanitation Data'!$E$31,0,10*ROW('Sanitation Data'!E163))="","",OFFSET('Sanitation Data'!$E$31,0,10*ROW('Sanitation Data'!E163)))</f>
        <v/>
      </c>
      <c r="CT169" s="390" t="str">
        <f ca="1">+IF(OFFSET('Sanitation Data'!$E$32,0,10*ROW('Sanitation Data'!E163))="","",OFFSET('Sanitation Data'!$E$32,0,10*ROW('Sanitation Data'!E163)))</f>
        <v/>
      </c>
      <c r="CU169" s="390" t="str">
        <f ca="1">+IF(OFFSET('Sanitation Data'!$F$28,0,10*ROW('Sanitation Data'!F163))="","",OFFSET('Sanitation Data'!$F$28,0,10*ROW('Sanitation Data'!F163)))</f>
        <v/>
      </c>
      <c r="CV169" s="390" t="str">
        <f ca="1">+IF(OFFSET('Sanitation Data'!$F$29,0,10*ROW('Sanitation Data'!F163))="","",OFFSET('Sanitation Data'!$F$29,0,10*ROW('Sanitation Data'!F163)))</f>
        <v/>
      </c>
      <c r="CW169" s="390" t="str">
        <f ca="1">+IF(OFFSET('Sanitation Data'!$F$30,0,10*ROW('Sanitation Data'!F163))="","",OFFSET('Sanitation Data'!$F$30,0,10*ROW('Sanitation Data'!F163)))</f>
        <v/>
      </c>
      <c r="CX169" s="390" t="str">
        <f ca="1">+IF(OFFSET('Sanitation Data'!$F$31,0,10*ROW('Sanitation Data'!F163))="","",OFFSET('Sanitation Data'!$F$31,0,10*ROW('Sanitation Data'!F163)))</f>
        <v/>
      </c>
      <c r="CY169" s="390" t="str">
        <f ca="1">+IF(OFFSET('Sanitation Data'!$F$32,0,10*ROW('Sanitation Data'!F163))="","",OFFSET('Sanitation Data'!$F$32,0,10*ROW('Sanitation Data'!F163)))</f>
        <v/>
      </c>
      <c r="CZ169" s="390" t="str">
        <f ca="1">+IF(OFFSET('Sanitation Data'!$G$28,0,10*ROW('Sanitation Data'!G163))="","",OFFSET('Sanitation Data'!$G$28,0,10*ROW('Sanitation Data'!G163)))</f>
        <v/>
      </c>
      <c r="DA169" s="390" t="str">
        <f ca="1">+IF(OFFSET('Sanitation Data'!$G$29,0,10*ROW('Sanitation Data'!G163))="","",OFFSET('Sanitation Data'!$G$29,0,10*ROW('Sanitation Data'!G163)))</f>
        <v/>
      </c>
      <c r="DB169" s="390" t="str">
        <f ca="1">+IF(OFFSET('Sanitation Data'!$G$30,0,10*ROW('Sanitation Data'!G163))="","",OFFSET('Sanitation Data'!$G$30,0,10*ROW('Sanitation Data'!G163)))</f>
        <v/>
      </c>
      <c r="DC169" s="390" t="str">
        <f ca="1">+IF(OFFSET('Sanitation Data'!$G$31,0,10*ROW('Sanitation Data'!G163))="","",OFFSET('Sanitation Data'!$G$31,0,10*ROW('Sanitation Data'!G163)))</f>
        <v/>
      </c>
      <c r="DD169" s="390" t="str">
        <f ca="1">+IF(OFFSET('Sanitation Data'!$G$32,0,10*ROW('Sanitation Data'!G163))="","",OFFSET('Sanitation Data'!$G$32,0,10*ROW('Sanitation Data'!G163)))</f>
        <v/>
      </c>
      <c r="DE169" s="390" t="str">
        <f ca="1">+IF(OFFSET('Sanitation Data'!$H$28,0,10*ROW('Sanitation Data'!H163))="","",OFFSET('Sanitation Data'!$H$28,0,10*ROW('Sanitation Data'!H163)))</f>
        <v/>
      </c>
      <c r="DF169" s="390" t="str">
        <f ca="1">+IF(OFFSET('Sanitation Data'!$H$29,0,10*ROW('Sanitation Data'!H163))="","",OFFSET('Sanitation Data'!$H$29,0,10*ROW('Sanitation Data'!H163)))</f>
        <v/>
      </c>
      <c r="DG169" s="390" t="str">
        <f ca="1">+IF(OFFSET('Sanitation Data'!$H$30,0,10*ROW('Sanitation Data'!H163))="","",OFFSET('Sanitation Data'!$H$30,0,10*ROW('Sanitation Data'!H163)))</f>
        <v/>
      </c>
      <c r="DH169" s="390" t="str">
        <f ca="1">+IF(OFFSET('Sanitation Data'!$H$31,0,10*ROW('Sanitation Data'!H163))="","",OFFSET('Sanitation Data'!$H$31,0,10*ROW('Sanitation Data'!H163)))</f>
        <v/>
      </c>
      <c r="DI169" s="390" t="str">
        <f ca="1">+IF(OFFSET('Sanitation Data'!$H$32,0,10*ROW('Sanitation Data'!H163))="","",OFFSET('Sanitation Data'!$H$32,0,10*ROW('Sanitation Data'!H163)))</f>
        <v/>
      </c>
      <c r="DJ169" s="390" t="str">
        <f ca="1">+IF(OFFSET('Sanitation Data'!$I$28,0,10*ROW('Sanitation Data'!I163))="","",OFFSET('Sanitation Data'!$I$28,0,10*ROW('Sanitation Data'!I163)))</f>
        <v/>
      </c>
      <c r="DK169" s="390" t="str">
        <f ca="1">+IF(OFFSET('Sanitation Data'!$I$29,0,10*ROW('Sanitation Data'!I163))="","",OFFSET('Sanitation Data'!$I$29,0,10*ROW('Sanitation Data'!I163)))</f>
        <v/>
      </c>
      <c r="DL169" s="390" t="str">
        <f ca="1">+IF(OFFSET('Sanitation Data'!$I$30,0,10*ROW('Sanitation Data'!I163))="","",OFFSET('Sanitation Data'!$I$30,0,10*ROW('Sanitation Data'!I163)))</f>
        <v/>
      </c>
      <c r="DM169" s="390" t="str">
        <f ca="1">+IF(OFFSET('Sanitation Data'!$I$31,0,10*ROW('Sanitation Data'!I163))="","",OFFSET('Sanitation Data'!$I$31,0,10*ROW('Sanitation Data'!I163)))</f>
        <v/>
      </c>
      <c r="DN169" s="390" t="str">
        <f ca="1">+IF(OFFSET('Sanitation Data'!$I$32,0,10*ROW('Sanitation Data'!I163))="","",OFFSET('Sanitation Data'!$I$32,0,10*ROW('Sanitation Data'!I163)))</f>
        <v/>
      </c>
      <c r="DO169" s="390" t="str">
        <f ca="1">+IF(OFFSET('Hygiene Data'!$D$11,0,10*ROW('Hygiene Data'!D163))="","",OFFSET('Hygiene Data'!$D$11,0,10*ROW('Hygiene Data'!D163)))</f>
        <v/>
      </c>
      <c r="DP169" s="390" t="str">
        <f ca="1">+IF(OFFSET('Hygiene Data'!$D$12,0,10*ROW('Hygiene Data'!D163))="","",OFFSET('Hygiene Data'!$D$12,0,10*ROW('Hygiene Data'!D163)))</f>
        <v/>
      </c>
      <c r="DQ169" s="390" t="str">
        <f ca="1">+IF(OFFSET('Hygiene Data'!$D$13,0,10*ROW('Hygiene Data'!D163))="","",OFFSET('Hygiene Data'!$D$13,0,10*ROW('Hygiene Data'!D163)))</f>
        <v/>
      </c>
      <c r="DR169" s="390" t="str">
        <f ca="1">+IF(OFFSET('Hygiene Data'!$E$11,0,10*ROW('Hygiene Data'!E163))="","",OFFSET('Hygiene Data'!$E$11,0,10*ROW('Hygiene Data'!E163)))</f>
        <v/>
      </c>
      <c r="DS169" s="390" t="str">
        <f ca="1">+IF(OFFSET('Hygiene Data'!$E$12,0,10*ROW('Hygiene Data'!E163))="","",OFFSET('Hygiene Data'!$E$12,0,10*ROW('Hygiene Data'!E163)))</f>
        <v/>
      </c>
      <c r="DT169" s="390" t="str">
        <f ca="1">+IF(OFFSET('Hygiene Data'!$E$13,0,10*ROW('Hygiene Data'!E163))="","",OFFSET('Hygiene Data'!$E$13,0,10*ROW('Hygiene Data'!E163)))</f>
        <v/>
      </c>
      <c r="DU169" s="390" t="str">
        <f ca="1">+IF(OFFSET('Hygiene Data'!$F$11,0,10*ROW('Hygiene Data'!F163))="","",OFFSET('Hygiene Data'!$F$11,0,10*ROW('Hygiene Data'!F163)))</f>
        <v/>
      </c>
      <c r="DV169" s="390" t="str">
        <f ca="1">+IF(OFFSET('Hygiene Data'!$F$12,0,10*ROW('Hygiene Data'!F163))="","",OFFSET('Hygiene Data'!$F$12,0,10*ROW('Hygiene Data'!F163)))</f>
        <v/>
      </c>
      <c r="DW169" s="390" t="str">
        <f ca="1">+IF(OFFSET('Hygiene Data'!$F$13,0,10*ROW('Hygiene Data'!F163))="","",OFFSET('Hygiene Data'!$F$13,0,10*ROW('Hygiene Data'!F163)))</f>
        <v/>
      </c>
      <c r="DX169" s="390" t="str">
        <f ca="1">+IF(OFFSET('Hygiene Data'!$G$11,0,10*ROW('Hygiene Data'!G163))="","",OFFSET('Hygiene Data'!$G$11,0,10*ROW('Hygiene Data'!G163)))</f>
        <v/>
      </c>
      <c r="DY169" s="390" t="str">
        <f ca="1">+IF(OFFSET('Hygiene Data'!$G$12,0,10*ROW('Hygiene Data'!G163))="","",OFFSET('Hygiene Data'!$G$12,0,10*ROW('Hygiene Data'!G163)))</f>
        <v/>
      </c>
      <c r="DZ169" s="390" t="str">
        <f ca="1">+IF(OFFSET('Hygiene Data'!$G$13,0,10*ROW('Hygiene Data'!G163))="","",OFFSET('Hygiene Data'!$G$13,0,10*ROW('Hygiene Data'!G163)))</f>
        <v/>
      </c>
      <c r="EA169" s="390" t="str">
        <f ca="1">+IF(OFFSET('Hygiene Data'!$H$11,0,10*ROW('Hygiene Data'!H163))="","",OFFSET('Hygiene Data'!$H$11,0,10*ROW('Hygiene Data'!H163)))</f>
        <v/>
      </c>
      <c r="EB169" s="390" t="str">
        <f ca="1">+IF(OFFSET('Hygiene Data'!$H$12,0,10*ROW('Hygiene Data'!H163))="","",OFFSET('Hygiene Data'!$H$12,0,10*ROW('Hygiene Data'!H163)))</f>
        <v/>
      </c>
      <c r="EC169" s="390" t="str">
        <f ca="1">+IF(OFFSET('Hygiene Data'!$H$13,0,10*ROW('Hygiene Data'!H163))="","",OFFSET('Hygiene Data'!$H$13,0,10*ROW('Hygiene Data'!H163)))</f>
        <v/>
      </c>
      <c r="ED169" s="390" t="str">
        <f ca="1">+IF(OFFSET('Hygiene Data'!$I$11,0,10*ROW('Hygiene Data'!I163))="","",OFFSET('Hygiene Data'!$I$11,0,10*ROW('Hygiene Data'!I163)))</f>
        <v/>
      </c>
      <c r="EE169" s="390" t="str">
        <f ca="1">+IF(OFFSET('Hygiene Data'!$I$12,0,10*ROW('Hygiene Data'!I163))="","",OFFSET('Hygiene Data'!$I$12,0,10*ROW('Hygiene Data'!I163)))</f>
        <v/>
      </c>
      <c r="EF169" s="390" t="str">
        <f ca="1">+IF(OFFSET('Hygiene Data'!$I$13,0,10*ROW('Hygiene Data'!I163))="","",OFFSET('Hygiene Data'!$I$13,0,10*ROW('Hygiene Data'!I163)))</f>
        <v/>
      </c>
    </row>
    <row r="170" spans="1:136" x14ac:dyDescent="0.25">
      <c r="A170" s="499" t="str">
        <f ca="1">+IF(OFFSET('Water Data'!$B$2,0,10*ROW('Water Data'!E164))="","",OFFSET('Water Data'!$B$2,0,10*ROW('Water Data'!E164)))</f>
        <v/>
      </c>
      <c r="B170" s="499"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26" t="str">
        <f t="shared" ca="1" si="2"/>
        <v/>
      </c>
      <c r="D170" s="527"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27"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27"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27"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27"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27"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27"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27"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27"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27"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27"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27"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27"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27"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27"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27"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27"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27"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28"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28"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28"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28"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28"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28"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28"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28"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28"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28"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28"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28"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28"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28"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28"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28"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28"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28"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28"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28"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28"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28"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28"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28"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28"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28"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28"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28"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28"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28"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29"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605"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29"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29"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29"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29"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29"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29"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29"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29"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29"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29"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29"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29"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29"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29"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29"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29"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90" t="str">
        <f ca="1">+IF(OFFSET('Water Data'!$D$27,0,10*ROW('Water Data'!D164))="","",OFFSET('Water Data'!$D$27,0,10*ROW('Water Data'!D164)))</f>
        <v/>
      </c>
      <c r="BT170" s="390" t="str">
        <f ca="1">+IF(OFFSET('Water Data'!$D$28,0,10*ROW('Water Data'!D164))="","",OFFSET('Water Data'!$D$28,0,10*ROW('Water Data'!D164)))</f>
        <v/>
      </c>
      <c r="BU170" s="390" t="str">
        <f ca="1">+IF(OFFSET('Water Data'!$D$29,0,10*ROW('Water Data'!D164))="","",OFFSET('Water Data'!$D$29,0,10*ROW('Water Data'!D164)))</f>
        <v/>
      </c>
      <c r="BV170" s="390" t="str">
        <f ca="1">+IF(OFFSET('Water Data'!$E$27,0,10*ROW('Water Data'!E164))="","",OFFSET('Water Data'!$E$27,0,10*ROW('Water Data'!E164)))</f>
        <v/>
      </c>
      <c r="BW170" s="390" t="str">
        <f ca="1">+IF(OFFSET('Water Data'!$E$28,0,10*ROW('Water Data'!E164))="","",OFFSET('Water Data'!$E$28,0,10*ROW('Water Data'!E164)))</f>
        <v/>
      </c>
      <c r="BX170" s="390" t="str">
        <f ca="1">+IF(OFFSET('Water Data'!$E$29,0,10*ROW('Water Data'!E164))="","",OFFSET('Water Data'!$E$29,0,10*ROW('Water Data'!E164)))</f>
        <v/>
      </c>
      <c r="BY170" s="390" t="str">
        <f ca="1">+IF(OFFSET('Water Data'!$F$27,0,10*ROW('Water Data'!F164))="","",OFFSET('Water Data'!$F$27,0,10*ROW('Water Data'!F164)))</f>
        <v/>
      </c>
      <c r="BZ170" s="390" t="str">
        <f ca="1">+IF(OFFSET('Water Data'!$F$28,0,10*ROW('Water Data'!F164))="","",OFFSET('Water Data'!$F$28,0,10*ROW('Water Data'!F164)))</f>
        <v/>
      </c>
      <c r="CA170" s="390" t="str">
        <f ca="1">+IF(OFFSET('Water Data'!$F$29,0,10*ROW('Water Data'!F164))="","",OFFSET('Water Data'!$F$29,0,10*ROW('Water Data'!F164)))</f>
        <v/>
      </c>
      <c r="CB170" s="390" t="str">
        <f ca="1">+IF(OFFSET('Water Data'!$G$27,0,10*ROW('Water Data'!G164))="","",OFFSET('Water Data'!$G$27,0,10*ROW('Water Data'!G164)))</f>
        <v/>
      </c>
      <c r="CC170" s="390" t="str">
        <f ca="1">+IF(OFFSET('Water Data'!$G$28,0,10*ROW('Water Data'!G164))="","",OFFSET('Water Data'!$G$28,0,10*ROW('Water Data'!G164)))</f>
        <v/>
      </c>
      <c r="CD170" s="390" t="str">
        <f ca="1">+IF(OFFSET('Water Data'!$G$29,0,10*ROW('Water Data'!G164))="","",OFFSET('Water Data'!$G$29,0,10*ROW('Water Data'!G164)))</f>
        <v/>
      </c>
      <c r="CE170" s="390" t="str">
        <f ca="1">+IF(OFFSET('Water Data'!$H$27,0,10*ROW('Water Data'!H164))="","",OFFSET('Water Data'!$H$27,0,10*ROW('Water Data'!H164)))</f>
        <v/>
      </c>
      <c r="CF170" s="390" t="str">
        <f ca="1">+IF(OFFSET('Water Data'!$H$28,0,10*ROW('Water Data'!H164))="","",OFFSET('Water Data'!$H$28,0,10*ROW('Water Data'!H164)))</f>
        <v/>
      </c>
      <c r="CG170" s="390" t="str">
        <f ca="1">+IF(OFFSET('Water Data'!$H$29,0,10*ROW('Water Data'!H164))="","",OFFSET('Water Data'!$H$29,0,10*ROW('Water Data'!H164)))</f>
        <v/>
      </c>
      <c r="CH170" s="390" t="str">
        <f ca="1">+IF(OFFSET('Water Data'!$I$27,0,10*ROW('Water Data'!I164))="","",OFFSET('Water Data'!$I$27,0,10*ROW('Water Data'!I164)))</f>
        <v/>
      </c>
      <c r="CI170" s="390" t="str">
        <f ca="1">+IF(OFFSET('Water Data'!$I$28,0,10*ROW('Water Data'!I164))="","",OFFSET('Water Data'!$I$28,0,10*ROW('Water Data'!I164)))</f>
        <v/>
      </c>
      <c r="CJ170" s="390" t="str">
        <f ca="1">+IF(OFFSET('Water Data'!$I$29,0,10*ROW('Water Data'!I164))="","",OFFSET('Water Data'!$I$29,0,10*ROW('Water Data'!I164)))</f>
        <v/>
      </c>
      <c r="CK170" s="390" t="str">
        <f ca="1">+IF(OFFSET('Sanitation Data'!$D$28,0,10*ROW('Sanitation Data'!D164))="","",OFFSET('Sanitation Data'!$D$28,0,10*ROW('Sanitation Data'!D164)))</f>
        <v/>
      </c>
      <c r="CL170" s="390" t="str">
        <f ca="1">+IF(OFFSET('Sanitation Data'!$D$29,0,10*ROW('Sanitation Data'!D164))="","",OFFSET('Sanitation Data'!$D$29,0,10*ROW('Sanitation Data'!D164)))</f>
        <v/>
      </c>
      <c r="CM170" s="390" t="str">
        <f ca="1">+IF(OFFSET('Sanitation Data'!$D$30,0,10*ROW('Sanitation Data'!D164))="","",OFFSET('Sanitation Data'!$D$30,0,10*ROW('Sanitation Data'!D164)))</f>
        <v/>
      </c>
      <c r="CN170" s="390" t="str">
        <f ca="1">+IF(OFFSET('Sanitation Data'!$D$31,0,10*ROW('Sanitation Data'!D164))="","",OFFSET('Sanitation Data'!$D$31,0,10*ROW('Sanitation Data'!D164)))</f>
        <v/>
      </c>
      <c r="CO170" s="390" t="str">
        <f ca="1">+IF(OFFSET('Sanitation Data'!$D$32,0,10*ROW('Sanitation Data'!D164))="","",OFFSET('Sanitation Data'!$D$32,0,10*ROW('Sanitation Data'!D164)))</f>
        <v/>
      </c>
      <c r="CP170" s="390" t="str">
        <f ca="1">+IF(OFFSET('Sanitation Data'!$E$28,0,10*ROW('Sanitation Data'!E164))="","",OFFSET('Sanitation Data'!$E$28,0,10*ROW('Sanitation Data'!E164)))</f>
        <v/>
      </c>
      <c r="CQ170" s="390" t="str">
        <f ca="1">+IF(OFFSET('Sanitation Data'!$E$29,0,10*ROW('Sanitation Data'!E164))="","",OFFSET('Sanitation Data'!$E$29,0,10*ROW('Sanitation Data'!E164)))</f>
        <v/>
      </c>
      <c r="CR170" s="390" t="str">
        <f ca="1">+IF(OFFSET('Sanitation Data'!$E$30,0,10*ROW('Sanitation Data'!E164))="","",OFFSET('Sanitation Data'!$E$30,0,10*ROW('Sanitation Data'!E164)))</f>
        <v/>
      </c>
      <c r="CS170" s="390" t="str">
        <f ca="1">+IF(OFFSET('Sanitation Data'!$E$31,0,10*ROW('Sanitation Data'!E164))="","",OFFSET('Sanitation Data'!$E$31,0,10*ROW('Sanitation Data'!E164)))</f>
        <v/>
      </c>
      <c r="CT170" s="390" t="str">
        <f ca="1">+IF(OFFSET('Sanitation Data'!$E$32,0,10*ROW('Sanitation Data'!E164))="","",OFFSET('Sanitation Data'!$E$32,0,10*ROW('Sanitation Data'!E164)))</f>
        <v/>
      </c>
      <c r="CU170" s="390" t="str">
        <f ca="1">+IF(OFFSET('Sanitation Data'!$F$28,0,10*ROW('Sanitation Data'!F164))="","",OFFSET('Sanitation Data'!$F$28,0,10*ROW('Sanitation Data'!F164)))</f>
        <v/>
      </c>
      <c r="CV170" s="390" t="str">
        <f ca="1">+IF(OFFSET('Sanitation Data'!$F$29,0,10*ROW('Sanitation Data'!F164))="","",OFFSET('Sanitation Data'!$F$29,0,10*ROW('Sanitation Data'!F164)))</f>
        <v/>
      </c>
      <c r="CW170" s="390" t="str">
        <f ca="1">+IF(OFFSET('Sanitation Data'!$F$30,0,10*ROW('Sanitation Data'!F164))="","",OFFSET('Sanitation Data'!$F$30,0,10*ROW('Sanitation Data'!F164)))</f>
        <v/>
      </c>
      <c r="CX170" s="390" t="str">
        <f ca="1">+IF(OFFSET('Sanitation Data'!$F$31,0,10*ROW('Sanitation Data'!F164))="","",OFFSET('Sanitation Data'!$F$31,0,10*ROW('Sanitation Data'!F164)))</f>
        <v/>
      </c>
      <c r="CY170" s="390" t="str">
        <f ca="1">+IF(OFFSET('Sanitation Data'!$F$32,0,10*ROW('Sanitation Data'!F164))="","",OFFSET('Sanitation Data'!$F$32,0,10*ROW('Sanitation Data'!F164)))</f>
        <v/>
      </c>
      <c r="CZ170" s="390" t="str">
        <f ca="1">+IF(OFFSET('Sanitation Data'!$G$28,0,10*ROW('Sanitation Data'!G164))="","",OFFSET('Sanitation Data'!$G$28,0,10*ROW('Sanitation Data'!G164)))</f>
        <v/>
      </c>
      <c r="DA170" s="390" t="str">
        <f ca="1">+IF(OFFSET('Sanitation Data'!$G$29,0,10*ROW('Sanitation Data'!G164))="","",OFFSET('Sanitation Data'!$G$29,0,10*ROW('Sanitation Data'!G164)))</f>
        <v/>
      </c>
      <c r="DB170" s="390" t="str">
        <f ca="1">+IF(OFFSET('Sanitation Data'!$G$30,0,10*ROW('Sanitation Data'!G164))="","",OFFSET('Sanitation Data'!$G$30,0,10*ROW('Sanitation Data'!G164)))</f>
        <v/>
      </c>
      <c r="DC170" s="390" t="str">
        <f ca="1">+IF(OFFSET('Sanitation Data'!$G$31,0,10*ROW('Sanitation Data'!G164))="","",OFFSET('Sanitation Data'!$G$31,0,10*ROW('Sanitation Data'!G164)))</f>
        <v/>
      </c>
      <c r="DD170" s="390" t="str">
        <f ca="1">+IF(OFFSET('Sanitation Data'!$G$32,0,10*ROW('Sanitation Data'!G164))="","",OFFSET('Sanitation Data'!$G$32,0,10*ROW('Sanitation Data'!G164)))</f>
        <v/>
      </c>
      <c r="DE170" s="390" t="str">
        <f ca="1">+IF(OFFSET('Sanitation Data'!$H$28,0,10*ROW('Sanitation Data'!H164))="","",OFFSET('Sanitation Data'!$H$28,0,10*ROW('Sanitation Data'!H164)))</f>
        <v/>
      </c>
      <c r="DF170" s="390" t="str">
        <f ca="1">+IF(OFFSET('Sanitation Data'!$H$29,0,10*ROW('Sanitation Data'!H164))="","",OFFSET('Sanitation Data'!$H$29,0,10*ROW('Sanitation Data'!H164)))</f>
        <v/>
      </c>
      <c r="DG170" s="390" t="str">
        <f ca="1">+IF(OFFSET('Sanitation Data'!$H$30,0,10*ROW('Sanitation Data'!H164))="","",OFFSET('Sanitation Data'!$H$30,0,10*ROW('Sanitation Data'!H164)))</f>
        <v/>
      </c>
      <c r="DH170" s="390" t="str">
        <f ca="1">+IF(OFFSET('Sanitation Data'!$H$31,0,10*ROW('Sanitation Data'!H164))="","",OFFSET('Sanitation Data'!$H$31,0,10*ROW('Sanitation Data'!H164)))</f>
        <v/>
      </c>
      <c r="DI170" s="390" t="str">
        <f ca="1">+IF(OFFSET('Sanitation Data'!$H$32,0,10*ROW('Sanitation Data'!H164))="","",OFFSET('Sanitation Data'!$H$32,0,10*ROW('Sanitation Data'!H164)))</f>
        <v/>
      </c>
      <c r="DJ170" s="390" t="str">
        <f ca="1">+IF(OFFSET('Sanitation Data'!$I$28,0,10*ROW('Sanitation Data'!I164))="","",OFFSET('Sanitation Data'!$I$28,0,10*ROW('Sanitation Data'!I164)))</f>
        <v/>
      </c>
      <c r="DK170" s="390" t="str">
        <f ca="1">+IF(OFFSET('Sanitation Data'!$I$29,0,10*ROW('Sanitation Data'!I164))="","",OFFSET('Sanitation Data'!$I$29,0,10*ROW('Sanitation Data'!I164)))</f>
        <v/>
      </c>
      <c r="DL170" s="390" t="str">
        <f ca="1">+IF(OFFSET('Sanitation Data'!$I$30,0,10*ROW('Sanitation Data'!I164))="","",OFFSET('Sanitation Data'!$I$30,0,10*ROW('Sanitation Data'!I164)))</f>
        <v/>
      </c>
      <c r="DM170" s="390" t="str">
        <f ca="1">+IF(OFFSET('Sanitation Data'!$I$31,0,10*ROW('Sanitation Data'!I164))="","",OFFSET('Sanitation Data'!$I$31,0,10*ROW('Sanitation Data'!I164)))</f>
        <v/>
      </c>
      <c r="DN170" s="390" t="str">
        <f ca="1">+IF(OFFSET('Sanitation Data'!$I$32,0,10*ROW('Sanitation Data'!I164))="","",OFFSET('Sanitation Data'!$I$32,0,10*ROW('Sanitation Data'!I164)))</f>
        <v/>
      </c>
      <c r="DO170" s="390" t="str">
        <f ca="1">+IF(OFFSET('Hygiene Data'!$D$11,0,10*ROW('Hygiene Data'!D164))="","",OFFSET('Hygiene Data'!$D$11,0,10*ROW('Hygiene Data'!D164)))</f>
        <v/>
      </c>
      <c r="DP170" s="390" t="str">
        <f ca="1">+IF(OFFSET('Hygiene Data'!$D$12,0,10*ROW('Hygiene Data'!D164))="","",OFFSET('Hygiene Data'!$D$12,0,10*ROW('Hygiene Data'!D164)))</f>
        <v/>
      </c>
      <c r="DQ170" s="390" t="str">
        <f ca="1">+IF(OFFSET('Hygiene Data'!$D$13,0,10*ROW('Hygiene Data'!D164))="","",OFFSET('Hygiene Data'!$D$13,0,10*ROW('Hygiene Data'!D164)))</f>
        <v/>
      </c>
      <c r="DR170" s="390" t="str">
        <f ca="1">+IF(OFFSET('Hygiene Data'!$E$11,0,10*ROW('Hygiene Data'!E164))="","",OFFSET('Hygiene Data'!$E$11,0,10*ROW('Hygiene Data'!E164)))</f>
        <v/>
      </c>
      <c r="DS170" s="390" t="str">
        <f ca="1">+IF(OFFSET('Hygiene Data'!$E$12,0,10*ROW('Hygiene Data'!E164))="","",OFFSET('Hygiene Data'!$E$12,0,10*ROW('Hygiene Data'!E164)))</f>
        <v/>
      </c>
      <c r="DT170" s="390" t="str">
        <f ca="1">+IF(OFFSET('Hygiene Data'!$E$13,0,10*ROW('Hygiene Data'!E164))="","",OFFSET('Hygiene Data'!$E$13,0,10*ROW('Hygiene Data'!E164)))</f>
        <v/>
      </c>
      <c r="DU170" s="390" t="str">
        <f ca="1">+IF(OFFSET('Hygiene Data'!$F$11,0,10*ROW('Hygiene Data'!F164))="","",OFFSET('Hygiene Data'!$F$11,0,10*ROW('Hygiene Data'!F164)))</f>
        <v/>
      </c>
      <c r="DV170" s="390" t="str">
        <f ca="1">+IF(OFFSET('Hygiene Data'!$F$12,0,10*ROW('Hygiene Data'!F164))="","",OFFSET('Hygiene Data'!$F$12,0,10*ROW('Hygiene Data'!F164)))</f>
        <v/>
      </c>
      <c r="DW170" s="390" t="str">
        <f ca="1">+IF(OFFSET('Hygiene Data'!$F$13,0,10*ROW('Hygiene Data'!F164))="","",OFFSET('Hygiene Data'!$F$13,0,10*ROW('Hygiene Data'!F164)))</f>
        <v/>
      </c>
      <c r="DX170" s="390" t="str">
        <f ca="1">+IF(OFFSET('Hygiene Data'!$G$11,0,10*ROW('Hygiene Data'!G164))="","",OFFSET('Hygiene Data'!$G$11,0,10*ROW('Hygiene Data'!G164)))</f>
        <v/>
      </c>
      <c r="DY170" s="390" t="str">
        <f ca="1">+IF(OFFSET('Hygiene Data'!$G$12,0,10*ROW('Hygiene Data'!G164))="","",OFFSET('Hygiene Data'!$G$12,0,10*ROW('Hygiene Data'!G164)))</f>
        <v/>
      </c>
      <c r="DZ170" s="390" t="str">
        <f ca="1">+IF(OFFSET('Hygiene Data'!$G$13,0,10*ROW('Hygiene Data'!G164))="","",OFFSET('Hygiene Data'!$G$13,0,10*ROW('Hygiene Data'!G164)))</f>
        <v/>
      </c>
      <c r="EA170" s="390" t="str">
        <f ca="1">+IF(OFFSET('Hygiene Data'!$H$11,0,10*ROW('Hygiene Data'!H164))="","",OFFSET('Hygiene Data'!$H$11,0,10*ROW('Hygiene Data'!H164)))</f>
        <v/>
      </c>
      <c r="EB170" s="390" t="str">
        <f ca="1">+IF(OFFSET('Hygiene Data'!$H$12,0,10*ROW('Hygiene Data'!H164))="","",OFFSET('Hygiene Data'!$H$12,0,10*ROW('Hygiene Data'!H164)))</f>
        <v/>
      </c>
      <c r="EC170" s="390" t="str">
        <f ca="1">+IF(OFFSET('Hygiene Data'!$H$13,0,10*ROW('Hygiene Data'!H164))="","",OFFSET('Hygiene Data'!$H$13,0,10*ROW('Hygiene Data'!H164)))</f>
        <v/>
      </c>
      <c r="ED170" s="390" t="str">
        <f ca="1">+IF(OFFSET('Hygiene Data'!$I$11,0,10*ROW('Hygiene Data'!I164))="","",OFFSET('Hygiene Data'!$I$11,0,10*ROW('Hygiene Data'!I164)))</f>
        <v/>
      </c>
      <c r="EE170" s="390" t="str">
        <f ca="1">+IF(OFFSET('Hygiene Data'!$I$12,0,10*ROW('Hygiene Data'!I164))="","",OFFSET('Hygiene Data'!$I$12,0,10*ROW('Hygiene Data'!I164)))</f>
        <v/>
      </c>
      <c r="EF170" s="390" t="str">
        <f ca="1">+IF(OFFSET('Hygiene Data'!$I$13,0,10*ROW('Hygiene Data'!I164))="","",OFFSET('Hygiene Data'!$I$13,0,10*ROW('Hygiene Data'!I164)))</f>
        <v/>
      </c>
    </row>
    <row r="171" spans="1:136" x14ac:dyDescent="0.25">
      <c r="A171" s="499" t="str">
        <f ca="1">+IF(OFFSET('Water Data'!$B$2,0,10*ROW('Water Data'!E165))="","",OFFSET('Water Data'!$B$2,0,10*ROW('Water Data'!E165)))</f>
        <v/>
      </c>
      <c r="B171" s="499"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26" t="str">
        <f t="shared" ca="1" si="2"/>
        <v/>
      </c>
      <c r="D171" s="527"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27"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27"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27"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27"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27"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27"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27"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27"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27"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27"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27"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27"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27"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27"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27"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27"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27"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28"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28"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28"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28"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28"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28"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28"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28"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28"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28"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28"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28"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28"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28"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28"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28"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28"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28"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28"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28"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28"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28"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28"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28"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28"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28"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28"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28"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28"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28"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29"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605"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29"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29"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29"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29"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29"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29"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29"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29"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29"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29"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29"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29"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29"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29"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29"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29"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90" t="str">
        <f ca="1">+IF(OFFSET('Water Data'!$D$27,0,10*ROW('Water Data'!D165))="","",OFFSET('Water Data'!$D$27,0,10*ROW('Water Data'!D165)))</f>
        <v/>
      </c>
      <c r="BT171" s="390" t="str">
        <f ca="1">+IF(OFFSET('Water Data'!$D$28,0,10*ROW('Water Data'!D165))="","",OFFSET('Water Data'!$D$28,0,10*ROW('Water Data'!D165)))</f>
        <v/>
      </c>
      <c r="BU171" s="390" t="str">
        <f ca="1">+IF(OFFSET('Water Data'!$D$29,0,10*ROW('Water Data'!D165))="","",OFFSET('Water Data'!$D$29,0,10*ROW('Water Data'!D165)))</f>
        <v/>
      </c>
      <c r="BV171" s="390" t="str">
        <f ca="1">+IF(OFFSET('Water Data'!$E$27,0,10*ROW('Water Data'!E165))="","",OFFSET('Water Data'!$E$27,0,10*ROW('Water Data'!E165)))</f>
        <v/>
      </c>
      <c r="BW171" s="390" t="str">
        <f ca="1">+IF(OFFSET('Water Data'!$E$28,0,10*ROW('Water Data'!E165))="","",OFFSET('Water Data'!$E$28,0,10*ROW('Water Data'!E165)))</f>
        <v/>
      </c>
      <c r="BX171" s="390" t="str">
        <f ca="1">+IF(OFFSET('Water Data'!$E$29,0,10*ROW('Water Data'!E165))="","",OFFSET('Water Data'!$E$29,0,10*ROW('Water Data'!E165)))</f>
        <v/>
      </c>
      <c r="BY171" s="390" t="str">
        <f ca="1">+IF(OFFSET('Water Data'!$F$27,0,10*ROW('Water Data'!F165))="","",OFFSET('Water Data'!$F$27,0,10*ROW('Water Data'!F165)))</f>
        <v/>
      </c>
      <c r="BZ171" s="390" t="str">
        <f ca="1">+IF(OFFSET('Water Data'!$F$28,0,10*ROW('Water Data'!F165))="","",OFFSET('Water Data'!$F$28,0,10*ROW('Water Data'!F165)))</f>
        <v/>
      </c>
      <c r="CA171" s="390" t="str">
        <f ca="1">+IF(OFFSET('Water Data'!$F$29,0,10*ROW('Water Data'!F165))="","",OFFSET('Water Data'!$F$29,0,10*ROW('Water Data'!F165)))</f>
        <v/>
      </c>
      <c r="CB171" s="390" t="str">
        <f ca="1">+IF(OFFSET('Water Data'!$G$27,0,10*ROW('Water Data'!G165))="","",OFFSET('Water Data'!$G$27,0,10*ROW('Water Data'!G165)))</f>
        <v/>
      </c>
      <c r="CC171" s="390" t="str">
        <f ca="1">+IF(OFFSET('Water Data'!$G$28,0,10*ROW('Water Data'!G165))="","",OFFSET('Water Data'!$G$28,0,10*ROW('Water Data'!G165)))</f>
        <v/>
      </c>
      <c r="CD171" s="390" t="str">
        <f ca="1">+IF(OFFSET('Water Data'!$G$29,0,10*ROW('Water Data'!G165))="","",OFFSET('Water Data'!$G$29,0,10*ROW('Water Data'!G165)))</f>
        <v/>
      </c>
      <c r="CE171" s="390" t="str">
        <f ca="1">+IF(OFFSET('Water Data'!$H$27,0,10*ROW('Water Data'!H165))="","",OFFSET('Water Data'!$H$27,0,10*ROW('Water Data'!H165)))</f>
        <v/>
      </c>
      <c r="CF171" s="390" t="str">
        <f ca="1">+IF(OFFSET('Water Data'!$H$28,0,10*ROW('Water Data'!H165))="","",OFFSET('Water Data'!$H$28,0,10*ROW('Water Data'!H165)))</f>
        <v/>
      </c>
      <c r="CG171" s="390" t="str">
        <f ca="1">+IF(OFFSET('Water Data'!$H$29,0,10*ROW('Water Data'!H165))="","",OFFSET('Water Data'!$H$29,0,10*ROW('Water Data'!H165)))</f>
        <v/>
      </c>
      <c r="CH171" s="390" t="str">
        <f ca="1">+IF(OFFSET('Water Data'!$I$27,0,10*ROW('Water Data'!I165))="","",OFFSET('Water Data'!$I$27,0,10*ROW('Water Data'!I165)))</f>
        <v/>
      </c>
      <c r="CI171" s="390" t="str">
        <f ca="1">+IF(OFFSET('Water Data'!$I$28,0,10*ROW('Water Data'!I165))="","",OFFSET('Water Data'!$I$28,0,10*ROW('Water Data'!I165)))</f>
        <v/>
      </c>
      <c r="CJ171" s="390" t="str">
        <f ca="1">+IF(OFFSET('Water Data'!$I$29,0,10*ROW('Water Data'!I165))="","",OFFSET('Water Data'!$I$29,0,10*ROW('Water Data'!I165)))</f>
        <v/>
      </c>
      <c r="CK171" s="390" t="str">
        <f ca="1">+IF(OFFSET('Sanitation Data'!$D$28,0,10*ROW('Sanitation Data'!D165))="","",OFFSET('Sanitation Data'!$D$28,0,10*ROW('Sanitation Data'!D165)))</f>
        <v/>
      </c>
      <c r="CL171" s="390" t="str">
        <f ca="1">+IF(OFFSET('Sanitation Data'!$D$29,0,10*ROW('Sanitation Data'!D165))="","",OFFSET('Sanitation Data'!$D$29,0,10*ROW('Sanitation Data'!D165)))</f>
        <v/>
      </c>
      <c r="CM171" s="390" t="str">
        <f ca="1">+IF(OFFSET('Sanitation Data'!$D$30,0,10*ROW('Sanitation Data'!D165))="","",OFFSET('Sanitation Data'!$D$30,0,10*ROW('Sanitation Data'!D165)))</f>
        <v/>
      </c>
      <c r="CN171" s="390" t="str">
        <f ca="1">+IF(OFFSET('Sanitation Data'!$D$31,0,10*ROW('Sanitation Data'!D165))="","",OFFSET('Sanitation Data'!$D$31,0,10*ROW('Sanitation Data'!D165)))</f>
        <v/>
      </c>
      <c r="CO171" s="390" t="str">
        <f ca="1">+IF(OFFSET('Sanitation Data'!$D$32,0,10*ROW('Sanitation Data'!D165))="","",OFFSET('Sanitation Data'!$D$32,0,10*ROW('Sanitation Data'!D165)))</f>
        <v/>
      </c>
      <c r="CP171" s="390" t="str">
        <f ca="1">+IF(OFFSET('Sanitation Data'!$E$28,0,10*ROW('Sanitation Data'!E165))="","",OFFSET('Sanitation Data'!$E$28,0,10*ROW('Sanitation Data'!E165)))</f>
        <v/>
      </c>
      <c r="CQ171" s="390" t="str">
        <f ca="1">+IF(OFFSET('Sanitation Data'!$E$29,0,10*ROW('Sanitation Data'!E165))="","",OFFSET('Sanitation Data'!$E$29,0,10*ROW('Sanitation Data'!E165)))</f>
        <v/>
      </c>
      <c r="CR171" s="390" t="str">
        <f ca="1">+IF(OFFSET('Sanitation Data'!$E$30,0,10*ROW('Sanitation Data'!E165))="","",OFFSET('Sanitation Data'!$E$30,0,10*ROW('Sanitation Data'!E165)))</f>
        <v/>
      </c>
      <c r="CS171" s="390" t="str">
        <f ca="1">+IF(OFFSET('Sanitation Data'!$E$31,0,10*ROW('Sanitation Data'!E165))="","",OFFSET('Sanitation Data'!$E$31,0,10*ROW('Sanitation Data'!E165)))</f>
        <v/>
      </c>
      <c r="CT171" s="390" t="str">
        <f ca="1">+IF(OFFSET('Sanitation Data'!$E$32,0,10*ROW('Sanitation Data'!E165))="","",OFFSET('Sanitation Data'!$E$32,0,10*ROW('Sanitation Data'!E165)))</f>
        <v/>
      </c>
      <c r="CU171" s="390" t="str">
        <f ca="1">+IF(OFFSET('Sanitation Data'!$F$28,0,10*ROW('Sanitation Data'!F165))="","",OFFSET('Sanitation Data'!$F$28,0,10*ROW('Sanitation Data'!F165)))</f>
        <v/>
      </c>
      <c r="CV171" s="390" t="str">
        <f ca="1">+IF(OFFSET('Sanitation Data'!$F$29,0,10*ROW('Sanitation Data'!F165))="","",OFFSET('Sanitation Data'!$F$29,0,10*ROW('Sanitation Data'!F165)))</f>
        <v/>
      </c>
      <c r="CW171" s="390" t="str">
        <f ca="1">+IF(OFFSET('Sanitation Data'!$F$30,0,10*ROW('Sanitation Data'!F165))="","",OFFSET('Sanitation Data'!$F$30,0,10*ROW('Sanitation Data'!F165)))</f>
        <v/>
      </c>
      <c r="CX171" s="390" t="str">
        <f ca="1">+IF(OFFSET('Sanitation Data'!$F$31,0,10*ROW('Sanitation Data'!F165))="","",OFFSET('Sanitation Data'!$F$31,0,10*ROW('Sanitation Data'!F165)))</f>
        <v/>
      </c>
      <c r="CY171" s="390" t="str">
        <f ca="1">+IF(OFFSET('Sanitation Data'!$F$32,0,10*ROW('Sanitation Data'!F165))="","",OFFSET('Sanitation Data'!$F$32,0,10*ROW('Sanitation Data'!F165)))</f>
        <v/>
      </c>
      <c r="CZ171" s="390" t="str">
        <f ca="1">+IF(OFFSET('Sanitation Data'!$G$28,0,10*ROW('Sanitation Data'!G165))="","",OFFSET('Sanitation Data'!$G$28,0,10*ROW('Sanitation Data'!G165)))</f>
        <v/>
      </c>
      <c r="DA171" s="390" t="str">
        <f ca="1">+IF(OFFSET('Sanitation Data'!$G$29,0,10*ROW('Sanitation Data'!G165))="","",OFFSET('Sanitation Data'!$G$29,0,10*ROW('Sanitation Data'!G165)))</f>
        <v/>
      </c>
      <c r="DB171" s="390" t="str">
        <f ca="1">+IF(OFFSET('Sanitation Data'!$G$30,0,10*ROW('Sanitation Data'!G165))="","",OFFSET('Sanitation Data'!$G$30,0,10*ROW('Sanitation Data'!G165)))</f>
        <v/>
      </c>
      <c r="DC171" s="390" t="str">
        <f ca="1">+IF(OFFSET('Sanitation Data'!$G$31,0,10*ROW('Sanitation Data'!G165))="","",OFFSET('Sanitation Data'!$G$31,0,10*ROW('Sanitation Data'!G165)))</f>
        <v/>
      </c>
      <c r="DD171" s="390" t="str">
        <f ca="1">+IF(OFFSET('Sanitation Data'!$G$32,0,10*ROW('Sanitation Data'!G165))="","",OFFSET('Sanitation Data'!$G$32,0,10*ROW('Sanitation Data'!G165)))</f>
        <v/>
      </c>
      <c r="DE171" s="390" t="str">
        <f ca="1">+IF(OFFSET('Sanitation Data'!$H$28,0,10*ROW('Sanitation Data'!H165))="","",OFFSET('Sanitation Data'!$H$28,0,10*ROW('Sanitation Data'!H165)))</f>
        <v/>
      </c>
      <c r="DF171" s="390" t="str">
        <f ca="1">+IF(OFFSET('Sanitation Data'!$H$29,0,10*ROW('Sanitation Data'!H165))="","",OFFSET('Sanitation Data'!$H$29,0,10*ROW('Sanitation Data'!H165)))</f>
        <v/>
      </c>
      <c r="DG171" s="390" t="str">
        <f ca="1">+IF(OFFSET('Sanitation Data'!$H$30,0,10*ROW('Sanitation Data'!H165))="","",OFFSET('Sanitation Data'!$H$30,0,10*ROW('Sanitation Data'!H165)))</f>
        <v/>
      </c>
      <c r="DH171" s="390" t="str">
        <f ca="1">+IF(OFFSET('Sanitation Data'!$H$31,0,10*ROW('Sanitation Data'!H165))="","",OFFSET('Sanitation Data'!$H$31,0,10*ROW('Sanitation Data'!H165)))</f>
        <v/>
      </c>
      <c r="DI171" s="390" t="str">
        <f ca="1">+IF(OFFSET('Sanitation Data'!$H$32,0,10*ROW('Sanitation Data'!H165))="","",OFFSET('Sanitation Data'!$H$32,0,10*ROW('Sanitation Data'!H165)))</f>
        <v/>
      </c>
      <c r="DJ171" s="390" t="str">
        <f ca="1">+IF(OFFSET('Sanitation Data'!$I$28,0,10*ROW('Sanitation Data'!I165))="","",OFFSET('Sanitation Data'!$I$28,0,10*ROW('Sanitation Data'!I165)))</f>
        <v/>
      </c>
      <c r="DK171" s="390" t="str">
        <f ca="1">+IF(OFFSET('Sanitation Data'!$I$29,0,10*ROW('Sanitation Data'!I165))="","",OFFSET('Sanitation Data'!$I$29,0,10*ROW('Sanitation Data'!I165)))</f>
        <v/>
      </c>
      <c r="DL171" s="390" t="str">
        <f ca="1">+IF(OFFSET('Sanitation Data'!$I$30,0,10*ROW('Sanitation Data'!I165))="","",OFFSET('Sanitation Data'!$I$30,0,10*ROW('Sanitation Data'!I165)))</f>
        <v/>
      </c>
      <c r="DM171" s="390" t="str">
        <f ca="1">+IF(OFFSET('Sanitation Data'!$I$31,0,10*ROW('Sanitation Data'!I165))="","",OFFSET('Sanitation Data'!$I$31,0,10*ROW('Sanitation Data'!I165)))</f>
        <v/>
      </c>
      <c r="DN171" s="390" t="str">
        <f ca="1">+IF(OFFSET('Sanitation Data'!$I$32,0,10*ROW('Sanitation Data'!I165))="","",OFFSET('Sanitation Data'!$I$32,0,10*ROW('Sanitation Data'!I165)))</f>
        <v/>
      </c>
      <c r="DO171" s="390" t="str">
        <f ca="1">+IF(OFFSET('Hygiene Data'!$D$11,0,10*ROW('Hygiene Data'!D165))="","",OFFSET('Hygiene Data'!$D$11,0,10*ROW('Hygiene Data'!D165)))</f>
        <v/>
      </c>
      <c r="DP171" s="390" t="str">
        <f ca="1">+IF(OFFSET('Hygiene Data'!$D$12,0,10*ROW('Hygiene Data'!D165))="","",OFFSET('Hygiene Data'!$D$12,0,10*ROW('Hygiene Data'!D165)))</f>
        <v/>
      </c>
      <c r="DQ171" s="390" t="str">
        <f ca="1">+IF(OFFSET('Hygiene Data'!$D$13,0,10*ROW('Hygiene Data'!D165))="","",OFFSET('Hygiene Data'!$D$13,0,10*ROW('Hygiene Data'!D165)))</f>
        <v/>
      </c>
      <c r="DR171" s="390" t="str">
        <f ca="1">+IF(OFFSET('Hygiene Data'!$E$11,0,10*ROW('Hygiene Data'!E165))="","",OFFSET('Hygiene Data'!$E$11,0,10*ROW('Hygiene Data'!E165)))</f>
        <v/>
      </c>
      <c r="DS171" s="390" t="str">
        <f ca="1">+IF(OFFSET('Hygiene Data'!$E$12,0,10*ROW('Hygiene Data'!E165))="","",OFFSET('Hygiene Data'!$E$12,0,10*ROW('Hygiene Data'!E165)))</f>
        <v/>
      </c>
      <c r="DT171" s="390" t="str">
        <f ca="1">+IF(OFFSET('Hygiene Data'!$E$13,0,10*ROW('Hygiene Data'!E165))="","",OFFSET('Hygiene Data'!$E$13,0,10*ROW('Hygiene Data'!E165)))</f>
        <v/>
      </c>
      <c r="DU171" s="390" t="str">
        <f ca="1">+IF(OFFSET('Hygiene Data'!$F$11,0,10*ROW('Hygiene Data'!F165))="","",OFFSET('Hygiene Data'!$F$11,0,10*ROW('Hygiene Data'!F165)))</f>
        <v/>
      </c>
      <c r="DV171" s="390" t="str">
        <f ca="1">+IF(OFFSET('Hygiene Data'!$F$12,0,10*ROW('Hygiene Data'!F165))="","",OFFSET('Hygiene Data'!$F$12,0,10*ROW('Hygiene Data'!F165)))</f>
        <v/>
      </c>
      <c r="DW171" s="390" t="str">
        <f ca="1">+IF(OFFSET('Hygiene Data'!$F$13,0,10*ROW('Hygiene Data'!F165))="","",OFFSET('Hygiene Data'!$F$13,0,10*ROW('Hygiene Data'!F165)))</f>
        <v/>
      </c>
      <c r="DX171" s="390" t="str">
        <f ca="1">+IF(OFFSET('Hygiene Data'!$G$11,0,10*ROW('Hygiene Data'!G165))="","",OFFSET('Hygiene Data'!$G$11,0,10*ROW('Hygiene Data'!G165)))</f>
        <v/>
      </c>
      <c r="DY171" s="390" t="str">
        <f ca="1">+IF(OFFSET('Hygiene Data'!$G$12,0,10*ROW('Hygiene Data'!G165))="","",OFFSET('Hygiene Data'!$G$12,0,10*ROW('Hygiene Data'!G165)))</f>
        <v/>
      </c>
      <c r="DZ171" s="390" t="str">
        <f ca="1">+IF(OFFSET('Hygiene Data'!$G$13,0,10*ROW('Hygiene Data'!G165))="","",OFFSET('Hygiene Data'!$G$13,0,10*ROW('Hygiene Data'!G165)))</f>
        <v/>
      </c>
      <c r="EA171" s="390" t="str">
        <f ca="1">+IF(OFFSET('Hygiene Data'!$H$11,0,10*ROW('Hygiene Data'!H165))="","",OFFSET('Hygiene Data'!$H$11,0,10*ROW('Hygiene Data'!H165)))</f>
        <v/>
      </c>
      <c r="EB171" s="390" t="str">
        <f ca="1">+IF(OFFSET('Hygiene Data'!$H$12,0,10*ROW('Hygiene Data'!H165))="","",OFFSET('Hygiene Data'!$H$12,0,10*ROW('Hygiene Data'!H165)))</f>
        <v/>
      </c>
      <c r="EC171" s="390" t="str">
        <f ca="1">+IF(OFFSET('Hygiene Data'!$H$13,0,10*ROW('Hygiene Data'!H165))="","",OFFSET('Hygiene Data'!$H$13,0,10*ROW('Hygiene Data'!H165)))</f>
        <v/>
      </c>
      <c r="ED171" s="390" t="str">
        <f ca="1">+IF(OFFSET('Hygiene Data'!$I$11,0,10*ROW('Hygiene Data'!I165))="","",OFFSET('Hygiene Data'!$I$11,0,10*ROW('Hygiene Data'!I165)))</f>
        <v/>
      </c>
      <c r="EE171" s="390" t="str">
        <f ca="1">+IF(OFFSET('Hygiene Data'!$I$12,0,10*ROW('Hygiene Data'!I165))="","",OFFSET('Hygiene Data'!$I$12,0,10*ROW('Hygiene Data'!I165)))</f>
        <v/>
      </c>
      <c r="EF171" s="390" t="str">
        <f ca="1">+IF(OFFSET('Hygiene Data'!$I$13,0,10*ROW('Hygiene Data'!I165))="","",OFFSET('Hygiene Data'!$I$13,0,10*ROW('Hygiene Data'!I165)))</f>
        <v/>
      </c>
    </row>
    <row r="172" spans="1:136" x14ac:dyDescent="0.25">
      <c r="A172" s="499" t="str">
        <f ca="1">+IF(OFFSET('Water Data'!$B$2,0,10*ROW('Water Data'!E166))="","",OFFSET('Water Data'!$B$2,0,10*ROW('Water Data'!E166)))</f>
        <v/>
      </c>
      <c r="B172" s="499"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26" t="str">
        <f t="shared" ca="1" si="2"/>
        <v/>
      </c>
      <c r="D172" s="527"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27"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27"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27"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27"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27"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27"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27"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27"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27"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27"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27"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27"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27"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27"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27"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27"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27"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28"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28"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28"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28"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28"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28"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28"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28"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28"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28"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28"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28"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28"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28"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28"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28"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28"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28"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28"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28"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28"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28"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28"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28"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28"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28"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28"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28"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28"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28"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29"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605"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29"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29"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29"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29"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29"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29"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29"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29"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29"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29"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29"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29"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29"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29"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29"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29"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90" t="str">
        <f ca="1">+IF(OFFSET('Water Data'!$D$27,0,10*ROW('Water Data'!D166))="","",OFFSET('Water Data'!$D$27,0,10*ROW('Water Data'!D166)))</f>
        <v/>
      </c>
      <c r="BT172" s="390" t="str">
        <f ca="1">+IF(OFFSET('Water Data'!$D$28,0,10*ROW('Water Data'!D166))="","",OFFSET('Water Data'!$D$28,0,10*ROW('Water Data'!D166)))</f>
        <v/>
      </c>
      <c r="BU172" s="390" t="str">
        <f ca="1">+IF(OFFSET('Water Data'!$D$29,0,10*ROW('Water Data'!D166))="","",OFFSET('Water Data'!$D$29,0,10*ROW('Water Data'!D166)))</f>
        <v/>
      </c>
      <c r="BV172" s="390" t="str">
        <f ca="1">+IF(OFFSET('Water Data'!$E$27,0,10*ROW('Water Data'!E166))="","",OFFSET('Water Data'!$E$27,0,10*ROW('Water Data'!E166)))</f>
        <v/>
      </c>
      <c r="BW172" s="390" t="str">
        <f ca="1">+IF(OFFSET('Water Data'!$E$28,0,10*ROW('Water Data'!E166))="","",OFFSET('Water Data'!$E$28,0,10*ROW('Water Data'!E166)))</f>
        <v/>
      </c>
      <c r="BX172" s="390" t="str">
        <f ca="1">+IF(OFFSET('Water Data'!$E$29,0,10*ROW('Water Data'!E166))="","",OFFSET('Water Data'!$E$29,0,10*ROW('Water Data'!E166)))</f>
        <v/>
      </c>
      <c r="BY172" s="390" t="str">
        <f ca="1">+IF(OFFSET('Water Data'!$F$27,0,10*ROW('Water Data'!F166))="","",OFFSET('Water Data'!$F$27,0,10*ROW('Water Data'!F166)))</f>
        <v/>
      </c>
      <c r="BZ172" s="390" t="str">
        <f ca="1">+IF(OFFSET('Water Data'!$F$28,0,10*ROW('Water Data'!F166))="","",OFFSET('Water Data'!$F$28,0,10*ROW('Water Data'!F166)))</f>
        <v/>
      </c>
      <c r="CA172" s="390" t="str">
        <f ca="1">+IF(OFFSET('Water Data'!$F$29,0,10*ROW('Water Data'!F166))="","",OFFSET('Water Data'!$F$29,0,10*ROW('Water Data'!F166)))</f>
        <v/>
      </c>
      <c r="CB172" s="390" t="str">
        <f ca="1">+IF(OFFSET('Water Data'!$G$27,0,10*ROW('Water Data'!G166))="","",OFFSET('Water Data'!$G$27,0,10*ROW('Water Data'!G166)))</f>
        <v/>
      </c>
      <c r="CC172" s="390" t="str">
        <f ca="1">+IF(OFFSET('Water Data'!$G$28,0,10*ROW('Water Data'!G166))="","",OFFSET('Water Data'!$G$28,0,10*ROW('Water Data'!G166)))</f>
        <v/>
      </c>
      <c r="CD172" s="390" t="str">
        <f ca="1">+IF(OFFSET('Water Data'!$G$29,0,10*ROW('Water Data'!G166))="","",OFFSET('Water Data'!$G$29,0,10*ROW('Water Data'!G166)))</f>
        <v/>
      </c>
      <c r="CE172" s="390" t="str">
        <f ca="1">+IF(OFFSET('Water Data'!$H$27,0,10*ROW('Water Data'!H166))="","",OFFSET('Water Data'!$H$27,0,10*ROW('Water Data'!H166)))</f>
        <v/>
      </c>
      <c r="CF172" s="390" t="str">
        <f ca="1">+IF(OFFSET('Water Data'!$H$28,0,10*ROW('Water Data'!H166))="","",OFFSET('Water Data'!$H$28,0,10*ROW('Water Data'!H166)))</f>
        <v/>
      </c>
      <c r="CG172" s="390" t="str">
        <f ca="1">+IF(OFFSET('Water Data'!$H$29,0,10*ROW('Water Data'!H166))="","",OFFSET('Water Data'!$H$29,0,10*ROW('Water Data'!H166)))</f>
        <v/>
      </c>
      <c r="CH172" s="390" t="str">
        <f ca="1">+IF(OFFSET('Water Data'!$I$27,0,10*ROW('Water Data'!I166))="","",OFFSET('Water Data'!$I$27,0,10*ROW('Water Data'!I166)))</f>
        <v/>
      </c>
      <c r="CI172" s="390" t="str">
        <f ca="1">+IF(OFFSET('Water Data'!$I$28,0,10*ROW('Water Data'!I166))="","",OFFSET('Water Data'!$I$28,0,10*ROW('Water Data'!I166)))</f>
        <v/>
      </c>
      <c r="CJ172" s="390" t="str">
        <f ca="1">+IF(OFFSET('Water Data'!$I$29,0,10*ROW('Water Data'!I166))="","",OFFSET('Water Data'!$I$29,0,10*ROW('Water Data'!I166)))</f>
        <v/>
      </c>
      <c r="CK172" s="390" t="str">
        <f ca="1">+IF(OFFSET('Sanitation Data'!$D$28,0,10*ROW('Sanitation Data'!D166))="","",OFFSET('Sanitation Data'!$D$28,0,10*ROW('Sanitation Data'!D166)))</f>
        <v/>
      </c>
      <c r="CL172" s="390" t="str">
        <f ca="1">+IF(OFFSET('Sanitation Data'!$D$29,0,10*ROW('Sanitation Data'!D166))="","",OFFSET('Sanitation Data'!$D$29,0,10*ROW('Sanitation Data'!D166)))</f>
        <v/>
      </c>
      <c r="CM172" s="390" t="str">
        <f ca="1">+IF(OFFSET('Sanitation Data'!$D$30,0,10*ROW('Sanitation Data'!D166))="","",OFFSET('Sanitation Data'!$D$30,0,10*ROW('Sanitation Data'!D166)))</f>
        <v/>
      </c>
      <c r="CN172" s="390" t="str">
        <f ca="1">+IF(OFFSET('Sanitation Data'!$D$31,0,10*ROW('Sanitation Data'!D166))="","",OFFSET('Sanitation Data'!$D$31,0,10*ROW('Sanitation Data'!D166)))</f>
        <v/>
      </c>
      <c r="CO172" s="390" t="str">
        <f ca="1">+IF(OFFSET('Sanitation Data'!$D$32,0,10*ROW('Sanitation Data'!D166))="","",OFFSET('Sanitation Data'!$D$32,0,10*ROW('Sanitation Data'!D166)))</f>
        <v/>
      </c>
      <c r="CP172" s="390" t="str">
        <f ca="1">+IF(OFFSET('Sanitation Data'!$E$28,0,10*ROW('Sanitation Data'!E166))="","",OFFSET('Sanitation Data'!$E$28,0,10*ROW('Sanitation Data'!E166)))</f>
        <v/>
      </c>
      <c r="CQ172" s="390" t="str">
        <f ca="1">+IF(OFFSET('Sanitation Data'!$E$29,0,10*ROW('Sanitation Data'!E166))="","",OFFSET('Sanitation Data'!$E$29,0,10*ROW('Sanitation Data'!E166)))</f>
        <v/>
      </c>
      <c r="CR172" s="390" t="str">
        <f ca="1">+IF(OFFSET('Sanitation Data'!$E$30,0,10*ROW('Sanitation Data'!E166))="","",OFFSET('Sanitation Data'!$E$30,0,10*ROW('Sanitation Data'!E166)))</f>
        <v/>
      </c>
      <c r="CS172" s="390" t="str">
        <f ca="1">+IF(OFFSET('Sanitation Data'!$E$31,0,10*ROW('Sanitation Data'!E166))="","",OFFSET('Sanitation Data'!$E$31,0,10*ROW('Sanitation Data'!E166)))</f>
        <v/>
      </c>
      <c r="CT172" s="390" t="str">
        <f ca="1">+IF(OFFSET('Sanitation Data'!$E$32,0,10*ROW('Sanitation Data'!E166))="","",OFFSET('Sanitation Data'!$E$32,0,10*ROW('Sanitation Data'!E166)))</f>
        <v/>
      </c>
      <c r="CU172" s="390" t="str">
        <f ca="1">+IF(OFFSET('Sanitation Data'!$F$28,0,10*ROW('Sanitation Data'!F166))="","",OFFSET('Sanitation Data'!$F$28,0,10*ROW('Sanitation Data'!F166)))</f>
        <v/>
      </c>
      <c r="CV172" s="390" t="str">
        <f ca="1">+IF(OFFSET('Sanitation Data'!$F$29,0,10*ROW('Sanitation Data'!F166))="","",OFFSET('Sanitation Data'!$F$29,0,10*ROW('Sanitation Data'!F166)))</f>
        <v/>
      </c>
      <c r="CW172" s="390" t="str">
        <f ca="1">+IF(OFFSET('Sanitation Data'!$F$30,0,10*ROW('Sanitation Data'!F166))="","",OFFSET('Sanitation Data'!$F$30,0,10*ROW('Sanitation Data'!F166)))</f>
        <v/>
      </c>
      <c r="CX172" s="390" t="str">
        <f ca="1">+IF(OFFSET('Sanitation Data'!$F$31,0,10*ROW('Sanitation Data'!F166))="","",OFFSET('Sanitation Data'!$F$31,0,10*ROW('Sanitation Data'!F166)))</f>
        <v/>
      </c>
      <c r="CY172" s="390" t="str">
        <f ca="1">+IF(OFFSET('Sanitation Data'!$F$32,0,10*ROW('Sanitation Data'!F166))="","",OFFSET('Sanitation Data'!$F$32,0,10*ROW('Sanitation Data'!F166)))</f>
        <v/>
      </c>
      <c r="CZ172" s="390" t="str">
        <f ca="1">+IF(OFFSET('Sanitation Data'!$G$28,0,10*ROW('Sanitation Data'!G166))="","",OFFSET('Sanitation Data'!$G$28,0,10*ROW('Sanitation Data'!G166)))</f>
        <v/>
      </c>
      <c r="DA172" s="390" t="str">
        <f ca="1">+IF(OFFSET('Sanitation Data'!$G$29,0,10*ROW('Sanitation Data'!G166))="","",OFFSET('Sanitation Data'!$G$29,0,10*ROW('Sanitation Data'!G166)))</f>
        <v/>
      </c>
      <c r="DB172" s="390" t="str">
        <f ca="1">+IF(OFFSET('Sanitation Data'!$G$30,0,10*ROW('Sanitation Data'!G166))="","",OFFSET('Sanitation Data'!$G$30,0,10*ROW('Sanitation Data'!G166)))</f>
        <v/>
      </c>
      <c r="DC172" s="390" t="str">
        <f ca="1">+IF(OFFSET('Sanitation Data'!$G$31,0,10*ROW('Sanitation Data'!G166))="","",OFFSET('Sanitation Data'!$G$31,0,10*ROW('Sanitation Data'!G166)))</f>
        <v/>
      </c>
      <c r="DD172" s="390" t="str">
        <f ca="1">+IF(OFFSET('Sanitation Data'!$G$32,0,10*ROW('Sanitation Data'!G166))="","",OFFSET('Sanitation Data'!$G$32,0,10*ROW('Sanitation Data'!G166)))</f>
        <v/>
      </c>
      <c r="DE172" s="390" t="str">
        <f ca="1">+IF(OFFSET('Sanitation Data'!$H$28,0,10*ROW('Sanitation Data'!H166))="","",OFFSET('Sanitation Data'!$H$28,0,10*ROW('Sanitation Data'!H166)))</f>
        <v/>
      </c>
      <c r="DF172" s="390" t="str">
        <f ca="1">+IF(OFFSET('Sanitation Data'!$H$29,0,10*ROW('Sanitation Data'!H166))="","",OFFSET('Sanitation Data'!$H$29,0,10*ROW('Sanitation Data'!H166)))</f>
        <v/>
      </c>
      <c r="DG172" s="390" t="str">
        <f ca="1">+IF(OFFSET('Sanitation Data'!$H$30,0,10*ROW('Sanitation Data'!H166))="","",OFFSET('Sanitation Data'!$H$30,0,10*ROW('Sanitation Data'!H166)))</f>
        <v/>
      </c>
      <c r="DH172" s="390" t="str">
        <f ca="1">+IF(OFFSET('Sanitation Data'!$H$31,0,10*ROW('Sanitation Data'!H166))="","",OFFSET('Sanitation Data'!$H$31,0,10*ROW('Sanitation Data'!H166)))</f>
        <v/>
      </c>
      <c r="DI172" s="390" t="str">
        <f ca="1">+IF(OFFSET('Sanitation Data'!$H$32,0,10*ROW('Sanitation Data'!H166))="","",OFFSET('Sanitation Data'!$H$32,0,10*ROW('Sanitation Data'!H166)))</f>
        <v/>
      </c>
      <c r="DJ172" s="390" t="str">
        <f ca="1">+IF(OFFSET('Sanitation Data'!$I$28,0,10*ROW('Sanitation Data'!I166))="","",OFFSET('Sanitation Data'!$I$28,0,10*ROW('Sanitation Data'!I166)))</f>
        <v/>
      </c>
      <c r="DK172" s="390" t="str">
        <f ca="1">+IF(OFFSET('Sanitation Data'!$I$29,0,10*ROW('Sanitation Data'!I166))="","",OFFSET('Sanitation Data'!$I$29,0,10*ROW('Sanitation Data'!I166)))</f>
        <v/>
      </c>
      <c r="DL172" s="390" t="str">
        <f ca="1">+IF(OFFSET('Sanitation Data'!$I$30,0,10*ROW('Sanitation Data'!I166))="","",OFFSET('Sanitation Data'!$I$30,0,10*ROW('Sanitation Data'!I166)))</f>
        <v/>
      </c>
      <c r="DM172" s="390" t="str">
        <f ca="1">+IF(OFFSET('Sanitation Data'!$I$31,0,10*ROW('Sanitation Data'!I166))="","",OFFSET('Sanitation Data'!$I$31,0,10*ROW('Sanitation Data'!I166)))</f>
        <v/>
      </c>
      <c r="DN172" s="390" t="str">
        <f ca="1">+IF(OFFSET('Sanitation Data'!$I$32,0,10*ROW('Sanitation Data'!I166))="","",OFFSET('Sanitation Data'!$I$32,0,10*ROW('Sanitation Data'!I166)))</f>
        <v/>
      </c>
      <c r="DO172" s="390" t="str">
        <f ca="1">+IF(OFFSET('Hygiene Data'!$D$11,0,10*ROW('Hygiene Data'!D166))="","",OFFSET('Hygiene Data'!$D$11,0,10*ROW('Hygiene Data'!D166)))</f>
        <v/>
      </c>
      <c r="DP172" s="390" t="str">
        <f ca="1">+IF(OFFSET('Hygiene Data'!$D$12,0,10*ROW('Hygiene Data'!D166))="","",OFFSET('Hygiene Data'!$D$12,0,10*ROW('Hygiene Data'!D166)))</f>
        <v/>
      </c>
      <c r="DQ172" s="390" t="str">
        <f ca="1">+IF(OFFSET('Hygiene Data'!$D$13,0,10*ROW('Hygiene Data'!D166))="","",OFFSET('Hygiene Data'!$D$13,0,10*ROW('Hygiene Data'!D166)))</f>
        <v/>
      </c>
      <c r="DR172" s="390" t="str">
        <f ca="1">+IF(OFFSET('Hygiene Data'!$E$11,0,10*ROW('Hygiene Data'!E166))="","",OFFSET('Hygiene Data'!$E$11,0,10*ROW('Hygiene Data'!E166)))</f>
        <v/>
      </c>
      <c r="DS172" s="390" t="str">
        <f ca="1">+IF(OFFSET('Hygiene Data'!$E$12,0,10*ROW('Hygiene Data'!E166))="","",OFFSET('Hygiene Data'!$E$12,0,10*ROW('Hygiene Data'!E166)))</f>
        <v/>
      </c>
      <c r="DT172" s="390" t="str">
        <f ca="1">+IF(OFFSET('Hygiene Data'!$E$13,0,10*ROW('Hygiene Data'!E166))="","",OFFSET('Hygiene Data'!$E$13,0,10*ROW('Hygiene Data'!E166)))</f>
        <v/>
      </c>
      <c r="DU172" s="390" t="str">
        <f ca="1">+IF(OFFSET('Hygiene Data'!$F$11,0,10*ROW('Hygiene Data'!F166))="","",OFFSET('Hygiene Data'!$F$11,0,10*ROW('Hygiene Data'!F166)))</f>
        <v/>
      </c>
      <c r="DV172" s="390" t="str">
        <f ca="1">+IF(OFFSET('Hygiene Data'!$F$12,0,10*ROW('Hygiene Data'!F166))="","",OFFSET('Hygiene Data'!$F$12,0,10*ROW('Hygiene Data'!F166)))</f>
        <v/>
      </c>
      <c r="DW172" s="390" t="str">
        <f ca="1">+IF(OFFSET('Hygiene Data'!$F$13,0,10*ROW('Hygiene Data'!F166))="","",OFFSET('Hygiene Data'!$F$13,0,10*ROW('Hygiene Data'!F166)))</f>
        <v/>
      </c>
      <c r="DX172" s="390" t="str">
        <f ca="1">+IF(OFFSET('Hygiene Data'!$G$11,0,10*ROW('Hygiene Data'!G166))="","",OFFSET('Hygiene Data'!$G$11,0,10*ROW('Hygiene Data'!G166)))</f>
        <v/>
      </c>
      <c r="DY172" s="390" t="str">
        <f ca="1">+IF(OFFSET('Hygiene Data'!$G$12,0,10*ROW('Hygiene Data'!G166))="","",OFFSET('Hygiene Data'!$G$12,0,10*ROW('Hygiene Data'!G166)))</f>
        <v/>
      </c>
      <c r="DZ172" s="390" t="str">
        <f ca="1">+IF(OFFSET('Hygiene Data'!$G$13,0,10*ROW('Hygiene Data'!G166))="","",OFFSET('Hygiene Data'!$G$13,0,10*ROW('Hygiene Data'!G166)))</f>
        <v/>
      </c>
      <c r="EA172" s="390" t="str">
        <f ca="1">+IF(OFFSET('Hygiene Data'!$H$11,0,10*ROW('Hygiene Data'!H166))="","",OFFSET('Hygiene Data'!$H$11,0,10*ROW('Hygiene Data'!H166)))</f>
        <v/>
      </c>
      <c r="EB172" s="390" t="str">
        <f ca="1">+IF(OFFSET('Hygiene Data'!$H$12,0,10*ROW('Hygiene Data'!H166))="","",OFFSET('Hygiene Data'!$H$12,0,10*ROW('Hygiene Data'!H166)))</f>
        <v/>
      </c>
      <c r="EC172" s="390" t="str">
        <f ca="1">+IF(OFFSET('Hygiene Data'!$H$13,0,10*ROW('Hygiene Data'!H166))="","",OFFSET('Hygiene Data'!$H$13,0,10*ROW('Hygiene Data'!H166)))</f>
        <v/>
      </c>
      <c r="ED172" s="390" t="str">
        <f ca="1">+IF(OFFSET('Hygiene Data'!$I$11,0,10*ROW('Hygiene Data'!I166))="","",OFFSET('Hygiene Data'!$I$11,0,10*ROW('Hygiene Data'!I166)))</f>
        <v/>
      </c>
      <c r="EE172" s="390" t="str">
        <f ca="1">+IF(OFFSET('Hygiene Data'!$I$12,0,10*ROW('Hygiene Data'!I166))="","",OFFSET('Hygiene Data'!$I$12,0,10*ROW('Hygiene Data'!I166)))</f>
        <v/>
      </c>
      <c r="EF172" s="390" t="str">
        <f ca="1">+IF(OFFSET('Hygiene Data'!$I$13,0,10*ROW('Hygiene Data'!I166))="","",OFFSET('Hygiene Data'!$I$13,0,10*ROW('Hygiene Data'!I166)))</f>
        <v/>
      </c>
    </row>
    <row r="173" spans="1:136" x14ac:dyDescent="0.25">
      <c r="A173" s="499" t="str">
        <f ca="1">+IF(OFFSET('Water Data'!$B$2,0,10*ROW('Water Data'!E167))="","",OFFSET('Water Data'!$B$2,0,10*ROW('Water Data'!E167)))</f>
        <v/>
      </c>
      <c r="B173" s="499"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26" t="str">
        <f t="shared" ca="1" si="2"/>
        <v/>
      </c>
      <c r="D173" s="527"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27"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27"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27"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27"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27"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27"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27"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27"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27"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27"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27"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27"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27"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27"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27"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27"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27"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28"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28"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28"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28"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28"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28"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28"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28"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28"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28"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28"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28"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28"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28"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28"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28"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28"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28"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28"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28"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28"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28"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28"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28"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28"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28"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28"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28"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28"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28"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29"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605"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29"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29"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29"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29"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29"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29"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29"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29"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29"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29"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29"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29"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29"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29"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29"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29"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90" t="str">
        <f ca="1">+IF(OFFSET('Water Data'!$D$27,0,10*ROW('Water Data'!D167))="","",OFFSET('Water Data'!$D$27,0,10*ROW('Water Data'!D167)))</f>
        <v/>
      </c>
      <c r="BT173" s="390" t="str">
        <f ca="1">+IF(OFFSET('Water Data'!$D$28,0,10*ROW('Water Data'!D167))="","",OFFSET('Water Data'!$D$28,0,10*ROW('Water Data'!D167)))</f>
        <v/>
      </c>
      <c r="BU173" s="390" t="str">
        <f ca="1">+IF(OFFSET('Water Data'!$D$29,0,10*ROW('Water Data'!D167))="","",OFFSET('Water Data'!$D$29,0,10*ROW('Water Data'!D167)))</f>
        <v/>
      </c>
      <c r="BV173" s="390" t="str">
        <f ca="1">+IF(OFFSET('Water Data'!$E$27,0,10*ROW('Water Data'!E167))="","",OFFSET('Water Data'!$E$27,0,10*ROW('Water Data'!E167)))</f>
        <v/>
      </c>
      <c r="BW173" s="390" t="str">
        <f ca="1">+IF(OFFSET('Water Data'!$E$28,0,10*ROW('Water Data'!E167))="","",OFFSET('Water Data'!$E$28,0,10*ROW('Water Data'!E167)))</f>
        <v/>
      </c>
      <c r="BX173" s="390" t="str">
        <f ca="1">+IF(OFFSET('Water Data'!$E$29,0,10*ROW('Water Data'!E167))="","",OFFSET('Water Data'!$E$29,0,10*ROW('Water Data'!E167)))</f>
        <v/>
      </c>
      <c r="BY173" s="390" t="str">
        <f ca="1">+IF(OFFSET('Water Data'!$F$27,0,10*ROW('Water Data'!F167))="","",OFFSET('Water Data'!$F$27,0,10*ROW('Water Data'!F167)))</f>
        <v/>
      </c>
      <c r="BZ173" s="390" t="str">
        <f ca="1">+IF(OFFSET('Water Data'!$F$28,0,10*ROW('Water Data'!F167))="","",OFFSET('Water Data'!$F$28,0,10*ROW('Water Data'!F167)))</f>
        <v/>
      </c>
      <c r="CA173" s="390" t="str">
        <f ca="1">+IF(OFFSET('Water Data'!$F$29,0,10*ROW('Water Data'!F167))="","",OFFSET('Water Data'!$F$29,0,10*ROW('Water Data'!F167)))</f>
        <v/>
      </c>
      <c r="CB173" s="390" t="str">
        <f ca="1">+IF(OFFSET('Water Data'!$G$27,0,10*ROW('Water Data'!G167))="","",OFFSET('Water Data'!$G$27,0,10*ROW('Water Data'!G167)))</f>
        <v/>
      </c>
      <c r="CC173" s="390" t="str">
        <f ca="1">+IF(OFFSET('Water Data'!$G$28,0,10*ROW('Water Data'!G167))="","",OFFSET('Water Data'!$G$28,0,10*ROW('Water Data'!G167)))</f>
        <v/>
      </c>
      <c r="CD173" s="390" t="str">
        <f ca="1">+IF(OFFSET('Water Data'!$G$29,0,10*ROW('Water Data'!G167))="","",OFFSET('Water Data'!$G$29,0,10*ROW('Water Data'!G167)))</f>
        <v/>
      </c>
      <c r="CE173" s="390" t="str">
        <f ca="1">+IF(OFFSET('Water Data'!$H$27,0,10*ROW('Water Data'!H167))="","",OFFSET('Water Data'!$H$27,0,10*ROW('Water Data'!H167)))</f>
        <v/>
      </c>
      <c r="CF173" s="390" t="str">
        <f ca="1">+IF(OFFSET('Water Data'!$H$28,0,10*ROW('Water Data'!H167))="","",OFFSET('Water Data'!$H$28,0,10*ROW('Water Data'!H167)))</f>
        <v/>
      </c>
      <c r="CG173" s="390" t="str">
        <f ca="1">+IF(OFFSET('Water Data'!$H$29,0,10*ROW('Water Data'!H167))="","",OFFSET('Water Data'!$H$29,0,10*ROW('Water Data'!H167)))</f>
        <v/>
      </c>
      <c r="CH173" s="390" t="str">
        <f ca="1">+IF(OFFSET('Water Data'!$I$27,0,10*ROW('Water Data'!I167))="","",OFFSET('Water Data'!$I$27,0,10*ROW('Water Data'!I167)))</f>
        <v/>
      </c>
      <c r="CI173" s="390" t="str">
        <f ca="1">+IF(OFFSET('Water Data'!$I$28,0,10*ROW('Water Data'!I167))="","",OFFSET('Water Data'!$I$28,0,10*ROW('Water Data'!I167)))</f>
        <v/>
      </c>
      <c r="CJ173" s="390" t="str">
        <f ca="1">+IF(OFFSET('Water Data'!$I$29,0,10*ROW('Water Data'!I167))="","",OFFSET('Water Data'!$I$29,0,10*ROW('Water Data'!I167)))</f>
        <v/>
      </c>
      <c r="CK173" s="390" t="str">
        <f ca="1">+IF(OFFSET('Sanitation Data'!$D$28,0,10*ROW('Sanitation Data'!D167))="","",OFFSET('Sanitation Data'!$D$28,0,10*ROW('Sanitation Data'!D167)))</f>
        <v/>
      </c>
      <c r="CL173" s="390" t="str">
        <f ca="1">+IF(OFFSET('Sanitation Data'!$D$29,0,10*ROW('Sanitation Data'!D167))="","",OFFSET('Sanitation Data'!$D$29,0,10*ROW('Sanitation Data'!D167)))</f>
        <v/>
      </c>
      <c r="CM173" s="390" t="str">
        <f ca="1">+IF(OFFSET('Sanitation Data'!$D$30,0,10*ROW('Sanitation Data'!D167))="","",OFFSET('Sanitation Data'!$D$30,0,10*ROW('Sanitation Data'!D167)))</f>
        <v/>
      </c>
      <c r="CN173" s="390" t="str">
        <f ca="1">+IF(OFFSET('Sanitation Data'!$D$31,0,10*ROW('Sanitation Data'!D167))="","",OFFSET('Sanitation Data'!$D$31,0,10*ROW('Sanitation Data'!D167)))</f>
        <v/>
      </c>
      <c r="CO173" s="390" t="str">
        <f ca="1">+IF(OFFSET('Sanitation Data'!$D$32,0,10*ROW('Sanitation Data'!D167))="","",OFFSET('Sanitation Data'!$D$32,0,10*ROW('Sanitation Data'!D167)))</f>
        <v/>
      </c>
      <c r="CP173" s="390" t="str">
        <f ca="1">+IF(OFFSET('Sanitation Data'!$E$28,0,10*ROW('Sanitation Data'!E167))="","",OFFSET('Sanitation Data'!$E$28,0,10*ROW('Sanitation Data'!E167)))</f>
        <v/>
      </c>
      <c r="CQ173" s="390" t="str">
        <f ca="1">+IF(OFFSET('Sanitation Data'!$E$29,0,10*ROW('Sanitation Data'!E167))="","",OFFSET('Sanitation Data'!$E$29,0,10*ROW('Sanitation Data'!E167)))</f>
        <v/>
      </c>
      <c r="CR173" s="390" t="str">
        <f ca="1">+IF(OFFSET('Sanitation Data'!$E$30,0,10*ROW('Sanitation Data'!E167))="","",OFFSET('Sanitation Data'!$E$30,0,10*ROW('Sanitation Data'!E167)))</f>
        <v/>
      </c>
      <c r="CS173" s="390" t="str">
        <f ca="1">+IF(OFFSET('Sanitation Data'!$E$31,0,10*ROW('Sanitation Data'!E167))="","",OFFSET('Sanitation Data'!$E$31,0,10*ROW('Sanitation Data'!E167)))</f>
        <v/>
      </c>
      <c r="CT173" s="390" t="str">
        <f ca="1">+IF(OFFSET('Sanitation Data'!$E$32,0,10*ROW('Sanitation Data'!E167))="","",OFFSET('Sanitation Data'!$E$32,0,10*ROW('Sanitation Data'!E167)))</f>
        <v/>
      </c>
      <c r="CU173" s="390" t="str">
        <f ca="1">+IF(OFFSET('Sanitation Data'!$F$28,0,10*ROW('Sanitation Data'!F167))="","",OFFSET('Sanitation Data'!$F$28,0,10*ROW('Sanitation Data'!F167)))</f>
        <v/>
      </c>
      <c r="CV173" s="390" t="str">
        <f ca="1">+IF(OFFSET('Sanitation Data'!$F$29,0,10*ROW('Sanitation Data'!F167))="","",OFFSET('Sanitation Data'!$F$29,0,10*ROW('Sanitation Data'!F167)))</f>
        <v/>
      </c>
      <c r="CW173" s="390" t="str">
        <f ca="1">+IF(OFFSET('Sanitation Data'!$F$30,0,10*ROW('Sanitation Data'!F167))="","",OFFSET('Sanitation Data'!$F$30,0,10*ROW('Sanitation Data'!F167)))</f>
        <v/>
      </c>
      <c r="CX173" s="390" t="str">
        <f ca="1">+IF(OFFSET('Sanitation Data'!$F$31,0,10*ROW('Sanitation Data'!F167))="","",OFFSET('Sanitation Data'!$F$31,0,10*ROW('Sanitation Data'!F167)))</f>
        <v/>
      </c>
      <c r="CY173" s="390" t="str">
        <f ca="1">+IF(OFFSET('Sanitation Data'!$F$32,0,10*ROW('Sanitation Data'!F167))="","",OFFSET('Sanitation Data'!$F$32,0,10*ROW('Sanitation Data'!F167)))</f>
        <v/>
      </c>
      <c r="CZ173" s="390" t="str">
        <f ca="1">+IF(OFFSET('Sanitation Data'!$G$28,0,10*ROW('Sanitation Data'!G167))="","",OFFSET('Sanitation Data'!$G$28,0,10*ROW('Sanitation Data'!G167)))</f>
        <v/>
      </c>
      <c r="DA173" s="390" t="str">
        <f ca="1">+IF(OFFSET('Sanitation Data'!$G$29,0,10*ROW('Sanitation Data'!G167))="","",OFFSET('Sanitation Data'!$G$29,0,10*ROW('Sanitation Data'!G167)))</f>
        <v/>
      </c>
      <c r="DB173" s="390" t="str">
        <f ca="1">+IF(OFFSET('Sanitation Data'!$G$30,0,10*ROW('Sanitation Data'!G167))="","",OFFSET('Sanitation Data'!$G$30,0,10*ROW('Sanitation Data'!G167)))</f>
        <v/>
      </c>
      <c r="DC173" s="390" t="str">
        <f ca="1">+IF(OFFSET('Sanitation Data'!$G$31,0,10*ROW('Sanitation Data'!G167))="","",OFFSET('Sanitation Data'!$G$31,0,10*ROW('Sanitation Data'!G167)))</f>
        <v/>
      </c>
      <c r="DD173" s="390" t="str">
        <f ca="1">+IF(OFFSET('Sanitation Data'!$G$32,0,10*ROW('Sanitation Data'!G167))="","",OFFSET('Sanitation Data'!$G$32,0,10*ROW('Sanitation Data'!G167)))</f>
        <v/>
      </c>
      <c r="DE173" s="390" t="str">
        <f ca="1">+IF(OFFSET('Sanitation Data'!$H$28,0,10*ROW('Sanitation Data'!H167))="","",OFFSET('Sanitation Data'!$H$28,0,10*ROW('Sanitation Data'!H167)))</f>
        <v/>
      </c>
      <c r="DF173" s="390" t="str">
        <f ca="1">+IF(OFFSET('Sanitation Data'!$H$29,0,10*ROW('Sanitation Data'!H167))="","",OFFSET('Sanitation Data'!$H$29,0,10*ROW('Sanitation Data'!H167)))</f>
        <v/>
      </c>
      <c r="DG173" s="390" t="str">
        <f ca="1">+IF(OFFSET('Sanitation Data'!$H$30,0,10*ROW('Sanitation Data'!H167))="","",OFFSET('Sanitation Data'!$H$30,0,10*ROW('Sanitation Data'!H167)))</f>
        <v/>
      </c>
      <c r="DH173" s="390" t="str">
        <f ca="1">+IF(OFFSET('Sanitation Data'!$H$31,0,10*ROW('Sanitation Data'!H167))="","",OFFSET('Sanitation Data'!$H$31,0,10*ROW('Sanitation Data'!H167)))</f>
        <v/>
      </c>
      <c r="DI173" s="390" t="str">
        <f ca="1">+IF(OFFSET('Sanitation Data'!$H$32,0,10*ROW('Sanitation Data'!H167))="","",OFFSET('Sanitation Data'!$H$32,0,10*ROW('Sanitation Data'!H167)))</f>
        <v/>
      </c>
      <c r="DJ173" s="390" t="str">
        <f ca="1">+IF(OFFSET('Sanitation Data'!$I$28,0,10*ROW('Sanitation Data'!I167))="","",OFFSET('Sanitation Data'!$I$28,0,10*ROW('Sanitation Data'!I167)))</f>
        <v/>
      </c>
      <c r="DK173" s="390" t="str">
        <f ca="1">+IF(OFFSET('Sanitation Data'!$I$29,0,10*ROW('Sanitation Data'!I167))="","",OFFSET('Sanitation Data'!$I$29,0,10*ROW('Sanitation Data'!I167)))</f>
        <v/>
      </c>
      <c r="DL173" s="390" t="str">
        <f ca="1">+IF(OFFSET('Sanitation Data'!$I$30,0,10*ROW('Sanitation Data'!I167))="","",OFFSET('Sanitation Data'!$I$30,0,10*ROW('Sanitation Data'!I167)))</f>
        <v/>
      </c>
      <c r="DM173" s="390" t="str">
        <f ca="1">+IF(OFFSET('Sanitation Data'!$I$31,0,10*ROW('Sanitation Data'!I167))="","",OFFSET('Sanitation Data'!$I$31,0,10*ROW('Sanitation Data'!I167)))</f>
        <v/>
      </c>
      <c r="DN173" s="390" t="str">
        <f ca="1">+IF(OFFSET('Sanitation Data'!$I$32,0,10*ROW('Sanitation Data'!I167))="","",OFFSET('Sanitation Data'!$I$32,0,10*ROW('Sanitation Data'!I167)))</f>
        <v/>
      </c>
      <c r="DO173" s="390" t="str">
        <f ca="1">+IF(OFFSET('Hygiene Data'!$D$11,0,10*ROW('Hygiene Data'!D167))="","",OFFSET('Hygiene Data'!$D$11,0,10*ROW('Hygiene Data'!D167)))</f>
        <v/>
      </c>
      <c r="DP173" s="390" t="str">
        <f ca="1">+IF(OFFSET('Hygiene Data'!$D$12,0,10*ROW('Hygiene Data'!D167))="","",OFFSET('Hygiene Data'!$D$12,0,10*ROW('Hygiene Data'!D167)))</f>
        <v/>
      </c>
      <c r="DQ173" s="390" t="str">
        <f ca="1">+IF(OFFSET('Hygiene Data'!$D$13,0,10*ROW('Hygiene Data'!D167))="","",OFFSET('Hygiene Data'!$D$13,0,10*ROW('Hygiene Data'!D167)))</f>
        <v/>
      </c>
      <c r="DR173" s="390" t="str">
        <f ca="1">+IF(OFFSET('Hygiene Data'!$E$11,0,10*ROW('Hygiene Data'!E167))="","",OFFSET('Hygiene Data'!$E$11,0,10*ROW('Hygiene Data'!E167)))</f>
        <v/>
      </c>
      <c r="DS173" s="390" t="str">
        <f ca="1">+IF(OFFSET('Hygiene Data'!$E$12,0,10*ROW('Hygiene Data'!E167))="","",OFFSET('Hygiene Data'!$E$12,0,10*ROW('Hygiene Data'!E167)))</f>
        <v/>
      </c>
      <c r="DT173" s="390" t="str">
        <f ca="1">+IF(OFFSET('Hygiene Data'!$E$13,0,10*ROW('Hygiene Data'!E167))="","",OFFSET('Hygiene Data'!$E$13,0,10*ROW('Hygiene Data'!E167)))</f>
        <v/>
      </c>
      <c r="DU173" s="390" t="str">
        <f ca="1">+IF(OFFSET('Hygiene Data'!$F$11,0,10*ROW('Hygiene Data'!F167))="","",OFFSET('Hygiene Data'!$F$11,0,10*ROW('Hygiene Data'!F167)))</f>
        <v/>
      </c>
      <c r="DV173" s="390" t="str">
        <f ca="1">+IF(OFFSET('Hygiene Data'!$F$12,0,10*ROW('Hygiene Data'!F167))="","",OFFSET('Hygiene Data'!$F$12,0,10*ROW('Hygiene Data'!F167)))</f>
        <v/>
      </c>
      <c r="DW173" s="390" t="str">
        <f ca="1">+IF(OFFSET('Hygiene Data'!$F$13,0,10*ROW('Hygiene Data'!F167))="","",OFFSET('Hygiene Data'!$F$13,0,10*ROW('Hygiene Data'!F167)))</f>
        <v/>
      </c>
      <c r="DX173" s="390" t="str">
        <f ca="1">+IF(OFFSET('Hygiene Data'!$G$11,0,10*ROW('Hygiene Data'!G167))="","",OFFSET('Hygiene Data'!$G$11,0,10*ROW('Hygiene Data'!G167)))</f>
        <v/>
      </c>
      <c r="DY173" s="390" t="str">
        <f ca="1">+IF(OFFSET('Hygiene Data'!$G$12,0,10*ROW('Hygiene Data'!G167))="","",OFFSET('Hygiene Data'!$G$12,0,10*ROW('Hygiene Data'!G167)))</f>
        <v/>
      </c>
      <c r="DZ173" s="390" t="str">
        <f ca="1">+IF(OFFSET('Hygiene Data'!$G$13,0,10*ROW('Hygiene Data'!G167))="","",OFFSET('Hygiene Data'!$G$13,0,10*ROW('Hygiene Data'!G167)))</f>
        <v/>
      </c>
      <c r="EA173" s="390" t="str">
        <f ca="1">+IF(OFFSET('Hygiene Data'!$H$11,0,10*ROW('Hygiene Data'!H167))="","",OFFSET('Hygiene Data'!$H$11,0,10*ROW('Hygiene Data'!H167)))</f>
        <v/>
      </c>
      <c r="EB173" s="390" t="str">
        <f ca="1">+IF(OFFSET('Hygiene Data'!$H$12,0,10*ROW('Hygiene Data'!H167))="","",OFFSET('Hygiene Data'!$H$12,0,10*ROW('Hygiene Data'!H167)))</f>
        <v/>
      </c>
      <c r="EC173" s="390" t="str">
        <f ca="1">+IF(OFFSET('Hygiene Data'!$H$13,0,10*ROW('Hygiene Data'!H167))="","",OFFSET('Hygiene Data'!$H$13,0,10*ROW('Hygiene Data'!H167)))</f>
        <v/>
      </c>
      <c r="ED173" s="390" t="str">
        <f ca="1">+IF(OFFSET('Hygiene Data'!$I$11,0,10*ROW('Hygiene Data'!I167))="","",OFFSET('Hygiene Data'!$I$11,0,10*ROW('Hygiene Data'!I167)))</f>
        <v/>
      </c>
      <c r="EE173" s="390" t="str">
        <f ca="1">+IF(OFFSET('Hygiene Data'!$I$12,0,10*ROW('Hygiene Data'!I167))="","",OFFSET('Hygiene Data'!$I$12,0,10*ROW('Hygiene Data'!I167)))</f>
        <v/>
      </c>
      <c r="EF173" s="390" t="str">
        <f ca="1">+IF(OFFSET('Hygiene Data'!$I$13,0,10*ROW('Hygiene Data'!I167))="","",OFFSET('Hygiene Data'!$I$13,0,10*ROW('Hygiene Data'!I167)))</f>
        <v/>
      </c>
    </row>
    <row r="174" spans="1:136" x14ac:dyDescent="0.25">
      <c r="A174" s="499" t="str">
        <f ca="1">+IF(OFFSET('Water Data'!$B$2,0,10*ROW('Water Data'!E168))="","",OFFSET('Water Data'!$B$2,0,10*ROW('Water Data'!E168)))</f>
        <v/>
      </c>
      <c r="B174" s="499"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26" t="str">
        <f t="shared" ca="1" si="2"/>
        <v/>
      </c>
      <c r="D174" s="527"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27"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27"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27"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27"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27"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27"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27"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27"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27"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27"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27"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27"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27"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27"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27"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27"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27"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28"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28"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28"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28"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28"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28"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28"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28"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28"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28"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28"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28"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28"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28"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28"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28"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28"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28"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28"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28"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28"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28"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28"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28"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28"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28"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28"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28"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28"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28"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29"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605"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29"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29"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29"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29"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29"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29"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29"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29"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29"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29"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29"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29"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29"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29"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29"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29"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90" t="str">
        <f ca="1">+IF(OFFSET('Water Data'!$D$27,0,10*ROW('Water Data'!D168))="","",OFFSET('Water Data'!$D$27,0,10*ROW('Water Data'!D168)))</f>
        <v/>
      </c>
      <c r="BT174" s="390" t="str">
        <f ca="1">+IF(OFFSET('Water Data'!$D$28,0,10*ROW('Water Data'!D168))="","",OFFSET('Water Data'!$D$28,0,10*ROW('Water Data'!D168)))</f>
        <v/>
      </c>
      <c r="BU174" s="390" t="str">
        <f ca="1">+IF(OFFSET('Water Data'!$D$29,0,10*ROW('Water Data'!D168))="","",OFFSET('Water Data'!$D$29,0,10*ROW('Water Data'!D168)))</f>
        <v/>
      </c>
      <c r="BV174" s="390" t="str">
        <f ca="1">+IF(OFFSET('Water Data'!$E$27,0,10*ROW('Water Data'!E168))="","",OFFSET('Water Data'!$E$27,0,10*ROW('Water Data'!E168)))</f>
        <v/>
      </c>
      <c r="BW174" s="390" t="str">
        <f ca="1">+IF(OFFSET('Water Data'!$E$28,0,10*ROW('Water Data'!E168))="","",OFFSET('Water Data'!$E$28,0,10*ROW('Water Data'!E168)))</f>
        <v/>
      </c>
      <c r="BX174" s="390" t="str">
        <f ca="1">+IF(OFFSET('Water Data'!$E$29,0,10*ROW('Water Data'!E168))="","",OFFSET('Water Data'!$E$29,0,10*ROW('Water Data'!E168)))</f>
        <v/>
      </c>
      <c r="BY174" s="390" t="str">
        <f ca="1">+IF(OFFSET('Water Data'!$F$27,0,10*ROW('Water Data'!F168))="","",OFFSET('Water Data'!$F$27,0,10*ROW('Water Data'!F168)))</f>
        <v/>
      </c>
      <c r="BZ174" s="390" t="str">
        <f ca="1">+IF(OFFSET('Water Data'!$F$28,0,10*ROW('Water Data'!F168))="","",OFFSET('Water Data'!$F$28,0,10*ROW('Water Data'!F168)))</f>
        <v/>
      </c>
      <c r="CA174" s="390" t="str">
        <f ca="1">+IF(OFFSET('Water Data'!$F$29,0,10*ROW('Water Data'!F168))="","",OFFSET('Water Data'!$F$29,0,10*ROW('Water Data'!F168)))</f>
        <v/>
      </c>
      <c r="CB174" s="390" t="str">
        <f ca="1">+IF(OFFSET('Water Data'!$G$27,0,10*ROW('Water Data'!G168))="","",OFFSET('Water Data'!$G$27,0,10*ROW('Water Data'!G168)))</f>
        <v/>
      </c>
      <c r="CC174" s="390" t="str">
        <f ca="1">+IF(OFFSET('Water Data'!$G$28,0,10*ROW('Water Data'!G168))="","",OFFSET('Water Data'!$G$28,0,10*ROW('Water Data'!G168)))</f>
        <v/>
      </c>
      <c r="CD174" s="390" t="str">
        <f ca="1">+IF(OFFSET('Water Data'!$G$29,0,10*ROW('Water Data'!G168))="","",OFFSET('Water Data'!$G$29,0,10*ROW('Water Data'!G168)))</f>
        <v/>
      </c>
      <c r="CE174" s="390" t="str">
        <f ca="1">+IF(OFFSET('Water Data'!$H$27,0,10*ROW('Water Data'!H168))="","",OFFSET('Water Data'!$H$27,0,10*ROW('Water Data'!H168)))</f>
        <v/>
      </c>
      <c r="CF174" s="390" t="str">
        <f ca="1">+IF(OFFSET('Water Data'!$H$28,0,10*ROW('Water Data'!H168))="","",OFFSET('Water Data'!$H$28,0,10*ROW('Water Data'!H168)))</f>
        <v/>
      </c>
      <c r="CG174" s="390" t="str">
        <f ca="1">+IF(OFFSET('Water Data'!$H$29,0,10*ROW('Water Data'!H168))="","",OFFSET('Water Data'!$H$29,0,10*ROW('Water Data'!H168)))</f>
        <v/>
      </c>
      <c r="CH174" s="390" t="str">
        <f ca="1">+IF(OFFSET('Water Data'!$I$27,0,10*ROW('Water Data'!I168))="","",OFFSET('Water Data'!$I$27,0,10*ROW('Water Data'!I168)))</f>
        <v/>
      </c>
      <c r="CI174" s="390" t="str">
        <f ca="1">+IF(OFFSET('Water Data'!$I$28,0,10*ROW('Water Data'!I168))="","",OFFSET('Water Data'!$I$28,0,10*ROW('Water Data'!I168)))</f>
        <v/>
      </c>
      <c r="CJ174" s="390" t="str">
        <f ca="1">+IF(OFFSET('Water Data'!$I$29,0,10*ROW('Water Data'!I168))="","",OFFSET('Water Data'!$I$29,0,10*ROW('Water Data'!I168)))</f>
        <v/>
      </c>
      <c r="CK174" s="390" t="str">
        <f ca="1">+IF(OFFSET('Sanitation Data'!$D$28,0,10*ROW('Sanitation Data'!D168))="","",OFFSET('Sanitation Data'!$D$28,0,10*ROW('Sanitation Data'!D168)))</f>
        <v/>
      </c>
      <c r="CL174" s="390" t="str">
        <f ca="1">+IF(OFFSET('Sanitation Data'!$D$29,0,10*ROW('Sanitation Data'!D168))="","",OFFSET('Sanitation Data'!$D$29,0,10*ROW('Sanitation Data'!D168)))</f>
        <v/>
      </c>
      <c r="CM174" s="390" t="str">
        <f ca="1">+IF(OFFSET('Sanitation Data'!$D$30,0,10*ROW('Sanitation Data'!D168))="","",OFFSET('Sanitation Data'!$D$30,0,10*ROW('Sanitation Data'!D168)))</f>
        <v/>
      </c>
      <c r="CN174" s="390" t="str">
        <f ca="1">+IF(OFFSET('Sanitation Data'!$D$31,0,10*ROW('Sanitation Data'!D168))="","",OFFSET('Sanitation Data'!$D$31,0,10*ROW('Sanitation Data'!D168)))</f>
        <v/>
      </c>
      <c r="CO174" s="390" t="str">
        <f ca="1">+IF(OFFSET('Sanitation Data'!$D$32,0,10*ROW('Sanitation Data'!D168))="","",OFFSET('Sanitation Data'!$D$32,0,10*ROW('Sanitation Data'!D168)))</f>
        <v/>
      </c>
      <c r="CP174" s="390" t="str">
        <f ca="1">+IF(OFFSET('Sanitation Data'!$E$28,0,10*ROW('Sanitation Data'!E168))="","",OFFSET('Sanitation Data'!$E$28,0,10*ROW('Sanitation Data'!E168)))</f>
        <v/>
      </c>
      <c r="CQ174" s="390" t="str">
        <f ca="1">+IF(OFFSET('Sanitation Data'!$E$29,0,10*ROW('Sanitation Data'!E168))="","",OFFSET('Sanitation Data'!$E$29,0,10*ROW('Sanitation Data'!E168)))</f>
        <v/>
      </c>
      <c r="CR174" s="390" t="str">
        <f ca="1">+IF(OFFSET('Sanitation Data'!$E$30,0,10*ROW('Sanitation Data'!E168))="","",OFFSET('Sanitation Data'!$E$30,0,10*ROW('Sanitation Data'!E168)))</f>
        <v/>
      </c>
      <c r="CS174" s="390" t="str">
        <f ca="1">+IF(OFFSET('Sanitation Data'!$E$31,0,10*ROW('Sanitation Data'!E168))="","",OFFSET('Sanitation Data'!$E$31,0,10*ROW('Sanitation Data'!E168)))</f>
        <v/>
      </c>
      <c r="CT174" s="390" t="str">
        <f ca="1">+IF(OFFSET('Sanitation Data'!$E$32,0,10*ROW('Sanitation Data'!E168))="","",OFFSET('Sanitation Data'!$E$32,0,10*ROW('Sanitation Data'!E168)))</f>
        <v/>
      </c>
      <c r="CU174" s="390" t="str">
        <f ca="1">+IF(OFFSET('Sanitation Data'!$F$28,0,10*ROW('Sanitation Data'!F168))="","",OFFSET('Sanitation Data'!$F$28,0,10*ROW('Sanitation Data'!F168)))</f>
        <v/>
      </c>
      <c r="CV174" s="390" t="str">
        <f ca="1">+IF(OFFSET('Sanitation Data'!$F$29,0,10*ROW('Sanitation Data'!F168))="","",OFFSET('Sanitation Data'!$F$29,0,10*ROW('Sanitation Data'!F168)))</f>
        <v/>
      </c>
      <c r="CW174" s="390" t="str">
        <f ca="1">+IF(OFFSET('Sanitation Data'!$F$30,0,10*ROW('Sanitation Data'!F168))="","",OFFSET('Sanitation Data'!$F$30,0,10*ROW('Sanitation Data'!F168)))</f>
        <v/>
      </c>
      <c r="CX174" s="390" t="str">
        <f ca="1">+IF(OFFSET('Sanitation Data'!$F$31,0,10*ROW('Sanitation Data'!F168))="","",OFFSET('Sanitation Data'!$F$31,0,10*ROW('Sanitation Data'!F168)))</f>
        <v/>
      </c>
      <c r="CY174" s="390" t="str">
        <f ca="1">+IF(OFFSET('Sanitation Data'!$F$32,0,10*ROW('Sanitation Data'!F168))="","",OFFSET('Sanitation Data'!$F$32,0,10*ROW('Sanitation Data'!F168)))</f>
        <v/>
      </c>
      <c r="CZ174" s="390" t="str">
        <f ca="1">+IF(OFFSET('Sanitation Data'!$G$28,0,10*ROW('Sanitation Data'!G168))="","",OFFSET('Sanitation Data'!$G$28,0,10*ROW('Sanitation Data'!G168)))</f>
        <v/>
      </c>
      <c r="DA174" s="390" t="str">
        <f ca="1">+IF(OFFSET('Sanitation Data'!$G$29,0,10*ROW('Sanitation Data'!G168))="","",OFFSET('Sanitation Data'!$G$29,0,10*ROW('Sanitation Data'!G168)))</f>
        <v/>
      </c>
      <c r="DB174" s="390" t="str">
        <f ca="1">+IF(OFFSET('Sanitation Data'!$G$30,0,10*ROW('Sanitation Data'!G168))="","",OFFSET('Sanitation Data'!$G$30,0,10*ROW('Sanitation Data'!G168)))</f>
        <v/>
      </c>
      <c r="DC174" s="390" t="str">
        <f ca="1">+IF(OFFSET('Sanitation Data'!$G$31,0,10*ROW('Sanitation Data'!G168))="","",OFFSET('Sanitation Data'!$G$31,0,10*ROW('Sanitation Data'!G168)))</f>
        <v/>
      </c>
      <c r="DD174" s="390" t="str">
        <f ca="1">+IF(OFFSET('Sanitation Data'!$G$32,0,10*ROW('Sanitation Data'!G168))="","",OFFSET('Sanitation Data'!$G$32,0,10*ROW('Sanitation Data'!G168)))</f>
        <v/>
      </c>
      <c r="DE174" s="390" t="str">
        <f ca="1">+IF(OFFSET('Sanitation Data'!$H$28,0,10*ROW('Sanitation Data'!H168))="","",OFFSET('Sanitation Data'!$H$28,0,10*ROW('Sanitation Data'!H168)))</f>
        <v/>
      </c>
      <c r="DF174" s="390" t="str">
        <f ca="1">+IF(OFFSET('Sanitation Data'!$H$29,0,10*ROW('Sanitation Data'!H168))="","",OFFSET('Sanitation Data'!$H$29,0,10*ROW('Sanitation Data'!H168)))</f>
        <v/>
      </c>
      <c r="DG174" s="390" t="str">
        <f ca="1">+IF(OFFSET('Sanitation Data'!$H$30,0,10*ROW('Sanitation Data'!H168))="","",OFFSET('Sanitation Data'!$H$30,0,10*ROW('Sanitation Data'!H168)))</f>
        <v/>
      </c>
      <c r="DH174" s="390" t="str">
        <f ca="1">+IF(OFFSET('Sanitation Data'!$H$31,0,10*ROW('Sanitation Data'!H168))="","",OFFSET('Sanitation Data'!$H$31,0,10*ROW('Sanitation Data'!H168)))</f>
        <v/>
      </c>
      <c r="DI174" s="390" t="str">
        <f ca="1">+IF(OFFSET('Sanitation Data'!$H$32,0,10*ROW('Sanitation Data'!H168))="","",OFFSET('Sanitation Data'!$H$32,0,10*ROW('Sanitation Data'!H168)))</f>
        <v/>
      </c>
      <c r="DJ174" s="390" t="str">
        <f ca="1">+IF(OFFSET('Sanitation Data'!$I$28,0,10*ROW('Sanitation Data'!I168))="","",OFFSET('Sanitation Data'!$I$28,0,10*ROW('Sanitation Data'!I168)))</f>
        <v/>
      </c>
      <c r="DK174" s="390" t="str">
        <f ca="1">+IF(OFFSET('Sanitation Data'!$I$29,0,10*ROW('Sanitation Data'!I168))="","",OFFSET('Sanitation Data'!$I$29,0,10*ROW('Sanitation Data'!I168)))</f>
        <v/>
      </c>
      <c r="DL174" s="390" t="str">
        <f ca="1">+IF(OFFSET('Sanitation Data'!$I$30,0,10*ROW('Sanitation Data'!I168))="","",OFFSET('Sanitation Data'!$I$30,0,10*ROW('Sanitation Data'!I168)))</f>
        <v/>
      </c>
      <c r="DM174" s="390" t="str">
        <f ca="1">+IF(OFFSET('Sanitation Data'!$I$31,0,10*ROW('Sanitation Data'!I168))="","",OFFSET('Sanitation Data'!$I$31,0,10*ROW('Sanitation Data'!I168)))</f>
        <v/>
      </c>
      <c r="DN174" s="390" t="str">
        <f ca="1">+IF(OFFSET('Sanitation Data'!$I$32,0,10*ROW('Sanitation Data'!I168))="","",OFFSET('Sanitation Data'!$I$32,0,10*ROW('Sanitation Data'!I168)))</f>
        <v/>
      </c>
      <c r="DO174" s="390" t="str">
        <f ca="1">+IF(OFFSET('Hygiene Data'!$D$11,0,10*ROW('Hygiene Data'!D168))="","",OFFSET('Hygiene Data'!$D$11,0,10*ROW('Hygiene Data'!D168)))</f>
        <v/>
      </c>
      <c r="DP174" s="390" t="str">
        <f ca="1">+IF(OFFSET('Hygiene Data'!$D$12,0,10*ROW('Hygiene Data'!D168))="","",OFFSET('Hygiene Data'!$D$12,0,10*ROW('Hygiene Data'!D168)))</f>
        <v/>
      </c>
      <c r="DQ174" s="390" t="str">
        <f ca="1">+IF(OFFSET('Hygiene Data'!$D$13,0,10*ROW('Hygiene Data'!D168))="","",OFFSET('Hygiene Data'!$D$13,0,10*ROW('Hygiene Data'!D168)))</f>
        <v/>
      </c>
      <c r="DR174" s="390" t="str">
        <f ca="1">+IF(OFFSET('Hygiene Data'!$E$11,0,10*ROW('Hygiene Data'!E168))="","",OFFSET('Hygiene Data'!$E$11,0,10*ROW('Hygiene Data'!E168)))</f>
        <v/>
      </c>
      <c r="DS174" s="390" t="str">
        <f ca="1">+IF(OFFSET('Hygiene Data'!$E$12,0,10*ROW('Hygiene Data'!E168))="","",OFFSET('Hygiene Data'!$E$12,0,10*ROW('Hygiene Data'!E168)))</f>
        <v/>
      </c>
      <c r="DT174" s="390" t="str">
        <f ca="1">+IF(OFFSET('Hygiene Data'!$E$13,0,10*ROW('Hygiene Data'!E168))="","",OFFSET('Hygiene Data'!$E$13,0,10*ROW('Hygiene Data'!E168)))</f>
        <v/>
      </c>
      <c r="DU174" s="390" t="str">
        <f ca="1">+IF(OFFSET('Hygiene Data'!$F$11,0,10*ROW('Hygiene Data'!F168))="","",OFFSET('Hygiene Data'!$F$11,0,10*ROW('Hygiene Data'!F168)))</f>
        <v/>
      </c>
      <c r="DV174" s="390" t="str">
        <f ca="1">+IF(OFFSET('Hygiene Data'!$F$12,0,10*ROW('Hygiene Data'!F168))="","",OFFSET('Hygiene Data'!$F$12,0,10*ROW('Hygiene Data'!F168)))</f>
        <v/>
      </c>
      <c r="DW174" s="390" t="str">
        <f ca="1">+IF(OFFSET('Hygiene Data'!$F$13,0,10*ROW('Hygiene Data'!F168))="","",OFFSET('Hygiene Data'!$F$13,0,10*ROW('Hygiene Data'!F168)))</f>
        <v/>
      </c>
      <c r="DX174" s="390" t="str">
        <f ca="1">+IF(OFFSET('Hygiene Data'!$G$11,0,10*ROW('Hygiene Data'!G168))="","",OFFSET('Hygiene Data'!$G$11,0,10*ROW('Hygiene Data'!G168)))</f>
        <v/>
      </c>
      <c r="DY174" s="390" t="str">
        <f ca="1">+IF(OFFSET('Hygiene Data'!$G$12,0,10*ROW('Hygiene Data'!G168))="","",OFFSET('Hygiene Data'!$G$12,0,10*ROW('Hygiene Data'!G168)))</f>
        <v/>
      </c>
      <c r="DZ174" s="390" t="str">
        <f ca="1">+IF(OFFSET('Hygiene Data'!$G$13,0,10*ROW('Hygiene Data'!G168))="","",OFFSET('Hygiene Data'!$G$13,0,10*ROW('Hygiene Data'!G168)))</f>
        <v/>
      </c>
      <c r="EA174" s="390" t="str">
        <f ca="1">+IF(OFFSET('Hygiene Data'!$H$11,0,10*ROW('Hygiene Data'!H168))="","",OFFSET('Hygiene Data'!$H$11,0,10*ROW('Hygiene Data'!H168)))</f>
        <v/>
      </c>
      <c r="EB174" s="390" t="str">
        <f ca="1">+IF(OFFSET('Hygiene Data'!$H$12,0,10*ROW('Hygiene Data'!H168))="","",OFFSET('Hygiene Data'!$H$12,0,10*ROW('Hygiene Data'!H168)))</f>
        <v/>
      </c>
      <c r="EC174" s="390" t="str">
        <f ca="1">+IF(OFFSET('Hygiene Data'!$H$13,0,10*ROW('Hygiene Data'!H168))="","",OFFSET('Hygiene Data'!$H$13,0,10*ROW('Hygiene Data'!H168)))</f>
        <v/>
      </c>
      <c r="ED174" s="390" t="str">
        <f ca="1">+IF(OFFSET('Hygiene Data'!$I$11,0,10*ROW('Hygiene Data'!I168))="","",OFFSET('Hygiene Data'!$I$11,0,10*ROW('Hygiene Data'!I168)))</f>
        <v/>
      </c>
      <c r="EE174" s="390" t="str">
        <f ca="1">+IF(OFFSET('Hygiene Data'!$I$12,0,10*ROW('Hygiene Data'!I168))="","",OFFSET('Hygiene Data'!$I$12,0,10*ROW('Hygiene Data'!I168)))</f>
        <v/>
      </c>
      <c r="EF174" s="390" t="str">
        <f ca="1">+IF(OFFSET('Hygiene Data'!$I$13,0,10*ROW('Hygiene Data'!I168))="","",OFFSET('Hygiene Data'!$I$13,0,10*ROW('Hygiene Data'!I168)))</f>
        <v/>
      </c>
    </row>
    <row r="175" spans="1:136" x14ac:dyDescent="0.25">
      <c r="A175" s="499" t="str">
        <f ca="1">+IF(OFFSET('Water Data'!$B$2,0,10*ROW('Water Data'!E169))="","",OFFSET('Water Data'!$B$2,0,10*ROW('Water Data'!E169)))</f>
        <v/>
      </c>
      <c r="B175" s="499"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26" t="str">
        <f t="shared" ca="1" si="2"/>
        <v/>
      </c>
      <c r="D175" s="527"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27"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27"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27"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27"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27"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27"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27"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27"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27"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27"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27"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27"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27"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27"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27"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27"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27"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28"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28"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28"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28"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28"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28"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28"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28"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28"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28"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28"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28"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28"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28"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28"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28"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28"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28"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28"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28"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28"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28"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28"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28"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28"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28"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28"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28"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28"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28"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29"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605"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29"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29"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29"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29"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29"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29"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29"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29"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29"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29"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29"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29"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29"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29"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29"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29"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90" t="str">
        <f ca="1">+IF(OFFSET('Water Data'!$D$27,0,10*ROW('Water Data'!D169))="","",OFFSET('Water Data'!$D$27,0,10*ROW('Water Data'!D169)))</f>
        <v/>
      </c>
      <c r="BT175" s="390" t="str">
        <f ca="1">+IF(OFFSET('Water Data'!$D$28,0,10*ROW('Water Data'!D169))="","",OFFSET('Water Data'!$D$28,0,10*ROW('Water Data'!D169)))</f>
        <v/>
      </c>
      <c r="BU175" s="390" t="str">
        <f ca="1">+IF(OFFSET('Water Data'!$D$29,0,10*ROW('Water Data'!D169))="","",OFFSET('Water Data'!$D$29,0,10*ROW('Water Data'!D169)))</f>
        <v/>
      </c>
      <c r="BV175" s="390" t="str">
        <f ca="1">+IF(OFFSET('Water Data'!$E$27,0,10*ROW('Water Data'!E169))="","",OFFSET('Water Data'!$E$27,0,10*ROW('Water Data'!E169)))</f>
        <v/>
      </c>
      <c r="BW175" s="390" t="str">
        <f ca="1">+IF(OFFSET('Water Data'!$E$28,0,10*ROW('Water Data'!E169))="","",OFFSET('Water Data'!$E$28,0,10*ROW('Water Data'!E169)))</f>
        <v/>
      </c>
      <c r="BX175" s="390" t="str">
        <f ca="1">+IF(OFFSET('Water Data'!$E$29,0,10*ROW('Water Data'!E169))="","",OFFSET('Water Data'!$E$29,0,10*ROW('Water Data'!E169)))</f>
        <v/>
      </c>
      <c r="BY175" s="390" t="str">
        <f ca="1">+IF(OFFSET('Water Data'!$F$27,0,10*ROW('Water Data'!F169))="","",OFFSET('Water Data'!$F$27,0,10*ROW('Water Data'!F169)))</f>
        <v/>
      </c>
      <c r="BZ175" s="390" t="str">
        <f ca="1">+IF(OFFSET('Water Data'!$F$28,0,10*ROW('Water Data'!F169))="","",OFFSET('Water Data'!$F$28,0,10*ROW('Water Data'!F169)))</f>
        <v/>
      </c>
      <c r="CA175" s="390" t="str">
        <f ca="1">+IF(OFFSET('Water Data'!$F$29,0,10*ROW('Water Data'!F169))="","",OFFSET('Water Data'!$F$29,0,10*ROW('Water Data'!F169)))</f>
        <v/>
      </c>
      <c r="CB175" s="390" t="str">
        <f ca="1">+IF(OFFSET('Water Data'!$G$27,0,10*ROW('Water Data'!G169))="","",OFFSET('Water Data'!$G$27,0,10*ROW('Water Data'!G169)))</f>
        <v/>
      </c>
      <c r="CC175" s="390" t="str">
        <f ca="1">+IF(OFFSET('Water Data'!$G$28,0,10*ROW('Water Data'!G169))="","",OFFSET('Water Data'!$G$28,0,10*ROW('Water Data'!G169)))</f>
        <v/>
      </c>
      <c r="CD175" s="390" t="str">
        <f ca="1">+IF(OFFSET('Water Data'!$G$29,0,10*ROW('Water Data'!G169))="","",OFFSET('Water Data'!$G$29,0,10*ROW('Water Data'!G169)))</f>
        <v/>
      </c>
      <c r="CE175" s="390" t="str">
        <f ca="1">+IF(OFFSET('Water Data'!$H$27,0,10*ROW('Water Data'!H169))="","",OFFSET('Water Data'!$H$27,0,10*ROW('Water Data'!H169)))</f>
        <v/>
      </c>
      <c r="CF175" s="390" t="str">
        <f ca="1">+IF(OFFSET('Water Data'!$H$28,0,10*ROW('Water Data'!H169))="","",OFFSET('Water Data'!$H$28,0,10*ROW('Water Data'!H169)))</f>
        <v/>
      </c>
      <c r="CG175" s="390" t="str">
        <f ca="1">+IF(OFFSET('Water Data'!$H$29,0,10*ROW('Water Data'!H169))="","",OFFSET('Water Data'!$H$29,0,10*ROW('Water Data'!H169)))</f>
        <v/>
      </c>
      <c r="CH175" s="390" t="str">
        <f ca="1">+IF(OFFSET('Water Data'!$I$27,0,10*ROW('Water Data'!I169))="","",OFFSET('Water Data'!$I$27,0,10*ROW('Water Data'!I169)))</f>
        <v/>
      </c>
      <c r="CI175" s="390" t="str">
        <f ca="1">+IF(OFFSET('Water Data'!$I$28,0,10*ROW('Water Data'!I169))="","",OFFSET('Water Data'!$I$28,0,10*ROW('Water Data'!I169)))</f>
        <v/>
      </c>
      <c r="CJ175" s="390" t="str">
        <f ca="1">+IF(OFFSET('Water Data'!$I$29,0,10*ROW('Water Data'!I169))="","",OFFSET('Water Data'!$I$29,0,10*ROW('Water Data'!I169)))</f>
        <v/>
      </c>
      <c r="CK175" s="390" t="str">
        <f ca="1">+IF(OFFSET('Sanitation Data'!$D$28,0,10*ROW('Sanitation Data'!D169))="","",OFFSET('Sanitation Data'!$D$28,0,10*ROW('Sanitation Data'!D169)))</f>
        <v/>
      </c>
      <c r="CL175" s="390" t="str">
        <f ca="1">+IF(OFFSET('Sanitation Data'!$D$29,0,10*ROW('Sanitation Data'!D169))="","",OFFSET('Sanitation Data'!$D$29,0,10*ROW('Sanitation Data'!D169)))</f>
        <v/>
      </c>
      <c r="CM175" s="390" t="str">
        <f ca="1">+IF(OFFSET('Sanitation Data'!$D$30,0,10*ROW('Sanitation Data'!D169))="","",OFFSET('Sanitation Data'!$D$30,0,10*ROW('Sanitation Data'!D169)))</f>
        <v/>
      </c>
      <c r="CN175" s="390" t="str">
        <f ca="1">+IF(OFFSET('Sanitation Data'!$D$31,0,10*ROW('Sanitation Data'!D169))="","",OFFSET('Sanitation Data'!$D$31,0,10*ROW('Sanitation Data'!D169)))</f>
        <v/>
      </c>
      <c r="CO175" s="390" t="str">
        <f ca="1">+IF(OFFSET('Sanitation Data'!$D$32,0,10*ROW('Sanitation Data'!D169))="","",OFFSET('Sanitation Data'!$D$32,0,10*ROW('Sanitation Data'!D169)))</f>
        <v/>
      </c>
      <c r="CP175" s="390" t="str">
        <f ca="1">+IF(OFFSET('Sanitation Data'!$E$28,0,10*ROW('Sanitation Data'!E169))="","",OFFSET('Sanitation Data'!$E$28,0,10*ROW('Sanitation Data'!E169)))</f>
        <v/>
      </c>
      <c r="CQ175" s="390" t="str">
        <f ca="1">+IF(OFFSET('Sanitation Data'!$E$29,0,10*ROW('Sanitation Data'!E169))="","",OFFSET('Sanitation Data'!$E$29,0,10*ROW('Sanitation Data'!E169)))</f>
        <v/>
      </c>
      <c r="CR175" s="390" t="str">
        <f ca="1">+IF(OFFSET('Sanitation Data'!$E$30,0,10*ROW('Sanitation Data'!E169))="","",OFFSET('Sanitation Data'!$E$30,0,10*ROW('Sanitation Data'!E169)))</f>
        <v/>
      </c>
      <c r="CS175" s="390" t="str">
        <f ca="1">+IF(OFFSET('Sanitation Data'!$E$31,0,10*ROW('Sanitation Data'!E169))="","",OFFSET('Sanitation Data'!$E$31,0,10*ROW('Sanitation Data'!E169)))</f>
        <v/>
      </c>
      <c r="CT175" s="390" t="str">
        <f ca="1">+IF(OFFSET('Sanitation Data'!$E$32,0,10*ROW('Sanitation Data'!E169))="","",OFFSET('Sanitation Data'!$E$32,0,10*ROW('Sanitation Data'!E169)))</f>
        <v/>
      </c>
      <c r="CU175" s="390" t="str">
        <f ca="1">+IF(OFFSET('Sanitation Data'!$F$28,0,10*ROW('Sanitation Data'!F169))="","",OFFSET('Sanitation Data'!$F$28,0,10*ROW('Sanitation Data'!F169)))</f>
        <v/>
      </c>
      <c r="CV175" s="390" t="str">
        <f ca="1">+IF(OFFSET('Sanitation Data'!$F$29,0,10*ROW('Sanitation Data'!F169))="","",OFFSET('Sanitation Data'!$F$29,0,10*ROW('Sanitation Data'!F169)))</f>
        <v/>
      </c>
      <c r="CW175" s="390" t="str">
        <f ca="1">+IF(OFFSET('Sanitation Data'!$F$30,0,10*ROW('Sanitation Data'!F169))="","",OFFSET('Sanitation Data'!$F$30,0,10*ROW('Sanitation Data'!F169)))</f>
        <v/>
      </c>
      <c r="CX175" s="390" t="str">
        <f ca="1">+IF(OFFSET('Sanitation Data'!$F$31,0,10*ROW('Sanitation Data'!F169))="","",OFFSET('Sanitation Data'!$F$31,0,10*ROW('Sanitation Data'!F169)))</f>
        <v/>
      </c>
      <c r="CY175" s="390" t="str">
        <f ca="1">+IF(OFFSET('Sanitation Data'!$F$32,0,10*ROW('Sanitation Data'!F169))="","",OFFSET('Sanitation Data'!$F$32,0,10*ROW('Sanitation Data'!F169)))</f>
        <v/>
      </c>
      <c r="CZ175" s="390" t="str">
        <f ca="1">+IF(OFFSET('Sanitation Data'!$G$28,0,10*ROW('Sanitation Data'!G169))="","",OFFSET('Sanitation Data'!$G$28,0,10*ROW('Sanitation Data'!G169)))</f>
        <v/>
      </c>
      <c r="DA175" s="390" t="str">
        <f ca="1">+IF(OFFSET('Sanitation Data'!$G$29,0,10*ROW('Sanitation Data'!G169))="","",OFFSET('Sanitation Data'!$G$29,0,10*ROW('Sanitation Data'!G169)))</f>
        <v/>
      </c>
      <c r="DB175" s="390" t="str">
        <f ca="1">+IF(OFFSET('Sanitation Data'!$G$30,0,10*ROW('Sanitation Data'!G169))="","",OFFSET('Sanitation Data'!$G$30,0,10*ROW('Sanitation Data'!G169)))</f>
        <v/>
      </c>
      <c r="DC175" s="390" t="str">
        <f ca="1">+IF(OFFSET('Sanitation Data'!$G$31,0,10*ROW('Sanitation Data'!G169))="","",OFFSET('Sanitation Data'!$G$31,0,10*ROW('Sanitation Data'!G169)))</f>
        <v/>
      </c>
      <c r="DD175" s="390" t="str">
        <f ca="1">+IF(OFFSET('Sanitation Data'!$G$32,0,10*ROW('Sanitation Data'!G169))="","",OFFSET('Sanitation Data'!$G$32,0,10*ROW('Sanitation Data'!G169)))</f>
        <v/>
      </c>
      <c r="DE175" s="390" t="str">
        <f ca="1">+IF(OFFSET('Sanitation Data'!$H$28,0,10*ROW('Sanitation Data'!H169))="","",OFFSET('Sanitation Data'!$H$28,0,10*ROW('Sanitation Data'!H169)))</f>
        <v/>
      </c>
      <c r="DF175" s="390" t="str">
        <f ca="1">+IF(OFFSET('Sanitation Data'!$H$29,0,10*ROW('Sanitation Data'!H169))="","",OFFSET('Sanitation Data'!$H$29,0,10*ROW('Sanitation Data'!H169)))</f>
        <v/>
      </c>
      <c r="DG175" s="390" t="str">
        <f ca="1">+IF(OFFSET('Sanitation Data'!$H$30,0,10*ROW('Sanitation Data'!H169))="","",OFFSET('Sanitation Data'!$H$30,0,10*ROW('Sanitation Data'!H169)))</f>
        <v/>
      </c>
      <c r="DH175" s="390" t="str">
        <f ca="1">+IF(OFFSET('Sanitation Data'!$H$31,0,10*ROW('Sanitation Data'!H169))="","",OFFSET('Sanitation Data'!$H$31,0,10*ROW('Sanitation Data'!H169)))</f>
        <v/>
      </c>
      <c r="DI175" s="390" t="str">
        <f ca="1">+IF(OFFSET('Sanitation Data'!$H$32,0,10*ROW('Sanitation Data'!H169))="","",OFFSET('Sanitation Data'!$H$32,0,10*ROW('Sanitation Data'!H169)))</f>
        <v/>
      </c>
      <c r="DJ175" s="390" t="str">
        <f ca="1">+IF(OFFSET('Sanitation Data'!$I$28,0,10*ROW('Sanitation Data'!I169))="","",OFFSET('Sanitation Data'!$I$28,0,10*ROW('Sanitation Data'!I169)))</f>
        <v/>
      </c>
      <c r="DK175" s="390" t="str">
        <f ca="1">+IF(OFFSET('Sanitation Data'!$I$29,0,10*ROW('Sanitation Data'!I169))="","",OFFSET('Sanitation Data'!$I$29,0,10*ROW('Sanitation Data'!I169)))</f>
        <v/>
      </c>
      <c r="DL175" s="390" t="str">
        <f ca="1">+IF(OFFSET('Sanitation Data'!$I$30,0,10*ROW('Sanitation Data'!I169))="","",OFFSET('Sanitation Data'!$I$30,0,10*ROW('Sanitation Data'!I169)))</f>
        <v/>
      </c>
      <c r="DM175" s="390" t="str">
        <f ca="1">+IF(OFFSET('Sanitation Data'!$I$31,0,10*ROW('Sanitation Data'!I169))="","",OFFSET('Sanitation Data'!$I$31,0,10*ROW('Sanitation Data'!I169)))</f>
        <v/>
      </c>
      <c r="DN175" s="390" t="str">
        <f ca="1">+IF(OFFSET('Sanitation Data'!$I$32,0,10*ROW('Sanitation Data'!I169))="","",OFFSET('Sanitation Data'!$I$32,0,10*ROW('Sanitation Data'!I169)))</f>
        <v/>
      </c>
      <c r="DO175" s="390" t="str">
        <f ca="1">+IF(OFFSET('Hygiene Data'!$D$11,0,10*ROW('Hygiene Data'!D169))="","",OFFSET('Hygiene Data'!$D$11,0,10*ROW('Hygiene Data'!D169)))</f>
        <v/>
      </c>
      <c r="DP175" s="390" t="str">
        <f ca="1">+IF(OFFSET('Hygiene Data'!$D$12,0,10*ROW('Hygiene Data'!D169))="","",OFFSET('Hygiene Data'!$D$12,0,10*ROW('Hygiene Data'!D169)))</f>
        <v/>
      </c>
      <c r="DQ175" s="390" t="str">
        <f ca="1">+IF(OFFSET('Hygiene Data'!$D$13,0,10*ROW('Hygiene Data'!D169))="","",OFFSET('Hygiene Data'!$D$13,0,10*ROW('Hygiene Data'!D169)))</f>
        <v/>
      </c>
      <c r="DR175" s="390" t="str">
        <f ca="1">+IF(OFFSET('Hygiene Data'!$E$11,0,10*ROW('Hygiene Data'!E169))="","",OFFSET('Hygiene Data'!$E$11,0,10*ROW('Hygiene Data'!E169)))</f>
        <v/>
      </c>
      <c r="DS175" s="390" t="str">
        <f ca="1">+IF(OFFSET('Hygiene Data'!$E$12,0,10*ROW('Hygiene Data'!E169))="","",OFFSET('Hygiene Data'!$E$12,0,10*ROW('Hygiene Data'!E169)))</f>
        <v/>
      </c>
      <c r="DT175" s="390" t="str">
        <f ca="1">+IF(OFFSET('Hygiene Data'!$E$13,0,10*ROW('Hygiene Data'!E169))="","",OFFSET('Hygiene Data'!$E$13,0,10*ROW('Hygiene Data'!E169)))</f>
        <v/>
      </c>
      <c r="DU175" s="390" t="str">
        <f ca="1">+IF(OFFSET('Hygiene Data'!$F$11,0,10*ROW('Hygiene Data'!F169))="","",OFFSET('Hygiene Data'!$F$11,0,10*ROW('Hygiene Data'!F169)))</f>
        <v/>
      </c>
      <c r="DV175" s="390" t="str">
        <f ca="1">+IF(OFFSET('Hygiene Data'!$F$12,0,10*ROW('Hygiene Data'!F169))="","",OFFSET('Hygiene Data'!$F$12,0,10*ROW('Hygiene Data'!F169)))</f>
        <v/>
      </c>
      <c r="DW175" s="390" t="str">
        <f ca="1">+IF(OFFSET('Hygiene Data'!$F$13,0,10*ROW('Hygiene Data'!F169))="","",OFFSET('Hygiene Data'!$F$13,0,10*ROW('Hygiene Data'!F169)))</f>
        <v/>
      </c>
      <c r="DX175" s="390" t="str">
        <f ca="1">+IF(OFFSET('Hygiene Data'!$G$11,0,10*ROW('Hygiene Data'!G169))="","",OFFSET('Hygiene Data'!$G$11,0,10*ROW('Hygiene Data'!G169)))</f>
        <v/>
      </c>
      <c r="DY175" s="390" t="str">
        <f ca="1">+IF(OFFSET('Hygiene Data'!$G$12,0,10*ROW('Hygiene Data'!G169))="","",OFFSET('Hygiene Data'!$G$12,0,10*ROW('Hygiene Data'!G169)))</f>
        <v/>
      </c>
      <c r="DZ175" s="390" t="str">
        <f ca="1">+IF(OFFSET('Hygiene Data'!$G$13,0,10*ROW('Hygiene Data'!G169))="","",OFFSET('Hygiene Data'!$G$13,0,10*ROW('Hygiene Data'!G169)))</f>
        <v/>
      </c>
      <c r="EA175" s="390" t="str">
        <f ca="1">+IF(OFFSET('Hygiene Data'!$H$11,0,10*ROW('Hygiene Data'!H169))="","",OFFSET('Hygiene Data'!$H$11,0,10*ROW('Hygiene Data'!H169)))</f>
        <v/>
      </c>
      <c r="EB175" s="390" t="str">
        <f ca="1">+IF(OFFSET('Hygiene Data'!$H$12,0,10*ROW('Hygiene Data'!H169))="","",OFFSET('Hygiene Data'!$H$12,0,10*ROW('Hygiene Data'!H169)))</f>
        <v/>
      </c>
      <c r="EC175" s="390" t="str">
        <f ca="1">+IF(OFFSET('Hygiene Data'!$H$13,0,10*ROW('Hygiene Data'!H169))="","",OFFSET('Hygiene Data'!$H$13,0,10*ROW('Hygiene Data'!H169)))</f>
        <v/>
      </c>
      <c r="ED175" s="390" t="str">
        <f ca="1">+IF(OFFSET('Hygiene Data'!$I$11,0,10*ROW('Hygiene Data'!I169))="","",OFFSET('Hygiene Data'!$I$11,0,10*ROW('Hygiene Data'!I169)))</f>
        <v/>
      </c>
      <c r="EE175" s="390" t="str">
        <f ca="1">+IF(OFFSET('Hygiene Data'!$I$12,0,10*ROW('Hygiene Data'!I169))="","",OFFSET('Hygiene Data'!$I$12,0,10*ROW('Hygiene Data'!I169)))</f>
        <v/>
      </c>
      <c r="EF175" s="390" t="str">
        <f ca="1">+IF(OFFSET('Hygiene Data'!$I$13,0,10*ROW('Hygiene Data'!I169))="","",OFFSET('Hygiene Data'!$I$13,0,10*ROW('Hygiene Data'!I169)))</f>
        <v/>
      </c>
    </row>
    <row r="176" spans="1:136" x14ac:dyDescent="0.25">
      <c r="A176" s="499" t="str">
        <f ca="1">+IF(OFFSET('Water Data'!$B$2,0,10*ROW('Water Data'!E170))="","",OFFSET('Water Data'!$B$2,0,10*ROW('Water Data'!E170)))</f>
        <v/>
      </c>
      <c r="B176" s="499"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26" t="str">
        <f t="shared" ca="1" si="2"/>
        <v/>
      </c>
      <c r="D176" s="527"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27"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27"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27"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27"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27"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27"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27"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27"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27"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27"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27"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27"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27"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27"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27"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27"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27"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28"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28"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28"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28"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28"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28"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28"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28"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28"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28"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28"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28"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28"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28"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28"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28"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28"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28"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28"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28"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28"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28"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28"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28"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28"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28"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28"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28"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28"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28"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29"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605"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29"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29"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29"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29"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29"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29"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29"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29"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29"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29"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29"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29"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29"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29"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29"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29"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90" t="str">
        <f ca="1">+IF(OFFSET('Water Data'!$D$27,0,10*ROW('Water Data'!D170))="","",OFFSET('Water Data'!$D$27,0,10*ROW('Water Data'!D170)))</f>
        <v/>
      </c>
      <c r="BT176" s="390" t="str">
        <f ca="1">+IF(OFFSET('Water Data'!$D$28,0,10*ROW('Water Data'!D170))="","",OFFSET('Water Data'!$D$28,0,10*ROW('Water Data'!D170)))</f>
        <v/>
      </c>
      <c r="BU176" s="390" t="str">
        <f ca="1">+IF(OFFSET('Water Data'!$D$29,0,10*ROW('Water Data'!D170))="","",OFFSET('Water Data'!$D$29,0,10*ROW('Water Data'!D170)))</f>
        <v/>
      </c>
      <c r="BV176" s="390" t="str">
        <f ca="1">+IF(OFFSET('Water Data'!$E$27,0,10*ROW('Water Data'!E170))="","",OFFSET('Water Data'!$E$27,0,10*ROW('Water Data'!E170)))</f>
        <v/>
      </c>
      <c r="BW176" s="390" t="str">
        <f ca="1">+IF(OFFSET('Water Data'!$E$28,0,10*ROW('Water Data'!E170))="","",OFFSET('Water Data'!$E$28,0,10*ROW('Water Data'!E170)))</f>
        <v/>
      </c>
      <c r="BX176" s="390" t="str">
        <f ca="1">+IF(OFFSET('Water Data'!$E$29,0,10*ROW('Water Data'!E170))="","",OFFSET('Water Data'!$E$29,0,10*ROW('Water Data'!E170)))</f>
        <v/>
      </c>
      <c r="BY176" s="390" t="str">
        <f ca="1">+IF(OFFSET('Water Data'!$F$27,0,10*ROW('Water Data'!F170))="","",OFFSET('Water Data'!$F$27,0,10*ROW('Water Data'!F170)))</f>
        <v/>
      </c>
      <c r="BZ176" s="390" t="str">
        <f ca="1">+IF(OFFSET('Water Data'!$F$28,0,10*ROW('Water Data'!F170))="","",OFFSET('Water Data'!$F$28,0,10*ROW('Water Data'!F170)))</f>
        <v/>
      </c>
      <c r="CA176" s="390" t="str">
        <f ca="1">+IF(OFFSET('Water Data'!$F$29,0,10*ROW('Water Data'!F170))="","",OFFSET('Water Data'!$F$29,0,10*ROW('Water Data'!F170)))</f>
        <v/>
      </c>
      <c r="CB176" s="390" t="str">
        <f ca="1">+IF(OFFSET('Water Data'!$G$27,0,10*ROW('Water Data'!G170))="","",OFFSET('Water Data'!$G$27,0,10*ROW('Water Data'!G170)))</f>
        <v/>
      </c>
      <c r="CC176" s="390" t="str">
        <f ca="1">+IF(OFFSET('Water Data'!$G$28,0,10*ROW('Water Data'!G170))="","",OFFSET('Water Data'!$G$28,0,10*ROW('Water Data'!G170)))</f>
        <v/>
      </c>
      <c r="CD176" s="390" t="str">
        <f ca="1">+IF(OFFSET('Water Data'!$G$29,0,10*ROW('Water Data'!G170))="","",OFFSET('Water Data'!$G$29,0,10*ROW('Water Data'!G170)))</f>
        <v/>
      </c>
      <c r="CE176" s="390" t="str">
        <f ca="1">+IF(OFFSET('Water Data'!$H$27,0,10*ROW('Water Data'!H170))="","",OFFSET('Water Data'!$H$27,0,10*ROW('Water Data'!H170)))</f>
        <v/>
      </c>
      <c r="CF176" s="390" t="str">
        <f ca="1">+IF(OFFSET('Water Data'!$H$28,0,10*ROW('Water Data'!H170))="","",OFFSET('Water Data'!$H$28,0,10*ROW('Water Data'!H170)))</f>
        <v/>
      </c>
      <c r="CG176" s="390" t="str">
        <f ca="1">+IF(OFFSET('Water Data'!$H$29,0,10*ROW('Water Data'!H170))="","",OFFSET('Water Data'!$H$29,0,10*ROW('Water Data'!H170)))</f>
        <v/>
      </c>
      <c r="CH176" s="390" t="str">
        <f ca="1">+IF(OFFSET('Water Data'!$I$27,0,10*ROW('Water Data'!I170))="","",OFFSET('Water Data'!$I$27,0,10*ROW('Water Data'!I170)))</f>
        <v/>
      </c>
      <c r="CI176" s="390" t="str">
        <f ca="1">+IF(OFFSET('Water Data'!$I$28,0,10*ROW('Water Data'!I170))="","",OFFSET('Water Data'!$I$28,0,10*ROW('Water Data'!I170)))</f>
        <v/>
      </c>
      <c r="CJ176" s="390" t="str">
        <f ca="1">+IF(OFFSET('Water Data'!$I$29,0,10*ROW('Water Data'!I170))="","",OFFSET('Water Data'!$I$29,0,10*ROW('Water Data'!I170)))</f>
        <v/>
      </c>
      <c r="CK176" s="390" t="str">
        <f ca="1">+IF(OFFSET('Sanitation Data'!$D$28,0,10*ROW('Sanitation Data'!D170))="","",OFFSET('Sanitation Data'!$D$28,0,10*ROW('Sanitation Data'!D170)))</f>
        <v/>
      </c>
      <c r="CL176" s="390" t="str">
        <f ca="1">+IF(OFFSET('Sanitation Data'!$D$29,0,10*ROW('Sanitation Data'!D170))="","",OFFSET('Sanitation Data'!$D$29,0,10*ROW('Sanitation Data'!D170)))</f>
        <v/>
      </c>
      <c r="CM176" s="390" t="str">
        <f ca="1">+IF(OFFSET('Sanitation Data'!$D$30,0,10*ROW('Sanitation Data'!D170))="","",OFFSET('Sanitation Data'!$D$30,0,10*ROW('Sanitation Data'!D170)))</f>
        <v/>
      </c>
      <c r="CN176" s="390" t="str">
        <f ca="1">+IF(OFFSET('Sanitation Data'!$D$31,0,10*ROW('Sanitation Data'!D170))="","",OFFSET('Sanitation Data'!$D$31,0,10*ROW('Sanitation Data'!D170)))</f>
        <v/>
      </c>
      <c r="CO176" s="390" t="str">
        <f ca="1">+IF(OFFSET('Sanitation Data'!$D$32,0,10*ROW('Sanitation Data'!D170))="","",OFFSET('Sanitation Data'!$D$32,0,10*ROW('Sanitation Data'!D170)))</f>
        <v/>
      </c>
      <c r="CP176" s="390" t="str">
        <f ca="1">+IF(OFFSET('Sanitation Data'!$E$28,0,10*ROW('Sanitation Data'!E170))="","",OFFSET('Sanitation Data'!$E$28,0,10*ROW('Sanitation Data'!E170)))</f>
        <v/>
      </c>
      <c r="CQ176" s="390" t="str">
        <f ca="1">+IF(OFFSET('Sanitation Data'!$E$29,0,10*ROW('Sanitation Data'!E170))="","",OFFSET('Sanitation Data'!$E$29,0,10*ROW('Sanitation Data'!E170)))</f>
        <v/>
      </c>
      <c r="CR176" s="390" t="str">
        <f ca="1">+IF(OFFSET('Sanitation Data'!$E$30,0,10*ROW('Sanitation Data'!E170))="","",OFFSET('Sanitation Data'!$E$30,0,10*ROW('Sanitation Data'!E170)))</f>
        <v/>
      </c>
      <c r="CS176" s="390" t="str">
        <f ca="1">+IF(OFFSET('Sanitation Data'!$E$31,0,10*ROW('Sanitation Data'!E170))="","",OFFSET('Sanitation Data'!$E$31,0,10*ROW('Sanitation Data'!E170)))</f>
        <v/>
      </c>
      <c r="CT176" s="390" t="str">
        <f ca="1">+IF(OFFSET('Sanitation Data'!$E$32,0,10*ROW('Sanitation Data'!E170))="","",OFFSET('Sanitation Data'!$E$32,0,10*ROW('Sanitation Data'!E170)))</f>
        <v/>
      </c>
      <c r="CU176" s="390" t="str">
        <f ca="1">+IF(OFFSET('Sanitation Data'!$F$28,0,10*ROW('Sanitation Data'!F170))="","",OFFSET('Sanitation Data'!$F$28,0,10*ROW('Sanitation Data'!F170)))</f>
        <v/>
      </c>
      <c r="CV176" s="390" t="str">
        <f ca="1">+IF(OFFSET('Sanitation Data'!$F$29,0,10*ROW('Sanitation Data'!F170))="","",OFFSET('Sanitation Data'!$F$29,0,10*ROW('Sanitation Data'!F170)))</f>
        <v/>
      </c>
      <c r="CW176" s="390" t="str">
        <f ca="1">+IF(OFFSET('Sanitation Data'!$F$30,0,10*ROW('Sanitation Data'!F170))="","",OFFSET('Sanitation Data'!$F$30,0,10*ROW('Sanitation Data'!F170)))</f>
        <v/>
      </c>
      <c r="CX176" s="390" t="str">
        <f ca="1">+IF(OFFSET('Sanitation Data'!$F$31,0,10*ROW('Sanitation Data'!F170))="","",OFFSET('Sanitation Data'!$F$31,0,10*ROW('Sanitation Data'!F170)))</f>
        <v/>
      </c>
      <c r="CY176" s="390" t="str">
        <f ca="1">+IF(OFFSET('Sanitation Data'!$F$32,0,10*ROW('Sanitation Data'!F170))="","",OFFSET('Sanitation Data'!$F$32,0,10*ROW('Sanitation Data'!F170)))</f>
        <v/>
      </c>
      <c r="CZ176" s="390" t="str">
        <f ca="1">+IF(OFFSET('Sanitation Data'!$G$28,0,10*ROW('Sanitation Data'!G170))="","",OFFSET('Sanitation Data'!$G$28,0,10*ROW('Sanitation Data'!G170)))</f>
        <v/>
      </c>
      <c r="DA176" s="390" t="str">
        <f ca="1">+IF(OFFSET('Sanitation Data'!$G$29,0,10*ROW('Sanitation Data'!G170))="","",OFFSET('Sanitation Data'!$G$29,0,10*ROW('Sanitation Data'!G170)))</f>
        <v/>
      </c>
      <c r="DB176" s="390" t="str">
        <f ca="1">+IF(OFFSET('Sanitation Data'!$G$30,0,10*ROW('Sanitation Data'!G170))="","",OFFSET('Sanitation Data'!$G$30,0,10*ROW('Sanitation Data'!G170)))</f>
        <v/>
      </c>
      <c r="DC176" s="390" t="str">
        <f ca="1">+IF(OFFSET('Sanitation Data'!$G$31,0,10*ROW('Sanitation Data'!G170))="","",OFFSET('Sanitation Data'!$G$31,0,10*ROW('Sanitation Data'!G170)))</f>
        <v/>
      </c>
      <c r="DD176" s="390" t="str">
        <f ca="1">+IF(OFFSET('Sanitation Data'!$G$32,0,10*ROW('Sanitation Data'!G170))="","",OFFSET('Sanitation Data'!$G$32,0,10*ROW('Sanitation Data'!G170)))</f>
        <v/>
      </c>
      <c r="DE176" s="390" t="str">
        <f ca="1">+IF(OFFSET('Sanitation Data'!$H$28,0,10*ROW('Sanitation Data'!H170))="","",OFFSET('Sanitation Data'!$H$28,0,10*ROW('Sanitation Data'!H170)))</f>
        <v/>
      </c>
      <c r="DF176" s="390" t="str">
        <f ca="1">+IF(OFFSET('Sanitation Data'!$H$29,0,10*ROW('Sanitation Data'!H170))="","",OFFSET('Sanitation Data'!$H$29,0,10*ROW('Sanitation Data'!H170)))</f>
        <v/>
      </c>
      <c r="DG176" s="390" t="str">
        <f ca="1">+IF(OFFSET('Sanitation Data'!$H$30,0,10*ROW('Sanitation Data'!H170))="","",OFFSET('Sanitation Data'!$H$30,0,10*ROW('Sanitation Data'!H170)))</f>
        <v/>
      </c>
      <c r="DH176" s="390" t="str">
        <f ca="1">+IF(OFFSET('Sanitation Data'!$H$31,0,10*ROW('Sanitation Data'!H170))="","",OFFSET('Sanitation Data'!$H$31,0,10*ROW('Sanitation Data'!H170)))</f>
        <v/>
      </c>
      <c r="DI176" s="390" t="str">
        <f ca="1">+IF(OFFSET('Sanitation Data'!$H$32,0,10*ROW('Sanitation Data'!H170))="","",OFFSET('Sanitation Data'!$H$32,0,10*ROW('Sanitation Data'!H170)))</f>
        <v/>
      </c>
      <c r="DJ176" s="390" t="str">
        <f ca="1">+IF(OFFSET('Sanitation Data'!$I$28,0,10*ROW('Sanitation Data'!I170))="","",OFFSET('Sanitation Data'!$I$28,0,10*ROW('Sanitation Data'!I170)))</f>
        <v/>
      </c>
      <c r="DK176" s="390" t="str">
        <f ca="1">+IF(OFFSET('Sanitation Data'!$I$29,0,10*ROW('Sanitation Data'!I170))="","",OFFSET('Sanitation Data'!$I$29,0,10*ROW('Sanitation Data'!I170)))</f>
        <v/>
      </c>
      <c r="DL176" s="390" t="str">
        <f ca="1">+IF(OFFSET('Sanitation Data'!$I$30,0,10*ROW('Sanitation Data'!I170))="","",OFFSET('Sanitation Data'!$I$30,0,10*ROW('Sanitation Data'!I170)))</f>
        <v/>
      </c>
      <c r="DM176" s="390" t="str">
        <f ca="1">+IF(OFFSET('Sanitation Data'!$I$31,0,10*ROW('Sanitation Data'!I170))="","",OFFSET('Sanitation Data'!$I$31,0,10*ROW('Sanitation Data'!I170)))</f>
        <v/>
      </c>
      <c r="DN176" s="390" t="str">
        <f ca="1">+IF(OFFSET('Sanitation Data'!$I$32,0,10*ROW('Sanitation Data'!I170))="","",OFFSET('Sanitation Data'!$I$32,0,10*ROW('Sanitation Data'!I170)))</f>
        <v/>
      </c>
      <c r="DO176" s="390" t="str">
        <f ca="1">+IF(OFFSET('Hygiene Data'!$D$11,0,10*ROW('Hygiene Data'!D170))="","",OFFSET('Hygiene Data'!$D$11,0,10*ROW('Hygiene Data'!D170)))</f>
        <v/>
      </c>
      <c r="DP176" s="390" t="str">
        <f ca="1">+IF(OFFSET('Hygiene Data'!$D$12,0,10*ROW('Hygiene Data'!D170))="","",OFFSET('Hygiene Data'!$D$12,0,10*ROW('Hygiene Data'!D170)))</f>
        <v/>
      </c>
      <c r="DQ176" s="390" t="str">
        <f ca="1">+IF(OFFSET('Hygiene Data'!$D$13,0,10*ROW('Hygiene Data'!D170))="","",OFFSET('Hygiene Data'!$D$13,0,10*ROW('Hygiene Data'!D170)))</f>
        <v/>
      </c>
      <c r="DR176" s="390" t="str">
        <f ca="1">+IF(OFFSET('Hygiene Data'!$E$11,0,10*ROW('Hygiene Data'!E170))="","",OFFSET('Hygiene Data'!$E$11,0,10*ROW('Hygiene Data'!E170)))</f>
        <v/>
      </c>
      <c r="DS176" s="390" t="str">
        <f ca="1">+IF(OFFSET('Hygiene Data'!$E$12,0,10*ROW('Hygiene Data'!E170))="","",OFFSET('Hygiene Data'!$E$12,0,10*ROW('Hygiene Data'!E170)))</f>
        <v/>
      </c>
      <c r="DT176" s="390" t="str">
        <f ca="1">+IF(OFFSET('Hygiene Data'!$E$13,0,10*ROW('Hygiene Data'!E170))="","",OFFSET('Hygiene Data'!$E$13,0,10*ROW('Hygiene Data'!E170)))</f>
        <v/>
      </c>
      <c r="DU176" s="390" t="str">
        <f ca="1">+IF(OFFSET('Hygiene Data'!$F$11,0,10*ROW('Hygiene Data'!F170))="","",OFFSET('Hygiene Data'!$F$11,0,10*ROW('Hygiene Data'!F170)))</f>
        <v/>
      </c>
      <c r="DV176" s="390" t="str">
        <f ca="1">+IF(OFFSET('Hygiene Data'!$F$12,0,10*ROW('Hygiene Data'!F170))="","",OFFSET('Hygiene Data'!$F$12,0,10*ROW('Hygiene Data'!F170)))</f>
        <v/>
      </c>
      <c r="DW176" s="390" t="str">
        <f ca="1">+IF(OFFSET('Hygiene Data'!$F$13,0,10*ROW('Hygiene Data'!F170))="","",OFFSET('Hygiene Data'!$F$13,0,10*ROW('Hygiene Data'!F170)))</f>
        <v/>
      </c>
      <c r="DX176" s="390" t="str">
        <f ca="1">+IF(OFFSET('Hygiene Data'!$G$11,0,10*ROW('Hygiene Data'!G170))="","",OFFSET('Hygiene Data'!$G$11,0,10*ROW('Hygiene Data'!G170)))</f>
        <v/>
      </c>
      <c r="DY176" s="390" t="str">
        <f ca="1">+IF(OFFSET('Hygiene Data'!$G$12,0,10*ROW('Hygiene Data'!G170))="","",OFFSET('Hygiene Data'!$G$12,0,10*ROW('Hygiene Data'!G170)))</f>
        <v/>
      </c>
      <c r="DZ176" s="390" t="str">
        <f ca="1">+IF(OFFSET('Hygiene Data'!$G$13,0,10*ROW('Hygiene Data'!G170))="","",OFFSET('Hygiene Data'!$G$13,0,10*ROW('Hygiene Data'!G170)))</f>
        <v/>
      </c>
      <c r="EA176" s="390" t="str">
        <f ca="1">+IF(OFFSET('Hygiene Data'!$H$11,0,10*ROW('Hygiene Data'!H170))="","",OFFSET('Hygiene Data'!$H$11,0,10*ROW('Hygiene Data'!H170)))</f>
        <v/>
      </c>
      <c r="EB176" s="390" t="str">
        <f ca="1">+IF(OFFSET('Hygiene Data'!$H$12,0,10*ROW('Hygiene Data'!H170))="","",OFFSET('Hygiene Data'!$H$12,0,10*ROW('Hygiene Data'!H170)))</f>
        <v/>
      </c>
      <c r="EC176" s="390" t="str">
        <f ca="1">+IF(OFFSET('Hygiene Data'!$H$13,0,10*ROW('Hygiene Data'!H170))="","",OFFSET('Hygiene Data'!$H$13,0,10*ROW('Hygiene Data'!H170)))</f>
        <v/>
      </c>
      <c r="ED176" s="390" t="str">
        <f ca="1">+IF(OFFSET('Hygiene Data'!$I$11,0,10*ROW('Hygiene Data'!I170))="","",OFFSET('Hygiene Data'!$I$11,0,10*ROW('Hygiene Data'!I170)))</f>
        <v/>
      </c>
      <c r="EE176" s="390" t="str">
        <f ca="1">+IF(OFFSET('Hygiene Data'!$I$12,0,10*ROW('Hygiene Data'!I170))="","",OFFSET('Hygiene Data'!$I$12,0,10*ROW('Hygiene Data'!I170)))</f>
        <v/>
      </c>
      <c r="EF176" s="390" t="str">
        <f ca="1">+IF(OFFSET('Hygiene Data'!$I$13,0,10*ROW('Hygiene Data'!I170))="","",OFFSET('Hygiene Data'!$I$13,0,10*ROW('Hygiene Data'!I170)))</f>
        <v/>
      </c>
    </row>
    <row r="177" spans="1:136" x14ac:dyDescent="0.25">
      <c r="A177" s="499" t="str">
        <f ca="1">+IF(OFFSET('Water Data'!$B$2,0,10*ROW('Water Data'!E171))="","",OFFSET('Water Data'!$B$2,0,10*ROW('Water Data'!E171)))</f>
        <v/>
      </c>
      <c r="B177" s="499"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26" t="str">
        <f t="shared" ca="1" si="2"/>
        <v/>
      </c>
      <c r="D177" s="527"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27"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27"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27"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27"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27"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27"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27"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27"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27"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27"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27"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27"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27"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27"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27"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27"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27"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28"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28"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28"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28"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28"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28"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28"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28"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28"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28"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28"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28"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28"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28"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28"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28"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28"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28"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28"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28"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28"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28"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28"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28"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28"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28"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28"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28"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28"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28"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29"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605"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29"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29"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29"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29"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29"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29"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29"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29"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29"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29"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29"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29"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29"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29"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29"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29"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90" t="str">
        <f ca="1">+IF(OFFSET('Water Data'!$D$27,0,10*ROW('Water Data'!D171))="","",OFFSET('Water Data'!$D$27,0,10*ROW('Water Data'!D171)))</f>
        <v/>
      </c>
      <c r="BT177" s="390" t="str">
        <f ca="1">+IF(OFFSET('Water Data'!$D$28,0,10*ROW('Water Data'!D171))="","",OFFSET('Water Data'!$D$28,0,10*ROW('Water Data'!D171)))</f>
        <v/>
      </c>
      <c r="BU177" s="390" t="str">
        <f ca="1">+IF(OFFSET('Water Data'!$D$29,0,10*ROW('Water Data'!D171))="","",OFFSET('Water Data'!$D$29,0,10*ROW('Water Data'!D171)))</f>
        <v/>
      </c>
      <c r="BV177" s="390" t="str">
        <f ca="1">+IF(OFFSET('Water Data'!$E$27,0,10*ROW('Water Data'!E171))="","",OFFSET('Water Data'!$E$27,0,10*ROW('Water Data'!E171)))</f>
        <v/>
      </c>
      <c r="BW177" s="390" t="str">
        <f ca="1">+IF(OFFSET('Water Data'!$E$28,0,10*ROW('Water Data'!E171))="","",OFFSET('Water Data'!$E$28,0,10*ROW('Water Data'!E171)))</f>
        <v/>
      </c>
      <c r="BX177" s="390" t="str">
        <f ca="1">+IF(OFFSET('Water Data'!$E$29,0,10*ROW('Water Data'!E171))="","",OFFSET('Water Data'!$E$29,0,10*ROW('Water Data'!E171)))</f>
        <v/>
      </c>
      <c r="BY177" s="390" t="str">
        <f ca="1">+IF(OFFSET('Water Data'!$F$27,0,10*ROW('Water Data'!F171))="","",OFFSET('Water Data'!$F$27,0,10*ROW('Water Data'!F171)))</f>
        <v/>
      </c>
      <c r="BZ177" s="390" t="str">
        <f ca="1">+IF(OFFSET('Water Data'!$F$28,0,10*ROW('Water Data'!F171))="","",OFFSET('Water Data'!$F$28,0,10*ROW('Water Data'!F171)))</f>
        <v/>
      </c>
      <c r="CA177" s="390" t="str">
        <f ca="1">+IF(OFFSET('Water Data'!$F$29,0,10*ROW('Water Data'!F171))="","",OFFSET('Water Data'!$F$29,0,10*ROW('Water Data'!F171)))</f>
        <v/>
      </c>
      <c r="CB177" s="390" t="str">
        <f ca="1">+IF(OFFSET('Water Data'!$G$27,0,10*ROW('Water Data'!G171))="","",OFFSET('Water Data'!$G$27,0,10*ROW('Water Data'!G171)))</f>
        <v/>
      </c>
      <c r="CC177" s="390" t="str">
        <f ca="1">+IF(OFFSET('Water Data'!$G$28,0,10*ROW('Water Data'!G171))="","",OFFSET('Water Data'!$G$28,0,10*ROW('Water Data'!G171)))</f>
        <v/>
      </c>
      <c r="CD177" s="390" t="str">
        <f ca="1">+IF(OFFSET('Water Data'!$G$29,0,10*ROW('Water Data'!G171))="","",OFFSET('Water Data'!$G$29,0,10*ROW('Water Data'!G171)))</f>
        <v/>
      </c>
      <c r="CE177" s="390" t="str">
        <f ca="1">+IF(OFFSET('Water Data'!$H$27,0,10*ROW('Water Data'!H171))="","",OFFSET('Water Data'!$H$27,0,10*ROW('Water Data'!H171)))</f>
        <v/>
      </c>
      <c r="CF177" s="390" t="str">
        <f ca="1">+IF(OFFSET('Water Data'!$H$28,0,10*ROW('Water Data'!H171))="","",OFFSET('Water Data'!$H$28,0,10*ROW('Water Data'!H171)))</f>
        <v/>
      </c>
      <c r="CG177" s="390" t="str">
        <f ca="1">+IF(OFFSET('Water Data'!$H$29,0,10*ROW('Water Data'!H171))="","",OFFSET('Water Data'!$H$29,0,10*ROW('Water Data'!H171)))</f>
        <v/>
      </c>
      <c r="CH177" s="390" t="str">
        <f ca="1">+IF(OFFSET('Water Data'!$I$27,0,10*ROW('Water Data'!I171))="","",OFFSET('Water Data'!$I$27,0,10*ROW('Water Data'!I171)))</f>
        <v/>
      </c>
      <c r="CI177" s="390" t="str">
        <f ca="1">+IF(OFFSET('Water Data'!$I$28,0,10*ROW('Water Data'!I171))="","",OFFSET('Water Data'!$I$28,0,10*ROW('Water Data'!I171)))</f>
        <v/>
      </c>
      <c r="CJ177" s="390" t="str">
        <f ca="1">+IF(OFFSET('Water Data'!$I$29,0,10*ROW('Water Data'!I171))="","",OFFSET('Water Data'!$I$29,0,10*ROW('Water Data'!I171)))</f>
        <v/>
      </c>
      <c r="CK177" s="390" t="str">
        <f ca="1">+IF(OFFSET('Sanitation Data'!$D$28,0,10*ROW('Sanitation Data'!D171))="","",OFFSET('Sanitation Data'!$D$28,0,10*ROW('Sanitation Data'!D171)))</f>
        <v/>
      </c>
      <c r="CL177" s="390" t="str">
        <f ca="1">+IF(OFFSET('Sanitation Data'!$D$29,0,10*ROW('Sanitation Data'!D171))="","",OFFSET('Sanitation Data'!$D$29,0,10*ROW('Sanitation Data'!D171)))</f>
        <v/>
      </c>
      <c r="CM177" s="390" t="str">
        <f ca="1">+IF(OFFSET('Sanitation Data'!$D$30,0,10*ROW('Sanitation Data'!D171))="","",OFFSET('Sanitation Data'!$D$30,0,10*ROW('Sanitation Data'!D171)))</f>
        <v/>
      </c>
      <c r="CN177" s="390" t="str">
        <f ca="1">+IF(OFFSET('Sanitation Data'!$D$31,0,10*ROW('Sanitation Data'!D171))="","",OFFSET('Sanitation Data'!$D$31,0,10*ROW('Sanitation Data'!D171)))</f>
        <v/>
      </c>
      <c r="CO177" s="390" t="str">
        <f ca="1">+IF(OFFSET('Sanitation Data'!$D$32,0,10*ROW('Sanitation Data'!D171))="","",OFFSET('Sanitation Data'!$D$32,0,10*ROW('Sanitation Data'!D171)))</f>
        <v/>
      </c>
      <c r="CP177" s="390" t="str">
        <f ca="1">+IF(OFFSET('Sanitation Data'!$E$28,0,10*ROW('Sanitation Data'!E171))="","",OFFSET('Sanitation Data'!$E$28,0,10*ROW('Sanitation Data'!E171)))</f>
        <v/>
      </c>
      <c r="CQ177" s="390" t="str">
        <f ca="1">+IF(OFFSET('Sanitation Data'!$E$29,0,10*ROW('Sanitation Data'!E171))="","",OFFSET('Sanitation Data'!$E$29,0,10*ROW('Sanitation Data'!E171)))</f>
        <v/>
      </c>
      <c r="CR177" s="390" t="str">
        <f ca="1">+IF(OFFSET('Sanitation Data'!$E$30,0,10*ROW('Sanitation Data'!E171))="","",OFFSET('Sanitation Data'!$E$30,0,10*ROW('Sanitation Data'!E171)))</f>
        <v/>
      </c>
      <c r="CS177" s="390" t="str">
        <f ca="1">+IF(OFFSET('Sanitation Data'!$E$31,0,10*ROW('Sanitation Data'!E171))="","",OFFSET('Sanitation Data'!$E$31,0,10*ROW('Sanitation Data'!E171)))</f>
        <v/>
      </c>
      <c r="CT177" s="390" t="str">
        <f ca="1">+IF(OFFSET('Sanitation Data'!$E$32,0,10*ROW('Sanitation Data'!E171))="","",OFFSET('Sanitation Data'!$E$32,0,10*ROW('Sanitation Data'!E171)))</f>
        <v/>
      </c>
      <c r="CU177" s="390" t="str">
        <f ca="1">+IF(OFFSET('Sanitation Data'!$F$28,0,10*ROW('Sanitation Data'!F171))="","",OFFSET('Sanitation Data'!$F$28,0,10*ROW('Sanitation Data'!F171)))</f>
        <v/>
      </c>
      <c r="CV177" s="390" t="str">
        <f ca="1">+IF(OFFSET('Sanitation Data'!$F$29,0,10*ROW('Sanitation Data'!F171))="","",OFFSET('Sanitation Data'!$F$29,0,10*ROW('Sanitation Data'!F171)))</f>
        <v/>
      </c>
      <c r="CW177" s="390" t="str">
        <f ca="1">+IF(OFFSET('Sanitation Data'!$F$30,0,10*ROW('Sanitation Data'!F171))="","",OFFSET('Sanitation Data'!$F$30,0,10*ROW('Sanitation Data'!F171)))</f>
        <v/>
      </c>
      <c r="CX177" s="390" t="str">
        <f ca="1">+IF(OFFSET('Sanitation Data'!$F$31,0,10*ROW('Sanitation Data'!F171))="","",OFFSET('Sanitation Data'!$F$31,0,10*ROW('Sanitation Data'!F171)))</f>
        <v/>
      </c>
      <c r="CY177" s="390" t="str">
        <f ca="1">+IF(OFFSET('Sanitation Data'!$F$32,0,10*ROW('Sanitation Data'!F171))="","",OFFSET('Sanitation Data'!$F$32,0,10*ROW('Sanitation Data'!F171)))</f>
        <v/>
      </c>
      <c r="CZ177" s="390" t="str">
        <f ca="1">+IF(OFFSET('Sanitation Data'!$G$28,0,10*ROW('Sanitation Data'!G171))="","",OFFSET('Sanitation Data'!$G$28,0,10*ROW('Sanitation Data'!G171)))</f>
        <v/>
      </c>
      <c r="DA177" s="390" t="str">
        <f ca="1">+IF(OFFSET('Sanitation Data'!$G$29,0,10*ROW('Sanitation Data'!G171))="","",OFFSET('Sanitation Data'!$G$29,0,10*ROW('Sanitation Data'!G171)))</f>
        <v/>
      </c>
      <c r="DB177" s="390" t="str">
        <f ca="1">+IF(OFFSET('Sanitation Data'!$G$30,0,10*ROW('Sanitation Data'!G171))="","",OFFSET('Sanitation Data'!$G$30,0,10*ROW('Sanitation Data'!G171)))</f>
        <v/>
      </c>
      <c r="DC177" s="390" t="str">
        <f ca="1">+IF(OFFSET('Sanitation Data'!$G$31,0,10*ROW('Sanitation Data'!G171))="","",OFFSET('Sanitation Data'!$G$31,0,10*ROW('Sanitation Data'!G171)))</f>
        <v/>
      </c>
      <c r="DD177" s="390" t="str">
        <f ca="1">+IF(OFFSET('Sanitation Data'!$G$32,0,10*ROW('Sanitation Data'!G171))="","",OFFSET('Sanitation Data'!$G$32,0,10*ROW('Sanitation Data'!G171)))</f>
        <v/>
      </c>
      <c r="DE177" s="390" t="str">
        <f ca="1">+IF(OFFSET('Sanitation Data'!$H$28,0,10*ROW('Sanitation Data'!H171))="","",OFFSET('Sanitation Data'!$H$28,0,10*ROW('Sanitation Data'!H171)))</f>
        <v/>
      </c>
      <c r="DF177" s="390" t="str">
        <f ca="1">+IF(OFFSET('Sanitation Data'!$H$29,0,10*ROW('Sanitation Data'!H171))="","",OFFSET('Sanitation Data'!$H$29,0,10*ROW('Sanitation Data'!H171)))</f>
        <v/>
      </c>
      <c r="DG177" s="390" t="str">
        <f ca="1">+IF(OFFSET('Sanitation Data'!$H$30,0,10*ROW('Sanitation Data'!H171))="","",OFFSET('Sanitation Data'!$H$30,0,10*ROW('Sanitation Data'!H171)))</f>
        <v/>
      </c>
      <c r="DH177" s="390" t="str">
        <f ca="1">+IF(OFFSET('Sanitation Data'!$H$31,0,10*ROW('Sanitation Data'!H171))="","",OFFSET('Sanitation Data'!$H$31,0,10*ROW('Sanitation Data'!H171)))</f>
        <v/>
      </c>
      <c r="DI177" s="390" t="str">
        <f ca="1">+IF(OFFSET('Sanitation Data'!$H$32,0,10*ROW('Sanitation Data'!H171))="","",OFFSET('Sanitation Data'!$H$32,0,10*ROW('Sanitation Data'!H171)))</f>
        <v/>
      </c>
      <c r="DJ177" s="390" t="str">
        <f ca="1">+IF(OFFSET('Sanitation Data'!$I$28,0,10*ROW('Sanitation Data'!I171))="","",OFFSET('Sanitation Data'!$I$28,0,10*ROW('Sanitation Data'!I171)))</f>
        <v/>
      </c>
      <c r="DK177" s="390" t="str">
        <f ca="1">+IF(OFFSET('Sanitation Data'!$I$29,0,10*ROW('Sanitation Data'!I171))="","",OFFSET('Sanitation Data'!$I$29,0,10*ROW('Sanitation Data'!I171)))</f>
        <v/>
      </c>
      <c r="DL177" s="390" t="str">
        <f ca="1">+IF(OFFSET('Sanitation Data'!$I$30,0,10*ROW('Sanitation Data'!I171))="","",OFFSET('Sanitation Data'!$I$30,0,10*ROW('Sanitation Data'!I171)))</f>
        <v/>
      </c>
      <c r="DM177" s="390" t="str">
        <f ca="1">+IF(OFFSET('Sanitation Data'!$I$31,0,10*ROW('Sanitation Data'!I171))="","",OFFSET('Sanitation Data'!$I$31,0,10*ROW('Sanitation Data'!I171)))</f>
        <v/>
      </c>
      <c r="DN177" s="390" t="str">
        <f ca="1">+IF(OFFSET('Sanitation Data'!$I$32,0,10*ROW('Sanitation Data'!I171))="","",OFFSET('Sanitation Data'!$I$32,0,10*ROW('Sanitation Data'!I171)))</f>
        <v/>
      </c>
      <c r="DO177" s="390" t="str">
        <f ca="1">+IF(OFFSET('Hygiene Data'!$D$11,0,10*ROW('Hygiene Data'!D171))="","",OFFSET('Hygiene Data'!$D$11,0,10*ROW('Hygiene Data'!D171)))</f>
        <v/>
      </c>
      <c r="DP177" s="390" t="str">
        <f ca="1">+IF(OFFSET('Hygiene Data'!$D$12,0,10*ROW('Hygiene Data'!D171))="","",OFFSET('Hygiene Data'!$D$12,0,10*ROW('Hygiene Data'!D171)))</f>
        <v/>
      </c>
      <c r="DQ177" s="390" t="str">
        <f ca="1">+IF(OFFSET('Hygiene Data'!$D$13,0,10*ROW('Hygiene Data'!D171))="","",OFFSET('Hygiene Data'!$D$13,0,10*ROW('Hygiene Data'!D171)))</f>
        <v/>
      </c>
      <c r="DR177" s="390" t="str">
        <f ca="1">+IF(OFFSET('Hygiene Data'!$E$11,0,10*ROW('Hygiene Data'!E171))="","",OFFSET('Hygiene Data'!$E$11,0,10*ROW('Hygiene Data'!E171)))</f>
        <v/>
      </c>
      <c r="DS177" s="390" t="str">
        <f ca="1">+IF(OFFSET('Hygiene Data'!$E$12,0,10*ROW('Hygiene Data'!E171))="","",OFFSET('Hygiene Data'!$E$12,0,10*ROW('Hygiene Data'!E171)))</f>
        <v/>
      </c>
      <c r="DT177" s="390" t="str">
        <f ca="1">+IF(OFFSET('Hygiene Data'!$E$13,0,10*ROW('Hygiene Data'!E171))="","",OFFSET('Hygiene Data'!$E$13,0,10*ROW('Hygiene Data'!E171)))</f>
        <v/>
      </c>
      <c r="DU177" s="390" t="str">
        <f ca="1">+IF(OFFSET('Hygiene Data'!$F$11,0,10*ROW('Hygiene Data'!F171))="","",OFFSET('Hygiene Data'!$F$11,0,10*ROW('Hygiene Data'!F171)))</f>
        <v/>
      </c>
      <c r="DV177" s="390" t="str">
        <f ca="1">+IF(OFFSET('Hygiene Data'!$F$12,0,10*ROW('Hygiene Data'!F171))="","",OFFSET('Hygiene Data'!$F$12,0,10*ROW('Hygiene Data'!F171)))</f>
        <v/>
      </c>
      <c r="DW177" s="390" t="str">
        <f ca="1">+IF(OFFSET('Hygiene Data'!$F$13,0,10*ROW('Hygiene Data'!F171))="","",OFFSET('Hygiene Data'!$F$13,0,10*ROW('Hygiene Data'!F171)))</f>
        <v/>
      </c>
      <c r="DX177" s="390" t="str">
        <f ca="1">+IF(OFFSET('Hygiene Data'!$G$11,0,10*ROW('Hygiene Data'!G171))="","",OFFSET('Hygiene Data'!$G$11,0,10*ROW('Hygiene Data'!G171)))</f>
        <v/>
      </c>
      <c r="DY177" s="390" t="str">
        <f ca="1">+IF(OFFSET('Hygiene Data'!$G$12,0,10*ROW('Hygiene Data'!G171))="","",OFFSET('Hygiene Data'!$G$12,0,10*ROW('Hygiene Data'!G171)))</f>
        <v/>
      </c>
      <c r="DZ177" s="390" t="str">
        <f ca="1">+IF(OFFSET('Hygiene Data'!$G$13,0,10*ROW('Hygiene Data'!G171))="","",OFFSET('Hygiene Data'!$G$13,0,10*ROW('Hygiene Data'!G171)))</f>
        <v/>
      </c>
      <c r="EA177" s="390" t="str">
        <f ca="1">+IF(OFFSET('Hygiene Data'!$H$11,0,10*ROW('Hygiene Data'!H171))="","",OFFSET('Hygiene Data'!$H$11,0,10*ROW('Hygiene Data'!H171)))</f>
        <v/>
      </c>
      <c r="EB177" s="390" t="str">
        <f ca="1">+IF(OFFSET('Hygiene Data'!$H$12,0,10*ROW('Hygiene Data'!H171))="","",OFFSET('Hygiene Data'!$H$12,0,10*ROW('Hygiene Data'!H171)))</f>
        <v/>
      </c>
      <c r="EC177" s="390" t="str">
        <f ca="1">+IF(OFFSET('Hygiene Data'!$H$13,0,10*ROW('Hygiene Data'!H171))="","",OFFSET('Hygiene Data'!$H$13,0,10*ROW('Hygiene Data'!H171)))</f>
        <v/>
      </c>
      <c r="ED177" s="390" t="str">
        <f ca="1">+IF(OFFSET('Hygiene Data'!$I$11,0,10*ROW('Hygiene Data'!I171))="","",OFFSET('Hygiene Data'!$I$11,0,10*ROW('Hygiene Data'!I171)))</f>
        <v/>
      </c>
      <c r="EE177" s="390" t="str">
        <f ca="1">+IF(OFFSET('Hygiene Data'!$I$12,0,10*ROW('Hygiene Data'!I171))="","",OFFSET('Hygiene Data'!$I$12,0,10*ROW('Hygiene Data'!I171)))</f>
        <v/>
      </c>
      <c r="EF177" s="390" t="str">
        <f ca="1">+IF(OFFSET('Hygiene Data'!$I$13,0,10*ROW('Hygiene Data'!I171))="","",OFFSET('Hygiene Data'!$I$13,0,10*ROW('Hygiene Data'!I171)))</f>
        <v/>
      </c>
    </row>
    <row r="178" spans="1:136" x14ac:dyDescent="0.25">
      <c r="A178" s="499" t="str">
        <f ca="1">+IF(OFFSET('Water Data'!$B$2,0,10*ROW('Water Data'!E172))="","",OFFSET('Water Data'!$B$2,0,10*ROW('Water Data'!E172)))</f>
        <v/>
      </c>
      <c r="B178" s="499"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26" t="str">
        <f t="shared" ca="1" si="2"/>
        <v/>
      </c>
      <c r="D178" s="527"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27"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27"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27"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27"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27"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27"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27"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27"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27"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27"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27"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27"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27"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27"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27"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27"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27"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28"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28"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28"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28"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28"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28"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28"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28"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28"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28"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28"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28"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28"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28"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28"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28"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28"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28"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28"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28"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28"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28"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28"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28"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28"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28"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28"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28"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28"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28"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29"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605"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29"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29"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29"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29"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29"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29"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29"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29"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29"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29"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29"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29"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29"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29"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29"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29"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90" t="str">
        <f ca="1">+IF(OFFSET('Water Data'!$D$27,0,10*ROW('Water Data'!D172))="","",OFFSET('Water Data'!$D$27,0,10*ROW('Water Data'!D172)))</f>
        <v/>
      </c>
      <c r="BT178" s="390" t="str">
        <f ca="1">+IF(OFFSET('Water Data'!$D$28,0,10*ROW('Water Data'!D172))="","",OFFSET('Water Data'!$D$28,0,10*ROW('Water Data'!D172)))</f>
        <v/>
      </c>
      <c r="BU178" s="390" t="str">
        <f ca="1">+IF(OFFSET('Water Data'!$D$29,0,10*ROW('Water Data'!D172))="","",OFFSET('Water Data'!$D$29,0,10*ROW('Water Data'!D172)))</f>
        <v/>
      </c>
      <c r="BV178" s="390" t="str">
        <f ca="1">+IF(OFFSET('Water Data'!$E$27,0,10*ROW('Water Data'!E172))="","",OFFSET('Water Data'!$E$27,0,10*ROW('Water Data'!E172)))</f>
        <v/>
      </c>
      <c r="BW178" s="390" t="str">
        <f ca="1">+IF(OFFSET('Water Data'!$E$28,0,10*ROW('Water Data'!E172))="","",OFFSET('Water Data'!$E$28,0,10*ROW('Water Data'!E172)))</f>
        <v/>
      </c>
      <c r="BX178" s="390" t="str">
        <f ca="1">+IF(OFFSET('Water Data'!$E$29,0,10*ROW('Water Data'!E172))="","",OFFSET('Water Data'!$E$29,0,10*ROW('Water Data'!E172)))</f>
        <v/>
      </c>
      <c r="BY178" s="390" t="str">
        <f ca="1">+IF(OFFSET('Water Data'!$F$27,0,10*ROW('Water Data'!F172))="","",OFFSET('Water Data'!$F$27,0,10*ROW('Water Data'!F172)))</f>
        <v/>
      </c>
      <c r="BZ178" s="390" t="str">
        <f ca="1">+IF(OFFSET('Water Data'!$F$28,0,10*ROW('Water Data'!F172))="","",OFFSET('Water Data'!$F$28,0,10*ROW('Water Data'!F172)))</f>
        <v/>
      </c>
      <c r="CA178" s="390" t="str">
        <f ca="1">+IF(OFFSET('Water Data'!$F$29,0,10*ROW('Water Data'!F172))="","",OFFSET('Water Data'!$F$29,0,10*ROW('Water Data'!F172)))</f>
        <v/>
      </c>
      <c r="CB178" s="390" t="str">
        <f ca="1">+IF(OFFSET('Water Data'!$G$27,0,10*ROW('Water Data'!G172))="","",OFFSET('Water Data'!$G$27,0,10*ROW('Water Data'!G172)))</f>
        <v/>
      </c>
      <c r="CC178" s="390" t="str">
        <f ca="1">+IF(OFFSET('Water Data'!$G$28,0,10*ROW('Water Data'!G172))="","",OFFSET('Water Data'!$G$28,0,10*ROW('Water Data'!G172)))</f>
        <v/>
      </c>
      <c r="CD178" s="390" t="str">
        <f ca="1">+IF(OFFSET('Water Data'!$G$29,0,10*ROW('Water Data'!G172))="","",OFFSET('Water Data'!$G$29,0,10*ROW('Water Data'!G172)))</f>
        <v/>
      </c>
      <c r="CE178" s="390" t="str">
        <f ca="1">+IF(OFFSET('Water Data'!$H$27,0,10*ROW('Water Data'!H172))="","",OFFSET('Water Data'!$H$27,0,10*ROW('Water Data'!H172)))</f>
        <v/>
      </c>
      <c r="CF178" s="390" t="str">
        <f ca="1">+IF(OFFSET('Water Data'!$H$28,0,10*ROW('Water Data'!H172))="","",OFFSET('Water Data'!$H$28,0,10*ROW('Water Data'!H172)))</f>
        <v/>
      </c>
      <c r="CG178" s="390" t="str">
        <f ca="1">+IF(OFFSET('Water Data'!$H$29,0,10*ROW('Water Data'!H172))="","",OFFSET('Water Data'!$H$29,0,10*ROW('Water Data'!H172)))</f>
        <v/>
      </c>
      <c r="CH178" s="390" t="str">
        <f ca="1">+IF(OFFSET('Water Data'!$I$27,0,10*ROW('Water Data'!I172))="","",OFFSET('Water Data'!$I$27,0,10*ROW('Water Data'!I172)))</f>
        <v/>
      </c>
      <c r="CI178" s="390" t="str">
        <f ca="1">+IF(OFFSET('Water Data'!$I$28,0,10*ROW('Water Data'!I172))="","",OFFSET('Water Data'!$I$28,0,10*ROW('Water Data'!I172)))</f>
        <v/>
      </c>
      <c r="CJ178" s="390" t="str">
        <f ca="1">+IF(OFFSET('Water Data'!$I$29,0,10*ROW('Water Data'!I172))="","",OFFSET('Water Data'!$I$29,0,10*ROW('Water Data'!I172)))</f>
        <v/>
      </c>
      <c r="CK178" s="390" t="str">
        <f ca="1">+IF(OFFSET('Sanitation Data'!$D$28,0,10*ROW('Sanitation Data'!D172))="","",OFFSET('Sanitation Data'!$D$28,0,10*ROW('Sanitation Data'!D172)))</f>
        <v/>
      </c>
      <c r="CL178" s="390" t="str">
        <f ca="1">+IF(OFFSET('Sanitation Data'!$D$29,0,10*ROW('Sanitation Data'!D172))="","",OFFSET('Sanitation Data'!$D$29,0,10*ROW('Sanitation Data'!D172)))</f>
        <v/>
      </c>
      <c r="CM178" s="390" t="str">
        <f ca="1">+IF(OFFSET('Sanitation Data'!$D$30,0,10*ROW('Sanitation Data'!D172))="","",OFFSET('Sanitation Data'!$D$30,0,10*ROW('Sanitation Data'!D172)))</f>
        <v/>
      </c>
      <c r="CN178" s="390" t="str">
        <f ca="1">+IF(OFFSET('Sanitation Data'!$D$31,0,10*ROW('Sanitation Data'!D172))="","",OFFSET('Sanitation Data'!$D$31,0,10*ROW('Sanitation Data'!D172)))</f>
        <v/>
      </c>
      <c r="CO178" s="390" t="str">
        <f ca="1">+IF(OFFSET('Sanitation Data'!$D$32,0,10*ROW('Sanitation Data'!D172))="","",OFFSET('Sanitation Data'!$D$32,0,10*ROW('Sanitation Data'!D172)))</f>
        <v/>
      </c>
      <c r="CP178" s="390" t="str">
        <f ca="1">+IF(OFFSET('Sanitation Data'!$E$28,0,10*ROW('Sanitation Data'!E172))="","",OFFSET('Sanitation Data'!$E$28,0,10*ROW('Sanitation Data'!E172)))</f>
        <v/>
      </c>
      <c r="CQ178" s="390" t="str">
        <f ca="1">+IF(OFFSET('Sanitation Data'!$E$29,0,10*ROW('Sanitation Data'!E172))="","",OFFSET('Sanitation Data'!$E$29,0,10*ROW('Sanitation Data'!E172)))</f>
        <v/>
      </c>
      <c r="CR178" s="390" t="str">
        <f ca="1">+IF(OFFSET('Sanitation Data'!$E$30,0,10*ROW('Sanitation Data'!E172))="","",OFFSET('Sanitation Data'!$E$30,0,10*ROW('Sanitation Data'!E172)))</f>
        <v/>
      </c>
      <c r="CS178" s="390" t="str">
        <f ca="1">+IF(OFFSET('Sanitation Data'!$E$31,0,10*ROW('Sanitation Data'!E172))="","",OFFSET('Sanitation Data'!$E$31,0,10*ROW('Sanitation Data'!E172)))</f>
        <v/>
      </c>
      <c r="CT178" s="390" t="str">
        <f ca="1">+IF(OFFSET('Sanitation Data'!$E$32,0,10*ROW('Sanitation Data'!E172))="","",OFFSET('Sanitation Data'!$E$32,0,10*ROW('Sanitation Data'!E172)))</f>
        <v/>
      </c>
      <c r="CU178" s="390" t="str">
        <f ca="1">+IF(OFFSET('Sanitation Data'!$F$28,0,10*ROW('Sanitation Data'!F172))="","",OFFSET('Sanitation Data'!$F$28,0,10*ROW('Sanitation Data'!F172)))</f>
        <v/>
      </c>
      <c r="CV178" s="390" t="str">
        <f ca="1">+IF(OFFSET('Sanitation Data'!$F$29,0,10*ROW('Sanitation Data'!F172))="","",OFFSET('Sanitation Data'!$F$29,0,10*ROW('Sanitation Data'!F172)))</f>
        <v/>
      </c>
      <c r="CW178" s="390" t="str">
        <f ca="1">+IF(OFFSET('Sanitation Data'!$F$30,0,10*ROW('Sanitation Data'!F172))="","",OFFSET('Sanitation Data'!$F$30,0,10*ROW('Sanitation Data'!F172)))</f>
        <v/>
      </c>
      <c r="CX178" s="390" t="str">
        <f ca="1">+IF(OFFSET('Sanitation Data'!$F$31,0,10*ROW('Sanitation Data'!F172))="","",OFFSET('Sanitation Data'!$F$31,0,10*ROW('Sanitation Data'!F172)))</f>
        <v/>
      </c>
      <c r="CY178" s="390" t="str">
        <f ca="1">+IF(OFFSET('Sanitation Data'!$F$32,0,10*ROW('Sanitation Data'!F172))="","",OFFSET('Sanitation Data'!$F$32,0,10*ROW('Sanitation Data'!F172)))</f>
        <v/>
      </c>
      <c r="CZ178" s="390" t="str">
        <f ca="1">+IF(OFFSET('Sanitation Data'!$G$28,0,10*ROW('Sanitation Data'!G172))="","",OFFSET('Sanitation Data'!$G$28,0,10*ROW('Sanitation Data'!G172)))</f>
        <v/>
      </c>
      <c r="DA178" s="390" t="str">
        <f ca="1">+IF(OFFSET('Sanitation Data'!$G$29,0,10*ROW('Sanitation Data'!G172))="","",OFFSET('Sanitation Data'!$G$29,0,10*ROW('Sanitation Data'!G172)))</f>
        <v/>
      </c>
      <c r="DB178" s="390" t="str">
        <f ca="1">+IF(OFFSET('Sanitation Data'!$G$30,0,10*ROW('Sanitation Data'!G172))="","",OFFSET('Sanitation Data'!$G$30,0,10*ROW('Sanitation Data'!G172)))</f>
        <v/>
      </c>
      <c r="DC178" s="390" t="str">
        <f ca="1">+IF(OFFSET('Sanitation Data'!$G$31,0,10*ROW('Sanitation Data'!G172))="","",OFFSET('Sanitation Data'!$G$31,0,10*ROW('Sanitation Data'!G172)))</f>
        <v/>
      </c>
      <c r="DD178" s="390" t="str">
        <f ca="1">+IF(OFFSET('Sanitation Data'!$G$32,0,10*ROW('Sanitation Data'!G172))="","",OFFSET('Sanitation Data'!$G$32,0,10*ROW('Sanitation Data'!G172)))</f>
        <v/>
      </c>
      <c r="DE178" s="390" t="str">
        <f ca="1">+IF(OFFSET('Sanitation Data'!$H$28,0,10*ROW('Sanitation Data'!H172))="","",OFFSET('Sanitation Data'!$H$28,0,10*ROW('Sanitation Data'!H172)))</f>
        <v/>
      </c>
      <c r="DF178" s="390" t="str">
        <f ca="1">+IF(OFFSET('Sanitation Data'!$H$29,0,10*ROW('Sanitation Data'!H172))="","",OFFSET('Sanitation Data'!$H$29,0,10*ROW('Sanitation Data'!H172)))</f>
        <v/>
      </c>
      <c r="DG178" s="390" t="str">
        <f ca="1">+IF(OFFSET('Sanitation Data'!$H$30,0,10*ROW('Sanitation Data'!H172))="","",OFFSET('Sanitation Data'!$H$30,0,10*ROW('Sanitation Data'!H172)))</f>
        <v/>
      </c>
      <c r="DH178" s="390" t="str">
        <f ca="1">+IF(OFFSET('Sanitation Data'!$H$31,0,10*ROW('Sanitation Data'!H172))="","",OFFSET('Sanitation Data'!$H$31,0,10*ROW('Sanitation Data'!H172)))</f>
        <v/>
      </c>
      <c r="DI178" s="390" t="str">
        <f ca="1">+IF(OFFSET('Sanitation Data'!$H$32,0,10*ROW('Sanitation Data'!H172))="","",OFFSET('Sanitation Data'!$H$32,0,10*ROW('Sanitation Data'!H172)))</f>
        <v/>
      </c>
      <c r="DJ178" s="390" t="str">
        <f ca="1">+IF(OFFSET('Sanitation Data'!$I$28,0,10*ROW('Sanitation Data'!I172))="","",OFFSET('Sanitation Data'!$I$28,0,10*ROW('Sanitation Data'!I172)))</f>
        <v/>
      </c>
      <c r="DK178" s="390" t="str">
        <f ca="1">+IF(OFFSET('Sanitation Data'!$I$29,0,10*ROW('Sanitation Data'!I172))="","",OFFSET('Sanitation Data'!$I$29,0,10*ROW('Sanitation Data'!I172)))</f>
        <v/>
      </c>
      <c r="DL178" s="390" t="str">
        <f ca="1">+IF(OFFSET('Sanitation Data'!$I$30,0,10*ROW('Sanitation Data'!I172))="","",OFFSET('Sanitation Data'!$I$30,0,10*ROW('Sanitation Data'!I172)))</f>
        <v/>
      </c>
      <c r="DM178" s="390" t="str">
        <f ca="1">+IF(OFFSET('Sanitation Data'!$I$31,0,10*ROW('Sanitation Data'!I172))="","",OFFSET('Sanitation Data'!$I$31,0,10*ROW('Sanitation Data'!I172)))</f>
        <v/>
      </c>
      <c r="DN178" s="390" t="str">
        <f ca="1">+IF(OFFSET('Sanitation Data'!$I$32,0,10*ROW('Sanitation Data'!I172))="","",OFFSET('Sanitation Data'!$I$32,0,10*ROW('Sanitation Data'!I172)))</f>
        <v/>
      </c>
      <c r="DO178" s="390" t="str">
        <f ca="1">+IF(OFFSET('Hygiene Data'!$D$11,0,10*ROW('Hygiene Data'!D172))="","",OFFSET('Hygiene Data'!$D$11,0,10*ROW('Hygiene Data'!D172)))</f>
        <v/>
      </c>
      <c r="DP178" s="390" t="str">
        <f ca="1">+IF(OFFSET('Hygiene Data'!$D$12,0,10*ROW('Hygiene Data'!D172))="","",OFFSET('Hygiene Data'!$D$12,0,10*ROW('Hygiene Data'!D172)))</f>
        <v/>
      </c>
      <c r="DQ178" s="390" t="str">
        <f ca="1">+IF(OFFSET('Hygiene Data'!$D$13,0,10*ROW('Hygiene Data'!D172))="","",OFFSET('Hygiene Data'!$D$13,0,10*ROW('Hygiene Data'!D172)))</f>
        <v/>
      </c>
      <c r="DR178" s="390" t="str">
        <f ca="1">+IF(OFFSET('Hygiene Data'!$E$11,0,10*ROW('Hygiene Data'!E172))="","",OFFSET('Hygiene Data'!$E$11,0,10*ROW('Hygiene Data'!E172)))</f>
        <v/>
      </c>
      <c r="DS178" s="390" t="str">
        <f ca="1">+IF(OFFSET('Hygiene Data'!$E$12,0,10*ROW('Hygiene Data'!E172))="","",OFFSET('Hygiene Data'!$E$12,0,10*ROW('Hygiene Data'!E172)))</f>
        <v/>
      </c>
      <c r="DT178" s="390" t="str">
        <f ca="1">+IF(OFFSET('Hygiene Data'!$E$13,0,10*ROW('Hygiene Data'!E172))="","",OFFSET('Hygiene Data'!$E$13,0,10*ROW('Hygiene Data'!E172)))</f>
        <v/>
      </c>
      <c r="DU178" s="390" t="str">
        <f ca="1">+IF(OFFSET('Hygiene Data'!$F$11,0,10*ROW('Hygiene Data'!F172))="","",OFFSET('Hygiene Data'!$F$11,0,10*ROW('Hygiene Data'!F172)))</f>
        <v/>
      </c>
      <c r="DV178" s="390" t="str">
        <f ca="1">+IF(OFFSET('Hygiene Data'!$F$12,0,10*ROW('Hygiene Data'!F172))="","",OFFSET('Hygiene Data'!$F$12,0,10*ROW('Hygiene Data'!F172)))</f>
        <v/>
      </c>
      <c r="DW178" s="390" t="str">
        <f ca="1">+IF(OFFSET('Hygiene Data'!$F$13,0,10*ROW('Hygiene Data'!F172))="","",OFFSET('Hygiene Data'!$F$13,0,10*ROW('Hygiene Data'!F172)))</f>
        <v/>
      </c>
      <c r="DX178" s="390" t="str">
        <f ca="1">+IF(OFFSET('Hygiene Data'!$G$11,0,10*ROW('Hygiene Data'!G172))="","",OFFSET('Hygiene Data'!$G$11,0,10*ROW('Hygiene Data'!G172)))</f>
        <v/>
      </c>
      <c r="DY178" s="390" t="str">
        <f ca="1">+IF(OFFSET('Hygiene Data'!$G$12,0,10*ROW('Hygiene Data'!G172))="","",OFFSET('Hygiene Data'!$G$12,0,10*ROW('Hygiene Data'!G172)))</f>
        <v/>
      </c>
      <c r="DZ178" s="390" t="str">
        <f ca="1">+IF(OFFSET('Hygiene Data'!$G$13,0,10*ROW('Hygiene Data'!G172))="","",OFFSET('Hygiene Data'!$G$13,0,10*ROW('Hygiene Data'!G172)))</f>
        <v/>
      </c>
      <c r="EA178" s="390" t="str">
        <f ca="1">+IF(OFFSET('Hygiene Data'!$H$11,0,10*ROW('Hygiene Data'!H172))="","",OFFSET('Hygiene Data'!$H$11,0,10*ROW('Hygiene Data'!H172)))</f>
        <v/>
      </c>
      <c r="EB178" s="390" t="str">
        <f ca="1">+IF(OFFSET('Hygiene Data'!$H$12,0,10*ROW('Hygiene Data'!H172))="","",OFFSET('Hygiene Data'!$H$12,0,10*ROW('Hygiene Data'!H172)))</f>
        <v/>
      </c>
      <c r="EC178" s="390" t="str">
        <f ca="1">+IF(OFFSET('Hygiene Data'!$H$13,0,10*ROW('Hygiene Data'!H172))="","",OFFSET('Hygiene Data'!$H$13,0,10*ROW('Hygiene Data'!H172)))</f>
        <v/>
      </c>
      <c r="ED178" s="390" t="str">
        <f ca="1">+IF(OFFSET('Hygiene Data'!$I$11,0,10*ROW('Hygiene Data'!I172))="","",OFFSET('Hygiene Data'!$I$11,0,10*ROW('Hygiene Data'!I172)))</f>
        <v/>
      </c>
      <c r="EE178" s="390" t="str">
        <f ca="1">+IF(OFFSET('Hygiene Data'!$I$12,0,10*ROW('Hygiene Data'!I172))="","",OFFSET('Hygiene Data'!$I$12,0,10*ROW('Hygiene Data'!I172)))</f>
        <v/>
      </c>
      <c r="EF178" s="390" t="str">
        <f ca="1">+IF(OFFSET('Hygiene Data'!$I$13,0,10*ROW('Hygiene Data'!I172))="","",OFFSET('Hygiene Data'!$I$13,0,10*ROW('Hygiene Data'!I172)))</f>
        <v/>
      </c>
    </row>
    <row r="179" spans="1:136" x14ac:dyDescent="0.25">
      <c r="A179" s="499" t="str">
        <f ca="1">+IF(OFFSET('Water Data'!$B$2,0,10*ROW('Water Data'!E173))="","",OFFSET('Water Data'!$B$2,0,10*ROW('Water Data'!E173)))</f>
        <v/>
      </c>
      <c r="B179" s="499"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26" t="str">
        <f t="shared" ca="1" si="2"/>
        <v/>
      </c>
      <c r="D179" s="527"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27"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27"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27"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27"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27"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27"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27"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27"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27"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27"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27"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27"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27"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27"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27"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27"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27"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28"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28"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28"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28"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28"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28"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28"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28"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28"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28"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28"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28"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28"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28"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28"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28"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28"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28"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28"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28"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28"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28"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28"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28"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28"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28"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28"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28"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28"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28"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29"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605"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29"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29"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29"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29"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29"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29"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29"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29"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29"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29"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29"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29"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29"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29"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29"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29"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90" t="str">
        <f ca="1">+IF(OFFSET('Water Data'!$D$27,0,10*ROW('Water Data'!D173))="","",OFFSET('Water Data'!$D$27,0,10*ROW('Water Data'!D173)))</f>
        <v/>
      </c>
      <c r="BT179" s="390" t="str">
        <f ca="1">+IF(OFFSET('Water Data'!$D$28,0,10*ROW('Water Data'!D173))="","",OFFSET('Water Data'!$D$28,0,10*ROW('Water Data'!D173)))</f>
        <v/>
      </c>
      <c r="BU179" s="390" t="str">
        <f ca="1">+IF(OFFSET('Water Data'!$D$29,0,10*ROW('Water Data'!D173))="","",OFFSET('Water Data'!$D$29,0,10*ROW('Water Data'!D173)))</f>
        <v/>
      </c>
      <c r="BV179" s="390" t="str">
        <f ca="1">+IF(OFFSET('Water Data'!$E$27,0,10*ROW('Water Data'!E173))="","",OFFSET('Water Data'!$E$27,0,10*ROW('Water Data'!E173)))</f>
        <v/>
      </c>
      <c r="BW179" s="390" t="str">
        <f ca="1">+IF(OFFSET('Water Data'!$E$28,0,10*ROW('Water Data'!E173))="","",OFFSET('Water Data'!$E$28,0,10*ROW('Water Data'!E173)))</f>
        <v/>
      </c>
      <c r="BX179" s="390" t="str">
        <f ca="1">+IF(OFFSET('Water Data'!$E$29,0,10*ROW('Water Data'!E173))="","",OFFSET('Water Data'!$E$29,0,10*ROW('Water Data'!E173)))</f>
        <v/>
      </c>
      <c r="BY179" s="390" t="str">
        <f ca="1">+IF(OFFSET('Water Data'!$F$27,0,10*ROW('Water Data'!F173))="","",OFFSET('Water Data'!$F$27,0,10*ROW('Water Data'!F173)))</f>
        <v/>
      </c>
      <c r="BZ179" s="390" t="str">
        <f ca="1">+IF(OFFSET('Water Data'!$F$28,0,10*ROW('Water Data'!F173))="","",OFFSET('Water Data'!$F$28,0,10*ROW('Water Data'!F173)))</f>
        <v/>
      </c>
      <c r="CA179" s="390" t="str">
        <f ca="1">+IF(OFFSET('Water Data'!$F$29,0,10*ROW('Water Data'!F173))="","",OFFSET('Water Data'!$F$29,0,10*ROW('Water Data'!F173)))</f>
        <v/>
      </c>
      <c r="CB179" s="390" t="str">
        <f ca="1">+IF(OFFSET('Water Data'!$G$27,0,10*ROW('Water Data'!G173))="","",OFFSET('Water Data'!$G$27,0,10*ROW('Water Data'!G173)))</f>
        <v/>
      </c>
      <c r="CC179" s="390" t="str">
        <f ca="1">+IF(OFFSET('Water Data'!$G$28,0,10*ROW('Water Data'!G173))="","",OFFSET('Water Data'!$G$28,0,10*ROW('Water Data'!G173)))</f>
        <v/>
      </c>
      <c r="CD179" s="390" t="str">
        <f ca="1">+IF(OFFSET('Water Data'!$G$29,0,10*ROW('Water Data'!G173))="","",OFFSET('Water Data'!$G$29,0,10*ROW('Water Data'!G173)))</f>
        <v/>
      </c>
      <c r="CE179" s="390" t="str">
        <f ca="1">+IF(OFFSET('Water Data'!$H$27,0,10*ROW('Water Data'!H173))="","",OFFSET('Water Data'!$H$27,0,10*ROW('Water Data'!H173)))</f>
        <v/>
      </c>
      <c r="CF179" s="390" t="str">
        <f ca="1">+IF(OFFSET('Water Data'!$H$28,0,10*ROW('Water Data'!H173))="","",OFFSET('Water Data'!$H$28,0,10*ROW('Water Data'!H173)))</f>
        <v/>
      </c>
      <c r="CG179" s="390" t="str">
        <f ca="1">+IF(OFFSET('Water Data'!$H$29,0,10*ROW('Water Data'!H173))="","",OFFSET('Water Data'!$H$29,0,10*ROW('Water Data'!H173)))</f>
        <v/>
      </c>
      <c r="CH179" s="390" t="str">
        <f ca="1">+IF(OFFSET('Water Data'!$I$27,0,10*ROW('Water Data'!I173))="","",OFFSET('Water Data'!$I$27,0,10*ROW('Water Data'!I173)))</f>
        <v/>
      </c>
      <c r="CI179" s="390" t="str">
        <f ca="1">+IF(OFFSET('Water Data'!$I$28,0,10*ROW('Water Data'!I173))="","",OFFSET('Water Data'!$I$28,0,10*ROW('Water Data'!I173)))</f>
        <v/>
      </c>
      <c r="CJ179" s="390" t="str">
        <f ca="1">+IF(OFFSET('Water Data'!$I$29,0,10*ROW('Water Data'!I173))="","",OFFSET('Water Data'!$I$29,0,10*ROW('Water Data'!I173)))</f>
        <v/>
      </c>
      <c r="CK179" s="390" t="str">
        <f ca="1">+IF(OFFSET('Sanitation Data'!$D$28,0,10*ROW('Sanitation Data'!D173))="","",OFFSET('Sanitation Data'!$D$28,0,10*ROW('Sanitation Data'!D173)))</f>
        <v/>
      </c>
      <c r="CL179" s="390" t="str">
        <f ca="1">+IF(OFFSET('Sanitation Data'!$D$29,0,10*ROW('Sanitation Data'!D173))="","",OFFSET('Sanitation Data'!$D$29,0,10*ROW('Sanitation Data'!D173)))</f>
        <v/>
      </c>
      <c r="CM179" s="390" t="str">
        <f ca="1">+IF(OFFSET('Sanitation Data'!$D$30,0,10*ROW('Sanitation Data'!D173))="","",OFFSET('Sanitation Data'!$D$30,0,10*ROW('Sanitation Data'!D173)))</f>
        <v/>
      </c>
      <c r="CN179" s="390" t="str">
        <f ca="1">+IF(OFFSET('Sanitation Data'!$D$31,0,10*ROW('Sanitation Data'!D173))="","",OFFSET('Sanitation Data'!$D$31,0,10*ROW('Sanitation Data'!D173)))</f>
        <v/>
      </c>
      <c r="CO179" s="390" t="str">
        <f ca="1">+IF(OFFSET('Sanitation Data'!$D$32,0,10*ROW('Sanitation Data'!D173))="","",OFFSET('Sanitation Data'!$D$32,0,10*ROW('Sanitation Data'!D173)))</f>
        <v/>
      </c>
      <c r="CP179" s="390" t="str">
        <f ca="1">+IF(OFFSET('Sanitation Data'!$E$28,0,10*ROW('Sanitation Data'!E173))="","",OFFSET('Sanitation Data'!$E$28,0,10*ROW('Sanitation Data'!E173)))</f>
        <v/>
      </c>
      <c r="CQ179" s="390" t="str">
        <f ca="1">+IF(OFFSET('Sanitation Data'!$E$29,0,10*ROW('Sanitation Data'!E173))="","",OFFSET('Sanitation Data'!$E$29,0,10*ROW('Sanitation Data'!E173)))</f>
        <v/>
      </c>
      <c r="CR179" s="390" t="str">
        <f ca="1">+IF(OFFSET('Sanitation Data'!$E$30,0,10*ROW('Sanitation Data'!E173))="","",OFFSET('Sanitation Data'!$E$30,0,10*ROW('Sanitation Data'!E173)))</f>
        <v/>
      </c>
      <c r="CS179" s="390" t="str">
        <f ca="1">+IF(OFFSET('Sanitation Data'!$E$31,0,10*ROW('Sanitation Data'!E173))="","",OFFSET('Sanitation Data'!$E$31,0,10*ROW('Sanitation Data'!E173)))</f>
        <v/>
      </c>
      <c r="CT179" s="390" t="str">
        <f ca="1">+IF(OFFSET('Sanitation Data'!$E$32,0,10*ROW('Sanitation Data'!E173))="","",OFFSET('Sanitation Data'!$E$32,0,10*ROW('Sanitation Data'!E173)))</f>
        <v/>
      </c>
      <c r="CU179" s="390" t="str">
        <f ca="1">+IF(OFFSET('Sanitation Data'!$F$28,0,10*ROW('Sanitation Data'!F173))="","",OFFSET('Sanitation Data'!$F$28,0,10*ROW('Sanitation Data'!F173)))</f>
        <v/>
      </c>
      <c r="CV179" s="390" t="str">
        <f ca="1">+IF(OFFSET('Sanitation Data'!$F$29,0,10*ROW('Sanitation Data'!F173))="","",OFFSET('Sanitation Data'!$F$29,0,10*ROW('Sanitation Data'!F173)))</f>
        <v/>
      </c>
      <c r="CW179" s="390" t="str">
        <f ca="1">+IF(OFFSET('Sanitation Data'!$F$30,0,10*ROW('Sanitation Data'!F173))="","",OFFSET('Sanitation Data'!$F$30,0,10*ROW('Sanitation Data'!F173)))</f>
        <v/>
      </c>
      <c r="CX179" s="390" t="str">
        <f ca="1">+IF(OFFSET('Sanitation Data'!$F$31,0,10*ROW('Sanitation Data'!F173))="","",OFFSET('Sanitation Data'!$F$31,0,10*ROW('Sanitation Data'!F173)))</f>
        <v/>
      </c>
      <c r="CY179" s="390" t="str">
        <f ca="1">+IF(OFFSET('Sanitation Data'!$F$32,0,10*ROW('Sanitation Data'!F173))="","",OFFSET('Sanitation Data'!$F$32,0,10*ROW('Sanitation Data'!F173)))</f>
        <v/>
      </c>
      <c r="CZ179" s="390" t="str">
        <f ca="1">+IF(OFFSET('Sanitation Data'!$G$28,0,10*ROW('Sanitation Data'!G173))="","",OFFSET('Sanitation Data'!$G$28,0,10*ROW('Sanitation Data'!G173)))</f>
        <v/>
      </c>
      <c r="DA179" s="390" t="str">
        <f ca="1">+IF(OFFSET('Sanitation Data'!$G$29,0,10*ROW('Sanitation Data'!G173))="","",OFFSET('Sanitation Data'!$G$29,0,10*ROW('Sanitation Data'!G173)))</f>
        <v/>
      </c>
      <c r="DB179" s="390" t="str">
        <f ca="1">+IF(OFFSET('Sanitation Data'!$G$30,0,10*ROW('Sanitation Data'!G173))="","",OFFSET('Sanitation Data'!$G$30,0,10*ROW('Sanitation Data'!G173)))</f>
        <v/>
      </c>
      <c r="DC179" s="390" t="str">
        <f ca="1">+IF(OFFSET('Sanitation Data'!$G$31,0,10*ROW('Sanitation Data'!G173))="","",OFFSET('Sanitation Data'!$G$31,0,10*ROW('Sanitation Data'!G173)))</f>
        <v/>
      </c>
      <c r="DD179" s="390" t="str">
        <f ca="1">+IF(OFFSET('Sanitation Data'!$G$32,0,10*ROW('Sanitation Data'!G173))="","",OFFSET('Sanitation Data'!$G$32,0,10*ROW('Sanitation Data'!G173)))</f>
        <v/>
      </c>
      <c r="DE179" s="390" t="str">
        <f ca="1">+IF(OFFSET('Sanitation Data'!$H$28,0,10*ROW('Sanitation Data'!H173))="","",OFFSET('Sanitation Data'!$H$28,0,10*ROW('Sanitation Data'!H173)))</f>
        <v/>
      </c>
      <c r="DF179" s="390" t="str">
        <f ca="1">+IF(OFFSET('Sanitation Data'!$H$29,0,10*ROW('Sanitation Data'!H173))="","",OFFSET('Sanitation Data'!$H$29,0,10*ROW('Sanitation Data'!H173)))</f>
        <v/>
      </c>
      <c r="DG179" s="390" t="str">
        <f ca="1">+IF(OFFSET('Sanitation Data'!$H$30,0,10*ROW('Sanitation Data'!H173))="","",OFFSET('Sanitation Data'!$H$30,0,10*ROW('Sanitation Data'!H173)))</f>
        <v/>
      </c>
      <c r="DH179" s="390" t="str">
        <f ca="1">+IF(OFFSET('Sanitation Data'!$H$31,0,10*ROW('Sanitation Data'!H173))="","",OFFSET('Sanitation Data'!$H$31,0,10*ROW('Sanitation Data'!H173)))</f>
        <v/>
      </c>
      <c r="DI179" s="390" t="str">
        <f ca="1">+IF(OFFSET('Sanitation Data'!$H$32,0,10*ROW('Sanitation Data'!H173))="","",OFFSET('Sanitation Data'!$H$32,0,10*ROW('Sanitation Data'!H173)))</f>
        <v/>
      </c>
      <c r="DJ179" s="390" t="str">
        <f ca="1">+IF(OFFSET('Sanitation Data'!$I$28,0,10*ROW('Sanitation Data'!I173))="","",OFFSET('Sanitation Data'!$I$28,0,10*ROW('Sanitation Data'!I173)))</f>
        <v/>
      </c>
      <c r="DK179" s="390" t="str">
        <f ca="1">+IF(OFFSET('Sanitation Data'!$I$29,0,10*ROW('Sanitation Data'!I173))="","",OFFSET('Sanitation Data'!$I$29,0,10*ROW('Sanitation Data'!I173)))</f>
        <v/>
      </c>
      <c r="DL179" s="390" t="str">
        <f ca="1">+IF(OFFSET('Sanitation Data'!$I$30,0,10*ROW('Sanitation Data'!I173))="","",OFFSET('Sanitation Data'!$I$30,0,10*ROW('Sanitation Data'!I173)))</f>
        <v/>
      </c>
      <c r="DM179" s="390" t="str">
        <f ca="1">+IF(OFFSET('Sanitation Data'!$I$31,0,10*ROW('Sanitation Data'!I173))="","",OFFSET('Sanitation Data'!$I$31,0,10*ROW('Sanitation Data'!I173)))</f>
        <v/>
      </c>
      <c r="DN179" s="390" t="str">
        <f ca="1">+IF(OFFSET('Sanitation Data'!$I$32,0,10*ROW('Sanitation Data'!I173))="","",OFFSET('Sanitation Data'!$I$32,0,10*ROW('Sanitation Data'!I173)))</f>
        <v/>
      </c>
      <c r="DO179" s="390" t="str">
        <f ca="1">+IF(OFFSET('Hygiene Data'!$D$11,0,10*ROW('Hygiene Data'!D173))="","",OFFSET('Hygiene Data'!$D$11,0,10*ROW('Hygiene Data'!D173)))</f>
        <v/>
      </c>
      <c r="DP179" s="390" t="str">
        <f ca="1">+IF(OFFSET('Hygiene Data'!$D$12,0,10*ROW('Hygiene Data'!D173))="","",OFFSET('Hygiene Data'!$D$12,0,10*ROW('Hygiene Data'!D173)))</f>
        <v/>
      </c>
      <c r="DQ179" s="390" t="str">
        <f ca="1">+IF(OFFSET('Hygiene Data'!$D$13,0,10*ROW('Hygiene Data'!D173))="","",OFFSET('Hygiene Data'!$D$13,0,10*ROW('Hygiene Data'!D173)))</f>
        <v/>
      </c>
      <c r="DR179" s="390" t="str">
        <f ca="1">+IF(OFFSET('Hygiene Data'!$E$11,0,10*ROW('Hygiene Data'!E173))="","",OFFSET('Hygiene Data'!$E$11,0,10*ROW('Hygiene Data'!E173)))</f>
        <v/>
      </c>
      <c r="DS179" s="390" t="str">
        <f ca="1">+IF(OFFSET('Hygiene Data'!$E$12,0,10*ROW('Hygiene Data'!E173))="","",OFFSET('Hygiene Data'!$E$12,0,10*ROW('Hygiene Data'!E173)))</f>
        <v/>
      </c>
      <c r="DT179" s="390" t="str">
        <f ca="1">+IF(OFFSET('Hygiene Data'!$E$13,0,10*ROW('Hygiene Data'!E173))="","",OFFSET('Hygiene Data'!$E$13,0,10*ROW('Hygiene Data'!E173)))</f>
        <v/>
      </c>
      <c r="DU179" s="390" t="str">
        <f ca="1">+IF(OFFSET('Hygiene Data'!$F$11,0,10*ROW('Hygiene Data'!F173))="","",OFFSET('Hygiene Data'!$F$11,0,10*ROW('Hygiene Data'!F173)))</f>
        <v/>
      </c>
      <c r="DV179" s="390" t="str">
        <f ca="1">+IF(OFFSET('Hygiene Data'!$F$12,0,10*ROW('Hygiene Data'!F173))="","",OFFSET('Hygiene Data'!$F$12,0,10*ROW('Hygiene Data'!F173)))</f>
        <v/>
      </c>
      <c r="DW179" s="390" t="str">
        <f ca="1">+IF(OFFSET('Hygiene Data'!$F$13,0,10*ROW('Hygiene Data'!F173))="","",OFFSET('Hygiene Data'!$F$13,0,10*ROW('Hygiene Data'!F173)))</f>
        <v/>
      </c>
      <c r="DX179" s="390" t="str">
        <f ca="1">+IF(OFFSET('Hygiene Data'!$G$11,0,10*ROW('Hygiene Data'!G173))="","",OFFSET('Hygiene Data'!$G$11,0,10*ROW('Hygiene Data'!G173)))</f>
        <v/>
      </c>
      <c r="DY179" s="390" t="str">
        <f ca="1">+IF(OFFSET('Hygiene Data'!$G$12,0,10*ROW('Hygiene Data'!G173))="","",OFFSET('Hygiene Data'!$G$12,0,10*ROW('Hygiene Data'!G173)))</f>
        <v/>
      </c>
      <c r="DZ179" s="390" t="str">
        <f ca="1">+IF(OFFSET('Hygiene Data'!$G$13,0,10*ROW('Hygiene Data'!G173))="","",OFFSET('Hygiene Data'!$G$13,0,10*ROW('Hygiene Data'!G173)))</f>
        <v/>
      </c>
      <c r="EA179" s="390" t="str">
        <f ca="1">+IF(OFFSET('Hygiene Data'!$H$11,0,10*ROW('Hygiene Data'!H173))="","",OFFSET('Hygiene Data'!$H$11,0,10*ROW('Hygiene Data'!H173)))</f>
        <v/>
      </c>
      <c r="EB179" s="390" t="str">
        <f ca="1">+IF(OFFSET('Hygiene Data'!$H$12,0,10*ROW('Hygiene Data'!H173))="","",OFFSET('Hygiene Data'!$H$12,0,10*ROW('Hygiene Data'!H173)))</f>
        <v/>
      </c>
      <c r="EC179" s="390" t="str">
        <f ca="1">+IF(OFFSET('Hygiene Data'!$H$13,0,10*ROW('Hygiene Data'!H173))="","",OFFSET('Hygiene Data'!$H$13,0,10*ROW('Hygiene Data'!H173)))</f>
        <v/>
      </c>
      <c r="ED179" s="390" t="str">
        <f ca="1">+IF(OFFSET('Hygiene Data'!$I$11,0,10*ROW('Hygiene Data'!I173))="","",OFFSET('Hygiene Data'!$I$11,0,10*ROW('Hygiene Data'!I173)))</f>
        <v/>
      </c>
      <c r="EE179" s="390" t="str">
        <f ca="1">+IF(OFFSET('Hygiene Data'!$I$12,0,10*ROW('Hygiene Data'!I173))="","",OFFSET('Hygiene Data'!$I$12,0,10*ROW('Hygiene Data'!I173)))</f>
        <v/>
      </c>
      <c r="EF179" s="390" t="str">
        <f ca="1">+IF(OFFSET('Hygiene Data'!$I$13,0,10*ROW('Hygiene Data'!I173))="","",OFFSET('Hygiene Data'!$I$13,0,10*ROW('Hygiene Data'!I173)))</f>
        <v/>
      </c>
    </row>
    <row r="180" spans="1:136" x14ac:dyDescent="0.25">
      <c r="A180" s="499" t="str">
        <f ca="1">+IF(OFFSET('Water Data'!$B$2,0,10*ROW('Water Data'!E174))="","",OFFSET('Water Data'!$B$2,0,10*ROW('Water Data'!E174)))</f>
        <v/>
      </c>
      <c r="B180" s="499"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26" t="str">
        <f t="shared" ca="1" si="2"/>
        <v/>
      </c>
      <c r="D180" s="527"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27"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27"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27"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27"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27"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27"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27"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27"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27"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27"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27"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27"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27"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27"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27"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27"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27"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28"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28"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28"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28"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28"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28"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28"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28"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28"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28"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28"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28"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28"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28"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28"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28"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28"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28"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28"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28"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28"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28"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28"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28"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28"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28"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28"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28"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28"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28"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29"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605"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29"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29"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29"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29"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29"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29"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29"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29"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29"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29"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29"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29"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29"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29"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29"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29"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90" t="str">
        <f ca="1">+IF(OFFSET('Water Data'!$D$27,0,10*ROW('Water Data'!D174))="","",OFFSET('Water Data'!$D$27,0,10*ROW('Water Data'!D174)))</f>
        <v/>
      </c>
      <c r="BT180" s="390" t="str">
        <f ca="1">+IF(OFFSET('Water Data'!$D$28,0,10*ROW('Water Data'!D174))="","",OFFSET('Water Data'!$D$28,0,10*ROW('Water Data'!D174)))</f>
        <v/>
      </c>
      <c r="BU180" s="390" t="str">
        <f ca="1">+IF(OFFSET('Water Data'!$D$29,0,10*ROW('Water Data'!D174))="","",OFFSET('Water Data'!$D$29,0,10*ROW('Water Data'!D174)))</f>
        <v/>
      </c>
      <c r="BV180" s="390" t="str">
        <f ca="1">+IF(OFFSET('Water Data'!$E$27,0,10*ROW('Water Data'!E174))="","",OFFSET('Water Data'!$E$27,0,10*ROW('Water Data'!E174)))</f>
        <v/>
      </c>
      <c r="BW180" s="390" t="str">
        <f ca="1">+IF(OFFSET('Water Data'!$E$28,0,10*ROW('Water Data'!E174))="","",OFFSET('Water Data'!$E$28,0,10*ROW('Water Data'!E174)))</f>
        <v/>
      </c>
      <c r="BX180" s="390" t="str">
        <f ca="1">+IF(OFFSET('Water Data'!$E$29,0,10*ROW('Water Data'!E174))="","",OFFSET('Water Data'!$E$29,0,10*ROW('Water Data'!E174)))</f>
        <v/>
      </c>
      <c r="BY180" s="390" t="str">
        <f ca="1">+IF(OFFSET('Water Data'!$F$27,0,10*ROW('Water Data'!F174))="","",OFFSET('Water Data'!$F$27,0,10*ROW('Water Data'!F174)))</f>
        <v/>
      </c>
      <c r="BZ180" s="390" t="str">
        <f ca="1">+IF(OFFSET('Water Data'!$F$28,0,10*ROW('Water Data'!F174))="","",OFFSET('Water Data'!$F$28,0,10*ROW('Water Data'!F174)))</f>
        <v/>
      </c>
      <c r="CA180" s="390" t="str">
        <f ca="1">+IF(OFFSET('Water Data'!$F$29,0,10*ROW('Water Data'!F174))="","",OFFSET('Water Data'!$F$29,0,10*ROW('Water Data'!F174)))</f>
        <v/>
      </c>
      <c r="CB180" s="390" t="str">
        <f ca="1">+IF(OFFSET('Water Data'!$G$27,0,10*ROW('Water Data'!G174))="","",OFFSET('Water Data'!$G$27,0,10*ROW('Water Data'!G174)))</f>
        <v/>
      </c>
      <c r="CC180" s="390" t="str">
        <f ca="1">+IF(OFFSET('Water Data'!$G$28,0,10*ROW('Water Data'!G174))="","",OFFSET('Water Data'!$G$28,0,10*ROW('Water Data'!G174)))</f>
        <v/>
      </c>
      <c r="CD180" s="390" t="str">
        <f ca="1">+IF(OFFSET('Water Data'!$G$29,0,10*ROW('Water Data'!G174))="","",OFFSET('Water Data'!$G$29,0,10*ROW('Water Data'!G174)))</f>
        <v/>
      </c>
      <c r="CE180" s="390" t="str">
        <f ca="1">+IF(OFFSET('Water Data'!$H$27,0,10*ROW('Water Data'!H174))="","",OFFSET('Water Data'!$H$27,0,10*ROW('Water Data'!H174)))</f>
        <v/>
      </c>
      <c r="CF180" s="390" t="str">
        <f ca="1">+IF(OFFSET('Water Data'!$H$28,0,10*ROW('Water Data'!H174))="","",OFFSET('Water Data'!$H$28,0,10*ROW('Water Data'!H174)))</f>
        <v/>
      </c>
      <c r="CG180" s="390" t="str">
        <f ca="1">+IF(OFFSET('Water Data'!$H$29,0,10*ROW('Water Data'!H174))="","",OFFSET('Water Data'!$H$29,0,10*ROW('Water Data'!H174)))</f>
        <v/>
      </c>
      <c r="CH180" s="390" t="str">
        <f ca="1">+IF(OFFSET('Water Data'!$I$27,0,10*ROW('Water Data'!I174))="","",OFFSET('Water Data'!$I$27,0,10*ROW('Water Data'!I174)))</f>
        <v/>
      </c>
      <c r="CI180" s="390" t="str">
        <f ca="1">+IF(OFFSET('Water Data'!$I$28,0,10*ROW('Water Data'!I174))="","",OFFSET('Water Data'!$I$28,0,10*ROW('Water Data'!I174)))</f>
        <v/>
      </c>
      <c r="CJ180" s="390" t="str">
        <f ca="1">+IF(OFFSET('Water Data'!$I$29,0,10*ROW('Water Data'!I174))="","",OFFSET('Water Data'!$I$29,0,10*ROW('Water Data'!I174)))</f>
        <v/>
      </c>
      <c r="CK180" s="390" t="str">
        <f ca="1">+IF(OFFSET('Sanitation Data'!$D$28,0,10*ROW('Sanitation Data'!D174))="","",OFFSET('Sanitation Data'!$D$28,0,10*ROW('Sanitation Data'!D174)))</f>
        <v/>
      </c>
      <c r="CL180" s="390" t="str">
        <f ca="1">+IF(OFFSET('Sanitation Data'!$D$29,0,10*ROW('Sanitation Data'!D174))="","",OFFSET('Sanitation Data'!$D$29,0,10*ROW('Sanitation Data'!D174)))</f>
        <v/>
      </c>
      <c r="CM180" s="390" t="str">
        <f ca="1">+IF(OFFSET('Sanitation Data'!$D$30,0,10*ROW('Sanitation Data'!D174))="","",OFFSET('Sanitation Data'!$D$30,0,10*ROW('Sanitation Data'!D174)))</f>
        <v/>
      </c>
      <c r="CN180" s="390" t="str">
        <f ca="1">+IF(OFFSET('Sanitation Data'!$D$31,0,10*ROW('Sanitation Data'!D174))="","",OFFSET('Sanitation Data'!$D$31,0,10*ROW('Sanitation Data'!D174)))</f>
        <v/>
      </c>
      <c r="CO180" s="390" t="str">
        <f ca="1">+IF(OFFSET('Sanitation Data'!$D$32,0,10*ROW('Sanitation Data'!D174))="","",OFFSET('Sanitation Data'!$D$32,0,10*ROW('Sanitation Data'!D174)))</f>
        <v/>
      </c>
      <c r="CP180" s="390" t="str">
        <f ca="1">+IF(OFFSET('Sanitation Data'!$E$28,0,10*ROW('Sanitation Data'!E174))="","",OFFSET('Sanitation Data'!$E$28,0,10*ROW('Sanitation Data'!E174)))</f>
        <v/>
      </c>
      <c r="CQ180" s="390" t="str">
        <f ca="1">+IF(OFFSET('Sanitation Data'!$E$29,0,10*ROW('Sanitation Data'!E174))="","",OFFSET('Sanitation Data'!$E$29,0,10*ROW('Sanitation Data'!E174)))</f>
        <v/>
      </c>
      <c r="CR180" s="390" t="str">
        <f ca="1">+IF(OFFSET('Sanitation Data'!$E$30,0,10*ROW('Sanitation Data'!E174))="","",OFFSET('Sanitation Data'!$E$30,0,10*ROW('Sanitation Data'!E174)))</f>
        <v/>
      </c>
      <c r="CS180" s="390" t="str">
        <f ca="1">+IF(OFFSET('Sanitation Data'!$E$31,0,10*ROW('Sanitation Data'!E174))="","",OFFSET('Sanitation Data'!$E$31,0,10*ROW('Sanitation Data'!E174)))</f>
        <v/>
      </c>
      <c r="CT180" s="390" t="str">
        <f ca="1">+IF(OFFSET('Sanitation Data'!$E$32,0,10*ROW('Sanitation Data'!E174))="","",OFFSET('Sanitation Data'!$E$32,0,10*ROW('Sanitation Data'!E174)))</f>
        <v/>
      </c>
      <c r="CU180" s="390" t="str">
        <f ca="1">+IF(OFFSET('Sanitation Data'!$F$28,0,10*ROW('Sanitation Data'!F174))="","",OFFSET('Sanitation Data'!$F$28,0,10*ROW('Sanitation Data'!F174)))</f>
        <v/>
      </c>
      <c r="CV180" s="390" t="str">
        <f ca="1">+IF(OFFSET('Sanitation Data'!$F$29,0,10*ROW('Sanitation Data'!F174))="","",OFFSET('Sanitation Data'!$F$29,0,10*ROW('Sanitation Data'!F174)))</f>
        <v/>
      </c>
      <c r="CW180" s="390" t="str">
        <f ca="1">+IF(OFFSET('Sanitation Data'!$F$30,0,10*ROW('Sanitation Data'!F174))="","",OFFSET('Sanitation Data'!$F$30,0,10*ROW('Sanitation Data'!F174)))</f>
        <v/>
      </c>
      <c r="CX180" s="390" t="str">
        <f ca="1">+IF(OFFSET('Sanitation Data'!$F$31,0,10*ROW('Sanitation Data'!F174))="","",OFFSET('Sanitation Data'!$F$31,0,10*ROW('Sanitation Data'!F174)))</f>
        <v/>
      </c>
      <c r="CY180" s="390" t="str">
        <f ca="1">+IF(OFFSET('Sanitation Data'!$F$32,0,10*ROW('Sanitation Data'!F174))="","",OFFSET('Sanitation Data'!$F$32,0,10*ROW('Sanitation Data'!F174)))</f>
        <v/>
      </c>
      <c r="CZ180" s="390" t="str">
        <f ca="1">+IF(OFFSET('Sanitation Data'!$G$28,0,10*ROW('Sanitation Data'!G174))="","",OFFSET('Sanitation Data'!$G$28,0,10*ROW('Sanitation Data'!G174)))</f>
        <v/>
      </c>
      <c r="DA180" s="390" t="str">
        <f ca="1">+IF(OFFSET('Sanitation Data'!$G$29,0,10*ROW('Sanitation Data'!G174))="","",OFFSET('Sanitation Data'!$G$29,0,10*ROW('Sanitation Data'!G174)))</f>
        <v/>
      </c>
      <c r="DB180" s="390" t="str">
        <f ca="1">+IF(OFFSET('Sanitation Data'!$G$30,0,10*ROW('Sanitation Data'!G174))="","",OFFSET('Sanitation Data'!$G$30,0,10*ROW('Sanitation Data'!G174)))</f>
        <v/>
      </c>
      <c r="DC180" s="390" t="str">
        <f ca="1">+IF(OFFSET('Sanitation Data'!$G$31,0,10*ROW('Sanitation Data'!G174))="","",OFFSET('Sanitation Data'!$G$31,0,10*ROW('Sanitation Data'!G174)))</f>
        <v/>
      </c>
      <c r="DD180" s="390" t="str">
        <f ca="1">+IF(OFFSET('Sanitation Data'!$G$32,0,10*ROW('Sanitation Data'!G174))="","",OFFSET('Sanitation Data'!$G$32,0,10*ROW('Sanitation Data'!G174)))</f>
        <v/>
      </c>
      <c r="DE180" s="390" t="str">
        <f ca="1">+IF(OFFSET('Sanitation Data'!$H$28,0,10*ROW('Sanitation Data'!H174))="","",OFFSET('Sanitation Data'!$H$28,0,10*ROW('Sanitation Data'!H174)))</f>
        <v/>
      </c>
      <c r="DF180" s="390" t="str">
        <f ca="1">+IF(OFFSET('Sanitation Data'!$H$29,0,10*ROW('Sanitation Data'!H174))="","",OFFSET('Sanitation Data'!$H$29,0,10*ROW('Sanitation Data'!H174)))</f>
        <v/>
      </c>
      <c r="DG180" s="390" t="str">
        <f ca="1">+IF(OFFSET('Sanitation Data'!$H$30,0,10*ROW('Sanitation Data'!H174))="","",OFFSET('Sanitation Data'!$H$30,0,10*ROW('Sanitation Data'!H174)))</f>
        <v/>
      </c>
      <c r="DH180" s="390" t="str">
        <f ca="1">+IF(OFFSET('Sanitation Data'!$H$31,0,10*ROW('Sanitation Data'!H174))="","",OFFSET('Sanitation Data'!$H$31,0,10*ROW('Sanitation Data'!H174)))</f>
        <v/>
      </c>
      <c r="DI180" s="390" t="str">
        <f ca="1">+IF(OFFSET('Sanitation Data'!$H$32,0,10*ROW('Sanitation Data'!H174))="","",OFFSET('Sanitation Data'!$H$32,0,10*ROW('Sanitation Data'!H174)))</f>
        <v/>
      </c>
      <c r="DJ180" s="390" t="str">
        <f ca="1">+IF(OFFSET('Sanitation Data'!$I$28,0,10*ROW('Sanitation Data'!I174))="","",OFFSET('Sanitation Data'!$I$28,0,10*ROW('Sanitation Data'!I174)))</f>
        <v/>
      </c>
      <c r="DK180" s="390" t="str">
        <f ca="1">+IF(OFFSET('Sanitation Data'!$I$29,0,10*ROW('Sanitation Data'!I174))="","",OFFSET('Sanitation Data'!$I$29,0,10*ROW('Sanitation Data'!I174)))</f>
        <v/>
      </c>
      <c r="DL180" s="390" t="str">
        <f ca="1">+IF(OFFSET('Sanitation Data'!$I$30,0,10*ROW('Sanitation Data'!I174))="","",OFFSET('Sanitation Data'!$I$30,0,10*ROW('Sanitation Data'!I174)))</f>
        <v/>
      </c>
      <c r="DM180" s="390" t="str">
        <f ca="1">+IF(OFFSET('Sanitation Data'!$I$31,0,10*ROW('Sanitation Data'!I174))="","",OFFSET('Sanitation Data'!$I$31,0,10*ROW('Sanitation Data'!I174)))</f>
        <v/>
      </c>
      <c r="DN180" s="390" t="str">
        <f ca="1">+IF(OFFSET('Sanitation Data'!$I$32,0,10*ROW('Sanitation Data'!I174))="","",OFFSET('Sanitation Data'!$I$32,0,10*ROW('Sanitation Data'!I174)))</f>
        <v/>
      </c>
      <c r="DO180" s="390" t="str">
        <f ca="1">+IF(OFFSET('Hygiene Data'!$D$11,0,10*ROW('Hygiene Data'!D174))="","",OFFSET('Hygiene Data'!$D$11,0,10*ROW('Hygiene Data'!D174)))</f>
        <v/>
      </c>
      <c r="DP180" s="390" t="str">
        <f ca="1">+IF(OFFSET('Hygiene Data'!$D$12,0,10*ROW('Hygiene Data'!D174))="","",OFFSET('Hygiene Data'!$D$12,0,10*ROW('Hygiene Data'!D174)))</f>
        <v/>
      </c>
      <c r="DQ180" s="390" t="str">
        <f ca="1">+IF(OFFSET('Hygiene Data'!$D$13,0,10*ROW('Hygiene Data'!D174))="","",OFFSET('Hygiene Data'!$D$13,0,10*ROW('Hygiene Data'!D174)))</f>
        <v/>
      </c>
      <c r="DR180" s="390" t="str">
        <f ca="1">+IF(OFFSET('Hygiene Data'!$E$11,0,10*ROW('Hygiene Data'!E174))="","",OFFSET('Hygiene Data'!$E$11,0,10*ROW('Hygiene Data'!E174)))</f>
        <v/>
      </c>
      <c r="DS180" s="390" t="str">
        <f ca="1">+IF(OFFSET('Hygiene Data'!$E$12,0,10*ROW('Hygiene Data'!E174))="","",OFFSET('Hygiene Data'!$E$12,0,10*ROW('Hygiene Data'!E174)))</f>
        <v/>
      </c>
      <c r="DT180" s="390" t="str">
        <f ca="1">+IF(OFFSET('Hygiene Data'!$E$13,0,10*ROW('Hygiene Data'!E174))="","",OFFSET('Hygiene Data'!$E$13,0,10*ROW('Hygiene Data'!E174)))</f>
        <v/>
      </c>
      <c r="DU180" s="390" t="str">
        <f ca="1">+IF(OFFSET('Hygiene Data'!$F$11,0,10*ROW('Hygiene Data'!F174))="","",OFFSET('Hygiene Data'!$F$11,0,10*ROW('Hygiene Data'!F174)))</f>
        <v/>
      </c>
      <c r="DV180" s="390" t="str">
        <f ca="1">+IF(OFFSET('Hygiene Data'!$F$12,0,10*ROW('Hygiene Data'!F174))="","",OFFSET('Hygiene Data'!$F$12,0,10*ROW('Hygiene Data'!F174)))</f>
        <v/>
      </c>
      <c r="DW180" s="390" t="str">
        <f ca="1">+IF(OFFSET('Hygiene Data'!$F$13,0,10*ROW('Hygiene Data'!F174))="","",OFFSET('Hygiene Data'!$F$13,0,10*ROW('Hygiene Data'!F174)))</f>
        <v/>
      </c>
      <c r="DX180" s="390" t="str">
        <f ca="1">+IF(OFFSET('Hygiene Data'!$G$11,0,10*ROW('Hygiene Data'!G174))="","",OFFSET('Hygiene Data'!$G$11,0,10*ROW('Hygiene Data'!G174)))</f>
        <v/>
      </c>
      <c r="DY180" s="390" t="str">
        <f ca="1">+IF(OFFSET('Hygiene Data'!$G$12,0,10*ROW('Hygiene Data'!G174))="","",OFFSET('Hygiene Data'!$G$12,0,10*ROW('Hygiene Data'!G174)))</f>
        <v/>
      </c>
      <c r="DZ180" s="390" t="str">
        <f ca="1">+IF(OFFSET('Hygiene Data'!$G$13,0,10*ROW('Hygiene Data'!G174))="","",OFFSET('Hygiene Data'!$G$13,0,10*ROW('Hygiene Data'!G174)))</f>
        <v/>
      </c>
      <c r="EA180" s="390" t="str">
        <f ca="1">+IF(OFFSET('Hygiene Data'!$H$11,0,10*ROW('Hygiene Data'!H174))="","",OFFSET('Hygiene Data'!$H$11,0,10*ROW('Hygiene Data'!H174)))</f>
        <v/>
      </c>
      <c r="EB180" s="390" t="str">
        <f ca="1">+IF(OFFSET('Hygiene Data'!$H$12,0,10*ROW('Hygiene Data'!H174))="","",OFFSET('Hygiene Data'!$H$12,0,10*ROW('Hygiene Data'!H174)))</f>
        <v/>
      </c>
      <c r="EC180" s="390" t="str">
        <f ca="1">+IF(OFFSET('Hygiene Data'!$H$13,0,10*ROW('Hygiene Data'!H174))="","",OFFSET('Hygiene Data'!$H$13,0,10*ROW('Hygiene Data'!H174)))</f>
        <v/>
      </c>
      <c r="ED180" s="390" t="str">
        <f ca="1">+IF(OFFSET('Hygiene Data'!$I$11,0,10*ROW('Hygiene Data'!I174))="","",OFFSET('Hygiene Data'!$I$11,0,10*ROW('Hygiene Data'!I174)))</f>
        <v/>
      </c>
      <c r="EE180" s="390" t="str">
        <f ca="1">+IF(OFFSET('Hygiene Data'!$I$12,0,10*ROW('Hygiene Data'!I174))="","",OFFSET('Hygiene Data'!$I$12,0,10*ROW('Hygiene Data'!I174)))</f>
        <v/>
      </c>
      <c r="EF180" s="390" t="str">
        <f ca="1">+IF(OFFSET('Hygiene Data'!$I$13,0,10*ROW('Hygiene Data'!I174))="","",OFFSET('Hygiene Data'!$I$13,0,10*ROW('Hygiene Data'!I174)))</f>
        <v/>
      </c>
    </row>
    <row r="181" spans="1:136" x14ac:dyDescent="0.25">
      <c r="A181" s="499" t="str">
        <f ca="1">+IF(OFFSET('Water Data'!$B$2,0,10*ROW('Water Data'!E175))="","",OFFSET('Water Data'!$B$2,0,10*ROW('Water Data'!E175)))</f>
        <v/>
      </c>
      <c r="B181" s="499"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26" t="str">
        <f t="shared" ca="1" si="2"/>
        <v/>
      </c>
      <c r="D181" s="527"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27"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27"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27"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27"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27"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27"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27"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27"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27"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27"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27"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27"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27"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27"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27"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27"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27"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28"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28"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28"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28"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28"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28"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28"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28"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28"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28"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28"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28"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28"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28"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28"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28"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28"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28"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28"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28"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28"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28"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28"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28"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28"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28"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28"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28"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28"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28"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29"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605"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29"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29"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29"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29"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29"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29"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29"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29"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29"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29"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29"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29"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29"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29"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29"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29"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90" t="str">
        <f ca="1">+IF(OFFSET('Water Data'!$D$27,0,10*ROW('Water Data'!D175))="","",OFFSET('Water Data'!$D$27,0,10*ROW('Water Data'!D175)))</f>
        <v/>
      </c>
      <c r="BT181" s="390" t="str">
        <f ca="1">+IF(OFFSET('Water Data'!$D$28,0,10*ROW('Water Data'!D175))="","",OFFSET('Water Data'!$D$28,0,10*ROW('Water Data'!D175)))</f>
        <v/>
      </c>
      <c r="BU181" s="390" t="str">
        <f ca="1">+IF(OFFSET('Water Data'!$D$29,0,10*ROW('Water Data'!D175))="","",OFFSET('Water Data'!$D$29,0,10*ROW('Water Data'!D175)))</f>
        <v/>
      </c>
      <c r="BV181" s="390" t="str">
        <f ca="1">+IF(OFFSET('Water Data'!$E$27,0,10*ROW('Water Data'!E175))="","",OFFSET('Water Data'!$E$27,0,10*ROW('Water Data'!E175)))</f>
        <v/>
      </c>
      <c r="BW181" s="390" t="str">
        <f ca="1">+IF(OFFSET('Water Data'!$E$28,0,10*ROW('Water Data'!E175))="","",OFFSET('Water Data'!$E$28,0,10*ROW('Water Data'!E175)))</f>
        <v/>
      </c>
      <c r="BX181" s="390" t="str">
        <f ca="1">+IF(OFFSET('Water Data'!$E$29,0,10*ROW('Water Data'!E175))="","",OFFSET('Water Data'!$E$29,0,10*ROW('Water Data'!E175)))</f>
        <v/>
      </c>
      <c r="BY181" s="390" t="str">
        <f ca="1">+IF(OFFSET('Water Data'!$F$27,0,10*ROW('Water Data'!F175))="","",OFFSET('Water Data'!$F$27,0,10*ROW('Water Data'!F175)))</f>
        <v/>
      </c>
      <c r="BZ181" s="390" t="str">
        <f ca="1">+IF(OFFSET('Water Data'!$F$28,0,10*ROW('Water Data'!F175))="","",OFFSET('Water Data'!$F$28,0,10*ROW('Water Data'!F175)))</f>
        <v/>
      </c>
      <c r="CA181" s="390" t="str">
        <f ca="1">+IF(OFFSET('Water Data'!$F$29,0,10*ROW('Water Data'!F175))="","",OFFSET('Water Data'!$F$29,0,10*ROW('Water Data'!F175)))</f>
        <v/>
      </c>
      <c r="CB181" s="390" t="str">
        <f ca="1">+IF(OFFSET('Water Data'!$G$27,0,10*ROW('Water Data'!G175))="","",OFFSET('Water Data'!$G$27,0,10*ROW('Water Data'!G175)))</f>
        <v/>
      </c>
      <c r="CC181" s="390" t="str">
        <f ca="1">+IF(OFFSET('Water Data'!$G$28,0,10*ROW('Water Data'!G175))="","",OFFSET('Water Data'!$G$28,0,10*ROW('Water Data'!G175)))</f>
        <v/>
      </c>
      <c r="CD181" s="390" t="str">
        <f ca="1">+IF(OFFSET('Water Data'!$G$29,0,10*ROW('Water Data'!G175))="","",OFFSET('Water Data'!$G$29,0,10*ROW('Water Data'!G175)))</f>
        <v/>
      </c>
      <c r="CE181" s="390" t="str">
        <f ca="1">+IF(OFFSET('Water Data'!$H$27,0,10*ROW('Water Data'!H175))="","",OFFSET('Water Data'!$H$27,0,10*ROW('Water Data'!H175)))</f>
        <v/>
      </c>
      <c r="CF181" s="390" t="str">
        <f ca="1">+IF(OFFSET('Water Data'!$H$28,0,10*ROW('Water Data'!H175))="","",OFFSET('Water Data'!$H$28,0,10*ROW('Water Data'!H175)))</f>
        <v/>
      </c>
      <c r="CG181" s="390" t="str">
        <f ca="1">+IF(OFFSET('Water Data'!$H$29,0,10*ROW('Water Data'!H175))="","",OFFSET('Water Data'!$H$29,0,10*ROW('Water Data'!H175)))</f>
        <v/>
      </c>
      <c r="CH181" s="390" t="str">
        <f ca="1">+IF(OFFSET('Water Data'!$I$27,0,10*ROW('Water Data'!I175))="","",OFFSET('Water Data'!$I$27,0,10*ROW('Water Data'!I175)))</f>
        <v/>
      </c>
      <c r="CI181" s="390" t="str">
        <f ca="1">+IF(OFFSET('Water Data'!$I$28,0,10*ROW('Water Data'!I175))="","",OFFSET('Water Data'!$I$28,0,10*ROW('Water Data'!I175)))</f>
        <v/>
      </c>
      <c r="CJ181" s="390" t="str">
        <f ca="1">+IF(OFFSET('Water Data'!$I$29,0,10*ROW('Water Data'!I175))="","",OFFSET('Water Data'!$I$29,0,10*ROW('Water Data'!I175)))</f>
        <v/>
      </c>
      <c r="CK181" s="390" t="str">
        <f ca="1">+IF(OFFSET('Sanitation Data'!$D$28,0,10*ROW('Sanitation Data'!D175))="","",OFFSET('Sanitation Data'!$D$28,0,10*ROW('Sanitation Data'!D175)))</f>
        <v/>
      </c>
      <c r="CL181" s="390" t="str">
        <f ca="1">+IF(OFFSET('Sanitation Data'!$D$29,0,10*ROW('Sanitation Data'!D175))="","",OFFSET('Sanitation Data'!$D$29,0,10*ROW('Sanitation Data'!D175)))</f>
        <v/>
      </c>
      <c r="CM181" s="390" t="str">
        <f ca="1">+IF(OFFSET('Sanitation Data'!$D$30,0,10*ROW('Sanitation Data'!D175))="","",OFFSET('Sanitation Data'!$D$30,0,10*ROW('Sanitation Data'!D175)))</f>
        <v/>
      </c>
      <c r="CN181" s="390" t="str">
        <f ca="1">+IF(OFFSET('Sanitation Data'!$D$31,0,10*ROW('Sanitation Data'!D175))="","",OFFSET('Sanitation Data'!$D$31,0,10*ROW('Sanitation Data'!D175)))</f>
        <v/>
      </c>
      <c r="CO181" s="390" t="str">
        <f ca="1">+IF(OFFSET('Sanitation Data'!$D$32,0,10*ROW('Sanitation Data'!D175))="","",OFFSET('Sanitation Data'!$D$32,0,10*ROW('Sanitation Data'!D175)))</f>
        <v/>
      </c>
      <c r="CP181" s="390" t="str">
        <f ca="1">+IF(OFFSET('Sanitation Data'!$E$28,0,10*ROW('Sanitation Data'!E175))="","",OFFSET('Sanitation Data'!$E$28,0,10*ROW('Sanitation Data'!E175)))</f>
        <v/>
      </c>
      <c r="CQ181" s="390" t="str">
        <f ca="1">+IF(OFFSET('Sanitation Data'!$E$29,0,10*ROW('Sanitation Data'!E175))="","",OFFSET('Sanitation Data'!$E$29,0,10*ROW('Sanitation Data'!E175)))</f>
        <v/>
      </c>
      <c r="CR181" s="390" t="str">
        <f ca="1">+IF(OFFSET('Sanitation Data'!$E$30,0,10*ROW('Sanitation Data'!E175))="","",OFFSET('Sanitation Data'!$E$30,0,10*ROW('Sanitation Data'!E175)))</f>
        <v/>
      </c>
      <c r="CS181" s="390" t="str">
        <f ca="1">+IF(OFFSET('Sanitation Data'!$E$31,0,10*ROW('Sanitation Data'!E175))="","",OFFSET('Sanitation Data'!$E$31,0,10*ROW('Sanitation Data'!E175)))</f>
        <v/>
      </c>
      <c r="CT181" s="390" t="str">
        <f ca="1">+IF(OFFSET('Sanitation Data'!$E$32,0,10*ROW('Sanitation Data'!E175))="","",OFFSET('Sanitation Data'!$E$32,0,10*ROW('Sanitation Data'!E175)))</f>
        <v/>
      </c>
      <c r="CU181" s="390" t="str">
        <f ca="1">+IF(OFFSET('Sanitation Data'!$F$28,0,10*ROW('Sanitation Data'!F175))="","",OFFSET('Sanitation Data'!$F$28,0,10*ROW('Sanitation Data'!F175)))</f>
        <v/>
      </c>
      <c r="CV181" s="390" t="str">
        <f ca="1">+IF(OFFSET('Sanitation Data'!$F$29,0,10*ROW('Sanitation Data'!F175))="","",OFFSET('Sanitation Data'!$F$29,0,10*ROW('Sanitation Data'!F175)))</f>
        <v/>
      </c>
      <c r="CW181" s="390" t="str">
        <f ca="1">+IF(OFFSET('Sanitation Data'!$F$30,0,10*ROW('Sanitation Data'!F175))="","",OFFSET('Sanitation Data'!$F$30,0,10*ROW('Sanitation Data'!F175)))</f>
        <v/>
      </c>
      <c r="CX181" s="390" t="str">
        <f ca="1">+IF(OFFSET('Sanitation Data'!$F$31,0,10*ROW('Sanitation Data'!F175))="","",OFFSET('Sanitation Data'!$F$31,0,10*ROW('Sanitation Data'!F175)))</f>
        <v/>
      </c>
      <c r="CY181" s="390" t="str">
        <f ca="1">+IF(OFFSET('Sanitation Data'!$F$32,0,10*ROW('Sanitation Data'!F175))="","",OFFSET('Sanitation Data'!$F$32,0,10*ROW('Sanitation Data'!F175)))</f>
        <v/>
      </c>
      <c r="CZ181" s="390" t="str">
        <f ca="1">+IF(OFFSET('Sanitation Data'!$G$28,0,10*ROW('Sanitation Data'!G175))="","",OFFSET('Sanitation Data'!$G$28,0,10*ROW('Sanitation Data'!G175)))</f>
        <v/>
      </c>
      <c r="DA181" s="390" t="str">
        <f ca="1">+IF(OFFSET('Sanitation Data'!$G$29,0,10*ROW('Sanitation Data'!G175))="","",OFFSET('Sanitation Data'!$G$29,0,10*ROW('Sanitation Data'!G175)))</f>
        <v/>
      </c>
      <c r="DB181" s="390" t="str">
        <f ca="1">+IF(OFFSET('Sanitation Data'!$G$30,0,10*ROW('Sanitation Data'!G175))="","",OFFSET('Sanitation Data'!$G$30,0,10*ROW('Sanitation Data'!G175)))</f>
        <v/>
      </c>
      <c r="DC181" s="390" t="str">
        <f ca="1">+IF(OFFSET('Sanitation Data'!$G$31,0,10*ROW('Sanitation Data'!G175))="","",OFFSET('Sanitation Data'!$G$31,0,10*ROW('Sanitation Data'!G175)))</f>
        <v/>
      </c>
      <c r="DD181" s="390" t="str">
        <f ca="1">+IF(OFFSET('Sanitation Data'!$G$32,0,10*ROW('Sanitation Data'!G175))="","",OFFSET('Sanitation Data'!$G$32,0,10*ROW('Sanitation Data'!G175)))</f>
        <v/>
      </c>
      <c r="DE181" s="390" t="str">
        <f ca="1">+IF(OFFSET('Sanitation Data'!$H$28,0,10*ROW('Sanitation Data'!H175))="","",OFFSET('Sanitation Data'!$H$28,0,10*ROW('Sanitation Data'!H175)))</f>
        <v/>
      </c>
      <c r="DF181" s="390" t="str">
        <f ca="1">+IF(OFFSET('Sanitation Data'!$H$29,0,10*ROW('Sanitation Data'!H175))="","",OFFSET('Sanitation Data'!$H$29,0,10*ROW('Sanitation Data'!H175)))</f>
        <v/>
      </c>
      <c r="DG181" s="390" t="str">
        <f ca="1">+IF(OFFSET('Sanitation Data'!$H$30,0,10*ROW('Sanitation Data'!H175))="","",OFFSET('Sanitation Data'!$H$30,0,10*ROW('Sanitation Data'!H175)))</f>
        <v/>
      </c>
      <c r="DH181" s="390" t="str">
        <f ca="1">+IF(OFFSET('Sanitation Data'!$H$31,0,10*ROW('Sanitation Data'!H175))="","",OFFSET('Sanitation Data'!$H$31,0,10*ROW('Sanitation Data'!H175)))</f>
        <v/>
      </c>
      <c r="DI181" s="390" t="str">
        <f ca="1">+IF(OFFSET('Sanitation Data'!$H$32,0,10*ROW('Sanitation Data'!H175))="","",OFFSET('Sanitation Data'!$H$32,0,10*ROW('Sanitation Data'!H175)))</f>
        <v/>
      </c>
      <c r="DJ181" s="390" t="str">
        <f ca="1">+IF(OFFSET('Sanitation Data'!$I$28,0,10*ROW('Sanitation Data'!I175))="","",OFFSET('Sanitation Data'!$I$28,0,10*ROW('Sanitation Data'!I175)))</f>
        <v/>
      </c>
      <c r="DK181" s="390" t="str">
        <f ca="1">+IF(OFFSET('Sanitation Data'!$I$29,0,10*ROW('Sanitation Data'!I175))="","",OFFSET('Sanitation Data'!$I$29,0,10*ROW('Sanitation Data'!I175)))</f>
        <v/>
      </c>
      <c r="DL181" s="390" t="str">
        <f ca="1">+IF(OFFSET('Sanitation Data'!$I$30,0,10*ROW('Sanitation Data'!I175))="","",OFFSET('Sanitation Data'!$I$30,0,10*ROW('Sanitation Data'!I175)))</f>
        <v/>
      </c>
      <c r="DM181" s="390" t="str">
        <f ca="1">+IF(OFFSET('Sanitation Data'!$I$31,0,10*ROW('Sanitation Data'!I175))="","",OFFSET('Sanitation Data'!$I$31,0,10*ROW('Sanitation Data'!I175)))</f>
        <v/>
      </c>
      <c r="DN181" s="390" t="str">
        <f ca="1">+IF(OFFSET('Sanitation Data'!$I$32,0,10*ROW('Sanitation Data'!I175))="","",OFFSET('Sanitation Data'!$I$32,0,10*ROW('Sanitation Data'!I175)))</f>
        <v/>
      </c>
      <c r="DO181" s="390" t="str">
        <f ca="1">+IF(OFFSET('Hygiene Data'!$D$11,0,10*ROW('Hygiene Data'!D175))="","",OFFSET('Hygiene Data'!$D$11,0,10*ROW('Hygiene Data'!D175)))</f>
        <v/>
      </c>
      <c r="DP181" s="390" t="str">
        <f ca="1">+IF(OFFSET('Hygiene Data'!$D$12,0,10*ROW('Hygiene Data'!D175))="","",OFFSET('Hygiene Data'!$D$12,0,10*ROW('Hygiene Data'!D175)))</f>
        <v/>
      </c>
      <c r="DQ181" s="390" t="str">
        <f ca="1">+IF(OFFSET('Hygiene Data'!$D$13,0,10*ROW('Hygiene Data'!D175))="","",OFFSET('Hygiene Data'!$D$13,0,10*ROW('Hygiene Data'!D175)))</f>
        <v/>
      </c>
      <c r="DR181" s="390" t="str">
        <f ca="1">+IF(OFFSET('Hygiene Data'!$E$11,0,10*ROW('Hygiene Data'!E175))="","",OFFSET('Hygiene Data'!$E$11,0,10*ROW('Hygiene Data'!E175)))</f>
        <v/>
      </c>
      <c r="DS181" s="390" t="str">
        <f ca="1">+IF(OFFSET('Hygiene Data'!$E$12,0,10*ROW('Hygiene Data'!E175))="","",OFFSET('Hygiene Data'!$E$12,0,10*ROW('Hygiene Data'!E175)))</f>
        <v/>
      </c>
      <c r="DT181" s="390" t="str">
        <f ca="1">+IF(OFFSET('Hygiene Data'!$E$13,0,10*ROW('Hygiene Data'!E175))="","",OFFSET('Hygiene Data'!$E$13,0,10*ROW('Hygiene Data'!E175)))</f>
        <v/>
      </c>
      <c r="DU181" s="390" t="str">
        <f ca="1">+IF(OFFSET('Hygiene Data'!$F$11,0,10*ROW('Hygiene Data'!F175))="","",OFFSET('Hygiene Data'!$F$11,0,10*ROW('Hygiene Data'!F175)))</f>
        <v/>
      </c>
      <c r="DV181" s="390" t="str">
        <f ca="1">+IF(OFFSET('Hygiene Data'!$F$12,0,10*ROW('Hygiene Data'!F175))="","",OFFSET('Hygiene Data'!$F$12,0,10*ROW('Hygiene Data'!F175)))</f>
        <v/>
      </c>
      <c r="DW181" s="390" t="str">
        <f ca="1">+IF(OFFSET('Hygiene Data'!$F$13,0,10*ROW('Hygiene Data'!F175))="","",OFFSET('Hygiene Data'!$F$13,0,10*ROW('Hygiene Data'!F175)))</f>
        <v/>
      </c>
      <c r="DX181" s="390" t="str">
        <f ca="1">+IF(OFFSET('Hygiene Data'!$G$11,0,10*ROW('Hygiene Data'!G175))="","",OFFSET('Hygiene Data'!$G$11,0,10*ROW('Hygiene Data'!G175)))</f>
        <v/>
      </c>
      <c r="DY181" s="390" t="str">
        <f ca="1">+IF(OFFSET('Hygiene Data'!$G$12,0,10*ROW('Hygiene Data'!G175))="","",OFFSET('Hygiene Data'!$G$12,0,10*ROW('Hygiene Data'!G175)))</f>
        <v/>
      </c>
      <c r="DZ181" s="390" t="str">
        <f ca="1">+IF(OFFSET('Hygiene Data'!$G$13,0,10*ROW('Hygiene Data'!G175))="","",OFFSET('Hygiene Data'!$G$13,0,10*ROW('Hygiene Data'!G175)))</f>
        <v/>
      </c>
      <c r="EA181" s="390" t="str">
        <f ca="1">+IF(OFFSET('Hygiene Data'!$H$11,0,10*ROW('Hygiene Data'!H175))="","",OFFSET('Hygiene Data'!$H$11,0,10*ROW('Hygiene Data'!H175)))</f>
        <v/>
      </c>
      <c r="EB181" s="390" t="str">
        <f ca="1">+IF(OFFSET('Hygiene Data'!$H$12,0,10*ROW('Hygiene Data'!H175))="","",OFFSET('Hygiene Data'!$H$12,0,10*ROW('Hygiene Data'!H175)))</f>
        <v/>
      </c>
      <c r="EC181" s="390" t="str">
        <f ca="1">+IF(OFFSET('Hygiene Data'!$H$13,0,10*ROW('Hygiene Data'!H175))="","",OFFSET('Hygiene Data'!$H$13,0,10*ROW('Hygiene Data'!H175)))</f>
        <v/>
      </c>
      <c r="ED181" s="390" t="str">
        <f ca="1">+IF(OFFSET('Hygiene Data'!$I$11,0,10*ROW('Hygiene Data'!I175))="","",OFFSET('Hygiene Data'!$I$11,0,10*ROW('Hygiene Data'!I175)))</f>
        <v/>
      </c>
      <c r="EE181" s="390" t="str">
        <f ca="1">+IF(OFFSET('Hygiene Data'!$I$12,0,10*ROW('Hygiene Data'!I175))="","",OFFSET('Hygiene Data'!$I$12,0,10*ROW('Hygiene Data'!I175)))</f>
        <v/>
      </c>
      <c r="EF181" s="390" t="str">
        <f ca="1">+IF(OFFSET('Hygiene Data'!$I$13,0,10*ROW('Hygiene Data'!I175))="","",OFFSET('Hygiene Data'!$I$13,0,10*ROW('Hygiene Data'!I175)))</f>
        <v/>
      </c>
    </row>
    <row r="182" spans="1:136" x14ac:dyDescent="0.25">
      <c r="A182" s="499" t="str">
        <f ca="1">+IF(OFFSET('Water Data'!$B$2,0,10*ROW('Water Data'!E176))="","",OFFSET('Water Data'!$B$2,0,10*ROW('Water Data'!E176)))</f>
        <v/>
      </c>
      <c r="B182" s="499"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26" t="str">
        <f t="shared" ca="1" si="2"/>
        <v/>
      </c>
      <c r="D182" s="527"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27"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27"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27"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27"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27"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27"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27"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27"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27"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27"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27"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27"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27"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27"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27"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27"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27"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28"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28"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28"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28"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28"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28"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28"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28"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28"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28"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28"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28"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28"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28"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28"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28"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28"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28"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28"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28"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28"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28"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28"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28"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28"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28"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28"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28"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28"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28"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29"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605"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29"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29"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29"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29"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29"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29"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29"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29"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29"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29"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29"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29"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29"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29"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29"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29"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90" t="str">
        <f ca="1">+IF(OFFSET('Water Data'!$D$27,0,10*ROW('Water Data'!D176))="","",OFFSET('Water Data'!$D$27,0,10*ROW('Water Data'!D176)))</f>
        <v/>
      </c>
      <c r="BT182" s="390" t="str">
        <f ca="1">+IF(OFFSET('Water Data'!$D$28,0,10*ROW('Water Data'!D176))="","",OFFSET('Water Data'!$D$28,0,10*ROW('Water Data'!D176)))</f>
        <v/>
      </c>
      <c r="BU182" s="390" t="str">
        <f ca="1">+IF(OFFSET('Water Data'!$D$29,0,10*ROW('Water Data'!D176))="","",OFFSET('Water Data'!$D$29,0,10*ROW('Water Data'!D176)))</f>
        <v/>
      </c>
      <c r="BV182" s="390" t="str">
        <f ca="1">+IF(OFFSET('Water Data'!$E$27,0,10*ROW('Water Data'!E176))="","",OFFSET('Water Data'!$E$27,0,10*ROW('Water Data'!E176)))</f>
        <v/>
      </c>
      <c r="BW182" s="390" t="str">
        <f ca="1">+IF(OFFSET('Water Data'!$E$28,0,10*ROW('Water Data'!E176))="","",OFFSET('Water Data'!$E$28,0,10*ROW('Water Data'!E176)))</f>
        <v/>
      </c>
      <c r="BX182" s="390" t="str">
        <f ca="1">+IF(OFFSET('Water Data'!$E$29,0,10*ROW('Water Data'!E176))="","",OFFSET('Water Data'!$E$29,0,10*ROW('Water Data'!E176)))</f>
        <v/>
      </c>
      <c r="BY182" s="390" t="str">
        <f ca="1">+IF(OFFSET('Water Data'!$F$27,0,10*ROW('Water Data'!F176))="","",OFFSET('Water Data'!$F$27,0,10*ROW('Water Data'!F176)))</f>
        <v/>
      </c>
      <c r="BZ182" s="390" t="str">
        <f ca="1">+IF(OFFSET('Water Data'!$F$28,0,10*ROW('Water Data'!F176))="","",OFFSET('Water Data'!$F$28,0,10*ROW('Water Data'!F176)))</f>
        <v/>
      </c>
      <c r="CA182" s="390" t="str">
        <f ca="1">+IF(OFFSET('Water Data'!$F$29,0,10*ROW('Water Data'!F176))="","",OFFSET('Water Data'!$F$29,0,10*ROW('Water Data'!F176)))</f>
        <v/>
      </c>
      <c r="CB182" s="390" t="str">
        <f ca="1">+IF(OFFSET('Water Data'!$G$27,0,10*ROW('Water Data'!G176))="","",OFFSET('Water Data'!$G$27,0,10*ROW('Water Data'!G176)))</f>
        <v/>
      </c>
      <c r="CC182" s="390" t="str">
        <f ca="1">+IF(OFFSET('Water Data'!$G$28,0,10*ROW('Water Data'!G176))="","",OFFSET('Water Data'!$G$28,0,10*ROW('Water Data'!G176)))</f>
        <v/>
      </c>
      <c r="CD182" s="390" t="str">
        <f ca="1">+IF(OFFSET('Water Data'!$G$29,0,10*ROW('Water Data'!G176))="","",OFFSET('Water Data'!$G$29,0,10*ROW('Water Data'!G176)))</f>
        <v/>
      </c>
      <c r="CE182" s="390" t="str">
        <f ca="1">+IF(OFFSET('Water Data'!$H$27,0,10*ROW('Water Data'!H176))="","",OFFSET('Water Data'!$H$27,0,10*ROW('Water Data'!H176)))</f>
        <v/>
      </c>
      <c r="CF182" s="390" t="str">
        <f ca="1">+IF(OFFSET('Water Data'!$H$28,0,10*ROW('Water Data'!H176))="","",OFFSET('Water Data'!$H$28,0,10*ROW('Water Data'!H176)))</f>
        <v/>
      </c>
      <c r="CG182" s="390" t="str">
        <f ca="1">+IF(OFFSET('Water Data'!$H$29,0,10*ROW('Water Data'!H176))="","",OFFSET('Water Data'!$H$29,0,10*ROW('Water Data'!H176)))</f>
        <v/>
      </c>
      <c r="CH182" s="390" t="str">
        <f ca="1">+IF(OFFSET('Water Data'!$I$27,0,10*ROW('Water Data'!I176))="","",OFFSET('Water Data'!$I$27,0,10*ROW('Water Data'!I176)))</f>
        <v/>
      </c>
      <c r="CI182" s="390" t="str">
        <f ca="1">+IF(OFFSET('Water Data'!$I$28,0,10*ROW('Water Data'!I176))="","",OFFSET('Water Data'!$I$28,0,10*ROW('Water Data'!I176)))</f>
        <v/>
      </c>
      <c r="CJ182" s="390" t="str">
        <f ca="1">+IF(OFFSET('Water Data'!$I$29,0,10*ROW('Water Data'!I176))="","",OFFSET('Water Data'!$I$29,0,10*ROW('Water Data'!I176)))</f>
        <v/>
      </c>
      <c r="CK182" s="390" t="str">
        <f ca="1">+IF(OFFSET('Sanitation Data'!$D$28,0,10*ROW('Sanitation Data'!D176))="","",OFFSET('Sanitation Data'!$D$28,0,10*ROW('Sanitation Data'!D176)))</f>
        <v/>
      </c>
      <c r="CL182" s="390" t="str">
        <f ca="1">+IF(OFFSET('Sanitation Data'!$D$29,0,10*ROW('Sanitation Data'!D176))="","",OFFSET('Sanitation Data'!$D$29,0,10*ROW('Sanitation Data'!D176)))</f>
        <v/>
      </c>
      <c r="CM182" s="390" t="str">
        <f ca="1">+IF(OFFSET('Sanitation Data'!$D$30,0,10*ROW('Sanitation Data'!D176))="","",OFFSET('Sanitation Data'!$D$30,0,10*ROW('Sanitation Data'!D176)))</f>
        <v/>
      </c>
      <c r="CN182" s="390" t="str">
        <f ca="1">+IF(OFFSET('Sanitation Data'!$D$31,0,10*ROW('Sanitation Data'!D176))="","",OFFSET('Sanitation Data'!$D$31,0,10*ROW('Sanitation Data'!D176)))</f>
        <v/>
      </c>
      <c r="CO182" s="390" t="str">
        <f ca="1">+IF(OFFSET('Sanitation Data'!$D$32,0,10*ROW('Sanitation Data'!D176))="","",OFFSET('Sanitation Data'!$D$32,0,10*ROW('Sanitation Data'!D176)))</f>
        <v/>
      </c>
      <c r="CP182" s="390" t="str">
        <f ca="1">+IF(OFFSET('Sanitation Data'!$E$28,0,10*ROW('Sanitation Data'!E176))="","",OFFSET('Sanitation Data'!$E$28,0,10*ROW('Sanitation Data'!E176)))</f>
        <v/>
      </c>
      <c r="CQ182" s="390" t="str">
        <f ca="1">+IF(OFFSET('Sanitation Data'!$E$29,0,10*ROW('Sanitation Data'!E176))="","",OFFSET('Sanitation Data'!$E$29,0,10*ROW('Sanitation Data'!E176)))</f>
        <v/>
      </c>
      <c r="CR182" s="390" t="str">
        <f ca="1">+IF(OFFSET('Sanitation Data'!$E$30,0,10*ROW('Sanitation Data'!E176))="","",OFFSET('Sanitation Data'!$E$30,0,10*ROW('Sanitation Data'!E176)))</f>
        <v/>
      </c>
      <c r="CS182" s="390" t="str">
        <f ca="1">+IF(OFFSET('Sanitation Data'!$E$31,0,10*ROW('Sanitation Data'!E176))="","",OFFSET('Sanitation Data'!$E$31,0,10*ROW('Sanitation Data'!E176)))</f>
        <v/>
      </c>
      <c r="CT182" s="390" t="str">
        <f ca="1">+IF(OFFSET('Sanitation Data'!$E$32,0,10*ROW('Sanitation Data'!E176))="","",OFFSET('Sanitation Data'!$E$32,0,10*ROW('Sanitation Data'!E176)))</f>
        <v/>
      </c>
      <c r="CU182" s="390" t="str">
        <f ca="1">+IF(OFFSET('Sanitation Data'!$F$28,0,10*ROW('Sanitation Data'!F176))="","",OFFSET('Sanitation Data'!$F$28,0,10*ROW('Sanitation Data'!F176)))</f>
        <v/>
      </c>
      <c r="CV182" s="390" t="str">
        <f ca="1">+IF(OFFSET('Sanitation Data'!$F$29,0,10*ROW('Sanitation Data'!F176))="","",OFFSET('Sanitation Data'!$F$29,0,10*ROW('Sanitation Data'!F176)))</f>
        <v/>
      </c>
      <c r="CW182" s="390" t="str">
        <f ca="1">+IF(OFFSET('Sanitation Data'!$F$30,0,10*ROW('Sanitation Data'!F176))="","",OFFSET('Sanitation Data'!$F$30,0,10*ROW('Sanitation Data'!F176)))</f>
        <v/>
      </c>
      <c r="CX182" s="390" t="str">
        <f ca="1">+IF(OFFSET('Sanitation Data'!$F$31,0,10*ROW('Sanitation Data'!F176))="","",OFFSET('Sanitation Data'!$F$31,0,10*ROW('Sanitation Data'!F176)))</f>
        <v/>
      </c>
      <c r="CY182" s="390" t="str">
        <f ca="1">+IF(OFFSET('Sanitation Data'!$F$32,0,10*ROW('Sanitation Data'!F176))="","",OFFSET('Sanitation Data'!$F$32,0,10*ROW('Sanitation Data'!F176)))</f>
        <v/>
      </c>
      <c r="CZ182" s="390" t="str">
        <f ca="1">+IF(OFFSET('Sanitation Data'!$G$28,0,10*ROW('Sanitation Data'!G176))="","",OFFSET('Sanitation Data'!$G$28,0,10*ROW('Sanitation Data'!G176)))</f>
        <v/>
      </c>
      <c r="DA182" s="390" t="str">
        <f ca="1">+IF(OFFSET('Sanitation Data'!$G$29,0,10*ROW('Sanitation Data'!G176))="","",OFFSET('Sanitation Data'!$G$29,0,10*ROW('Sanitation Data'!G176)))</f>
        <v/>
      </c>
      <c r="DB182" s="390" t="str">
        <f ca="1">+IF(OFFSET('Sanitation Data'!$G$30,0,10*ROW('Sanitation Data'!G176))="","",OFFSET('Sanitation Data'!$G$30,0,10*ROW('Sanitation Data'!G176)))</f>
        <v/>
      </c>
      <c r="DC182" s="390" t="str">
        <f ca="1">+IF(OFFSET('Sanitation Data'!$G$31,0,10*ROW('Sanitation Data'!G176))="","",OFFSET('Sanitation Data'!$G$31,0,10*ROW('Sanitation Data'!G176)))</f>
        <v/>
      </c>
      <c r="DD182" s="390" t="str">
        <f ca="1">+IF(OFFSET('Sanitation Data'!$G$32,0,10*ROW('Sanitation Data'!G176))="","",OFFSET('Sanitation Data'!$G$32,0,10*ROW('Sanitation Data'!G176)))</f>
        <v/>
      </c>
      <c r="DE182" s="390" t="str">
        <f ca="1">+IF(OFFSET('Sanitation Data'!$H$28,0,10*ROW('Sanitation Data'!H176))="","",OFFSET('Sanitation Data'!$H$28,0,10*ROW('Sanitation Data'!H176)))</f>
        <v/>
      </c>
      <c r="DF182" s="390" t="str">
        <f ca="1">+IF(OFFSET('Sanitation Data'!$H$29,0,10*ROW('Sanitation Data'!H176))="","",OFFSET('Sanitation Data'!$H$29,0,10*ROW('Sanitation Data'!H176)))</f>
        <v/>
      </c>
      <c r="DG182" s="390" t="str">
        <f ca="1">+IF(OFFSET('Sanitation Data'!$H$30,0,10*ROW('Sanitation Data'!H176))="","",OFFSET('Sanitation Data'!$H$30,0,10*ROW('Sanitation Data'!H176)))</f>
        <v/>
      </c>
      <c r="DH182" s="390" t="str">
        <f ca="1">+IF(OFFSET('Sanitation Data'!$H$31,0,10*ROW('Sanitation Data'!H176))="","",OFFSET('Sanitation Data'!$H$31,0,10*ROW('Sanitation Data'!H176)))</f>
        <v/>
      </c>
      <c r="DI182" s="390" t="str">
        <f ca="1">+IF(OFFSET('Sanitation Data'!$H$32,0,10*ROW('Sanitation Data'!H176))="","",OFFSET('Sanitation Data'!$H$32,0,10*ROW('Sanitation Data'!H176)))</f>
        <v/>
      </c>
      <c r="DJ182" s="390" t="str">
        <f ca="1">+IF(OFFSET('Sanitation Data'!$I$28,0,10*ROW('Sanitation Data'!I176))="","",OFFSET('Sanitation Data'!$I$28,0,10*ROW('Sanitation Data'!I176)))</f>
        <v/>
      </c>
      <c r="DK182" s="390" t="str">
        <f ca="1">+IF(OFFSET('Sanitation Data'!$I$29,0,10*ROW('Sanitation Data'!I176))="","",OFFSET('Sanitation Data'!$I$29,0,10*ROW('Sanitation Data'!I176)))</f>
        <v/>
      </c>
      <c r="DL182" s="390" t="str">
        <f ca="1">+IF(OFFSET('Sanitation Data'!$I$30,0,10*ROW('Sanitation Data'!I176))="","",OFFSET('Sanitation Data'!$I$30,0,10*ROW('Sanitation Data'!I176)))</f>
        <v/>
      </c>
      <c r="DM182" s="390" t="str">
        <f ca="1">+IF(OFFSET('Sanitation Data'!$I$31,0,10*ROW('Sanitation Data'!I176))="","",OFFSET('Sanitation Data'!$I$31,0,10*ROW('Sanitation Data'!I176)))</f>
        <v/>
      </c>
      <c r="DN182" s="390" t="str">
        <f ca="1">+IF(OFFSET('Sanitation Data'!$I$32,0,10*ROW('Sanitation Data'!I176))="","",OFFSET('Sanitation Data'!$I$32,0,10*ROW('Sanitation Data'!I176)))</f>
        <v/>
      </c>
      <c r="DO182" s="390" t="str">
        <f ca="1">+IF(OFFSET('Hygiene Data'!$D$11,0,10*ROW('Hygiene Data'!D176))="","",OFFSET('Hygiene Data'!$D$11,0,10*ROW('Hygiene Data'!D176)))</f>
        <v/>
      </c>
      <c r="DP182" s="390" t="str">
        <f ca="1">+IF(OFFSET('Hygiene Data'!$D$12,0,10*ROW('Hygiene Data'!D176))="","",OFFSET('Hygiene Data'!$D$12,0,10*ROW('Hygiene Data'!D176)))</f>
        <v/>
      </c>
      <c r="DQ182" s="390" t="str">
        <f ca="1">+IF(OFFSET('Hygiene Data'!$D$13,0,10*ROW('Hygiene Data'!D176))="","",OFFSET('Hygiene Data'!$D$13,0,10*ROW('Hygiene Data'!D176)))</f>
        <v/>
      </c>
      <c r="DR182" s="390" t="str">
        <f ca="1">+IF(OFFSET('Hygiene Data'!$E$11,0,10*ROW('Hygiene Data'!E176))="","",OFFSET('Hygiene Data'!$E$11,0,10*ROW('Hygiene Data'!E176)))</f>
        <v/>
      </c>
      <c r="DS182" s="390" t="str">
        <f ca="1">+IF(OFFSET('Hygiene Data'!$E$12,0,10*ROW('Hygiene Data'!E176))="","",OFFSET('Hygiene Data'!$E$12,0,10*ROW('Hygiene Data'!E176)))</f>
        <v/>
      </c>
      <c r="DT182" s="390" t="str">
        <f ca="1">+IF(OFFSET('Hygiene Data'!$E$13,0,10*ROW('Hygiene Data'!E176))="","",OFFSET('Hygiene Data'!$E$13,0,10*ROW('Hygiene Data'!E176)))</f>
        <v/>
      </c>
      <c r="DU182" s="390" t="str">
        <f ca="1">+IF(OFFSET('Hygiene Data'!$F$11,0,10*ROW('Hygiene Data'!F176))="","",OFFSET('Hygiene Data'!$F$11,0,10*ROW('Hygiene Data'!F176)))</f>
        <v/>
      </c>
      <c r="DV182" s="390" t="str">
        <f ca="1">+IF(OFFSET('Hygiene Data'!$F$12,0,10*ROW('Hygiene Data'!F176))="","",OFFSET('Hygiene Data'!$F$12,0,10*ROW('Hygiene Data'!F176)))</f>
        <v/>
      </c>
      <c r="DW182" s="390" t="str">
        <f ca="1">+IF(OFFSET('Hygiene Data'!$F$13,0,10*ROW('Hygiene Data'!F176))="","",OFFSET('Hygiene Data'!$F$13,0,10*ROW('Hygiene Data'!F176)))</f>
        <v/>
      </c>
      <c r="DX182" s="390" t="str">
        <f ca="1">+IF(OFFSET('Hygiene Data'!$G$11,0,10*ROW('Hygiene Data'!G176))="","",OFFSET('Hygiene Data'!$G$11,0,10*ROW('Hygiene Data'!G176)))</f>
        <v/>
      </c>
      <c r="DY182" s="390" t="str">
        <f ca="1">+IF(OFFSET('Hygiene Data'!$G$12,0,10*ROW('Hygiene Data'!G176))="","",OFFSET('Hygiene Data'!$G$12,0,10*ROW('Hygiene Data'!G176)))</f>
        <v/>
      </c>
      <c r="DZ182" s="390" t="str">
        <f ca="1">+IF(OFFSET('Hygiene Data'!$G$13,0,10*ROW('Hygiene Data'!G176))="","",OFFSET('Hygiene Data'!$G$13,0,10*ROW('Hygiene Data'!G176)))</f>
        <v/>
      </c>
      <c r="EA182" s="390" t="str">
        <f ca="1">+IF(OFFSET('Hygiene Data'!$H$11,0,10*ROW('Hygiene Data'!H176))="","",OFFSET('Hygiene Data'!$H$11,0,10*ROW('Hygiene Data'!H176)))</f>
        <v/>
      </c>
      <c r="EB182" s="390" t="str">
        <f ca="1">+IF(OFFSET('Hygiene Data'!$H$12,0,10*ROW('Hygiene Data'!H176))="","",OFFSET('Hygiene Data'!$H$12,0,10*ROW('Hygiene Data'!H176)))</f>
        <v/>
      </c>
      <c r="EC182" s="390" t="str">
        <f ca="1">+IF(OFFSET('Hygiene Data'!$H$13,0,10*ROW('Hygiene Data'!H176))="","",OFFSET('Hygiene Data'!$H$13,0,10*ROW('Hygiene Data'!H176)))</f>
        <v/>
      </c>
      <c r="ED182" s="390" t="str">
        <f ca="1">+IF(OFFSET('Hygiene Data'!$I$11,0,10*ROW('Hygiene Data'!I176))="","",OFFSET('Hygiene Data'!$I$11,0,10*ROW('Hygiene Data'!I176)))</f>
        <v/>
      </c>
      <c r="EE182" s="390" t="str">
        <f ca="1">+IF(OFFSET('Hygiene Data'!$I$12,0,10*ROW('Hygiene Data'!I176))="","",OFFSET('Hygiene Data'!$I$12,0,10*ROW('Hygiene Data'!I176)))</f>
        <v/>
      </c>
      <c r="EF182" s="390" t="str">
        <f ca="1">+IF(OFFSET('Hygiene Data'!$I$13,0,10*ROW('Hygiene Data'!I176))="","",OFFSET('Hygiene Data'!$I$13,0,10*ROW('Hygiene Data'!I176)))</f>
        <v/>
      </c>
    </row>
    <row r="183" spans="1:136" x14ac:dyDescent="0.25">
      <c r="A183" s="499" t="str">
        <f ca="1">+IF(OFFSET('Water Data'!$B$2,0,10*ROW('Water Data'!E177))="","",OFFSET('Water Data'!$B$2,0,10*ROW('Water Data'!E177)))</f>
        <v/>
      </c>
      <c r="B183" s="499"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26" t="str">
        <f t="shared" ca="1" si="2"/>
        <v/>
      </c>
      <c r="D183" s="527"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27"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27"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27"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27"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27"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27"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27"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27"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27"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27"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27"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27"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27"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27"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27"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27"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27"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28"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28"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28"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28"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28"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28"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28"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28"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28"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28"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28"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28"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28"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28"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28"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28"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28"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28"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28"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28"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28"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28"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28"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28"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28"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28"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28"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28"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28"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28"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29"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605"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29"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29"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29"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29"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29"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29"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29"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29"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29"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29"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29"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29"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29"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29"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29"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29"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90" t="str">
        <f ca="1">+IF(OFFSET('Water Data'!$D$27,0,10*ROW('Water Data'!D177))="","",OFFSET('Water Data'!$D$27,0,10*ROW('Water Data'!D177)))</f>
        <v/>
      </c>
      <c r="BT183" s="390" t="str">
        <f ca="1">+IF(OFFSET('Water Data'!$D$28,0,10*ROW('Water Data'!D177))="","",OFFSET('Water Data'!$D$28,0,10*ROW('Water Data'!D177)))</f>
        <v/>
      </c>
      <c r="BU183" s="390" t="str">
        <f ca="1">+IF(OFFSET('Water Data'!$D$29,0,10*ROW('Water Data'!D177))="","",OFFSET('Water Data'!$D$29,0,10*ROW('Water Data'!D177)))</f>
        <v/>
      </c>
      <c r="BV183" s="390" t="str">
        <f ca="1">+IF(OFFSET('Water Data'!$E$27,0,10*ROW('Water Data'!E177))="","",OFFSET('Water Data'!$E$27,0,10*ROW('Water Data'!E177)))</f>
        <v/>
      </c>
      <c r="BW183" s="390" t="str">
        <f ca="1">+IF(OFFSET('Water Data'!$E$28,0,10*ROW('Water Data'!E177))="","",OFFSET('Water Data'!$E$28,0,10*ROW('Water Data'!E177)))</f>
        <v/>
      </c>
      <c r="BX183" s="390" t="str">
        <f ca="1">+IF(OFFSET('Water Data'!$E$29,0,10*ROW('Water Data'!E177))="","",OFFSET('Water Data'!$E$29,0,10*ROW('Water Data'!E177)))</f>
        <v/>
      </c>
      <c r="BY183" s="390" t="str">
        <f ca="1">+IF(OFFSET('Water Data'!$F$27,0,10*ROW('Water Data'!F177))="","",OFFSET('Water Data'!$F$27,0,10*ROW('Water Data'!F177)))</f>
        <v/>
      </c>
      <c r="BZ183" s="390" t="str">
        <f ca="1">+IF(OFFSET('Water Data'!$F$28,0,10*ROW('Water Data'!F177))="","",OFFSET('Water Data'!$F$28,0,10*ROW('Water Data'!F177)))</f>
        <v/>
      </c>
      <c r="CA183" s="390" t="str">
        <f ca="1">+IF(OFFSET('Water Data'!$F$29,0,10*ROW('Water Data'!F177))="","",OFFSET('Water Data'!$F$29,0,10*ROW('Water Data'!F177)))</f>
        <v/>
      </c>
      <c r="CB183" s="390" t="str">
        <f ca="1">+IF(OFFSET('Water Data'!$G$27,0,10*ROW('Water Data'!G177))="","",OFFSET('Water Data'!$G$27,0,10*ROW('Water Data'!G177)))</f>
        <v/>
      </c>
      <c r="CC183" s="390" t="str">
        <f ca="1">+IF(OFFSET('Water Data'!$G$28,0,10*ROW('Water Data'!G177))="","",OFFSET('Water Data'!$G$28,0,10*ROW('Water Data'!G177)))</f>
        <v/>
      </c>
      <c r="CD183" s="390" t="str">
        <f ca="1">+IF(OFFSET('Water Data'!$G$29,0,10*ROW('Water Data'!G177))="","",OFFSET('Water Data'!$G$29,0,10*ROW('Water Data'!G177)))</f>
        <v/>
      </c>
      <c r="CE183" s="390" t="str">
        <f ca="1">+IF(OFFSET('Water Data'!$H$27,0,10*ROW('Water Data'!H177))="","",OFFSET('Water Data'!$H$27,0,10*ROW('Water Data'!H177)))</f>
        <v/>
      </c>
      <c r="CF183" s="390" t="str">
        <f ca="1">+IF(OFFSET('Water Data'!$H$28,0,10*ROW('Water Data'!H177))="","",OFFSET('Water Data'!$H$28,0,10*ROW('Water Data'!H177)))</f>
        <v/>
      </c>
      <c r="CG183" s="390" t="str">
        <f ca="1">+IF(OFFSET('Water Data'!$H$29,0,10*ROW('Water Data'!H177))="","",OFFSET('Water Data'!$H$29,0,10*ROW('Water Data'!H177)))</f>
        <v/>
      </c>
      <c r="CH183" s="390" t="str">
        <f ca="1">+IF(OFFSET('Water Data'!$I$27,0,10*ROW('Water Data'!I177))="","",OFFSET('Water Data'!$I$27,0,10*ROW('Water Data'!I177)))</f>
        <v/>
      </c>
      <c r="CI183" s="390" t="str">
        <f ca="1">+IF(OFFSET('Water Data'!$I$28,0,10*ROW('Water Data'!I177))="","",OFFSET('Water Data'!$I$28,0,10*ROW('Water Data'!I177)))</f>
        <v/>
      </c>
      <c r="CJ183" s="390" t="str">
        <f ca="1">+IF(OFFSET('Water Data'!$I$29,0,10*ROW('Water Data'!I177))="","",OFFSET('Water Data'!$I$29,0,10*ROW('Water Data'!I177)))</f>
        <v/>
      </c>
      <c r="CK183" s="390" t="str">
        <f ca="1">+IF(OFFSET('Sanitation Data'!$D$28,0,10*ROW('Sanitation Data'!D177))="","",OFFSET('Sanitation Data'!$D$28,0,10*ROW('Sanitation Data'!D177)))</f>
        <v/>
      </c>
      <c r="CL183" s="390" t="str">
        <f ca="1">+IF(OFFSET('Sanitation Data'!$D$29,0,10*ROW('Sanitation Data'!D177))="","",OFFSET('Sanitation Data'!$D$29,0,10*ROW('Sanitation Data'!D177)))</f>
        <v/>
      </c>
      <c r="CM183" s="390" t="str">
        <f ca="1">+IF(OFFSET('Sanitation Data'!$D$30,0,10*ROW('Sanitation Data'!D177))="","",OFFSET('Sanitation Data'!$D$30,0,10*ROW('Sanitation Data'!D177)))</f>
        <v/>
      </c>
      <c r="CN183" s="390" t="str">
        <f ca="1">+IF(OFFSET('Sanitation Data'!$D$31,0,10*ROW('Sanitation Data'!D177))="","",OFFSET('Sanitation Data'!$D$31,0,10*ROW('Sanitation Data'!D177)))</f>
        <v/>
      </c>
      <c r="CO183" s="390" t="str">
        <f ca="1">+IF(OFFSET('Sanitation Data'!$D$32,0,10*ROW('Sanitation Data'!D177))="","",OFFSET('Sanitation Data'!$D$32,0,10*ROW('Sanitation Data'!D177)))</f>
        <v/>
      </c>
      <c r="CP183" s="390" t="str">
        <f ca="1">+IF(OFFSET('Sanitation Data'!$E$28,0,10*ROW('Sanitation Data'!E177))="","",OFFSET('Sanitation Data'!$E$28,0,10*ROW('Sanitation Data'!E177)))</f>
        <v/>
      </c>
      <c r="CQ183" s="390" t="str">
        <f ca="1">+IF(OFFSET('Sanitation Data'!$E$29,0,10*ROW('Sanitation Data'!E177))="","",OFFSET('Sanitation Data'!$E$29,0,10*ROW('Sanitation Data'!E177)))</f>
        <v/>
      </c>
      <c r="CR183" s="390" t="str">
        <f ca="1">+IF(OFFSET('Sanitation Data'!$E$30,0,10*ROW('Sanitation Data'!E177))="","",OFFSET('Sanitation Data'!$E$30,0,10*ROW('Sanitation Data'!E177)))</f>
        <v/>
      </c>
      <c r="CS183" s="390" t="str">
        <f ca="1">+IF(OFFSET('Sanitation Data'!$E$31,0,10*ROW('Sanitation Data'!E177))="","",OFFSET('Sanitation Data'!$E$31,0,10*ROW('Sanitation Data'!E177)))</f>
        <v/>
      </c>
      <c r="CT183" s="390" t="str">
        <f ca="1">+IF(OFFSET('Sanitation Data'!$E$32,0,10*ROW('Sanitation Data'!E177))="","",OFFSET('Sanitation Data'!$E$32,0,10*ROW('Sanitation Data'!E177)))</f>
        <v/>
      </c>
      <c r="CU183" s="390" t="str">
        <f ca="1">+IF(OFFSET('Sanitation Data'!$F$28,0,10*ROW('Sanitation Data'!F177))="","",OFFSET('Sanitation Data'!$F$28,0,10*ROW('Sanitation Data'!F177)))</f>
        <v/>
      </c>
      <c r="CV183" s="390" t="str">
        <f ca="1">+IF(OFFSET('Sanitation Data'!$F$29,0,10*ROW('Sanitation Data'!F177))="","",OFFSET('Sanitation Data'!$F$29,0,10*ROW('Sanitation Data'!F177)))</f>
        <v/>
      </c>
      <c r="CW183" s="390" t="str">
        <f ca="1">+IF(OFFSET('Sanitation Data'!$F$30,0,10*ROW('Sanitation Data'!F177))="","",OFFSET('Sanitation Data'!$F$30,0,10*ROW('Sanitation Data'!F177)))</f>
        <v/>
      </c>
      <c r="CX183" s="390" t="str">
        <f ca="1">+IF(OFFSET('Sanitation Data'!$F$31,0,10*ROW('Sanitation Data'!F177))="","",OFFSET('Sanitation Data'!$F$31,0,10*ROW('Sanitation Data'!F177)))</f>
        <v/>
      </c>
      <c r="CY183" s="390" t="str">
        <f ca="1">+IF(OFFSET('Sanitation Data'!$F$32,0,10*ROW('Sanitation Data'!F177))="","",OFFSET('Sanitation Data'!$F$32,0,10*ROW('Sanitation Data'!F177)))</f>
        <v/>
      </c>
      <c r="CZ183" s="390" t="str">
        <f ca="1">+IF(OFFSET('Sanitation Data'!$G$28,0,10*ROW('Sanitation Data'!G177))="","",OFFSET('Sanitation Data'!$G$28,0,10*ROW('Sanitation Data'!G177)))</f>
        <v/>
      </c>
      <c r="DA183" s="390" t="str">
        <f ca="1">+IF(OFFSET('Sanitation Data'!$G$29,0,10*ROW('Sanitation Data'!G177))="","",OFFSET('Sanitation Data'!$G$29,0,10*ROW('Sanitation Data'!G177)))</f>
        <v/>
      </c>
      <c r="DB183" s="390" t="str">
        <f ca="1">+IF(OFFSET('Sanitation Data'!$G$30,0,10*ROW('Sanitation Data'!G177))="","",OFFSET('Sanitation Data'!$G$30,0,10*ROW('Sanitation Data'!G177)))</f>
        <v/>
      </c>
      <c r="DC183" s="390" t="str">
        <f ca="1">+IF(OFFSET('Sanitation Data'!$G$31,0,10*ROW('Sanitation Data'!G177))="","",OFFSET('Sanitation Data'!$G$31,0,10*ROW('Sanitation Data'!G177)))</f>
        <v/>
      </c>
      <c r="DD183" s="390" t="str">
        <f ca="1">+IF(OFFSET('Sanitation Data'!$G$32,0,10*ROW('Sanitation Data'!G177))="","",OFFSET('Sanitation Data'!$G$32,0,10*ROW('Sanitation Data'!G177)))</f>
        <v/>
      </c>
      <c r="DE183" s="390" t="str">
        <f ca="1">+IF(OFFSET('Sanitation Data'!$H$28,0,10*ROW('Sanitation Data'!H177))="","",OFFSET('Sanitation Data'!$H$28,0,10*ROW('Sanitation Data'!H177)))</f>
        <v/>
      </c>
      <c r="DF183" s="390" t="str">
        <f ca="1">+IF(OFFSET('Sanitation Data'!$H$29,0,10*ROW('Sanitation Data'!H177))="","",OFFSET('Sanitation Data'!$H$29,0,10*ROW('Sanitation Data'!H177)))</f>
        <v/>
      </c>
      <c r="DG183" s="390" t="str">
        <f ca="1">+IF(OFFSET('Sanitation Data'!$H$30,0,10*ROW('Sanitation Data'!H177))="","",OFFSET('Sanitation Data'!$H$30,0,10*ROW('Sanitation Data'!H177)))</f>
        <v/>
      </c>
      <c r="DH183" s="390" t="str">
        <f ca="1">+IF(OFFSET('Sanitation Data'!$H$31,0,10*ROW('Sanitation Data'!H177))="","",OFFSET('Sanitation Data'!$H$31,0,10*ROW('Sanitation Data'!H177)))</f>
        <v/>
      </c>
      <c r="DI183" s="390" t="str">
        <f ca="1">+IF(OFFSET('Sanitation Data'!$H$32,0,10*ROW('Sanitation Data'!H177))="","",OFFSET('Sanitation Data'!$H$32,0,10*ROW('Sanitation Data'!H177)))</f>
        <v/>
      </c>
      <c r="DJ183" s="390" t="str">
        <f ca="1">+IF(OFFSET('Sanitation Data'!$I$28,0,10*ROW('Sanitation Data'!I177))="","",OFFSET('Sanitation Data'!$I$28,0,10*ROW('Sanitation Data'!I177)))</f>
        <v/>
      </c>
      <c r="DK183" s="390" t="str">
        <f ca="1">+IF(OFFSET('Sanitation Data'!$I$29,0,10*ROW('Sanitation Data'!I177))="","",OFFSET('Sanitation Data'!$I$29,0,10*ROW('Sanitation Data'!I177)))</f>
        <v/>
      </c>
      <c r="DL183" s="390" t="str">
        <f ca="1">+IF(OFFSET('Sanitation Data'!$I$30,0,10*ROW('Sanitation Data'!I177))="","",OFFSET('Sanitation Data'!$I$30,0,10*ROW('Sanitation Data'!I177)))</f>
        <v/>
      </c>
      <c r="DM183" s="390" t="str">
        <f ca="1">+IF(OFFSET('Sanitation Data'!$I$31,0,10*ROW('Sanitation Data'!I177))="","",OFFSET('Sanitation Data'!$I$31,0,10*ROW('Sanitation Data'!I177)))</f>
        <v/>
      </c>
      <c r="DN183" s="390" t="str">
        <f ca="1">+IF(OFFSET('Sanitation Data'!$I$32,0,10*ROW('Sanitation Data'!I177))="","",OFFSET('Sanitation Data'!$I$32,0,10*ROW('Sanitation Data'!I177)))</f>
        <v/>
      </c>
      <c r="DO183" s="390" t="str">
        <f ca="1">+IF(OFFSET('Hygiene Data'!$D$11,0,10*ROW('Hygiene Data'!D177))="","",OFFSET('Hygiene Data'!$D$11,0,10*ROW('Hygiene Data'!D177)))</f>
        <v/>
      </c>
      <c r="DP183" s="390" t="str">
        <f ca="1">+IF(OFFSET('Hygiene Data'!$D$12,0,10*ROW('Hygiene Data'!D177))="","",OFFSET('Hygiene Data'!$D$12,0,10*ROW('Hygiene Data'!D177)))</f>
        <v/>
      </c>
      <c r="DQ183" s="390" t="str">
        <f ca="1">+IF(OFFSET('Hygiene Data'!$D$13,0,10*ROW('Hygiene Data'!D177))="","",OFFSET('Hygiene Data'!$D$13,0,10*ROW('Hygiene Data'!D177)))</f>
        <v/>
      </c>
      <c r="DR183" s="390" t="str">
        <f ca="1">+IF(OFFSET('Hygiene Data'!$E$11,0,10*ROW('Hygiene Data'!E177))="","",OFFSET('Hygiene Data'!$E$11,0,10*ROW('Hygiene Data'!E177)))</f>
        <v/>
      </c>
      <c r="DS183" s="390" t="str">
        <f ca="1">+IF(OFFSET('Hygiene Data'!$E$12,0,10*ROW('Hygiene Data'!E177))="","",OFFSET('Hygiene Data'!$E$12,0,10*ROW('Hygiene Data'!E177)))</f>
        <v/>
      </c>
      <c r="DT183" s="390" t="str">
        <f ca="1">+IF(OFFSET('Hygiene Data'!$E$13,0,10*ROW('Hygiene Data'!E177))="","",OFFSET('Hygiene Data'!$E$13,0,10*ROW('Hygiene Data'!E177)))</f>
        <v/>
      </c>
      <c r="DU183" s="390" t="str">
        <f ca="1">+IF(OFFSET('Hygiene Data'!$F$11,0,10*ROW('Hygiene Data'!F177))="","",OFFSET('Hygiene Data'!$F$11,0,10*ROW('Hygiene Data'!F177)))</f>
        <v/>
      </c>
      <c r="DV183" s="390" t="str">
        <f ca="1">+IF(OFFSET('Hygiene Data'!$F$12,0,10*ROW('Hygiene Data'!F177))="","",OFFSET('Hygiene Data'!$F$12,0,10*ROW('Hygiene Data'!F177)))</f>
        <v/>
      </c>
      <c r="DW183" s="390" t="str">
        <f ca="1">+IF(OFFSET('Hygiene Data'!$F$13,0,10*ROW('Hygiene Data'!F177))="","",OFFSET('Hygiene Data'!$F$13,0,10*ROW('Hygiene Data'!F177)))</f>
        <v/>
      </c>
      <c r="DX183" s="390" t="str">
        <f ca="1">+IF(OFFSET('Hygiene Data'!$G$11,0,10*ROW('Hygiene Data'!G177))="","",OFFSET('Hygiene Data'!$G$11,0,10*ROW('Hygiene Data'!G177)))</f>
        <v/>
      </c>
      <c r="DY183" s="390" t="str">
        <f ca="1">+IF(OFFSET('Hygiene Data'!$G$12,0,10*ROW('Hygiene Data'!G177))="","",OFFSET('Hygiene Data'!$G$12,0,10*ROW('Hygiene Data'!G177)))</f>
        <v/>
      </c>
      <c r="DZ183" s="390" t="str">
        <f ca="1">+IF(OFFSET('Hygiene Data'!$G$13,0,10*ROW('Hygiene Data'!G177))="","",OFFSET('Hygiene Data'!$G$13,0,10*ROW('Hygiene Data'!G177)))</f>
        <v/>
      </c>
      <c r="EA183" s="390" t="str">
        <f ca="1">+IF(OFFSET('Hygiene Data'!$H$11,0,10*ROW('Hygiene Data'!H177))="","",OFFSET('Hygiene Data'!$H$11,0,10*ROW('Hygiene Data'!H177)))</f>
        <v/>
      </c>
      <c r="EB183" s="390" t="str">
        <f ca="1">+IF(OFFSET('Hygiene Data'!$H$12,0,10*ROW('Hygiene Data'!H177))="","",OFFSET('Hygiene Data'!$H$12,0,10*ROW('Hygiene Data'!H177)))</f>
        <v/>
      </c>
      <c r="EC183" s="390" t="str">
        <f ca="1">+IF(OFFSET('Hygiene Data'!$H$13,0,10*ROW('Hygiene Data'!H177))="","",OFFSET('Hygiene Data'!$H$13,0,10*ROW('Hygiene Data'!H177)))</f>
        <v/>
      </c>
      <c r="ED183" s="390" t="str">
        <f ca="1">+IF(OFFSET('Hygiene Data'!$I$11,0,10*ROW('Hygiene Data'!I177))="","",OFFSET('Hygiene Data'!$I$11,0,10*ROW('Hygiene Data'!I177)))</f>
        <v/>
      </c>
      <c r="EE183" s="390" t="str">
        <f ca="1">+IF(OFFSET('Hygiene Data'!$I$12,0,10*ROW('Hygiene Data'!I177))="","",OFFSET('Hygiene Data'!$I$12,0,10*ROW('Hygiene Data'!I177)))</f>
        <v/>
      </c>
      <c r="EF183" s="390" t="str">
        <f ca="1">+IF(OFFSET('Hygiene Data'!$I$13,0,10*ROW('Hygiene Data'!I177))="","",OFFSET('Hygiene Data'!$I$13,0,10*ROW('Hygiene Data'!I177)))</f>
        <v/>
      </c>
    </row>
    <row r="184" spans="1:136" x14ac:dyDescent="0.25">
      <c r="A184" s="499" t="str">
        <f ca="1">+IF(OFFSET('Water Data'!$B$2,0,10*ROW('Water Data'!E178))="","",OFFSET('Water Data'!$B$2,0,10*ROW('Water Data'!E178)))</f>
        <v/>
      </c>
      <c r="B184" s="499"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26" t="str">
        <f t="shared" ca="1" si="2"/>
        <v/>
      </c>
      <c r="D184" s="527"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27"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27"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27"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27"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27"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27"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27"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27"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27"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27"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27"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27"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27"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27"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27"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27"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27"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28"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28"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28"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28"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28"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28"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28"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28"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28"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28"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28"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28"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28"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28"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28"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28"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28"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28"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28"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28"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28"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28"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28"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28"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28"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28"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28"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28"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28"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28"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29"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605"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29"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29"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29"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29"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29"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29"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29"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29"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29"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29"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29"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29"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29"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29"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29"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29"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90" t="str">
        <f ca="1">+IF(OFFSET('Water Data'!$D$27,0,10*ROW('Water Data'!D178))="","",OFFSET('Water Data'!$D$27,0,10*ROW('Water Data'!D178)))</f>
        <v/>
      </c>
      <c r="BT184" s="390" t="str">
        <f ca="1">+IF(OFFSET('Water Data'!$D$28,0,10*ROW('Water Data'!D178))="","",OFFSET('Water Data'!$D$28,0,10*ROW('Water Data'!D178)))</f>
        <v/>
      </c>
      <c r="BU184" s="390" t="str">
        <f ca="1">+IF(OFFSET('Water Data'!$D$29,0,10*ROW('Water Data'!D178))="","",OFFSET('Water Data'!$D$29,0,10*ROW('Water Data'!D178)))</f>
        <v/>
      </c>
      <c r="BV184" s="390" t="str">
        <f ca="1">+IF(OFFSET('Water Data'!$E$27,0,10*ROW('Water Data'!E178))="","",OFFSET('Water Data'!$E$27,0,10*ROW('Water Data'!E178)))</f>
        <v/>
      </c>
      <c r="BW184" s="390" t="str">
        <f ca="1">+IF(OFFSET('Water Data'!$E$28,0,10*ROW('Water Data'!E178))="","",OFFSET('Water Data'!$E$28,0,10*ROW('Water Data'!E178)))</f>
        <v/>
      </c>
      <c r="BX184" s="390" t="str">
        <f ca="1">+IF(OFFSET('Water Data'!$E$29,0,10*ROW('Water Data'!E178))="","",OFFSET('Water Data'!$E$29,0,10*ROW('Water Data'!E178)))</f>
        <v/>
      </c>
      <c r="BY184" s="390" t="str">
        <f ca="1">+IF(OFFSET('Water Data'!$F$27,0,10*ROW('Water Data'!F178))="","",OFFSET('Water Data'!$F$27,0,10*ROW('Water Data'!F178)))</f>
        <v/>
      </c>
      <c r="BZ184" s="390" t="str">
        <f ca="1">+IF(OFFSET('Water Data'!$F$28,0,10*ROW('Water Data'!F178))="","",OFFSET('Water Data'!$F$28,0,10*ROW('Water Data'!F178)))</f>
        <v/>
      </c>
      <c r="CA184" s="390" t="str">
        <f ca="1">+IF(OFFSET('Water Data'!$F$29,0,10*ROW('Water Data'!F178))="","",OFFSET('Water Data'!$F$29,0,10*ROW('Water Data'!F178)))</f>
        <v/>
      </c>
      <c r="CB184" s="390" t="str">
        <f ca="1">+IF(OFFSET('Water Data'!$G$27,0,10*ROW('Water Data'!G178))="","",OFFSET('Water Data'!$G$27,0,10*ROW('Water Data'!G178)))</f>
        <v/>
      </c>
      <c r="CC184" s="390" t="str">
        <f ca="1">+IF(OFFSET('Water Data'!$G$28,0,10*ROW('Water Data'!G178))="","",OFFSET('Water Data'!$G$28,0,10*ROW('Water Data'!G178)))</f>
        <v/>
      </c>
      <c r="CD184" s="390" t="str">
        <f ca="1">+IF(OFFSET('Water Data'!$G$29,0,10*ROW('Water Data'!G178))="","",OFFSET('Water Data'!$G$29,0,10*ROW('Water Data'!G178)))</f>
        <v/>
      </c>
      <c r="CE184" s="390" t="str">
        <f ca="1">+IF(OFFSET('Water Data'!$H$27,0,10*ROW('Water Data'!H178))="","",OFFSET('Water Data'!$H$27,0,10*ROW('Water Data'!H178)))</f>
        <v/>
      </c>
      <c r="CF184" s="390" t="str">
        <f ca="1">+IF(OFFSET('Water Data'!$H$28,0,10*ROW('Water Data'!H178))="","",OFFSET('Water Data'!$H$28,0,10*ROW('Water Data'!H178)))</f>
        <v/>
      </c>
      <c r="CG184" s="390" t="str">
        <f ca="1">+IF(OFFSET('Water Data'!$H$29,0,10*ROW('Water Data'!H178))="","",OFFSET('Water Data'!$H$29,0,10*ROW('Water Data'!H178)))</f>
        <v/>
      </c>
      <c r="CH184" s="390" t="str">
        <f ca="1">+IF(OFFSET('Water Data'!$I$27,0,10*ROW('Water Data'!I178))="","",OFFSET('Water Data'!$I$27,0,10*ROW('Water Data'!I178)))</f>
        <v/>
      </c>
      <c r="CI184" s="390" t="str">
        <f ca="1">+IF(OFFSET('Water Data'!$I$28,0,10*ROW('Water Data'!I178))="","",OFFSET('Water Data'!$I$28,0,10*ROW('Water Data'!I178)))</f>
        <v/>
      </c>
      <c r="CJ184" s="390" t="str">
        <f ca="1">+IF(OFFSET('Water Data'!$I$29,0,10*ROW('Water Data'!I178))="","",OFFSET('Water Data'!$I$29,0,10*ROW('Water Data'!I178)))</f>
        <v/>
      </c>
      <c r="CK184" s="390" t="str">
        <f ca="1">+IF(OFFSET('Sanitation Data'!$D$28,0,10*ROW('Sanitation Data'!D178))="","",OFFSET('Sanitation Data'!$D$28,0,10*ROW('Sanitation Data'!D178)))</f>
        <v/>
      </c>
      <c r="CL184" s="390" t="str">
        <f ca="1">+IF(OFFSET('Sanitation Data'!$D$29,0,10*ROW('Sanitation Data'!D178))="","",OFFSET('Sanitation Data'!$D$29,0,10*ROW('Sanitation Data'!D178)))</f>
        <v/>
      </c>
      <c r="CM184" s="390" t="str">
        <f ca="1">+IF(OFFSET('Sanitation Data'!$D$30,0,10*ROW('Sanitation Data'!D178))="","",OFFSET('Sanitation Data'!$D$30,0,10*ROW('Sanitation Data'!D178)))</f>
        <v/>
      </c>
      <c r="CN184" s="390" t="str">
        <f ca="1">+IF(OFFSET('Sanitation Data'!$D$31,0,10*ROW('Sanitation Data'!D178))="","",OFFSET('Sanitation Data'!$D$31,0,10*ROW('Sanitation Data'!D178)))</f>
        <v/>
      </c>
      <c r="CO184" s="390" t="str">
        <f ca="1">+IF(OFFSET('Sanitation Data'!$D$32,0,10*ROW('Sanitation Data'!D178))="","",OFFSET('Sanitation Data'!$D$32,0,10*ROW('Sanitation Data'!D178)))</f>
        <v/>
      </c>
      <c r="CP184" s="390" t="str">
        <f ca="1">+IF(OFFSET('Sanitation Data'!$E$28,0,10*ROW('Sanitation Data'!E178))="","",OFFSET('Sanitation Data'!$E$28,0,10*ROW('Sanitation Data'!E178)))</f>
        <v/>
      </c>
      <c r="CQ184" s="390" t="str">
        <f ca="1">+IF(OFFSET('Sanitation Data'!$E$29,0,10*ROW('Sanitation Data'!E178))="","",OFFSET('Sanitation Data'!$E$29,0,10*ROW('Sanitation Data'!E178)))</f>
        <v/>
      </c>
      <c r="CR184" s="390" t="str">
        <f ca="1">+IF(OFFSET('Sanitation Data'!$E$30,0,10*ROW('Sanitation Data'!E178))="","",OFFSET('Sanitation Data'!$E$30,0,10*ROW('Sanitation Data'!E178)))</f>
        <v/>
      </c>
      <c r="CS184" s="390" t="str">
        <f ca="1">+IF(OFFSET('Sanitation Data'!$E$31,0,10*ROW('Sanitation Data'!E178))="","",OFFSET('Sanitation Data'!$E$31,0,10*ROW('Sanitation Data'!E178)))</f>
        <v/>
      </c>
      <c r="CT184" s="390" t="str">
        <f ca="1">+IF(OFFSET('Sanitation Data'!$E$32,0,10*ROW('Sanitation Data'!E178))="","",OFFSET('Sanitation Data'!$E$32,0,10*ROW('Sanitation Data'!E178)))</f>
        <v/>
      </c>
      <c r="CU184" s="390" t="str">
        <f ca="1">+IF(OFFSET('Sanitation Data'!$F$28,0,10*ROW('Sanitation Data'!F178))="","",OFFSET('Sanitation Data'!$F$28,0,10*ROW('Sanitation Data'!F178)))</f>
        <v/>
      </c>
      <c r="CV184" s="390" t="str">
        <f ca="1">+IF(OFFSET('Sanitation Data'!$F$29,0,10*ROW('Sanitation Data'!F178))="","",OFFSET('Sanitation Data'!$F$29,0,10*ROW('Sanitation Data'!F178)))</f>
        <v/>
      </c>
      <c r="CW184" s="390" t="str">
        <f ca="1">+IF(OFFSET('Sanitation Data'!$F$30,0,10*ROW('Sanitation Data'!F178))="","",OFFSET('Sanitation Data'!$F$30,0,10*ROW('Sanitation Data'!F178)))</f>
        <v/>
      </c>
      <c r="CX184" s="390" t="str">
        <f ca="1">+IF(OFFSET('Sanitation Data'!$F$31,0,10*ROW('Sanitation Data'!F178))="","",OFFSET('Sanitation Data'!$F$31,0,10*ROW('Sanitation Data'!F178)))</f>
        <v/>
      </c>
      <c r="CY184" s="390" t="str">
        <f ca="1">+IF(OFFSET('Sanitation Data'!$F$32,0,10*ROW('Sanitation Data'!F178))="","",OFFSET('Sanitation Data'!$F$32,0,10*ROW('Sanitation Data'!F178)))</f>
        <v/>
      </c>
      <c r="CZ184" s="390" t="str">
        <f ca="1">+IF(OFFSET('Sanitation Data'!$G$28,0,10*ROW('Sanitation Data'!G178))="","",OFFSET('Sanitation Data'!$G$28,0,10*ROW('Sanitation Data'!G178)))</f>
        <v/>
      </c>
      <c r="DA184" s="390" t="str">
        <f ca="1">+IF(OFFSET('Sanitation Data'!$G$29,0,10*ROW('Sanitation Data'!G178))="","",OFFSET('Sanitation Data'!$G$29,0,10*ROW('Sanitation Data'!G178)))</f>
        <v/>
      </c>
      <c r="DB184" s="390" t="str">
        <f ca="1">+IF(OFFSET('Sanitation Data'!$G$30,0,10*ROW('Sanitation Data'!G178))="","",OFFSET('Sanitation Data'!$G$30,0,10*ROW('Sanitation Data'!G178)))</f>
        <v/>
      </c>
      <c r="DC184" s="390" t="str">
        <f ca="1">+IF(OFFSET('Sanitation Data'!$G$31,0,10*ROW('Sanitation Data'!G178))="","",OFFSET('Sanitation Data'!$G$31,0,10*ROW('Sanitation Data'!G178)))</f>
        <v/>
      </c>
      <c r="DD184" s="390" t="str">
        <f ca="1">+IF(OFFSET('Sanitation Data'!$G$32,0,10*ROW('Sanitation Data'!G178))="","",OFFSET('Sanitation Data'!$G$32,0,10*ROW('Sanitation Data'!G178)))</f>
        <v/>
      </c>
      <c r="DE184" s="390" t="str">
        <f ca="1">+IF(OFFSET('Sanitation Data'!$H$28,0,10*ROW('Sanitation Data'!H178))="","",OFFSET('Sanitation Data'!$H$28,0,10*ROW('Sanitation Data'!H178)))</f>
        <v/>
      </c>
      <c r="DF184" s="390" t="str">
        <f ca="1">+IF(OFFSET('Sanitation Data'!$H$29,0,10*ROW('Sanitation Data'!H178))="","",OFFSET('Sanitation Data'!$H$29,0,10*ROW('Sanitation Data'!H178)))</f>
        <v/>
      </c>
      <c r="DG184" s="390" t="str">
        <f ca="1">+IF(OFFSET('Sanitation Data'!$H$30,0,10*ROW('Sanitation Data'!H178))="","",OFFSET('Sanitation Data'!$H$30,0,10*ROW('Sanitation Data'!H178)))</f>
        <v/>
      </c>
      <c r="DH184" s="390" t="str">
        <f ca="1">+IF(OFFSET('Sanitation Data'!$H$31,0,10*ROW('Sanitation Data'!H178))="","",OFFSET('Sanitation Data'!$H$31,0,10*ROW('Sanitation Data'!H178)))</f>
        <v/>
      </c>
      <c r="DI184" s="390" t="str">
        <f ca="1">+IF(OFFSET('Sanitation Data'!$H$32,0,10*ROW('Sanitation Data'!H178))="","",OFFSET('Sanitation Data'!$H$32,0,10*ROW('Sanitation Data'!H178)))</f>
        <v/>
      </c>
      <c r="DJ184" s="390" t="str">
        <f ca="1">+IF(OFFSET('Sanitation Data'!$I$28,0,10*ROW('Sanitation Data'!I178))="","",OFFSET('Sanitation Data'!$I$28,0,10*ROW('Sanitation Data'!I178)))</f>
        <v/>
      </c>
      <c r="DK184" s="390" t="str">
        <f ca="1">+IF(OFFSET('Sanitation Data'!$I$29,0,10*ROW('Sanitation Data'!I178))="","",OFFSET('Sanitation Data'!$I$29,0,10*ROW('Sanitation Data'!I178)))</f>
        <v/>
      </c>
      <c r="DL184" s="390" t="str">
        <f ca="1">+IF(OFFSET('Sanitation Data'!$I$30,0,10*ROW('Sanitation Data'!I178))="","",OFFSET('Sanitation Data'!$I$30,0,10*ROW('Sanitation Data'!I178)))</f>
        <v/>
      </c>
      <c r="DM184" s="390" t="str">
        <f ca="1">+IF(OFFSET('Sanitation Data'!$I$31,0,10*ROW('Sanitation Data'!I178))="","",OFFSET('Sanitation Data'!$I$31,0,10*ROW('Sanitation Data'!I178)))</f>
        <v/>
      </c>
      <c r="DN184" s="390" t="str">
        <f ca="1">+IF(OFFSET('Sanitation Data'!$I$32,0,10*ROW('Sanitation Data'!I178))="","",OFFSET('Sanitation Data'!$I$32,0,10*ROW('Sanitation Data'!I178)))</f>
        <v/>
      </c>
      <c r="DO184" s="390" t="str">
        <f ca="1">+IF(OFFSET('Hygiene Data'!$D$11,0,10*ROW('Hygiene Data'!D178))="","",OFFSET('Hygiene Data'!$D$11,0,10*ROW('Hygiene Data'!D178)))</f>
        <v/>
      </c>
      <c r="DP184" s="390" t="str">
        <f ca="1">+IF(OFFSET('Hygiene Data'!$D$12,0,10*ROW('Hygiene Data'!D178))="","",OFFSET('Hygiene Data'!$D$12,0,10*ROW('Hygiene Data'!D178)))</f>
        <v/>
      </c>
      <c r="DQ184" s="390" t="str">
        <f ca="1">+IF(OFFSET('Hygiene Data'!$D$13,0,10*ROW('Hygiene Data'!D178))="","",OFFSET('Hygiene Data'!$D$13,0,10*ROW('Hygiene Data'!D178)))</f>
        <v/>
      </c>
      <c r="DR184" s="390" t="str">
        <f ca="1">+IF(OFFSET('Hygiene Data'!$E$11,0,10*ROW('Hygiene Data'!E178))="","",OFFSET('Hygiene Data'!$E$11,0,10*ROW('Hygiene Data'!E178)))</f>
        <v/>
      </c>
      <c r="DS184" s="390" t="str">
        <f ca="1">+IF(OFFSET('Hygiene Data'!$E$12,0,10*ROW('Hygiene Data'!E178))="","",OFFSET('Hygiene Data'!$E$12,0,10*ROW('Hygiene Data'!E178)))</f>
        <v/>
      </c>
      <c r="DT184" s="390" t="str">
        <f ca="1">+IF(OFFSET('Hygiene Data'!$E$13,0,10*ROW('Hygiene Data'!E178))="","",OFFSET('Hygiene Data'!$E$13,0,10*ROW('Hygiene Data'!E178)))</f>
        <v/>
      </c>
      <c r="DU184" s="390" t="str">
        <f ca="1">+IF(OFFSET('Hygiene Data'!$F$11,0,10*ROW('Hygiene Data'!F178))="","",OFFSET('Hygiene Data'!$F$11,0,10*ROW('Hygiene Data'!F178)))</f>
        <v/>
      </c>
      <c r="DV184" s="390" t="str">
        <f ca="1">+IF(OFFSET('Hygiene Data'!$F$12,0,10*ROW('Hygiene Data'!F178))="","",OFFSET('Hygiene Data'!$F$12,0,10*ROW('Hygiene Data'!F178)))</f>
        <v/>
      </c>
      <c r="DW184" s="390" t="str">
        <f ca="1">+IF(OFFSET('Hygiene Data'!$F$13,0,10*ROW('Hygiene Data'!F178))="","",OFFSET('Hygiene Data'!$F$13,0,10*ROW('Hygiene Data'!F178)))</f>
        <v/>
      </c>
      <c r="DX184" s="390" t="str">
        <f ca="1">+IF(OFFSET('Hygiene Data'!$G$11,0,10*ROW('Hygiene Data'!G178))="","",OFFSET('Hygiene Data'!$G$11,0,10*ROW('Hygiene Data'!G178)))</f>
        <v/>
      </c>
      <c r="DY184" s="390" t="str">
        <f ca="1">+IF(OFFSET('Hygiene Data'!$G$12,0,10*ROW('Hygiene Data'!G178))="","",OFFSET('Hygiene Data'!$G$12,0,10*ROW('Hygiene Data'!G178)))</f>
        <v/>
      </c>
      <c r="DZ184" s="390" t="str">
        <f ca="1">+IF(OFFSET('Hygiene Data'!$G$13,0,10*ROW('Hygiene Data'!G178))="","",OFFSET('Hygiene Data'!$G$13,0,10*ROW('Hygiene Data'!G178)))</f>
        <v/>
      </c>
      <c r="EA184" s="390" t="str">
        <f ca="1">+IF(OFFSET('Hygiene Data'!$H$11,0,10*ROW('Hygiene Data'!H178))="","",OFFSET('Hygiene Data'!$H$11,0,10*ROW('Hygiene Data'!H178)))</f>
        <v/>
      </c>
      <c r="EB184" s="390" t="str">
        <f ca="1">+IF(OFFSET('Hygiene Data'!$H$12,0,10*ROW('Hygiene Data'!H178))="","",OFFSET('Hygiene Data'!$H$12,0,10*ROW('Hygiene Data'!H178)))</f>
        <v/>
      </c>
      <c r="EC184" s="390" t="str">
        <f ca="1">+IF(OFFSET('Hygiene Data'!$H$13,0,10*ROW('Hygiene Data'!H178))="","",OFFSET('Hygiene Data'!$H$13,0,10*ROW('Hygiene Data'!H178)))</f>
        <v/>
      </c>
      <c r="ED184" s="390" t="str">
        <f ca="1">+IF(OFFSET('Hygiene Data'!$I$11,0,10*ROW('Hygiene Data'!I178))="","",OFFSET('Hygiene Data'!$I$11,0,10*ROW('Hygiene Data'!I178)))</f>
        <v/>
      </c>
      <c r="EE184" s="390" t="str">
        <f ca="1">+IF(OFFSET('Hygiene Data'!$I$12,0,10*ROW('Hygiene Data'!I178))="","",OFFSET('Hygiene Data'!$I$12,0,10*ROW('Hygiene Data'!I178)))</f>
        <v/>
      </c>
      <c r="EF184" s="390" t="str">
        <f ca="1">+IF(OFFSET('Hygiene Data'!$I$13,0,10*ROW('Hygiene Data'!I178))="","",OFFSET('Hygiene Data'!$I$13,0,10*ROW('Hygiene Data'!I178)))</f>
        <v/>
      </c>
    </row>
    <row r="185" spans="1:136" x14ac:dyDescent="0.25">
      <c r="A185" s="499" t="str">
        <f ca="1">+IF(OFFSET('Water Data'!$B$2,0,10*ROW('Water Data'!E179))="","",OFFSET('Water Data'!$B$2,0,10*ROW('Water Data'!E179)))</f>
        <v/>
      </c>
      <c r="B185" s="499"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26" t="str">
        <f t="shared" ca="1" si="2"/>
        <v/>
      </c>
      <c r="D185" s="527"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27"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27"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27"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27"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27"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27"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27"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27"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27"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27"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27"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27"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27"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27"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27"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27"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27"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28"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28"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28"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28"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28"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28"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28"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28"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28"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28"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28"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28"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28"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28"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28"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28"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28"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28"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28"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28"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28"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28"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28"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28"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28"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28"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28"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28"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28"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28"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29"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605"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29"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29"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29"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29"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29"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29"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29"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29"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29"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29"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29"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29"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29"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29"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29"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29"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90" t="str">
        <f ca="1">+IF(OFFSET('Water Data'!$D$27,0,10*ROW('Water Data'!D179))="","",OFFSET('Water Data'!$D$27,0,10*ROW('Water Data'!D179)))</f>
        <v/>
      </c>
      <c r="BT185" s="390" t="str">
        <f ca="1">+IF(OFFSET('Water Data'!$D$28,0,10*ROW('Water Data'!D179))="","",OFFSET('Water Data'!$D$28,0,10*ROW('Water Data'!D179)))</f>
        <v/>
      </c>
      <c r="BU185" s="390" t="str">
        <f ca="1">+IF(OFFSET('Water Data'!$D$29,0,10*ROW('Water Data'!D179))="","",OFFSET('Water Data'!$D$29,0,10*ROW('Water Data'!D179)))</f>
        <v/>
      </c>
      <c r="BV185" s="390" t="str">
        <f ca="1">+IF(OFFSET('Water Data'!$E$27,0,10*ROW('Water Data'!E179))="","",OFFSET('Water Data'!$E$27,0,10*ROW('Water Data'!E179)))</f>
        <v/>
      </c>
      <c r="BW185" s="390" t="str">
        <f ca="1">+IF(OFFSET('Water Data'!$E$28,0,10*ROW('Water Data'!E179))="","",OFFSET('Water Data'!$E$28,0,10*ROW('Water Data'!E179)))</f>
        <v/>
      </c>
      <c r="BX185" s="390" t="str">
        <f ca="1">+IF(OFFSET('Water Data'!$E$29,0,10*ROW('Water Data'!E179))="","",OFFSET('Water Data'!$E$29,0,10*ROW('Water Data'!E179)))</f>
        <v/>
      </c>
      <c r="BY185" s="390" t="str">
        <f ca="1">+IF(OFFSET('Water Data'!$F$27,0,10*ROW('Water Data'!F179))="","",OFFSET('Water Data'!$F$27,0,10*ROW('Water Data'!F179)))</f>
        <v/>
      </c>
      <c r="BZ185" s="390" t="str">
        <f ca="1">+IF(OFFSET('Water Data'!$F$28,0,10*ROW('Water Data'!F179))="","",OFFSET('Water Data'!$F$28,0,10*ROW('Water Data'!F179)))</f>
        <v/>
      </c>
      <c r="CA185" s="390" t="str">
        <f ca="1">+IF(OFFSET('Water Data'!$F$29,0,10*ROW('Water Data'!F179))="","",OFFSET('Water Data'!$F$29,0,10*ROW('Water Data'!F179)))</f>
        <v/>
      </c>
      <c r="CB185" s="390" t="str">
        <f ca="1">+IF(OFFSET('Water Data'!$G$27,0,10*ROW('Water Data'!G179))="","",OFFSET('Water Data'!$G$27,0,10*ROW('Water Data'!G179)))</f>
        <v/>
      </c>
      <c r="CC185" s="390" t="str">
        <f ca="1">+IF(OFFSET('Water Data'!$G$28,0,10*ROW('Water Data'!G179))="","",OFFSET('Water Data'!$G$28,0,10*ROW('Water Data'!G179)))</f>
        <v/>
      </c>
      <c r="CD185" s="390" t="str">
        <f ca="1">+IF(OFFSET('Water Data'!$G$29,0,10*ROW('Water Data'!G179))="","",OFFSET('Water Data'!$G$29,0,10*ROW('Water Data'!G179)))</f>
        <v/>
      </c>
      <c r="CE185" s="390" t="str">
        <f ca="1">+IF(OFFSET('Water Data'!$H$27,0,10*ROW('Water Data'!H179))="","",OFFSET('Water Data'!$H$27,0,10*ROW('Water Data'!H179)))</f>
        <v/>
      </c>
      <c r="CF185" s="390" t="str">
        <f ca="1">+IF(OFFSET('Water Data'!$H$28,0,10*ROW('Water Data'!H179))="","",OFFSET('Water Data'!$H$28,0,10*ROW('Water Data'!H179)))</f>
        <v/>
      </c>
      <c r="CG185" s="390" t="str">
        <f ca="1">+IF(OFFSET('Water Data'!$H$29,0,10*ROW('Water Data'!H179))="","",OFFSET('Water Data'!$H$29,0,10*ROW('Water Data'!H179)))</f>
        <v/>
      </c>
      <c r="CH185" s="390" t="str">
        <f ca="1">+IF(OFFSET('Water Data'!$I$27,0,10*ROW('Water Data'!I179))="","",OFFSET('Water Data'!$I$27,0,10*ROW('Water Data'!I179)))</f>
        <v/>
      </c>
      <c r="CI185" s="390" t="str">
        <f ca="1">+IF(OFFSET('Water Data'!$I$28,0,10*ROW('Water Data'!I179))="","",OFFSET('Water Data'!$I$28,0,10*ROW('Water Data'!I179)))</f>
        <v/>
      </c>
      <c r="CJ185" s="390" t="str">
        <f ca="1">+IF(OFFSET('Water Data'!$I$29,0,10*ROW('Water Data'!I179))="","",OFFSET('Water Data'!$I$29,0,10*ROW('Water Data'!I179)))</f>
        <v/>
      </c>
      <c r="CK185" s="390" t="str">
        <f ca="1">+IF(OFFSET('Sanitation Data'!$D$28,0,10*ROW('Sanitation Data'!D179))="","",OFFSET('Sanitation Data'!$D$28,0,10*ROW('Sanitation Data'!D179)))</f>
        <v/>
      </c>
      <c r="CL185" s="390" t="str">
        <f ca="1">+IF(OFFSET('Sanitation Data'!$D$29,0,10*ROW('Sanitation Data'!D179))="","",OFFSET('Sanitation Data'!$D$29,0,10*ROW('Sanitation Data'!D179)))</f>
        <v/>
      </c>
      <c r="CM185" s="390" t="str">
        <f ca="1">+IF(OFFSET('Sanitation Data'!$D$30,0,10*ROW('Sanitation Data'!D179))="","",OFFSET('Sanitation Data'!$D$30,0,10*ROW('Sanitation Data'!D179)))</f>
        <v/>
      </c>
      <c r="CN185" s="390" t="str">
        <f ca="1">+IF(OFFSET('Sanitation Data'!$D$31,0,10*ROW('Sanitation Data'!D179))="","",OFFSET('Sanitation Data'!$D$31,0,10*ROW('Sanitation Data'!D179)))</f>
        <v/>
      </c>
      <c r="CO185" s="390" t="str">
        <f ca="1">+IF(OFFSET('Sanitation Data'!$D$32,0,10*ROW('Sanitation Data'!D179))="","",OFFSET('Sanitation Data'!$D$32,0,10*ROW('Sanitation Data'!D179)))</f>
        <v/>
      </c>
      <c r="CP185" s="390" t="str">
        <f ca="1">+IF(OFFSET('Sanitation Data'!$E$28,0,10*ROW('Sanitation Data'!E179))="","",OFFSET('Sanitation Data'!$E$28,0,10*ROW('Sanitation Data'!E179)))</f>
        <v/>
      </c>
      <c r="CQ185" s="390" t="str">
        <f ca="1">+IF(OFFSET('Sanitation Data'!$E$29,0,10*ROW('Sanitation Data'!E179))="","",OFFSET('Sanitation Data'!$E$29,0,10*ROW('Sanitation Data'!E179)))</f>
        <v/>
      </c>
      <c r="CR185" s="390" t="str">
        <f ca="1">+IF(OFFSET('Sanitation Data'!$E$30,0,10*ROW('Sanitation Data'!E179))="","",OFFSET('Sanitation Data'!$E$30,0,10*ROW('Sanitation Data'!E179)))</f>
        <v/>
      </c>
      <c r="CS185" s="390" t="str">
        <f ca="1">+IF(OFFSET('Sanitation Data'!$E$31,0,10*ROW('Sanitation Data'!E179))="","",OFFSET('Sanitation Data'!$E$31,0,10*ROW('Sanitation Data'!E179)))</f>
        <v/>
      </c>
      <c r="CT185" s="390" t="str">
        <f ca="1">+IF(OFFSET('Sanitation Data'!$E$32,0,10*ROW('Sanitation Data'!E179))="","",OFFSET('Sanitation Data'!$E$32,0,10*ROW('Sanitation Data'!E179)))</f>
        <v/>
      </c>
      <c r="CU185" s="390" t="str">
        <f ca="1">+IF(OFFSET('Sanitation Data'!$F$28,0,10*ROW('Sanitation Data'!F179))="","",OFFSET('Sanitation Data'!$F$28,0,10*ROW('Sanitation Data'!F179)))</f>
        <v/>
      </c>
      <c r="CV185" s="390" t="str">
        <f ca="1">+IF(OFFSET('Sanitation Data'!$F$29,0,10*ROW('Sanitation Data'!F179))="","",OFFSET('Sanitation Data'!$F$29,0,10*ROW('Sanitation Data'!F179)))</f>
        <v/>
      </c>
      <c r="CW185" s="390" t="str">
        <f ca="1">+IF(OFFSET('Sanitation Data'!$F$30,0,10*ROW('Sanitation Data'!F179))="","",OFFSET('Sanitation Data'!$F$30,0,10*ROW('Sanitation Data'!F179)))</f>
        <v/>
      </c>
      <c r="CX185" s="390" t="str">
        <f ca="1">+IF(OFFSET('Sanitation Data'!$F$31,0,10*ROW('Sanitation Data'!F179))="","",OFFSET('Sanitation Data'!$F$31,0,10*ROW('Sanitation Data'!F179)))</f>
        <v/>
      </c>
      <c r="CY185" s="390" t="str">
        <f ca="1">+IF(OFFSET('Sanitation Data'!$F$32,0,10*ROW('Sanitation Data'!F179))="","",OFFSET('Sanitation Data'!$F$32,0,10*ROW('Sanitation Data'!F179)))</f>
        <v/>
      </c>
      <c r="CZ185" s="390" t="str">
        <f ca="1">+IF(OFFSET('Sanitation Data'!$G$28,0,10*ROW('Sanitation Data'!G179))="","",OFFSET('Sanitation Data'!$G$28,0,10*ROW('Sanitation Data'!G179)))</f>
        <v/>
      </c>
      <c r="DA185" s="390" t="str">
        <f ca="1">+IF(OFFSET('Sanitation Data'!$G$29,0,10*ROW('Sanitation Data'!G179))="","",OFFSET('Sanitation Data'!$G$29,0,10*ROW('Sanitation Data'!G179)))</f>
        <v/>
      </c>
      <c r="DB185" s="390" t="str">
        <f ca="1">+IF(OFFSET('Sanitation Data'!$G$30,0,10*ROW('Sanitation Data'!G179))="","",OFFSET('Sanitation Data'!$G$30,0,10*ROW('Sanitation Data'!G179)))</f>
        <v/>
      </c>
      <c r="DC185" s="390" t="str">
        <f ca="1">+IF(OFFSET('Sanitation Data'!$G$31,0,10*ROW('Sanitation Data'!G179))="","",OFFSET('Sanitation Data'!$G$31,0,10*ROW('Sanitation Data'!G179)))</f>
        <v/>
      </c>
      <c r="DD185" s="390" t="str">
        <f ca="1">+IF(OFFSET('Sanitation Data'!$G$32,0,10*ROW('Sanitation Data'!G179))="","",OFFSET('Sanitation Data'!$G$32,0,10*ROW('Sanitation Data'!G179)))</f>
        <v/>
      </c>
      <c r="DE185" s="390" t="str">
        <f ca="1">+IF(OFFSET('Sanitation Data'!$H$28,0,10*ROW('Sanitation Data'!H179))="","",OFFSET('Sanitation Data'!$H$28,0,10*ROW('Sanitation Data'!H179)))</f>
        <v/>
      </c>
      <c r="DF185" s="390" t="str">
        <f ca="1">+IF(OFFSET('Sanitation Data'!$H$29,0,10*ROW('Sanitation Data'!H179))="","",OFFSET('Sanitation Data'!$H$29,0,10*ROW('Sanitation Data'!H179)))</f>
        <v/>
      </c>
      <c r="DG185" s="390" t="str">
        <f ca="1">+IF(OFFSET('Sanitation Data'!$H$30,0,10*ROW('Sanitation Data'!H179))="","",OFFSET('Sanitation Data'!$H$30,0,10*ROW('Sanitation Data'!H179)))</f>
        <v/>
      </c>
      <c r="DH185" s="390" t="str">
        <f ca="1">+IF(OFFSET('Sanitation Data'!$H$31,0,10*ROW('Sanitation Data'!H179))="","",OFFSET('Sanitation Data'!$H$31,0,10*ROW('Sanitation Data'!H179)))</f>
        <v/>
      </c>
      <c r="DI185" s="390" t="str">
        <f ca="1">+IF(OFFSET('Sanitation Data'!$H$32,0,10*ROW('Sanitation Data'!H179))="","",OFFSET('Sanitation Data'!$H$32,0,10*ROW('Sanitation Data'!H179)))</f>
        <v/>
      </c>
      <c r="DJ185" s="390" t="str">
        <f ca="1">+IF(OFFSET('Sanitation Data'!$I$28,0,10*ROW('Sanitation Data'!I179))="","",OFFSET('Sanitation Data'!$I$28,0,10*ROW('Sanitation Data'!I179)))</f>
        <v/>
      </c>
      <c r="DK185" s="390" t="str">
        <f ca="1">+IF(OFFSET('Sanitation Data'!$I$29,0,10*ROW('Sanitation Data'!I179))="","",OFFSET('Sanitation Data'!$I$29,0,10*ROW('Sanitation Data'!I179)))</f>
        <v/>
      </c>
      <c r="DL185" s="390" t="str">
        <f ca="1">+IF(OFFSET('Sanitation Data'!$I$30,0,10*ROW('Sanitation Data'!I179))="","",OFFSET('Sanitation Data'!$I$30,0,10*ROW('Sanitation Data'!I179)))</f>
        <v/>
      </c>
      <c r="DM185" s="390" t="str">
        <f ca="1">+IF(OFFSET('Sanitation Data'!$I$31,0,10*ROW('Sanitation Data'!I179))="","",OFFSET('Sanitation Data'!$I$31,0,10*ROW('Sanitation Data'!I179)))</f>
        <v/>
      </c>
      <c r="DN185" s="390" t="str">
        <f ca="1">+IF(OFFSET('Sanitation Data'!$I$32,0,10*ROW('Sanitation Data'!I179))="","",OFFSET('Sanitation Data'!$I$32,0,10*ROW('Sanitation Data'!I179)))</f>
        <v/>
      </c>
      <c r="DO185" s="390" t="str">
        <f ca="1">+IF(OFFSET('Hygiene Data'!$D$11,0,10*ROW('Hygiene Data'!D179))="","",OFFSET('Hygiene Data'!$D$11,0,10*ROW('Hygiene Data'!D179)))</f>
        <v/>
      </c>
      <c r="DP185" s="390" t="str">
        <f ca="1">+IF(OFFSET('Hygiene Data'!$D$12,0,10*ROW('Hygiene Data'!D179))="","",OFFSET('Hygiene Data'!$D$12,0,10*ROW('Hygiene Data'!D179)))</f>
        <v/>
      </c>
      <c r="DQ185" s="390" t="str">
        <f ca="1">+IF(OFFSET('Hygiene Data'!$D$13,0,10*ROW('Hygiene Data'!D179))="","",OFFSET('Hygiene Data'!$D$13,0,10*ROW('Hygiene Data'!D179)))</f>
        <v/>
      </c>
      <c r="DR185" s="390" t="str">
        <f ca="1">+IF(OFFSET('Hygiene Data'!$E$11,0,10*ROW('Hygiene Data'!E179))="","",OFFSET('Hygiene Data'!$E$11,0,10*ROW('Hygiene Data'!E179)))</f>
        <v/>
      </c>
      <c r="DS185" s="390" t="str">
        <f ca="1">+IF(OFFSET('Hygiene Data'!$E$12,0,10*ROW('Hygiene Data'!E179))="","",OFFSET('Hygiene Data'!$E$12,0,10*ROW('Hygiene Data'!E179)))</f>
        <v/>
      </c>
      <c r="DT185" s="390" t="str">
        <f ca="1">+IF(OFFSET('Hygiene Data'!$E$13,0,10*ROW('Hygiene Data'!E179))="","",OFFSET('Hygiene Data'!$E$13,0,10*ROW('Hygiene Data'!E179)))</f>
        <v/>
      </c>
      <c r="DU185" s="390" t="str">
        <f ca="1">+IF(OFFSET('Hygiene Data'!$F$11,0,10*ROW('Hygiene Data'!F179))="","",OFFSET('Hygiene Data'!$F$11,0,10*ROW('Hygiene Data'!F179)))</f>
        <v/>
      </c>
      <c r="DV185" s="390" t="str">
        <f ca="1">+IF(OFFSET('Hygiene Data'!$F$12,0,10*ROW('Hygiene Data'!F179))="","",OFFSET('Hygiene Data'!$F$12,0,10*ROW('Hygiene Data'!F179)))</f>
        <v/>
      </c>
      <c r="DW185" s="390" t="str">
        <f ca="1">+IF(OFFSET('Hygiene Data'!$F$13,0,10*ROW('Hygiene Data'!F179))="","",OFFSET('Hygiene Data'!$F$13,0,10*ROW('Hygiene Data'!F179)))</f>
        <v/>
      </c>
      <c r="DX185" s="390" t="str">
        <f ca="1">+IF(OFFSET('Hygiene Data'!$G$11,0,10*ROW('Hygiene Data'!G179))="","",OFFSET('Hygiene Data'!$G$11,0,10*ROW('Hygiene Data'!G179)))</f>
        <v/>
      </c>
      <c r="DY185" s="390" t="str">
        <f ca="1">+IF(OFFSET('Hygiene Data'!$G$12,0,10*ROW('Hygiene Data'!G179))="","",OFFSET('Hygiene Data'!$G$12,0,10*ROW('Hygiene Data'!G179)))</f>
        <v/>
      </c>
      <c r="DZ185" s="390" t="str">
        <f ca="1">+IF(OFFSET('Hygiene Data'!$G$13,0,10*ROW('Hygiene Data'!G179))="","",OFFSET('Hygiene Data'!$G$13,0,10*ROW('Hygiene Data'!G179)))</f>
        <v/>
      </c>
      <c r="EA185" s="390" t="str">
        <f ca="1">+IF(OFFSET('Hygiene Data'!$H$11,0,10*ROW('Hygiene Data'!H179))="","",OFFSET('Hygiene Data'!$H$11,0,10*ROW('Hygiene Data'!H179)))</f>
        <v/>
      </c>
      <c r="EB185" s="390" t="str">
        <f ca="1">+IF(OFFSET('Hygiene Data'!$H$12,0,10*ROW('Hygiene Data'!H179))="","",OFFSET('Hygiene Data'!$H$12,0,10*ROW('Hygiene Data'!H179)))</f>
        <v/>
      </c>
      <c r="EC185" s="390" t="str">
        <f ca="1">+IF(OFFSET('Hygiene Data'!$H$13,0,10*ROW('Hygiene Data'!H179))="","",OFFSET('Hygiene Data'!$H$13,0,10*ROW('Hygiene Data'!H179)))</f>
        <v/>
      </c>
      <c r="ED185" s="390" t="str">
        <f ca="1">+IF(OFFSET('Hygiene Data'!$I$11,0,10*ROW('Hygiene Data'!I179))="","",OFFSET('Hygiene Data'!$I$11,0,10*ROW('Hygiene Data'!I179)))</f>
        <v/>
      </c>
      <c r="EE185" s="390" t="str">
        <f ca="1">+IF(OFFSET('Hygiene Data'!$I$12,0,10*ROW('Hygiene Data'!I179))="","",OFFSET('Hygiene Data'!$I$12,0,10*ROW('Hygiene Data'!I179)))</f>
        <v/>
      </c>
      <c r="EF185" s="390" t="str">
        <f ca="1">+IF(OFFSET('Hygiene Data'!$I$13,0,10*ROW('Hygiene Data'!I179))="","",OFFSET('Hygiene Data'!$I$13,0,10*ROW('Hygiene Data'!I179)))</f>
        <v/>
      </c>
    </row>
    <row r="186" spans="1:136" x14ac:dyDescent="0.25">
      <c r="A186" s="499" t="str">
        <f ca="1">+IF(OFFSET('Water Data'!$B$2,0,10*ROW('Water Data'!E180))="","",OFFSET('Water Data'!$B$2,0,10*ROW('Water Data'!E180)))</f>
        <v/>
      </c>
      <c r="B186" s="499"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26" t="str">
        <f t="shared" ca="1" si="2"/>
        <v/>
      </c>
      <c r="D186" s="527"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27"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27"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27"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27"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27"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27"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27"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27"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27"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27"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27"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27"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27"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27"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27"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27"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27"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28"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28"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28"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28"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28"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28"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28"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28"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28"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28"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28"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28"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28"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28"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28"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28"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28"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28"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28"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28"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28"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28"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28"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28"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28"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28"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28"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28"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28"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28"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29"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605"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29"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29"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29"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29"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29"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29"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29"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29"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29"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29"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29"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29"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29"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29"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29"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29"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90" t="str">
        <f ca="1">+IF(OFFSET('Water Data'!$D$27,0,10*ROW('Water Data'!D180))="","",OFFSET('Water Data'!$D$27,0,10*ROW('Water Data'!D180)))</f>
        <v/>
      </c>
      <c r="BT186" s="390" t="str">
        <f ca="1">+IF(OFFSET('Water Data'!$D$28,0,10*ROW('Water Data'!D180))="","",OFFSET('Water Data'!$D$28,0,10*ROW('Water Data'!D180)))</f>
        <v/>
      </c>
      <c r="BU186" s="390" t="str">
        <f ca="1">+IF(OFFSET('Water Data'!$D$29,0,10*ROW('Water Data'!D180))="","",OFFSET('Water Data'!$D$29,0,10*ROW('Water Data'!D180)))</f>
        <v/>
      </c>
      <c r="BV186" s="390" t="str">
        <f ca="1">+IF(OFFSET('Water Data'!$E$27,0,10*ROW('Water Data'!E180))="","",OFFSET('Water Data'!$E$27,0,10*ROW('Water Data'!E180)))</f>
        <v/>
      </c>
      <c r="BW186" s="390" t="str">
        <f ca="1">+IF(OFFSET('Water Data'!$E$28,0,10*ROW('Water Data'!E180))="","",OFFSET('Water Data'!$E$28,0,10*ROW('Water Data'!E180)))</f>
        <v/>
      </c>
      <c r="BX186" s="390" t="str">
        <f ca="1">+IF(OFFSET('Water Data'!$E$29,0,10*ROW('Water Data'!E180))="","",OFFSET('Water Data'!$E$29,0,10*ROW('Water Data'!E180)))</f>
        <v/>
      </c>
      <c r="BY186" s="390" t="str">
        <f ca="1">+IF(OFFSET('Water Data'!$F$27,0,10*ROW('Water Data'!F180))="","",OFFSET('Water Data'!$F$27,0,10*ROW('Water Data'!F180)))</f>
        <v/>
      </c>
      <c r="BZ186" s="390" t="str">
        <f ca="1">+IF(OFFSET('Water Data'!$F$28,0,10*ROW('Water Data'!F180))="","",OFFSET('Water Data'!$F$28,0,10*ROW('Water Data'!F180)))</f>
        <v/>
      </c>
      <c r="CA186" s="390" t="str">
        <f ca="1">+IF(OFFSET('Water Data'!$F$29,0,10*ROW('Water Data'!F180))="","",OFFSET('Water Data'!$F$29,0,10*ROW('Water Data'!F180)))</f>
        <v/>
      </c>
      <c r="CB186" s="390" t="str">
        <f ca="1">+IF(OFFSET('Water Data'!$G$27,0,10*ROW('Water Data'!G180))="","",OFFSET('Water Data'!$G$27,0,10*ROW('Water Data'!G180)))</f>
        <v/>
      </c>
      <c r="CC186" s="390" t="str">
        <f ca="1">+IF(OFFSET('Water Data'!$G$28,0,10*ROW('Water Data'!G180))="","",OFFSET('Water Data'!$G$28,0,10*ROW('Water Data'!G180)))</f>
        <v/>
      </c>
      <c r="CD186" s="390" t="str">
        <f ca="1">+IF(OFFSET('Water Data'!$G$29,0,10*ROW('Water Data'!G180))="","",OFFSET('Water Data'!$G$29,0,10*ROW('Water Data'!G180)))</f>
        <v/>
      </c>
      <c r="CE186" s="390" t="str">
        <f ca="1">+IF(OFFSET('Water Data'!$H$27,0,10*ROW('Water Data'!H180))="","",OFFSET('Water Data'!$H$27,0,10*ROW('Water Data'!H180)))</f>
        <v/>
      </c>
      <c r="CF186" s="390" t="str">
        <f ca="1">+IF(OFFSET('Water Data'!$H$28,0,10*ROW('Water Data'!H180))="","",OFFSET('Water Data'!$H$28,0,10*ROW('Water Data'!H180)))</f>
        <v/>
      </c>
      <c r="CG186" s="390" t="str">
        <f ca="1">+IF(OFFSET('Water Data'!$H$29,0,10*ROW('Water Data'!H180))="","",OFFSET('Water Data'!$H$29,0,10*ROW('Water Data'!H180)))</f>
        <v/>
      </c>
      <c r="CH186" s="390" t="str">
        <f ca="1">+IF(OFFSET('Water Data'!$I$27,0,10*ROW('Water Data'!I180))="","",OFFSET('Water Data'!$I$27,0,10*ROW('Water Data'!I180)))</f>
        <v/>
      </c>
      <c r="CI186" s="390" t="str">
        <f ca="1">+IF(OFFSET('Water Data'!$I$28,0,10*ROW('Water Data'!I180))="","",OFFSET('Water Data'!$I$28,0,10*ROW('Water Data'!I180)))</f>
        <v/>
      </c>
      <c r="CJ186" s="390" t="str">
        <f ca="1">+IF(OFFSET('Water Data'!$I$29,0,10*ROW('Water Data'!I180))="","",OFFSET('Water Data'!$I$29,0,10*ROW('Water Data'!I180)))</f>
        <v/>
      </c>
      <c r="CK186" s="390" t="str">
        <f ca="1">+IF(OFFSET('Sanitation Data'!$D$28,0,10*ROW('Sanitation Data'!D180))="","",OFFSET('Sanitation Data'!$D$28,0,10*ROW('Sanitation Data'!D180)))</f>
        <v/>
      </c>
      <c r="CL186" s="390" t="str">
        <f ca="1">+IF(OFFSET('Sanitation Data'!$D$29,0,10*ROW('Sanitation Data'!D180))="","",OFFSET('Sanitation Data'!$D$29,0,10*ROW('Sanitation Data'!D180)))</f>
        <v/>
      </c>
      <c r="CM186" s="390" t="str">
        <f ca="1">+IF(OFFSET('Sanitation Data'!$D$30,0,10*ROW('Sanitation Data'!D180))="","",OFFSET('Sanitation Data'!$D$30,0,10*ROW('Sanitation Data'!D180)))</f>
        <v/>
      </c>
      <c r="CN186" s="390" t="str">
        <f ca="1">+IF(OFFSET('Sanitation Data'!$D$31,0,10*ROW('Sanitation Data'!D180))="","",OFFSET('Sanitation Data'!$D$31,0,10*ROW('Sanitation Data'!D180)))</f>
        <v/>
      </c>
      <c r="CO186" s="390" t="str">
        <f ca="1">+IF(OFFSET('Sanitation Data'!$D$32,0,10*ROW('Sanitation Data'!D180))="","",OFFSET('Sanitation Data'!$D$32,0,10*ROW('Sanitation Data'!D180)))</f>
        <v/>
      </c>
      <c r="CP186" s="390" t="str">
        <f ca="1">+IF(OFFSET('Sanitation Data'!$E$28,0,10*ROW('Sanitation Data'!E180))="","",OFFSET('Sanitation Data'!$E$28,0,10*ROW('Sanitation Data'!E180)))</f>
        <v/>
      </c>
      <c r="CQ186" s="390" t="str">
        <f ca="1">+IF(OFFSET('Sanitation Data'!$E$29,0,10*ROW('Sanitation Data'!E180))="","",OFFSET('Sanitation Data'!$E$29,0,10*ROW('Sanitation Data'!E180)))</f>
        <v/>
      </c>
      <c r="CR186" s="390" t="str">
        <f ca="1">+IF(OFFSET('Sanitation Data'!$E$30,0,10*ROW('Sanitation Data'!E180))="","",OFFSET('Sanitation Data'!$E$30,0,10*ROW('Sanitation Data'!E180)))</f>
        <v/>
      </c>
      <c r="CS186" s="390" t="str">
        <f ca="1">+IF(OFFSET('Sanitation Data'!$E$31,0,10*ROW('Sanitation Data'!E180))="","",OFFSET('Sanitation Data'!$E$31,0,10*ROW('Sanitation Data'!E180)))</f>
        <v/>
      </c>
      <c r="CT186" s="390" t="str">
        <f ca="1">+IF(OFFSET('Sanitation Data'!$E$32,0,10*ROW('Sanitation Data'!E180))="","",OFFSET('Sanitation Data'!$E$32,0,10*ROW('Sanitation Data'!E180)))</f>
        <v/>
      </c>
      <c r="CU186" s="390" t="str">
        <f ca="1">+IF(OFFSET('Sanitation Data'!$F$28,0,10*ROW('Sanitation Data'!F180))="","",OFFSET('Sanitation Data'!$F$28,0,10*ROW('Sanitation Data'!F180)))</f>
        <v/>
      </c>
      <c r="CV186" s="390" t="str">
        <f ca="1">+IF(OFFSET('Sanitation Data'!$F$29,0,10*ROW('Sanitation Data'!F180))="","",OFFSET('Sanitation Data'!$F$29,0,10*ROW('Sanitation Data'!F180)))</f>
        <v/>
      </c>
      <c r="CW186" s="390" t="str">
        <f ca="1">+IF(OFFSET('Sanitation Data'!$F$30,0,10*ROW('Sanitation Data'!F180))="","",OFFSET('Sanitation Data'!$F$30,0,10*ROW('Sanitation Data'!F180)))</f>
        <v/>
      </c>
      <c r="CX186" s="390" t="str">
        <f ca="1">+IF(OFFSET('Sanitation Data'!$F$31,0,10*ROW('Sanitation Data'!F180))="","",OFFSET('Sanitation Data'!$F$31,0,10*ROW('Sanitation Data'!F180)))</f>
        <v/>
      </c>
      <c r="CY186" s="390" t="str">
        <f ca="1">+IF(OFFSET('Sanitation Data'!$F$32,0,10*ROW('Sanitation Data'!F180))="","",OFFSET('Sanitation Data'!$F$32,0,10*ROW('Sanitation Data'!F180)))</f>
        <v/>
      </c>
      <c r="CZ186" s="390" t="str">
        <f ca="1">+IF(OFFSET('Sanitation Data'!$G$28,0,10*ROW('Sanitation Data'!G180))="","",OFFSET('Sanitation Data'!$G$28,0,10*ROW('Sanitation Data'!G180)))</f>
        <v/>
      </c>
      <c r="DA186" s="390" t="str">
        <f ca="1">+IF(OFFSET('Sanitation Data'!$G$29,0,10*ROW('Sanitation Data'!G180))="","",OFFSET('Sanitation Data'!$G$29,0,10*ROW('Sanitation Data'!G180)))</f>
        <v/>
      </c>
      <c r="DB186" s="390" t="str">
        <f ca="1">+IF(OFFSET('Sanitation Data'!$G$30,0,10*ROW('Sanitation Data'!G180))="","",OFFSET('Sanitation Data'!$G$30,0,10*ROW('Sanitation Data'!G180)))</f>
        <v/>
      </c>
      <c r="DC186" s="390" t="str">
        <f ca="1">+IF(OFFSET('Sanitation Data'!$G$31,0,10*ROW('Sanitation Data'!G180))="","",OFFSET('Sanitation Data'!$G$31,0,10*ROW('Sanitation Data'!G180)))</f>
        <v/>
      </c>
      <c r="DD186" s="390" t="str">
        <f ca="1">+IF(OFFSET('Sanitation Data'!$G$32,0,10*ROW('Sanitation Data'!G180))="","",OFFSET('Sanitation Data'!$G$32,0,10*ROW('Sanitation Data'!G180)))</f>
        <v/>
      </c>
      <c r="DE186" s="390" t="str">
        <f ca="1">+IF(OFFSET('Sanitation Data'!$H$28,0,10*ROW('Sanitation Data'!H180))="","",OFFSET('Sanitation Data'!$H$28,0,10*ROW('Sanitation Data'!H180)))</f>
        <v/>
      </c>
      <c r="DF186" s="390" t="str">
        <f ca="1">+IF(OFFSET('Sanitation Data'!$H$29,0,10*ROW('Sanitation Data'!H180))="","",OFFSET('Sanitation Data'!$H$29,0,10*ROW('Sanitation Data'!H180)))</f>
        <v/>
      </c>
      <c r="DG186" s="390" t="str">
        <f ca="1">+IF(OFFSET('Sanitation Data'!$H$30,0,10*ROW('Sanitation Data'!H180))="","",OFFSET('Sanitation Data'!$H$30,0,10*ROW('Sanitation Data'!H180)))</f>
        <v/>
      </c>
      <c r="DH186" s="390" t="str">
        <f ca="1">+IF(OFFSET('Sanitation Data'!$H$31,0,10*ROW('Sanitation Data'!H180))="","",OFFSET('Sanitation Data'!$H$31,0,10*ROW('Sanitation Data'!H180)))</f>
        <v/>
      </c>
      <c r="DI186" s="390" t="str">
        <f ca="1">+IF(OFFSET('Sanitation Data'!$H$32,0,10*ROW('Sanitation Data'!H180))="","",OFFSET('Sanitation Data'!$H$32,0,10*ROW('Sanitation Data'!H180)))</f>
        <v/>
      </c>
      <c r="DJ186" s="390" t="str">
        <f ca="1">+IF(OFFSET('Sanitation Data'!$I$28,0,10*ROW('Sanitation Data'!I180))="","",OFFSET('Sanitation Data'!$I$28,0,10*ROW('Sanitation Data'!I180)))</f>
        <v/>
      </c>
      <c r="DK186" s="390" t="str">
        <f ca="1">+IF(OFFSET('Sanitation Data'!$I$29,0,10*ROW('Sanitation Data'!I180))="","",OFFSET('Sanitation Data'!$I$29,0,10*ROW('Sanitation Data'!I180)))</f>
        <v/>
      </c>
      <c r="DL186" s="390" t="str">
        <f ca="1">+IF(OFFSET('Sanitation Data'!$I$30,0,10*ROW('Sanitation Data'!I180))="","",OFFSET('Sanitation Data'!$I$30,0,10*ROW('Sanitation Data'!I180)))</f>
        <v/>
      </c>
      <c r="DM186" s="390" t="str">
        <f ca="1">+IF(OFFSET('Sanitation Data'!$I$31,0,10*ROW('Sanitation Data'!I180))="","",OFFSET('Sanitation Data'!$I$31,0,10*ROW('Sanitation Data'!I180)))</f>
        <v/>
      </c>
      <c r="DN186" s="390" t="str">
        <f ca="1">+IF(OFFSET('Sanitation Data'!$I$32,0,10*ROW('Sanitation Data'!I180))="","",OFFSET('Sanitation Data'!$I$32,0,10*ROW('Sanitation Data'!I180)))</f>
        <v/>
      </c>
      <c r="DO186" s="390" t="str">
        <f ca="1">+IF(OFFSET('Hygiene Data'!$D$11,0,10*ROW('Hygiene Data'!D180))="","",OFFSET('Hygiene Data'!$D$11,0,10*ROW('Hygiene Data'!D180)))</f>
        <v/>
      </c>
      <c r="DP186" s="390" t="str">
        <f ca="1">+IF(OFFSET('Hygiene Data'!$D$12,0,10*ROW('Hygiene Data'!D180))="","",OFFSET('Hygiene Data'!$D$12,0,10*ROW('Hygiene Data'!D180)))</f>
        <v/>
      </c>
      <c r="DQ186" s="390" t="str">
        <f ca="1">+IF(OFFSET('Hygiene Data'!$D$13,0,10*ROW('Hygiene Data'!D180))="","",OFFSET('Hygiene Data'!$D$13,0,10*ROW('Hygiene Data'!D180)))</f>
        <v/>
      </c>
      <c r="DR186" s="390" t="str">
        <f ca="1">+IF(OFFSET('Hygiene Data'!$E$11,0,10*ROW('Hygiene Data'!E180))="","",OFFSET('Hygiene Data'!$E$11,0,10*ROW('Hygiene Data'!E180)))</f>
        <v/>
      </c>
      <c r="DS186" s="390" t="str">
        <f ca="1">+IF(OFFSET('Hygiene Data'!$E$12,0,10*ROW('Hygiene Data'!E180))="","",OFFSET('Hygiene Data'!$E$12,0,10*ROW('Hygiene Data'!E180)))</f>
        <v/>
      </c>
      <c r="DT186" s="390" t="str">
        <f ca="1">+IF(OFFSET('Hygiene Data'!$E$13,0,10*ROW('Hygiene Data'!E180))="","",OFFSET('Hygiene Data'!$E$13,0,10*ROW('Hygiene Data'!E180)))</f>
        <v/>
      </c>
      <c r="DU186" s="390" t="str">
        <f ca="1">+IF(OFFSET('Hygiene Data'!$F$11,0,10*ROW('Hygiene Data'!F180))="","",OFFSET('Hygiene Data'!$F$11,0,10*ROW('Hygiene Data'!F180)))</f>
        <v/>
      </c>
      <c r="DV186" s="390" t="str">
        <f ca="1">+IF(OFFSET('Hygiene Data'!$F$12,0,10*ROW('Hygiene Data'!F180))="","",OFFSET('Hygiene Data'!$F$12,0,10*ROW('Hygiene Data'!F180)))</f>
        <v/>
      </c>
      <c r="DW186" s="390" t="str">
        <f ca="1">+IF(OFFSET('Hygiene Data'!$F$13,0,10*ROW('Hygiene Data'!F180))="","",OFFSET('Hygiene Data'!$F$13,0,10*ROW('Hygiene Data'!F180)))</f>
        <v/>
      </c>
      <c r="DX186" s="390" t="str">
        <f ca="1">+IF(OFFSET('Hygiene Data'!$G$11,0,10*ROW('Hygiene Data'!G180))="","",OFFSET('Hygiene Data'!$G$11,0,10*ROW('Hygiene Data'!G180)))</f>
        <v/>
      </c>
      <c r="DY186" s="390" t="str">
        <f ca="1">+IF(OFFSET('Hygiene Data'!$G$12,0,10*ROW('Hygiene Data'!G180))="","",OFFSET('Hygiene Data'!$G$12,0,10*ROW('Hygiene Data'!G180)))</f>
        <v/>
      </c>
      <c r="DZ186" s="390" t="str">
        <f ca="1">+IF(OFFSET('Hygiene Data'!$G$13,0,10*ROW('Hygiene Data'!G180))="","",OFFSET('Hygiene Data'!$G$13,0,10*ROW('Hygiene Data'!G180)))</f>
        <v/>
      </c>
      <c r="EA186" s="390" t="str">
        <f ca="1">+IF(OFFSET('Hygiene Data'!$H$11,0,10*ROW('Hygiene Data'!H180))="","",OFFSET('Hygiene Data'!$H$11,0,10*ROW('Hygiene Data'!H180)))</f>
        <v/>
      </c>
      <c r="EB186" s="390" t="str">
        <f ca="1">+IF(OFFSET('Hygiene Data'!$H$12,0,10*ROW('Hygiene Data'!H180))="","",OFFSET('Hygiene Data'!$H$12,0,10*ROW('Hygiene Data'!H180)))</f>
        <v/>
      </c>
      <c r="EC186" s="390" t="str">
        <f ca="1">+IF(OFFSET('Hygiene Data'!$H$13,0,10*ROW('Hygiene Data'!H180))="","",OFFSET('Hygiene Data'!$H$13,0,10*ROW('Hygiene Data'!H180)))</f>
        <v/>
      </c>
      <c r="ED186" s="390" t="str">
        <f ca="1">+IF(OFFSET('Hygiene Data'!$I$11,0,10*ROW('Hygiene Data'!I180))="","",OFFSET('Hygiene Data'!$I$11,0,10*ROW('Hygiene Data'!I180)))</f>
        <v/>
      </c>
      <c r="EE186" s="390" t="str">
        <f ca="1">+IF(OFFSET('Hygiene Data'!$I$12,0,10*ROW('Hygiene Data'!I180))="","",OFFSET('Hygiene Data'!$I$12,0,10*ROW('Hygiene Data'!I180)))</f>
        <v/>
      </c>
      <c r="EF186" s="390" t="str">
        <f ca="1">+IF(OFFSET('Hygiene Data'!$I$13,0,10*ROW('Hygiene Data'!I180))="","",OFFSET('Hygiene Data'!$I$13,0,10*ROW('Hygiene Data'!I180)))</f>
        <v/>
      </c>
    </row>
    <row r="187" spans="1:136" x14ac:dyDescent="0.25">
      <c r="A187" s="499" t="str">
        <f ca="1">+IF(OFFSET('Water Data'!$B$2,0,10*ROW('Water Data'!E181))="","",OFFSET('Water Data'!$B$2,0,10*ROW('Water Data'!E181)))</f>
        <v/>
      </c>
      <c r="B187" s="499"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26" t="str">
        <f t="shared" ca="1" si="2"/>
        <v/>
      </c>
      <c r="D187" s="527"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27"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27"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27"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27"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27"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27"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27"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27"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27"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27"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27"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27"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27"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27"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27"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27"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27"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28"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28"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28"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28"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28"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28"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28"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28"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28"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28"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28"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28"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28"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28"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28"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28"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28"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28"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28"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28"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28"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28"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28"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28"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28"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28"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28"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28"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28"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28"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29"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605"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29"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29"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29"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29"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29"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29"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29"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29"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29"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29"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29"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29"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29"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29"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29"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29"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90" t="str">
        <f ca="1">+IF(OFFSET('Water Data'!$D$27,0,10*ROW('Water Data'!D181))="","",OFFSET('Water Data'!$D$27,0,10*ROW('Water Data'!D181)))</f>
        <v/>
      </c>
      <c r="BT187" s="390" t="str">
        <f ca="1">+IF(OFFSET('Water Data'!$D$28,0,10*ROW('Water Data'!D181))="","",OFFSET('Water Data'!$D$28,0,10*ROW('Water Data'!D181)))</f>
        <v/>
      </c>
      <c r="BU187" s="390" t="str">
        <f ca="1">+IF(OFFSET('Water Data'!$D$29,0,10*ROW('Water Data'!D181))="","",OFFSET('Water Data'!$D$29,0,10*ROW('Water Data'!D181)))</f>
        <v/>
      </c>
      <c r="BV187" s="390" t="str">
        <f ca="1">+IF(OFFSET('Water Data'!$E$27,0,10*ROW('Water Data'!E181))="","",OFFSET('Water Data'!$E$27,0,10*ROW('Water Data'!E181)))</f>
        <v/>
      </c>
      <c r="BW187" s="390" t="str">
        <f ca="1">+IF(OFFSET('Water Data'!$E$28,0,10*ROW('Water Data'!E181))="","",OFFSET('Water Data'!$E$28,0,10*ROW('Water Data'!E181)))</f>
        <v/>
      </c>
      <c r="BX187" s="390" t="str">
        <f ca="1">+IF(OFFSET('Water Data'!$E$29,0,10*ROW('Water Data'!E181))="","",OFFSET('Water Data'!$E$29,0,10*ROW('Water Data'!E181)))</f>
        <v/>
      </c>
      <c r="BY187" s="390" t="str">
        <f ca="1">+IF(OFFSET('Water Data'!$F$27,0,10*ROW('Water Data'!F181))="","",OFFSET('Water Data'!$F$27,0,10*ROW('Water Data'!F181)))</f>
        <v/>
      </c>
      <c r="BZ187" s="390" t="str">
        <f ca="1">+IF(OFFSET('Water Data'!$F$28,0,10*ROW('Water Data'!F181))="","",OFFSET('Water Data'!$F$28,0,10*ROW('Water Data'!F181)))</f>
        <v/>
      </c>
      <c r="CA187" s="390" t="str">
        <f ca="1">+IF(OFFSET('Water Data'!$F$29,0,10*ROW('Water Data'!F181))="","",OFFSET('Water Data'!$F$29,0,10*ROW('Water Data'!F181)))</f>
        <v/>
      </c>
      <c r="CB187" s="390" t="str">
        <f ca="1">+IF(OFFSET('Water Data'!$G$27,0,10*ROW('Water Data'!G181))="","",OFFSET('Water Data'!$G$27,0,10*ROW('Water Data'!G181)))</f>
        <v/>
      </c>
      <c r="CC187" s="390" t="str">
        <f ca="1">+IF(OFFSET('Water Data'!$G$28,0,10*ROW('Water Data'!G181))="","",OFFSET('Water Data'!$G$28,0,10*ROW('Water Data'!G181)))</f>
        <v/>
      </c>
      <c r="CD187" s="390" t="str">
        <f ca="1">+IF(OFFSET('Water Data'!$G$29,0,10*ROW('Water Data'!G181))="","",OFFSET('Water Data'!$G$29,0,10*ROW('Water Data'!G181)))</f>
        <v/>
      </c>
      <c r="CE187" s="390" t="str">
        <f ca="1">+IF(OFFSET('Water Data'!$H$27,0,10*ROW('Water Data'!H181))="","",OFFSET('Water Data'!$H$27,0,10*ROW('Water Data'!H181)))</f>
        <v/>
      </c>
      <c r="CF187" s="390" t="str">
        <f ca="1">+IF(OFFSET('Water Data'!$H$28,0,10*ROW('Water Data'!H181))="","",OFFSET('Water Data'!$H$28,0,10*ROW('Water Data'!H181)))</f>
        <v/>
      </c>
      <c r="CG187" s="390" t="str">
        <f ca="1">+IF(OFFSET('Water Data'!$H$29,0,10*ROW('Water Data'!H181))="","",OFFSET('Water Data'!$H$29,0,10*ROW('Water Data'!H181)))</f>
        <v/>
      </c>
      <c r="CH187" s="390" t="str">
        <f ca="1">+IF(OFFSET('Water Data'!$I$27,0,10*ROW('Water Data'!I181))="","",OFFSET('Water Data'!$I$27,0,10*ROW('Water Data'!I181)))</f>
        <v/>
      </c>
      <c r="CI187" s="390" t="str">
        <f ca="1">+IF(OFFSET('Water Data'!$I$28,0,10*ROW('Water Data'!I181))="","",OFFSET('Water Data'!$I$28,0,10*ROW('Water Data'!I181)))</f>
        <v/>
      </c>
      <c r="CJ187" s="390" t="str">
        <f ca="1">+IF(OFFSET('Water Data'!$I$29,0,10*ROW('Water Data'!I181))="","",OFFSET('Water Data'!$I$29,0,10*ROW('Water Data'!I181)))</f>
        <v/>
      </c>
      <c r="CK187" s="390" t="str">
        <f ca="1">+IF(OFFSET('Sanitation Data'!$D$28,0,10*ROW('Sanitation Data'!D181))="","",OFFSET('Sanitation Data'!$D$28,0,10*ROW('Sanitation Data'!D181)))</f>
        <v/>
      </c>
      <c r="CL187" s="390" t="str">
        <f ca="1">+IF(OFFSET('Sanitation Data'!$D$29,0,10*ROW('Sanitation Data'!D181))="","",OFFSET('Sanitation Data'!$D$29,0,10*ROW('Sanitation Data'!D181)))</f>
        <v/>
      </c>
      <c r="CM187" s="390" t="str">
        <f ca="1">+IF(OFFSET('Sanitation Data'!$D$30,0,10*ROW('Sanitation Data'!D181))="","",OFFSET('Sanitation Data'!$D$30,0,10*ROW('Sanitation Data'!D181)))</f>
        <v/>
      </c>
      <c r="CN187" s="390" t="str">
        <f ca="1">+IF(OFFSET('Sanitation Data'!$D$31,0,10*ROW('Sanitation Data'!D181))="","",OFFSET('Sanitation Data'!$D$31,0,10*ROW('Sanitation Data'!D181)))</f>
        <v/>
      </c>
      <c r="CO187" s="390" t="str">
        <f ca="1">+IF(OFFSET('Sanitation Data'!$D$32,0,10*ROW('Sanitation Data'!D181))="","",OFFSET('Sanitation Data'!$D$32,0,10*ROW('Sanitation Data'!D181)))</f>
        <v/>
      </c>
      <c r="CP187" s="390" t="str">
        <f ca="1">+IF(OFFSET('Sanitation Data'!$E$28,0,10*ROW('Sanitation Data'!E181))="","",OFFSET('Sanitation Data'!$E$28,0,10*ROW('Sanitation Data'!E181)))</f>
        <v/>
      </c>
      <c r="CQ187" s="390" t="str">
        <f ca="1">+IF(OFFSET('Sanitation Data'!$E$29,0,10*ROW('Sanitation Data'!E181))="","",OFFSET('Sanitation Data'!$E$29,0,10*ROW('Sanitation Data'!E181)))</f>
        <v/>
      </c>
      <c r="CR187" s="390" t="str">
        <f ca="1">+IF(OFFSET('Sanitation Data'!$E$30,0,10*ROW('Sanitation Data'!E181))="","",OFFSET('Sanitation Data'!$E$30,0,10*ROW('Sanitation Data'!E181)))</f>
        <v/>
      </c>
      <c r="CS187" s="390" t="str">
        <f ca="1">+IF(OFFSET('Sanitation Data'!$E$31,0,10*ROW('Sanitation Data'!E181))="","",OFFSET('Sanitation Data'!$E$31,0,10*ROW('Sanitation Data'!E181)))</f>
        <v/>
      </c>
      <c r="CT187" s="390" t="str">
        <f ca="1">+IF(OFFSET('Sanitation Data'!$E$32,0,10*ROW('Sanitation Data'!E181))="","",OFFSET('Sanitation Data'!$E$32,0,10*ROW('Sanitation Data'!E181)))</f>
        <v/>
      </c>
      <c r="CU187" s="390" t="str">
        <f ca="1">+IF(OFFSET('Sanitation Data'!$F$28,0,10*ROW('Sanitation Data'!F181))="","",OFFSET('Sanitation Data'!$F$28,0,10*ROW('Sanitation Data'!F181)))</f>
        <v/>
      </c>
      <c r="CV187" s="390" t="str">
        <f ca="1">+IF(OFFSET('Sanitation Data'!$F$29,0,10*ROW('Sanitation Data'!F181))="","",OFFSET('Sanitation Data'!$F$29,0,10*ROW('Sanitation Data'!F181)))</f>
        <v/>
      </c>
      <c r="CW187" s="390" t="str">
        <f ca="1">+IF(OFFSET('Sanitation Data'!$F$30,0,10*ROW('Sanitation Data'!F181))="","",OFFSET('Sanitation Data'!$F$30,0,10*ROW('Sanitation Data'!F181)))</f>
        <v/>
      </c>
      <c r="CX187" s="390" t="str">
        <f ca="1">+IF(OFFSET('Sanitation Data'!$F$31,0,10*ROW('Sanitation Data'!F181))="","",OFFSET('Sanitation Data'!$F$31,0,10*ROW('Sanitation Data'!F181)))</f>
        <v/>
      </c>
      <c r="CY187" s="390" t="str">
        <f ca="1">+IF(OFFSET('Sanitation Data'!$F$32,0,10*ROW('Sanitation Data'!F181))="","",OFFSET('Sanitation Data'!$F$32,0,10*ROW('Sanitation Data'!F181)))</f>
        <v/>
      </c>
      <c r="CZ187" s="390" t="str">
        <f ca="1">+IF(OFFSET('Sanitation Data'!$G$28,0,10*ROW('Sanitation Data'!G181))="","",OFFSET('Sanitation Data'!$G$28,0,10*ROW('Sanitation Data'!G181)))</f>
        <v/>
      </c>
      <c r="DA187" s="390" t="str">
        <f ca="1">+IF(OFFSET('Sanitation Data'!$G$29,0,10*ROW('Sanitation Data'!G181))="","",OFFSET('Sanitation Data'!$G$29,0,10*ROW('Sanitation Data'!G181)))</f>
        <v/>
      </c>
      <c r="DB187" s="390" t="str">
        <f ca="1">+IF(OFFSET('Sanitation Data'!$G$30,0,10*ROW('Sanitation Data'!G181))="","",OFFSET('Sanitation Data'!$G$30,0,10*ROW('Sanitation Data'!G181)))</f>
        <v/>
      </c>
      <c r="DC187" s="390" t="str">
        <f ca="1">+IF(OFFSET('Sanitation Data'!$G$31,0,10*ROW('Sanitation Data'!G181))="","",OFFSET('Sanitation Data'!$G$31,0,10*ROW('Sanitation Data'!G181)))</f>
        <v/>
      </c>
      <c r="DD187" s="390" t="str">
        <f ca="1">+IF(OFFSET('Sanitation Data'!$G$32,0,10*ROW('Sanitation Data'!G181))="","",OFFSET('Sanitation Data'!$G$32,0,10*ROW('Sanitation Data'!G181)))</f>
        <v/>
      </c>
      <c r="DE187" s="390" t="str">
        <f ca="1">+IF(OFFSET('Sanitation Data'!$H$28,0,10*ROW('Sanitation Data'!H181))="","",OFFSET('Sanitation Data'!$H$28,0,10*ROW('Sanitation Data'!H181)))</f>
        <v/>
      </c>
      <c r="DF187" s="390" t="str">
        <f ca="1">+IF(OFFSET('Sanitation Data'!$H$29,0,10*ROW('Sanitation Data'!H181))="","",OFFSET('Sanitation Data'!$H$29,0,10*ROW('Sanitation Data'!H181)))</f>
        <v/>
      </c>
      <c r="DG187" s="390" t="str">
        <f ca="1">+IF(OFFSET('Sanitation Data'!$H$30,0,10*ROW('Sanitation Data'!H181))="","",OFFSET('Sanitation Data'!$H$30,0,10*ROW('Sanitation Data'!H181)))</f>
        <v/>
      </c>
      <c r="DH187" s="390" t="str">
        <f ca="1">+IF(OFFSET('Sanitation Data'!$H$31,0,10*ROW('Sanitation Data'!H181))="","",OFFSET('Sanitation Data'!$H$31,0,10*ROW('Sanitation Data'!H181)))</f>
        <v/>
      </c>
      <c r="DI187" s="390" t="str">
        <f ca="1">+IF(OFFSET('Sanitation Data'!$H$32,0,10*ROW('Sanitation Data'!H181))="","",OFFSET('Sanitation Data'!$H$32,0,10*ROW('Sanitation Data'!H181)))</f>
        <v/>
      </c>
      <c r="DJ187" s="390" t="str">
        <f ca="1">+IF(OFFSET('Sanitation Data'!$I$28,0,10*ROW('Sanitation Data'!I181))="","",OFFSET('Sanitation Data'!$I$28,0,10*ROW('Sanitation Data'!I181)))</f>
        <v/>
      </c>
      <c r="DK187" s="390" t="str">
        <f ca="1">+IF(OFFSET('Sanitation Data'!$I$29,0,10*ROW('Sanitation Data'!I181))="","",OFFSET('Sanitation Data'!$I$29,0,10*ROW('Sanitation Data'!I181)))</f>
        <v/>
      </c>
      <c r="DL187" s="390" t="str">
        <f ca="1">+IF(OFFSET('Sanitation Data'!$I$30,0,10*ROW('Sanitation Data'!I181))="","",OFFSET('Sanitation Data'!$I$30,0,10*ROW('Sanitation Data'!I181)))</f>
        <v/>
      </c>
      <c r="DM187" s="390" t="str">
        <f ca="1">+IF(OFFSET('Sanitation Data'!$I$31,0,10*ROW('Sanitation Data'!I181))="","",OFFSET('Sanitation Data'!$I$31,0,10*ROW('Sanitation Data'!I181)))</f>
        <v/>
      </c>
      <c r="DN187" s="390" t="str">
        <f ca="1">+IF(OFFSET('Sanitation Data'!$I$32,0,10*ROW('Sanitation Data'!I181))="","",OFFSET('Sanitation Data'!$I$32,0,10*ROW('Sanitation Data'!I181)))</f>
        <v/>
      </c>
      <c r="DO187" s="390" t="str">
        <f ca="1">+IF(OFFSET('Hygiene Data'!$D$11,0,10*ROW('Hygiene Data'!D181))="","",OFFSET('Hygiene Data'!$D$11,0,10*ROW('Hygiene Data'!D181)))</f>
        <v/>
      </c>
      <c r="DP187" s="390" t="str">
        <f ca="1">+IF(OFFSET('Hygiene Data'!$D$12,0,10*ROW('Hygiene Data'!D181))="","",OFFSET('Hygiene Data'!$D$12,0,10*ROW('Hygiene Data'!D181)))</f>
        <v/>
      </c>
      <c r="DQ187" s="390" t="str">
        <f ca="1">+IF(OFFSET('Hygiene Data'!$D$13,0,10*ROW('Hygiene Data'!D181))="","",OFFSET('Hygiene Data'!$D$13,0,10*ROW('Hygiene Data'!D181)))</f>
        <v/>
      </c>
      <c r="DR187" s="390" t="str">
        <f ca="1">+IF(OFFSET('Hygiene Data'!$E$11,0,10*ROW('Hygiene Data'!E181))="","",OFFSET('Hygiene Data'!$E$11,0,10*ROW('Hygiene Data'!E181)))</f>
        <v/>
      </c>
      <c r="DS187" s="390" t="str">
        <f ca="1">+IF(OFFSET('Hygiene Data'!$E$12,0,10*ROW('Hygiene Data'!E181))="","",OFFSET('Hygiene Data'!$E$12,0,10*ROW('Hygiene Data'!E181)))</f>
        <v/>
      </c>
      <c r="DT187" s="390" t="str">
        <f ca="1">+IF(OFFSET('Hygiene Data'!$E$13,0,10*ROW('Hygiene Data'!E181))="","",OFFSET('Hygiene Data'!$E$13,0,10*ROW('Hygiene Data'!E181)))</f>
        <v/>
      </c>
      <c r="DU187" s="390" t="str">
        <f ca="1">+IF(OFFSET('Hygiene Data'!$F$11,0,10*ROW('Hygiene Data'!F181))="","",OFFSET('Hygiene Data'!$F$11,0,10*ROW('Hygiene Data'!F181)))</f>
        <v/>
      </c>
      <c r="DV187" s="390" t="str">
        <f ca="1">+IF(OFFSET('Hygiene Data'!$F$12,0,10*ROW('Hygiene Data'!F181))="","",OFFSET('Hygiene Data'!$F$12,0,10*ROW('Hygiene Data'!F181)))</f>
        <v/>
      </c>
      <c r="DW187" s="390" t="str">
        <f ca="1">+IF(OFFSET('Hygiene Data'!$F$13,0,10*ROW('Hygiene Data'!F181))="","",OFFSET('Hygiene Data'!$F$13,0,10*ROW('Hygiene Data'!F181)))</f>
        <v/>
      </c>
      <c r="DX187" s="390" t="str">
        <f ca="1">+IF(OFFSET('Hygiene Data'!$G$11,0,10*ROW('Hygiene Data'!G181))="","",OFFSET('Hygiene Data'!$G$11,0,10*ROW('Hygiene Data'!G181)))</f>
        <v/>
      </c>
      <c r="DY187" s="390" t="str">
        <f ca="1">+IF(OFFSET('Hygiene Data'!$G$12,0,10*ROW('Hygiene Data'!G181))="","",OFFSET('Hygiene Data'!$G$12,0,10*ROW('Hygiene Data'!G181)))</f>
        <v/>
      </c>
      <c r="DZ187" s="390" t="str">
        <f ca="1">+IF(OFFSET('Hygiene Data'!$G$13,0,10*ROW('Hygiene Data'!G181))="","",OFFSET('Hygiene Data'!$G$13,0,10*ROW('Hygiene Data'!G181)))</f>
        <v/>
      </c>
      <c r="EA187" s="390" t="str">
        <f ca="1">+IF(OFFSET('Hygiene Data'!$H$11,0,10*ROW('Hygiene Data'!H181))="","",OFFSET('Hygiene Data'!$H$11,0,10*ROW('Hygiene Data'!H181)))</f>
        <v/>
      </c>
      <c r="EB187" s="390" t="str">
        <f ca="1">+IF(OFFSET('Hygiene Data'!$H$12,0,10*ROW('Hygiene Data'!H181))="","",OFFSET('Hygiene Data'!$H$12,0,10*ROW('Hygiene Data'!H181)))</f>
        <v/>
      </c>
      <c r="EC187" s="390" t="str">
        <f ca="1">+IF(OFFSET('Hygiene Data'!$H$13,0,10*ROW('Hygiene Data'!H181))="","",OFFSET('Hygiene Data'!$H$13,0,10*ROW('Hygiene Data'!H181)))</f>
        <v/>
      </c>
      <c r="ED187" s="390" t="str">
        <f ca="1">+IF(OFFSET('Hygiene Data'!$I$11,0,10*ROW('Hygiene Data'!I181))="","",OFFSET('Hygiene Data'!$I$11,0,10*ROW('Hygiene Data'!I181)))</f>
        <v/>
      </c>
      <c r="EE187" s="390" t="str">
        <f ca="1">+IF(OFFSET('Hygiene Data'!$I$12,0,10*ROW('Hygiene Data'!I181))="","",OFFSET('Hygiene Data'!$I$12,0,10*ROW('Hygiene Data'!I181)))</f>
        <v/>
      </c>
      <c r="EF187" s="390" t="str">
        <f ca="1">+IF(OFFSET('Hygiene Data'!$I$13,0,10*ROW('Hygiene Data'!I181))="","",OFFSET('Hygiene Data'!$I$13,0,10*ROW('Hygiene Data'!I181)))</f>
        <v/>
      </c>
    </row>
    <row r="188" spans="1:136" x14ac:dyDescent="0.25">
      <c r="A188" s="499" t="str">
        <f ca="1">+IF(OFFSET('Water Data'!$B$2,0,10*ROW('Water Data'!E182))="","",OFFSET('Water Data'!$B$2,0,10*ROW('Water Data'!E182)))</f>
        <v/>
      </c>
      <c r="B188" s="499"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26" t="str">
        <f t="shared" ca="1" si="2"/>
        <v/>
      </c>
      <c r="D188" s="527"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27"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27"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27"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27"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27"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27"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27"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27"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27"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27"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27"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27"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27"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27"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27"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27"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27"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28"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28"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28"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28"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28"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28"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28"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28"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28"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28"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28"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28"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28"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28"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28"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28"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28"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28"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28"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28"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28"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28"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28"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28"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28"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28"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28"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28"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28"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28"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29"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605"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29"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29"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29"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29"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29"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29"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29"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29"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29"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29"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29"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29"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29"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29"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29"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29"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90" t="str">
        <f ca="1">+IF(OFFSET('Water Data'!$D$27,0,10*ROW('Water Data'!D182))="","",OFFSET('Water Data'!$D$27,0,10*ROW('Water Data'!D182)))</f>
        <v/>
      </c>
      <c r="BT188" s="390" t="str">
        <f ca="1">+IF(OFFSET('Water Data'!$D$28,0,10*ROW('Water Data'!D182))="","",OFFSET('Water Data'!$D$28,0,10*ROW('Water Data'!D182)))</f>
        <v/>
      </c>
      <c r="BU188" s="390" t="str">
        <f ca="1">+IF(OFFSET('Water Data'!$D$29,0,10*ROW('Water Data'!D182))="","",OFFSET('Water Data'!$D$29,0,10*ROW('Water Data'!D182)))</f>
        <v/>
      </c>
      <c r="BV188" s="390" t="str">
        <f ca="1">+IF(OFFSET('Water Data'!$E$27,0,10*ROW('Water Data'!E182))="","",OFFSET('Water Data'!$E$27,0,10*ROW('Water Data'!E182)))</f>
        <v/>
      </c>
      <c r="BW188" s="390" t="str">
        <f ca="1">+IF(OFFSET('Water Data'!$E$28,0,10*ROW('Water Data'!E182))="","",OFFSET('Water Data'!$E$28,0,10*ROW('Water Data'!E182)))</f>
        <v/>
      </c>
      <c r="BX188" s="390" t="str">
        <f ca="1">+IF(OFFSET('Water Data'!$E$29,0,10*ROW('Water Data'!E182))="","",OFFSET('Water Data'!$E$29,0,10*ROW('Water Data'!E182)))</f>
        <v/>
      </c>
      <c r="BY188" s="390" t="str">
        <f ca="1">+IF(OFFSET('Water Data'!$F$27,0,10*ROW('Water Data'!F182))="","",OFFSET('Water Data'!$F$27,0,10*ROW('Water Data'!F182)))</f>
        <v/>
      </c>
      <c r="BZ188" s="390" t="str">
        <f ca="1">+IF(OFFSET('Water Data'!$F$28,0,10*ROW('Water Data'!F182))="","",OFFSET('Water Data'!$F$28,0,10*ROW('Water Data'!F182)))</f>
        <v/>
      </c>
      <c r="CA188" s="390" t="str">
        <f ca="1">+IF(OFFSET('Water Data'!$F$29,0,10*ROW('Water Data'!F182))="","",OFFSET('Water Data'!$F$29,0,10*ROW('Water Data'!F182)))</f>
        <v/>
      </c>
      <c r="CB188" s="390" t="str">
        <f ca="1">+IF(OFFSET('Water Data'!$G$27,0,10*ROW('Water Data'!G182))="","",OFFSET('Water Data'!$G$27,0,10*ROW('Water Data'!G182)))</f>
        <v/>
      </c>
      <c r="CC188" s="390" t="str">
        <f ca="1">+IF(OFFSET('Water Data'!$G$28,0,10*ROW('Water Data'!G182))="","",OFFSET('Water Data'!$G$28,0,10*ROW('Water Data'!G182)))</f>
        <v/>
      </c>
      <c r="CD188" s="390" t="str">
        <f ca="1">+IF(OFFSET('Water Data'!$G$29,0,10*ROW('Water Data'!G182))="","",OFFSET('Water Data'!$G$29,0,10*ROW('Water Data'!G182)))</f>
        <v/>
      </c>
      <c r="CE188" s="390" t="str">
        <f ca="1">+IF(OFFSET('Water Data'!$H$27,0,10*ROW('Water Data'!H182))="","",OFFSET('Water Data'!$H$27,0,10*ROW('Water Data'!H182)))</f>
        <v/>
      </c>
      <c r="CF188" s="390" t="str">
        <f ca="1">+IF(OFFSET('Water Data'!$H$28,0,10*ROW('Water Data'!H182))="","",OFFSET('Water Data'!$H$28,0,10*ROW('Water Data'!H182)))</f>
        <v/>
      </c>
      <c r="CG188" s="390" t="str">
        <f ca="1">+IF(OFFSET('Water Data'!$H$29,0,10*ROW('Water Data'!H182))="","",OFFSET('Water Data'!$H$29,0,10*ROW('Water Data'!H182)))</f>
        <v/>
      </c>
      <c r="CH188" s="390" t="str">
        <f ca="1">+IF(OFFSET('Water Data'!$I$27,0,10*ROW('Water Data'!I182))="","",OFFSET('Water Data'!$I$27,0,10*ROW('Water Data'!I182)))</f>
        <v/>
      </c>
      <c r="CI188" s="390" t="str">
        <f ca="1">+IF(OFFSET('Water Data'!$I$28,0,10*ROW('Water Data'!I182))="","",OFFSET('Water Data'!$I$28,0,10*ROW('Water Data'!I182)))</f>
        <v/>
      </c>
      <c r="CJ188" s="390" t="str">
        <f ca="1">+IF(OFFSET('Water Data'!$I$29,0,10*ROW('Water Data'!I182))="","",OFFSET('Water Data'!$I$29,0,10*ROW('Water Data'!I182)))</f>
        <v/>
      </c>
      <c r="CK188" s="390" t="str">
        <f ca="1">+IF(OFFSET('Sanitation Data'!$D$28,0,10*ROW('Sanitation Data'!D182))="","",OFFSET('Sanitation Data'!$D$28,0,10*ROW('Sanitation Data'!D182)))</f>
        <v/>
      </c>
      <c r="CL188" s="390" t="str">
        <f ca="1">+IF(OFFSET('Sanitation Data'!$D$29,0,10*ROW('Sanitation Data'!D182))="","",OFFSET('Sanitation Data'!$D$29,0,10*ROW('Sanitation Data'!D182)))</f>
        <v/>
      </c>
      <c r="CM188" s="390" t="str">
        <f ca="1">+IF(OFFSET('Sanitation Data'!$D$30,0,10*ROW('Sanitation Data'!D182))="","",OFFSET('Sanitation Data'!$D$30,0,10*ROW('Sanitation Data'!D182)))</f>
        <v/>
      </c>
      <c r="CN188" s="390" t="str">
        <f ca="1">+IF(OFFSET('Sanitation Data'!$D$31,0,10*ROW('Sanitation Data'!D182))="","",OFFSET('Sanitation Data'!$D$31,0,10*ROW('Sanitation Data'!D182)))</f>
        <v/>
      </c>
      <c r="CO188" s="390" t="str">
        <f ca="1">+IF(OFFSET('Sanitation Data'!$D$32,0,10*ROW('Sanitation Data'!D182))="","",OFFSET('Sanitation Data'!$D$32,0,10*ROW('Sanitation Data'!D182)))</f>
        <v/>
      </c>
      <c r="CP188" s="390" t="str">
        <f ca="1">+IF(OFFSET('Sanitation Data'!$E$28,0,10*ROW('Sanitation Data'!E182))="","",OFFSET('Sanitation Data'!$E$28,0,10*ROW('Sanitation Data'!E182)))</f>
        <v/>
      </c>
      <c r="CQ188" s="390" t="str">
        <f ca="1">+IF(OFFSET('Sanitation Data'!$E$29,0,10*ROW('Sanitation Data'!E182))="","",OFFSET('Sanitation Data'!$E$29,0,10*ROW('Sanitation Data'!E182)))</f>
        <v/>
      </c>
      <c r="CR188" s="390" t="str">
        <f ca="1">+IF(OFFSET('Sanitation Data'!$E$30,0,10*ROW('Sanitation Data'!E182))="","",OFFSET('Sanitation Data'!$E$30,0,10*ROW('Sanitation Data'!E182)))</f>
        <v/>
      </c>
      <c r="CS188" s="390" t="str">
        <f ca="1">+IF(OFFSET('Sanitation Data'!$E$31,0,10*ROW('Sanitation Data'!E182))="","",OFFSET('Sanitation Data'!$E$31,0,10*ROW('Sanitation Data'!E182)))</f>
        <v/>
      </c>
      <c r="CT188" s="390" t="str">
        <f ca="1">+IF(OFFSET('Sanitation Data'!$E$32,0,10*ROW('Sanitation Data'!E182))="","",OFFSET('Sanitation Data'!$E$32,0,10*ROW('Sanitation Data'!E182)))</f>
        <v/>
      </c>
      <c r="CU188" s="390" t="str">
        <f ca="1">+IF(OFFSET('Sanitation Data'!$F$28,0,10*ROW('Sanitation Data'!F182))="","",OFFSET('Sanitation Data'!$F$28,0,10*ROW('Sanitation Data'!F182)))</f>
        <v/>
      </c>
      <c r="CV188" s="390" t="str">
        <f ca="1">+IF(OFFSET('Sanitation Data'!$F$29,0,10*ROW('Sanitation Data'!F182))="","",OFFSET('Sanitation Data'!$F$29,0,10*ROW('Sanitation Data'!F182)))</f>
        <v/>
      </c>
      <c r="CW188" s="390" t="str">
        <f ca="1">+IF(OFFSET('Sanitation Data'!$F$30,0,10*ROW('Sanitation Data'!F182))="","",OFFSET('Sanitation Data'!$F$30,0,10*ROW('Sanitation Data'!F182)))</f>
        <v/>
      </c>
      <c r="CX188" s="390" t="str">
        <f ca="1">+IF(OFFSET('Sanitation Data'!$F$31,0,10*ROW('Sanitation Data'!F182))="","",OFFSET('Sanitation Data'!$F$31,0,10*ROW('Sanitation Data'!F182)))</f>
        <v/>
      </c>
      <c r="CY188" s="390" t="str">
        <f ca="1">+IF(OFFSET('Sanitation Data'!$F$32,0,10*ROW('Sanitation Data'!F182))="","",OFFSET('Sanitation Data'!$F$32,0,10*ROW('Sanitation Data'!F182)))</f>
        <v/>
      </c>
      <c r="CZ188" s="390" t="str">
        <f ca="1">+IF(OFFSET('Sanitation Data'!$G$28,0,10*ROW('Sanitation Data'!G182))="","",OFFSET('Sanitation Data'!$G$28,0,10*ROW('Sanitation Data'!G182)))</f>
        <v/>
      </c>
      <c r="DA188" s="390" t="str">
        <f ca="1">+IF(OFFSET('Sanitation Data'!$G$29,0,10*ROW('Sanitation Data'!G182))="","",OFFSET('Sanitation Data'!$G$29,0,10*ROW('Sanitation Data'!G182)))</f>
        <v/>
      </c>
      <c r="DB188" s="390" t="str">
        <f ca="1">+IF(OFFSET('Sanitation Data'!$G$30,0,10*ROW('Sanitation Data'!G182))="","",OFFSET('Sanitation Data'!$G$30,0,10*ROW('Sanitation Data'!G182)))</f>
        <v/>
      </c>
      <c r="DC188" s="390" t="str">
        <f ca="1">+IF(OFFSET('Sanitation Data'!$G$31,0,10*ROW('Sanitation Data'!G182))="","",OFFSET('Sanitation Data'!$G$31,0,10*ROW('Sanitation Data'!G182)))</f>
        <v/>
      </c>
      <c r="DD188" s="390" t="str">
        <f ca="1">+IF(OFFSET('Sanitation Data'!$G$32,0,10*ROW('Sanitation Data'!G182))="","",OFFSET('Sanitation Data'!$G$32,0,10*ROW('Sanitation Data'!G182)))</f>
        <v/>
      </c>
      <c r="DE188" s="390" t="str">
        <f ca="1">+IF(OFFSET('Sanitation Data'!$H$28,0,10*ROW('Sanitation Data'!H182))="","",OFFSET('Sanitation Data'!$H$28,0,10*ROW('Sanitation Data'!H182)))</f>
        <v/>
      </c>
      <c r="DF188" s="390" t="str">
        <f ca="1">+IF(OFFSET('Sanitation Data'!$H$29,0,10*ROW('Sanitation Data'!H182))="","",OFFSET('Sanitation Data'!$H$29,0,10*ROW('Sanitation Data'!H182)))</f>
        <v/>
      </c>
      <c r="DG188" s="390" t="str">
        <f ca="1">+IF(OFFSET('Sanitation Data'!$H$30,0,10*ROW('Sanitation Data'!H182))="","",OFFSET('Sanitation Data'!$H$30,0,10*ROW('Sanitation Data'!H182)))</f>
        <v/>
      </c>
      <c r="DH188" s="390" t="str">
        <f ca="1">+IF(OFFSET('Sanitation Data'!$H$31,0,10*ROW('Sanitation Data'!H182))="","",OFFSET('Sanitation Data'!$H$31,0,10*ROW('Sanitation Data'!H182)))</f>
        <v/>
      </c>
      <c r="DI188" s="390" t="str">
        <f ca="1">+IF(OFFSET('Sanitation Data'!$H$32,0,10*ROW('Sanitation Data'!H182))="","",OFFSET('Sanitation Data'!$H$32,0,10*ROW('Sanitation Data'!H182)))</f>
        <v/>
      </c>
      <c r="DJ188" s="390" t="str">
        <f ca="1">+IF(OFFSET('Sanitation Data'!$I$28,0,10*ROW('Sanitation Data'!I182))="","",OFFSET('Sanitation Data'!$I$28,0,10*ROW('Sanitation Data'!I182)))</f>
        <v/>
      </c>
      <c r="DK188" s="390" t="str">
        <f ca="1">+IF(OFFSET('Sanitation Data'!$I$29,0,10*ROW('Sanitation Data'!I182))="","",OFFSET('Sanitation Data'!$I$29,0,10*ROW('Sanitation Data'!I182)))</f>
        <v/>
      </c>
      <c r="DL188" s="390" t="str">
        <f ca="1">+IF(OFFSET('Sanitation Data'!$I$30,0,10*ROW('Sanitation Data'!I182))="","",OFFSET('Sanitation Data'!$I$30,0,10*ROW('Sanitation Data'!I182)))</f>
        <v/>
      </c>
      <c r="DM188" s="390" t="str">
        <f ca="1">+IF(OFFSET('Sanitation Data'!$I$31,0,10*ROW('Sanitation Data'!I182))="","",OFFSET('Sanitation Data'!$I$31,0,10*ROW('Sanitation Data'!I182)))</f>
        <v/>
      </c>
      <c r="DN188" s="390" t="str">
        <f ca="1">+IF(OFFSET('Sanitation Data'!$I$32,0,10*ROW('Sanitation Data'!I182))="","",OFFSET('Sanitation Data'!$I$32,0,10*ROW('Sanitation Data'!I182)))</f>
        <v/>
      </c>
      <c r="DO188" s="390" t="str">
        <f ca="1">+IF(OFFSET('Hygiene Data'!$D$11,0,10*ROW('Hygiene Data'!D182))="","",OFFSET('Hygiene Data'!$D$11,0,10*ROW('Hygiene Data'!D182)))</f>
        <v/>
      </c>
      <c r="DP188" s="390" t="str">
        <f ca="1">+IF(OFFSET('Hygiene Data'!$D$12,0,10*ROW('Hygiene Data'!D182))="","",OFFSET('Hygiene Data'!$D$12,0,10*ROW('Hygiene Data'!D182)))</f>
        <v/>
      </c>
      <c r="DQ188" s="390" t="str">
        <f ca="1">+IF(OFFSET('Hygiene Data'!$D$13,0,10*ROW('Hygiene Data'!D182))="","",OFFSET('Hygiene Data'!$D$13,0,10*ROW('Hygiene Data'!D182)))</f>
        <v/>
      </c>
      <c r="DR188" s="390" t="str">
        <f ca="1">+IF(OFFSET('Hygiene Data'!$E$11,0,10*ROW('Hygiene Data'!E182))="","",OFFSET('Hygiene Data'!$E$11,0,10*ROW('Hygiene Data'!E182)))</f>
        <v/>
      </c>
      <c r="DS188" s="390" t="str">
        <f ca="1">+IF(OFFSET('Hygiene Data'!$E$12,0,10*ROW('Hygiene Data'!E182))="","",OFFSET('Hygiene Data'!$E$12,0,10*ROW('Hygiene Data'!E182)))</f>
        <v/>
      </c>
      <c r="DT188" s="390" t="str">
        <f ca="1">+IF(OFFSET('Hygiene Data'!$E$13,0,10*ROW('Hygiene Data'!E182))="","",OFFSET('Hygiene Data'!$E$13,0,10*ROW('Hygiene Data'!E182)))</f>
        <v/>
      </c>
      <c r="DU188" s="390" t="str">
        <f ca="1">+IF(OFFSET('Hygiene Data'!$F$11,0,10*ROW('Hygiene Data'!F182))="","",OFFSET('Hygiene Data'!$F$11,0,10*ROW('Hygiene Data'!F182)))</f>
        <v/>
      </c>
      <c r="DV188" s="390" t="str">
        <f ca="1">+IF(OFFSET('Hygiene Data'!$F$12,0,10*ROW('Hygiene Data'!F182))="","",OFFSET('Hygiene Data'!$F$12,0,10*ROW('Hygiene Data'!F182)))</f>
        <v/>
      </c>
      <c r="DW188" s="390" t="str">
        <f ca="1">+IF(OFFSET('Hygiene Data'!$F$13,0,10*ROW('Hygiene Data'!F182))="","",OFFSET('Hygiene Data'!$F$13,0,10*ROW('Hygiene Data'!F182)))</f>
        <v/>
      </c>
      <c r="DX188" s="390" t="str">
        <f ca="1">+IF(OFFSET('Hygiene Data'!$G$11,0,10*ROW('Hygiene Data'!G182))="","",OFFSET('Hygiene Data'!$G$11,0,10*ROW('Hygiene Data'!G182)))</f>
        <v/>
      </c>
      <c r="DY188" s="390" t="str">
        <f ca="1">+IF(OFFSET('Hygiene Data'!$G$12,0,10*ROW('Hygiene Data'!G182))="","",OFFSET('Hygiene Data'!$G$12,0,10*ROW('Hygiene Data'!G182)))</f>
        <v/>
      </c>
      <c r="DZ188" s="390" t="str">
        <f ca="1">+IF(OFFSET('Hygiene Data'!$G$13,0,10*ROW('Hygiene Data'!G182))="","",OFFSET('Hygiene Data'!$G$13,0,10*ROW('Hygiene Data'!G182)))</f>
        <v/>
      </c>
      <c r="EA188" s="390" t="str">
        <f ca="1">+IF(OFFSET('Hygiene Data'!$H$11,0,10*ROW('Hygiene Data'!H182))="","",OFFSET('Hygiene Data'!$H$11,0,10*ROW('Hygiene Data'!H182)))</f>
        <v/>
      </c>
      <c r="EB188" s="390" t="str">
        <f ca="1">+IF(OFFSET('Hygiene Data'!$H$12,0,10*ROW('Hygiene Data'!H182))="","",OFFSET('Hygiene Data'!$H$12,0,10*ROW('Hygiene Data'!H182)))</f>
        <v/>
      </c>
      <c r="EC188" s="390" t="str">
        <f ca="1">+IF(OFFSET('Hygiene Data'!$H$13,0,10*ROW('Hygiene Data'!H182))="","",OFFSET('Hygiene Data'!$H$13,0,10*ROW('Hygiene Data'!H182)))</f>
        <v/>
      </c>
      <c r="ED188" s="390" t="str">
        <f ca="1">+IF(OFFSET('Hygiene Data'!$I$11,0,10*ROW('Hygiene Data'!I182))="","",OFFSET('Hygiene Data'!$I$11,0,10*ROW('Hygiene Data'!I182)))</f>
        <v/>
      </c>
      <c r="EE188" s="390" t="str">
        <f ca="1">+IF(OFFSET('Hygiene Data'!$I$12,0,10*ROW('Hygiene Data'!I182))="","",OFFSET('Hygiene Data'!$I$12,0,10*ROW('Hygiene Data'!I182)))</f>
        <v/>
      </c>
      <c r="EF188" s="390" t="str">
        <f ca="1">+IF(OFFSET('Hygiene Data'!$I$13,0,10*ROW('Hygiene Data'!I182))="","",OFFSET('Hygiene Data'!$I$13,0,10*ROW('Hygiene Data'!I182)))</f>
        <v/>
      </c>
    </row>
    <row r="189" spans="1:136" x14ac:dyDescent="0.25">
      <c r="A189" s="499" t="str">
        <f ca="1">+IF(OFFSET('Water Data'!$B$2,0,10*ROW('Water Data'!E183))="","",OFFSET('Water Data'!$B$2,0,10*ROW('Water Data'!E183)))</f>
        <v/>
      </c>
      <c r="B189" s="499"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26" t="str">
        <f t="shared" ca="1" si="2"/>
        <v/>
      </c>
      <c r="D189" s="527"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27"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27"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27"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27"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27"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27"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27"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27"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27"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27"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27"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27"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27"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27"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27"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27"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27"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28"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28"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28"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28"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28"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28"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28"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28"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28"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28"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28"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28"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28"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28"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28"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28"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28"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28"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28"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28"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28"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28"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28"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28"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28"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28"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28"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28"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28"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28"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29"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605"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29"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29"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29"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29"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29"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29"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29"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29"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29"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29"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29"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29"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29"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29"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29"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29"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90" t="str">
        <f ca="1">+IF(OFFSET('Water Data'!$D$27,0,10*ROW('Water Data'!D183))="","",OFFSET('Water Data'!$D$27,0,10*ROW('Water Data'!D183)))</f>
        <v/>
      </c>
      <c r="BT189" s="390" t="str">
        <f ca="1">+IF(OFFSET('Water Data'!$D$28,0,10*ROW('Water Data'!D183))="","",OFFSET('Water Data'!$D$28,0,10*ROW('Water Data'!D183)))</f>
        <v/>
      </c>
      <c r="BU189" s="390" t="str">
        <f ca="1">+IF(OFFSET('Water Data'!$D$29,0,10*ROW('Water Data'!D183))="","",OFFSET('Water Data'!$D$29,0,10*ROW('Water Data'!D183)))</f>
        <v/>
      </c>
      <c r="BV189" s="390" t="str">
        <f ca="1">+IF(OFFSET('Water Data'!$E$27,0,10*ROW('Water Data'!E183))="","",OFFSET('Water Data'!$E$27,0,10*ROW('Water Data'!E183)))</f>
        <v/>
      </c>
      <c r="BW189" s="390" t="str">
        <f ca="1">+IF(OFFSET('Water Data'!$E$28,0,10*ROW('Water Data'!E183))="","",OFFSET('Water Data'!$E$28,0,10*ROW('Water Data'!E183)))</f>
        <v/>
      </c>
      <c r="BX189" s="390" t="str">
        <f ca="1">+IF(OFFSET('Water Data'!$E$29,0,10*ROW('Water Data'!E183))="","",OFFSET('Water Data'!$E$29,0,10*ROW('Water Data'!E183)))</f>
        <v/>
      </c>
      <c r="BY189" s="390" t="str">
        <f ca="1">+IF(OFFSET('Water Data'!$F$27,0,10*ROW('Water Data'!F183))="","",OFFSET('Water Data'!$F$27,0,10*ROW('Water Data'!F183)))</f>
        <v/>
      </c>
      <c r="BZ189" s="390" t="str">
        <f ca="1">+IF(OFFSET('Water Data'!$F$28,0,10*ROW('Water Data'!F183))="","",OFFSET('Water Data'!$F$28,0,10*ROW('Water Data'!F183)))</f>
        <v/>
      </c>
      <c r="CA189" s="390" t="str">
        <f ca="1">+IF(OFFSET('Water Data'!$F$29,0,10*ROW('Water Data'!F183))="","",OFFSET('Water Data'!$F$29,0,10*ROW('Water Data'!F183)))</f>
        <v/>
      </c>
      <c r="CB189" s="390" t="str">
        <f ca="1">+IF(OFFSET('Water Data'!$G$27,0,10*ROW('Water Data'!G183))="","",OFFSET('Water Data'!$G$27,0,10*ROW('Water Data'!G183)))</f>
        <v/>
      </c>
      <c r="CC189" s="390" t="str">
        <f ca="1">+IF(OFFSET('Water Data'!$G$28,0,10*ROW('Water Data'!G183))="","",OFFSET('Water Data'!$G$28,0,10*ROW('Water Data'!G183)))</f>
        <v/>
      </c>
      <c r="CD189" s="390" t="str">
        <f ca="1">+IF(OFFSET('Water Data'!$G$29,0,10*ROW('Water Data'!G183))="","",OFFSET('Water Data'!$G$29,0,10*ROW('Water Data'!G183)))</f>
        <v/>
      </c>
      <c r="CE189" s="390" t="str">
        <f ca="1">+IF(OFFSET('Water Data'!$H$27,0,10*ROW('Water Data'!H183))="","",OFFSET('Water Data'!$H$27,0,10*ROW('Water Data'!H183)))</f>
        <v/>
      </c>
      <c r="CF189" s="390" t="str">
        <f ca="1">+IF(OFFSET('Water Data'!$H$28,0,10*ROW('Water Data'!H183))="","",OFFSET('Water Data'!$H$28,0,10*ROW('Water Data'!H183)))</f>
        <v/>
      </c>
      <c r="CG189" s="390" t="str">
        <f ca="1">+IF(OFFSET('Water Data'!$H$29,0,10*ROW('Water Data'!H183))="","",OFFSET('Water Data'!$H$29,0,10*ROW('Water Data'!H183)))</f>
        <v/>
      </c>
      <c r="CH189" s="390" t="str">
        <f ca="1">+IF(OFFSET('Water Data'!$I$27,0,10*ROW('Water Data'!I183))="","",OFFSET('Water Data'!$I$27,0,10*ROW('Water Data'!I183)))</f>
        <v/>
      </c>
      <c r="CI189" s="390" t="str">
        <f ca="1">+IF(OFFSET('Water Data'!$I$28,0,10*ROW('Water Data'!I183))="","",OFFSET('Water Data'!$I$28,0,10*ROW('Water Data'!I183)))</f>
        <v/>
      </c>
      <c r="CJ189" s="390" t="str">
        <f ca="1">+IF(OFFSET('Water Data'!$I$29,0,10*ROW('Water Data'!I183))="","",OFFSET('Water Data'!$I$29,0,10*ROW('Water Data'!I183)))</f>
        <v/>
      </c>
      <c r="CK189" s="390" t="str">
        <f ca="1">+IF(OFFSET('Sanitation Data'!$D$28,0,10*ROW('Sanitation Data'!D183))="","",OFFSET('Sanitation Data'!$D$28,0,10*ROW('Sanitation Data'!D183)))</f>
        <v/>
      </c>
      <c r="CL189" s="390" t="str">
        <f ca="1">+IF(OFFSET('Sanitation Data'!$D$29,0,10*ROW('Sanitation Data'!D183))="","",OFFSET('Sanitation Data'!$D$29,0,10*ROW('Sanitation Data'!D183)))</f>
        <v/>
      </c>
      <c r="CM189" s="390" t="str">
        <f ca="1">+IF(OFFSET('Sanitation Data'!$D$30,0,10*ROW('Sanitation Data'!D183))="","",OFFSET('Sanitation Data'!$D$30,0,10*ROW('Sanitation Data'!D183)))</f>
        <v/>
      </c>
      <c r="CN189" s="390" t="str">
        <f ca="1">+IF(OFFSET('Sanitation Data'!$D$31,0,10*ROW('Sanitation Data'!D183))="","",OFFSET('Sanitation Data'!$D$31,0,10*ROW('Sanitation Data'!D183)))</f>
        <v/>
      </c>
      <c r="CO189" s="390" t="str">
        <f ca="1">+IF(OFFSET('Sanitation Data'!$D$32,0,10*ROW('Sanitation Data'!D183))="","",OFFSET('Sanitation Data'!$D$32,0,10*ROW('Sanitation Data'!D183)))</f>
        <v/>
      </c>
      <c r="CP189" s="390" t="str">
        <f ca="1">+IF(OFFSET('Sanitation Data'!$E$28,0,10*ROW('Sanitation Data'!E183))="","",OFFSET('Sanitation Data'!$E$28,0,10*ROW('Sanitation Data'!E183)))</f>
        <v/>
      </c>
      <c r="CQ189" s="390" t="str">
        <f ca="1">+IF(OFFSET('Sanitation Data'!$E$29,0,10*ROW('Sanitation Data'!E183))="","",OFFSET('Sanitation Data'!$E$29,0,10*ROW('Sanitation Data'!E183)))</f>
        <v/>
      </c>
      <c r="CR189" s="390" t="str">
        <f ca="1">+IF(OFFSET('Sanitation Data'!$E$30,0,10*ROW('Sanitation Data'!E183))="","",OFFSET('Sanitation Data'!$E$30,0,10*ROW('Sanitation Data'!E183)))</f>
        <v/>
      </c>
      <c r="CS189" s="390" t="str">
        <f ca="1">+IF(OFFSET('Sanitation Data'!$E$31,0,10*ROW('Sanitation Data'!E183))="","",OFFSET('Sanitation Data'!$E$31,0,10*ROW('Sanitation Data'!E183)))</f>
        <v/>
      </c>
      <c r="CT189" s="390" t="str">
        <f ca="1">+IF(OFFSET('Sanitation Data'!$E$32,0,10*ROW('Sanitation Data'!E183))="","",OFFSET('Sanitation Data'!$E$32,0,10*ROW('Sanitation Data'!E183)))</f>
        <v/>
      </c>
      <c r="CU189" s="390" t="str">
        <f ca="1">+IF(OFFSET('Sanitation Data'!$F$28,0,10*ROW('Sanitation Data'!F183))="","",OFFSET('Sanitation Data'!$F$28,0,10*ROW('Sanitation Data'!F183)))</f>
        <v/>
      </c>
      <c r="CV189" s="390" t="str">
        <f ca="1">+IF(OFFSET('Sanitation Data'!$F$29,0,10*ROW('Sanitation Data'!F183))="","",OFFSET('Sanitation Data'!$F$29,0,10*ROW('Sanitation Data'!F183)))</f>
        <v/>
      </c>
      <c r="CW189" s="390" t="str">
        <f ca="1">+IF(OFFSET('Sanitation Data'!$F$30,0,10*ROW('Sanitation Data'!F183))="","",OFFSET('Sanitation Data'!$F$30,0,10*ROW('Sanitation Data'!F183)))</f>
        <v/>
      </c>
      <c r="CX189" s="390" t="str">
        <f ca="1">+IF(OFFSET('Sanitation Data'!$F$31,0,10*ROW('Sanitation Data'!F183))="","",OFFSET('Sanitation Data'!$F$31,0,10*ROW('Sanitation Data'!F183)))</f>
        <v/>
      </c>
      <c r="CY189" s="390" t="str">
        <f ca="1">+IF(OFFSET('Sanitation Data'!$F$32,0,10*ROW('Sanitation Data'!F183))="","",OFFSET('Sanitation Data'!$F$32,0,10*ROW('Sanitation Data'!F183)))</f>
        <v/>
      </c>
      <c r="CZ189" s="390" t="str">
        <f ca="1">+IF(OFFSET('Sanitation Data'!$G$28,0,10*ROW('Sanitation Data'!G183))="","",OFFSET('Sanitation Data'!$G$28,0,10*ROW('Sanitation Data'!G183)))</f>
        <v/>
      </c>
      <c r="DA189" s="390" t="str">
        <f ca="1">+IF(OFFSET('Sanitation Data'!$G$29,0,10*ROW('Sanitation Data'!G183))="","",OFFSET('Sanitation Data'!$G$29,0,10*ROW('Sanitation Data'!G183)))</f>
        <v/>
      </c>
      <c r="DB189" s="390" t="str">
        <f ca="1">+IF(OFFSET('Sanitation Data'!$G$30,0,10*ROW('Sanitation Data'!G183))="","",OFFSET('Sanitation Data'!$G$30,0,10*ROW('Sanitation Data'!G183)))</f>
        <v/>
      </c>
      <c r="DC189" s="390" t="str">
        <f ca="1">+IF(OFFSET('Sanitation Data'!$G$31,0,10*ROW('Sanitation Data'!G183))="","",OFFSET('Sanitation Data'!$G$31,0,10*ROW('Sanitation Data'!G183)))</f>
        <v/>
      </c>
      <c r="DD189" s="390" t="str">
        <f ca="1">+IF(OFFSET('Sanitation Data'!$G$32,0,10*ROW('Sanitation Data'!G183))="","",OFFSET('Sanitation Data'!$G$32,0,10*ROW('Sanitation Data'!G183)))</f>
        <v/>
      </c>
      <c r="DE189" s="390" t="str">
        <f ca="1">+IF(OFFSET('Sanitation Data'!$H$28,0,10*ROW('Sanitation Data'!H183))="","",OFFSET('Sanitation Data'!$H$28,0,10*ROW('Sanitation Data'!H183)))</f>
        <v/>
      </c>
      <c r="DF189" s="390" t="str">
        <f ca="1">+IF(OFFSET('Sanitation Data'!$H$29,0,10*ROW('Sanitation Data'!H183))="","",OFFSET('Sanitation Data'!$H$29,0,10*ROW('Sanitation Data'!H183)))</f>
        <v/>
      </c>
      <c r="DG189" s="390" t="str">
        <f ca="1">+IF(OFFSET('Sanitation Data'!$H$30,0,10*ROW('Sanitation Data'!H183))="","",OFFSET('Sanitation Data'!$H$30,0,10*ROW('Sanitation Data'!H183)))</f>
        <v/>
      </c>
      <c r="DH189" s="390" t="str">
        <f ca="1">+IF(OFFSET('Sanitation Data'!$H$31,0,10*ROW('Sanitation Data'!H183))="","",OFFSET('Sanitation Data'!$H$31,0,10*ROW('Sanitation Data'!H183)))</f>
        <v/>
      </c>
      <c r="DI189" s="390" t="str">
        <f ca="1">+IF(OFFSET('Sanitation Data'!$H$32,0,10*ROW('Sanitation Data'!H183))="","",OFFSET('Sanitation Data'!$H$32,0,10*ROW('Sanitation Data'!H183)))</f>
        <v/>
      </c>
      <c r="DJ189" s="390" t="str">
        <f ca="1">+IF(OFFSET('Sanitation Data'!$I$28,0,10*ROW('Sanitation Data'!I183))="","",OFFSET('Sanitation Data'!$I$28,0,10*ROW('Sanitation Data'!I183)))</f>
        <v/>
      </c>
      <c r="DK189" s="390" t="str">
        <f ca="1">+IF(OFFSET('Sanitation Data'!$I$29,0,10*ROW('Sanitation Data'!I183))="","",OFFSET('Sanitation Data'!$I$29,0,10*ROW('Sanitation Data'!I183)))</f>
        <v/>
      </c>
      <c r="DL189" s="390" t="str">
        <f ca="1">+IF(OFFSET('Sanitation Data'!$I$30,0,10*ROW('Sanitation Data'!I183))="","",OFFSET('Sanitation Data'!$I$30,0,10*ROW('Sanitation Data'!I183)))</f>
        <v/>
      </c>
      <c r="DM189" s="390" t="str">
        <f ca="1">+IF(OFFSET('Sanitation Data'!$I$31,0,10*ROW('Sanitation Data'!I183))="","",OFFSET('Sanitation Data'!$I$31,0,10*ROW('Sanitation Data'!I183)))</f>
        <v/>
      </c>
      <c r="DN189" s="390" t="str">
        <f ca="1">+IF(OFFSET('Sanitation Data'!$I$32,0,10*ROW('Sanitation Data'!I183))="","",OFFSET('Sanitation Data'!$I$32,0,10*ROW('Sanitation Data'!I183)))</f>
        <v/>
      </c>
      <c r="DO189" s="390" t="str">
        <f ca="1">+IF(OFFSET('Hygiene Data'!$D$11,0,10*ROW('Hygiene Data'!D183))="","",OFFSET('Hygiene Data'!$D$11,0,10*ROW('Hygiene Data'!D183)))</f>
        <v/>
      </c>
      <c r="DP189" s="390" t="str">
        <f ca="1">+IF(OFFSET('Hygiene Data'!$D$12,0,10*ROW('Hygiene Data'!D183))="","",OFFSET('Hygiene Data'!$D$12,0,10*ROW('Hygiene Data'!D183)))</f>
        <v/>
      </c>
      <c r="DQ189" s="390" t="str">
        <f ca="1">+IF(OFFSET('Hygiene Data'!$D$13,0,10*ROW('Hygiene Data'!D183))="","",OFFSET('Hygiene Data'!$D$13,0,10*ROW('Hygiene Data'!D183)))</f>
        <v/>
      </c>
      <c r="DR189" s="390" t="str">
        <f ca="1">+IF(OFFSET('Hygiene Data'!$E$11,0,10*ROW('Hygiene Data'!E183))="","",OFFSET('Hygiene Data'!$E$11,0,10*ROW('Hygiene Data'!E183)))</f>
        <v/>
      </c>
      <c r="DS189" s="390" t="str">
        <f ca="1">+IF(OFFSET('Hygiene Data'!$E$12,0,10*ROW('Hygiene Data'!E183))="","",OFFSET('Hygiene Data'!$E$12,0,10*ROW('Hygiene Data'!E183)))</f>
        <v/>
      </c>
      <c r="DT189" s="390" t="str">
        <f ca="1">+IF(OFFSET('Hygiene Data'!$E$13,0,10*ROW('Hygiene Data'!E183))="","",OFFSET('Hygiene Data'!$E$13,0,10*ROW('Hygiene Data'!E183)))</f>
        <v/>
      </c>
      <c r="DU189" s="390" t="str">
        <f ca="1">+IF(OFFSET('Hygiene Data'!$F$11,0,10*ROW('Hygiene Data'!F183))="","",OFFSET('Hygiene Data'!$F$11,0,10*ROW('Hygiene Data'!F183)))</f>
        <v/>
      </c>
      <c r="DV189" s="390" t="str">
        <f ca="1">+IF(OFFSET('Hygiene Data'!$F$12,0,10*ROW('Hygiene Data'!F183))="","",OFFSET('Hygiene Data'!$F$12,0,10*ROW('Hygiene Data'!F183)))</f>
        <v/>
      </c>
      <c r="DW189" s="390" t="str">
        <f ca="1">+IF(OFFSET('Hygiene Data'!$F$13,0,10*ROW('Hygiene Data'!F183))="","",OFFSET('Hygiene Data'!$F$13,0,10*ROW('Hygiene Data'!F183)))</f>
        <v/>
      </c>
      <c r="DX189" s="390" t="str">
        <f ca="1">+IF(OFFSET('Hygiene Data'!$G$11,0,10*ROW('Hygiene Data'!G183))="","",OFFSET('Hygiene Data'!$G$11,0,10*ROW('Hygiene Data'!G183)))</f>
        <v/>
      </c>
      <c r="DY189" s="390" t="str">
        <f ca="1">+IF(OFFSET('Hygiene Data'!$G$12,0,10*ROW('Hygiene Data'!G183))="","",OFFSET('Hygiene Data'!$G$12,0,10*ROW('Hygiene Data'!G183)))</f>
        <v/>
      </c>
      <c r="DZ189" s="390" t="str">
        <f ca="1">+IF(OFFSET('Hygiene Data'!$G$13,0,10*ROW('Hygiene Data'!G183))="","",OFFSET('Hygiene Data'!$G$13,0,10*ROW('Hygiene Data'!G183)))</f>
        <v/>
      </c>
      <c r="EA189" s="390" t="str">
        <f ca="1">+IF(OFFSET('Hygiene Data'!$H$11,0,10*ROW('Hygiene Data'!H183))="","",OFFSET('Hygiene Data'!$H$11,0,10*ROW('Hygiene Data'!H183)))</f>
        <v/>
      </c>
      <c r="EB189" s="390" t="str">
        <f ca="1">+IF(OFFSET('Hygiene Data'!$H$12,0,10*ROW('Hygiene Data'!H183))="","",OFFSET('Hygiene Data'!$H$12,0,10*ROW('Hygiene Data'!H183)))</f>
        <v/>
      </c>
      <c r="EC189" s="390" t="str">
        <f ca="1">+IF(OFFSET('Hygiene Data'!$H$13,0,10*ROW('Hygiene Data'!H183))="","",OFFSET('Hygiene Data'!$H$13,0,10*ROW('Hygiene Data'!H183)))</f>
        <v/>
      </c>
      <c r="ED189" s="390" t="str">
        <f ca="1">+IF(OFFSET('Hygiene Data'!$I$11,0,10*ROW('Hygiene Data'!I183))="","",OFFSET('Hygiene Data'!$I$11,0,10*ROW('Hygiene Data'!I183)))</f>
        <v/>
      </c>
      <c r="EE189" s="390" t="str">
        <f ca="1">+IF(OFFSET('Hygiene Data'!$I$12,0,10*ROW('Hygiene Data'!I183))="","",OFFSET('Hygiene Data'!$I$12,0,10*ROW('Hygiene Data'!I183)))</f>
        <v/>
      </c>
      <c r="EF189" s="390" t="str">
        <f ca="1">+IF(OFFSET('Hygiene Data'!$I$13,0,10*ROW('Hygiene Data'!I183))="","",OFFSET('Hygiene Data'!$I$13,0,10*ROW('Hygiene Data'!I183)))</f>
        <v/>
      </c>
    </row>
    <row r="190" spans="1:136" x14ac:dyDescent="0.25">
      <c r="A190" s="499" t="str">
        <f ca="1">+IF(OFFSET('Water Data'!$B$2,0,10*ROW('Water Data'!E184))="","",OFFSET('Water Data'!$B$2,0,10*ROW('Water Data'!E184)))</f>
        <v/>
      </c>
      <c r="B190" s="499"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26" t="str">
        <f t="shared" ca="1" si="2"/>
        <v/>
      </c>
      <c r="D190" s="527"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27"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27"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27"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27"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27"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27"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27"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27"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27"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27"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27"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27"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27"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27"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27"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27"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27"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28"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28"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28"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28"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28"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28"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28"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28"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28"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28"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28"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28"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28"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28"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28"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28"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28"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28"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28"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28"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28"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28"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28"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28"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28"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28"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28"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28"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28"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28"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29"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605"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29"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29"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29"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29"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29"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29"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29"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29"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29"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29"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29"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29"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29"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29"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29"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29"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90" t="str">
        <f ca="1">+IF(OFFSET('Water Data'!$D$27,0,10*ROW('Water Data'!D184))="","",OFFSET('Water Data'!$D$27,0,10*ROW('Water Data'!D184)))</f>
        <v/>
      </c>
      <c r="BT190" s="390" t="str">
        <f ca="1">+IF(OFFSET('Water Data'!$D$28,0,10*ROW('Water Data'!D184))="","",OFFSET('Water Data'!$D$28,0,10*ROW('Water Data'!D184)))</f>
        <v/>
      </c>
      <c r="BU190" s="390" t="str">
        <f ca="1">+IF(OFFSET('Water Data'!$D$29,0,10*ROW('Water Data'!D184))="","",OFFSET('Water Data'!$D$29,0,10*ROW('Water Data'!D184)))</f>
        <v/>
      </c>
      <c r="BV190" s="390" t="str">
        <f ca="1">+IF(OFFSET('Water Data'!$E$27,0,10*ROW('Water Data'!E184))="","",OFFSET('Water Data'!$E$27,0,10*ROW('Water Data'!E184)))</f>
        <v/>
      </c>
      <c r="BW190" s="390" t="str">
        <f ca="1">+IF(OFFSET('Water Data'!$E$28,0,10*ROW('Water Data'!E184))="","",OFFSET('Water Data'!$E$28,0,10*ROW('Water Data'!E184)))</f>
        <v/>
      </c>
      <c r="BX190" s="390" t="str">
        <f ca="1">+IF(OFFSET('Water Data'!$E$29,0,10*ROW('Water Data'!E184))="","",OFFSET('Water Data'!$E$29,0,10*ROW('Water Data'!E184)))</f>
        <v/>
      </c>
      <c r="BY190" s="390" t="str">
        <f ca="1">+IF(OFFSET('Water Data'!$F$27,0,10*ROW('Water Data'!F184))="","",OFFSET('Water Data'!$F$27,0,10*ROW('Water Data'!F184)))</f>
        <v/>
      </c>
      <c r="BZ190" s="390" t="str">
        <f ca="1">+IF(OFFSET('Water Data'!$F$28,0,10*ROW('Water Data'!F184))="","",OFFSET('Water Data'!$F$28,0,10*ROW('Water Data'!F184)))</f>
        <v/>
      </c>
      <c r="CA190" s="390" t="str">
        <f ca="1">+IF(OFFSET('Water Data'!$F$29,0,10*ROW('Water Data'!F184))="","",OFFSET('Water Data'!$F$29,0,10*ROW('Water Data'!F184)))</f>
        <v/>
      </c>
      <c r="CB190" s="390" t="str">
        <f ca="1">+IF(OFFSET('Water Data'!$G$27,0,10*ROW('Water Data'!G184))="","",OFFSET('Water Data'!$G$27,0,10*ROW('Water Data'!G184)))</f>
        <v/>
      </c>
      <c r="CC190" s="390" t="str">
        <f ca="1">+IF(OFFSET('Water Data'!$G$28,0,10*ROW('Water Data'!G184))="","",OFFSET('Water Data'!$G$28,0,10*ROW('Water Data'!G184)))</f>
        <v/>
      </c>
      <c r="CD190" s="390" t="str">
        <f ca="1">+IF(OFFSET('Water Data'!$G$29,0,10*ROW('Water Data'!G184))="","",OFFSET('Water Data'!$G$29,0,10*ROW('Water Data'!G184)))</f>
        <v/>
      </c>
      <c r="CE190" s="390" t="str">
        <f ca="1">+IF(OFFSET('Water Data'!$H$27,0,10*ROW('Water Data'!H184))="","",OFFSET('Water Data'!$H$27,0,10*ROW('Water Data'!H184)))</f>
        <v/>
      </c>
      <c r="CF190" s="390" t="str">
        <f ca="1">+IF(OFFSET('Water Data'!$H$28,0,10*ROW('Water Data'!H184))="","",OFFSET('Water Data'!$H$28,0,10*ROW('Water Data'!H184)))</f>
        <v/>
      </c>
      <c r="CG190" s="390" t="str">
        <f ca="1">+IF(OFFSET('Water Data'!$H$29,0,10*ROW('Water Data'!H184))="","",OFFSET('Water Data'!$H$29,0,10*ROW('Water Data'!H184)))</f>
        <v/>
      </c>
      <c r="CH190" s="390" t="str">
        <f ca="1">+IF(OFFSET('Water Data'!$I$27,0,10*ROW('Water Data'!I184))="","",OFFSET('Water Data'!$I$27,0,10*ROW('Water Data'!I184)))</f>
        <v/>
      </c>
      <c r="CI190" s="390" t="str">
        <f ca="1">+IF(OFFSET('Water Data'!$I$28,0,10*ROW('Water Data'!I184))="","",OFFSET('Water Data'!$I$28,0,10*ROW('Water Data'!I184)))</f>
        <v/>
      </c>
      <c r="CJ190" s="390" t="str">
        <f ca="1">+IF(OFFSET('Water Data'!$I$29,0,10*ROW('Water Data'!I184))="","",OFFSET('Water Data'!$I$29,0,10*ROW('Water Data'!I184)))</f>
        <v/>
      </c>
      <c r="CK190" s="390" t="str">
        <f ca="1">+IF(OFFSET('Sanitation Data'!$D$28,0,10*ROW('Sanitation Data'!D184))="","",OFFSET('Sanitation Data'!$D$28,0,10*ROW('Sanitation Data'!D184)))</f>
        <v/>
      </c>
      <c r="CL190" s="390" t="str">
        <f ca="1">+IF(OFFSET('Sanitation Data'!$D$29,0,10*ROW('Sanitation Data'!D184))="","",OFFSET('Sanitation Data'!$D$29,0,10*ROW('Sanitation Data'!D184)))</f>
        <v/>
      </c>
      <c r="CM190" s="390" t="str">
        <f ca="1">+IF(OFFSET('Sanitation Data'!$D$30,0,10*ROW('Sanitation Data'!D184))="","",OFFSET('Sanitation Data'!$D$30,0,10*ROW('Sanitation Data'!D184)))</f>
        <v/>
      </c>
      <c r="CN190" s="390" t="str">
        <f ca="1">+IF(OFFSET('Sanitation Data'!$D$31,0,10*ROW('Sanitation Data'!D184))="","",OFFSET('Sanitation Data'!$D$31,0,10*ROW('Sanitation Data'!D184)))</f>
        <v/>
      </c>
      <c r="CO190" s="390" t="str">
        <f ca="1">+IF(OFFSET('Sanitation Data'!$D$32,0,10*ROW('Sanitation Data'!D184))="","",OFFSET('Sanitation Data'!$D$32,0,10*ROW('Sanitation Data'!D184)))</f>
        <v/>
      </c>
      <c r="CP190" s="390" t="str">
        <f ca="1">+IF(OFFSET('Sanitation Data'!$E$28,0,10*ROW('Sanitation Data'!E184))="","",OFFSET('Sanitation Data'!$E$28,0,10*ROW('Sanitation Data'!E184)))</f>
        <v/>
      </c>
      <c r="CQ190" s="390" t="str">
        <f ca="1">+IF(OFFSET('Sanitation Data'!$E$29,0,10*ROW('Sanitation Data'!E184))="","",OFFSET('Sanitation Data'!$E$29,0,10*ROW('Sanitation Data'!E184)))</f>
        <v/>
      </c>
      <c r="CR190" s="390" t="str">
        <f ca="1">+IF(OFFSET('Sanitation Data'!$E$30,0,10*ROW('Sanitation Data'!E184))="","",OFFSET('Sanitation Data'!$E$30,0,10*ROW('Sanitation Data'!E184)))</f>
        <v/>
      </c>
      <c r="CS190" s="390" t="str">
        <f ca="1">+IF(OFFSET('Sanitation Data'!$E$31,0,10*ROW('Sanitation Data'!E184))="","",OFFSET('Sanitation Data'!$E$31,0,10*ROW('Sanitation Data'!E184)))</f>
        <v/>
      </c>
      <c r="CT190" s="390" t="str">
        <f ca="1">+IF(OFFSET('Sanitation Data'!$E$32,0,10*ROW('Sanitation Data'!E184))="","",OFFSET('Sanitation Data'!$E$32,0,10*ROW('Sanitation Data'!E184)))</f>
        <v/>
      </c>
      <c r="CU190" s="390" t="str">
        <f ca="1">+IF(OFFSET('Sanitation Data'!$F$28,0,10*ROW('Sanitation Data'!F184))="","",OFFSET('Sanitation Data'!$F$28,0,10*ROW('Sanitation Data'!F184)))</f>
        <v/>
      </c>
      <c r="CV190" s="390" t="str">
        <f ca="1">+IF(OFFSET('Sanitation Data'!$F$29,0,10*ROW('Sanitation Data'!F184))="","",OFFSET('Sanitation Data'!$F$29,0,10*ROW('Sanitation Data'!F184)))</f>
        <v/>
      </c>
      <c r="CW190" s="390" t="str">
        <f ca="1">+IF(OFFSET('Sanitation Data'!$F$30,0,10*ROW('Sanitation Data'!F184))="","",OFFSET('Sanitation Data'!$F$30,0,10*ROW('Sanitation Data'!F184)))</f>
        <v/>
      </c>
      <c r="CX190" s="390" t="str">
        <f ca="1">+IF(OFFSET('Sanitation Data'!$F$31,0,10*ROW('Sanitation Data'!F184))="","",OFFSET('Sanitation Data'!$F$31,0,10*ROW('Sanitation Data'!F184)))</f>
        <v/>
      </c>
      <c r="CY190" s="390" t="str">
        <f ca="1">+IF(OFFSET('Sanitation Data'!$F$32,0,10*ROW('Sanitation Data'!F184))="","",OFFSET('Sanitation Data'!$F$32,0,10*ROW('Sanitation Data'!F184)))</f>
        <v/>
      </c>
      <c r="CZ190" s="390" t="str">
        <f ca="1">+IF(OFFSET('Sanitation Data'!$G$28,0,10*ROW('Sanitation Data'!G184))="","",OFFSET('Sanitation Data'!$G$28,0,10*ROW('Sanitation Data'!G184)))</f>
        <v/>
      </c>
      <c r="DA190" s="390" t="str">
        <f ca="1">+IF(OFFSET('Sanitation Data'!$G$29,0,10*ROW('Sanitation Data'!G184))="","",OFFSET('Sanitation Data'!$G$29,0,10*ROW('Sanitation Data'!G184)))</f>
        <v/>
      </c>
      <c r="DB190" s="390" t="str">
        <f ca="1">+IF(OFFSET('Sanitation Data'!$G$30,0,10*ROW('Sanitation Data'!G184))="","",OFFSET('Sanitation Data'!$G$30,0,10*ROW('Sanitation Data'!G184)))</f>
        <v/>
      </c>
      <c r="DC190" s="390" t="str">
        <f ca="1">+IF(OFFSET('Sanitation Data'!$G$31,0,10*ROW('Sanitation Data'!G184))="","",OFFSET('Sanitation Data'!$G$31,0,10*ROW('Sanitation Data'!G184)))</f>
        <v/>
      </c>
      <c r="DD190" s="390" t="str">
        <f ca="1">+IF(OFFSET('Sanitation Data'!$G$32,0,10*ROW('Sanitation Data'!G184))="","",OFFSET('Sanitation Data'!$G$32,0,10*ROW('Sanitation Data'!G184)))</f>
        <v/>
      </c>
      <c r="DE190" s="390" t="str">
        <f ca="1">+IF(OFFSET('Sanitation Data'!$H$28,0,10*ROW('Sanitation Data'!H184))="","",OFFSET('Sanitation Data'!$H$28,0,10*ROW('Sanitation Data'!H184)))</f>
        <v/>
      </c>
      <c r="DF190" s="390" t="str">
        <f ca="1">+IF(OFFSET('Sanitation Data'!$H$29,0,10*ROW('Sanitation Data'!H184))="","",OFFSET('Sanitation Data'!$H$29,0,10*ROW('Sanitation Data'!H184)))</f>
        <v/>
      </c>
      <c r="DG190" s="390" t="str">
        <f ca="1">+IF(OFFSET('Sanitation Data'!$H$30,0,10*ROW('Sanitation Data'!H184))="","",OFFSET('Sanitation Data'!$H$30,0,10*ROW('Sanitation Data'!H184)))</f>
        <v/>
      </c>
      <c r="DH190" s="390" t="str">
        <f ca="1">+IF(OFFSET('Sanitation Data'!$H$31,0,10*ROW('Sanitation Data'!H184))="","",OFFSET('Sanitation Data'!$H$31,0,10*ROW('Sanitation Data'!H184)))</f>
        <v/>
      </c>
      <c r="DI190" s="390" t="str">
        <f ca="1">+IF(OFFSET('Sanitation Data'!$H$32,0,10*ROW('Sanitation Data'!H184))="","",OFFSET('Sanitation Data'!$H$32,0,10*ROW('Sanitation Data'!H184)))</f>
        <v/>
      </c>
      <c r="DJ190" s="390" t="str">
        <f ca="1">+IF(OFFSET('Sanitation Data'!$I$28,0,10*ROW('Sanitation Data'!I184))="","",OFFSET('Sanitation Data'!$I$28,0,10*ROW('Sanitation Data'!I184)))</f>
        <v/>
      </c>
      <c r="DK190" s="390" t="str">
        <f ca="1">+IF(OFFSET('Sanitation Data'!$I$29,0,10*ROW('Sanitation Data'!I184))="","",OFFSET('Sanitation Data'!$I$29,0,10*ROW('Sanitation Data'!I184)))</f>
        <v/>
      </c>
      <c r="DL190" s="390" t="str">
        <f ca="1">+IF(OFFSET('Sanitation Data'!$I$30,0,10*ROW('Sanitation Data'!I184))="","",OFFSET('Sanitation Data'!$I$30,0,10*ROW('Sanitation Data'!I184)))</f>
        <v/>
      </c>
      <c r="DM190" s="390" t="str">
        <f ca="1">+IF(OFFSET('Sanitation Data'!$I$31,0,10*ROW('Sanitation Data'!I184))="","",OFFSET('Sanitation Data'!$I$31,0,10*ROW('Sanitation Data'!I184)))</f>
        <v/>
      </c>
      <c r="DN190" s="390" t="str">
        <f ca="1">+IF(OFFSET('Sanitation Data'!$I$32,0,10*ROW('Sanitation Data'!I184))="","",OFFSET('Sanitation Data'!$I$32,0,10*ROW('Sanitation Data'!I184)))</f>
        <v/>
      </c>
      <c r="DO190" s="390" t="str">
        <f ca="1">+IF(OFFSET('Hygiene Data'!$D$11,0,10*ROW('Hygiene Data'!D184))="","",OFFSET('Hygiene Data'!$D$11,0,10*ROW('Hygiene Data'!D184)))</f>
        <v/>
      </c>
      <c r="DP190" s="390" t="str">
        <f ca="1">+IF(OFFSET('Hygiene Data'!$D$12,0,10*ROW('Hygiene Data'!D184))="","",OFFSET('Hygiene Data'!$D$12,0,10*ROW('Hygiene Data'!D184)))</f>
        <v/>
      </c>
      <c r="DQ190" s="390" t="str">
        <f ca="1">+IF(OFFSET('Hygiene Data'!$D$13,0,10*ROW('Hygiene Data'!D184))="","",OFFSET('Hygiene Data'!$D$13,0,10*ROW('Hygiene Data'!D184)))</f>
        <v/>
      </c>
      <c r="DR190" s="390" t="str">
        <f ca="1">+IF(OFFSET('Hygiene Data'!$E$11,0,10*ROW('Hygiene Data'!E184))="","",OFFSET('Hygiene Data'!$E$11,0,10*ROW('Hygiene Data'!E184)))</f>
        <v/>
      </c>
      <c r="DS190" s="390" t="str">
        <f ca="1">+IF(OFFSET('Hygiene Data'!$E$12,0,10*ROW('Hygiene Data'!E184))="","",OFFSET('Hygiene Data'!$E$12,0,10*ROW('Hygiene Data'!E184)))</f>
        <v/>
      </c>
      <c r="DT190" s="390" t="str">
        <f ca="1">+IF(OFFSET('Hygiene Data'!$E$13,0,10*ROW('Hygiene Data'!E184))="","",OFFSET('Hygiene Data'!$E$13,0,10*ROW('Hygiene Data'!E184)))</f>
        <v/>
      </c>
      <c r="DU190" s="390" t="str">
        <f ca="1">+IF(OFFSET('Hygiene Data'!$F$11,0,10*ROW('Hygiene Data'!F184))="","",OFFSET('Hygiene Data'!$F$11,0,10*ROW('Hygiene Data'!F184)))</f>
        <v/>
      </c>
      <c r="DV190" s="390" t="str">
        <f ca="1">+IF(OFFSET('Hygiene Data'!$F$12,0,10*ROW('Hygiene Data'!F184))="","",OFFSET('Hygiene Data'!$F$12,0,10*ROW('Hygiene Data'!F184)))</f>
        <v/>
      </c>
      <c r="DW190" s="390" t="str">
        <f ca="1">+IF(OFFSET('Hygiene Data'!$F$13,0,10*ROW('Hygiene Data'!F184))="","",OFFSET('Hygiene Data'!$F$13,0,10*ROW('Hygiene Data'!F184)))</f>
        <v/>
      </c>
      <c r="DX190" s="390" t="str">
        <f ca="1">+IF(OFFSET('Hygiene Data'!$G$11,0,10*ROW('Hygiene Data'!G184))="","",OFFSET('Hygiene Data'!$G$11,0,10*ROW('Hygiene Data'!G184)))</f>
        <v/>
      </c>
      <c r="DY190" s="390" t="str">
        <f ca="1">+IF(OFFSET('Hygiene Data'!$G$12,0,10*ROW('Hygiene Data'!G184))="","",OFFSET('Hygiene Data'!$G$12,0,10*ROW('Hygiene Data'!G184)))</f>
        <v/>
      </c>
      <c r="DZ190" s="390" t="str">
        <f ca="1">+IF(OFFSET('Hygiene Data'!$G$13,0,10*ROW('Hygiene Data'!G184))="","",OFFSET('Hygiene Data'!$G$13,0,10*ROW('Hygiene Data'!G184)))</f>
        <v/>
      </c>
      <c r="EA190" s="390" t="str">
        <f ca="1">+IF(OFFSET('Hygiene Data'!$H$11,0,10*ROW('Hygiene Data'!H184))="","",OFFSET('Hygiene Data'!$H$11,0,10*ROW('Hygiene Data'!H184)))</f>
        <v/>
      </c>
      <c r="EB190" s="390" t="str">
        <f ca="1">+IF(OFFSET('Hygiene Data'!$H$12,0,10*ROW('Hygiene Data'!H184))="","",OFFSET('Hygiene Data'!$H$12,0,10*ROW('Hygiene Data'!H184)))</f>
        <v/>
      </c>
      <c r="EC190" s="390" t="str">
        <f ca="1">+IF(OFFSET('Hygiene Data'!$H$13,0,10*ROW('Hygiene Data'!H184))="","",OFFSET('Hygiene Data'!$H$13,0,10*ROW('Hygiene Data'!H184)))</f>
        <v/>
      </c>
      <c r="ED190" s="390" t="str">
        <f ca="1">+IF(OFFSET('Hygiene Data'!$I$11,0,10*ROW('Hygiene Data'!I184))="","",OFFSET('Hygiene Data'!$I$11,0,10*ROW('Hygiene Data'!I184)))</f>
        <v/>
      </c>
      <c r="EE190" s="390" t="str">
        <f ca="1">+IF(OFFSET('Hygiene Data'!$I$12,0,10*ROW('Hygiene Data'!I184))="","",OFFSET('Hygiene Data'!$I$12,0,10*ROW('Hygiene Data'!I184)))</f>
        <v/>
      </c>
      <c r="EF190" s="390" t="str">
        <f ca="1">+IF(OFFSET('Hygiene Data'!$I$13,0,10*ROW('Hygiene Data'!I184))="","",OFFSET('Hygiene Data'!$I$13,0,10*ROW('Hygiene Data'!I184)))</f>
        <v/>
      </c>
    </row>
    <row r="191" spans="1:136" x14ac:dyDescent="0.25">
      <c r="A191" s="499" t="str">
        <f ca="1">+IF(OFFSET('Water Data'!$B$2,0,10*ROW('Water Data'!E185))="","",OFFSET('Water Data'!$B$2,0,10*ROW('Water Data'!E185)))</f>
        <v/>
      </c>
      <c r="B191" s="499"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26" t="str">
        <f t="shared" ca="1" si="2"/>
        <v/>
      </c>
      <c r="D191" s="527"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27"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27"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27"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27"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27"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27"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27"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27"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27"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27"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27"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27"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27"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27"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27"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27"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27"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28"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28"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28"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28"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28"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28"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28"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28"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28"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28"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28"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28"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28"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28"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28"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28"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28"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28"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28"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28"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28"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28"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28"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28"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28"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28"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28"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28"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28"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28"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29"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605"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29"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29"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29"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29"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29"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29"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29"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29"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29"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29"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29"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29"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29"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29"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29"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29"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90" t="str">
        <f ca="1">+IF(OFFSET('Water Data'!$D$27,0,10*ROW('Water Data'!D185))="","",OFFSET('Water Data'!$D$27,0,10*ROW('Water Data'!D185)))</f>
        <v/>
      </c>
      <c r="BT191" s="390" t="str">
        <f ca="1">+IF(OFFSET('Water Data'!$D$28,0,10*ROW('Water Data'!D185))="","",OFFSET('Water Data'!$D$28,0,10*ROW('Water Data'!D185)))</f>
        <v/>
      </c>
      <c r="BU191" s="390" t="str">
        <f ca="1">+IF(OFFSET('Water Data'!$D$29,0,10*ROW('Water Data'!D185))="","",OFFSET('Water Data'!$D$29,0,10*ROW('Water Data'!D185)))</f>
        <v/>
      </c>
      <c r="BV191" s="390" t="str">
        <f ca="1">+IF(OFFSET('Water Data'!$E$27,0,10*ROW('Water Data'!E185))="","",OFFSET('Water Data'!$E$27,0,10*ROW('Water Data'!E185)))</f>
        <v/>
      </c>
      <c r="BW191" s="390" t="str">
        <f ca="1">+IF(OFFSET('Water Data'!$E$28,0,10*ROW('Water Data'!E185))="","",OFFSET('Water Data'!$E$28,0,10*ROW('Water Data'!E185)))</f>
        <v/>
      </c>
      <c r="BX191" s="390" t="str">
        <f ca="1">+IF(OFFSET('Water Data'!$E$29,0,10*ROW('Water Data'!E185))="","",OFFSET('Water Data'!$E$29,0,10*ROW('Water Data'!E185)))</f>
        <v/>
      </c>
      <c r="BY191" s="390" t="str">
        <f ca="1">+IF(OFFSET('Water Data'!$F$27,0,10*ROW('Water Data'!F185))="","",OFFSET('Water Data'!$F$27,0,10*ROW('Water Data'!F185)))</f>
        <v/>
      </c>
      <c r="BZ191" s="390" t="str">
        <f ca="1">+IF(OFFSET('Water Data'!$F$28,0,10*ROW('Water Data'!F185))="","",OFFSET('Water Data'!$F$28,0,10*ROW('Water Data'!F185)))</f>
        <v/>
      </c>
      <c r="CA191" s="390" t="str">
        <f ca="1">+IF(OFFSET('Water Data'!$F$29,0,10*ROW('Water Data'!F185))="","",OFFSET('Water Data'!$F$29,0,10*ROW('Water Data'!F185)))</f>
        <v/>
      </c>
      <c r="CB191" s="390" t="str">
        <f ca="1">+IF(OFFSET('Water Data'!$G$27,0,10*ROW('Water Data'!G185))="","",OFFSET('Water Data'!$G$27,0,10*ROW('Water Data'!G185)))</f>
        <v/>
      </c>
      <c r="CC191" s="390" t="str">
        <f ca="1">+IF(OFFSET('Water Data'!$G$28,0,10*ROW('Water Data'!G185))="","",OFFSET('Water Data'!$G$28,0,10*ROW('Water Data'!G185)))</f>
        <v/>
      </c>
      <c r="CD191" s="390" t="str">
        <f ca="1">+IF(OFFSET('Water Data'!$G$29,0,10*ROW('Water Data'!G185))="","",OFFSET('Water Data'!$G$29,0,10*ROW('Water Data'!G185)))</f>
        <v/>
      </c>
      <c r="CE191" s="390" t="str">
        <f ca="1">+IF(OFFSET('Water Data'!$H$27,0,10*ROW('Water Data'!H185))="","",OFFSET('Water Data'!$H$27,0,10*ROW('Water Data'!H185)))</f>
        <v/>
      </c>
      <c r="CF191" s="390" t="str">
        <f ca="1">+IF(OFFSET('Water Data'!$H$28,0,10*ROW('Water Data'!H185))="","",OFFSET('Water Data'!$H$28,0,10*ROW('Water Data'!H185)))</f>
        <v/>
      </c>
      <c r="CG191" s="390" t="str">
        <f ca="1">+IF(OFFSET('Water Data'!$H$29,0,10*ROW('Water Data'!H185))="","",OFFSET('Water Data'!$H$29,0,10*ROW('Water Data'!H185)))</f>
        <v/>
      </c>
      <c r="CH191" s="390" t="str">
        <f ca="1">+IF(OFFSET('Water Data'!$I$27,0,10*ROW('Water Data'!I185))="","",OFFSET('Water Data'!$I$27,0,10*ROW('Water Data'!I185)))</f>
        <v/>
      </c>
      <c r="CI191" s="390" t="str">
        <f ca="1">+IF(OFFSET('Water Data'!$I$28,0,10*ROW('Water Data'!I185))="","",OFFSET('Water Data'!$I$28,0,10*ROW('Water Data'!I185)))</f>
        <v/>
      </c>
      <c r="CJ191" s="390" t="str">
        <f ca="1">+IF(OFFSET('Water Data'!$I$29,0,10*ROW('Water Data'!I185))="","",OFFSET('Water Data'!$I$29,0,10*ROW('Water Data'!I185)))</f>
        <v/>
      </c>
      <c r="CK191" s="390" t="str">
        <f ca="1">+IF(OFFSET('Sanitation Data'!$D$28,0,10*ROW('Sanitation Data'!D185))="","",OFFSET('Sanitation Data'!$D$28,0,10*ROW('Sanitation Data'!D185)))</f>
        <v/>
      </c>
      <c r="CL191" s="390" t="str">
        <f ca="1">+IF(OFFSET('Sanitation Data'!$D$29,0,10*ROW('Sanitation Data'!D185))="","",OFFSET('Sanitation Data'!$D$29,0,10*ROW('Sanitation Data'!D185)))</f>
        <v/>
      </c>
      <c r="CM191" s="390" t="str">
        <f ca="1">+IF(OFFSET('Sanitation Data'!$D$30,0,10*ROW('Sanitation Data'!D185))="","",OFFSET('Sanitation Data'!$D$30,0,10*ROW('Sanitation Data'!D185)))</f>
        <v/>
      </c>
      <c r="CN191" s="390" t="str">
        <f ca="1">+IF(OFFSET('Sanitation Data'!$D$31,0,10*ROW('Sanitation Data'!D185))="","",OFFSET('Sanitation Data'!$D$31,0,10*ROW('Sanitation Data'!D185)))</f>
        <v/>
      </c>
      <c r="CO191" s="390" t="str">
        <f ca="1">+IF(OFFSET('Sanitation Data'!$D$32,0,10*ROW('Sanitation Data'!D185))="","",OFFSET('Sanitation Data'!$D$32,0,10*ROW('Sanitation Data'!D185)))</f>
        <v/>
      </c>
      <c r="CP191" s="390" t="str">
        <f ca="1">+IF(OFFSET('Sanitation Data'!$E$28,0,10*ROW('Sanitation Data'!E185))="","",OFFSET('Sanitation Data'!$E$28,0,10*ROW('Sanitation Data'!E185)))</f>
        <v/>
      </c>
      <c r="CQ191" s="390" t="str">
        <f ca="1">+IF(OFFSET('Sanitation Data'!$E$29,0,10*ROW('Sanitation Data'!E185))="","",OFFSET('Sanitation Data'!$E$29,0,10*ROW('Sanitation Data'!E185)))</f>
        <v/>
      </c>
      <c r="CR191" s="390" t="str">
        <f ca="1">+IF(OFFSET('Sanitation Data'!$E$30,0,10*ROW('Sanitation Data'!E185))="","",OFFSET('Sanitation Data'!$E$30,0,10*ROW('Sanitation Data'!E185)))</f>
        <v/>
      </c>
      <c r="CS191" s="390" t="str">
        <f ca="1">+IF(OFFSET('Sanitation Data'!$E$31,0,10*ROW('Sanitation Data'!E185))="","",OFFSET('Sanitation Data'!$E$31,0,10*ROW('Sanitation Data'!E185)))</f>
        <v/>
      </c>
      <c r="CT191" s="390" t="str">
        <f ca="1">+IF(OFFSET('Sanitation Data'!$E$32,0,10*ROW('Sanitation Data'!E185))="","",OFFSET('Sanitation Data'!$E$32,0,10*ROW('Sanitation Data'!E185)))</f>
        <v/>
      </c>
      <c r="CU191" s="390" t="str">
        <f ca="1">+IF(OFFSET('Sanitation Data'!$F$28,0,10*ROW('Sanitation Data'!F185))="","",OFFSET('Sanitation Data'!$F$28,0,10*ROW('Sanitation Data'!F185)))</f>
        <v/>
      </c>
      <c r="CV191" s="390" t="str">
        <f ca="1">+IF(OFFSET('Sanitation Data'!$F$29,0,10*ROW('Sanitation Data'!F185))="","",OFFSET('Sanitation Data'!$F$29,0,10*ROW('Sanitation Data'!F185)))</f>
        <v/>
      </c>
      <c r="CW191" s="390" t="str">
        <f ca="1">+IF(OFFSET('Sanitation Data'!$F$30,0,10*ROW('Sanitation Data'!F185))="","",OFFSET('Sanitation Data'!$F$30,0,10*ROW('Sanitation Data'!F185)))</f>
        <v/>
      </c>
      <c r="CX191" s="390" t="str">
        <f ca="1">+IF(OFFSET('Sanitation Data'!$F$31,0,10*ROW('Sanitation Data'!F185))="","",OFFSET('Sanitation Data'!$F$31,0,10*ROW('Sanitation Data'!F185)))</f>
        <v/>
      </c>
      <c r="CY191" s="390" t="str">
        <f ca="1">+IF(OFFSET('Sanitation Data'!$F$32,0,10*ROW('Sanitation Data'!F185))="","",OFFSET('Sanitation Data'!$F$32,0,10*ROW('Sanitation Data'!F185)))</f>
        <v/>
      </c>
      <c r="CZ191" s="390" t="str">
        <f ca="1">+IF(OFFSET('Sanitation Data'!$G$28,0,10*ROW('Sanitation Data'!G185))="","",OFFSET('Sanitation Data'!$G$28,0,10*ROW('Sanitation Data'!G185)))</f>
        <v/>
      </c>
      <c r="DA191" s="390" t="str">
        <f ca="1">+IF(OFFSET('Sanitation Data'!$G$29,0,10*ROW('Sanitation Data'!G185))="","",OFFSET('Sanitation Data'!$G$29,0,10*ROW('Sanitation Data'!G185)))</f>
        <v/>
      </c>
      <c r="DB191" s="390" t="str">
        <f ca="1">+IF(OFFSET('Sanitation Data'!$G$30,0,10*ROW('Sanitation Data'!G185))="","",OFFSET('Sanitation Data'!$G$30,0,10*ROW('Sanitation Data'!G185)))</f>
        <v/>
      </c>
      <c r="DC191" s="390" t="str">
        <f ca="1">+IF(OFFSET('Sanitation Data'!$G$31,0,10*ROW('Sanitation Data'!G185))="","",OFFSET('Sanitation Data'!$G$31,0,10*ROW('Sanitation Data'!G185)))</f>
        <v/>
      </c>
      <c r="DD191" s="390" t="str">
        <f ca="1">+IF(OFFSET('Sanitation Data'!$G$32,0,10*ROW('Sanitation Data'!G185))="","",OFFSET('Sanitation Data'!$G$32,0,10*ROW('Sanitation Data'!G185)))</f>
        <v/>
      </c>
      <c r="DE191" s="390" t="str">
        <f ca="1">+IF(OFFSET('Sanitation Data'!$H$28,0,10*ROW('Sanitation Data'!H185))="","",OFFSET('Sanitation Data'!$H$28,0,10*ROW('Sanitation Data'!H185)))</f>
        <v/>
      </c>
      <c r="DF191" s="390" t="str">
        <f ca="1">+IF(OFFSET('Sanitation Data'!$H$29,0,10*ROW('Sanitation Data'!H185))="","",OFFSET('Sanitation Data'!$H$29,0,10*ROW('Sanitation Data'!H185)))</f>
        <v/>
      </c>
      <c r="DG191" s="390" t="str">
        <f ca="1">+IF(OFFSET('Sanitation Data'!$H$30,0,10*ROW('Sanitation Data'!H185))="","",OFFSET('Sanitation Data'!$H$30,0,10*ROW('Sanitation Data'!H185)))</f>
        <v/>
      </c>
      <c r="DH191" s="390" t="str">
        <f ca="1">+IF(OFFSET('Sanitation Data'!$H$31,0,10*ROW('Sanitation Data'!H185))="","",OFFSET('Sanitation Data'!$H$31,0,10*ROW('Sanitation Data'!H185)))</f>
        <v/>
      </c>
      <c r="DI191" s="390" t="str">
        <f ca="1">+IF(OFFSET('Sanitation Data'!$H$32,0,10*ROW('Sanitation Data'!H185))="","",OFFSET('Sanitation Data'!$H$32,0,10*ROW('Sanitation Data'!H185)))</f>
        <v/>
      </c>
      <c r="DJ191" s="390" t="str">
        <f ca="1">+IF(OFFSET('Sanitation Data'!$I$28,0,10*ROW('Sanitation Data'!I185))="","",OFFSET('Sanitation Data'!$I$28,0,10*ROW('Sanitation Data'!I185)))</f>
        <v/>
      </c>
      <c r="DK191" s="390" t="str">
        <f ca="1">+IF(OFFSET('Sanitation Data'!$I$29,0,10*ROW('Sanitation Data'!I185))="","",OFFSET('Sanitation Data'!$I$29,0,10*ROW('Sanitation Data'!I185)))</f>
        <v/>
      </c>
      <c r="DL191" s="390" t="str">
        <f ca="1">+IF(OFFSET('Sanitation Data'!$I$30,0,10*ROW('Sanitation Data'!I185))="","",OFFSET('Sanitation Data'!$I$30,0,10*ROW('Sanitation Data'!I185)))</f>
        <v/>
      </c>
      <c r="DM191" s="390" t="str">
        <f ca="1">+IF(OFFSET('Sanitation Data'!$I$31,0,10*ROW('Sanitation Data'!I185))="","",OFFSET('Sanitation Data'!$I$31,0,10*ROW('Sanitation Data'!I185)))</f>
        <v/>
      </c>
      <c r="DN191" s="390" t="str">
        <f ca="1">+IF(OFFSET('Sanitation Data'!$I$32,0,10*ROW('Sanitation Data'!I185))="","",OFFSET('Sanitation Data'!$I$32,0,10*ROW('Sanitation Data'!I185)))</f>
        <v/>
      </c>
      <c r="DO191" s="390" t="str">
        <f ca="1">+IF(OFFSET('Hygiene Data'!$D$11,0,10*ROW('Hygiene Data'!D185))="","",OFFSET('Hygiene Data'!$D$11,0,10*ROW('Hygiene Data'!D185)))</f>
        <v/>
      </c>
      <c r="DP191" s="390" t="str">
        <f ca="1">+IF(OFFSET('Hygiene Data'!$D$12,0,10*ROW('Hygiene Data'!D185))="","",OFFSET('Hygiene Data'!$D$12,0,10*ROW('Hygiene Data'!D185)))</f>
        <v/>
      </c>
      <c r="DQ191" s="390" t="str">
        <f ca="1">+IF(OFFSET('Hygiene Data'!$D$13,0,10*ROW('Hygiene Data'!D185))="","",OFFSET('Hygiene Data'!$D$13,0,10*ROW('Hygiene Data'!D185)))</f>
        <v/>
      </c>
      <c r="DR191" s="390" t="str">
        <f ca="1">+IF(OFFSET('Hygiene Data'!$E$11,0,10*ROW('Hygiene Data'!E185))="","",OFFSET('Hygiene Data'!$E$11,0,10*ROW('Hygiene Data'!E185)))</f>
        <v/>
      </c>
      <c r="DS191" s="390" t="str">
        <f ca="1">+IF(OFFSET('Hygiene Data'!$E$12,0,10*ROW('Hygiene Data'!E185))="","",OFFSET('Hygiene Data'!$E$12,0,10*ROW('Hygiene Data'!E185)))</f>
        <v/>
      </c>
      <c r="DT191" s="390" t="str">
        <f ca="1">+IF(OFFSET('Hygiene Data'!$E$13,0,10*ROW('Hygiene Data'!E185))="","",OFFSET('Hygiene Data'!$E$13,0,10*ROW('Hygiene Data'!E185)))</f>
        <v/>
      </c>
      <c r="DU191" s="390" t="str">
        <f ca="1">+IF(OFFSET('Hygiene Data'!$F$11,0,10*ROW('Hygiene Data'!F185))="","",OFFSET('Hygiene Data'!$F$11,0,10*ROW('Hygiene Data'!F185)))</f>
        <v/>
      </c>
      <c r="DV191" s="390" t="str">
        <f ca="1">+IF(OFFSET('Hygiene Data'!$F$12,0,10*ROW('Hygiene Data'!F185))="","",OFFSET('Hygiene Data'!$F$12,0,10*ROW('Hygiene Data'!F185)))</f>
        <v/>
      </c>
      <c r="DW191" s="390" t="str">
        <f ca="1">+IF(OFFSET('Hygiene Data'!$F$13,0,10*ROW('Hygiene Data'!F185))="","",OFFSET('Hygiene Data'!$F$13,0,10*ROW('Hygiene Data'!F185)))</f>
        <v/>
      </c>
      <c r="DX191" s="390" t="str">
        <f ca="1">+IF(OFFSET('Hygiene Data'!$G$11,0,10*ROW('Hygiene Data'!G185))="","",OFFSET('Hygiene Data'!$G$11,0,10*ROW('Hygiene Data'!G185)))</f>
        <v/>
      </c>
      <c r="DY191" s="390" t="str">
        <f ca="1">+IF(OFFSET('Hygiene Data'!$G$12,0,10*ROW('Hygiene Data'!G185))="","",OFFSET('Hygiene Data'!$G$12,0,10*ROW('Hygiene Data'!G185)))</f>
        <v/>
      </c>
      <c r="DZ191" s="390" t="str">
        <f ca="1">+IF(OFFSET('Hygiene Data'!$G$13,0,10*ROW('Hygiene Data'!G185))="","",OFFSET('Hygiene Data'!$G$13,0,10*ROW('Hygiene Data'!G185)))</f>
        <v/>
      </c>
      <c r="EA191" s="390" t="str">
        <f ca="1">+IF(OFFSET('Hygiene Data'!$H$11,0,10*ROW('Hygiene Data'!H185))="","",OFFSET('Hygiene Data'!$H$11,0,10*ROW('Hygiene Data'!H185)))</f>
        <v/>
      </c>
      <c r="EB191" s="390" t="str">
        <f ca="1">+IF(OFFSET('Hygiene Data'!$H$12,0,10*ROW('Hygiene Data'!H185))="","",OFFSET('Hygiene Data'!$H$12,0,10*ROW('Hygiene Data'!H185)))</f>
        <v/>
      </c>
      <c r="EC191" s="390" t="str">
        <f ca="1">+IF(OFFSET('Hygiene Data'!$H$13,0,10*ROW('Hygiene Data'!H185))="","",OFFSET('Hygiene Data'!$H$13,0,10*ROW('Hygiene Data'!H185)))</f>
        <v/>
      </c>
      <c r="ED191" s="390" t="str">
        <f ca="1">+IF(OFFSET('Hygiene Data'!$I$11,0,10*ROW('Hygiene Data'!I185))="","",OFFSET('Hygiene Data'!$I$11,0,10*ROW('Hygiene Data'!I185)))</f>
        <v/>
      </c>
      <c r="EE191" s="390" t="str">
        <f ca="1">+IF(OFFSET('Hygiene Data'!$I$12,0,10*ROW('Hygiene Data'!I185))="","",OFFSET('Hygiene Data'!$I$12,0,10*ROW('Hygiene Data'!I185)))</f>
        <v/>
      </c>
      <c r="EF191" s="390" t="str">
        <f ca="1">+IF(OFFSET('Hygiene Data'!$I$13,0,10*ROW('Hygiene Data'!I185))="","",OFFSET('Hygiene Data'!$I$13,0,10*ROW('Hygiene Data'!I185)))</f>
        <v/>
      </c>
    </row>
    <row r="192" spans="1:136" x14ac:dyDescent="0.25">
      <c r="A192" s="499" t="str">
        <f ca="1">+IF(OFFSET('Water Data'!$B$2,0,10*ROW('Water Data'!E186))="","",OFFSET('Water Data'!$B$2,0,10*ROW('Water Data'!E186)))</f>
        <v/>
      </c>
      <c r="B192" s="499"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26" t="str">
        <f t="shared" ca="1" si="2"/>
        <v/>
      </c>
      <c r="D192" s="527"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27"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27"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27"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27"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27"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27"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27"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27"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27"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27"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27"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27"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27"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27"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27"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27"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27"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28"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28"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28"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28"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28"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28"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28"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28"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28"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28"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28"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28"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28"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28"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28"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28"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28"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28"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28"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28"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28"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28"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28"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28"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28"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28"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28"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28"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28"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28"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29"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605"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29"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29"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29"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29"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29"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29"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29"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29"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29"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29"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29"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29"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29"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29"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29"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29"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90" t="str">
        <f ca="1">+IF(OFFSET('Water Data'!$D$27,0,10*ROW('Water Data'!D186))="","",OFFSET('Water Data'!$D$27,0,10*ROW('Water Data'!D186)))</f>
        <v/>
      </c>
      <c r="BT192" s="390" t="str">
        <f ca="1">+IF(OFFSET('Water Data'!$D$28,0,10*ROW('Water Data'!D186))="","",OFFSET('Water Data'!$D$28,0,10*ROW('Water Data'!D186)))</f>
        <v/>
      </c>
      <c r="BU192" s="390" t="str">
        <f ca="1">+IF(OFFSET('Water Data'!$D$29,0,10*ROW('Water Data'!D186))="","",OFFSET('Water Data'!$D$29,0,10*ROW('Water Data'!D186)))</f>
        <v/>
      </c>
      <c r="BV192" s="390" t="str">
        <f ca="1">+IF(OFFSET('Water Data'!$E$27,0,10*ROW('Water Data'!E186))="","",OFFSET('Water Data'!$E$27,0,10*ROW('Water Data'!E186)))</f>
        <v/>
      </c>
      <c r="BW192" s="390" t="str">
        <f ca="1">+IF(OFFSET('Water Data'!$E$28,0,10*ROW('Water Data'!E186))="","",OFFSET('Water Data'!$E$28,0,10*ROW('Water Data'!E186)))</f>
        <v/>
      </c>
      <c r="BX192" s="390" t="str">
        <f ca="1">+IF(OFFSET('Water Data'!$E$29,0,10*ROW('Water Data'!E186))="","",OFFSET('Water Data'!$E$29,0,10*ROW('Water Data'!E186)))</f>
        <v/>
      </c>
      <c r="BY192" s="390" t="str">
        <f ca="1">+IF(OFFSET('Water Data'!$F$27,0,10*ROW('Water Data'!F186))="","",OFFSET('Water Data'!$F$27,0,10*ROW('Water Data'!F186)))</f>
        <v/>
      </c>
      <c r="BZ192" s="390" t="str">
        <f ca="1">+IF(OFFSET('Water Data'!$F$28,0,10*ROW('Water Data'!F186))="","",OFFSET('Water Data'!$F$28,0,10*ROW('Water Data'!F186)))</f>
        <v/>
      </c>
      <c r="CA192" s="390" t="str">
        <f ca="1">+IF(OFFSET('Water Data'!$F$29,0,10*ROW('Water Data'!F186))="","",OFFSET('Water Data'!$F$29,0,10*ROW('Water Data'!F186)))</f>
        <v/>
      </c>
      <c r="CB192" s="390" t="str">
        <f ca="1">+IF(OFFSET('Water Data'!$G$27,0,10*ROW('Water Data'!G186))="","",OFFSET('Water Data'!$G$27,0,10*ROW('Water Data'!G186)))</f>
        <v/>
      </c>
      <c r="CC192" s="390" t="str">
        <f ca="1">+IF(OFFSET('Water Data'!$G$28,0,10*ROW('Water Data'!G186))="","",OFFSET('Water Data'!$G$28,0,10*ROW('Water Data'!G186)))</f>
        <v/>
      </c>
      <c r="CD192" s="390" t="str">
        <f ca="1">+IF(OFFSET('Water Data'!$G$29,0,10*ROW('Water Data'!G186))="","",OFFSET('Water Data'!$G$29,0,10*ROW('Water Data'!G186)))</f>
        <v/>
      </c>
      <c r="CE192" s="390" t="str">
        <f ca="1">+IF(OFFSET('Water Data'!$H$27,0,10*ROW('Water Data'!H186))="","",OFFSET('Water Data'!$H$27,0,10*ROW('Water Data'!H186)))</f>
        <v/>
      </c>
      <c r="CF192" s="390" t="str">
        <f ca="1">+IF(OFFSET('Water Data'!$H$28,0,10*ROW('Water Data'!H186))="","",OFFSET('Water Data'!$H$28,0,10*ROW('Water Data'!H186)))</f>
        <v/>
      </c>
      <c r="CG192" s="390" t="str">
        <f ca="1">+IF(OFFSET('Water Data'!$H$29,0,10*ROW('Water Data'!H186))="","",OFFSET('Water Data'!$H$29,0,10*ROW('Water Data'!H186)))</f>
        <v/>
      </c>
      <c r="CH192" s="390" t="str">
        <f ca="1">+IF(OFFSET('Water Data'!$I$27,0,10*ROW('Water Data'!I186))="","",OFFSET('Water Data'!$I$27,0,10*ROW('Water Data'!I186)))</f>
        <v/>
      </c>
      <c r="CI192" s="390" t="str">
        <f ca="1">+IF(OFFSET('Water Data'!$I$28,0,10*ROW('Water Data'!I186))="","",OFFSET('Water Data'!$I$28,0,10*ROW('Water Data'!I186)))</f>
        <v/>
      </c>
      <c r="CJ192" s="390" t="str">
        <f ca="1">+IF(OFFSET('Water Data'!$I$29,0,10*ROW('Water Data'!I186))="","",OFFSET('Water Data'!$I$29,0,10*ROW('Water Data'!I186)))</f>
        <v/>
      </c>
      <c r="CK192" s="390" t="str">
        <f ca="1">+IF(OFFSET('Sanitation Data'!$D$28,0,10*ROW('Sanitation Data'!D186))="","",OFFSET('Sanitation Data'!$D$28,0,10*ROW('Sanitation Data'!D186)))</f>
        <v/>
      </c>
      <c r="CL192" s="390" t="str">
        <f ca="1">+IF(OFFSET('Sanitation Data'!$D$29,0,10*ROW('Sanitation Data'!D186))="","",OFFSET('Sanitation Data'!$D$29,0,10*ROW('Sanitation Data'!D186)))</f>
        <v/>
      </c>
      <c r="CM192" s="390" t="str">
        <f ca="1">+IF(OFFSET('Sanitation Data'!$D$30,0,10*ROW('Sanitation Data'!D186))="","",OFFSET('Sanitation Data'!$D$30,0,10*ROW('Sanitation Data'!D186)))</f>
        <v/>
      </c>
      <c r="CN192" s="390" t="str">
        <f ca="1">+IF(OFFSET('Sanitation Data'!$D$31,0,10*ROW('Sanitation Data'!D186))="","",OFFSET('Sanitation Data'!$D$31,0,10*ROW('Sanitation Data'!D186)))</f>
        <v/>
      </c>
      <c r="CO192" s="390" t="str">
        <f ca="1">+IF(OFFSET('Sanitation Data'!$D$32,0,10*ROW('Sanitation Data'!D186))="","",OFFSET('Sanitation Data'!$D$32,0,10*ROW('Sanitation Data'!D186)))</f>
        <v/>
      </c>
      <c r="CP192" s="390" t="str">
        <f ca="1">+IF(OFFSET('Sanitation Data'!$E$28,0,10*ROW('Sanitation Data'!E186))="","",OFFSET('Sanitation Data'!$E$28,0,10*ROW('Sanitation Data'!E186)))</f>
        <v/>
      </c>
      <c r="CQ192" s="390" t="str">
        <f ca="1">+IF(OFFSET('Sanitation Data'!$E$29,0,10*ROW('Sanitation Data'!E186))="","",OFFSET('Sanitation Data'!$E$29,0,10*ROW('Sanitation Data'!E186)))</f>
        <v/>
      </c>
      <c r="CR192" s="390" t="str">
        <f ca="1">+IF(OFFSET('Sanitation Data'!$E$30,0,10*ROW('Sanitation Data'!E186))="","",OFFSET('Sanitation Data'!$E$30,0,10*ROW('Sanitation Data'!E186)))</f>
        <v/>
      </c>
      <c r="CS192" s="390" t="str">
        <f ca="1">+IF(OFFSET('Sanitation Data'!$E$31,0,10*ROW('Sanitation Data'!E186))="","",OFFSET('Sanitation Data'!$E$31,0,10*ROW('Sanitation Data'!E186)))</f>
        <v/>
      </c>
      <c r="CT192" s="390" t="str">
        <f ca="1">+IF(OFFSET('Sanitation Data'!$E$32,0,10*ROW('Sanitation Data'!E186))="","",OFFSET('Sanitation Data'!$E$32,0,10*ROW('Sanitation Data'!E186)))</f>
        <v/>
      </c>
      <c r="CU192" s="390" t="str">
        <f ca="1">+IF(OFFSET('Sanitation Data'!$F$28,0,10*ROW('Sanitation Data'!F186))="","",OFFSET('Sanitation Data'!$F$28,0,10*ROW('Sanitation Data'!F186)))</f>
        <v/>
      </c>
      <c r="CV192" s="390" t="str">
        <f ca="1">+IF(OFFSET('Sanitation Data'!$F$29,0,10*ROW('Sanitation Data'!F186))="","",OFFSET('Sanitation Data'!$F$29,0,10*ROW('Sanitation Data'!F186)))</f>
        <v/>
      </c>
      <c r="CW192" s="390" t="str">
        <f ca="1">+IF(OFFSET('Sanitation Data'!$F$30,0,10*ROW('Sanitation Data'!F186))="","",OFFSET('Sanitation Data'!$F$30,0,10*ROW('Sanitation Data'!F186)))</f>
        <v/>
      </c>
      <c r="CX192" s="390" t="str">
        <f ca="1">+IF(OFFSET('Sanitation Data'!$F$31,0,10*ROW('Sanitation Data'!F186))="","",OFFSET('Sanitation Data'!$F$31,0,10*ROW('Sanitation Data'!F186)))</f>
        <v/>
      </c>
      <c r="CY192" s="390" t="str">
        <f ca="1">+IF(OFFSET('Sanitation Data'!$F$32,0,10*ROW('Sanitation Data'!F186))="","",OFFSET('Sanitation Data'!$F$32,0,10*ROW('Sanitation Data'!F186)))</f>
        <v/>
      </c>
      <c r="CZ192" s="390" t="str">
        <f ca="1">+IF(OFFSET('Sanitation Data'!$G$28,0,10*ROW('Sanitation Data'!G186))="","",OFFSET('Sanitation Data'!$G$28,0,10*ROW('Sanitation Data'!G186)))</f>
        <v/>
      </c>
      <c r="DA192" s="390" t="str">
        <f ca="1">+IF(OFFSET('Sanitation Data'!$G$29,0,10*ROW('Sanitation Data'!G186))="","",OFFSET('Sanitation Data'!$G$29,0,10*ROW('Sanitation Data'!G186)))</f>
        <v/>
      </c>
      <c r="DB192" s="390" t="str">
        <f ca="1">+IF(OFFSET('Sanitation Data'!$G$30,0,10*ROW('Sanitation Data'!G186))="","",OFFSET('Sanitation Data'!$G$30,0,10*ROW('Sanitation Data'!G186)))</f>
        <v/>
      </c>
      <c r="DC192" s="390" t="str">
        <f ca="1">+IF(OFFSET('Sanitation Data'!$G$31,0,10*ROW('Sanitation Data'!G186))="","",OFFSET('Sanitation Data'!$G$31,0,10*ROW('Sanitation Data'!G186)))</f>
        <v/>
      </c>
      <c r="DD192" s="390" t="str">
        <f ca="1">+IF(OFFSET('Sanitation Data'!$G$32,0,10*ROW('Sanitation Data'!G186))="","",OFFSET('Sanitation Data'!$G$32,0,10*ROW('Sanitation Data'!G186)))</f>
        <v/>
      </c>
      <c r="DE192" s="390" t="str">
        <f ca="1">+IF(OFFSET('Sanitation Data'!$H$28,0,10*ROW('Sanitation Data'!H186))="","",OFFSET('Sanitation Data'!$H$28,0,10*ROW('Sanitation Data'!H186)))</f>
        <v/>
      </c>
      <c r="DF192" s="390" t="str">
        <f ca="1">+IF(OFFSET('Sanitation Data'!$H$29,0,10*ROW('Sanitation Data'!H186))="","",OFFSET('Sanitation Data'!$H$29,0,10*ROW('Sanitation Data'!H186)))</f>
        <v/>
      </c>
      <c r="DG192" s="390" t="str">
        <f ca="1">+IF(OFFSET('Sanitation Data'!$H$30,0,10*ROW('Sanitation Data'!H186))="","",OFFSET('Sanitation Data'!$H$30,0,10*ROW('Sanitation Data'!H186)))</f>
        <v/>
      </c>
      <c r="DH192" s="390" t="str">
        <f ca="1">+IF(OFFSET('Sanitation Data'!$H$31,0,10*ROW('Sanitation Data'!H186))="","",OFFSET('Sanitation Data'!$H$31,0,10*ROW('Sanitation Data'!H186)))</f>
        <v/>
      </c>
      <c r="DI192" s="390" t="str">
        <f ca="1">+IF(OFFSET('Sanitation Data'!$H$32,0,10*ROW('Sanitation Data'!H186))="","",OFFSET('Sanitation Data'!$H$32,0,10*ROW('Sanitation Data'!H186)))</f>
        <v/>
      </c>
      <c r="DJ192" s="390" t="str">
        <f ca="1">+IF(OFFSET('Sanitation Data'!$I$28,0,10*ROW('Sanitation Data'!I186))="","",OFFSET('Sanitation Data'!$I$28,0,10*ROW('Sanitation Data'!I186)))</f>
        <v/>
      </c>
      <c r="DK192" s="390" t="str">
        <f ca="1">+IF(OFFSET('Sanitation Data'!$I$29,0,10*ROW('Sanitation Data'!I186))="","",OFFSET('Sanitation Data'!$I$29,0,10*ROW('Sanitation Data'!I186)))</f>
        <v/>
      </c>
      <c r="DL192" s="390" t="str">
        <f ca="1">+IF(OFFSET('Sanitation Data'!$I$30,0,10*ROW('Sanitation Data'!I186))="","",OFFSET('Sanitation Data'!$I$30,0,10*ROW('Sanitation Data'!I186)))</f>
        <v/>
      </c>
      <c r="DM192" s="390" t="str">
        <f ca="1">+IF(OFFSET('Sanitation Data'!$I$31,0,10*ROW('Sanitation Data'!I186))="","",OFFSET('Sanitation Data'!$I$31,0,10*ROW('Sanitation Data'!I186)))</f>
        <v/>
      </c>
      <c r="DN192" s="390" t="str">
        <f ca="1">+IF(OFFSET('Sanitation Data'!$I$32,0,10*ROW('Sanitation Data'!I186))="","",OFFSET('Sanitation Data'!$I$32,0,10*ROW('Sanitation Data'!I186)))</f>
        <v/>
      </c>
      <c r="DO192" s="390" t="str">
        <f ca="1">+IF(OFFSET('Hygiene Data'!$D$11,0,10*ROW('Hygiene Data'!D186))="","",OFFSET('Hygiene Data'!$D$11,0,10*ROW('Hygiene Data'!D186)))</f>
        <v/>
      </c>
      <c r="DP192" s="390" t="str">
        <f ca="1">+IF(OFFSET('Hygiene Data'!$D$12,0,10*ROW('Hygiene Data'!D186))="","",OFFSET('Hygiene Data'!$D$12,0,10*ROW('Hygiene Data'!D186)))</f>
        <v/>
      </c>
      <c r="DQ192" s="390" t="str">
        <f ca="1">+IF(OFFSET('Hygiene Data'!$D$13,0,10*ROW('Hygiene Data'!D186))="","",OFFSET('Hygiene Data'!$D$13,0,10*ROW('Hygiene Data'!D186)))</f>
        <v/>
      </c>
      <c r="DR192" s="390" t="str">
        <f ca="1">+IF(OFFSET('Hygiene Data'!$E$11,0,10*ROW('Hygiene Data'!E186))="","",OFFSET('Hygiene Data'!$E$11,0,10*ROW('Hygiene Data'!E186)))</f>
        <v/>
      </c>
      <c r="DS192" s="390" t="str">
        <f ca="1">+IF(OFFSET('Hygiene Data'!$E$12,0,10*ROW('Hygiene Data'!E186))="","",OFFSET('Hygiene Data'!$E$12,0,10*ROW('Hygiene Data'!E186)))</f>
        <v/>
      </c>
      <c r="DT192" s="390" t="str">
        <f ca="1">+IF(OFFSET('Hygiene Data'!$E$13,0,10*ROW('Hygiene Data'!E186))="","",OFFSET('Hygiene Data'!$E$13,0,10*ROW('Hygiene Data'!E186)))</f>
        <v/>
      </c>
      <c r="DU192" s="390" t="str">
        <f ca="1">+IF(OFFSET('Hygiene Data'!$F$11,0,10*ROW('Hygiene Data'!F186))="","",OFFSET('Hygiene Data'!$F$11,0,10*ROW('Hygiene Data'!F186)))</f>
        <v/>
      </c>
      <c r="DV192" s="390" t="str">
        <f ca="1">+IF(OFFSET('Hygiene Data'!$F$12,0,10*ROW('Hygiene Data'!F186))="","",OFFSET('Hygiene Data'!$F$12,0,10*ROW('Hygiene Data'!F186)))</f>
        <v/>
      </c>
      <c r="DW192" s="390" t="str">
        <f ca="1">+IF(OFFSET('Hygiene Data'!$F$13,0,10*ROW('Hygiene Data'!F186))="","",OFFSET('Hygiene Data'!$F$13,0,10*ROW('Hygiene Data'!F186)))</f>
        <v/>
      </c>
      <c r="DX192" s="390" t="str">
        <f ca="1">+IF(OFFSET('Hygiene Data'!$G$11,0,10*ROW('Hygiene Data'!G186))="","",OFFSET('Hygiene Data'!$G$11,0,10*ROW('Hygiene Data'!G186)))</f>
        <v/>
      </c>
      <c r="DY192" s="390" t="str">
        <f ca="1">+IF(OFFSET('Hygiene Data'!$G$12,0,10*ROW('Hygiene Data'!G186))="","",OFFSET('Hygiene Data'!$G$12,0,10*ROW('Hygiene Data'!G186)))</f>
        <v/>
      </c>
      <c r="DZ192" s="390" t="str">
        <f ca="1">+IF(OFFSET('Hygiene Data'!$G$13,0,10*ROW('Hygiene Data'!G186))="","",OFFSET('Hygiene Data'!$G$13,0,10*ROW('Hygiene Data'!G186)))</f>
        <v/>
      </c>
      <c r="EA192" s="390" t="str">
        <f ca="1">+IF(OFFSET('Hygiene Data'!$H$11,0,10*ROW('Hygiene Data'!H186))="","",OFFSET('Hygiene Data'!$H$11,0,10*ROW('Hygiene Data'!H186)))</f>
        <v/>
      </c>
      <c r="EB192" s="390" t="str">
        <f ca="1">+IF(OFFSET('Hygiene Data'!$H$12,0,10*ROW('Hygiene Data'!H186))="","",OFFSET('Hygiene Data'!$H$12,0,10*ROW('Hygiene Data'!H186)))</f>
        <v/>
      </c>
      <c r="EC192" s="390" t="str">
        <f ca="1">+IF(OFFSET('Hygiene Data'!$H$13,0,10*ROW('Hygiene Data'!H186))="","",OFFSET('Hygiene Data'!$H$13,0,10*ROW('Hygiene Data'!H186)))</f>
        <v/>
      </c>
      <c r="ED192" s="390" t="str">
        <f ca="1">+IF(OFFSET('Hygiene Data'!$I$11,0,10*ROW('Hygiene Data'!I186))="","",OFFSET('Hygiene Data'!$I$11,0,10*ROW('Hygiene Data'!I186)))</f>
        <v/>
      </c>
      <c r="EE192" s="390" t="str">
        <f ca="1">+IF(OFFSET('Hygiene Data'!$I$12,0,10*ROW('Hygiene Data'!I186))="","",OFFSET('Hygiene Data'!$I$12,0,10*ROW('Hygiene Data'!I186)))</f>
        <v/>
      </c>
      <c r="EF192" s="390" t="str">
        <f ca="1">+IF(OFFSET('Hygiene Data'!$I$13,0,10*ROW('Hygiene Data'!I186))="","",OFFSET('Hygiene Data'!$I$13,0,10*ROW('Hygiene Data'!I186)))</f>
        <v/>
      </c>
    </row>
    <row r="193" spans="1:136" x14ac:dyDescent="0.25">
      <c r="A193" s="499" t="str">
        <f ca="1">+IF(OFFSET('Water Data'!$B$2,0,10*ROW('Water Data'!E187))="","",OFFSET('Water Data'!$B$2,0,10*ROW('Water Data'!E187)))</f>
        <v/>
      </c>
      <c r="B193" s="499"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26" t="str">
        <f t="shared" ca="1" si="2"/>
        <v/>
      </c>
      <c r="D193" s="527"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27"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27"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27"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27"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27"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27"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27"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27"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27"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27"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27"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27"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27"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27"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27"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27"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27"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28"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28"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28"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28"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28"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28"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28"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28"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28"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28"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28"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28"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28"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28"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28"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28"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28"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28"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28"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28"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28"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28"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28"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28"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28"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28"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28"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28"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28"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28"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29"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605"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29"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29"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29"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29"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29"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29"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29"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29"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29"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29"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29"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29"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29"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29"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29"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29"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90" t="str">
        <f ca="1">+IF(OFFSET('Water Data'!$D$27,0,10*ROW('Water Data'!D187))="","",OFFSET('Water Data'!$D$27,0,10*ROW('Water Data'!D187)))</f>
        <v/>
      </c>
      <c r="BT193" s="390" t="str">
        <f ca="1">+IF(OFFSET('Water Data'!$D$28,0,10*ROW('Water Data'!D187))="","",OFFSET('Water Data'!$D$28,0,10*ROW('Water Data'!D187)))</f>
        <v/>
      </c>
      <c r="BU193" s="390" t="str">
        <f ca="1">+IF(OFFSET('Water Data'!$D$29,0,10*ROW('Water Data'!D187))="","",OFFSET('Water Data'!$D$29,0,10*ROW('Water Data'!D187)))</f>
        <v/>
      </c>
      <c r="BV193" s="390" t="str">
        <f ca="1">+IF(OFFSET('Water Data'!$E$27,0,10*ROW('Water Data'!E187))="","",OFFSET('Water Data'!$E$27,0,10*ROW('Water Data'!E187)))</f>
        <v/>
      </c>
      <c r="BW193" s="390" t="str">
        <f ca="1">+IF(OFFSET('Water Data'!$E$28,0,10*ROW('Water Data'!E187))="","",OFFSET('Water Data'!$E$28,0,10*ROW('Water Data'!E187)))</f>
        <v/>
      </c>
      <c r="BX193" s="390" t="str">
        <f ca="1">+IF(OFFSET('Water Data'!$E$29,0,10*ROW('Water Data'!E187))="","",OFFSET('Water Data'!$E$29,0,10*ROW('Water Data'!E187)))</f>
        <v/>
      </c>
      <c r="BY193" s="390" t="str">
        <f ca="1">+IF(OFFSET('Water Data'!$F$27,0,10*ROW('Water Data'!F187))="","",OFFSET('Water Data'!$F$27,0,10*ROW('Water Data'!F187)))</f>
        <v/>
      </c>
      <c r="BZ193" s="390" t="str">
        <f ca="1">+IF(OFFSET('Water Data'!$F$28,0,10*ROW('Water Data'!F187))="","",OFFSET('Water Data'!$F$28,0,10*ROW('Water Data'!F187)))</f>
        <v/>
      </c>
      <c r="CA193" s="390" t="str">
        <f ca="1">+IF(OFFSET('Water Data'!$F$29,0,10*ROW('Water Data'!F187))="","",OFFSET('Water Data'!$F$29,0,10*ROW('Water Data'!F187)))</f>
        <v/>
      </c>
      <c r="CB193" s="390" t="str">
        <f ca="1">+IF(OFFSET('Water Data'!$G$27,0,10*ROW('Water Data'!G187))="","",OFFSET('Water Data'!$G$27,0,10*ROW('Water Data'!G187)))</f>
        <v/>
      </c>
      <c r="CC193" s="390" t="str">
        <f ca="1">+IF(OFFSET('Water Data'!$G$28,0,10*ROW('Water Data'!G187))="","",OFFSET('Water Data'!$G$28,0,10*ROW('Water Data'!G187)))</f>
        <v/>
      </c>
      <c r="CD193" s="390" t="str">
        <f ca="1">+IF(OFFSET('Water Data'!$G$29,0,10*ROW('Water Data'!G187))="","",OFFSET('Water Data'!$G$29,0,10*ROW('Water Data'!G187)))</f>
        <v/>
      </c>
      <c r="CE193" s="390" t="str">
        <f ca="1">+IF(OFFSET('Water Data'!$H$27,0,10*ROW('Water Data'!H187))="","",OFFSET('Water Data'!$H$27,0,10*ROW('Water Data'!H187)))</f>
        <v/>
      </c>
      <c r="CF193" s="390" t="str">
        <f ca="1">+IF(OFFSET('Water Data'!$H$28,0,10*ROW('Water Data'!H187))="","",OFFSET('Water Data'!$H$28,0,10*ROW('Water Data'!H187)))</f>
        <v/>
      </c>
      <c r="CG193" s="390" t="str">
        <f ca="1">+IF(OFFSET('Water Data'!$H$29,0,10*ROW('Water Data'!H187))="","",OFFSET('Water Data'!$H$29,0,10*ROW('Water Data'!H187)))</f>
        <v/>
      </c>
      <c r="CH193" s="390" t="str">
        <f ca="1">+IF(OFFSET('Water Data'!$I$27,0,10*ROW('Water Data'!I187))="","",OFFSET('Water Data'!$I$27,0,10*ROW('Water Data'!I187)))</f>
        <v/>
      </c>
      <c r="CI193" s="390" t="str">
        <f ca="1">+IF(OFFSET('Water Data'!$I$28,0,10*ROW('Water Data'!I187))="","",OFFSET('Water Data'!$I$28,0,10*ROW('Water Data'!I187)))</f>
        <v/>
      </c>
      <c r="CJ193" s="390" t="str">
        <f ca="1">+IF(OFFSET('Water Data'!$I$29,0,10*ROW('Water Data'!I187))="","",OFFSET('Water Data'!$I$29,0,10*ROW('Water Data'!I187)))</f>
        <v/>
      </c>
      <c r="CK193" s="390" t="str">
        <f ca="1">+IF(OFFSET('Sanitation Data'!$D$28,0,10*ROW('Sanitation Data'!D187))="","",OFFSET('Sanitation Data'!$D$28,0,10*ROW('Sanitation Data'!D187)))</f>
        <v/>
      </c>
      <c r="CL193" s="390" t="str">
        <f ca="1">+IF(OFFSET('Sanitation Data'!$D$29,0,10*ROW('Sanitation Data'!D187))="","",OFFSET('Sanitation Data'!$D$29,0,10*ROW('Sanitation Data'!D187)))</f>
        <v/>
      </c>
      <c r="CM193" s="390" t="str">
        <f ca="1">+IF(OFFSET('Sanitation Data'!$D$30,0,10*ROW('Sanitation Data'!D187))="","",OFFSET('Sanitation Data'!$D$30,0,10*ROW('Sanitation Data'!D187)))</f>
        <v/>
      </c>
      <c r="CN193" s="390" t="str">
        <f ca="1">+IF(OFFSET('Sanitation Data'!$D$31,0,10*ROW('Sanitation Data'!D187))="","",OFFSET('Sanitation Data'!$D$31,0,10*ROW('Sanitation Data'!D187)))</f>
        <v/>
      </c>
      <c r="CO193" s="390" t="str">
        <f ca="1">+IF(OFFSET('Sanitation Data'!$D$32,0,10*ROW('Sanitation Data'!D187))="","",OFFSET('Sanitation Data'!$D$32,0,10*ROW('Sanitation Data'!D187)))</f>
        <v/>
      </c>
      <c r="CP193" s="390" t="str">
        <f ca="1">+IF(OFFSET('Sanitation Data'!$E$28,0,10*ROW('Sanitation Data'!E187))="","",OFFSET('Sanitation Data'!$E$28,0,10*ROW('Sanitation Data'!E187)))</f>
        <v/>
      </c>
      <c r="CQ193" s="390" t="str">
        <f ca="1">+IF(OFFSET('Sanitation Data'!$E$29,0,10*ROW('Sanitation Data'!E187))="","",OFFSET('Sanitation Data'!$E$29,0,10*ROW('Sanitation Data'!E187)))</f>
        <v/>
      </c>
      <c r="CR193" s="390" t="str">
        <f ca="1">+IF(OFFSET('Sanitation Data'!$E$30,0,10*ROW('Sanitation Data'!E187))="","",OFFSET('Sanitation Data'!$E$30,0,10*ROW('Sanitation Data'!E187)))</f>
        <v/>
      </c>
      <c r="CS193" s="390" t="str">
        <f ca="1">+IF(OFFSET('Sanitation Data'!$E$31,0,10*ROW('Sanitation Data'!E187))="","",OFFSET('Sanitation Data'!$E$31,0,10*ROW('Sanitation Data'!E187)))</f>
        <v/>
      </c>
      <c r="CT193" s="390" t="str">
        <f ca="1">+IF(OFFSET('Sanitation Data'!$E$32,0,10*ROW('Sanitation Data'!E187))="","",OFFSET('Sanitation Data'!$E$32,0,10*ROW('Sanitation Data'!E187)))</f>
        <v/>
      </c>
      <c r="CU193" s="390" t="str">
        <f ca="1">+IF(OFFSET('Sanitation Data'!$F$28,0,10*ROW('Sanitation Data'!F187))="","",OFFSET('Sanitation Data'!$F$28,0,10*ROW('Sanitation Data'!F187)))</f>
        <v/>
      </c>
      <c r="CV193" s="390" t="str">
        <f ca="1">+IF(OFFSET('Sanitation Data'!$F$29,0,10*ROW('Sanitation Data'!F187))="","",OFFSET('Sanitation Data'!$F$29,0,10*ROW('Sanitation Data'!F187)))</f>
        <v/>
      </c>
      <c r="CW193" s="390" t="str">
        <f ca="1">+IF(OFFSET('Sanitation Data'!$F$30,0,10*ROW('Sanitation Data'!F187))="","",OFFSET('Sanitation Data'!$F$30,0,10*ROW('Sanitation Data'!F187)))</f>
        <v/>
      </c>
      <c r="CX193" s="390" t="str">
        <f ca="1">+IF(OFFSET('Sanitation Data'!$F$31,0,10*ROW('Sanitation Data'!F187))="","",OFFSET('Sanitation Data'!$F$31,0,10*ROW('Sanitation Data'!F187)))</f>
        <v/>
      </c>
      <c r="CY193" s="390" t="str">
        <f ca="1">+IF(OFFSET('Sanitation Data'!$F$32,0,10*ROW('Sanitation Data'!F187))="","",OFFSET('Sanitation Data'!$F$32,0,10*ROW('Sanitation Data'!F187)))</f>
        <v/>
      </c>
      <c r="CZ193" s="390" t="str">
        <f ca="1">+IF(OFFSET('Sanitation Data'!$G$28,0,10*ROW('Sanitation Data'!G187))="","",OFFSET('Sanitation Data'!$G$28,0,10*ROW('Sanitation Data'!G187)))</f>
        <v/>
      </c>
      <c r="DA193" s="390" t="str">
        <f ca="1">+IF(OFFSET('Sanitation Data'!$G$29,0,10*ROW('Sanitation Data'!G187))="","",OFFSET('Sanitation Data'!$G$29,0,10*ROW('Sanitation Data'!G187)))</f>
        <v/>
      </c>
      <c r="DB193" s="390" t="str">
        <f ca="1">+IF(OFFSET('Sanitation Data'!$G$30,0,10*ROW('Sanitation Data'!G187))="","",OFFSET('Sanitation Data'!$G$30,0,10*ROW('Sanitation Data'!G187)))</f>
        <v/>
      </c>
      <c r="DC193" s="390" t="str">
        <f ca="1">+IF(OFFSET('Sanitation Data'!$G$31,0,10*ROW('Sanitation Data'!G187))="","",OFFSET('Sanitation Data'!$G$31,0,10*ROW('Sanitation Data'!G187)))</f>
        <v/>
      </c>
      <c r="DD193" s="390" t="str">
        <f ca="1">+IF(OFFSET('Sanitation Data'!$G$32,0,10*ROW('Sanitation Data'!G187))="","",OFFSET('Sanitation Data'!$G$32,0,10*ROW('Sanitation Data'!G187)))</f>
        <v/>
      </c>
      <c r="DE193" s="390" t="str">
        <f ca="1">+IF(OFFSET('Sanitation Data'!$H$28,0,10*ROW('Sanitation Data'!H187))="","",OFFSET('Sanitation Data'!$H$28,0,10*ROW('Sanitation Data'!H187)))</f>
        <v/>
      </c>
      <c r="DF193" s="390" t="str">
        <f ca="1">+IF(OFFSET('Sanitation Data'!$H$29,0,10*ROW('Sanitation Data'!H187))="","",OFFSET('Sanitation Data'!$H$29,0,10*ROW('Sanitation Data'!H187)))</f>
        <v/>
      </c>
      <c r="DG193" s="390" t="str">
        <f ca="1">+IF(OFFSET('Sanitation Data'!$H$30,0,10*ROW('Sanitation Data'!H187))="","",OFFSET('Sanitation Data'!$H$30,0,10*ROW('Sanitation Data'!H187)))</f>
        <v/>
      </c>
      <c r="DH193" s="390" t="str">
        <f ca="1">+IF(OFFSET('Sanitation Data'!$H$31,0,10*ROW('Sanitation Data'!H187))="","",OFFSET('Sanitation Data'!$H$31,0,10*ROW('Sanitation Data'!H187)))</f>
        <v/>
      </c>
      <c r="DI193" s="390" t="str">
        <f ca="1">+IF(OFFSET('Sanitation Data'!$H$32,0,10*ROW('Sanitation Data'!H187))="","",OFFSET('Sanitation Data'!$H$32,0,10*ROW('Sanitation Data'!H187)))</f>
        <v/>
      </c>
      <c r="DJ193" s="390" t="str">
        <f ca="1">+IF(OFFSET('Sanitation Data'!$I$28,0,10*ROW('Sanitation Data'!I187))="","",OFFSET('Sanitation Data'!$I$28,0,10*ROW('Sanitation Data'!I187)))</f>
        <v/>
      </c>
      <c r="DK193" s="390" t="str">
        <f ca="1">+IF(OFFSET('Sanitation Data'!$I$29,0,10*ROW('Sanitation Data'!I187))="","",OFFSET('Sanitation Data'!$I$29,0,10*ROW('Sanitation Data'!I187)))</f>
        <v/>
      </c>
      <c r="DL193" s="390" t="str">
        <f ca="1">+IF(OFFSET('Sanitation Data'!$I$30,0,10*ROW('Sanitation Data'!I187))="","",OFFSET('Sanitation Data'!$I$30,0,10*ROW('Sanitation Data'!I187)))</f>
        <v/>
      </c>
      <c r="DM193" s="390" t="str">
        <f ca="1">+IF(OFFSET('Sanitation Data'!$I$31,0,10*ROW('Sanitation Data'!I187))="","",OFFSET('Sanitation Data'!$I$31,0,10*ROW('Sanitation Data'!I187)))</f>
        <v/>
      </c>
      <c r="DN193" s="390" t="str">
        <f ca="1">+IF(OFFSET('Sanitation Data'!$I$32,0,10*ROW('Sanitation Data'!I187))="","",OFFSET('Sanitation Data'!$I$32,0,10*ROW('Sanitation Data'!I187)))</f>
        <v/>
      </c>
      <c r="DO193" s="390" t="str">
        <f ca="1">+IF(OFFSET('Hygiene Data'!$D$11,0,10*ROW('Hygiene Data'!D187))="","",OFFSET('Hygiene Data'!$D$11,0,10*ROW('Hygiene Data'!D187)))</f>
        <v/>
      </c>
      <c r="DP193" s="390" t="str">
        <f ca="1">+IF(OFFSET('Hygiene Data'!$D$12,0,10*ROW('Hygiene Data'!D187))="","",OFFSET('Hygiene Data'!$D$12,0,10*ROW('Hygiene Data'!D187)))</f>
        <v/>
      </c>
      <c r="DQ193" s="390" t="str">
        <f ca="1">+IF(OFFSET('Hygiene Data'!$D$13,0,10*ROW('Hygiene Data'!D187))="","",OFFSET('Hygiene Data'!$D$13,0,10*ROW('Hygiene Data'!D187)))</f>
        <v/>
      </c>
      <c r="DR193" s="390" t="str">
        <f ca="1">+IF(OFFSET('Hygiene Data'!$E$11,0,10*ROW('Hygiene Data'!E187))="","",OFFSET('Hygiene Data'!$E$11,0,10*ROW('Hygiene Data'!E187)))</f>
        <v/>
      </c>
      <c r="DS193" s="390" t="str">
        <f ca="1">+IF(OFFSET('Hygiene Data'!$E$12,0,10*ROW('Hygiene Data'!E187))="","",OFFSET('Hygiene Data'!$E$12,0,10*ROW('Hygiene Data'!E187)))</f>
        <v/>
      </c>
      <c r="DT193" s="390" t="str">
        <f ca="1">+IF(OFFSET('Hygiene Data'!$E$13,0,10*ROW('Hygiene Data'!E187))="","",OFFSET('Hygiene Data'!$E$13,0,10*ROW('Hygiene Data'!E187)))</f>
        <v/>
      </c>
      <c r="DU193" s="390" t="str">
        <f ca="1">+IF(OFFSET('Hygiene Data'!$F$11,0,10*ROW('Hygiene Data'!F187))="","",OFFSET('Hygiene Data'!$F$11,0,10*ROW('Hygiene Data'!F187)))</f>
        <v/>
      </c>
      <c r="DV193" s="390" t="str">
        <f ca="1">+IF(OFFSET('Hygiene Data'!$F$12,0,10*ROW('Hygiene Data'!F187))="","",OFFSET('Hygiene Data'!$F$12,0,10*ROW('Hygiene Data'!F187)))</f>
        <v/>
      </c>
      <c r="DW193" s="390" t="str">
        <f ca="1">+IF(OFFSET('Hygiene Data'!$F$13,0,10*ROW('Hygiene Data'!F187))="","",OFFSET('Hygiene Data'!$F$13,0,10*ROW('Hygiene Data'!F187)))</f>
        <v/>
      </c>
      <c r="DX193" s="390" t="str">
        <f ca="1">+IF(OFFSET('Hygiene Data'!$G$11,0,10*ROW('Hygiene Data'!G187))="","",OFFSET('Hygiene Data'!$G$11,0,10*ROW('Hygiene Data'!G187)))</f>
        <v/>
      </c>
      <c r="DY193" s="390" t="str">
        <f ca="1">+IF(OFFSET('Hygiene Data'!$G$12,0,10*ROW('Hygiene Data'!G187))="","",OFFSET('Hygiene Data'!$G$12,0,10*ROW('Hygiene Data'!G187)))</f>
        <v/>
      </c>
      <c r="DZ193" s="390" t="str">
        <f ca="1">+IF(OFFSET('Hygiene Data'!$G$13,0,10*ROW('Hygiene Data'!G187))="","",OFFSET('Hygiene Data'!$G$13,0,10*ROW('Hygiene Data'!G187)))</f>
        <v/>
      </c>
      <c r="EA193" s="390" t="str">
        <f ca="1">+IF(OFFSET('Hygiene Data'!$H$11,0,10*ROW('Hygiene Data'!H187))="","",OFFSET('Hygiene Data'!$H$11,0,10*ROW('Hygiene Data'!H187)))</f>
        <v/>
      </c>
      <c r="EB193" s="390" t="str">
        <f ca="1">+IF(OFFSET('Hygiene Data'!$H$12,0,10*ROW('Hygiene Data'!H187))="","",OFFSET('Hygiene Data'!$H$12,0,10*ROW('Hygiene Data'!H187)))</f>
        <v/>
      </c>
      <c r="EC193" s="390" t="str">
        <f ca="1">+IF(OFFSET('Hygiene Data'!$H$13,0,10*ROW('Hygiene Data'!H187))="","",OFFSET('Hygiene Data'!$H$13,0,10*ROW('Hygiene Data'!H187)))</f>
        <v/>
      </c>
      <c r="ED193" s="390" t="str">
        <f ca="1">+IF(OFFSET('Hygiene Data'!$I$11,0,10*ROW('Hygiene Data'!I187))="","",OFFSET('Hygiene Data'!$I$11,0,10*ROW('Hygiene Data'!I187)))</f>
        <v/>
      </c>
      <c r="EE193" s="390" t="str">
        <f ca="1">+IF(OFFSET('Hygiene Data'!$I$12,0,10*ROW('Hygiene Data'!I187))="","",OFFSET('Hygiene Data'!$I$12,0,10*ROW('Hygiene Data'!I187)))</f>
        <v/>
      </c>
      <c r="EF193" s="390" t="str">
        <f ca="1">+IF(OFFSET('Hygiene Data'!$I$13,0,10*ROW('Hygiene Data'!I187))="","",OFFSET('Hygiene Data'!$I$13,0,10*ROW('Hygiene Data'!I187)))</f>
        <v/>
      </c>
    </row>
    <row r="194" spans="1:136" x14ac:dyDescent="0.25">
      <c r="A194" s="499" t="str">
        <f ca="1">+IF(OFFSET('Water Data'!$B$2,0,10*ROW('Water Data'!E188))="","",OFFSET('Water Data'!$B$2,0,10*ROW('Water Data'!E188)))</f>
        <v/>
      </c>
      <c r="B194" s="499"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26" t="str">
        <f t="shared" ca="1" si="2"/>
        <v/>
      </c>
      <c r="D194" s="527"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27"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27"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27"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27"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27"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27"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27"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27"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27"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27"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27"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27"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27"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27"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27"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27"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27"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28"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28"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28"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28"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28"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28"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28"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28"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28"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28"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28"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28"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28"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28"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28"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28"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28"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28"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28"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28"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28"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28"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28"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28"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28"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28"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28"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28"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28"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28"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29"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605"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29"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29"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29"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29"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29"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29"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29"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29"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29"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29"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29"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29"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29"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29"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29"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29"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90" t="str">
        <f ca="1">+IF(OFFSET('Water Data'!$D$27,0,10*ROW('Water Data'!D188))="","",OFFSET('Water Data'!$D$27,0,10*ROW('Water Data'!D188)))</f>
        <v/>
      </c>
      <c r="BT194" s="390" t="str">
        <f ca="1">+IF(OFFSET('Water Data'!$D$28,0,10*ROW('Water Data'!D188))="","",OFFSET('Water Data'!$D$28,0,10*ROW('Water Data'!D188)))</f>
        <v/>
      </c>
      <c r="BU194" s="390" t="str">
        <f ca="1">+IF(OFFSET('Water Data'!$D$29,0,10*ROW('Water Data'!D188))="","",OFFSET('Water Data'!$D$29,0,10*ROW('Water Data'!D188)))</f>
        <v/>
      </c>
      <c r="BV194" s="390" t="str">
        <f ca="1">+IF(OFFSET('Water Data'!$E$27,0,10*ROW('Water Data'!E188))="","",OFFSET('Water Data'!$E$27,0,10*ROW('Water Data'!E188)))</f>
        <v/>
      </c>
      <c r="BW194" s="390" t="str">
        <f ca="1">+IF(OFFSET('Water Data'!$E$28,0,10*ROW('Water Data'!E188))="","",OFFSET('Water Data'!$E$28,0,10*ROW('Water Data'!E188)))</f>
        <v/>
      </c>
      <c r="BX194" s="390" t="str">
        <f ca="1">+IF(OFFSET('Water Data'!$E$29,0,10*ROW('Water Data'!E188))="","",OFFSET('Water Data'!$E$29,0,10*ROW('Water Data'!E188)))</f>
        <v/>
      </c>
      <c r="BY194" s="390" t="str">
        <f ca="1">+IF(OFFSET('Water Data'!$F$27,0,10*ROW('Water Data'!F188))="","",OFFSET('Water Data'!$F$27,0,10*ROW('Water Data'!F188)))</f>
        <v/>
      </c>
      <c r="BZ194" s="390" t="str">
        <f ca="1">+IF(OFFSET('Water Data'!$F$28,0,10*ROW('Water Data'!F188))="","",OFFSET('Water Data'!$F$28,0,10*ROW('Water Data'!F188)))</f>
        <v/>
      </c>
      <c r="CA194" s="390" t="str">
        <f ca="1">+IF(OFFSET('Water Data'!$F$29,0,10*ROW('Water Data'!F188))="","",OFFSET('Water Data'!$F$29,0,10*ROW('Water Data'!F188)))</f>
        <v/>
      </c>
      <c r="CB194" s="390" t="str">
        <f ca="1">+IF(OFFSET('Water Data'!$G$27,0,10*ROW('Water Data'!G188))="","",OFFSET('Water Data'!$G$27,0,10*ROW('Water Data'!G188)))</f>
        <v/>
      </c>
      <c r="CC194" s="390" t="str">
        <f ca="1">+IF(OFFSET('Water Data'!$G$28,0,10*ROW('Water Data'!G188))="","",OFFSET('Water Data'!$G$28,0,10*ROW('Water Data'!G188)))</f>
        <v/>
      </c>
      <c r="CD194" s="390" t="str">
        <f ca="1">+IF(OFFSET('Water Data'!$G$29,0,10*ROW('Water Data'!G188))="","",OFFSET('Water Data'!$G$29,0,10*ROW('Water Data'!G188)))</f>
        <v/>
      </c>
      <c r="CE194" s="390" t="str">
        <f ca="1">+IF(OFFSET('Water Data'!$H$27,0,10*ROW('Water Data'!H188))="","",OFFSET('Water Data'!$H$27,0,10*ROW('Water Data'!H188)))</f>
        <v/>
      </c>
      <c r="CF194" s="390" t="str">
        <f ca="1">+IF(OFFSET('Water Data'!$H$28,0,10*ROW('Water Data'!H188))="","",OFFSET('Water Data'!$H$28,0,10*ROW('Water Data'!H188)))</f>
        <v/>
      </c>
      <c r="CG194" s="390" t="str">
        <f ca="1">+IF(OFFSET('Water Data'!$H$29,0,10*ROW('Water Data'!H188))="","",OFFSET('Water Data'!$H$29,0,10*ROW('Water Data'!H188)))</f>
        <v/>
      </c>
      <c r="CH194" s="390" t="str">
        <f ca="1">+IF(OFFSET('Water Data'!$I$27,0,10*ROW('Water Data'!I188))="","",OFFSET('Water Data'!$I$27,0,10*ROW('Water Data'!I188)))</f>
        <v/>
      </c>
      <c r="CI194" s="390" t="str">
        <f ca="1">+IF(OFFSET('Water Data'!$I$28,0,10*ROW('Water Data'!I188))="","",OFFSET('Water Data'!$I$28,0,10*ROW('Water Data'!I188)))</f>
        <v/>
      </c>
      <c r="CJ194" s="390" t="str">
        <f ca="1">+IF(OFFSET('Water Data'!$I$29,0,10*ROW('Water Data'!I188))="","",OFFSET('Water Data'!$I$29,0,10*ROW('Water Data'!I188)))</f>
        <v/>
      </c>
      <c r="CK194" s="390" t="str">
        <f ca="1">+IF(OFFSET('Sanitation Data'!$D$28,0,10*ROW('Sanitation Data'!D188))="","",OFFSET('Sanitation Data'!$D$28,0,10*ROW('Sanitation Data'!D188)))</f>
        <v/>
      </c>
      <c r="CL194" s="390" t="str">
        <f ca="1">+IF(OFFSET('Sanitation Data'!$D$29,0,10*ROW('Sanitation Data'!D188))="","",OFFSET('Sanitation Data'!$D$29,0,10*ROW('Sanitation Data'!D188)))</f>
        <v/>
      </c>
      <c r="CM194" s="390" t="str">
        <f ca="1">+IF(OFFSET('Sanitation Data'!$D$30,0,10*ROW('Sanitation Data'!D188))="","",OFFSET('Sanitation Data'!$D$30,0,10*ROW('Sanitation Data'!D188)))</f>
        <v/>
      </c>
      <c r="CN194" s="390" t="str">
        <f ca="1">+IF(OFFSET('Sanitation Data'!$D$31,0,10*ROW('Sanitation Data'!D188))="","",OFFSET('Sanitation Data'!$D$31,0,10*ROW('Sanitation Data'!D188)))</f>
        <v/>
      </c>
      <c r="CO194" s="390" t="str">
        <f ca="1">+IF(OFFSET('Sanitation Data'!$D$32,0,10*ROW('Sanitation Data'!D188))="","",OFFSET('Sanitation Data'!$D$32,0,10*ROW('Sanitation Data'!D188)))</f>
        <v/>
      </c>
      <c r="CP194" s="390" t="str">
        <f ca="1">+IF(OFFSET('Sanitation Data'!$E$28,0,10*ROW('Sanitation Data'!E188))="","",OFFSET('Sanitation Data'!$E$28,0,10*ROW('Sanitation Data'!E188)))</f>
        <v/>
      </c>
      <c r="CQ194" s="390" t="str">
        <f ca="1">+IF(OFFSET('Sanitation Data'!$E$29,0,10*ROW('Sanitation Data'!E188))="","",OFFSET('Sanitation Data'!$E$29,0,10*ROW('Sanitation Data'!E188)))</f>
        <v/>
      </c>
      <c r="CR194" s="390" t="str">
        <f ca="1">+IF(OFFSET('Sanitation Data'!$E$30,0,10*ROW('Sanitation Data'!E188))="","",OFFSET('Sanitation Data'!$E$30,0,10*ROW('Sanitation Data'!E188)))</f>
        <v/>
      </c>
      <c r="CS194" s="390" t="str">
        <f ca="1">+IF(OFFSET('Sanitation Data'!$E$31,0,10*ROW('Sanitation Data'!E188))="","",OFFSET('Sanitation Data'!$E$31,0,10*ROW('Sanitation Data'!E188)))</f>
        <v/>
      </c>
      <c r="CT194" s="390" t="str">
        <f ca="1">+IF(OFFSET('Sanitation Data'!$E$32,0,10*ROW('Sanitation Data'!E188))="","",OFFSET('Sanitation Data'!$E$32,0,10*ROW('Sanitation Data'!E188)))</f>
        <v/>
      </c>
      <c r="CU194" s="390" t="str">
        <f ca="1">+IF(OFFSET('Sanitation Data'!$F$28,0,10*ROW('Sanitation Data'!F188))="","",OFFSET('Sanitation Data'!$F$28,0,10*ROW('Sanitation Data'!F188)))</f>
        <v/>
      </c>
      <c r="CV194" s="390" t="str">
        <f ca="1">+IF(OFFSET('Sanitation Data'!$F$29,0,10*ROW('Sanitation Data'!F188))="","",OFFSET('Sanitation Data'!$F$29,0,10*ROW('Sanitation Data'!F188)))</f>
        <v/>
      </c>
      <c r="CW194" s="390" t="str">
        <f ca="1">+IF(OFFSET('Sanitation Data'!$F$30,0,10*ROW('Sanitation Data'!F188))="","",OFFSET('Sanitation Data'!$F$30,0,10*ROW('Sanitation Data'!F188)))</f>
        <v/>
      </c>
      <c r="CX194" s="390" t="str">
        <f ca="1">+IF(OFFSET('Sanitation Data'!$F$31,0,10*ROW('Sanitation Data'!F188))="","",OFFSET('Sanitation Data'!$F$31,0,10*ROW('Sanitation Data'!F188)))</f>
        <v/>
      </c>
      <c r="CY194" s="390" t="str">
        <f ca="1">+IF(OFFSET('Sanitation Data'!$F$32,0,10*ROW('Sanitation Data'!F188))="","",OFFSET('Sanitation Data'!$F$32,0,10*ROW('Sanitation Data'!F188)))</f>
        <v/>
      </c>
      <c r="CZ194" s="390" t="str">
        <f ca="1">+IF(OFFSET('Sanitation Data'!$G$28,0,10*ROW('Sanitation Data'!G188))="","",OFFSET('Sanitation Data'!$G$28,0,10*ROW('Sanitation Data'!G188)))</f>
        <v/>
      </c>
      <c r="DA194" s="390" t="str">
        <f ca="1">+IF(OFFSET('Sanitation Data'!$G$29,0,10*ROW('Sanitation Data'!G188))="","",OFFSET('Sanitation Data'!$G$29,0,10*ROW('Sanitation Data'!G188)))</f>
        <v/>
      </c>
      <c r="DB194" s="390" t="str">
        <f ca="1">+IF(OFFSET('Sanitation Data'!$G$30,0,10*ROW('Sanitation Data'!G188))="","",OFFSET('Sanitation Data'!$G$30,0,10*ROW('Sanitation Data'!G188)))</f>
        <v/>
      </c>
      <c r="DC194" s="390" t="str">
        <f ca="1">+IF(OFFSET('Sanitation Data'!$G$31,0,10*ROW('Sanitation Data'!G188))="","",OFFSET('Sanitation Data'!$G$31,0,10*ROW('Sanitation Data'!G188)))</f>
        <v/>
      </c>
      <c r="DD194" s="390" t="str">
        <f ca="1">+IF(OFFSET('Sanitation Data'!$G$32,0,10*ROW('Sanitation Data'!G188))="","",OFFSET('Sanitation Data'!$G$32,0,10*ROW('Sanitation Data'!G188)))</f>
        <v/>
      </c>
      <c r="DE194" s="390" t="str">
        <f ca="1">+IF(OFFSET('Sanitation Data'!$H$28,0,10*ROW('Sanitation Data'!H188))="","",OFFSET('Sanitation Data'!$H$28,0,10*ROW('Sanitation Data'!H188)))</f>
        <v/>
      </c>
      <c r="DF194" s="390" t="str">
        <f ca="1">+IF(OFFSET('Sanitation Data'!$H$29,0,10*ROW('Sanitation Data'!H188))="","",OFFSET('Sanitation Data'!$H$29,0,10*ROW('Sanitation Data'!H188)))</f>
        <v/>
      </c>
      <c r="DG194" s="390" t="str">
        <f ca="1">+IF(OFFSET('Sanitation Data'!$H$30,0,10*ROW('Sanitation Data'!H188))="","",OFFSET('Sanitation Data'!$H$30,0,10*ROW('Sanitation Data'!H188)))</f>
        <v/>
      </c>
      <c r="DH194" s="390" t="str">
        <f ca="1">+IF(OFFSET('Sanitation Data'!$H$31,0,10*ROW('Sanitation Data'!H188))="","",OFFSET('Sanitation Data'!$H$31,0,10*ROW('Sanitation Data'!H188)))</f>
        <v/>
      </c>
      <c r="DI194" s="390" t="str">
        <f ca="1">+IF(OFFSET('Sanitation Data'!$H$32,0,10*ROW('Sanitation Data'!H188))="","",OFFSET('Sanitation Data'!$H$32,0,10*ROW('Sanitation Data'!H188)))</f>
        <v/>
      </c>
      <c r="DJ194" s="390" t="str">
        <f ca="1">+IF(OFFSET('Sanitation Data'!$I$28,0,10*ROW('Sanitation Data'!I188))="","",OFFSET('Sanitation Data'!$I$28,0,10*ROW('Sanitation Data'!I188)))</f>
        <v/>
      </c>
      <c r="DK194" s="390" t="str">
        <f ca="1">+IF(OFFSET('Sanitation Data'!$I$29,0,10*ROW('Sanitation Data'!I188))="","",OFFSET('Sanitation Data'!$I$29,0,10*ROW('Sanitation Data'!I188)))</f>
        <v/>
      </c>
      <c r="DL194" s="390" t="str">
        <f ca="1">+IF(OFFSET('Sanitation Data'!$I$30,0,10*ROW('Sanitation Data'!I188))="","",OFFSET('Sanitation Data'!$I$30,0,10*ROW('Sanitation Data'!I188)))</f>
        <v/>
      </c>
      <c r="DM194" s="390" t="str">
        <f ca="1">+IF(OFFSET('Sanitation Data'!$I$31,0,10*ROW('Sanitation Data'!I188))="","",OFFSET('Sanitation Data'!$I$31,0,10*ROW('Sanitation Data'!I188)))</f>
        <v/>
      </c>
      <c r="DN194" s="390" t="str">
        <f ca="1">+IF(OFFSET('Sanitation Data'!$I$32,0,10*ROW('Sanitation Data'!I188))="","",OFFSET('Sanitation Data'!$I$32,0,10*ROW('Sanitation Data'!I188)))</f>
        <v/>
      </c>
      <c r="DO194" s="390" t="str">
        <f ca="1">+IF(OFFSET('Hygiene Data'!$D$11,0,10*ROW('Hygiene Data'!D188))="","",OFFSET('Hygiene Data'!$D$11,0,10*ROW('Hygiene Data'!D188)))</f>
        <v/>
      </c>
      <c r="DP194" s="390" t="str">
        <f ca="1">+IF(OFFSET('Hygiene Data'!$D$12,0,10*ROW('Hygiene Data'!D188))="","",OFFSET('Hygiene Data'!$D$12,0,10*ROW('Hygiene Data'!D188)))</f>
        <v/>
      </c>
      <c r="DQ194" s="390" t="str">
        <f ca="1">+IF(OFFSET('Hygiene Data'!$D$13,0,10*ROW('Hygiene Data'!D188))="","",OFFSET('Hygiene Data'!$D$13,0,10*ROW('Hygiene Data'!D188)))</f>
        <v/>
      </c>
      <c r="DR194" s="390" t="str">
        <f ca="1">+IF(OFFSET('Hygiene Data'!$E$11,0,10*ROW('Hygiene Data'!E188))="","",OFFSET('Hygiene Data'!$E$11,0,10*ROW('Hygiene Data'!E188)))</f>
        <v/>
      </c>
      <c r="DS194" s="390" t="str">
        <f ca="1">+IF(OFFSET('Hygiene Data'!$E$12,0,10*ROW('Hygiene Data'!E188))="","",OFFSET('Hygiene Data'!$E$12,0,10*ROW('Hygiene Data'!E188)))</f>
        <v/>
      </c>
      <c r="DT194" s="390" t="str">
        <f ca="1">+IF(OFFSET('Hygiene Data'!$E$13,0,10*ROW('Hygiene Data'!E188))="","",OFFSET('Hygiene Data'!$E$13,0,10*ROW('Hygiene Data'!E188)))</f>
        <v/>
      </c>
      <c r="DU194" s="390" t="str">
        <f ca="1">+IF(OFFSET('Hygiene Data'!$F$11,0,10*ROW('Hygiene Data'!F188))="","",OFFSET('Hygiene Data'!$F$11,0,10*ROW('Hygiene Data'!F188)))</f>
        <v/>
      </c>
      <c r="DV194" s="390" t="str">
        <f ca="1">+IF(OFFSET('Hygiene Data'!$F$12,0,10*ROW('Hygiene Data'!F188))="","",OFFSET('Hygiene Data'!$F$12,0,10*ROW('Hygiene Data'!F188)))</f>
        <v/>
      </c>
      <c r="DW194" s="390" t="str">
        <f ca="1">+IF(OFFSET('Hygiene Data'!$F$13,0,10*ROW('Hygiene Data'!F188))="","",OFFSET('Hygiene Data'!$F$13,0,10*ROW('Hygiene Data'!F188)))</f>
        <v/>
      </c>
      <c r="DX194" s="390" t="str">
        <f ca="1">+IF(OFFSET('Hygiene Data'!$G$11,0,10*ROW('Hygiene Data'!G188))="","",OFFSET('Hygiene Data'!$G$11,0,10*ROW('Hygiene Data'!G188)))</f>
        <v/>
      </c>
      <c r="DY194" s="390" t="str">
        <f ca="1">+IF(OFFSET('Hygiene Data'!$G$12,0,10*ROW('Hygiene Data'!G188))="","",OFFSET('Hygiene Data'!$G$12,0,10*ROW('Hygiene Data'!G188)))</f>
        <v/>
      </c>
      <c r="DZ194" s="390" t="str">
        <f ca="1">+IF(OFFSET('Hygiene Data'!$G$13,0,10*ROW('Hygiene Data'!G188))="","",OFFSET('Hygiene Data'!$G$13,0,10*ROW('Hygiene Data'!G188)))</f>
        <v/>
      </c>
      <c r="EA194" s="390" t="str">
        <f ca="1">+IF(OFFSET('Hygiene Data'!$H$11,0,10*ROW('Hygiene Data'!H188))="","",OFFSET('Hygiene Data'!$H$11,0,10*ROW('Hygiene Data'!H188)))</f>
        <v/>
      </c>
      <c r="EB194" s="390" t="str">
        <f ca="1">+IF(OFFSET('Hygiene Data'!$H$12,0,10*ROW('Hygiene Data'!H188))="","",OFFSET('Hygiene Data'!$H$12,0,10*ROW('Hygiene Data'!H188)))</f>
        <v/>
      </c>
      <c r="EC194" s="390" t="str">
        <f ca="1">+IF(OFFSET('Hygiene Data'!$H$13,0,10*ROW('Hygiene Data'!H188))="","",OFFSET('Hygiene Data'!$H$13,0,10*ROW('Hygiene Data'!H188)))</f>
        <v/>
      </c>
      <c r="ED194" s="390" t="str">
        <f ca="1">+IF(OFFSET('Hygiene Data'!$I$11,0,10*ROW('Hygiene Data'!I188))="","",OFFSET('Hygiene Data'!$I$11,0,10*ROW('Hygiene Data'!I188)))</f>
        <v/>
      </c>
      <c r="EE194" s="390" t="str">
        <f ca="1">+IF(OFFSET('Hygiene Data'!$I$12,0,10*ROW('Hygiene Data'!I188))="","",OFFSET('Hygiene Data'!$I$12,0,10*ROW('Hygiene Data'!I188)))</f>
        <v/>
      </c>
      <c r="EF194" s="390" t="str">
        <f ca="1">+IF(OFFSET('Hygiene Data'!$I$13,0,10*ROW('Hygiene Data'!I188))="","",OFFSET('Hygiene Data'!$I$13,0,10*ROW('Hygiene Data'!I188)))</f>
        <v/>
      </c>
    </row>
    <row r="195" spans="1:136" x14ac:dyDescent="0.25">
      <c r="A195" s="499" t="str">
        <f ca="1">+IF(OFFSET('Water Data'!$B$2,0,10*ROW('Water Data'!E189))="","",OFFSET('Water Data'!$B$2,0,10*ROW('Water Data'!E189)))</f>
        <v/>
      </c>
      <c r="B195" s="499"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26" t="str">
        <f t="shared" ca="1" si="2"/>
        <v/>
      </c>
      <c r="D195" s="527"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27"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27"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27"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27"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27"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27"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27"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27"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27"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27"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27"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27"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27"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27"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27"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27"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27"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28"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28"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28"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28"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28"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28"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28"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28"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28"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28"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28"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28"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28"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28"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28"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28"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28"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28"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28"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28"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28"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28"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28"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28"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28"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28"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28"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28"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28"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28"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29"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605"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29"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29"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29"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29"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29"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29"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29"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29"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29"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29"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29"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29"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29"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29"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29"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29"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90" t="str">
        <f ca="1">+IF(OFFSET('Water Data'!$D$27,0,10*ROW('Water Data'!D189))="","",OFFSET('Water Data'!$D$27,0,10*ROW('Water Data'!D189)))</f>
        <v/>
      </c>
      <c r="BT195" s="390" t="str">
        <f ca="1">+IF(OFFSET('Water Data'!$D$28,0,10*ROW('Water Data'!D189))="","",OFFSET('Water Data'!$D$28,0,10*ROW('Water Data'!D189)))</f>
        <v/>
      </c>
      <c r="BU195" s="390" t="str">
        <f ca="1">+IF(OFFSET('Water Data'!$D$29,0,10*ROW('Water Data'!D189))="","",OFFSET('Water Data'!$D$29,0,10*ROW('Water Data'!D189)))</f>
        <v/>
      </c>
      <c r="BV195" s="390" t="str">
        <f ca="1">+IF(OFFSET('Water Data'!$E$27,0,10*ROW('Water Data'!E189))="","",OFFSET('Water Data'!$E$27,0,10*ROW('Water Data'!E189)))</f>
        <v/>
      </c>
      <c r="BW195" s="390" t="str">
        <f ca="1">+IF(OFFSET('Water Data'!$E$28,0,10*ROW('Water Data'!E189))="","",OFFSET('Water Data'!$E$28,0,10*ROW('Water Data'!E189)))</f>
        <v/>
      </c>
      <c r="BX195" s="390" t="str">
        <f ca="1">+IF(OFFSET('Water Data'!$E$29,0,10*ROW('Water Data'!E189))="","",OFFSET('Water Data'!$E$29,0,10*ROW('Water Data'!E189)))</f>
        <v/>
      </c>
      <c r="BY195" s="390" t="str">
        <f ca="1">+IF(OFFSET('Water Data'!$F$27,0,10*ROW('Water Data'!F189))="","",OFFSET('Water Data'!$F$27,0,10*ROW('Water Data'!F189)))</f>
        <v/>
      </c>
      <c r="BZ195" s="390" t="str">
        <f ca="1">+IF(OFFSET('Water Data'!$F$28,0,10*ROW('Water Data'!F189))="","",OFFSET('Water Data'!$F$28,0,10*ROW('Water Data'!F189)))</f>
        <v/>
      </c>
      <c r="CA195" s="390" t="str">
        <f ca="1">+IF(OFFSET('Water Data'!$F$29,0,10*ROW('Water Data'!F189))="","",OFFSET('Water Data'!$F$29,0,10*ROW('Water Data'!F189)))</f>
        <v/>
      </c>
      <c r="CB195" s="390" t="str">
        <f ca="1">+IF(OFFSET('Water Data'!$G$27,0,10*ROW('Water Data'!G189))="","",OFFSET('Water Data'!$G$27,0,10*ROW('Water Data'!G189)))</f>
        <v/>
      </c>
      <c r="CC195" s="390" t="str">
        <f ca="1">+IF(OFFSET('Water Data'!$G$28,0,10*ROW('Water Data'!G189))="","",OFFSET('Water Data'!$G$28,0,10*ROW('Water Data'!G189)))</f>
        <v/>
      </c>
      <c r="CD195" s="390" t="str">
        <f ca="1">+IF(OFFSET('Water Data'!$G$29,0,10*ROW('Water Data'!G189))="","",OFFSET('Water Data'!$G$29,0,10*ROW('Water Data'!G189)))</f>
        <v/>
      </c>
      <c r="CE195" s="390" t="str">
        <f ca="1">+IF(OFFSET('Water Data'!$H$27,0,10*ROW('Water Data'!H189))="","",OFFSET('Water Data'!$H$27,0,10*ROW('Water Data'!H189)))</f>
        <v/>
      </c>
      <c r="CF195" s="390" t="str">
        <f ca="1">+IF(OFFSET('Water Data'!$H$28,0,10*ROW('Water Data'!H189))="","",OFFSET('Water Data'!$H$28,0,10*ROW('Water Data'!H189)))</f>
        <v/>
      </c>
      <c r="CG195" s="390" t="str">
        <f ca="1">+IF(OFFSET('Water Data'!$H$29,0,10*ROW('Water Data'!H189))="","",OFFSET('Water Data'!$H$29,0,10*ROW('Water Data'!H189)))</f>
        <v/>
      </c>
      <c r="CH195" s="390" t="str">
        <f ca="1">+IF(OFFSET('Water Data'!$I$27,0,10*ROW('Water Data'!I189))="","",OFFSET('Water Data'!$I$27,0,10*ROW('Water Data'!I189)))</f>
        <v/>
      </c>
      <c r="CI195" s="390" t="str">
        <f ca="1">+IF(OFFSET('Water Data'!$I$28,0,10*ROW('Water Data'!I189))="","",OFFSET('Water Data'!$I$28,0,10*ROW('Water Data'!I189)))</f>
        <v/>
      </c>
      <c r="CJ195" s="390" t="str">
        <f ca="1">+IF(OFFSET('Water Data'!$I$29,0,10*ROW('Water Data'!I189))="","",OFFSET('Water Data'!$I$29,0,10*ROW('Water Data'!I189)))</f>
        <v/>
      </c>
      <c r="CK195" s="390" t="str">
        <f ca="1">+IF(OFFSET('Sanitation Data'!$D$28,0,10*ROW('Sanitation Data'!D189))="","",OFFSET('Sanitation Data'!$D$28,0,10*ROW('Sanitation Data'!D189)))</f>
        <v/>
      </c>
      <c r="CL195" s="390" t="str">
        <f ca="1">+IF(OFFSET('Sanitation Data'!$D$29,0,10*ROW('Sanitation Data'!D189))="","",OFFSET('Sanitation Data'!$D$29,0,10*ROW('Sanitation Data'!D189)))</f>
        <v/>
      </c>
      <c r="CM195" s="390" t="str">
        <f ca="1">+IF(OFFSET('Sanitation Data'!$D$30,0,10*ROW('Sanitation Data'!D189))="","",OFFSET('Sanitation Data'!$D$30,0,10*ROW('Sanitation Data'!D189)))</f>
        <v/>
      </c>
      <c r="CN195" s="390" t="str">
        <f ca="1">+IF(OFFSET('Sanitation Data'!$D$31,0,10*ROW('Sanitation Data'!D189))="","",OFFSET('Sanitation Data'!$D$31,0,10*ROW('Sanitation Data'!D189)))</f>
        <v/>
      </c>
      <c r="CO195" s="390" t="str">
        <f ca="1">+IF(OFFSET('Sanitation Data'!$D$32,0,10*ROW('Sanitation Data'!D189))="","",OFFSET('Sanitation Data'!$D$32,0,10*ROW('Sanitation Data'!D189)))</f>
        <v/>
      </c>
      <c r="CP195" s="390" t="str">
        <f ca="1">+IF(OFFSET('Sanitation Data'!$E$28,0,10*ROW('Sanitation Data'!E189))="","",OFFSET('Sanitation Data'!$E$28,0,10*ROW('Sanitation Data'!E189)))</f>
        <v/>
      </c>
      <c r="CQ195" s="390" t="str">
        <f ca="1">+IF(OFFSET('Sanitation Data'!$E$29,0,10*ROW('Sanitation Data'!E189))="","",OFFSET('Sanitation Data'!$E$29,0,10*ROW('Sanitation Data'!E189)))</f>
        <v/>
      </c>
      <c r="CR195" s="390" t="str">
        <f ca="1">+IF(OFFSET('Sanitation Data'!$E$30,0,10*ROW('Sanitation Data'!E189))="","",OFFSET('Sanitation Data'!$E$30,0,10*ROW('Sanitation Data'!E189)))</f>
        <v/>
      </c>
      <c r="CS195" s="390" t="str">
        <f ca="1">+IF(OFFSET('Sanitation Data'!$E$31,0,10*ROW('Sanitation Data'!E189))="","",OFFSET('Sanitation Data'!$E$31,0,10*ROW('Sanitation Data'!E189)))</f>
        <v/>
      </c>
      <c r="CT195" s="390" t="str">
        <f ca="1">+IF(OFFSET('Sanitation Data'!$E$32,0,10*ROW('Sanitation Data'!E189))="","",OFFSET('Sanitation Data'!$E$32,0,10*ROW('Sanitation Data'!E189)))</f>
        <v/>
      </c>
      <c r="CU195" s="390" t="str">
        <f ca="1">+IF(OFFSET('Sanitation Data'!$F$28,0,10*ROW('Sanitation Data'!F189))="","",OFFSET('Sanitation Data'!$F$28,0,10*ROW('Sanitation Data'!F189)))</f>
        <v/>
      </c>
      <c r="CV195" s="390" t="str">
        <f ca="1">+IF(OFFSET('Sanitation Data'!$F$29,0,10*ROW('Sanitation Data'!F189))="","",OFFSET('Sanitation Data'!$F$29,0,10*ROW('Sanitation Data'!F189)))</f>
        <v/>
      </c>
      <c r="CW195" s="390" t="str">
        <f ca="1">+IF(OFFSET('Sanitation Data'!$F$30,0,10*ROW('Sanitation Data'!F189))="","",OFFSET('Sanitation Data'!$F$30,0,10*ROW('Sanitation Data'!F189)))</f>
        <v/>
      </c>
      <c r="CX195" s="390" t="str">
        <f ca="1">+IF(OFFSET('Sanitation Data'!$F$31,0,10*ROW('Sanitation Data'!F189))="","",OFFSET('Sanitation Data'!$F$31,0,10*ROW('Sanitation Data'!F189)))</f>
        <v/>
      </c>
      <c r="CY195" s="390" t="str">
        <f ca="1">+IF(OFFSET('Sanitation Data'!$F$32,0,10*ROW('Sanitation Data'!F189))="","",OFFSET('Sanitation Data'!$F$32,0,10*ROW('Sanitation Data'!F189)))</f>
        <v/>
      </c>
      <c r="CZ195" s="390" t="str">
        <f ca="1">+IF(OFFSET('Sanitation Data'!$G$28,0,10*ROW('Sanitation Data'!G189))="","",OFFSET('Sanitation Data'!$G$28,0,10*ROW('Sanitation Data'!G189)))</f>
        <v/>
      </c>
      <c r="DA195" s="390" t="str">
        <f ca="1">+IF(OFFSET('Sanitation Data'!$G$29,0,10*ROW('Sanitation Data'!G189))="","",OFFSET('Sanitation Data'!$G$29,0,10*ROW('Sanitation Data'!G189)))</f>
        <v/>
      </c>
      <c r="DB195" s="390" t="str">
        <f ca="1">+IF(OFFSET('Sanitation Data'!$G$30,0,10*ROW('Sanitation Data'!G189))="","",OFFSET('Sanitation Data'!$G$30,0,10*ROW('Sanitation Data'!G189)))</f>
        <v/>
      </c>
      <c r="DC195" s="390" t="str">
        <f ca="1">+IF(OFFSET('Sanitation Data'!$G$31,0,10*ROW('Sanitation Data'!G189))="","",OFFSET('Sanitation Data'!$G$31,0,10*ROW('Sanitation Data'!G189)))</f>
        <v/>
      </c>
      <c r="DD195" s="390" t="str">
        <f ca="1">+IF(OFFSET('Sanitation Data'!$G$32,0,10*ROW('Sanitation Data'!G189))="","",OFFSET('Sanitation Data'!$G$32,0,10*ROW('Sanitation Data'!G189)))</f>
        <v/>
      </c>
      <c r="DE195" s="390" t="str">
        <f ca="1">+IF(OFFSET('Sanitation Data'!$H$28,0,10*ROW('Sanitation Data'!H189))="","",OFFSET('Sanitation Data'!$H$28,0,10*ROW('Sanitation Data'!H189)))</f>
        <v/>
      </c>
      <c r="DF195" s="390" t="str">
        <f ca="1">+IF(OFFSET('Sanitation Data'!$H$29,0,10*ROW('Sanitation Data'!H189))="","",OFFSET('Sanitation Data'!$H$29,0,10*ROW('Sanitation Data'!H189)))</f>
        <v/>
      </c>
      <c r="DG195" s="390" t="str">
        <f ca="1">+IF(OFFSET('Sanitation Data'!$H$30,0,10*ROW('Sanitation Data'!H189))="","",OFFSET('Sanitation Data'!$H$30,0,10*ROW('Sanitation Data'!H189)))</f>
        <v/>
      </c>
      <c r="DH195" s="390" t="str">
        <f ca="1">+IF(OFFSET('Sanitation Data'!$H$31,0,10*ROW('Sanitation Data'!H189))="","",OFFSET('Sanitation Data'!$H$31,0,10*ROW('Sanitation Data'!H189)))</f>
        <v/>
      </c>
      <c r="DI195" s="390" t="str">
        <f ca="1">+IF(OFFSET('Sanitation Data'!$H$32,0,10*ROW('Sanitation Data'!H189))="","",OFFSET('Sanitation Data'!$H$32,0,10*ROW('Sanitation Data'!H189)))</f>
        <v/>
      </c>
      <c r="DJ195" s="390" t="str">
        <f ca="1">+IF(OFFSET('Sanitation Data'!$I$28,0,10*ROW('Sanitation Data'!I189))="","",OFFSET('Sanitation Data'!$I$28,0,10*ROW('Sanitation Data'!I189)))</f>
        <v/>
      </c>
      <c r="DK195" s="390" t="str">
        <f ca="1">+IF(OFFSET('Sanitation Data'!$I$29,0,10*ROW('Sanitation Data'!I189))="","",OFFSET('Sanitation Data'!$I$29,0,10*ROW('Sanitation Data'!I189)))</f>
        <v/>
      </c>
      <c r="DL195" s="390" t="str">
        <f ca="1">+IF(OFFSET('Sanitation Data'!$I$30,0,10*ROW('Sanitation Data'!I189))="","",OFFSET('Sanitation Data'!$I$30,0,10*ROW('Sanitation Data'!I189)))</f>
        <v/>
      </c>
      <c r="DM195" s="390" t="str">
        <f ca="1">+IF(OFFSET('Sanitation Data'!$I$31,0,10*ROW('Sanitation Data'!I189))="","",OFFSET('Sanitation Data'!$I$31,0,10*ROW('Sanitation Data'!I189)))</f>
        <v/>
      </c>
      <c r="DN195" s="390" t="str">
        <f ca="1">+IF(OFFSET('Sanitation Data'!$I$32,0,10*ROW('Sanitation Data'!I189))="","",OFFSET('Sanitation Data'!$I$32,0,10*ROW('Sanitation Data'!I189)))</f>
        <v/>
      </c>
      <c r="DO195" s="390" t="str">
        <f ca="1">+IF(OFFSET('Hygiene Data'!$D$11,0,10*ROW('Hygiene Data'!D189))="","",OFFSET('Hygiene Data'!$D$11,0,10*ROW('Hygiene Data'!D189)))</f>
        <v/>
      </c>
      <c r="DP195" s="390" t="str">
        <f ca="1">+IF(OFFSET('Hygiene Data'!$D$12,0,10*ROW('Hygiene Data'!D189))="","",OFFSET('Hygiene Data'!$D$12,0,10*ROW('Hygiene Data'!D189)))</f>
        <v/>
      </c>
      <c r="DQ195" s="390" t="str">
        <f ca="1">+IF(OFFSET('Hygiene Data'!$D$13,0,10*ROW('Hygiene Data'!D189))="","",OFFSET('Hygiene Data'!$D$13,0,10*ROW('Hygiene Data'!D189)))</f>
        <v/>
      </c>
      <c r="DR195" s="390" t="str">
        <f ca="1">+IF(OFFSET('Hygiene Data'!$E$11,0,10*ROW('Hygiene Data'!E189))="","",OFFSET('Hygiene Data'!$E$11,0,10*ROW('Hygiene Data'!E189)))</f>
        <v/>
      </c>
      <c r="DS195" s="390" t="str">
        <f ca="1">+IF(OFFSET('Hygiene Data'!$E$12,0,10*ROW('Hygiene Data'!E189))="","",OFFSET('Hygiene Data'!$E$12,0,10*ROW('Hygiene Data'!E189)))</f>
        <v/>
      </c>
      <c r="DT195" s="390" t="str">
        <f ca="1">+IF(OFFSET('Hygiene Data'!$E$13,0,10*ROW('Hygiene Data'!E189))="","",OFFSET('Hygiene Data'!$E$13,0,10*ROW('Hygiene Data'!E189)))</f>
        <v/>
      </c>
      <c r="DU195" s="390" t="str">
        <f ca="1">+IF(OFFSET('Hygiene Data'!$F$11,0,10*ROW('Hygiene Data'!F189))="","",OFFSET('Hygiene Data'!$F$11,0,10*ROW('Hygiene Data'!F189)))</f>
        <v/>
      </c>
      <c r="DV195" s="390" t="str">
        <f ca="1">+IF(OFFSET('Hygiene Data'!$F$12,0,10*ROW('Hygiene Data'!F189))="","",OFFSET('Hygiene Data'!$F$12,0,10*ROW('Hygiene Data'!F189)))</f>
        <v/>
      </c>
      <c r="DW195" s="390" t="str">
        <f ca="1">+IF(OFFSET('Hygiene Data'!$F$13,0,10*ROW('Hygiene Data'!F189))="","",OFFSET('Hygiene Data'!$F$13,0,10*ROW('Hygiene Data'!F189)))</f>
        <v/>
      </c>
      <c r="DX195" s="390" t="str">
        <f ca="1">+IF(OFFSET('Hygiene Data'!$G$11,0,10*ROW('Hygiene Data'!G189))="","",OFFSET('Hygiene Data'!$G$11,0,10*ROW('Hygiene Data'!G189)))</f>
        <v/>
      </c>
      <c r="DY195" s="390" t="str">
        <f ca="1">+IF(OFFSET('Hygiene Data'!$G$12,0,10*ROW('Hygiene Data'!G189))="","",OFFSET('Hygiene Data'!$G$12,0,10*ROW('Hygiene Data'!G189)))</f>
        <v/>
      </c>
      <c r="DZ195" s="390" t="str">
        <f ca="1">+IF(OFFSET('Hygiene Data'!$G$13,0,10*ROW('Hygiene Data'!G189))="","",OFFSET('Hygiene Data'!$G$13,0,10*ROW('Hygiene Data'!G189)))</f>
        <v/>
      </c>
      <c r="EA195" s="390" t="str">
        <f ca="1">+IF(OFFSET('Hygiene Data'!$H$11,0,10*ROW('Hygiene Data'!H189))="","",OFFSET('Hygiene Data'!$H$11,0,10*ROW('Hygiene Data'!H189)))</f>
        <v/>
      </c>
      <c r="EB195" s="390" t="str">
        <f ca="1">+IF(OFFSET('Hygiene Data'!$H$12,0,10*ROW('Hygiene Data'!H189))="","",OFFSET('Hygiene Data'!$H$12,0,10*ROW('Hygiene Data'!H189)))</f>
        <v/>
      </c>
      <c r="EC195" s="390" t="str">
        <f ca="1">+IF(OFFSET('Hygiene Data'!$H$13,0,10*ROW('Hygiene Data'!H189))="","",OFFSET('Hygiene Data'!$H$13,0,10*ROW('Hygiene Data'!H189)))</f>
        <v/>
      </c>
      <c r="ED195" s="390" t="str">
        <f ca="1">+IF(OFFSET('Hygiene Data'!$I$11,0,10*ROW('Hygiene Data'!I189))="","",OFFSET('Hygiene Data'!$I$11,0,10*ROW('Hygiene Data'!I189)))</f>
        <v/>
      </c>
      <c r="EE195" s="390" t="str">
        <f ca="1">+IF(OFFSET('Hygiene Data'!$I$12,0,10*ROW('Hygiene Data'!I189))="","",OFFSET('Hygiene Data'!$I$12,0,10*ROW('Hygiene Data'!I189)))</f>
        <v/>
      </c>
      <c r="EF195" s="390" t="str">
        <f ca="1">+IF(OFFSET('Hygiene Data'!$I$13,0,10*ROW('Hygiene Data'!I189))="","",OFFSET('Hygiene Data'!$I$13,0,10*ROW('Hygiene Data'!I189)))</f>
        <v/>
      </c>
    </row>
    <row r="196" spans="1:136" x14ac:dyDescent="0.25">
      <c r="A196" s="499" t="str">
        <f ca="1">+IF(OFFSET('Water Data'!$B$2,0,10*ROW('Water Data'!E190))="","",OFFSET('Water Data'!$B$2,0,10*ROW('Water Data'!E190)))</f>
        <v/>
      </c>
      <c r="B196" s="499"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26" t="str">
        <f t="shared" ca="1" si="2"/>
        <v/>
      </c>
      <c r="D196" s="527"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27"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27"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27"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27"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27"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27"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27"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27"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27"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27"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27"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27"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27"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27"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27"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27"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27"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28"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28"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28"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28"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28"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28"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28"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28"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28"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28"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28"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28"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28"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28"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28"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28"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28"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28"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28"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28"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28"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28"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28"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28"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28"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28"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28"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28"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28"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28"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29"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605"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29"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29"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29"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29"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29"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29"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29"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29"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29"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29"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29"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29"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29"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29"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29"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29"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90" t="str">
        <f ca="1">+IF(OFFSET('Water Data'!$D$27,0,10*ROW('Water Data'!D190))="","",OFFSET('Water Data'!$D$27,0,10*ROW('Water Data'!D190)))</f>
        <v/>
      </c>
      <c r="BT196" s="390" t="str">
        <f ca="1">+IF(OFFSET('Water Data'!$D$28,0,10*ROW('Water Data'!D190))="","",OFFSET('Water Data'!$D$28,0,10*ROW('Water Data'!D190)))</f>
        <v/>
      </c>
      <c r="BU196" s="390" t="str">
        <f ca="1">+IF(OFFSET('Water Data'!$D$29,0,10*ROW('Water Data'!D190))="","",OFFSET('Water Data'!$D$29,0,10*ROW('Water Data'!D190)))</f>
        <v/>
      </c>
      <c r="BV196" s="390" t="str">
        <f ca="1">+IF(OFFSET('Water Data'!$E$27,0,10*ROW('Water Data'!E190))="","",OFFSET('Water Data'!$E$27,0,10*ROW('Water Data'!E190)))</f>
        <v/>
      </c>
      <c r="BW196" s="390" t="str">
        <f ca="1">+IF(OFFSET('Water Data'!$E$28,0,10*ROW('Water Data'!E190))="","",OFFSET('Water Data'!$E$28,0,10*ROW('Water Data'!E190)))</f>
        <v/>
      </c>
      <c r="BX196" s="390" t="str">
        <f ca="1">+IF(OFFSET('Water Data'!$E$29,0,10*ROW('Water Data'!E190))="","",OFFSET('Water Data'!$E$29,0,10*ROW('Water Data'!E190)))</f>
        <v/>
      </c>
      <c r="BY196" s="390" t="str">
        <f ca="1">+IF(OFFSET('Water Data'!$F$27,0,10*ROW('Water Data'!F190))="","",OFFSET('Water Data'!$F$27,0,10*ROW('Water Data'!F190)))</f>
        <v/>
      </c>
      <c r="BZ196" s="390" t="str">
        <f ca="1">+IF(OFFSET('Water Data'!$F$28,0,10*ROW('Water Data'!F190))="","",OFFSET('Water Data'!$F$28,0,10*ROW('Water Data'!F190)))</f>
        <v/>
      </c>
      <c r="CA196" s="390" t="str">
        <f ca="1">+IF(OFFSET('Water Data'!$F$29,0,10*ROW('Water Data'!F190))="","",OFFSET('Water Data'!$F$29,0,10*ROW('Water Data'!F190)))</f>
        <v/>
      </c>
      <c r="CB196" s="390" t="str">
        <f ca="1">+IF(OFFSET('Water Data'!$G$27,0,10*ROW('Water Data'!G190))="","",OFFSET('Water Data'!$G$27,0,10*ROW('Water Data'!G190)))</f>
        <v/>
      </c>
      <c r="CC196" s="390" t="str">
        <f ca="1">+IF(OFFSET('Water Data'!$G$28,0,10*ROW('Water Data'!G190))="","",OFFSET('Water Data'!$G$28,0,10*ROW('Water Data'!G190)))</f>
        <v/>
      </c>
      <c r="CD196" s="390" t="str">
        <f ca="1">+IF(OFFSET('Water Data'!$G$29,0,10*ROW('Water Data'!G190))="","",OFFSET('Water Data'!$G$29,0,10*ROW('Water Data'!G190)))</f>
        <v/>
      </c>
      <c r="CE196" s="390" t="str">
        <f ca="1">+IF(OFFSET('Water Data'!$H$27,0,10*ROW('Water Data'!H190))="","",OFFSET('Water Data'!$H$27,0,10*ROW('Water Data'!H190)))</f>
        <v/>
      </c>
      <c r="CF196" s="390" t="str">
        <f ca="1">+IF(OFFSET('Water Data'!$H$28,0,10*ROW('Water Data'!H190))="","",OFFSET('Water Data'!$H$28,0,10*ROW('Water Data'!H190)))</f>
        <v/>
      </c>
      <c r="CG196" s="390" t="str">
        <f ca="1">+IF(OFFSET('Water Data'!$H$29,0,10*ROW('Water Data'!H190))="","",OFFSET('Water Data'!$H$29,0,10*ROW('Water Data'!H190)))</f>
        <v/>
      </c>
      <c r="CH196" s="390" t="str">
        <f ca="1">+IF(OFFSET('Water Data'!$I$27,0,10*ROW('Water Data'!I190))="","",OFFSET('Water Data'!$I$27,0,10*ROW('Water Data'!I190)))</f>
        <v/>
      </c>
      <c r="CI196" s="390" t="str">
        <f ca="1">+IF(OFFSET('Water Data'!$I$28,0,10*ROW('Water Data'!I190))="","",OFFSET('Water Data'!$I$28,0,10*ROW('Water Data'!I190)))</f>
        <v/>
      </c>
      <c r="CJ196" s="390" t="str">
        <f ca="1">+IF(OFFSET('Water Data'!$I$29,0,10*ROW('Water Data'!I190))="","",OFFSET('Water Data'!$I$29,0,10*ROW('Water Data'!I190)))</f>
        <v/>
      </c>
      <c r="CK196" s="390" t="str">
        <f ca="1">+IF(OFFSET('Sanitation Data'!$D$28,0,10*ROW('Sanitation Data'!D190))="","",OFFSET('Sanitation Data'!$D$28,0,10*ROW('Sanitation Data'!D190)))</f>
        <v/>
      </c>
      <c r="CL196" s="390" t="str">
        <f ca="1">+IF(OFFSET('Sanitation Data'!$D$29,0,10*ROW('Sanitation Data'!D190))="","",OFFSET('Sanitation Data'!$D$29,0,10*ROW('Sanitation Data'!D190)))</f>
        <v/>
      </c>
      <c r="CM196" s="390" t="str">
        <f ca="1">+IF(OFFSET('Sanitation Data'!$D$30,0,10*ROW('Sanitation Data'!D190))="","",OFFSET('Sanitation Data'!$D$30,0,10*ROW('Sanitation Data'!D190)))</f>
        <v/>
      </c>
      <c r="CN196" s="390" t="str">
        <f ca="1">+IF(OFFSET('Sanitation Data'!$D$31,0,10*ROW('Sanitation Data'!D190))="","",OFFSET('Sanitation Data'!$D$31,0,10*ROW('Sanitation Data'!D190)))</f>
        <v/>
      </c>
      <c r="CO196" s="390" t="str">
        <f ca="1">+IF(OFFSET('Sanitation Data'!$D$32,0,10*ROW('Sanitation Data'!D190))="","",OFFSET('Sanitation Data'!$D$32,0,10*ROW('Sanitation Data'!D190)))</f>
        <v/>
      </c>
      <c r="CP196" s="390" t="str">
        <f ca="1">+IF(OFFSET('Sanitation Data'!$E$28,0,10*ROW('Sanitation Data'!E190))="","",OFFSET('Sanitation Data'!$E$28,0,10*ROW('Sanitation Data'!E190)))</f>
        <v/>
      </c>
      <c r="CQ196" s="390" t="str">
        <f ca="1">+IF(OFFSET('Sanitation Data'!$E$29,0,10*ROW('Sanitation Data'!E190))="","",OFFSET('Sanitation Data'!$E$29,0,10*ROW('Sanitation Data'!E190)))</f>
        <v/>
      </c>
      <c r="CR196" s="390" t="str">
        <f ca="1">+IF(OFFSET('Sanitation Data'!$E$30,0,10*ROW('Sanitation Data'!E190))="","",OFFSET('Sanitation Data'!$E$30,0,10*ROW('Sanitation Data'!E190)))</f>
        <v/>
      </c>
      <c r="CS196" s="390" t="str">
        <f ca="1">+IF(OFFSET('Sanitation Data'!$E$31,0,10*ROW('Sanitation Data'!E190))="","",OFFSET('Sanitation Data'!$E$31,0,10*ROW('Sanitation Data'!E190)))</f>
        <v/>
      </c>
      <c r="CT196" s="390" t="str">
        <f ca="1">+IF(OFFSET('Sanitation Data'!$E$32,0,10*ROW('Sanitation Data'!E190))="","",OFFSET('Sanitation Data'!$E$32,0,10*ROW('Sanitation Data'!E190)))</f>
        <v/>
      </c>
      <c r="CU196" s="390" t="str">
        <f ca="1">+IF(OFFSET('Sanitation Data'!$F$28,0,10*ROW('Sanitation Data'!F190))="","",OFFSET('Sanitation Data'!$F$28,0,10*ROW('Sanitation Data'!F190)))</f>
        <v/>
      </c>
      <c r="CV196" s="390" t="str">
        <f ca="1">+IF(OFFSET('Sanitation Data'!$F$29,0,10*ROW('Sanitation Data'!F190))="","",OFFSET('Sanitation Data'!$F$29,0,10*ROW('Sanitation Data'!F190)))</f>
        <v/>
      </c>
      <c r="CW196" s="390" t="str">
        <f ca="1">+IF(OFFSET('Sanitation Data'!$F$30,0,10*ROW('Sanitation Data'!F190))="","",OFFSET('Sanitation Data'!$F$30,0,10*ROW('Sanitation Data'!F190)))</f>
        <v/>
      </c>
      <c r="CX196" s="390" t="str">
        <f ca="1">+IF(OFFSET('Sanitation Data'!$F$31,0,10*ROW('Sanitation Data'!F190))="","",OFFSET('Sanitation Data'!$F$31,0,10*ROW('Sanitation Data'!F190)))</f>
        <v/>
      </c>
      <c r="CY196" s="390" t="str">
        <f ca="1">+IF(OFFSET('Sanitation Data'!$F$32,0,10*ROW('Sanitation Data'!F190))="","",OFFSET('Sanitation Data'!$F$32,0,10*ROW('Sanitation Data'!F190)))</f>
        <v/>
      </c>
      <c r="CZ196" s="390" t="str">
        <f ca="1">+IF(OFFSET('Sanitation Data'!$G$28,0,10*ROW('Sanitation Data'!G190))="","",OFFSET('Sanitation Data'!$G$28,0,10*ROW('Sanitation Data'!G190)))</f>
        <v/>
      </c>
      <c r="DA196" s="390" t="str">
        <f ca="1">+IF(OFFSET('Sanitation Data'!$G$29,0,10*ROW('Sanitation Data'!G190))="","",OFFSET('Sanitation Data'!$G$29,0,10*ROW('Sanitation Data'!G190)))</f>
        <v/>
      </c>
      <c r="DB196" s="390" t="str">
        <f ca="1">+IF(OFFSET('Sanitation Data'!$G$30,0,10*ROW('Sanitation Data'!G190))="","",OFFSET('Sanitation Data'!$G$30,0,10*ROW('Sanitation Data'!G190)))</f>
        <v/>
      </c>
      <c r="DC196" s="390" t="str">
        <f ca="1">+IF(OFFSET('Sanitation Data'!$G$31,0,10*ROW('Sanitation Data'!G190))="","",OFFSET('Sanitation Data'!$G$31,0,10*ROW('Sanitation Data'!G190)))</f>
        <v/>
      </c>
      <c r="DD196" s="390" t="str">
        <f ca="1">+IF(OFFSET('Sanitation Data'!$G$32,0,10*ROW('Sanitation Data'!G190))="","",OFFSET('Sanitation Data'!$G$32,0,10*ROW('Sanitation Data'!G190)))</f>
        <v/>
      </c>
      <c r="DE196" s="390" t="str">
        <f ca="1">+IF(OFFSET('Sanitation Data'!$H$28,0,10*ROW('Sanitation Data'!H190))="","",OFFSET('Sanitation Data'!$H$28,0,10*ROW('Sanitation Data'!H190)))</f>
        <v/>
      </c>
      <c r="DF196" s="390" t="str">
        <f ca="1">+IF(OFFSET('Sanitation Data'!$H$29,0,10*ROW('Sanitation Data'!H190))="","",OFFSET('Sanitation Data'!$H$29,0,10*ROW('Sanitation Data'!H190)))</f>
        <v/>
      </c>
      <c r="DG196" s="390" t="str">
        <f ca="1">+IF(OFFSET('Sanitation Data'!$H$30,0,10*ROW('Sanitation Data'!H190))="","",OFFSET('Sanitation Data'!$H$30,0,10*ROW('Sanitation Data'!H190)))</f>
        <v/>
      </c>
      <c r="DH196" s="390" t="str">
        <f ca="1">+IF(OFFSET('Sanitation Data'!$H$31,0,10*ROW('Sanitation Data'!H190))="","",OFFSET('Sanitation Data'!$H$31,0,10*ROW('Sanitation Data'!H190)))</f>
        <v/>
      </c>
      <c r="DI196" s="390" t="str">
        <f ca="1">+IF(OFFSET('Sanitation Data'!$H$32,0,10*ROW('Sanitation Data'!H190))="","",OFFSET('Sanitation Data'!$H$32,0,10*ROW('Sanitation Data'!H190)))</f>
        <v/>
      </c>
      <c r="DJ196" s="390" t="str">
        <f ca="1">+IF(OFFSET('Sanitation Data'!$I$28,0,10*ROW('Sanitation Data'!I190))="","",OFFSET('Sanitation Data'!$I$28,0,10*ROW('Sanitation Data'!I190)))</f>
        <v/>
      </c>
      <c r="DK196" s="390" t="str">
        <f ca="1">+IF(OFFSET('Sanitation Data'!$I$29,0,10*ROW('Sanitation Data'!I190))="","",OFFSET('Sanitation Data'!$I$29,0,10*ROW('Sanitation Data'!I190)))</f>
        <v/>
      </c>
      <c r="DL196" s="390" t="str">
        <f ca="1">+IF(OFFSET('Sanitation Data'!$I$30,0,10*ROW('Sanitation Data'!I190))="","",OFFSET('Sanitation Data'!$I$30,0,10*ROW('Sanitation Data'!I190)))</f>
        <v/>
      </c>
      <c r="DM196" s="390" t="str">
        <f ca="1">+IF(OFFSET('Sanitation Data'!$I$31,0,10*ROW('Sanitation Data'!I190))="","",OFFSET('Sanitation Data'!$I$31,0,10*ROW('Sanitation Data'!I190)))</f>
        <v/>
      </c>
      <c r="DN196" s="390" t="str">
        <f ca="1">+IF(OFFSET('Sanitation Data'!$I$32,0,10*ROW('Sanitation Data'!I190))="","",OFFSET('Sanitation Data'!$I$32,0,10*ROW('Sanitation Data'!I190)))</f>
        <v/>
      </c>
      <c r="DO196" s="390" t="str">
        <f ca="1">+IF(OFFSET('Hygiene Data'!$D$11,0,10*ROW('Hygiene Data'!D190))="","",OFFSET('Hygiene Data'!$D$11,0,10*ROW('Hygiene Data'!D190)))</f>
        <v/>
      </c>
      <c r="DP196" s="390" t="str">
        <f ca="1">+IF(OFFSET('Hygiene Data'!$D$12,0,10*ROW('Hygiene Data'!D190))="","",OFFSET('Hygiene Data'!$D$12,0,10*ROW('Hygiene Data'!D190)))</f>
        <v/>
      </c>
      <c r="DQ196" s="390" t="str">
        <f ca="1">+IF(OFFSET('Hygiene Data'!$D$13,0,10*ROW('Hygiene Data'!D190))="","",OFFSET('Hygiene Data'!$D$13,0,10*ROW('Hygiene Data'!D190)))</f>
        <v/>
      </c>
      <c r="DR196" s="390" t="str">
        <f ca="1">+IF(OFFSET('Hygiene Data'!$E$11,0,10*ROW('Hygiene Data'!E190))="","",OFFSET('Hygiene Data'!$E$11,0,10*ROW('Hygiene Data'!E190)))</f>
        <v/>
      </c>
      <c r="DS196" s="390" t="str">
        <f ca="1">+IF(OFFSET('Hygiene Data'!$E$12,0,10*ROW('Hygiene Data'!E190))="","",OFFSET('Hygiene Data'!$E$12,0,10*ROW('Hygiene Data'!E190)))</f>
        <v/>
      </c>
      <c r="DT196" s="390" t="str">
        <f ca="1">+IF(OFFSET('Hygiene Data'!$E$13,0,10*ROW('Hygiene Data'!E190))="","",OFFSET('Hygiene Data'!$E$13,0,10*ROW('Hygiene Data'!E190)))</f>
        <v/>
      </c>
      <c r="DU196" s="390" t="str">
        <f ca="1">+IF(OFFSET('Hygiene Data'!$F$11,0,10*ROW('Hygiene Data'!F190))="","",OFFSET('Hygiene Data'!$F$11,0,10*ROW('Hygiene Data'!F190)))</f>
        <v/>
      </c>
      <c r="DV196" s="390" t="str">
        <f ca="1">+IF(OFFSET('Hygiene Data'!$F$12,0,10*ROW('Hygiene Data'!F190))="","",OFFSET('Hygiene Data'!$F$12,0,10*ROW('Hygiene Data'!F190)))</f>
        <v/>
      </c>
      <c r="DW196" s="390" t="str">
        <f ca="1">+IF(OFFSET('Hygiene Data'!$F$13,0,10*ROW('Hygiene Data'!F190))="","",OFFSET('Hygiene Data'!$F$13,0,10*ROW('Hygiene Data'!F190)))</f>
        <v/>
      </c>
      <c r="DX196" s="390" t="str">
        <f ca="1">+IF(OFFSET('Hygiene Data'!$G$11,0,10*ROW('Hygiene Data'!G190))="","",OFFSET('Hygiene Data'!$G$11,0,10*ROW('Hygiene Data'!G190)))</f>
        <v/>
      </c>
      <c r="DY196" s="390" t="str">
        <f ca="1">+IF(OFFSET('Hygiene Data'!$G$12,0,10*ROW('Hygiene Data'!G190))="","",OFFSET('Hygiene Data'!$G$12,0,10*ROW('Hygiene Data'!G190)))</f>
        <v/>
      </c>
      <c r="DZ196" s="390" t="str">
        <f ca="1">+IF(OFFSET('Hygiene Data'!$G$13,0,10*ROW('Hygiene Data'!G190))="","",OFFSET('Hygiene Data'!$G$13,0,10*ROW('Hygiene Data'!G190)))</f>
        <v/>
      </c>
      <c r="EA196" s="390" t="str">
        <f ca="1">+IF(OFFSET('Hygiene Data'!$H$11,0,10*ROW('Hygiene Data'!H190))="","",OFFSET('Hygiene Data'!$H$11,0,10*ROW('Hygiene Data'!H190)))</f>
        <v/>
      </c>
      <c r="EB196" s="390" t="str">
        <f ca="1">+IF(OFFSET('Hygiene Data'!$H$12,0,10*ROW('Hygiene Data'!H190))="","",OFFSET('Hygiene Data'!$H$12,0,10*ROW('Hygiene Data'!H190)))</f>
        <v/>
      </c>
      <c r="EC196" s="390" t="str">
        <f ca="1">+IF(OFFSET('Hygiene Data'!$H$13,0,10*ROW('Hygiene Data'!H190))="","",OFFSET('Hygiene Data'!$H$13,0,10*ROW('Hygiene Data'!H190)))</f>
        <v/>
      </c>
      <c r="ED196" s="390" t="str">
        <f ca="1">+IF(OFFSET('Hygiene Data'!$I$11,0,10*ROW('Hygiene Data'!I190))="","",OFFSET('Hygiene Data'!$I$11,0,10*ROW('Hygiene Data'!I190)))</f>
        <v/>
      </c>
      <c r="EE196" s="390" t="str">
        <f ca="1">+IF(OFFSET('Hygiene Data'!$I$12,0,10*ROW('Hygiene Data'!I190))="","",OFFSET('Hygiene Data'!$I$12,0,10*ROW('Hygiene Data'!I190)))</f>
        <v/>
      </c>
      <c r="EF196" s="390" t="str">
        <f ca="1">+IF(OFFSET('Hygiene Data'!$I$13,0,10*ROW('Hygiene Data'!I190))="","",OFFSET('Hygiene Data'!$I$13,0,10*ROW('Hygiene Data'!I190)))</f>
        <v/>
      </c>
    </row>
    <row r="197" spans="1:136" x14ac:dyDescent="0.25">
      <c r="A197" s="499" t="str">
        <f ca="1">+IF(OFFSET('Water Data'!$B$2,0,10*ROW('Water Data'!E191))="","",OFFSET('Water Data'!$B$2,0,10*ROW('Water Data'!E191)))</f>
        <v/>
      </c>
      <c r="B197" s="499"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26" t="str">
        <f t="shared" ca="1" si="2"/>
        <v/>
      </c>
      <c r="D197" s="527"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27"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27"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27"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27"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27"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27"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27"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27"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27"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27"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27"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27"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27"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27"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27"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27"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27"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28"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28"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28"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28"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28"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28"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28"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28"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28"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28"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28"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28"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28"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28"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28"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28"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28"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28"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28"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28"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28"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28"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28"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28"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28"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28"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28"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28"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28"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28"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29"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605"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29"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29"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29"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29"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29"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29"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29"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29"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29"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29"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29"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29"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29"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29"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29"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29"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90" t="str">
        <f ca="1">+IF(OFFSET('Water Data'!$D$27,0,10*ROW('Water Data'!D191))="","",OFFSET('Water Data'!$D$27,0,10*ROW('Water Data'!D191)))</f>
        <v/>
      </c>
      <c r="BT197" s="390" t="str">
        <f ca="1">+IF(OFFSET('Water Data'!$D$28,0,10*ROW('Water Data'!D191))="","",OFFSET('Water Data'!$D$28,0,10*ROW('Water Data'!D191)))</f>
        <v/>
      </c>
      <c r="BU197" s="390" t="str">
        <f ca="1">+IF(OFFSET('Water Data'!$D$29,0,10*ROW('Water Data'!D191))="","",OFFSET('Water Data'!$D$29,0,10*ROW('Water Data'!D191)))</f>
        <v/>
      </c>
      <c r="BV197" s="390" t="str">
        <f ca="1">+IF(OFFSET('Water Data'!$E$27,0,10*ROW('Water Data'!E191))="","",OFFSET('Water Data'!$E$27,0,10*ROW('Water Data'!E191)))</f>
        <v/>
      </c>
      <c r="BW197" s="390" t="str">
        <f ca="1">+IF(OFFSET('Water Data'!$E$28,0,10*ROW('Water Data'!E191))="","",OFFSET('Water Data'!$E$28,0,10*ROW('Water Data'!E191)))</f>
        <v/>
      </c>
      <c r="BX197" s="390" t="str">
        <f ca="1">+IF(OFFSET('Water Data'!$E$29,0,10*ROW('Water Data'!E191))="","",OFFSET('Water Data'!$E$29,0,10*ROW('Water Data'!E191)))</f>
        <v/>
      </c>
      <c r="BY197" s="390" t="str">
        <f ca="1">+IF(OFFSET('Water Data'!$F$27,0,10*ROW('Water Data'!F191))="","",OFFSET('Water Data'!$F$27,0,10*ROW('Water Data'!F191)))</f>
        <v/>
      </c>
      <c r="BZ197" s="390" t="str">
        <f ca="1">+IF(OFFSET('Water Data'!$F$28,0,10*ROW('Water Data'!F191))="","",OFFSET('Water Data'!$F$28,0,10*ROW('Water Data'!F191)))</f>
        <v/>
      </c>
      <c r="CA197" s="390" t="str">
        <f ca="1">+IF(OFFSET('Water Data'!$F$29,0,10*ROW('Water Data'!F191))="","",OFFSET('Water Data'!$F$29,0,10*ROW('Water Data'!F191)))</f>
        <v/>
      </c>
      <c r="CB197" s="390" t="str">
        <f ca="1">+IF(OFFSET('Water Data'!$G$27,0,10*ROW('Water Data'!G191))="","",OFFSET('Water Data'!$G$27,0,10*ROW('Water Data'!G191)))</f>
        <v/>
      </c>
      <c r="CC197" s="390" t="str">
        <f ca="1">+IF(OFFSET('Water Data'!$G$28,0,10*ROW('Water Data'!G191))="","",OFFSET('Water Data'!$G$28,0,10*ROW('Water Data'!G191)))</f>
        <v/>
      </c>
      <c r="CD197" s="390" t="str">
        <f ca="1">+IF(OFFSET('Water Data'!$G$29,0,10*ROW('Water Data'!G191))="","",OFFSET('Water Data'!$G$29,0,10*ROW('Water Data'!G191)))</f>
        <v/>
      </c>
      <c r="CE197" s="390" t="str">
        <f ca="1">+IF(OFFSET('Water Data'!$H$27,0,10*ROW('Water Data'!H191))="","",OFFSET('Water Data'!$H$27,0,10*ROW('Water Data'!H191)))</f>
        <v/>
      </c>
      <c r="CF197" s="390" t="str">
        <f ca="1">+IF(OFFSET('Water Data'!$H$28,0,10*ROW('Water Data'!H191))="","",OFFSET('Water Data'!$H$28,0,10*ROW('Water Data'!H191)))</f>
        <v/>
      </c>
      <c r="CG197" s="390" t="str">
        <f ca="1">+IF(OFFSET('Water Data'!$H$29,0,10*ROW('Water Data'!H191))="","",OFFSET('Water Data'!$H$29,0,10*ROW('Water Data'!H191)))</f>
        <v/>
      </c>
      <c r="CH197" s="390" t="str">
        <f ca="1">+IF(OFFSET('Water Data'!$I$27,0,10*ROW('Water Data'!I191))="","",OFFSET('Water Data'!$I$27,0,10*ROW('Water Data'!I191)))</f>
        <v/>
      </c>
      <c r="CI197" s="390" t="str">
        <f ca="1">+IF(OFFSET('Water Data'!$I$28,0,10*ROW('Water Data'!I191))="","",OFFSET('Water Data'!$I$28,0,10*ROW('Water Data'!I191)))</f>
        <v/>
      </c>
      <c r="CJ197" s="390" t="str">
        <f ca="1">+IF(OFFSET('Water Data'!$I$29,0,10*ROW('Water Data'!I191))="","",OFFSET('Water Data'!$I$29,0,10*ROW('Water Data'!I191)))</f>
        <v/>
      </c>
      <c r="CK197" s="390" t="str">
        <f ca="1">+IF(OFFSET('Sanitation Data'!$D$28,0,10*ROW('Sanitation Data'!D191))="","",OFFSET('Sanitation Data'!$D$28,0,10*ROW('Sanitation Data'!D191)))</f>
        <v/>
      </c>
      <c r="CL197" s="390" t="str">
        <f ca="1">+IF(OFFSET('Sanitation Data'!$D$29,0,10*ROW('Sanitation Data'!D191))="","",OFFSET('Sanitation Data'!$D$29,0,10*ROW('Sanitation Data'!D191)))</f>
        <v/>
      </c>
      <c r="CM197" s="390" t="str">
        <f ca="1">+IF(OFFSET('Sanitation Data'!$D$30,0,10*ROW('Sanitation Data'!D191))="","",OFFSET('Sanitation Data'!$D$30,0,10*ROW('Sanitation Data'!D191)))</f>
        <v/>
      </c>
      <c r="CN197" s="390" t="str">
        <f ca="1">+IF(OFFSET('Sanitation Data'!$D$31,0,10*ROW('Sanitation Data'!D191))="","",OFFSET('Sanitation Data'!$D$31,0,10*ROW('Sanitation Data'!D191)))</f>
        <v/>
      </c>
      <c r="CO197" s="390" t="str">
        <f ca="1">+IF(OFFSET('Sanitation Data'!$D$32,0,10*ROW('Sanitation Data'!D191))="","",OFFSET('Sanitation Data'!$D$32,0,10*ROW('Sanitation Data'!D191)))</f>
        <v/>
      </c>
      <c r="CP197" s="390" t="str">
        <f ca="1">+IF(OFFSET('Sanitation Data'!$E$28,0,10*ROW('Sanitation Data'!E191))="","",OFFSET('Sanitation Data'!$E$28,0,10*ROW('Sanitation Data'!E191)))</f>
        <v/>
      </c>
      <c r="CQ197" s="390" t="str">
        <f ca="1">+IF(OFFSET('Sanitation Data'!$E$29,0,10*ROW('Sanitation Data'!E191))="","",OFFSET('Sanitation Data'!$E$29,0,10*ROW('Sanitation Data'!E191)))</f>
        <v/>
      </c>
      <c r="CR197" s="390" t="str">
        <f ca="1">+IF(OFFSET('Sanitation Data'!$E$30,0,10*ROW('Sanitation Data'!E191))="","",OFFSET('Sanitation Data'!$E$30,0,10*ROW('Sanitation Data'!E191)))</f>
        <v/>
      </c>
      <c r="CS197" s="390" t="str">
        <f ca="1">+IF(OFFSET('Sanitation Data'!$E$31,0,10*ROW('Sanitation Data'!E191))="","",OFFSET('Sanitation Data'!$E$31,0,10*ROW('Sanitation Data'!E191)))</f>
        <v/>
      </c>
      <c r="CT197" s="390" t="str">
        <f ca="1">+IF(OFFSET('Sanitation Data'!$E$32,0,10*ROW('Sanitation Data'!E191))="","",OFFSET('Sanitation Data'!$E$32,0,10*ROW('Sanitation Data'!E191)))</f>
        <v/>
      </c>
      <c r="CU197" s="390" t="str">
        <f ca="1">+IF(OFFSET('Sanitation Data'!$F$28,0,10*ROW('Sanitation Data'!F191))="","",OFFSET('Sanitation Data'!$F$28,0,10*ROW('Sanitation Data'!F191)))</f>
        <v/>
      </c>
      <c r="CV197" s="390" t="str">
        <f ca="1">+IF(OFFSET('Sanitation Data'!$F$29,0,10*ROW('Sanitation Data'!F191))="","",OFFSET('Sanitation Data'!$F$29,0,10*ROW('Sanitation Data'!F191)))</f>
        <v/>
      </c>
      <c r="CW197" s="390" t="str">
        <f ca="1">+IF(OFFSET('Sanitation Data'!$F$30,0,10*ROW('Sanitation Data'!F191))="","",OFFSET('Sanitation Data'!$F$30,0,10*ROW('Sanitation Data'!F191)))</f>
        <v/>
      </c>
      <c r="CX197" s="390" t="str">
        <f ca="1">+IF(OFFSET('Sanitation Data'!$F$31,0,10*ROW('Sanitation Data'!F191))="","",OFFSET('Sanitation Data'!$F$31,0,10*ROW('Sanitation Data'!F191)))</f>
        <v/>
      </c>
      <c r="CY197" s="390" t="str">
        <f ca="1">+IF(OFFSET('Sanitation Data'!$F$32,0,10*ROW('Sanitation Data'!F191))="","",OFFSET('Sanitation Data'!$F$32,0,10*ROW('Sanitation Data'!F191)))</f>
        <v/>
      </c>
      <c r="CZ197" s="390" t="str">
        <f ca="1">+IF(OFFSET('Sanitation Data'!$G$28,0,10*ROW('Sanitation Data'!G191))="","",OFFSET('Sanitation Data'!$G$28,0,10*ROW('Sanitation Data'!G191)))</f>
        <v/>
      </c>
      <c r="DA197" s="390" t="str">
        <f ca="1">+IF(OFFSET('Sanitation Data'!$G$29,0,10*ROW('Sanitation Data'!G191))="","",OFFSET('Sanitation Data'!$G$29,0,10*ROW('Sanitation Data'!G191)))</f>
        <v/>
      </c>
      <c r="DB197" s="390" t="str">
        <f ca="1">+IF(OFFSET('Sanitation Data'!$G$30,0,10*ROW('Sanitation Data'!G191))="","",OFFSET('Sanitation Data'!$G$30,0,10*ROW('Sanitation Data'!G191)))</f>
        <v/>
      </c>
      <c r="DC197" s="390" t="str">
        <f ca="1">+IF(OFFSET('Sanitation Data'!$G$31,0,10*ROW('Sanitation Data'!G191))="","",OFFSET('Sanitation Data'!$G$31,0,10*ROW('Sanitation Data'!G191)))</f>
        <v/>
      </c>
      <c r="DD197" s="390" t="str">
        <f ca="1">+IF(OFFSET('Sanitation Data'!$G$32,0,10*ROW('Sanitation Data'!G191))="","",OFFSET('Sanitation Data'!$G$32,0,10*ROW('Sanitation Data'!G191)))</f>
        <v/>
      </c>
      <c r="DE197" s="390" t="str">
        <f ca="1">+IF(OFFSET('Sanitation Data'!$H$28,0,10*ROW('Sanitation Data'!H191))="","",OFFSET('Sanitation Data'!$H$28,0,10*ROW('Sanitation Data'!H191)))</f>
        <v/>
      </c>
      <c r="DF197" s="390" t="str">
        <f ca="1">+IF(OFFSET('Sanitation Data'!$H$29,0,10*ROW('Sanitation Data'!H191))="","",OFFSET('Sanitation Data'!$H$29,0,10*ROW('Sanitation Data'!H191)))</f>
        <v/>
      </c>
      <c r="DG197" s="390" t="str">
        <f ca="1">+IF(OFFSET('Sanitation Data'!$H$30,0,10*ROW('Sanitation Data'!H191))="","",OFFSET('Sanitation Data'!$H$30,0,10*ROW('Sanitation Data'!H191)))</f>
        <v/>
      </c>
      <c r="DH197" s="390" t="str">
        <f ca="1">+IF(OFFSET('Sanitation Data'!$H$31,0,10*ROW('Sanitation Data'!H191))="","",OFFSET('Sanitation Data'!$H$31,0,10*ROW('Sanitation Data'!H191)))</f>
        <v/>
      </c>
      <c r="DI197" s="390" t="str">
        <f ca="1">+IF(OFFSET('Sanitation Data'!$H$32,0,10*ROW('Sanitation Data'!H191))="","",OFFSET('Sanitation Data'!$H$32,0,10*ROW('Sanitation Data'!H191)))</f>
        <v/>
      </c>
      <c r="DJ197" s="390" t="str">
        <f ca="1">+IF(OFFSET('Sanitation Data'!$I$28,0,10*ROW('Sanitation Data'!I191))="","",OFFSET('Sanitation Data'!$I$28,0,10*ROW('Sanitation Data'!I191)))</f>
        <v/>
      </c>
      <c r="DK197" s="390" t="str">
        <f ca="1">+IF(OFFSET('Sanitation Data'!$I$29,0,10*ROW('Sanitation Data'!I191))="","",OFFSET('Sanitation Data'!$I$29,0,10*ROW('Sanitation Data'!I191)))</f>
        <v/>
      </c>
      <c r="DL197" s="390" t="str">
        <f ca="1">+IF(OFFSET('Sanitation Data'!$I$30,0,10*ROW('Sanitation Data'!I191))="","",OFFSET('Sanitation Data'!$I$30,0,10*ROW('Sanitation Data'!I191)))</f>
        <v/>
      </c>
      <c r="DM197" s="390" t="str">
        <f ca="1">+IF(OFFSET('Sanitation Data'!$I$31,0,10*ROW('Sanitation Data'!I191))="","",OFFSET('Sanitation Data'!$I$31,0,10*ROW('Sanitation Data'!I191)))</f>
        <v/>
      </c>
      <c r="DN197" s="390" t="str">
        <f ca="1">+IF(OFFSET('Sanitation Data'!$I$32,0,10*ROW('Sanitation Data'!I191))="","",OFFSET('Sanitation Data'!$I$32,0,10*ROW('Sanitation Data'!I191)))</f>
        <v/>
      </c>
      <c r="DO197" s="390" t="str">
        <f ca="1">+IF(OFFSET('Hygiene Data'!$D$11,0,10*ROW('Hygiene Data'!D191))="","",OFFSET('Hygiene Data'!$D$11,0,10*ROW('Hygiene Data'!D191)))</f>
        <v/>
      </c>
      <c r="DP197" s="390" t="str">
        <f ca="1">+IF(OFFSET('Hygiene Data'!$D$12,0,10*ROW('Hygiene Data'!D191))="","",OFFSET('Hygiene Data'!$D$12,0,10*ROW('Hygiene Data'!D191)))</f>
        <v/>
      </c>
      <c r="DQ197" s="390" t="str">
        <f ca="1">+IF(OFFSET('Hygiene Data'!$D$13,0,10*ROW('Hygiene Data'!D191))="","",OFFSET('Hygiene Data'!$D$13,0,10*ROW('Hygiene Data'!D191)))</f>
        <v/>
      </c>
      <c r="DR197" s="390" t="str">
        <f ca="1">+IF(OFFSET('Hygiene Data'!$E$11,0,10*ROW('Hygiene Data'!E191))="","",OFFSET('Hygiene Data'!$E$11,0,10*ROW('Hygiene Data'!E191)))</f>
        <v/>
      </c>
      <c r="DS197" s="390" t="str">
        <f ca="1">+IF(OFFSET('Hygiene Data'!$E$12,0,10*ROW('Hygiene Data'!E191))="","",OFFSET('Hygiene Data'!$E$12,0,10*ROW('Hygiene Data'!E191)))</f>
        <v/>
      </c>
      <c r="DT197" s="390" t="str">
        <f ca="1">+IF(OFFSET('Hygiene Data'!$E$13,0,10*ROW('Hygiene Data'!E191))="","",OFFSET('Hygiene Data'!$E$13,0,10*ROW('Hygiene Data'!E191)))</f>
        <v/>
      </c>
      <c r="DU197" s="390" t="str">
        <f ca="1">+IF(OFFSET('Hygiene Data'!$F$11,0,10*ROW('Hygiene Data'!F191))="","",OFFSET('Hygiene Data'!$F$11,0,10*ROW('Hygiene Data'!F191)))</f>
        <v/>
      </c>
      <c r="DV197" s="390" t="str">
        <f ca="1">+IF(OFFSET('Hygiene Data'!$F$12,0,10*ROW('Hygiene Data'!F191))="","",OFFSET('Hygiene Data'!$F$12,0,10*ROW('Hygiene Data'!F191)))</f>
        <v/>
      </c>
      <c r="DW197" s="390" t="str">
        <f ca="1">+IF(OFFSET('Hygiene Data'!$F$13,0,10*ROW('Hygiene Data'!F191))="","",OFFSET('Hygiene Data'!$F$13,0,10*ROW('Hygiene Data'!F191)))</f>
        <v/>
      </c>
      <c r="DX197" s="390" t="str">
        <f ca="1">+IF(OFFSET('Hygiene Data'!$G$11,0,10*ROW('Hygiene Data'!G191))="","",OFFSET('Hygiene Data'!$G$11,0,10*ROW('Hygiene Data'!G191)))</f>
        <v/>
      </c>
      <c r="DY197" s="390" t="str">
        <f ca="1">+IF(OFFSET('Hygiene Data'!$G$12,0,10*ROW('Hygiene Data'!G191))="","",OFFSET('Hygiene Data'!$G$12,0,10*ROW('Hygiene Data'!G191)))</f>
        <v/>
      </c>
      <c r="DZ197" s="390" t="str">
        <f ca="1">+IF(OFFSET('Hygiene Data'!$G$13,0,10*ROW('Hygiene Data'!G191))="","",OFFSET('Hygiene Data'!$G$13,0,10*ROW('Hygiene Data'!G191)))</f>
        <v/>
      </c>
      <c r="EA197" s="390" t="str">
        <f ca="1">+IF(OFFSET('Hygiene Data'!$H$11,0,10*ROW('Hygiene Data'!H191))="","",OFFSET('Hygiene Data'!$H$11,0,10*ROW('Hygiene Data'!H191)))</f>
        <v/>
      </c>
      <c r="EB197" s="390" t="str">
        <f ca="1">+IF(OFFSET('Hygiene Data'!$H$12,0,10*ROW('Hygiene Data'!H191))="","",OFFSET('Hygiene Data'!$H$12,0,10*ROW('Hygiene Data'!H191)))</f>
        <v/>
      </c>
      <c r="EC197" s="390" t="str">
        <f ca="1">+IF(OFFSET('Hygiene Data'!$H$13,0,10*ROW('Hygiene Data'!H191))="","",OFFSET('Hygiene Data'!$H$13,0,10*ROW('Hygiene Data'!H191)))</f>
        <v/>
      </c>
      <c r="ED197" s="390" t="str">
        <f ca="1">+IF(OFFSET('Hygiene Data'!$I$11,0,10*ROW('Hygiene Data'!I191))="","",OFFSET('Hygiene Data'!$I$11,0,10*ROW('Hygiene Data'!I191)))</f>
        <v/>
      </c>
      <c r="EE197" s="390" t="str">
        <f ca="1">+IF(OFFSET('Hygiene Data'!$I$12,0,10*ROW('Hygiene Data'!I191))="","",OFFSET('Hygiene Data'!$I$12,0,10*ROW('Hygiene Data'!I191)))</f>
        <v/>
      </c>
      <c r="EF197" s="390" t="str">
        <f ca="1">+IF(OFFSET('Hygiene Data'!$I$13,0,10*ROW('Hygiene Data'!I191))="","",OFFSET('Hygiene Data'!$I$13,0,10*ROW('Hygiene Data'!I191)))</f>
        <v/>
      </c>
    </row>
    <row r="198" spans="1:136" x14ac:dyDescent="0.25">
      <c r="A198" s="499" t="str">
        <f ca="1">+IF(OFFSET('Water Data'!$B$2,0,10*ROW('Water Data'!E192))="","",OFFSET('Water Data'!$B$2,0,10*ROW('Water Data'!E192)))</f>
        <v/>
      </c>
      <c r="B198" s="499"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26" t="str">
        <f t="shared" ca="1" si="2"/>
        <v/>
      </c>
      <c r="D198" s="527"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27"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27"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27"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27"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27"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27"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27"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27"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27"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27"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27"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27"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27"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27"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27"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27"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27"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28"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28"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28"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28"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28"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28"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28"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28"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28"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28"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28"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28"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28"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28"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28"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28"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28"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28"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28"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28"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28"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28"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28"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28"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28"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28"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28"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28"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28"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28"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29"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605"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29"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29"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29"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29"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29"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29"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29"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29"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29"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29"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29"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29"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29"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29"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29"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29"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90" t="str">
        <f ca="1">+IF(OFFSET('Water Data'!$D$27,0,10*ROW('Water Data'!D192))="","",OFFSET('Water Data'!$D$27,0,10*ROW('Water Data'!D192)))</f>
        <v/>
      </c>
      <c r="BT198" s="390" t="str">
        <f ca="1">+IF(OFFSET('Water Data'!$D$28,0,10*ROW('Water Data'!D192))="","",OFFSET('Water Data'!$D$28,0,10*ROW('Water Data'!D192)))</f>
        <v/>
      </c>
      <c r="BU198" s="390" t="str">
        <f ca="1">+IF(OFFSET('Water Data'!$D$29,0,10*ROW('Water Data'!D192))="","",OFFSET('Water Data'!$D$29,0,10*ROW('Water Data'!D192)))</f>
        <v/>
      </c>
      <c r="BV198" s="390" t="str">
        <f ca="1">+IF(OFFSET('Water Data'!$E$27,0,10*ROW('Water Data'!E192))="","",OFFSET('Water Data'!$E$27,0,10*ROW('Water Data'!E192)))</f>
        <v/>
      </c>
      <c r="BW198" s="390" t="str">
        <f ca="1">+IF(OFFSET('Water Data'!$E$28,0,10*ROW('Water Data'!E192))="","",OFFSET('Water Data'!$E$28,0,10*ROW('Water Data'!E192)))</f>
        <v/>
      </c>
      <c r="BX198" s="390" t="str">
        <f ca="1">+IF(OFFSET('Water Data'!$E$29,0,10*ROW('Water Data'!E192))="","",OFFSET('Water Data'!$E$29,0,10*ROW('Water Data'!E192)))</f>
        <v/>
      </c>
      <c r="BY198" s="390" t="str">
        <f ca="1">+IF(OFFSET('Water Data'!$F$27,0,10*ROW('Water Data'!F192))="","",OFFSET('Water Data'!$F$27,0,10*ROW('Water Data'!F192)))</f>
        <v/>
      </c>
      <c r="BZ198" s="390" t="str">
        <f ca="1">+IF(OFFSET('Water Data'!$F$28,0,10*ROW('Water Data'!F192))="","",OFFSET('Water Data'!$F$28,0,10*ROW('Water Data'!F192)))</f>
        <v/>
      </c>
      <c r="CA198" s="390" t="str">
        <f ca="1">+IF(OFFSET('Water Data'!$F$29,0,10*ROW('Water Data'!F192))="","",OFFSET('Water Data'!$F$29,0,10*ROW('Water Data'!F192)))</f>
        <v/>
      </c>
      <c r="CB198" s="390" t="str">
        <f ca="1">+IF(OFFSET('Water Data'!$G$27,0,10*ROW('Water Data'!G192))="","",OFFSET('Water Data'!$G$27,0,10*ROW('Water Data'!G192)))</f>
        <v/>
      </c>
      <c r="CC198" s="390" t="str">
        <f ca="1">+IF(OFFSET('Water Data'!$G$28,0,10*ROW('Water Data'!G192))="","",OFFSET('Water Data'!$G$28,0,10*ROW('Water Data'!G192)))</f>
        <v/>
      </c>
      <c r="CD198" s="390" t="str">
        <f ca="1">+IF(OFFSET('Water Data'!$G$29,0,10*ROW('Water Data'!G192))="","",OFFSET('Water Data'!$G$29,0,10*ROW('Water Data'!G192)))</f>
        <v/>
      </c>
      <c r="CE198" s="390" t="str">
        <f ca="1">+IF(OFFSET('Water Data'!$H$27,0,10*ROW('Water Data'!H192))="","",OFFSET('Water Data'!$H$27,0,10*ROW('Water Data'!H192)))</f>
        <v/>
      </c>
      <c r="CF198" s="390" t="str">
        <f ca="1">+IF(OFFSET('Water Data'!$H$28,0,10*ROW('Water Data'!H192))="","",OFFSET('Water Data'!$H$28,0,10*ROW('Water Data'!H192)))</f>
        <v/>
      </c>
      <c r="CG198" s="390" t="str">
        <f ca="1">+IF(OFFSET('Water Data'!$H$29,0,10*ROW('Water Data'!H192))="","",OFFSET('Water Data'!$H$29,0,10*ROW('Water Data'!H192)))</f>
        <v/>
      </c>
      <c r="CH198" s="390" t="str">
        <f ca="1">+IF(OFFSET('Water Data'!$I$27,0,10*ROW('Water Data'!I192))="","",OFFSET('Water Data'!$I$27,0,10*ROW('Water Data'!I192)))</f>
        <v/>
      </c>
      <c r="CI198" s="390" t="str">
        <f ca="1">+IF(OFFSET('Water Data'!$I$28,0,10*ROW('Water Data'!I192))="","",OFFSET('Water Data'!$I$28,0,10*ROW('Water Data'!I192)))</f>
        <v/>
      </c>
      <c r="CJ198" s="390" t="str">
        <f ca="1">+IF(OFFSET('Water Data'!$I$29,0,10*ROW('Water Data'!I192))="","",OFFSET('Water Data'!$I$29,0,10*ROW('Water Data'!I192)))</f>
        <v/>
      </c>
      <c r="CK198" s="390" t="str">
        <f ca="1">+IF(OFFSET('Sanitation Data'!$D$28,0,10*ROW('Sanitation Data'!D192))="","",OFFSET('Sanitation Data'!$D$28,0,10*ROW('Sanitation Data'!D192)))</f>
        <v/>
      </c>
      <c r="CL198" s="390" t="str">
        <f ca="1">+IF(OFFSET('Sanitation Data'!$D$29,0,10*ROW('Sanitation Data'!D192))="","",OFFSET('Sanitation Data'!$D$29,0,10*ROW('Sanitation Data'!D192)))</f>
        <v/>
      </c>
      <c r="CM198" s="390" t="str">
        <f ca="1">+IF(OFFSET('Sanitation Data'!$D$30,0,10*ROW('Sanitation Data'!D192))="","",OFFSET('Sanitation Data'!$D$30,0,10*ROW('Sanitation Data'!D192)))</f>
        <v/>
      </c>
      <c r="CN198" s="390" t="str">
        <f ca="1">+IF(OFFSET('Sanitation Data'!$D$31,0,10*ROW('Sanitation Data'!D192))="","",OFFSET('Sanitation Data'!$D$31,0,10*ROW('Sanitation Data'!D192)))</f>
        <v/>
      </c>
      <c r="CO198" s="390" t="str">
        <f ca="1">+IF(OFFSET('Sanitation Data'!$D$32,0,10*ROW('Sanitation Data'!D192))="","",OFFSET('Sanitation Data'!$D$32,0,10*ROW('Sanitation Data'!D192)))</f>
        <v/>
      </c>
      <c r="CP198" s="390" t="str">
        <f ca="1">+IF(OFFSET('Sanitation Data'!$E$28,0,10*ROW('Sanitation Data'!E192))="","",OFFSET('Sanitation Data'!$E$28,0,10*ROW('Sanitation Data'!E192)))</f>
        <v/>
      </c>
      <c r="CQ198" s="390" t="str">
        <f ca="1">+IF(OFFSET('Sanitation Data'!$E$29,0,10*ROW('Sanitation Data'!E192))="","",OFFSET('Sanitation Data'!$E$29,0,10*ROW('Sanitation Data'!E192)))</f>
        <v/>
      </c>
      <c r="CR198" s="390" t="str">
        <f ca="1">+IF(OFFSET('Sanitation Data'!$E$30,0,10*ROW('Sanitation Data'!E192))="","",OFFSET('Sanitation Data'!$E$30,0,10*ROW('Sanitation Data'!E192)))</f>
        <v/>
      </c>
      <c r="CS198" s="390" t="str">
        <f ca="1">+IF(OFFSET('Sanitation Data'!$E$31,0,10*ROW('Sanitation Data'!E192))="","",OFFSET('Sanitation Data'!$E$31,0,10*ROW('Sanitation Data'!E192)))</f>
        <v/>
      </c>
      <c r="CT198" s="390" t="str">
        <f ca="1">+IF(OFFSET('Sanitation Data'!$E$32,0,10*ROW('Sanitation Data'!E192))="","",OFFSET('Sanitation Data'!$E$32,0,10*ROW('Sanitation Data'!E192)))</f>
        <v/>
      </c>
      <c r="CU198" s="390" t="str">
        <f ca="1">+IF(OFFSET('Sanitation Data'!$F$28,0,10*ROW('Sanitation Data'!F192))="","",OFFSET('Sanitation Data'!$F$28,0,10*ROW('Sanitation Data'!F192)))</f>
        <v/>
      </c>
      <c r="CV198" s="390" t="str">
        <f ca="1">+IF(OFFSET('Sanitation Data'!$F$29,0,10*ROW('Sanitation Data'!F192))="","",OFFSET('Sanitation Data'!$F$29,0,10*ROW('Sanitation Data'!F192)))</f>
        <v/>
      </c>
      <c r="CW198" s="390" t="str">
        <f ca="1">+IF(OFFSET('Sanitation Data'!$F$30,0,10*ROW('Sanitation Data'!F192))="","",OFFSET('Sanitation Data'!$F$30,0,10*ROW('Sanitation Data'!F192)))</f>
        <v/>
      </c>
      <c r="CX198" s="390" t="str">
        <f ca="1">+IF(OFFSET('Sanitation Data'!$F$31,0,10*ROW('Sanitation Data'!F192))="","",OFFSET('Sanitation Data'!$F$31,0,10*ROW('Sanitation Data'!F192)))</f>
        <v/>
      </c>
      <c r="CY198" s="390" t="str">
        <f ca="1">+IF(OFFSET('Sanitation Data'!$F$32,0,10*ROW('Sanitation Data'!F192))="","",OFFSET('Sanitation Data'!$F$32,0,10*ROW('Sanitation Data'!F192)))</f>
        <v/>
      </c>
      <c r="CZ198" s="390" t="str">
        <f ca="1">+IF(OFFSET('Sanitation Data'!$G$28,0,10*ROW('Sanitation Data'!G192))="","",OFFSET('Sanitation Data'!$G$28,0,10*ROW('Sanitation Data'!G192)))</f>
        <v/>
      </c>
      <c r="DA198" s="390" t="str">
        <f ca="1">+IF(OFFSET('Sanitation Data'!$G$29,0,10*ROW('Sanitation Data'!G192))="","",OFFSET('Sanitation Data'!$G$29,0,10*ROW('Sanitation Data'!G192)))</f>
        <v/>
      </c>
      <c r="DB198" s="390" t="str">
        <f ca="1">+IF(OFFSET('Sanitation Data'!$G$30,0,10*ROW('Sanitation Data'!G192))="","",OFFSET('Sanitation Data'!$G$30,0,10*ROW('Sanitation Data'!G192)))</f>
        <v/>
      </c>
      <c r="DC198" s="390" t="str">
        <f ca="1">+IF(OFFSET('Sanitation Data'!$G$31,0,10*ROW('Sanitation Data'!G192))="","",OFFSET('Sanitation Data'!$G$31,0,10*ROW('Sanitation Data'!G192)))</f>
        <v/>
      </c>
      <c r="DD198" s="390" t="str">
        <f ca="1">+IF(OFFSET('Sanitation Data'!$G$32,0,10*ROW('Sanitation Data'!G192))="","",OFFSET('Sanitation Data'!$G$32,0,10*ROW('Sanitation Data'!G192)))</f>
        <v/>
      </c>
      <c r="DE198" s="390" t="str">
        <f ca="1">+IF(OFFSET('Sanitation Data'!$H$28,0,10*ROW('Sanitation Data'!H192))="","",OFFSET('Sanitation Data'!$H$28,0,10*ROW('Sanitation Data'!H192)))</f>
        <v/>
      </c>
      <c r="DF198" s="390" t="str">
        <f ca="1">+IF(OFFSET('Sanitation Data'!$H$29,0,10*ROW('Sanitation Data'!H192))="","",OFFSET('Sanitation Data'!$H$29,0,10*ROW('Sanitation Data'!H192)))</f>
        <v/>
      </c>
      <c r="DG198" s="390" t="str">
        <f ca="1">+IF(OFFSET('Sanitation Data'!$H$30,0,10*ROW('Sanitation Data'!H192))="","",OFFSET('Sanitation Data'!$H$30,0,10*ROW('Sanitation Data'!H192)))</f>
        <v/>
      </c>
      <c r="DH198" s="390" t="str">
        <f ca="1">+IF(OFFSET('Sanitation Data'!$H$31,0,10*ROW('Sanitation Data'!H192))="","",OFFSET('Sanitation Data'!$H$31,0,10*ROW('Sanitation Data'!H192)))</f>
        <v/>
      </c>
      <c r="DI198" s="390" t="str">
        <f ca="1">+IF(OFFSET('Sanitation Data'!$H$32,0,10*ROW('Sanitation Data'!H192))="","",OFFSET('Sanitation Data'!$H$32,0,10*ROW('Sanitation Data'!H192)))</f>
        <v/>
      </c>
      <c r="DJ198" s="390" t="str">
        <f ca="1">+IF(OFFSET('Sanitation Data'!$I$28,0,10*ROW('Sanitation Data'!I192))="","",OFFSET('Sanitation Data'!$I$28,0,10*ROW('Sanitation Data'!I192)))</f>
        <v/>
      </c>
      <c r="DK198" s="390" t="str">
        <f ca="1">+IF(OFFSET('Sanitation Data'!$I$29,0,10*ROW('Sanitation Data'!I192))="","",OFFSET('Sanitation Data'!$I$29,0,10*ROW('Sanitation Data'!I192)))</f>
        <v/>
      </c>
      <c r="DL198" s="390" t="str">
        <f ca="1">+IF(OFFSET('Sanitation Data'!$I$30,0,10*ROW('Sanitation Data'!I192))="","",OFFSET('Sanitation Data'!$I$30,0,10*ROW('Sanitation Data'!I192)))</f>
        <v/>
      </c>
      <c r="DM198" s="390" t="str">
        <f ca="1">+IF(OFFSET('Sanitation Data'!$I$31,0,10*ROW('Sanitation Data'!I192))="","",OFFSET('Sanitation Data'!$I$31,0,10*ROW('Sanitation Data'!I192)))</f>
        <v/>
      </c>
      <c r="DN198" s="390" t="str">
        <f ca="1">+IF(OFFSET('Sanitation Data'!$I$32,0,10*ROW('Sanitation Data'!I192))="","",OFFSET('Sanitation Data'!$I$32,0,10*ROW('Sanitation Data'!I192)))</f>
        <v/>
      </c>
      <c r="DO198" s="390" t="str">
        <f ca="1">+IF(OFFSET('Hygiene Data'!$D$11,0,10*ROW('Hygiene Data'!D192))="","",OFFSET('Hygiene Data'!$D$11,0,10*ROW('Hygiene Data'!D192)))</f>
        <v/>
      </c>
      <c r="DP198" s="390" t="str">
        <f ca="1">+IF(OFFSET('Hygiene Data'!$D$12,0,10*ROW('Hygiene Data'!D192))="","",OFFSET('Hygiene Data'!$D$12,0,10*ROW('Hygiene Data'!D192)))</f>
        <v/>
      </c>
      <c r="DQ198" s="390" t="str">
        <f ca="1">+IF(OFFSET('Hygiene Data'!$D$13,0,10*ROW('Hygiene Data'!D192))="","",OFFSET('Hygiene Data'!$D$13,0,10*ROW('Hygiene Data'!D192)))</f>
        <v/>
      </c>
      <c r="DR198" s="390" t="str">
        <f ca="1">+IF(OFFSET('Hygiene Data'!$E$11,0,10*ROW('Hygiene Data'!E192))="","",OFFSET('Hygiene Data'!$E$11,0,10*ROW('Hygiene Data'!E192)))</f>
        <v/>
      </c>
      <c r="DS198" s="390" t="str">
        <f ca="1">+IF(OFFSET('Hygiene Data'!$E$12,0,10*ROW('Hygiene Data'!E192))="","",OFFSET('Hygiene Data'!$E$12,0,10*ROW('Hygiene Data'!E192)))</f>
        <v/>
      </c>
      <c r="DT198" s="390" t="str">
        <f ca="1">+IF(OFFSET('Hygiene Data'!$E$13,0,10*ROW('Hygiene Data'!E192))="","",OFFSET('Hygiene Data'!$E$13,0,10*ROW('Hygiene Data'!E192)))</f>
        <v/>
      </c>
      <c r="DU198" s="390" t="str">
        <f ca="1">+IF(OFFSET('Hygiene Data'!$F$11,0,10*ROW('Hygiene Data'!F192))="","",OFFSET('Hygiene Data'!$F$11,0,10*ROW('Hygiene Data'!F192)))</f>
        <v/>
      </c>
      <c r="DV198" s="390" t="str">
        <f ca="1">+IF(OFFSET('Hygiene Data'!$F$12,0,10*ROW('Hygiene Data'!F192))="","",OFFSET('Hygiene Data'!$F$12,0,10*ROW('Hygiene Data'!F192)))</f>
        <v/>
      </c>
      <c r="DW198" s="390" t="str">
        <f ca="1">+IF(OFFSET('Hygiene Data'!$F$13,0,10*ROW('Hygiene Data'!F192))="","",OFFSET('Hygiene Data'!$F$13,0,10*ROW('Hygiene Data'!F192)))</f>
        <v/>
      </c>
      <c r="DX198" s="390" t="str">
        <f ca="1">+IF(OFFSET('Hygiene Data'!$G$11,0,10*ROW('Hygiene Data'!G192))="","",OFFSET('Hygiene Data'!$G$11,0,10*ROW('Hygiene Data'!G192)))</f>
        <v/>
      </c>
      <c r="DY198" s="390" t="str">
        <f ca="1">+IF(OFFSET('Hygiene Data'!$G$12,0,10*ROW('Hygiene Data'!G192))="","",OFFSET('Hygiene Data'!$G$12,0,10*ROW('Hygiene Data'!G192)))</f>
        <v/>
      </c>
      <c r="DZ198" s="390" t="str">
        <f ca="1">+IF(OFFSET('Hygiene Data'!$G$13,0,10*ROW('Hygiene Data'!G192))="","",OFFSET('Hygiene Data'!$G$13,0,10*ROW('Hygiene Data'!G192)))</f>
        <v/>
      </c>
      <c r="EA198" s="390" t="str">
        <f ca="1">+IF(OFFSET('Hygiene Data'!$H$11,0,10*ROW('Hygiene Data'!H192))="","",OFFSET('Hygiene Data'!$H$11,0,10*ROW('Hygiene Data'!H192)))</f>
        <v/>
      </c>
      <c r="EB198" s="390" t="str">
        <f ca="1">+IF(OFFSET('Hygiene Data'!$H$12,0,10*ROW('Hygiene Data'!H192))="","",OFFSET('Hygiene Data'!$H$12,0,10*ROW('Hygiene Data'!H192)))</f>
        <v/>
      </c>
      <c r="EC198" s="390" t="str">
        <f ca="1">+IF(OFFSET('Hygiene Data'!$H$13,0,10*ROW('Hygiene Data'!H192))="","",OFFSET('Hygiene Data'!$H$13,0,10*ROW('Hygiene Data'!H192)))</f>
        <v/>
      </c>
      <c r="ED198" s="390" t="str">
        <f ca="1">+IF(OFFSET('Hygiene Data'!$I$11,0,10*ROW('Hygiene Data'!I192))="","",OFFSET('Hygiene Data'!$I$11,0,10*ROW('Hygiene Data'!I192)))</f>
        <v/>
      </c>
      <c r="EE198" s="390" t="str">
        <f ca="1">+IF(OFFSET('Hygiene Data'!$I$12,0,10*ROW('Hygiene Data'!I192))="","",OFFSET('Hygiene Data'!$I$12,0,10*ROW('Hygiene Data'!I192)))</f>
        <v/>
      </c>
      <c r="EF198" s="390" t="str">
        <f ca="1">+IF(OFFSET('Hygiene Data'!$I$13,0,10*ROW('Hygiene Data'!I192))="","",OFFSET('Hygiene Data'!$I$13,0,10*ROW('Hygiene Data'!I192)))</f>
        <v/>
      </c>
    </row>
    <row r="199" spans="1:136" x14ac:dyDescent="0.25">
      <c r="A199" s="499" t="str">
        <f ca="1">+IF(OFFSET('Water Data'!$B$2,0,10*ROW('Water Data'!E193))="","",OFFSET('Water Data'!$B$2,0,10*ROW('Water Data'!E193)))</f>
        <v/>
      </c>
      <c r="B199" s="499"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26" t="str">
        <f t="shared" ref="C199:C207" ca="1" si="3">+IF(ISNUMBER(VALUE(MID(A199,5,4))), VALUE(MID(A199, 5,4)),"")</f>
        <v/>
      </c>
      <c r="D199" s="527"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27"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27"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27"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27"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27"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27"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27"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27"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27"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27"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27"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27"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27"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27"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27"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27"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27"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28"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28"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28"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28"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28"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28"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28"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28"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28"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28"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28"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28"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28"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28"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28"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28"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28"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28"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28"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28"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28"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28"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28"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28"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28"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28"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28"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28"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28"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28"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29"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605"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29"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29"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29"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29"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29"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29"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29"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29"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29"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29"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29"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29"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29"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29"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29"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29"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90" t="str">
        <f ca="1">+IF(OFFSET('Water Data'!$D$27,0,10*ROW('Water Data'!D193))="","",OFFSET('Water Data'!$D$27,0,10*ROW('Water Data'!D193)))</f>
        <v/>
      </c>
      <c r="BT199" s="390" t="str">
        <f ca="1">+IF(OFFSET('Water Data'!$D$28,0,10*ROW('Water Data'!D193))="","",OFFSET('Water Data'!$D$28,0,10*ROW('Water Data'!D193)))</f>
        <v/>
      </c>
      <c r="BU199" s="390" t="str">
        <f ca="1">+IF(OFFSET('Water Data'!$D$29,0,10*ROW('Water Data'!D193))="","",OFFSET('Water Data'!$D$29,0,10*ROW('Water Data'!D193)))</f>
        <v/>
      </c>
      <c r="BV199" s="390" t="str">
        <f ca="1">+IF(OFFSET('Water Data'!$E$27,0,10*ROW('Water Data'!E193))="","",OFFSET('Water Data'!$E$27,0,10*ROW('Water Data'!E193)))</f>
        <v/>
      </c>
      <c r="BW199" s="390" t="str">
        <f ca="1">+IF(OFFSET('Water Data'!$E$28,0,10*ROW('Water Data'!E193))="","",OFFSET('Water Data'!$E$28,0,10*ROW('Water Data'!E193)))</f>
        <v/>
      </c>
      <c r="BX199" s="390" t="str">
        <f ca="1">+IF(OFFSET('Water Data'!$E$29,0,10*ROW('Water Data'!E193))="","",OFFSET('Water Data'!$E$29,0,10*ROW('Water Data'!E193)))</f>
        <v/>
      </c>
      <c r="BY199" s="390" t="str">
        <f ca="1">+IF(OFFSET('Water Data'!$F$27,0,10*ROW('Water Data'!F193))="","",OFFSET('Water Data'!$F$27,0,10*ROW('Water Data'!F193)))</f>
        <v/>
      </c>
      <c r="BZ199" s="390" t="str">
        <f ca="1">+IF(OFFSET('Water Data'!$F$28,0,10*ROW('Water Data'!F193))="","",OFFSET('Water Data'!$F$28,0,10*ROW('Water Data'!F193)))</f>
        <v/>
      </c>
      <c r="CA199" s="390" t="str">
        <f ca="1">+IF(OFFSET('Water Data'!$F$29,0,10*ROW('Water Data'!F193))="","",OFFSET('Water Data'!$F$29,0,10*ROW('Water Data'!F193)))</f>
        <v/>
      </c>
      <c r="CB199" s="390" t="str">
        <f ca="1">+IF(OFFSET('Water Data'!$G$27,0,10*ROW('Water Data'!G193))="","",OFFSET('Water Data'!$G$27,0,10*ROW('Water Data'!G193)))</f>
        <v/>
      </c>
      <c r="CC199" s="390" t="str">
        <f ca="1">+IF(OFFSET('Water Data'!$G$28,0,10*ROW('Water Data'!G193))="","",OFFSET('Water Data'!$G$28,0,10*ROW('Water Data'!G193)))</f>
        <v/>
      </c>
      <c r="CD199" s="390" t="str">
        <f ca="1">+IF(OFFSET('Water Data'!$G$29,0,10*ROW('Water Data'!G193))="","",OFFSET('Water Data'!$G$29,0,10*ROW('Water Data'!G193)))</f>
        <v/>
      </c>
      <c r="CE199" s="390" t="str">
        <f ca="1">+IF(OFFSET('Water Data'!$H$27,0,10*ROW('Water Data'!H193))="","",OFFSET('Water Data'!$H$27,0,10*ROW('Water Data'!H193)))</f>
        <v/>
      </c>
      <c r="CF199" s="390" t="str">
        <f ca="1">+IF(OFFSET('Water Data'!$H$28,0,10*ROW('Water Data'!H193))="","",OFFSET('Water Data'!$H$28,0,10*ROW('Water Data'!H193)))</f>
        <v/>
      </c>
      <c r="CG199" s="390" t="str">
        <f ca="1">+IF(OFFSET('Water Data'!$H$29,0,10*ROW('Water Data'!H193))="","",OFFSET('Water Data'!$H$29,0,10*ROW('Water Data'!H193)))</f>
        <v/>
      </c>
      <c r="CH199" s="390" t="str">
        <f ca="1">+IF(OFFSET('Water Data'!$I$27,0,10*ROW('Water Data'!I193))="","",OFFSET('Water Data'!$I$27,0,10*ROW('Water Data'!I193)))</f>
        <v/>
      </c>
      <c r="CI199" s="390" t="str">
        <f ca="1">+IF(OFFSET('Water Data'!$I$28,0,10*ROW('Water Data'!I193))="","",OFFSET('Water Data'!$I$28,0,10*ROW('Water Data'!I193)))</f>
        <v/>
      </c>
      <c r="CJ199" s="390" t="str">
        <f ca="1">+IF(OFFSET('Water Data'!$I$29,0,10*ROW('Water Data'!I193))="","",OFFSET('Water Data'!$I$29,0,10*ROW('Water Data'!I193)))</f>
        <v/>
      </c>
      <c r="CK199" s="390" t="str">
        <f ca="1">+IF(OFFSET('Sanitation Data'!$D$28,0,10*ROW('Sanitation Data'!D193))="","",OFFSET('Sanitation Data'!$D$28,0,10*ROW('Sanitation Data'!D193)))</f>
        <v/>
      </c>
      <c r="CL199" s="390" t="str">
        <f ca="1">+IF(OFFSET('Sanitation Data'!$D$29,0,10*ROW('Sanitation Data'!D193))="","",OFFSET('Sanitation Data'!$D$29,0,10*ROW('Sanitation Data'!D193)))</f>
        <v/>
      </c>
      <c r="CM199" s="390" t="str">
        <f ca="1">+IF(OFFSET('Sanitation Data'!$D$30,0,10*ROW('Sanitation Data'!D193))="","",OFFSET('Sanitation Data'!$D$30,0,10*ROW('Sanitation Data'!D193)))</f>
        <v/>
      </c>
      <c r="CN199" s="390" t="str">
        <f ca="1">+IF(OFFSET('Sanitation Data'!$D$31,0,10*ROW('Sanitation Data'!D193))="","",OFFSET('Sanitation Data'!$D$31,0,10*ROW('Sanitation Data'!D193)))</f>
        <v/>
      </c>
      <c r="CO199" s="390" t="str">
        <f ca="1">+IF(OFFSET('Sanitation Data'!$D$32,0,10*ROW('Sanitation Data'!D193))="","",OFFSET('Sanitation Data'!$D$32,0,10*ROW('Sanitation Data'!D193)))</f>
        <v/>
      </c>
      <c r="CP199" s="390" t="str">
        <f ca="1">+IF(OFFSET('Sanitation Data'!$E$28,0,10*ROW('Sanitation Data'!E193))="","",OFFSET('Sanitation Data'!$E$28,0,10*ROW('Sanitation Data'!E193)))</f>
        <v/>
      </c>
      <c r="CQ199" s="390" t="str">
        <f ca="1">+IF(OFFSET('Sanitation Data'!$E$29,0,10*ROW('Sanitation Data'!E193))="","",OFFSET('Sanitation Data'!$E$29,0,10*ROW('Sanitation Data'!E193)))</f>
        <v/>
      </c>
      <c r="CR199" s="390" t="str">
        <f ca="1">+IF(OFFSET('Sanitation Data'!$E$30,0,10*ROW('Sanitation Data'!E193))="","",OFFSET('Sanitation Data'!$E$30,0,10*ROW('Sanitation Data'!E193)))</f>
        <v/>
      </c>
      <c r="CS199" s="390" t="str">
        <f ca="1">+IF(OFFSET('Sanitation Data'!$E$31,0,10*ROW('Sanitation Data'!E193))="","",OFFSET('Sanitation Data'!$E$31,0,10*ROW('Sanitation Data'!E193)))</f>
        <v/>
      </c>
      <c r="CT199" s="390" t="str">
        <f ca="1">+IF(OFFSET('Sanitation Data'!$E$32,0,10*ROW('Sanitation Data'!E193))="","",OFFSET('Sanitation Data'!$E$32,0,10*ROW('Sanitation Data'!E193)))</f>
        <v/>
      </c>
      <c r="CU199" s="390" t="str">
        <f ca="1">+IF(OFFSET('Sanitation Data'!$F$28,0,10*ROW('Sanitation Data'!F193))="","",OFFSET('Sanitation Data'!$F$28,0,10*ROW('Sanitation Data'!F193)))</f>
        <v/>
      </c>
      <c r="CV199" s="390" t="str">
        <f ca="1">+IF(OFFSET('Sanitation Data'!$F$29,0,10*ROW('Sanitation Data'!F193))="","",OFFSET('Sanitation Data'!$F$29,0,10*ROW('Sanitation Data'!F193)))</f>
        <v/>
      </c>
      <c r="CW199" s="390" t="str">
        <f ca="1">+IF(OFFSET('Sanitation Data'!$F$30,0,10*ROW('Sanitation Data'!F193))="","",OFFSET('Sanitation Data'!$F$30,0,10*ROW('Sanitation Data'!F193)))</f>
        <v/>
      </c>
      <c r="CX199" s="390" t="str">
        <f ca="1">+IF(OFFSET('Sanitation Data'!$F$31,0,10*ROW('Sanitation Data'!F193))="","",OFFSET('Sanitation Data'!$F$31,0,10*ROW('Sanitation Data'!F193)))</f>
        <v/>
      </c>
      <c r="CY199" s="390" t="str">
        <f ca="1">+IF(OFFSET('Sanitation Data'!$F$32,0,10*ROW('Sanitation Data'!F193))="","",OFFSET('Sanitation Data'!$F$32,0,10*ROW('Sanitation Data'!F193)))</f>
        <v/>
      </c>
      <c r="CZ199" s="390" t="str">
        <f ca="1">+IF(OFFSET('Sanitation Data'!$G$28,0,10*ROW('Sanitation Data'!G193))="","",OFFSET('Sanitation Data'!$G$28,0,10*ROW('Sanitation Data'!G193)))</f>
        <v/>
      </c>
      <c r="DA199" s="390" t="str">
        <f ca="1">+IF(OFFSET('Sanitation Data'!$G$29,0,10*ROW('Sanitation Data'!G193))="","",OFFSET('Sanitation Data'!$G$29,0,10*ROW('Sanitation Data'!G193)))</f>
        <v/>
      </c>
      <c r="DB199" s="390" t="str">
        <f ca="1">+IF(OFFSET('Sanitation Data'!$G$30,0,10*ROW('Sanitation Data'!G193))="","",OFFSET('Sanitation Data'!$G$30,0,10*ROW('Sanitation Data'!G193)))</f>
        <v/>
      </c>
      <c r="DC199" s="390" t="str">
        <f ca="1">+IF(OFFSET('Sanitation Data'!$G$31,0,10*ROW('Sanitation Data'!G193))="","",OFFSET('Sanitation Data'!$G$31,0,10*ROW('Sanitation Data'!G193)))</f>
        <v/>
      </c>
      <c r="DD199" s="390" t="str">
        <f ca="1">+IF(OFFSET('Sanitation Data'!$G$32,0,10*ROW('Sanitation Data'!G193))="","",OFFSET('Sanitation Data'!$G$32,0,10*ROW('Sanitation Data'!G193)))</f>
        <v/>
      </c>
      <c r="DE199" s="390" t="str">
        <f ca="1">+IF(OFFSET('Sanitation Data'!$H$28,0,10*ROW('Sanitation Data'!H193))="","",OFFSET('Sanitation Data'!$H$28,0,10*ROW('Sanitation Data'!H193)))</f>
        <v/>
      </c>
      <c r="DF199" s="390" t="str">
        <f ca="1">+IF(OFFSET('Sanitation Data'!$H$29,0,10*ROW('Sanitation Data'!H193))="","",OFFSET('Sanitation Data'!$H$29,0,10*ROW('Sanitation Data'!H193)))</f>
        <v/>
      </c>
      <c r="DG199" s="390" t="str">
        <f ca="1">+IF(OFFSET('Sanitation Data'!$H$30,0,10*ROW('Sanitation Data'!H193))="","",OFFSET('Sanitation Data'!$H$30,0,10*ROW('Sanitation Data'!H193)))</f>
        <v/>
      </c>
      <c r="DH199" s="390" t="str">
        <f ca="1">+IF(OFFSET('Sanitation Data'!$H$31,0,10*ROW('Sanitation Data'!H193))="","",OFFSET('Sanitation Data'!$H$31,0,10*ROW('Sanitation Data'!H193)))</f>
        <v/>
      </c>
      <c r="DI199" s="390" t="str">
        <f ca="1">+IF(OFFSET('Sanitation Data'!$H$32,0,10*ROW('Sanitation Data'!H193))="","",OFFSET('Sanitation Data'!$H$32,0,10*ROW('Sanitation Data'!H193)))</f>
        <v/>
      </c>
      <c r="DJ199" s="390" t="str">
        <f ca="1">+IF(OFFSET('Sanitation Data'!$I$28,0,10*ROW('Sanitation Data'!I193))="","",OFFSET('Sanitation Data'!$I$28,0,10*ROW('Sanitation Data'!I193)))</f>
        <v/>
      </c>
      <c r="DK199" s="390" t="str">
        <f ca="1">+IF(OFFSET('Sanitation Data'!$I$29,0,10*ROW('Sanitation Data'!I193))="","",OFFSET('Sanitation Data'!$I$29,0,10*ROW('Sanitation Data'!I193)))</f>
        <v/>
      </c>
      <c r="DL199" s="390" t="str">
        <f ca="1">+IF(OFFSET('Sanitation Data'!$I$30,0,10*ROW('Sanitation Data'!I193))="","",OFFSET('Sanitation Data'!$I$30,0,10*ROW('Sanitation Data'!I193)))</f>
        <v/>
      </c>
      <c r="DM199" s="390" t="str">
        <f ca="1">+IF(OFFSET('Sanitation Data'!$I$31,0,10*ROW('Sanitation Data'!I193))="","",OFFSET('Sanitation Data'!$I$31,0,10*ROW('Sanitation Data'!I193)))</f>
        <v/>
      </c>
      <c r="DN199" s="390" t="str">
        <f ca="1">+IF(OFFSET('Sanitation Data'!$I$32,0,10*ROW('Sanitation Data'!I193))="","",OFFSET('Sanitation Data'!$I$32,0,10*ROW('Sanitation Data'!I193)))</f>
        <v/>
      </c>
      <c r="DO199" s="390" t="str">
        <f ca="1">+IF(OFFSET('Hygiene Data'!$D$11,0,10*ROW('Hygiene Data'!D193))="","",OFFSET('Hygiene Data'!$D$11,0,10*ROW('Hygiene Data'!D193)))</f>
        <v/>
      </c>
      <c r="DP199" s="390" t="str">
        <f ca="1">+IF(OFFSET('Hygiene Data'!$D$12,0,10*ROW('Hygiene Data'!D193))="","",OFFSET('Hygiene Data'!$D$12,0,10*ROW('Hygiene Data'!D193)))</f>
        <v/>
      </c>
      <c r="DQ199" s="390" t="str">
        <f ca="1">+IF(OFFSET('Hygiene Data'!$D$13,0,10*ROW('Hygiene Data'!D193))="","",OFFSET('Hygiene Data'!$D$13,0,10*ROW('Hygiene Data'!D193)))</f>
        <v/>
      </c>
      <c r="DR199" s="390" t="str">
        <f ca="1">+IF(OFFSET('Hygiene Data'!$E$11,0,10*ROW('Hygiene Data'!E193))="","",OFFSET('Hygiene Data'!$E$11,0,10*ROW('Hygiene Data'!E193)))</f>
        <v/>
      </c>
      <c r="DS199" s="390" t="str">
        <f ca="1">+IF(OFFSET('Hygiene Data'!$E$12,0,10*ROW('Hygiene Data'!E193))="","",OFFSET('Hygiene Data'!$E$12,0,10*ROW('Hygiene Data'!E193)))</f>
        <v/>
      </c>
      <c r="DT199" s="390" t="str">
        <f ca="1">+IF(OFFSET('Hygiene Data'!$E$13,0,10*ROW('Hygiene Data'!E193))="","",OFFSET('Hygiene Data'!$E$13,0,10*ROW('Hygiene Data'!E193)))</f>
        <v/>
      </c>
      <c r="DU199" s="390" t="str">
        <f ca="1">+IF(OFFSET('Hygiene Data'!$F$11,0,10*ROW('Hygiene Data'!F193))="","",OFFSET('Hygiene Data'!$F$11,0,10*ROW('Hygiene Data'!F193)))</f>
        <v/>
      </c>
      <c r="DV199" s="390" t="str">
        <f ca="1">+IF(OFFSET('Hygiene Data'!$F$12,0,10*ROW('Hygiene Data'!F193))="","",OFFSET('Hygiene Data'!$F$12,0,10*ROW('Hygiene Data'!F193)))</f>
        <v/>
      </c>
      <c r="DW199" s="390" t="str">
        <f ca="1">+IF(OFFSET('Hygiene Data'!$F$13,0,10*ROW('Hygiene Data'!F193))="","",OFFSET('Hygiene Data'!$F$13,0,10*ROW('Hygiene Data'!F193)))</f>
        <v/>
      </c>
      <c r="DX199" s="390" t="str">
        <f ca="1">+IF(OFFSET('Hygiene Data'!$G$11,0,10*ROW('Hygiene Data'!G193))="","",OFFSET('Hygiene Data'!$G$11,0,10*ROW('Hygiene Data'!G193)))</f>
        <v/>
      </c>
      <c r="DY199" s="390" t="str">
        <f ca="1">+IF(OFFSET('Hygiene Data'!$G$12,0,10*ROW('Hygiene Data'!G193))="","",OFFSET('Hygiene Data'!$G$12,0,10*ROW('Hygiene Data'!G193)))</f>
        <v/>
      </c>
      <c r="DZ199" s="390" t="str">
        <f ca="1">+IF(OFFSET('Hygiene Data'!$G$13,0,10*ROW('Hygiene Data'!G193))="","",OFFSET('Hygiene Data'!$G$13,0,10*ROW('Hygiene Data'!G193)))</f>
        <v/>
      </c>
      <c r="EA199" s="390" t="str">
        <f ca="1">+IF(OFFSET('Hygiene Data'!$H$11,0,10*ROW('Hygiene Data'!H193))="","",OFFSET('Hygiene Data'!$H$11,0,10*ROW('Hygiene Data'!H193)))</f>
        <v/>
      </c>
      <c r="EB199" s="390" t="str">
        <f ca="1">+IF(OFFSET('Hygiene Data'!$H$12,0,10*ROW('Hygiene Data'!H193))="","",OFFSET('Hygiene Data'!$H$12,0,10*ROW('Hygiene Data'!H193)))</f>
        <v/>
      </c>
      <c r="EC199" s="390" t="str">
        <f ca="1">+IF(OFFSET('Hygiene Data'!$H$13,0,10*ROW('Hygiene Data'!H193))="","",OFFSET('Hygiene Data'!$H$13,0,10*ROW('Hygiene Data'!H193)))</f>
        <v/>
      </c>
      <c r="ED199" s="390" t="str">
        <f ca="1">+IF(OFFSET('Hygiene Data'!$I$11,0,10*ROW('Hygiene Data'!I193))="","",OFFSET('Hygiene Data'!$I$11,0,10*ROW('Hygiene Data'!I193)))</f>
        <v/>
      </c>
      <c r="EE199" s="390" t="str">
        <f ca="1">+IF(OFFSET('Hygiene Data'!$I$12,0,10*ROW('Hygiene Data'!I193))="","",OFFSET('Hygiene Data'!$I$12,0,10*ROW('Hygiene Data'!I193)))</f>
        <v/>
      </c>
      <c r="EF199" s="390" t="str">
        <f ca="1">+IF(OFFSET('Hygiene Data'!$I$13,0,10*ROW('Hygiene Data'!I193))="","",OFFSET('Hygiene Data'!$I$13,0,10*ROW('Hygiene Data'!I193)))</f>
        <v/>
      </c>
    </row>
    <row r="200" spans="1:136" x14ac:dyDescent="0.25">
      <c r="A200" s="499" t="str">
        <f ca="1">+IF(OFFSET('Water Data'!$B$2,0,10*ROW('Water Data'!E194))="","",OFFSET('Water Data'!$B$2,0,10*ROW('Water Data'!E194)))</f>
        <v/>
      </c>
      <c r="B200" s="499"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26" t="str">
        <f t="shared" ca="1" si="3"/>
        <v/>
      </c>
      <c r="D200" s="527"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27"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27"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27"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27"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27"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27"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27"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27"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27"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27"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27"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27"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27"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27"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27"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27"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27"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28"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28"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28"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28"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28"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28"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28"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28"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28"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28"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28"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28"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28"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28"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28"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28"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28"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28"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28"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28"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28"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28"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28"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28"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28"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28"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28"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28"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28"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28"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29"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605"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29"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29"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29"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29"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29"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29"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29"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29"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29"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29"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29"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29"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29"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29"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29"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29"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90" t="str">
        <f ca="1">+IF(OFFSET('Water Data'!$D$27,0,10*ROW('Water Data'!D194))="","",OFFSET('Water Data'!$D$27,0,10*ROW('Water Data'!D194)))</f>
        <v/>
      </c>
      <c r="BT200" s="390" t="str">
        <f ca="1">+IF(OFFSET('Water Data'!$D$28,0,10*ROW('Water Data'!D194))="","",OFFSET('Water Data'!$D$28,0,10*ROW('Water Data'!D194)))</f>
        <v/>
      </c>
      <c r="BU200" s="390" t="str">
        <f ca="1">+IF(OFFSET('Water Data'!$D$29,0,10*ROW('Water Data'!D194))="","",OFFSET('Water Data'!$D$29,0,10*ROW('Water Data'!D194)))</f>
        <v/>
      </c>
      <c r="BV200" s="390" t="str">
        <f ca="1">+IF(OFFSET('Water Data'!$E$27,0,10*ROW('Water Data'!E194))="","",OFFSET('Water Data'!$E$27,0,10*ROW('Water Data'!E194)))</f>
        <v/>
      </c>
      <c r="BW200" s="390" t="str">
        <f ca="1">+IF(OFFSET('Water Data'!$E$28,0,10*ROW('Water Data'!E194))="","",OFFSET('Water Data'!$E$28,0,10*ROW('Water Data'!E194)))</f>
        <v/>
      </c>
      <c r="BX200" s="390" t="str">
        <f ca="1">+IF(OFFSET('Water Data'!$E$29,0,10*ROW('Water Data'!E194))="","",OFFSET('Water Data'!$E$29,0,10*ROW('Water Data'!E194)))</f>
        <v/>
      </c>
      <c r="BY200" s="390" t="str">
        <f ca="1">+IF(OFFSET('Water Data'!$F$27,0,10*ROW('Water Data'!F194))="","",OFFSET('Water Data'!$F$27,0,10*ROW('Water Data'!F194)))</f>
        <v/>
      </c>
      <c r="BZ200" s="390" t="str">
        <f ca="1">+IF(OFFSET('Water Data'!$F$28,0,10*ROW('Water Data'!F194))="","",OFFSET('Water Data'!$F$28,0,10*ROW('Water Data'!F194)))</f>
        <v/>
      </c>
      <c r="CA200" s="390" t="str">
        <f ca="1">+IF(OFFSET('Water Data'!$F$29,0,10*ROW('Water Data'!F194))="","",OFFSET('Water Data'!$F$29,0,10*ROW('Water Data'!F194)))</f>
        <v/>
      </c>
      <c r="CB200" s="390" t="str">
        <f ca="1">+IF(OFFSET('Water Data'!$G$27,0,10*ROW('Water Data'!G194))="","",OFFSET('Water Data'!$G$27,0,10*ROW('Water Data'!G194)))</f>
        <v/>
      </c>
      <c r="CC200" s="390" t="str">
        <f ca="1">+IF(OFFSET('Water Data'!$G$28,0,10*ROW('Water Data'!G194))="","",OFFSET('Water Data'!$G$28,0,10*ROW('Water Data'!G194)))</f>
        <v/>
      </c>
      <c r="CD200" s="390" t="str">
        <f ca="1">+IF(OFFSET('Water Data'!$G$29,0,10*ROW('Water Data'!G194))="","",OFFSET('Water Data'!$G$29,0,10*ROW('Water Data'!G194)))</f>
        <v/>
      </c>
      <c r="CE200" s="390" t="str">
        <f ca="1">+IF(OFFSET('Water Data'!$H$27,0,10*ROW('Water Data'!H194))="","",OFFSET('Water Data'!$H$27,0,10*ROW('Water Data'!H194)))</f>
        <v/>
      </c>
      <c r="CF200" s="390" t="str">
        <f ca="1">+IF(OFFSET('Water Data'!$H$28,0,10*ROW('Water Data'!H194))="","",OFFSET('Water Data'!$H$28,0,10*ROW('Water Data'!H194)))</f>
        <v/>
      </c>
      <c r="CG200" s="390" t="str">
        <f ca="1">+IF(OFFSET('Water Data'!$H$29,0,10*ROW('Water Data'!H194))="","",OFFSET('Water Data'!$H$29,0,10*ROW('Water Data'!H194)))</f>
        <v/>
      </c>
      <c r="CH200" s="390" t="str">
        <f ca="1">+IF(OFFSET('Water Data'!$I$27,0,10*ROW('Water Data'!I194))="","",OFFSET('Water Data'!$I$27,0,10*ROW('Water Data'!I194)))</f>
        <v/>
      </c>
      <c r="CI200" s="390" t="str">
        <f ca="1">+IF(OFFSET('Water Data'!$I$28,0,10*ROW('Water Data'!I194))="","",OFFSET('Water Data'!$I$28,0,10*ROW('Water Data'!I194)))</f>
        <v/>
      </c>
      <c r="CJ200" s="390" t="str">
        <f ca="1">+IF(OFFSET('Water Data'!$I$29,0,10*ROW('Water Data'!I194))="","",OFFSET('Water Data'!$I$29,0,10*ROW('Water Data'!I194)))</f>
        <v/>
      </c>
      <c r="CK200" s="390" t="str">
        <f ca="1">+IF(OFFSET('Sanitation Data'!$D$28,0,10*ROW('Sanitation Data'!D194))="","",OFFSET('Sanitation Data'!$D$28,0,10*ROW('Sanitation Data'!D194)))</f>
        <v/>
      </c>
      <c r="CL200" s="390" t="str">
        <f ca="1">+IF(OFFSET('Sanitation Data'!$D$29,0,10*ROW('Sanitation Data'!D194))="","",OFFSET('Sanitation Data'!$D$29,0,10*ROW('Sanitation Data'!D194)))</f>
        <v/>
      </c>
      <c r="CM200" s="390" t="str">
        <f ca="1">+IF(OFFSET('Sanitation Data'!$D$30,0,10*ROW('Sanitation Data'!D194))="","",OFFSET('Sanitation Data'!$D$30,0,10*ROW('Sanitation Data'!D194)))</f>
        <v/>
      </c>
      <c r="CN200" s="390" t="str">
        <f ca="1">+IF(OFFSET('Sanitation Data'!$D$31,0,10*ROW('Sanitation Data'!D194))="","",OFFSET('Sanitation Data'!$D$31,0,10*ROW('Sanitation Data'!D194)))</f>
        <v/>
      </c>
      <c r="CO200" s="390" t="str">
        <f ca="1">+IF(OFFSET('Sanitation Data'!$D$32,0,10*ROW('Sanitation Data'!D194))="","",OFFSET('Sanitation Data'!$D$32,0,10*ROW('Sanitation Data'!D194)))</f>
        <v/>
      </c>
      <c r="CP200" s="390" t="str">
        <f ca="1">+IF(OFFSET('Sanitation Data'!$E$28,0,10*ROW('Sanitation Data'!E194))="","",OFFSET('Sanitation Data'!$E$28,0,10*ROW('Sanitation Data'!E194)))</f>
        <v/>
      </c>
      <c r="CQ200" s="390" t="str">
        <f ca="1">+IF(OFFSET('Sanitation Data'!$E$29,0,10*ROW('Sanitation Data'!E194))="","",OFFSET('Sanitation Data'!$E$29,0,10*ROW('Sanitation Data'!E194)))</f>
        <v/>
      </c>
      <c r="CR200" s="390" t="str">
        <f ca="1">+IF(OFFSET('Sanitation Data'!$E$30,0,10*ROW('Sanitation Data'!E194))="","",OFFSET('Sanitation Data'!$E$30,0,10*ROW('Sanitation Data'!E194)))</f>
        <v/>
      </c>
      <c r="CS200" s="390" t="str">
        <f ca="1">+IF(OFFSET('Sanitation Data'!$E$31,0,10*ROW('Sanitation Data'!E194))="","",OFFSET('Sanitation Data'!$E$31,0,10*ROW('Sanitation Data'!E194)))</f>
        <v/>
      </c>
      <c r="CT200" s="390" t="str">
        <f ca="1">+IF(OFFSET('Sanitation Data'!$E$32,0,10*ROW('Sanitation Data'!E194))="","",OFFSET('Sanitation Data'!$E$32,0,10*ROW('Sanitation Data'!E194)))</f>
        <v/>
      </c>
      <c r="CU200" s="390" t="str">
        <f ca="1">+IF(OFFSET('Sanitation Data'!$F$28,0,10*ROW('Sanitation Data'!F194))="","",OFFSET('Sanitation Data'!$F$28,0,10*ROW('Sanitation Data'!F194)))</f>
        <v/>
      </c>
      <c r="CV200" s="390" t="str">
        <f ca="1">+IF(OFFSET('Sanitation Data'!$F$29,0,10*ROW('Sanitation Data'!F194))="","",OFFSET('Sanitation Data'!$F$29,0,10*ROW('Sanitation Data'!F194)))</f>
        <v/>
      </c>
      <c r="CW200" s="390" t="str">
        <f ca="1">+IF(OFFSET('Sanitation Data'!$F$30,0,10*ROW('Sanitation Data'!F194))="","",OFFSET('Sanitation Data'!$F$30,0,10*ROW('Sanitation Data'!F194)))</f>
        <v/>
      </c>
      <c r="CX200" s="390" t="str">
        <f ca="1">+IF(OFFSET('Sanitation Data'!$F$31,0,10*ROW('Sanitation Data'!F194))="","",OFFSET('Sanitation Data'!$F$31,0,10*ROW('Sanitation Data'!F194)))</f>
        <v/>
      </c>
      <c r="CY200" s="390" t="str">
        <f ca="1">+IF(OFFSET('Sanitation Data'!$F$32,0,10*ROW('Sanitation Data'!F194))="","",OFFSET('Sanitation Data'!$F$32,0,10*ROW('Sanitation Data'!F194)))</f>
        <v/>
      </c>
      <c r="CZ200" s="390" t="str">
        <f ca="1">+IF(OFFSET('Sanitation Data'!$G$28,0,10*ROW('Sanitation Data'!G194))="","",OFFSET('Sanitation Data'!$G$28,0,10*ROW('Sanitation Data'!G194)))</f>
        <v/>
      </c>
      <c r="DA200" s="390" t="str">
        <f ca="1">+IF(OFFSET('Sanitation Data'!$G$29,0,10*ROW('Sanitation Data'!G194))="","",OFFSET('Sanitation Data'!$G$29,0,10*ROW('Sanitation Data'!G194)))</f>
        <v/>
      </c>
      <c r="DB200" s="390" t="str">
        <f ca="1">+IF(OFFSET('Sanitation Data'!$G$30,0,10*ROW('Sanitation Data'!G194))="","",OFFSET('Sanitation Data'!$G$30,0,10*ROW('Sanitation Data'!G194)))</f>
        <v/>
      </c>
      <c r="DC200" s="390" t="str">
        <f ca="1">+IF(OFFSET('Sanitation Data'!$G$31,0,10*ROW('Sanitation Data'!G194))="","",OFFSET('Sanitation Data'!$G$31,0,10*ROW('Sanitation Data'!G194)))</f>
        <v/>
      </c>
      <c r="DD200" s="390" t="str">
        <f ca="1">+IF(OFFSET('Sanitation Data'!$G$32,0,10*ROW('Sanitation Data'!G194))="","",OFFSET('Sanitation Data'!$G$32,0,10*ROW('Sanitation Data'!G194)))</f>
        <v/>
      </c>
      <c r="DE200" s="390" t="str">
        <f ca="1">+IF(OFFSET('Sanitation Data'!$H$28,0,10*ROW('Sanitation Data'!H194))="","",OFFSET('Sanitation Data'!$H$28,0,10*ROW('Sanitation Data'!H194)))</f>
        <v/>
      </c>
      <c r="DF200" s="390" t="str">
        <f ca="1">+IF(OFFSET('Sanitation Data'!$H$29,0,10*ROW('Sanitation Data'!H194))="","",OFFSET('Sanitation Data'!$H$29,0,10*ROW('Sanitation Data'!H194)))</f>
        <v/>
      </c>
      <c r="DG200" s="390" t="str">
        <f ca="1">+IF(OFFSET('Sanitation Data'!$H$30,0,10*ROW('Sanitation Data'!H194))="","",OFFSET('Sanitation Data'!$H$30,0,10*ROW('Sanitation Data'!H194)))</f>
        <v/>
      </c>
      <c r="DH200" s="390" t="str">
        <f ca="1">+IF(OFFSET('Sanitation Data'!$H$31,0,10*ROW('Sanitation Data'!H194))="","",OFFSET('Sanitation Data'!$H$31,0,10*ROW('Sanitation Data'!H194)))</f>
        <v/>
      </c>
      <c r="DI200" s="390" t="str">
        <f ca="1">+IF(OFFSET('Sanitation Data'!$H$32,0,10*ROW('Sanitation Data'!H194))="","",OFFSET('Sanitation Data'!$H$32,0,10*ROW('Sanitation Data'!H194)))</f>
        <v/>
      </c>
      <c r="DJ200" s="390" t="str">
        <f ca="1">+IF(OFFSET('Sanitation Data'!$I$28,0,10*ROW('Sanitation Data'!I194))="","",OFFSET('Sanitation Data'!$I$28,0,10*ROW('Sanitation Data'!I194)))</f>
        <v/>
      </c>
      <c r="DK200" s="390" t="str">
        <f ca="1">+IF(OFFSET('Sanitation Data'!$I$29,0,10*ROW('Sanitation Data'!I194))="","",OFFSET('Sanitation Data'!$I$29,0,10*ROW('Sanitation Data'!I194)))</f>
        <v/>
      </c>
      <c r="DL200" s="390" t="str">
        <f ca="1">+IF(OFFSET('Sanitation Data'!$I$30,0,10*ROW('Sanitation Data'!I194))="","",OFFSET('Sanitation Data'!$I$30,0,10*ROW('Sanitation Data'!I194)))</f>
        <v/>
      </c>
      <c r="DM200" s="390" t="str">
        <f ca="1">+IF(OFFSET('Sanitation Data'!$I$31,0,10*ROW('Sanitation Data'!I194))="","",OFFSET('Sanitation Data'!$I$31,0,10*ROW('Sanitation Data'!I194)))</f>
        <v/>
      </c>
      <c r="DN200" s="390" t="str">
        <f ca="1">+IF(OFFSET('Sanitation Data'!$I$32,0,10*ROW('Sanitation Data'!I194))="","",OFFSET('Sanitation Data'!$I$32,0,10*ROW('Sanitation Data'!I194)))</f>
        <v/>
      </c>
      <c r="DO200" s="390" t="str">
        <f ca="1">+IF(OFFSET('Hygiene Data'!$D$11,0,10*ROW('Hygiene Data'!D194))="","",OFFSET('Hygiene Data'!$D$11,0,10*ROW('Hygiene Data'!D194)))</f>
        <v/>
      </c>
      <c r="DP200" s="390" t="str">
        <f ca="1">+IF(OFFSET('Hygiene Data'!$D$12,0,10*ROW('Hygiene Data'!D194))="","",OFFSET('Hygiene Data'!$D$12,0,10*ROW('Hygiene Data'!D194)))</f>
        <v/>
      </c>
      <c r="DQ200" s="390" t="str">
        <f ca="1">+IF(OFFSET('Hygiene Data'!$D$13,0,10*ROW('Hygiene Data'!D194))="","",OFFSET('Hygiene Data'!$D$13,0,10*ROW('Hygiene Data'!D194)))</f>
        <v/>
      </c>
      <c r="DR200" s="390" t="str">
        <f ca="1">+IF(OFFSET('Hygiene Data'!$E$11,0,10*ROW('Hygiene Data'!E194))="","",OFFSET('Hygiene Data'!$E$11,0,10*ROW('Hygiene Data'!E194)))</f>
        <v/>
      </c>
      <c r="DS200" s="390" t="str">
        <f ca="1">+IF(OFFSET('Hygiene Data'!$E$12,0,10*ROW('Hygiene Data'!E194))="","",OFFSET('Hygiene Data'!$E$12,0,10*ROW('Hygiene Data'!E194)))</f>
        <v/>
      </c>
      <c r="DT200" s="390" t="str">
        <f ca="1">+IF(OFFSET('Hygiene Data'!$E$13,0,10*ROW('Hygiene Data'!E194))="","",OFFSET('Hygiene Data'!$E$13,0,10*ROW('Hygiene Data'!E194)))</f>
        <v/>
      </c>
      <c r="DU200" s="390" t="str">
        <f ca="1">+IF(OFFSET('Hygiene Data'!$F$11,0,10*ROW('Hygiene Data'!F194))="","",OFFSET('Hygiene Data'!$F$11,0,10*ROW('Hygiene Data'!F194)))</f>
        <v/>
      </c>
      <c r="DV200" s="390" t="str">
        <f ca="1">+IF(OFFSET('Hygiene Data'!$F$12,0,10*ROW('Hygiene Data'!F194))="","",OFFSET('Hygiene Data'!$F$12,0,10*ROW('Hygiene Data'!F194)))</f>
        <v/>
      </c>
      <c r="DW200" s="390" t="str">
        <f ca="1">+IF(OFFSET('Hygiene Data'!$F$13,0,10*ROW('Hygiene Data'!F194))="","",OFFSET('Hygiene Data'!$F$13,0,10*ROW('Hygiene Data'!F194)))</f>
        <v/>
      </c>
      <c r="DX200" s="390" t="str">
        <f ca="1">+IF(OFFSET('Hygiene Data'!$G$11,0,10*ROW('Hygiene Data'!G194))="","",OFFSET('Hygiene Data'!$G$11,0,10*ROW('Hygiene Data'!G194)))</f>
        <v/>
      </c>
      <c r="DY200" s="390" t="str">
        <f ca="1">+IF(OFFSET('Hygiene Data'!$G$12,0,10*ROW('Hygiene Data'!G194))="","",OFFSET('Hygiene Data'!$G$12,0,10*ROW('Hygiene Data'!G194)))</f>
        <v/>
      </c>
      <c r="DZ200" s="390" t="str">
        <f ca="1">+IF(OFFSET('Hygiene Data'!$G$13,0,10*ROW('Hygiene Data'!G194))="","",OFFSET('Hygiene Data'!$G$13,0,10*ROW('Hygiene Data'!G194)))</f>
        <v/>
      </c>
      <c r="EA200" s="390" t="str">
        <f ca="1">+IF(OFFSET('Hygiene Data'!$H$11,0,10*ROW('Hygiene Data'!H194))="","",OFFSET('Hygiene Data'!$H$11,0,10*ROW('Hygiene Data'!H194)))</f>
        <v/>
      </c>
      <c r="EB200" s="390" t="str">
        <f ca="1">+IF(OFFSET('Hygiene Data'!$H$12,0,10*ROW('Hygiene Data'!H194))="","",OFFSET('Hygiene Data'!$H$12,0,10*ROW('Hygiene Data'!H194)))</f>
        <v/>
      </c>
      <c r="EC200" s="390" t="str">
        <f ca="1">+IF(OFFSET('Hygiene Data'!$H$13,0,10*ROW('Hygiene Data'!H194))="","",OFFSET('Hygiene Data'!$H$13,0,10*ROW('Hygiene Data'!H194)))</f>
        <v/>
      </c>
      <c r="ED200" s="390" t="str">
        <f ca="1">+IF(OFFSET('Hygiene Data'!$I$11,0,10*ROW('Hygiene Data'!I194))="","",OFFSET('Hygiene Data'!$I$11,0,10*ROW('Hygiene Data'!I194)))</f>
        <v/>
      </c>
      <c r="EE200" s="390" t="str">
        <f ca="1">+IF(OFFSET('Hygiene Data'!$I$12,0,10*ROW('Hygiene Data'!I194))="","",OFFSET('Hygiene Data'!$I$12,0,10*ROW('Hygiene Data'!I194)))</f>
        <v/>
      </c>
      <c r="EF200" s="390" t="str">
        <f ca="1">+IF(OFFSET('Hygiene Data'!$I$13,0,10*ROW('Hygiene Data'!I194))="","",OFFSET('Hygiene Data'!$I$13,0,10*ROW('Hygiene Data'!I194)))</f>
        <v/>
      </c>
    </row>
    <row r="201" spans="1:136" x14ac:dyDescent="0.25">
      <c r="A201" s="499" t="str">
        <f ca="1">+IF(OFFSET('Water Data'!$B$2,0,10*ROW('Water Data'!E195))="","",OFFSET('Water Data'!$B$2,0,10*ROW('Water Data'!E195)))</f>
        <v/>
      </c>
      <c r="B201" s="499"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26" t="str">
        <f t="shared" ca="1" si="3"/>
        <v/>
      </c>
      <c r="D201" s="527"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27"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27"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27"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27"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27"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27"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27"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27"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27"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27"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27"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27"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27"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27"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27"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27"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27"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28"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28"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28"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28"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28"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28"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28"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28"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28"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28"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28"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28"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28"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28"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28"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28"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28"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28"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28"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28"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28"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28"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28"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28"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28"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28"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28"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28"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28"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28"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29"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605"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29"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29"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29"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29"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29"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29"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29"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29"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29"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29"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29"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29"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29"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29"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29"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29"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90" t="str">
        <f ca="1">+IF(OFFSET('Water Data'!$D$27,0,10*ROW('Water Data'!D195))="","",OFFSET('Water Data'!$D$27,0,10*ROW('Water Data'!D195)))</f>
        <v/>
      </c>
      <c r="BT201" s="390" t="str">
        <f ca="1">+IF(OFFSET('Water Data'!$D$28,0,10*ROW('Water Data'!D195))="","",OFFSET('Water Data'!$D$28,0,10*ROW('Water Data'!D195)))</f>
        <v/>
      </c>
      <c r="BU201" s="390" t="str">
        <f ca="1">+IF(OFFSET('Water Data'!$D$29,0,10*ROW('Water Data'!D195))="","",OFFSET('Water Data'!$D$29,0,10*ROW('Water Data'!D195)))</f>
        <v/>
      </c>
      <c r="BV201" s="390" t="str">
        <f ca="1">+IF(OFFSET('Water Data'!$E$27,0,10*ROW('Water Data'!E195))="","",OFFSET('Water Data'!$E$27,0,10*ROW('Water Data'!E195)))</f>
        <v/>
      </c>
      <c r="BW201" s="390" t="str">
        <f ca="1">+IF(OFFSET('Water Data'!$E$28,0,10*ROW('Water Data'!E195))="","",OFFSET('Water Data'!$E$28,0,10*ROW('Water Data'!E195)))</f>
        <v/>
      </c>
      <c r="BX201" s="390" t="str">
        <f ca="1">+IF(OFFSET('Water Data'!$E$29,0,10*ROW('Water Data'!E195))="","",OFFSET('Water Data'!$E$29,0,10*ROW('Water Data'!E195)))</f>
        <v/>
      </c>
      <c r="BY201" s="390" t="str">
        <f ca="1">+IF(OFFSET('Water Data'!$F$27,0,10*ROW('Water Data'!F195))="","",OFFSET('Water Data'!$F$27,0,10*ROW('Water Data'!F195)))</f>
        <v/>
      </c>
      <c r="BZ201" s="390" t="str">
        <f ca="1">+IF(OFFSET('Water Data'!$F$28,0,10*ROW('Water Data'!F195))="","",OFFSET('Water Data'!$F$28,0,10*ROW('Water Data'!F195)))</f>
        <v/>
      </c>
      <c r="CA201" s="390" t="str">
        <f ca="1">+IF(OFFSET('Water Data'!$F$29,0,10*ROW('Water Data'!F195))="","",OFFSET('Water Data'!$F$29,0,10*ROW('Water Data'!F195)))</f>
        <v/>
      </c>
      <c r="CB201" s="390" t="str">
        <f ca="1">+IF(OFFSET('Water Data'!$G$27,0,10*ROW('Water Data'!G195))="","",OFFSET('Water Data'!$G$27,0,10*ROW('Water Data'!G195)))</f>
        <v/>
      </c>
      <c r="CC201" s="390" t="str">
        <f ca="1">+IF(OFFSET('Water Data'!$G$28,0,10*ROW('Water Data'!G195))="","",OFFSET('Water Data'!$G$28,0,10*ROW('Water Data'!G195)))</f>
        <v/>
      </c>
      <c r="CD201" s="390" t="str">
        <f ca="1">+IF(OFFSET('Water Data'!$G$29,0,10*ROW('Water Data'!G195))="","",OFFSET('Water Data'!$G$29,0,10*ROW('Water Data'!G195)))</f>
        <v/>
      </c>
      <c r="CE201" s="390" t="str">
        <f ca="1">+IF(OFFSET('Water Data'!$H$27,0,10*ROW('Water Data'!H195))="","",OFFSET('Water Data'!$H$27,0,10*ROW('Water Data'!H195)))</f>
        <v/>
      </c>
      <c r="CF201" s="390" t="str">
        <f ca="1">+IF(OFFSET('Water Data'!$H$28,0,10*ROW('Water Data'!H195))="","",OFFSET('Water Data'!$H$28,0,10*ROW('Water Data'!H195)))</f>
        <v/>
      </c>
      <c r="CG201" s="390" t="str">
        <f ca="1">+IF(OFFSET('Water Data'!$H$29,0,10*ROW('Water Data'!H195))="","",OFFSET('Water Data'!$H$29,0,10*ROW('Water Data'!H195)))</f>
        <v/>
      </c>
      <c r="CH201" s="390" t="str">
        <f ca="1">+IF(OFFSET('Water Data'!$I$27,0,10*ROW('Water Data'!I195))="","",OFFSET('Water Data'!$I$27,0,10*ROW('Water Data'!I195)))</f>
        <v/>
      </c>
      <c r="CI201" s="390" t="str">
        <f ca="1">+IF(OFFSET('Water Data'!$I$28,0,10*ROW('Water Data'!I195))="","",OFFSET('Water Data'!$I$28,0,10*ROW('Water Data'!I195)))</f>
        <v/>
      </c>
      <c r="CJ201" s="390" t="str">
        <f ca="1">+IF(OFFSET('Water Data'!$I$29,0,10*ROW('Water Data'!I195))="","",OFFSET('Water Data'!$I$29,0,10*ROW('Water Data'!I195)))</f>
        <v/>
      </c>
      <c r="CK201" s="390" t="str">
        <f ca="1">+IF(OFFSET('Sanitation Data'!$D$28,0,10*ROW('Sanitation Data'!D195))="","",OFFSET('Sanitation Data'!$D$28,0,10*ROW('Sanitation Data'!D195)))</f>
        <v/>
      </c>
      <c r="CL201" s="390" t="str">
        <f ca="1">+IF(OFFSET('Sanitation Data'!$D$29,0,10*ROW('Sanitation Data'!D195))="","",OFFSET('Sanitation Data'!$D$29,0,10*ROW('Sanitation Data'!D195)))</f>
        <v/>
      </c>
      <c r="CM201" s="390" t="str">
        <f ca="1">+IF(OFFSET('Sanitation Data'!$D$30,0,10*ROW('Sanitation Data'!D195))="","",OFFSET('Sanitation Data'!$D$30,0,10*ROW('Sanitation Data'!D195)))</f>
        <v/>
      </c>
      <c r="CN201" s="390" t="str">
        <f ca="1">+IF(OFFSET('Sanitation Data'!$D$31,0,10*ROW('Sanitation Data'!D195))="","",OFFSET('Sanitation Data'!$D$31,0,10*ROW('Sanitation Data'!D195)))</f>
        <v/>
      </c>
      <c r="CO201" s="390" t="str">
        <f ca="1">+IF(OFFSET('Sanitation Data'!$D$32,0,10*ROW('Sanitation Data'!D195))="","",OFFSET('Sanitation Data'!$D$32,0,10*ROW('Sanitation Data'!D195)))</f>
        <v/>
      </c>
      <c r="CP201" s="390" t="str">
        <f ca="1">+IF(OFFSET('Sanitation Data'!$E$28,0,10*ROW('Sanitation Data'!E195))="","",OFFSET('Sanitation Data'!$E$28,0,10*ROW('Sanitation Data'!E195)))</f>
        <v/>
      </c>
      <c r="CQ201" s="390" t="str">
        <f ca="1">+IF(OFFSET('Sanitation Data'!$E$29,0,10*ROW('Sanitation Data'!E195))="","",OFFSET('Sanitation Data'!$E$29,0,10*ROW('Sanitation Data'!E195)))</f>
        <v/>
      </c>
      <c r="CR201" s="390" t="str">
        <f ca="1">+IF(OFFSET('Sanitation Data'!$E$30,0,10*ROW('Sanitation Data'!E195))="","",OFFSET('Sanitation Data'!$E$30,0,10*ROW('Sanitation Data'!E195)))</f>
        <v/>
      </c>
      <c r="CS201" s="390" t="str">
        <f ca="1">+IF(OFFSET('Sanitation Data'!$E$31,0,10*ROW('Sanitation Data'!E195))="","",OFFSET('Sanitation Data'!$E$31,0,10*ROW('Sanitation Data'!E195)))</f>
        <v/>
      </c>
      <c r="CT201" s="390" t="str">
        <f ca="1">+IF(OFFSET('Sanitation Data'!$E$32,0,10*ROW('Sanitation Data'!E195))="","",OFFSET('Sanitation Data'!$E$32,0,10*ROW('Sanitation Data'!E195)))</f>
        <v/>
      </c>
      <c r="CU201" s="390" t="str">
        <f ca="1">+IF(OFFSET('Sanitation Data'!$F$28,0,10*ROW('Sanitation Data'!F195))="","",OFFSET('Sanitation Data'!$F$28,0,10*ROW('Sanitation Data'!F195)))</f>
        <v/>
      </c>
      <c r="CV201" s="390" t="str">
        <f ca="1">+IF(OFFSET('Sanitation Data'!$F$29,0,10*ROW('Sanitation Data'!F195))="","",OFFSET('Sanitation Data'!$F$29,0,10*ROW('Sanitation Data'!F195)))</f>
        <v/>
      </c>
      <c r="CW201" s="390" t="str">
        <f ca="1">+IF(OFFSET('Sanitation Data'!$F$30,0,10*ROW('Sanitation Data'!F195))="","",OFFSET('Sanitation Data'!$F$30,0,10*ROW('Sanitation Data'!F195)))</f>
        <v/>
      </c>
      <c r="CX201" s="390" t="str">
        <f ca="1">+IF(OFFSET('Sanitation Data'!$F$31,0,10*ROW('Sanitation Data'!F195))="","",OFFSET('Sanitation Data'!$F$31,0,10*ROW('Sanitation Data'!F195)))</f>
        <v/>
      </c>
      <c r="CY201" s="390" t="str">
        <f ca="1">+IF(OFFSET('Sanitation Data'!$F$32,0,10*ROW('Sanitation Data'!F195))="","",OFFSET('Sanitation Data'!$F$32,0,10*ROW('Sanitation Data'!F195)))</f>
        <v/>
      </c>
      <c r="CZ201" s="390" t="str">
        <f ca="1">+IF(OFFSET('Sanitation Data'!$G$28,0,10*ROW('Sanitation Data'!G195))="","",OFFSET('Sanitation Data'!$G$28,0,10*ROW('Sanitation Data'!G195)))</f>
        <v/>
      </c>
      <c r="DA201" s="390" t="str">
        <f ca="1">+IF(OFFSET('Sanitation Data'!$G$29,0,10*ROW('Sanitation Data'!G195))="","",OFFSET('Sanitation Data'!$G$29,0,10*ROW('Sanitation Data'!G195)))</f>
        <v/>
      </c>
      <c r="DB201" s="390" t="str">
        <f ca="1">+IF(OFFSET('Sanitation Data'!$G$30,0,10*ROW('Sanitation Data'!G195))="","",OFFSET('Sanitation Data'!$G$30,0,10*ROW('Sanitation Data'!G195)))</f>
        <v/>
      </c>
      <c r="DC201" s="390" t="str">
        <f ca="1">+IF(OFFSET('Sanitation Data'!$G$31,0,10*ROW('Sanitation Data'!G195))="","",OFFSET('Sanitation Data'!$G$31,0,10*ROW('Sanitation Data'!G195)))</f>
        <v/>
      </c>
      <c r="DD201" s="390" t="str">
        <f ca="1">+IF(OFFSET('Sanitation Data'!$G$32,0,10*ROW('Sanitation Data'!G195))="","",OFFSET('Sanitation Data'!$G$32,0,10*ROW('Sanitation Data'!G195)))</f>
        <v/>
      </c>
      <c r="DE201" s="390" t="str">
        <f ca="1">+IF(OFFSET('Sanitation Data'!$H$28,0,10*ROW('Sanitation Data'!H195))="","",OFFSET('Sanitation Data'!$H$28,0,10*ROW('Sanitation Data'!H195)))</f>
        <v/>
      </c>
      <c r="DF201" s="390" t="str">
        <f ca="1">+IF(OFFSET('Sanitation Data'!$H$29,0,10*ROW('Sanitation Data'!H195))="","",OFFSET('Sanitation Data'!$H$29,0,10*ROW('Sanitation Data'!H195)))</f>
        <v/>
      </c>
      <c r="DG201" s="390" t="str">
        <f ca="1">+IF(OFFSET('Sanitation Data'!$H$30,0,10*ROW('Sanitation Data'!H195))="","",OFFSET('Sanitation Data'!$H$30,0,10*ROW('Sanitation Data'!H195)))</f>
        <v/>
      </c>
      <c r="DH201" s="390" t="str">
        <f ca="1">+IF(OFFSET('Sanitation Data'!$H$31,0,10*ROW('Sanitation Data'!H195))="","",OFFSET('Sanitation Data'!$H$31,0,10*ROW('Sanitation Data'!H195)))</f>
        <v/>
      </c>
      <c r="DI201" s="390" t="str">
        <f ca="1">+IF(OFFSET('Sanitation Data'!$H$32,0,10*ROW('Sanitation Data'!H195))="","",OFFSET('Sanitation Data'!$H$32,0,10*ROW('Sanitation Data'!H195)))</f>
        <v/>
      </c>
      <c r="DJ201" s="390" t="str">
        <f ca="1">+IF(OFFSET('Sanitation Data'!$I$28,0,10*ROW('Sanitation Data'!I195))="","",OFFSET('Sanitation Data'!$I$28,0,10*ROW('Sanitation Data'!I195)))</f>
        <v/>
      </c>
      <c r="DK201" s="390" t="str">
        <f ca="1">+IF(OFFSET('Sanitation Data'!$I$29,0,10*ROW('Sanitation Data'!I195))="","",OFFSET('Sanitation Data'!$I$29,0,10*ROW('Sanitation Data'!I195)))</f>
        <v/>
      </c>
      <c r="DL201" s="390" t="str">
        <f ca="1">+IF(OFFSET('Sanitation Data'!$I$30,0,10*ROW('Sanitation Data'!I195))="","",OFFSET('Sanitation Data'!$I$30,0,10*ROW('Sanitation Data'!I195)))</f>
        <v/>
      </c>
      <c r="DM201" s="390" t="str">
        <f ca="1">+IF(OFFSET('Sanitation Data'!$I$31,0,10*ROW('Sanitation Data'!I195))="","",OFFSET('Sanitation Data'!$I$31,0,10*ROW('Sanitation Data'!I195)))</f>
        <v/>
      </c>
      <c r="DN201" s="390" t="str">
        <f ca="1">+IF(OFFSET('Sanitation Data'!$I$32,0,10*ROW('Sanitation Data'!I195))="","",OFFSET('Sanitation Data'!$I$32,0,10*ROW('Sanitation Data'!I195)))</f>
        <v/>
      </c>
      <c r="DO201" s="390" t="str">
        <f ca="1">+IF(OFFSET('Hygiene Data'!$D$11,0,10*ROW('Hygiene Data'!D195))="","",OFFSET('Hygiene Data'!$D$11,0,10*ROW('Hygiene Data'!D195)))</f>
        <v/>
      </c>
      <c r="DP201" s="390" t="str">
        <f ca="1">+IF(OFFSET('Hygiene Data'!$D$12,0,10*ROW('Hygiene Data'!D195))="","",OFFSET('Hygiene Data'!$D$12,0,10*ROW('Hygiene Data'!D195)))</f>
        <v/>
      </c>
      <c r="DQ201" s="390" t="str">
        <f ca="1">+IF(OFFSET('Hygiene Data'!$D$13,0,10*ROW('Hygiene Data'!D195))="","",OFFSET('Hygiene Data'!$D$13,0,10*ROW('Hygiene Data'!D195)))</f>
        <v/>
      </c>
      <c r="DR201" s="390" t="str">
        <f ca="1">+IF(OFFSET('Hygiene Data'!$E$11,0,10*ROW('Hygiene Data'!E195))="","",OFFSET('Hygiene Data'!$E$11,0,10*ROW('Hygiene Data'!E195)))</f>
        <v/>
      </c>
      <c r="DS201" s="390" t="str">
        <f ca="1">+IF(OFFSET('Hygiene Data'!$E$12,0,10*ROW('Hygiene Data'!E195))="","",OFFSET('Hygiene Data'!$E$12,0,10*ROW('Hygiene Data'!E195)))</f>
        <v/>
      </c>
      <c r="DT201" s="390" t="str">
        <f ca="1">+IF(OFFSET('Hygiene Data'!$E$13,0,10*ROW('Hygiene Data'!E195))="","",OFFSET('Hygiene Data'!$E$13,0,10*ROW('Hygiene Data'!E195)))</f>
        <v/>
      </c>
      <c r="DU201" s="390" t="str">
        <f ca="1">+IF(OFFSET('Hygiene Data'!$F$11,0,10*ROW('Hygiene Data'!F195))="","",OFFSET('Hygiene Data'!$F$11,0,10*ROW('Hygiene Data'!F195)))</f>
        <v/>
      </c>
      <c r="DV201" s="390" t="str">
        <f ca="1">+IF(OFFSET('Hygiene Data'!$F$12,0,10*ROW('Hygiene Data'!F195))="","",OFFSET('Hygiene Data'!$F$12,0,10*ROW('Hygiene Data'!F195)))</f>
        <v/>
      </c>
      <c r="DW201" s="390" t="str">
        <f ca="1">+IF(OFFSET('Hygiene Data'!$F$13,0,10*ROW('Hygiene Data'!F195))="","",OFFSET('Hygiene Data'!$F$13,0,10*ROW('Hygiene Data'!F195)))</f>
        <v/>
      </c>
      <c r="DX201" s="390" t="str">
        <f ca="1">+IF(OFFSET('Hygiene Data'!$G$11,0,10*ROW('Hygiene Data'!G195))="","",OFFSET('Hygiene Data'!$G$11,0,10*ROW('Hygiene Data'!G195)))</f>
        <v/>
      </c>
      <c r="DY201" s="390" t="str">
        <f ca="1">+IF(OFFSET('Hygiene Data'!$G$12,0,10*ROW('Hygiene Data'!G195))="","",OFFSET('Hygiene Data'!$G$12,0,10*ROW('Hygiene Data'!G195)))</f>
        <v/>
      </c>
      <c r="DZ201" s="390" t="str">
        <f ca="1">+IF(OFFSET('Hygiene Data'!$G$13,0,10*ROW('Hygiene Data'!G195))="","",OFFSET('Hygiene Data'!$G$13,0,10*ROW('Hygiene Data'!G195)))</f>
        <v/>
      </c>
      <c r="EA201" s="390" t="str">
        <f ca="1">+IF(OFFSET('Hygiene Data'!$H$11,0,10*ROW('Hygiene Data'!H195))="","",OFFSET('Hygiene Data'!$H$11,0,10*ROW('Hygiene Data'!H195)))</f>
        <v/>
      </c>
      <c r="EB201" s="390" t="str">
        <f ca="1">+IF(OFFSET('Hygiene Data'!$H$12,0,10*ROW('Hygiene Data'!H195))="","",OFFSET('Hygiene Data'!$H$12,0,10*ROW('Hygiene Data'!H195)))</f>
        <v/>
      </c>
      <c r="EC201" s="390" t="str">
        <f ca="1">+IF(OFFSET('Hygiene Data'!$H$13,0,10*ROW('Hygiene Data'!H195))="","",OFFSET('Hygiene Data'!$H$13,0,10*ROW('Hygiene Data'!H195)))</f>
        <v/>
      </c>
      <c r="ED201" s="390" t="str">
        <f ca="1">+IF(OFFSET('Hygiene Data'!$I$11,0,10*ROW('Hygiene Data'!I195))="","",OFFSET('Hygiene Data'!$I$11,0,10*ROW('Hygiene Data'!I195)))</f>
        <v/>
      </c>
      <c r="EE201" s="390" t="str">
        <f ca="1">+IF(OFFSET('Hygiene Data'!$I$12,0,10*ROW('Hygiene Data'!I195))="","",OFFSET('Hygiene Data'!$I$12,0,10*ROW('Hygiene Data'!I195)))</f>
        <v/>
      </c>
      <c r="EF201" s="390" t="str">
        <f ca="1">+IF(OFFSET('Hygiene Data'!$I$13,0,10*ROW('Hygiene Data'!I195))="","",OFFSET('Hygiene Data'!$I$13,0,10*ROW('Hygiene Data'!I195)))</f>
        <v/>
      </c>
    </row>
    <row r="202" spans="1:136" x14ac:dyDescent="0.25">
      <c r="A202" s="499" t="str">
        <f ca="1">+IF(OFFSET('Water Data'!$B$2,0,10*ROW('Water Data'!E196))="","",OFFSET('Water Data'!$B$2,0,10*ROW('Water Data'!E196)))</f>
        <v/>
      </c>
      <c r="B202" s="499"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26" t="str">
        <f t="shared" ca="1" si="3"/>
        <v/>
      </c>
      <c r="D202" s="527"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27"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27"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27"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27"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27"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27"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27"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27"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27"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27"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27"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27"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27"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27"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27"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27"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27"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28"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28"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28"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28"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28"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28"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28"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28"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28"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28"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28"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28"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28"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28"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28"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28"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28"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28"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28"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28"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28"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28"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28"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28"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28"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28"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28"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28"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28"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28"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29"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605"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29"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29"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29"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29"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29"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29"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29"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29"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29"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29"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29"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29"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29"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29"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29"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29"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90" t="str">
        <f ca="1">+IF(OFFSET('Water Data'!$D$27,0,10*ROW('Water Data'!D196))="","",OFFSET('Water Data'!$D$27,0,10*ROW('Water Data'!D196)))</f>
        <v/>
      </c>
      <c r="BT202" s="390" t="str">
        <f ca="1">+IF(OFFSET('Water Data'!$D$28,0,10*ROW('Water Data'!D196))="","",OFFSET('Water Data'!$D$28,0,10*ROW('Water Data'!D196)))</f>
        <v/>
      </c>
      <c r="BU202" s="390" t="str">
        <f ca="1">+IF(OFFSET('Water Data'!$D$29,0,10*ROW('Water Data'!D196))="","",OFFSET('Water Data'!$D$29,0,10*ROW('Water Data'!D196)))</f>
        <v/>
      </c>
      <c r="BV202" s="390" t="str">
        <f ca="1">+IF(OFFSET('Water Data'!$E$27,0,10*ROW('Water Data'!E196))="","",OFFSET('Water Data'!$E$27,0,10*ROW('Water Data'!E196)))</f>
        <v/>
      </c>
      <c r="BW202" s="390" t="str">
        <f ca="1">+IF(OFFSET('Water Data'!$E$28,0,10*ROW('Water Data'!E196))="","",OFFSET('Water Data'!$E$28,0,10*ROW('Water Data'!E196)))</f>
        <v/>
      </c>
      <c r="BX202" s="390" t="str">
        <f ca="1">+IF(OFFSET('Water Data'!$E$29,0,10*ROW('Water Data'!E196))="","",OFFSET('Water Data'!$E$29,0,10*ROW('Water Data'!E196)))</f>
        <v/>
      </c>
      <c r="BY202" s="390" t="str">
        <f ca="1">+IF(OFFSET('Water Data'!$F$27,0,10*ROW('Water Data'!F196))="","",OFFSET('Water Data'!$F$27,0,10*ROW('Water Data'!F196)))</f>
        <v/>
      </c>
      <c r="BZ202" s="390" t="str">
        <f ca="1">+IF(OFFSET('Water Data'!$F$28,0,10*ROW('Water Data'!F196))="","",OFFSET('Water Data'!$F$28,0,10*ROW('Water Data'!F196)))</f>
        <v/>
      </c>
      <c r="CA202" s="390" t="str">
        <f ca="1">+IF(OFFSET('Water Data'!$F$29,0,10*ROW('Water Data'!F196))="","",OFFSET('Water Data'!$F$29,0,10*ROW('Water Data'!F196)))</f>
        <v/>
      </c>
      <c r="CB202" s="390" t="str">
        <f ca="1">+IF(OFFSET('Water Data'!$G$27,0,10*ROW('Water Data'!G196))="","",OFFSET('Water Data'!$G$27,0,10*ROW('Water Data'!G196)))</f>
        <v/>
      </c>
      <c r="CC202" s="390" t="str">
        <f ca="1">+IF(OFFSET('Water Data'!$G$28,0,10*ROW('Water Data'!G196))="","",OFFSET('Water Data'!$G$28,0,10*ROW('Water Data'!G196)))</f>
        <v/>
      </c>
      <c r="CD202" s="390" t="str">
        <f ca="1">+IF(OFFSET('Water Data'!$G$29,0,10*ROW('Water Data'!G196))="","",OFFSET('Water Data'!$G$29,0,10*ROW('Water Data'!G196)))</f>
        <v/>
      </c>
      <c r="CE202" s="390" t="str">
        <f ca="1">+IF(OFFSET('Water Data'!$H$27,0,10*ROW('Water Data'!H196))="","",OFFSET('Water Data'!$H$27,0,10*ROW('Water Data'!H196)))</f>
        <v/>
      </c>
      <c r="CF202" s="390" t="str">
        <f ca="1">+IF(OFFSET('Water Data'!$H$28,0,10*ROW('Water Data'!H196))="","",OFFSET('Water Data'!$H$28,0,10*ROW('Water Data'!H196)))</f>
        <v/>
      </c>
      <c r="CG202" s="390" t="str">
        <f ca="1">+IF(OFFSET('Water Data'!$H$29,0,10*ROW('Water Data'!H196))="","",OFFSET('Water Data'!$H$29,0,10*ROW('Water Data'!H196)))</f>
        <v/>
      </c>
      <c r="CH202" s="390" t="str">
        <f ca="1">+IF(OFFSET('Water Data'!$I$27,0,10*ROW('Water Data'!I196))="","",OFFSET('Water Data'!$I$27,0,10*ROW('Water Data'!I196)))</f>
        <v/>
      </c>
      <c r="CI202" s="390" t="str">
        <f ca="1">+IF(OFFSET('Water Data'!$I$28,0,10*ROW('Water Data'!I196))="","",OFFSET('Water Data'!$I$28,0,10*ROW('Water Data'!I196)))</f>
        <v/>
      </c>
      <c r="CJ202" s="390" t="str">
        <f ca="1">+IF(OFFSET('Water Data'!$I$29,0,10*ROW('Water Data'!I196))="","",OFFSET('Water Data'!$I$29,0,10*ROW('Water Data'!I196)))</f>
        <v/>
      </c>
      <c r="CK202" s="390" t="str">
        <f ca="1">+IF(OFFSET('Sanitation Data'!$D$28,0,10*ROW('Sanitation Data'!D196))="","",OFFSET('Sanitation Data'!$D$28,0,10*ROW('Sanitation Data'!D196)))</f>
        <v/>
      </c>
      <c r="CL202" s="390" t="str">
        <f ca="1">+IF(OFFSET('Sanitation Data'!$D$29,0,10*ROW('Sanitation Data'!D196))="","",OFFSET('Sanitation Data'!$D$29,0,10*ROW('Sanitation Data'!D196)))</f>
        <v/>
      </c>
      <c r="CM202" s="390" t="str">
        <f ca="1">+IF(OFFSET('Sanitation Data'!$D$30,0,10*ROW('Sanitation Data'!D196))="","",OFFSET('Sanitation Data'!$D$30,0,10*ROW('Sanitation Data'!D196)))</f>
        <v/>
      </c>
      <c r="CN202" s="390" t="str">
        <f ca="1">+IF(OFFSET('Sanitation Data'!$D$31,0,10*ROW('Sanitation Data'!D196))="","",OFFSET('Sanitation Data'!$D$31,0,10*ROW('Sanitation Data'!D196)))</f>
        <v/>
      </c>
      <c r="CO202" s="390" t="str">
        <f ca="1">+IF(OFFSET('Sanitation Data'!$D$32,0,10*ROW('Sanitation Data'!D196))="","",OFFSET('Sanitation Data'!$D$32,0,10*ROW('Sanitation Data'!D196)))</f>
        <v/>
      </c>
      <c r="CP202" s="390" t="str">
        <f ca="1">+IF(OFFSET('Sanitation Data'!$E$28,0,10*ROW('Sanitation Data'!E196))="","",OFFSET('Sanitation Data'!$E$28,0,10*ROW('Sanitation Data'!E196)))</f>
        <v/>
      </c>
      <c r="CQ202" s="390" t="str">
        <f ca="1">+IF(OFFSET('Sanitation Data'!$E$29,0,10*ROW('Sanitation Data'!E196))="","",OFFSET('Sanitation Data'!$E$29,0,10*ROW('Sanitation Data'!E196)))</f>
        <v/>
      </c>
      <c r="CR202" s="390" t="str">
        <f ca="1">+IF(OFFSET('Sanitation Data'!$E$30,0,10*ROW('Sanitation Data'!E196))="","",OFFSET('Sanitation Data'!$E$30,0,10*ROW('Sanitation Data'!E196)))</f>
        <v/>
      </c>
      <c r="CS202" s="390" t="str">
        <f ca="1">+IF(OFFSET('Sanitation Data'!$E$31,0,10*ROW('Sanitation Data'!E196))="","",OFFSET('Sanitation Data'!$E$31,0,10*ROW('Sanitation Data'!E196)))</f>
        <v/>
      </c>
      <c r="CT202" s="390" t="str">
        <f ca="1">+IF(OFFSET('Sanitation Data'!$E$32,0,10*ROW('Sanitation Data'!E196))="","",OFFSET('Sanitation Data'!$E$32,0,10*ROW('Sanitation Data'!E196)))</f>
        <v/>
      </c>
      <c r="CU202" s="390" t="str">
        <f ca="1">+IF(OFFSET('Sanitation Data'!$F$28,0,10*ROW('Sanitation Data'!F196))="","",OFFSET('Sanitation Data'!$F$28,0,10*ROW('Sanitation Data'!F196)))</f>
        <v/>
      </c>
      <c r="CV202" s="390" t="str">
        <f ca="1">+IF(OFFSET('Sanitation Data'!$F$29,0,10*ROW('Sanitation Data'!F196))="","",OFFSET('Sanitation Data'!$F$29,0,10*ROW('Sanitation Data'!F196)))</f>
        <v/>
      </c>
      <c r="CW202" s="390" t="str">
        <f ca="1">+IF(OFFSET('Sanitation Data'!$F$30,0,10*ROW('Sanitation Data'!F196))="","",OFFSET('Sanitation Data'!$F$30,0,10*ROW('Sanitation Data'!F196)))</f>
        <v/>
      </c>
      <c r="CX202" s="390" t="str">
        <f ca="1">+IF(OFFSET('Sanitation Data'!$F$31,0,10*ROW('Sanitation Data'!F196))="","",OFFSET('Sanitation Data'!$F$31,0,10*ROW('Sanitation Data'!F196)))</f>
        <v/>
      </c>
      <c r="CY202" s="390" t="str">
        <f ca="1">+IF(OFFSET('Sanitation Data'!$F$32,0,10*ROW('Sanitation Data'!F196))="","",OFFSET('Sanitation Data'!$F$32,0,10*ROW('Sanitation Data'!F196)))</f>
        <v/>
      </c>
      <c r="CZ202" s="390" t="str">
        <f ca="1">+IF(OFFSET('Sanitation Data'!$G$28,0,10*ROW('Sanitation Data'!G196))="","",OFFSET('Sanitation Data'!$G$28,0,10*ROW('Sanitation Data'!G196)))</f>
        <v/>
      </c>
      <c r="DA202" s="390" t="str">
        <f ca="1">+IF(OFFSET('Sanitation Data'!$G$29,0,10*ROW('Sanitation Data'!G196))="","",OFFSET('Sanitation Data'!$G$29,0,10*ROW('Sanitation Data'!G196)))</f>
        <v/>
      </c>
      <c r="DB202" s="390" t="str">
        <f ca="1">+IF(OFFSET('Sanitation Data'!$G$30,0,10*ROW('Sanitation Data'!G196))="","",OFFSET('Sanitation Data'!$G$30,0,10*ROW('Sanitation Data'!G196)))</f>
        <v/>
      </c>
      <c r="DC202" s="390" t="str">
        <f ca="1">+IF(OFFSET('Sanitation Data'!$G$31,0,10*ROW('Sanitation Data'!G196))="","",OFFSET('Sanitation Data'!$G$31,0,10*ROW('Sanitation Data'!G196)))</f>
        <v/>
      </c>
      <c r="DD202" s="390" t="str">
        <f ca="1">+IF(OFFSET('Sanitation Data'!$G$32,0,10*ROW('Sanitation Data'!G196))="","",OFFSET('Sanitation Data'!$G$32,0,10*ROW('Sanitation Data'!G196)))</f>
        <v/>
      </c>
      <c r="DE202" s="390" t="str">
        <f ca="1">+IF(OFFSET('Sanitation Data'!$H$28,0,10*ROW('Sanitation Data'!H196))="","",OFFSET('Sanitation Data'!$H$28,0,10*ROW('Sanitation Data'!H196)))</f>
        <v/>
      </c>
      <c r="DF202" s="390" t="str">
        <f ca="1">+IF(OFFSET('Sanitation Data'!$H$29,0,10*ROW('Sanitation Data'!H196))="","",OFFSET('Sanitation Data'!$H$29,0,10*ROW('Sanitation Data'!H196)))</f>
        <v/>
      </c>
      <c r="DG202" s="390" t="str">
        <f ca="1">+IF(OFFSET('Sanitation Data'!$H$30,0,10*ROW('Sanitation Data'!H196))="","",OFFSET('Sanitation Data'!$H$30,0,10*ROW('Sanitation Data'!H196)))</f>
        <v/>
      </c>
      <c r="DH202" s="390" t="str">
        <f ca="1">+IF(OFFSET('Sanitation Data'!$H$31,0,10*ROW('Sanitation Data'!H196))="","",OFFSET('Sanitation Data'!$H$31,0,10*ROW('Sanitation Data'!H196)))</f>
        <v/>
      </c>
      <c r="DI202" s="390" t="str">
        <f ca="1">+IF(OFFSET('Sanitation Data'!$H$32,0,10*ROW('Sanitation Data'!H196))="","",OFFSET('Sanitation Data'!$H$32,0,10*ROW('Sanitation Data'!H196)))</f>
        <v/>
      </c>
      <c r="DJ202" s="390" t="str">
        <f ca="1">+IF(OFFSET('Sanitation Data'!$I$28,0,10*ROW('Sanitation Data'!I196))="","",OFFSET('Sanitation Data'!$I$28,0,10*ROW('Sanitation Data'!I196)))</f>
        <v/>
      </c>
      <c r="DK202" s="390" t="str">
        <f ca="1">+IF(OFFSET('Sanitation Data'!$I$29,0,10*ROW('Sanitation Data'!I196))="","",OFFSET('Sanitation Data'!$I$29,0,10*ROW('Sanitation Data'!I196)))</f>
        <v/>
      </c>
      <c r="DL202" s="390" t="str">
        <f ca="1">+IF(OFFSET('Sanitation Data'!$I$30,0,10*ROW('Sanitation Data'!I196))="","",OFFSET('Sanitation Data'!$I$30,0,10*ROW('Sanitation Data'!I196)))</f>
        <v/>
      </c>
      <c r="DM202" s="390" t="str">
        <f ca="1">+IF(OFFSET('Sanitation Data'!$I$31,0,10*ROW('Sanitation Data'!I196))="","",OFFSET('Sanitation Data'!$I$31,0,10*ROW('Sanitation Data'!I196)))</f>
        <v/>
      </c>
      <c r="DN202" s="390" t="str">
        <f ca="1">+IF(OFFSET('Sanitation Data'!$I$32,0,10*ROW('Sanitation Data'!I196))="","",OFFSET('Sanitation Data'!$I$32,0,10*ROW('Sanitation Data'!I196)))</f>
        <v/>
      </c>
      <c r="DO202" s="390" t="str">
        <f ca="1">+IF(OFFSET('Hygiene Data'!$D$11,0,10*ROW('Hygiene Data'!D196))="","",OFFSET('Hygiene Data'!$D$11,0,10*ROW('Hygiene Data'!D196)))</f>
        <v/>
      </c>
      <c r="DP202" s="390" t="str">
        <f ca="1">+IF(OFFSET('Hygiene Data'!$D$12,0,10*ROW('Hygiene Data'!D196))="","",OFFSET('Hygiene Data'!$D$12,0,10*ROW('Hygiene Data'!D196)))</f>
        <v/>
      </c>
      <c r="DQ202" s="390" t="str">
        <f ca="1">+IF(OFFSET('Hygiene Data'!$D$13,0,10*ROW('Hygiene Data'!D196))="","",OFFSET('Hygiene Data'!$D$13,0,10*ROW('Hygiene Data'!D196)))</f>
        <v/>
      </c>
      <c r="DR202" s="390" t="str">
        <f ca="1">+IF(OFFSET('Hygiene Data'!$E$11,0,10*ROW('Hygiene Data'!E196))="","",OFFSET('Hygiene Data'!$E$11,0,10*ROW('Hygiene Data'!E196)))</f>
        <v/>
      </c>
      <c r="DS202" s="390" t="str">
        <f ca="1">+IF(OFFSET('Hygiene Data'!$E$12,0,10*ROW('Hygiene Data'!E196))="","",OFFSET('Hygiene Data'!$E$12,0,10*ROW('Hygiene Data'!E196)))</f>
        <v/>
      </c>
      <c r="DT202" s="390" t="str">
        <f ca="1">+IF(OFFSET('Hygiene Data'!$E$13,0,10*ROW('Hygiene Data'!E196))="","",OFFSET('Hygiene Data'!$E$13,0,10*ROW('Hygiene Data'!E196)))</f>
        <v/>
      </c>
      <c r="DU202" s="390" t="str">
        <f ca="1">+IF(OFFSET('Hygiene Data'!$F$11,0,10*ROW('Hygiene Data'!F196))="","",OFFSET('Hygiene Data'!$F$11,0,10*ROW('Hygiene Data'!F196)))</f>
        <v/>
      </c>
      <c r="DV202" s="390" t="str">
        <f ca="1">+IF(OFFSET('Hygiene Data'!$F$12,0,10*ROW('Hygiene Data'!F196))="","",OFFSET('Hygiene Data'!$F$12,0,10*ROW('Hygiene Data'!F196)))</f>
        <v/>
      </c>
      <c r="DW202" s="390" t="str">
        <f ca="1">+IF(OFFSET('Hygiene Data'!$F$13,0,10*ROW('Hygiene Data'!F196))="","",OFFSET('Hygiene Data'!$F$13,0,10*ROW('Hygiene Data'!F196)))</f>
        <v/>
      </c>
      <c r="DX202" s="390" t="str">
        <f ca="1">+IF(OFFSET('Hygiene Data'!$G$11,0,10*ROW('Hygiene Data'!G196))="","",OFFSET('Hygiene Data'!$G$11,0,10*ROW('Hygiene Data'!G196)))</f>
        <v/>
      </c>
      <c r="DY202" s="390" t="str">
        <f ca="1">+IF(OFFSET('Hygiene Data'!$G$12,0,10*ROW('Hygiene Data'!G196))="","",OFFSET('Hygiene Data'!$G$12,0,10*ROW('Hygiene Data'!G196)))</f>
        <v/>
      </c>
      <c r="DZ202" s="390" t="str">
        <f ca="1">+IF(OFFSET('Hygiene Data'!$G$13,0,10*ROW('Hygiene Data'!G196))="","",OFFSET('Hygiene Data'!$G$13,0,10*ROW('Hygiene Data'!G196)))</f>
        <v/>
      </c>
      <c r="EA202" s="390" t="str">
        <f ca="1">+IF(OFFSET('Hygiene Data'!$H$11,0,10*ROW('Hygiene Data'!H196))="","",OFFSET('Hygiene Data'!$H$11,0,10*ROW('Hygiene Data'!H196)))</f>
        <v/>
      </c>
      <c r="EB202" s="390" t="str">
        <f ca="1">+IF(OFFSET('Hygiene Data'!$H$12,0,10*ROW('Hygiene Data'!H196))="","",OFFSET('Hygiene Data'!$H$12,0,10*ROW('Hygiene Data'!H196)))</f>
        <v/>
      </c>
      <c r="EC202" s="390" t="str">
        <f ca="1">+IF(OFFSET('Hygiene Data'!$H$13,0,10*ROW('Hygiene Data'!H196))="","",OFFSET('Hygiene Data'!$H$13,0,10*ROW('Hygiene Data'!H196)))</f>
        <v/>
      </c>
      <c r="ED202" s="390" t="str">
        <f ca="1">+IF(OFFSET('Hygiene Data'!$I$11,0,10*ROW('Hygiene Data'!I196))="","",OFFSET('Hygiene Data'!$I$11,0,10*ROW('Hygiene Data'!I196)))</f>
        <v/>
      </c>
      <c r="EE202" s="390" t="str">
        <f ca="1">+IF(OFFSET('Hygiene Data'!$I$12,0,10*ROW('Hygiene Data'!I196))="","",OFFSET('Hygiene Data'!$I$12,0,10*ROW('Hygiene Data'!I196)))</f>
        <v/>
      </c>
      <c r="EF202" s="390" t="str">
        <f ca="1">+IF(OFFSET('Hygiene Data'!$I$13,0,10*ROW('Hygiene Data'!I196))="","",OFFSET('Hygiene Data'!$I$13,0,10*ROW('Hygiene Data'!I196)))</f>
        <v/>
      </c>
    </row>
    <row r="203" spans="1:136" x14ac:dyDescent="0.25">
      <c r="A203" s="499" t="str">
        <f ca="1">+IF(OFFSET('Water Data'!$B$2,0,10*ROW('Water Data'!E197))="","",OFFSET('Water Data'!$B$2,0,10*ROW('Water Data'!E197)))</f>
        <v/>
      </c>
      <c r="B203" s="499"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26" t="str">
        <f t="shared" ca="1" si="3"/>
        <v/>
      </c>
      <c r="D203" s="527"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27"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27"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27"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27"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27"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27"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27"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27"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27"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27"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27"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27"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27"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27"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27"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27"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27"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28"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28"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28"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28"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28"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28"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28"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28"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28"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28"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28"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28"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28"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28"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28"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28"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28"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28"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28"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28"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28"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28"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28"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28"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28"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28"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28"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28"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28"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28"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29"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605"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29"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29"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29"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29"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29"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29"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29"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29"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29"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29"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29"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29"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29"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29"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29"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29"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90" t="str">
        <f ca="1">+IF(OFFSET('Water Data'!$D$27,0,10*ROW('Water Data'!D197))="","",OFFSET('Water Data'!$D$27,0,10*ROW('Water Data'!D197)))</f>
        <v/>
      </c>
      <c r="BT203" s="390" t="str">
        <f ca="1">+IF(OFFSET('Water Data'!$D$28,0,10*ROW('Water Data'!D197))="","",OFFSET('Water Data'!$D$28,0,10*ROW('Water Data'!D197)))</f>
        <v/>
      </c>
      <c r="BU203" s="390" t="str">
        <f ca="1">+IF(OFFSET('Water Data'!$D$29,0,10*ROW('Water Data'!D197))="","",OFFSET('Water Data'!$D$29,0,10*ROW('Water Data'!D197)))</f>
        <v/>
      </c>
      <c r="BV203" s="390" t="str">
        <f ca="1">+IF(OFFSET('Water Data'!$E$27,0,10*ROW('Water Data'!E197))="","",OFFSET('Water Data'!$E$27,0,10*ROW('Water Data'!E197)))</f>
        <v/>
      </c>
      <c r="BW203" s="390" t="str">
        <f ca="1">+IF(OFFSET('Water Data'!$E$28,0,10*ROW('Water Data'!E197))="","",OFFSET('Water Data'!$E$28,0,10*ROW('Water Data'!E197)))</f>
        <v/>
      </c>
      <c r="BX203" s="390" t="str">
        <f ca="1">+IF(OFFSET('Water Data'!$E$29,0,10*ROW('Water Data'!E197))="","",OFFSET('Water Data'!$E$29,0,10*ROW('Water Data'!E197)))</f>
        <v/>
      </c>
      <c r="BY203" s="390" t="str">
        <f ca="1">+IF(OFFSET('Water Data'!$F$27,0,10*ROW('Water Data'!F197))="","",OFFSET('Water Data'!$F$27,0,10*ROW('Water Data'!F197)))</f>
        <v/>
      </c>
      <c r="BZ203" s="390" t="str">
        <f ca="1">+IF(OFFSET('Water Data'!$F$28,0,10*ROW('Water Data'!F197))="","",OFFSET('Water Data'!$F$28,0,10*ROW('Water Data'!F197)))</f>
        <v/>
      </c>
      <c r="CA203" s="390" t="str">
        <f ca="1">+IF(OFFSET('Water Data'!$F$29,0,10*ROW('Water Data'!F197))="","",OFFSET('Water Data'!$F$29,0,10*ROW('Water Data'!F197)))</f>
        <v/>
      </c>
      <c r="CB203" s="390" t="str">
        <f ca="1">+IF(OFFSET('Water Data'!$G$27,0,10*ROW('Water Data'!G197))="","",OFFSET('Water Data'!$G$27,0,10*ROW('Water Data'!G197)))</f>
        <v/>
      </c>
      <c r="CC203" s="390" t="str">
        <f ca="1">+IF(OFFSET('Water Data'!$G$28,0,10*ROW('Water Data'!G197))="","",OFFSET('Water Data'!$G$28,0,10*ROW('Water Data'!G197)))</f>
        <v/>
      </c>
      <c r="CD203" s="390" t="str">
        <f ca="1">+IF(OFFSET('Water Data'!$G$29,0,10*ROW('Water Data'!G197))="","",OFFSET('Water Data'!$G$29,0,10*ROW('Water Data'!G197)))</f>
        <v/>
      </c>
      <c r="CE203" s="390" t="str">
        <f ca="1">+IF(OFFSET('Water Data'!$H$27,0,10*ROW('Water Data'!H197))="","",OFFSET('Water Data'!$H$27,0,10*ROW('Water Data'!H197)))</f>
        <v/>
      </c>
      <c r="CF203" s="390" t="str">
        <f ca="1">+IF(OFFSET('Water Data'!$H$28,0,10*ROW('Water Data'!H197))="","",OFFSET('Water Data'!$H$28,0,10*ROW('Water Data'!H197)))</f>
        <v/>
      </c>
      <c r="CG203" s="390" t="str">
        <f ca="1">+IF(OFFSET('Water Data'!$H$29,0,10*ROW('Water Data'!H197))="","",OFFSET('Water Data'!$H$29,0,10*ROW('Water Data'!H197)))</f>
        <v/>
      </c>
      <c r="CH203" s="390" t="str">
        <f ca="1">+IF(OFFSET('Water Data'!$I$27,0,10*ROW('Water Data'!I197))="","",OFFSET('Water Data'!$I$27,0,10*ROW('Water Data'!I197)))</f>
        <v/>
      </c>
      <c r="CI203" s="390" t="str">
        <f ca="1">+IF(OFFSET('Water Data'!$I$28,0,10*ROW('Water Data'!I197))="","",OFFSET('Water Data'!$I$28,0,10*ROW('Water Data'!I197)))</f>
        <v/>
      </c>
      <c r="CJ203" s="390" t="str">
        <f ca="1">+IF(OFFSET('Water Data'!$I$29,0,10*ROW('Water Data'!I197))="","",OFFSET('Water Data'!$I$29,0,10*ROW('Water Data'!I197)))</f>
        <v/>
      </c>
      <c r="CK203" s="390" t="str">
        <f ca="1">+IF(OFFSET('Sanitation Data'!$D$28,0,10*ROW('Sanitation Data'!D197))="","",OFFSET('Sanitation Data'!$D$28,0,10*ROW('Sanitation Data'!D197)))</f>
        <v/>
      </c>
      <c r="CL203" s="390" t="str">
        <f ca="1">+IF(OFFSET('Sanitation Data'!$D$29,0,10*ROW('Sanitation Data'!D197))="","",OFFSET('Sanitation Data'!$D$29,0,10*ROW('Sanitation Data'!D197)))</f>
        <v/>
      </c>
      <c r="CM203" s="390" t="str">
        <f ca="1">+IF(OFFSET('Sanitation Data'!$D$30,0,10*ROW('Sanitation Data'!D197))="","",OFFSET('Sanitation Data'!$D$30,0,10*ROW('Sanitation Data'!D197)))</f>
        <v/>
      </c>
      <c r="CN203" s="390" t="str">
        <f ca="1">+IF(OFFSET('Sanitation Data'!$D$31,0,10*ROW('Sanitation Data'!D197))="","",OFFSET('Sanitation Data'!$D$31,0,10*ROW('Sanitation Data'!D197)))</f>
        <v/>
      </c>
      <c r="CO203" s="390" t="str">
        <f ca="1">+IF(OFFSET('Sanitation Data'!$D$32,0,10*ROW('Sanitation Data'!D197))="","",OFFSET('Sanitation Data'!$D$32,0,10*ROW('Sanitation Data'!D197)))</f>
        <v/>
      </c>
      <c r="CP203" s="390" t="str">
        <f ca="1">+IF(OFFSET('Sanitation Data'!$E$28,0,10*ROW('Sanitation Data'!E197))="","",OFFSET('Sanitation Data'!$E$28,0,10*ROW('Sanitation Data'!E197)))</f>
        <v/>
      </c>
      <c r="CQ203" s="390" t="str">
        <f ca="1">+IF(OFFSET('Sanitation Data'!$E$29,0,10*ROW('Sanitation Data'!E197))="","",OFFSET('Sanitation Data'!$E$29,0,10*ROW('Sanitation Data'!E197)))</f>
        <v/>
      </c>
      <c r="CR203" s="390" t="str">
        <f ca="1">+IF(OFFSET('Sanitation Data'!$E$30,0,10*ROW('Sanitation Data'!E197))="","",OFFSET('Sanitation Data'!$E$30,0,10*ROW('Sanitation Data'!E197)))</f>
        <v/>
      </c>
      <c r="CS203" s="390" t="str">
        <f ca="1">+IF(OFFSET('Sanitation Data'!$E$31,0,10*ROW('Sanitation Data'!E197))="","",OFFSET('Sanitation Data'!$E$31,0,10*ROW('Sanitation Data'!E197)))</f>
        <v/>
      </c>
      <c r="CT203" s="390" t="str">
        <f ca="1">+IF(OFFSET('Sanitation Data'!$E$32,0,10*ROW('Sanitation Data'!E197))="","",OFFSET('Sanitation Data'!$E$32,0,10*ROW('Sanitation Data'!E197)))</f>
        <v/>
      </c>
      <c r="CU203" s="390" t="str">
        <f ca="1">+IF(OFFSET('Sanitation Data'!$F$28,0,10*ROW('Sanitation Data'!F197))="","",OFFSET('Sanitation Data'!$F$28,0,10*ROW('Sanitation Data'!F197)))</f>
        <v/>
      </c>
      <c r="CV203" s="390" t="str">
        <f ca="1">+IF(OFFSET('Sanitation Data'!$F$29,0,10*ROW('Sanitation Data'!F197))="","",OFFSET('Sanitation Data'!$F$29,0,10*ROW('Sanitation Data'!F197)))</f>
        <v/>
      </c>
      <c r="CW203" s="390" t="str">
        <f ca="1">+IF(OFFSET('Sanitation Data'!$F$30,0,10*ROW('Sanitation Data'!F197))="","",OFFSET('Sanitation Data'!$F$30,0,10*ROW('Sanitation Data'!F197)))</f>
        <v/>
      </c>
      <c r="CX203" s="390" t="str">
        <f ca="1">+IF(OFFSET('Sanitation Data'!$F$31,0,10*ROW('Sanitation Data'!F197))="","",OFFSET('Sanitation Data'!$F$31,0,10*ROW('Sanitation Data'!F197)))</f>
        <v/>
      </c>
      <c r="CY203" s="390" t="str">
        <f ca="1">+IF(OFFSET('Sanitation Data'!$F$32,0,10*ROW('Sanitation Data'!F197))="","",OFFSET('Sanitation Data'!$F$32,0,10*ROW('Sanitation Data'!F197)))</f>
        <v/>
      </c>
      <c r="CZ203" s="390" t="str">
        <f ca="1">+IF(OFFSET('Sanitation Data'!$G$28,0,10*ROW('Sanitation Data'!G197))="","",OFFSET('Sanitation Data'!$G$28,0,10*ROW('Sanitation Data'!G197)))</f>
        <v/>
      </c>
      <c r="DA203" s="390" t="str">
        <f ca="1">+IF(OFFSET('Sanitation Data'!$G$29,0,10*ROW('Sanitation Data'!G197))="","",OFFSET('Sanitation Data'!$G$29,0,10*ROW('Sanitation Data'!G197)))</f>
        <v/>
      </c>
      <c r="DB203" s="390" t="str">
        <f ca="1">+IF(OFFSET('Sanitation Data'!$G$30,0,10*ROW('Sanitation Data'!G197))="","",OFFSET('Sanitation Data'!$G$30,0,10*ROW('Sanitation Data'!G197)))</f>
        <v/>
      </c>
      <c r="DC203" s="390" t="str">
        <f ca="1">+IF(OFFSET('Sanitation Data'!$G$31,0,10*ROW('Sanitation Data'!G197))="","",OFFSET('Sanitation Data'!$G$31,0,10*ROW('Sanitation Data'!G197)))</f>
        <v/>
      </c>
      <c r="DD203" s="390" t="str">
        <f ca="1">+IF(OFFSET('Sanitation Data'!$G$32,0,10*ROW('Sanitation Data'!G197))="","",OFFSET('Sanitation Data'!$G$32,0,10*ROW('Sanitation Data'!G197)))</f>
        <v/>
      </c>
      <c r="DE203" s="390" t="str">
        <f ca="1">+IF(OFFSET('Sanitation Data'!$H$28,0,10*ROW('Sanitation Data'!H197))="","",OFFSET('Sanitation Data'!$H$28,0,10*ROW('Sanitation Data'!H197)))</f>
        <v/>
      </c>
      <c r="DF203" s="390" t="str">
        <f ca="1">+IF(OFFSET('Sanitation Data'!$H$29,0,10*ROW('Sanitation Data'!H197))="","",OFFSET('Sanitation Data'!$H$29,0,10*ROW('Sanitation Data'!H197)))</f>
        <v/>
      </c>
      <c r="DG203" s="390" t="str">
        <f ca="1">+IF(OFFSET('Sanitation Data'!$H$30,0,10*ROW('Sanitation Data'!H197))="","",OFFSET('Sanitation Data'!$H$30,0,10*ROW('Sanitation Data'!H197)))</f>
        <v/>
      </c>
      <c r="DH203" s="390" t="str">
        <f ca="1">+IF(OFFSET('Sanitation Data'!$H$31,0,10*ROW('Sanitation Data'!H197))="","",OFFSET('Sanitation Data'!$H$31,0,10*ROW('Sanitation Data'!H197)))</f>
        <v/>
      </c>
      <c r="DI203" s="390" t="str">
        <f ca="1">+IF(OFFSET('Sanitation Data'!$H$32,0,10*ROW('Sanitation Data'!H197))="","",OFFSET('Sanitation Data'!$H$32,0,10*ROW('Sanitation Data'!H197)))</f>
        <v/>
      </c>
      <c r="DJ203" s="390" t="str">
        <f ca="1">+IF(OFFSET('Sanitation Data'!$I$28,0,10*ROW('Sanitation Data'!I197))="","",OFFSET('Sanitation Data'!$I$28,0,10*ROW('Sanitation Data'!I197)))</f>
        <v/>
      </c>
      <c r="DK203" s="390" t="str">
        <f ca="1">+IF(OFFSET('Sanitation Data'!$I$29,0,10*ROW('Sanitation Data'!I197))="","",OFFSET('Sanitation Data'!$I$29,0,10*ROW('Sanitation Data'!I197)))</f>
        <v/>
      </c>
      <c r="DL203" s="390" t="str">
        <f ca="1">+IF(OFFSET('Sanitation Data'!$I$30,0,10*ROW('Sanitation Data'!I197))="","",OFFSET('Sanitation Data'!$I$30,0,10*ROW('Sanitation Data'!I197)))</f>
        <v/>
      </c>
      <c r="DM203" s="390" t="str">
        <f ca="1">+IF(OFFSET('Sanitation Data'!$I$31,0,10*ROW('Sanitation Data'!I197))="","",OFFSET('Sanitation Data'!$I$31,0,10*ROW('Sanitation Data'!I197)))</f>
        <v/>
      </c>
      <c r="DN203" s="390" t="str">
        <f ca="1">+IF(OFFSET('Sanitation Data'!$I$32,0,10*ROW('Sanitation Data'!I197))="","",OFFSET('Sanitation Data'!$I$32,0,10*ROW('Sanitation Data'!I197)))</f>
        <v/>
      </c>
      <c r="DO203" s="390" t="str">
        <f ca="1">+IF(OFFSET('Hygiene Data'!$D$11,0,10*ROW('Hygiene Data'!D197))="","",OFFSET('Hygiene Data'!$D$11,0,10*ROW('Hygiene Data'!D197)))</f>
        <v/>
      </c>
      <c r="DP203" s="390" t="str">
        <f ca="1">+IF(OFFSET('Hygiene Data'!$D$12,0,10*ROW('Hygiene Data'!D197))="","",OFFSET('Hygiene Data'!$D$12,0,10*ROW('Hygiene Data'!D197)))</f>
        <v/>
      </c>
      <c r="DQ203" s="390" t="str">
        <f ca="1">+IF(OFFSET('Hygiene Data'!$D$13,0,10*ROW('Hygiene Data'!D197))="","",OFFSET('Hygiene Data'!$D$13,0,10*ROW('Hygiene Data'!D197)))</f>
        <v/>
      </c>
      <c r="DR203" s="390" t="str">
        <f ca="1">+IF(OFFSET('Hygiene Data'!$E$11,0,10*ROW('Hygiene Data'!E197))="","",OFFSET('Hygiene Data'!$E$11,0,10*ROW('Hygiene Data'!E197)))</f>
        <v/>
      </c>
      <c r="DS203" s="390" t="str">
        <f ca="1">+IF(OFFSET('Hygiene Data'!$E$12,0,10*ROW('Hygiene Data'!E197))="","",OFFSET('Hygiene Data'!$E$12,0,10*ROW('Hygiene Data'!E197)))</f>
        <v/>
      </c>
      <c r="DT203" s="390" t="str">
        <f ca="1">+IF(OFFSET('Hygiene Data'!$E$13,0,10*ROW('Hygiene Data'!E197))="","",OFFSET('Hygiene Data'!$E$13,0,10*ROW('Hygiene Data'!E197)))</f>
        <v/>
      </c>
      <c r="DU203" s="390" t="str">
        <f ca="1">+IF(OFFSET('Hygiene Data'!$F$11,0,10*ROW('Hygiene Data'!F197))="","",OFFSET('Hygiene Data'!$F$11,0,10*ROW('Hygiene Data'!F197)))</f>
        <v/>
      </c>
      <c r="DV203" s="390" t="str">
        <f ca="1">+IF(OFFSET('Hygiene Data'!$F$12,0,10*ROW('Hygiene Data'!F197))="","",OFFSET('Hygiene Data'!$F$12,0,10*ROW('Hygiene Data'!F197)))</f>
        <v/>
      </c>
      <c r="DW203" s="390" t="str">
        <f ca="1">+IF(OFFSET('Hygiene Data'!$F$13,0,10*ROW('Hygiene Data'!F197))="","",OFFSET('Hygiene Data'!$F$13,0,10*ROW('Hygiene Data'!F197)))</f>
        <v/>
      </c>
      <c r="DX203" s="390" t="str">
        <f ca="1">+IF(OFFSET('Hygiene Data'!$G$11,0,10*ROW('Hygiene Data'!G197))="","",OFFSET('Hygiene Data'!$G$11,0,10*ROW('Hygiene Data'!G197)))</f>
        <v/>
      </c>
      <c r="DY203" s="390" t="str">
        <f ca="1">+IF(OFFSET('Hygiene Data'!$G$12,0,10*ROW('Hygiene Data'!G197))="","",OFFSET('Hygiene Data'!$G$12,0,10*ROW('Hygiene Data'!G197)))</f>
        <v/>
      </c>
      <c r="DZ203" s="390" t="str">
        <f ca="1">+IF(OFFSET('Hygiene Data'!$G$13,0,10*ROW('Hygiene Data'!G197))="","",OFFSET('Hygiene Data'!$G$13,0,10*ROW('Hygiene Data'!G197)))</f>
        <v/>
      </c>
      <c r="EA203" s="390" t="str">
        <f ca="1">+IF(OFFSET('Hygiene Data'!$H$11,0,10*ROW('Hygiene Data'!H197))="","",OFFSET('Hygiene Data'!$H$11,0,10*ROW('Hygiene Data'!H197)))</f>
        <v/>
      </c>
      <c r="EB203" s="390" t="str">
        <f ca="1">+IF(OFFSET('Hygiene Data'!$H$12,0,10*ROW('Hygiene Data'!H197))="","",OFFSET('Hygiene Data'!$H$12,0,10*ROW('Hygiene Data'!H197)))</f>
        <v/>
      </c>
      <c r="EC203" s="390" t="str">
        <f ca="1">+IF(OFFSET('Hygiene Data'!$H$13,0,10*ROW('Hygiene Data'!H197))="","",OFFSET('Hygiene Data'!$H$13,0,10*ROW('Hygiene Data'!H197)))</f>
        <v/>
      </c>
      <c r="ED203" s="390" t="str">
        <f ca="1">+IF(OFFSET('Hygiene Data'!$I$11,0,10*ROW('Hygiene Data'!I197))="","",OFFSET('Hygiene Data'!$I$11,0,10*ROW('Hygiene Data'!I197)))</f>
        <v/>
      </c>
      <c r="EE203" s="390" t="str">
        <f ca="1">+IF(OFFSET('Hygiene Data'!$I$12,0,10*ROW('Hygiene Data'!I197))="","",OFFSET('Hygiene Data'!$I$12,0,10*ROW('Hygiene Data'!I197)))</f>
        <v/>
      </c>
      <c r="EF203" s="390" t="str">
        <f ca="1">+IF(OFFSET('Hygiene Data'!$I$13,0,10*ROW('Hygiene Data'!I197))="","",OFFSET('Hygiene Data'!$I$13,0,10*ROW('Hygiene Data'!I197)))</f>
        <v/>
      </c>
    </row>
    <row r="204" spans="1:136" x14ac:dyDescent="0.25">
      <c r="A204" s="499" t="str">
        <f ca="1">+IF(OFFSET('Water Data'!$B$2,0,10*ROW('Water Data'!E198))="","",OFFSET('Water Data'!$B$2,0,10*ROW('Water Data'!E198)))</f>
        <v/>
      </c>
      <c r="B204" s="499"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26" t="str">
        <f t="shared" ca="1" si="3"/>
        <v/>
      </c>
      <c r="D204" s="527"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27"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27"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27"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27"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27"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27"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27"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27"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27"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27"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27"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27"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27"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27"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27"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27"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27"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28"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28"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28"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28"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28"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28"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28"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28"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28"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28"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28"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28"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28"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28"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28"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28"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28"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28"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28"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28"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28"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28"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28"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28"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28"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28"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28"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28"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28"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28"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29"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605"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29"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29"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29"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29"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29"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29"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29"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29"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29"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29"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29"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29"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29"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29"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29"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29"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90" t="str">
        <f ca="1">+IF(OFFSET('Water Data'!$D$27,0,10*ROW('Water Data'!D198))="","",OFFSET('Water Data'!$D$27,0,10*ROW('Water Data'!D198)))</f>
        <v/>
      </c>
      <c r="BT204" s="390" t="str">
        <f ca="1">+IF(OFFSET('Water Data'!$D$28,0,10*ROW('Water Data'!D198))="","",OFFSET('Water Data'!$D$28,0,10*ROW('Water Data'!D198)))</f>
        <v/>
      </c>
      <c r="BU204" s="390" t="str">
        <f ca="1">+IF(OFFSET('Water Data'!$D$29,0,10*ROW('Water Data'!D198))="","",OFFSET('Water Data'!$D$29,0,10*ROW('Water Data'!D198)))</f>
        <v/>
      </c>
      <c r="BV204" s="390" t="str">
        <f ca="1">+IF(OFFSET('Water Data'!$E$27,0,10*ROW('Water Data'!E198))="","",OFFSET('Water Data'!$E$27,0,10*ROW('Water Data'!E198)))</f>
        <v/>
      </c>
      <c r="BW204" s="390" t="str">
        <f ca="1">+IF(OFFSET('Water Data'!$E$28,0,10*ROW('Water Data'!E198))="","",OFFSET('Water Data'!$E$28,0,10*ROW('Water Data'!E198)))</f>
        <v/>
      </c>
      <c r="BX204" s="390" t="str">
        <f ca="1">+IF(OFFSET('Water Data'!$E$29,0,10*ROW('Water Data'!E198))="","",OFFSET('Water Data'!$E$29,0,10*ROW('Water Data'!E198)))</f>
        <v/>
      </c>
      <c r="BY204" s="390" t="str">
        <f ca="1">+IF(OFFSET('Water Data'!$F$27,0,10*ROW('Water Data'!F198))="","",OFFSET('Water Data'!$F$27,0,10*ROW('Water Data'!F198)))</f>
        <v/>
      </c>
      <c r="BZ204" s="390" t="str">
        <f ca="1">+IF(OFFSET('Water Data'!$F$28,0,10*ROW('Water Data'!F198))="","",OFFSET('Water Data'!$F$28,0,10*ROW('Water Data'!F198)))</f>
        <v/>
      </c>
      <c r="CA204" s="390" t="str">
        <f ca="1">+IF(OFFSET('Water Data'!$F$29,0,10*ROW('Water Data'!F198))="","",OFFSET('Water Data'!$F$29,0,10*ROW('Water Data'!F198)))</f>
        <v/>
      </c>
      <c r="CB204" s="390" t="str">
        <f ca="1">+IF(OFFSET('Water Data'!$G$27,0,10*ROW('Water Data'!G198))="","",OFFSET('Water Data'!$G$27,0,10*ROW('Water Data'!G198)))</f>
        <v/>
      </c>
      <c r="CC204" s="390" t="str">
        <f ca="1">+IF(OFFSET('Water Data'!$G$28,0,10*ROW('Water Data'!G198))="","",OFFSET('Water Data'!$G$28,0,10*ROW('Water Data'!G198)))</f>
        <v/>
      </c>
      <c r="CD204" s="390" t="str">
        <f ca="1">+IF(OFFSET('Water Data'!$G$29,0,10*ROW('Water Data'!G198))="","",OFFSET('Water Data'!$G$29,0,10*ROW('Water Data'!G198)))</f>
        <v/>
      </c>
      <c r="CE204" s="390" t="str">
        <f ca="1">+IF(OFFSET('Water Data'!$H$27,0,10*ROW('Water Data'!H198))="","",OFFSET('Water Data'!$H$27,0,10*ROW('Water Data'!H198)))</f>
        <v/>
      </c>
      <c r="CF204" s="390" t="str">
        <f ca="1">+IF(OFFSET('Water Data'!$H$28,0,10*ROW('Water Data'!H198))="","",OFFSET('Water Data'!$H$28,0,10*ROW('Water Data'!H198)))</f>
        <v/>
      </c>
      <c r="CG204" s="390" t="str">
        <f ca="1">+IF(OFFSET('Water Data'!$H$29,0,10*ROW('Water Data'!H198))="","",OFFSET('Water Data'!$H$29,0,10*ROW('Water Data'!H198)))</f>
        <v/>
      </c>
      <c r="CH204" s="390" t="str">
        <f ca="1">+IF(OFFSET('Water Data'!$I$27,0,10*ROW('Water Data'!I198))="","",OFFSET('Water Data'!$I$27,0,10*ROW('Water Data'!I198)))</f>
        <v/>
      </c>
      <c r="CI204" s="390" t="str">
        <f ca="1">+IF(OFFSET('Water Data'!$I$28,0,10*ROW('Water Data'!I198))="","",OFFSET('Water Data'!$I$28,0,10*ROW('Water Data'!I198)))</f>
        <v/>
      </c>
      <c r="CJ204" s="390" t="str">
        <f ca="1">+IF(OFFSET('Water Data'!$I$29,0,10*ROW('Water Data'!I198))="","",OFFSET('Water Data'!$I$29,0,10*ROW('Water Data'!I198)))</f>
        <v/>
      </c>
      <c r="CK204" s="390" t="str">
        <f ca="1">+IF(OFFSET('Sanitation Data'!$D$28,0,10*ROW('Sanitation Data'!D198))="","",OFFSET('Sanitation Data'!$D$28,0,10*ROW('Sanitation Data'!D198)))</f>
        <v/>
      </c>
      <c r="CL204" s="390" t="str">
        <f ca="1">+IF(OFFSET('Sanitation Data'!$D$29,0,10*ROW('Sanitation Data'!D198))="","",OFFSET('Sanitation Data'!$D$29,0,10*ROW('Sanitation Data'!D198)))</f>
        <v/>
      </c>
      <c r="CM204" s="390" t="str">
        <f ca="1">+IF(OFFSET('Sanitation Data'!$D$30,0,10*ROW('Sanitation Data'!D198))="","",OFFSET('Sanitation Data'!$D$30,0,10*ROW('Sanitation Data'!D198)))</f>
        <v/>
      </c>
      <c r="CN204" s="390" t="str">
        <f ca="1">+IF(OFFSET('Sanitation Data'!$D$31,0,10*ROW('Sanitation Data'!D198))="","",OFFSET('Sanitation Data'!$D$31,0,10*ROW('Sanitation Data'!D198)))</f>
        <v/>
      </c>
      <c r="CO204" s="390" t="str">
        <f ca="1">+IF(OFFSET('Sanitation Data'!$D$32,0,10*ROW('Sanitation Data'!D198))="","",OFFSET('Sanitation Data'!$D$32,0,10*ROW('Sanitation Data'!D198)))</f>
        <v/>
      </c>
      <c r="CP204" s="390" t="str">
        <f ca="1">+IF(OFFSET('Sanitation Data'!$E$28,0,10*ROW('Sanitation Data'!E198))="","",OFFSET('Sanitation Data'!$E$28,0,10*ROW('Sanitation Data'!E198)))</f>
        <v/>
      </c>
      <c r="CQ204" s="390" t="str">
        <f ca="1">+IF(OFFSET('Sanitation Data'!$E$29,0,10*ROW('Sanitation Data'!E198))="","",OFFSET('Sanitation Data'!$E$29,0,10*ROW('Sanitation Data'!E198)))</f>
        <v/>
      </c>
      <c r="CR204" s="390" t="str">
        <f ca="1">+IF(OFFSET('Sanitation Data'!$E$30,0,10*ROW('Sanitation Data'!E198))="","",OFFSET('Sanitation Data'!$E$30,0,10*ROW('Sanitation Data'!E198)))</f>
        <v/>
      </c>
      <c r="CS204" s="390" t="str">
        <f ca="1">+IF(OFFSET('Sanitation Data'!$E$31,0,10*ROW('Sanitation Data'!E198))="","",OFFSET('Sanitation Data'!$E$31,0,10*ROW('Sanitation Data'!E198)))</f>
        <v/>
      </c>
      <c r="CT204" s="390" t="str">
        <f ca="1">+IF(OFFSET('Sanitation Data'!$E$32,0,10*ROW('Sanitation Data'!E198))="","",OFFSET('Sanitation Data'!$E$32,0,10*ROW('Sanitation Data'!E198)))</f>
        <v/>
      </c>
      <c r="CU204" s="390" t="str">
        <f ca="1">+IF(OFFSET('Sanitation Data'!$F$28,0,10*ROW('Sanitation Data'!F198))="","",OFFSET('Sanitation Data'!$F$28,0,10*ROW('Sanitation Data'!F198)))</f>
        <v/>
      </c>
      <c r="CV204" s="390" t="str">
        <f ca="1">+IF(OFFSET('Sanitation Data'!$F$29,0,10*ROW('Sanitation Data'!F198))="","",OFFSET('Sanitation Data'!$F$29,0,10*ROW('Sanitation Data'!F198)))</f>
        <v/>
      </c>
      <c r="CW204" s="390" t="str">
        <f ca="1">+IF(OFFSET('Sanitation Data'!$F$30,0,10*ROW('Sanitation Data'!F198))="","",OFFSET('Sanitation Data'!$F$30,0,10*ROW('Sanitation Data'!F198)))</f>
        <v/>
      </c>
      <c r="CX204" s="390" t="str">
        <f ca="1">+IF(OFFSET('Sanitation Data'!$F$31,0,10*ROW('Sanitation Data'!F198))="","",OFFSET('Sanitation Data'!$F$31,0,10*ROW('Sanitation Data'!F198)))</f>
        <v/>
      </c>
      <c r="CY204" s="390" t="str">
        <f ca="1">+IF(OFFSET('Sanitation Data'!$F$32,0,10*ROW('Sanitation Data'!F198))="","",OFFSET('Sanitation Data'!$F$32,0,10*ROW('Sanitation Data'!F198)))</f>
        <v/>
      </c>
      <c r="CZ204" s="390" t="str">
        <f ca="1">+IF(OFFSET('Sanitation Data'!$G$28,0,10*ROW('Sanitation Data'!G198))="","",OFFSET('Sanitation Data'!$G$28,0,10*ROW('Sanitation Data'!G198)))</f>
        <v/>
      </c>
      <c r="DA204" s="390" t="str">
        <f ca="1">+IF(OFFSET('Sanitation Data'!$G$29,0,10*ROW('Sanitation Data'!G198))="","",OFFSET('Sanitation Data'!$G$29,0,10*ROW('Sanitation Data'!G198)))</f>
        <v/>
      </c>
      <c r="DB204" s="390" t="str">
        <f ca="1">+IF(OFFSET('Sanitation Data'!$G$30,0,10*ROW('Sanitation Data'!G198))="","",OFFSET('Sanitation Data'!$G$30,0,10*ROW('Sanitation Data'!G198)))</f>
        <v/>
      </c>
      <c r="DC204" s="390" t="str">
        <f ca="1">+IF(OFFSET('Sanitation Data'!$G$31,0,10*ROW('Sanitation Data'!G198))="","",OFFSET('Sanitation Data'!$G$31,0,10*ROW('Sanitation Data'!G198)))</f>
        <v/>
      </c>
      <c r="DD204" s="390" t="str">
        <f ca="1">+IF(OFFSET('Sanitation Data'!$G$32,0,10*ROW('Sanitation Data'!G198))="","",OFFSET('Sanitation Data'!$G$32,0,10*ROW('Sanitation Data'!G198)))</f>
        <v/>
      </c>
      <c r="DE204" s="390" t="str">
        <f ca="1">+IF(OFFSET('Sanitation Data'!$H$28,0,10*ROW('Sanitation Data'!H198))="","",OFFSET('Sanitation Data'!$H$28,0,10*ROW('Sanitation Data'!H198)))</f>
        <v/>
      </c>
      <c r="DF204" s="390" t="str">
        <f ca="1">+IF(OFFSET('Sanitation Data'!$H$29,0,10*ROW('Sanitation Data'!H198))="","",OFFSET('Sanitation Data'!$H$29,0,10*ROW('Sanitation Data'!H198)))</f>
        <v/>
      </c>
      <c r="DG204" s="390" t="str">
        <f ca="1">+IF(OFFSET('Sanitation Data'!$H$30,0,10*ROW('Sanitation Data'!H198))="","",OFFSET('Sanitation Data'!$H$30,0,10*ROW('Sanitation Data'!H198)))</f>
        <v/>
      </c>
      <c r="DH204" s="390" t="str">
        <f ca="1">+IF(OFFSET('Sanitation Data'!$H$31,0,10*ROW('Sanitation Data'!H198))="","",OFFSET('Sanitation Data'!$H$31,0,10*ROW('Sanitation Data'!H198)))</f>
        <v/>
      </c>
      <c r="DI204" s="390" t="str">
        <f ca="1">+IF(OFFSET('Sanitation Data'!$H$32,0,10*ROW('Sanitation Data'!H198))="","",OFFSET('Sanitation Data'!$H$32,0,10*ROW('Sanitation Data'!H198)))</f>
        <v/>
      </c>
      <c r="DJ204" s="390" t="str">
        <f ca="1">+IF(OFFSET('Sanitation Data'!$I$28,0,10*ROW('Sanitation Data'!I198))="","",OFFSET('Sanitation Data'!$I$28,0,10*ROW('Sanitation Data'!I198)))</f>
        <v/>
      </c>
      <c r="DK204" s="390" t="str">
        <f ca="1">+IF(OFFSET('Sanitation Data'!$I$29,0,10*ROW('Sanitation Data'!I198))="","",OFFSET('Sanitation Data'!$I$29,0,10*ROW('Sanitation Data'!I198)))</f>
        <v/>
      </c>
      <c r="DL204" s="390" t="str">
        <f ca="1">+IF(OFFSET('Sanitation Data'!$I$30,0,10*ROW('Sanitation Data'!I198))="","",OFFSET('Sanitation Data'!$I$30,0,10*ROW('Sanitation Data'!I198)))</f>
        <v/>
      </c>
      <c r="DM204" s="390" t="str">
        <f ca="1">+IF(OFFSET('Sanitation Data'!$I$31,0,10*ROW('Sanitation Data'!I198))="","",OFFSET('Sanitation Data'!$I$31,0,10*ROW('Sanitation Data'!I198)))</f>
        <v/>
      </c>
      <c r="DN204" s="390" t="str">
        <f ca="1">+IF(OFFSET('Sanitation Data'!$I$32,0,10*ROW('Sanitation Data'!I198))="","",OFFSET('Sanitation Data'!$I$32,0,10*ROW('Sanitation Data'!I198)))</f>
        <v/>
      </c>
      <c r="DO204" s="390" t="str">
        <f ca="1">+IF(OFFSET('Hygiene Data'!$D$11,0,10*ROW('Hygiene Data'!D198))="","",OFFSET('Hygiene Data'!$D$11,0,10*ROW('Hygiene Data'!D198)))</f>
        <v/>
      </c>
      <c r="DP204" s="390" t="str">
        <f ca="1">+IF(OFFSET('Hygiene Data'!$D$12,0,10*ROW('Hygiene Data'!D198))="","",OFFSET('Hygiene Data'!$D$12,0,10*ROW('Hygiene Data'!D198)))</f>
        <v/>
      </c>
      <c r="DQ204" s="390" t="str">
        <f ca="1">+IF(OFFSET('Hygiene Data'!$D$13,0,10*ROW('Hygiene Data'!D198))="","",OFFSET('Hygiene Data'!$D$13,0,10*ROW('Hygiene Data'!D198)))</f>
        <v/>
      </c>
      <c r="DR204" s="390" t="str">
        <f ca="1">+IF(OFFSET('Hygiene Data'!$E$11,0,10*ROW('Hygiene Data'!E198))="","",OFFSET('Hygiene Data'!$E$11,0,10*ROW('Hygiene Data'!E198)))</f>
        <v/>
      </c>
      <c r="DS204" s="390" t="str">
        <f ca="1">+IF(OFFSET('Hygiene Data'!$E$12,0,10*ROW('Hygiene Data'!E198))="","",OFFSET('Hygiene Data'!$E$12,0,10*ROW('Hygiene Data'!E198)))</f>
        <v/>
      </c>
      <c r="DT204" s="390" t="str">
        <f ca="1">+IF(OFFSET('Hygiene Data'!$E$13,0,10*ROW('Hygiene Data'!E198))="","",OFFSET('Hygiene Data'!$E$13,0,10*ROW('Hygiene Data'!E198)))</f>
        <v/>
      </c>
      <c r="DU204" s="390" t="str">
        <f ca="1">+IF(OFFSET('Hygiene Data'!$F$11,0,10*ROW('Hygiene Data'!F198))="","",OFFSET('Hygiene Data'!$F$11,0,10*ROW('Hygiene Data'!F198)))</f>
        <v/>
      </c>
      <c r="DV204" s="390" t="str">
        <f ca="1">+IF(OFFSET('Hygiene Data'!$F$12,0,10*ROW('Hygiene Data'!F198))="","",OFFSET('Hygiene Data'!$F$12,0,10*ROW('Hygiene Data'!F198)))</f>
        <v/>
      </c>
      <c r="DW204" s="390" t="str">
        <f ca="1">+IF(OFFSET('Hygiene Data'!$F$13,0,10*ROW('Hygiene Data'!F198))="","",OFFSET('Hygiene Data'!$F$13,0,10*ROW('Hygiene Data'!F198)))</f>
        <v/>
      </c>
      <c r="DX204" s="390" t="str">
        <f ca="1">+IF(OFFSET('Hygiene Data'!$G$11,0,10*ROW('Hygiene Data'!G198))="","",OFFSET('Hygiene Data'!$G$11,0,10*ROW('Hygiene Data'!G198)))</f>
        <v/>
      </c>
      <c r="DY204" s="390" t="str">
        <f ca="1">+IF(OFFSET('Hygiene Data'!$G$12,0,10*ROW('Hygiene Data'!G198))="","",OFFSET('Hygiene Data'!$G$12,0,10*ROW('Hygiene Data'!G198)))</f>
        <v/>
      </c>
      <c r="DZ204" s="390" t="str">
        <f ca="1">+IF(OFFSET('Hygiene Data'!$G$13,0,10*ROW('Hygiene Data'!G198))="","",OFFSET('Hygiene Data'!$G$13,0,10*ROW('Hygiene Data'!G198)))</f>
        <v/>
      </c>
      <c r="EA204" s="390" t="str">
        <f ca="1">+IF(OFFSET('Hygiene Data'!$H$11,0,10*ROW('Hygiene Data'!H198))="","",OFFSET('Hygiene Data'!$H$11,0,10*ROW('Hygiene Data'!H198)))</f>
        <v/>
      </c>
      <c r="EB204" s="390" t="str">
        <f ca="1">+IF(OFFSET('Hygiene Data'!$H$12,0,10*ROW('Hygiene Data'!H198))="","",OFFSET('Hygiene Data'!$H$12,0,10*ROW('Hygiene Data'!H198)))</f>
        <v/>
      </c>
      <c r="EC204" s="390" t="str">
        <f ca="1">+IF(OFFSET('Hygiene Data'!$H$13,0,10*ROW('Hygiene Data'!H198))="","",OFFSET('Hygiene Data'!$H$13,0,10*ROW('Hygiene Data'!H198)))</f>
        <v/>
      </c>
      <c r="ED204" s="390" t="str">
        <f ca="1">+IF(OFFSET('Hygiene Data'!$I$11,0,10*ROW('Hygiene Data'!I198))="","",OFFSET('Hygiene Data'!$I$11,0,10*ROW('Hygiene Data'!I198)))</f>
        <v/>
      </c>
      <c r="EE204" s="390" t="str">
        <f ca="1">+IF(OFFSET('Hygiene Data'!$I$12,0,10*ROW('Hygiene Data'!I198))="","",OFFSET('Hygiene Data'!$I$12,0,10*ROW('Hygiene Data'!I198)))</f>
        <v/>
      </c>
      <c r="EF204" s="390" t="str">
        <f ca="1">+IF(OFFSET('Hygiene Data'!$I$13,0,10*ROW('Hygiene Data'!I198))="","",OFFSET('Hygiene Data'!$I$13,0,10*ROW('Hygiene Data'!I198)))</f>
        <v/>
      </c>
    </row>
    <row r="205" spans="1:136" x14ac:dyDescent="0.25">
      <c r="A205" s="499" t="str">
        <f ca="1">+IF(OFFSET('Water Data'!$B$2,0,10*ROW('Water Data'!E199))="","",OFFSET('Water Data'!$B$2,0,10*ROW('Water Data'!E199)))</f>
        <v/>
      </c>
      <c r="B205" s="499"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26" t="str">
        <f t="shared" ca="1" si="3"/>
        <v/>
      </c>
      <c r="D205" s="527"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27"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27"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27"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27"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27"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27"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27"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27"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27"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27"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27"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27"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27"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27"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27"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27"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27"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28"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28"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28"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28"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28"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28"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28"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28"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28"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28"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28"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28"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28"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28"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28"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28"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28"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28"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28"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28"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28"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28"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28"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28"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28"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28"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28"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28"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28"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28"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29"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605"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29"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29"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29"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29"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29"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29"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29"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29"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29"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29"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29"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29"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29"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29"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29"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29"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90" t="str">
        <f ca="1">+IF(OFFSET('Water Data'!$D$27,0,10*ROW('Water Data'!D199))="","",OFFSET('Water Data'!$D$27,0,10*ROW('Water Data'!D199)))</f>
        <v/>
      </c>
      <c r="BT205" s="390" t="str">
        <f ca="1">+IF(OFFSET('Water Data'!$D$28,0,10*ROW('Water Data'!D199))="","",OFFSET('Water Data'!$D$28,0,10*ROW('Water Data'!D199)))</f>
        <v/>
      </c>
      <c r="BU205" s="390" t="str">
        <f ca="1">+IF(OFFSET('Water Data'!$D$29,0,10*ROW('Water Data'!D199))="","",OFFSET('Water Data'!$D$29,0,10*ROW('Water Data'!D199)))</f>
        <v/>
      </c>
      <c r="BV205" s="390" t="str">
        <f ca="1">+IF(OFFSET('Water Data'!$E$27,0,10*ROW('Water Data'!E199))="","",OFFSET('Water Data'!$E$27,0,10*ROW('Water Data'!E199)))</f>
        <v/>
      </c>
      <c r="BW205" s="390" t="str">
        <f ca="1">+IF(OFFSET('Water Data'!$E$28,0,10*ROW('Water Data'!E199))="","",OFFSET('Water Data'!$E$28,0,10*ROW('Water Data'!E199)))</f>
        <v/>
      </c>
      <c r="BX205" s="390" t="str">
        <f ca="1">+IF(OFFSET('Water Data'!$E$29,0,10*ROW('Water Data'!E199))="","",OFFSET('Water Data'!$E$29,0,10*ROW('Water Data'!E199)))</f>
        <v/>
      </c>
      <c r="BY205" s="390" t="str">
        <f ca="1">+IF(OFFSET('Water Data'!$F$27,0,10*ROW('Water Data'!F199))="","",OFFSET('Water Data'!$F$27,0,10*ROW('Water Data'!F199)))</f>
        <v/>
      </c>
      <c r="BZ205" s="390" t="str">
        <f ca="1">+IF(OFFSET('Water Data'!$F$28,0,10*ROW('Water Data'!F199))="","",OFFSET('Water Data'!$F$28,0,10*ROW('Water Data'!F199)))</f>
        <v/>
      </c>
      <c r="CA205" s="390" t="str">
        <f ca="1">+IF(OFFSET('Water Data'!$F$29,0,10*ROW('Water Data'!F199))="","",OFFSET('Water Data'!$F$29,0,10*ROW('Water Data'!F199)))</f>
        <v/>
      </c>
      <c r="CB205" s="390" t="str">
        <f ca="1">+IF(OFFSET('Water Data'!$G$27,0,10*ROW('Water Data'!G199))="","",OFFSET('Water Data'!$G$27,0,10*ROW('Water Data'!G199)))</f>
        <v/>
      </c>
      <c r="CC205" s="390" t="str">
        <f ca="1">+IF(OFFSET('Water Data'!$G$28,0,10*ROW('Water Data'!G199))="","",OFFSET('Water Data'!$G$28,0,10*ROW('Water Data'!G199)))</f>
        <v/>
      </c>
      <c r="CD205" s="390" t="str">
        <f ca="1">+IF(OFFSET('Water Data'!$G$29,0,10*ROW('Water Data'!G199))="","",OFFSET('Water Data'!$G$29,0,10*ROW('Water Data'!G199)))</f>
        <v/>
      </c>
      <c r="CE205" s="390" t="str">
        <f ca="1">+IF(OFFSET('Water Data'!$H$27,0,10*ROW('Water Data'!H199))="","",OFFSET('Water Data'!$H$27,0,10*ROW('Water Data'!H199)))</f>
        <v/>
      </c>
      <c r="CF205" s="390" t="str">
        <f ca="1">+IF(OFFSET('Water Data'!$H$28,0,10*ROW('Water Data'!H199))="","",OFFSET('Water Data'!$H$28,0,10*ROW('Water Data'!H199)))</f>
        <v/>
      </c>
      <c r="CG205" s="390" t="str">
        <f ca="1">+IF(OFFSET('Water Data'!$H$29,0,10*ROW('Water Data'!H199))="","",OFFSET('Water Data'!$H$29,0,10*ROW('Water Data'!H199)))</f>
        <v/>
      </c>
      <c r="CH205" s="390" t="str">
        <f ca="1">+IF(OFFSET('Water Data'!$I$27,0,10*ROW('Water Data'!I199))="","",OFFSET('Water Data'!$I$27,0,10*ROW('Water Data'!I199)))</f>
        <v/>
      </c>
      <c r="CI205" s="390" t="str">
        <f ca="1">+IF(OFFSET('Water Data'!$I$28,0,10*ROW('Water Data'!I199))="","",OFFSET('Water Data'!$I$28,0,10*ROW('Water Data'!I199)))</f>
        <v/>
      </c>
      <c r="CJ205" s="390" t="str">
        <f ca="1">+IF(OFFSET('Water Data'!$I$29,0,10*ROW('Water Data'!I199))="","",OFFSET('Water Data'!$I$29,0,10*ROW('Water Data'!I199)))</f>
        <v/>
      </c>
      <c r="CK205" s="390" t="str">
        <f ca="1">+IF(OFFSET('Sanitation Data'!$D$28,0,10*ROW('Sanitation Data'!D199))="","",OFFSET('Sanitation Data'!$D$28,0,10*ROW('Sanitation Data'!D199)))</f>
        <v/>
      </c>
      <c r="CL205" s="390" t="str">
        <f ca="1">+IF(OFFSET('Sanitation Data'!$D$29,0,10*ROW('Sanitation Data'!D199))="","",OFFSET('Sanitation Data'!$D$29,0,10*ROW('Sanitation Data'!D199)))</f>
        <v/>
      </c>
      <c r="CM205" s="390" t="str">
        <f ca="1">+IF(OFFSET('Sanitation Data'!$D$30,0,10*ROW('Sanitation Data'!D199))="","",OFFSET('Sanitation Data'!$D$30,0,10*ROW('Sanitation Data'!D199)))</f>
        <v/>
      </c>
      <c r="CN205" s="390" t="str">
        <f ca="1">+IF(OFFSET('Sanitation Data'!$D$31,0,10*ROW('Sanitation Data'!D199))="","",OFFSET('Sanitation Data'!$D$31,0,10*ROW('Sanitation Data'!D199)))</f>
        <v/>
      </c>
      <c r="CO205" s="390" t="str">
        <f ca="1">+IF(OFFSET('Sanitation Data'!$D$32,0,10*ROW('Sanitation Data'!D199))="","",OFFSET('Sanitation Data'!$D$32,0,10*ROW('Sanitation Data'!D199)))</f>
        <v/>
      </c>
      <c r="CP205" s="390" t="str">
        <f ca="1">+IF(OFFSET('Sanitation Data'!$E$28,0,10*ROW('Sanitation Data'!E199))="","",OFFSET('Sanitation Data'!$E$28,0,10*ROW('Sanitation Data'!E199)))</f>
        <v/>
      </c>
      <c r="CQ205" s="390" t="str">
        <f ca="1">+IF(OFFSET('Sanitation Data'!$E$29,0,10*ROW('Sanitation Data'!E199))="","",OFFSET('Sanitation Data'!$E$29,0,10*ROW('Sanitation Data'!E199)))</f>
        <v/>
      </c>
      <c r="CR205" s="390" t="str">
        <f ca="1">+IF(OFFSET('Sanitation Data'!$E$30,0,10*ROW('Sanitation Data'!E199))="","",OFFSET('Sanitation Data'!$E$30,0,10*ROW('Sanitation Data'!E199)))</f>
        <v/>
      </c>
      <c r="CS205" s="390" t="str">
        <f ca="1">+IF(OFFSET('Sanitation Data'!$E$31,0,10*ROW('Sanitation Data'!E199))="","",OFFSET('Sanitation Data'!$E$31,0,10*ROW('Sanitation Data'!E199)))</f>
        <v/>
      </c>
      <c r="CT205" s="390" t="str">
        <f ca="1">+IF(OFFSET('Sanitation Data'!$E$32,0,10*ROW('Sanitation Data'!E199))="","",OFFSET('Sanitation Data'!$E$32,0,10*ROW('Sanitation Data'!E199)))</f>
        <v/>
      </c>
      <c r="CU205" s="390" t="str">
        <f ca="1">+IF(OFFSET('Sanitation Data'!$F$28,0,10*ROW('Sanitation Data'!F199))="","",OFFSET('Sanitation Data'!$F$28,0,10*ROW('Sanitation Data'!F199)))</f>
        <v/>
      </c>
      <c r="CV205" s="390" t="str">
        <f ca="1">+IF(OFFSET('Sanitation Data'!$F$29,0,10*ROW('Sanitation Data'!F199))="","",OFFSET('Sanitation Data'!$F$29,0,10*ROW('Sanitation Data'!F199)))</f>
        <v/>
      </c>
      <c r="CW205" s="390" t="str">
        <f ca="1">+IF(OFFSET('Sanitation Data'!$F$30,0,10*ROW('Sanitation Data'!F199))="","",OFFSET('Sanitation Data'!$F$30,0,10*ROW('Sanitation Data'!F199)))</f>
        <v/>
      </c>
      <c r="CX205" s="390" t="str">
        <f ca="1">+IF(OFFSET('Sanitation Data'!$F$31,0,10*ROW('Sanitation Data'!F199))="","",OFFSET('Sanitation Data'!$F$31,0,10*ROW('Sanitation Data'!F199)))</f>
        <v/>
      </c>
      <c r="CY205" s="390" t="str">
        <f ca="1">+IF(OFFSET('Sanitation Data'!$F$32,0,10*ROW('Sanitation Data'!F199))="","",OFFSET('Sanitation Data'!$F$32,0,10*ROW('Sanitation Data'!F199)))</f>
        <v/>
      </c>
      <c r="CZ205" s="390" t="str">
        <f ca="1">+IF(OFFSET('Sanitation Data'!$G$28,0,10*ROW('Sanitation Data'!G199))="","",OFFSET('Sanitation Data'!$G$28,0,10*ROW('Sanitation Data'!G199)))</f>
        <v/>
      </c>
      <c r="DA205" s="390" t="str">
        <f ca="1">+IF(OFFSET('Sanitation Data'!$G$29,0,10*ROW('Sanitation Data'!G199))="","",OFFSET('Sanitation Data'!$G$29,0,10*ROW('Sanitation Data'!G199)))</f>
        <v/>
      </c>
      <c r="DB205" s="390" t="str">
        <f ca="1">+IF(OFFSET('Sanitation Data'!$G$30,0,10*ROW('Sanitation Data'!G199))="","",OFFSET('Sanitation Data'!$G$30,0,10*ROW('Sanitation Data'!G199)))</f>
        <v/>
      </c>
      <c r="DC205" s="390" t="str">
        <f ca="1">+IF(OFFSET('Sanitation Data'!$G$31,0,10*ROW('Sanitation Data'!G199))="","",OFFSET('Sanitation Data'!$G$31,0,10*ROW('Sanitation Data'!G199)))</f>
        <v/>
      </c>
      <c r="DD205" s="390" t="str">
        <f ca="1">+IF(OFFSET('Sanitation Data'!$G$32,0,10*ROW('Sanitation Data'!G199))="","",OFFSET('Sanitation Data'!$G$32,0,10*ROW('Sanitation Data'!G199)))</f>
        <v/>
      </c>
      <c r="DE205" s="390" t="str">
        <f ca="1">+IF(OFFSET('Sanitation Data'!$H$28,0,10*ROW('Sanitation Data'!H199))="","",OFFSET('Sanitation Data'!$H$28,0,10*ROW('Sanitation Data'!H199)))</f>
        <v/>
      </c>
      <c r="DF205" s="390" t="str">
        <f ca="1">+IF(OFFSET('Sanitation Data'!$H$29,0,10*ROW('Sanitation Data'!H199))="","",OFFSET('Sanitation Data'!$H$29,0,10*ROW('Sanitation Data'!H199)))</f>
        <v/>
      </c>
      <c r="DG205" s="390" t="str">
        <f ca="1">+IF(OFFSET('Sanitation Data'!$H$30,0,10*ROW('Sanitation Data'!H199))="","",OFFSET('Sanitation Data'!$H$30,0,10*ROW('Sanitation Data'!H199)))</f>
        <v/>
      </c>
      <c r="DH205" s="390" t="str">
        <f ca="1">+IF(OFFSET('Sanitation Data'!$H$31,0,10*ROW('Sanitation Data'!H199))="","",OFFSET('Sanitation Data'!$H$31,0,10*ROW('Sanitation Data'!H199)))</f>
        <v/>
      </c>
      <c r="DI205" s="390" t="str">
        <f ca="1">+IF(OFFSET('Sanitation Data'!$H$32,0,10*ROW('Sanitation Data'!H199))="","",OFFSET('Sanitation Data'!$H$32,0,10*ROW('Sanitation Data'!H199)))</f>
        <v/>
      </c>
      <c r="DJ205" s="390" t="str">
        <f ca="1">+IF(OFFSET('Sanitation Data'!$I$28,0,10*ROW('Sanitation Data'!I199))="","",OFFSET('Sanitation Data'!$I$28,0,10*ROW('Sanitation Data'!I199)))</f>
        <v/>
      </c>
      <c r="DK205" s="390" t="str">
        <f ca="1">+IF(OFFSET('Sanitation Data'!$I$29,0,10*ROW('Sanitation Data'!I199))="","",OFFSET('Sanitation Data'!$I$29,0,10*ROW('Sanitation Data'!I199)))</f>
        <v/>
      </c>
      <c r="DL205" s="390" t="str">
        <f ca="1">+IF(OFFSET('Sanitation Data'!$I$30,0,10*ROW('Sanitation Data'!I199))="","",OFFSET('Sanitation Data'!$I$30,0,10*ROW('Sanitation Data'!I199)))</f>
        <v/>
      </c>
      <c r="DM205" s="390" t="str">
        <f ca="1">+IF(OFFSET('Sanitation Data'!$I$31,0,10*ROW('Sanitation Data'!I199))="","",OFFSET('Sanitation Data'!$I$31,0,10*ROW('Sanitation Data'!I199)))</f>
        <v/>
      </c>
      <c r="DN205" s="390" t="str">
        <f ca="1">+IF(OFFSET('Sanitation Data'!$I$32,0,10*ROW('Sanitation Data'!I199))="","",OFFSET('Sanitation Data'!$I$32,0,10*ROW('Sanitation Data'!I199)))</f>
        <v/>
      </c>
      <c r="DO205" s="390" t="str">
        <f ca="1">+IF(OFFSET('Hygiene Data'!$D$11,0,10*ROW('Hygiene Data'!D199))="","",OFFSET('Hygiene Data'!$D$11,0,10*ROW('Hygiene Data'!D199)))</f>
        <v/>
      </c>
      <c r="DP205" s="390" t="str">
        <f ca="1">+IF(OFFSET('Hygiene Data'!$D$12,0,10*ROW('Hygiene Data'!D199))="","",OFFSET('Hygiene Data'!$D$12,0,10*ROW('Hygiene Data'!D199)))</f>
        <v/>
      </c>
      <c r="DQ205" s="390" t="str">
        <f ca="1">+IF(OFFSET('Hygiene Data'!$D$13,0,10*ROW('Hygiene Data'!D199))="","",OFFSET('Hygiene Data'!$D$13,0,10*ROW('Hygiene Data'!D199)))</f>
        <v/>
      </c>
      <c r="DR205" s="390" t="str">
        <f ca="1">+IF(OFFSET('Hygiene Data'!$E$11,0,10*ROW('Hygiene Data'!E199))="","",OFFSET('Hygiene Data'!$E$11,0,10*ROW('Hygiene Data'!E199)))</f>
        <v/>
      </c>
      <c r="DS205" s="390" t="str">
        <f ca="1">+IF(OFFSET('Hygiene Data'!$E$12,0,10*ROW('Hygiene Data'!E199))="","",OFFSET('Hygiene Data'!$E$12,0,10*ROW('Hygiene Data'!E199)))</f>
        <v/>
      </c>
      <c r="DT205" s="390" t="str">
        <f ca="1">+IF(OFFSET('Hygiene Data'!$E$13,0,10*ROW('Hygiene Data'!E199))="","",OFFSET('Hygiene Data'!$E$13,0,10*ROW('Hygiene Data'!E199)))</f>
        <v/>
      </c>
      <c r="DU205" s="390" t="str">
        <f ca="1">+IF(OFFSET('Hygiene Data'!$F$11,0,10*ROW('Hygiene Data'!F199))="","",OFFSET('Hygiene Data'!$F$11,0,10*ROW('Hygiene Data'!F199)))</f>
        <v/>
      </c>
      <c r="DV205" s="390" t="str">
        <f ca="1">+IF(OFFSET('Hygiene Data'!$F$12,0,10*ROW('Hygiene Data'!F199))="","",OFFSET('Hygiene Data'!$F$12,0,10*ROW('Hygiene Data'!F199)))</f>
        <v/>
      </c>
      <c r="DW205" s="390" t="str">
        <f ca="1">+IF(OFFSET('Hygiene Data'!$F$13,0,10*ROW('Hygiene Data'!F199))="","",OFFSET('Hygiene Data'!$F$13,0,10*ROW('Hygiene Data'!F199)))</f>
        <v/>
      </c>
      <c r="DX205" s="390" t="str">
        <f ca="1">+IF(OFFSET('Hygiene Data'!$G$11,0,10*ROW('Hygiene Data'!G199))="","",OFFSET('Hygiene Data'!$G$11,0,10*ROW('Hygiene Data'!G199)))</f>
        <v/>
      </c>
      <c r="DY205" s="390" t="str">
        <f ca="1">+IF(OFFSET('Hygiene Data'!$G$12,0,10*ROW('Hygiene Data'!G199))="","",OFFSET('Hygiene Data'!$G$12,0,10*ROW('Hygiene Data'!G199)))</f>
        <v/>
      </c>
      <c r="DZ205" s="390" t="str">
        <f ca="1">+IF(OFFSET('Hygiene Data'!$G$13,0,10*ROW('Hygiene Data'!G199))="","",OFFSET('Hygiene Data'!$G$13,0,10*ROW('Hygiene Data'!G199)))</f>
        <v/>
      </c>
      <c r="EA205" s="390" t="str">
        <f ca="1">+IF(OFFSET('Hygiene Data'!$H$11,0,10*ROW('Hygiene Data'!H199))="","",OFFSET('Hygiene Data'!$H$11,0,10*ROW('Hygiene Data'!H199)))</f>
        <v/>
      </c>
      <c r="EB205" s="390" t="str">
        <f ca="1">+IF(OFFSET('Hygiene Data'!$H$12,0,10*ROW('Hygiene Data'!H199))="","",OFFSET('Hygiene Data'!$H$12,0,10*ROW('Hygiene Data'!H199)))</f>
        <v/>
      </c>
      <c r="EC205" s="390" t="str">
        <f ca="1">+IF(OFFSET('Hygiene Data'!$H$13,0,10*ROW('Hygiene Data'!H199))="","",OFFSET('Hygiene Data'!$H$13,0,10*ROW('Hygiene Data'!H199)))</f>
        <v/>
      </c>
      <c r="ED205" s="390" t="str">
        <f ca="1">+IF(OFFSET('Hygiene Data'!$I$11,0,10*ROW('Hygiene Data'!I199))="","",OFFSET('Hygiene Data'!$I$11,0,10*ROW('Hygiene Data'!I199)))</f>
        <v/>
      </c>
      <c r="EE205" s="390" t="str">
        <f ca="1">+IF(OFFSET('Hygiene Data'!$I$12,0,10*ROW('Hygiene Data'!I199))="","",OFFSET('Hygiene Data'!$I$12,0,10*ROW('Hygiene Data'!I199)))</f>
        <v/>
      </c>
      <c r="EF205" s="390" t="str">
        <f ca="1">+IF(OFFSET('Hygiene Data'!$I$13,0,10*ROW('Hygiene Data'!I199))="","",OFFSET('Hygiene Data'!$I$13,0,10*ROW('Hygiene Data'!I199)))</f>
        <v/>
      </c>
    </row>
    <row r="206" spans="1:136" x14ac:dyDescent="0.25">
      <c r="A206" s="499" t="str">
        <f ca="1">+IF(OFFSET('Water Data'!$B$2,0,10*ROW('Water Data'!E200))="","",OFFSET('Water Data'!$B$2,0,10*ROW('Water Data'!E200)))</f>
        <v/>
      </c>
      <c r="B206" s="499"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26" t="str">
        <f t="shared" ca="1" si="3"/>
        <v/>
      </c>
      <c r="D206" s="527"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27"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27"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27"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27"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27"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27"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27"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27"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27"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27"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27"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27"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27"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27"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27"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27"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27"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28"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28"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28"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28"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28"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28"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28"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28"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28"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28"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28"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28"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28"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28"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28"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28"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28"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28"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28"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28"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28"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28"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28"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28"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28"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28"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28"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28"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28"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28"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29"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605"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29"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29"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29"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29"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29"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29"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29"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29"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29"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29"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29"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29"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29"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29"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29"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29"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90" t="str">
        <f ca="1">+IF(OFFSET('Water Data'!$D$27,0,10*ROW('Water Data'!D200))="","",OFFSET('Water Data'!$D$27,0,10*ROW('Water Data'!D200)))</f>
        <v/>
      </c>
      <c r="BT206" s="390" t="str">
        <f ca="1">+IF(OFFSET('Water Data'!$D$28,0,10*ROW('Water Data'!D200))="","",OFFSET('Water Data'!$D$28,0,10*ROW('Water Data'!D200)))</f>
        <v/>
      </c>
      <c r="BU206" s="390" t="str">
        <f ca="1">+IF(OFFSET('Water Data'!$D$29,0,10*ROW('Water Data'!D200))="","",OFFSET('Water Data'!$D$29,0,10*ROW('Water Data'!D200)))</f>
        <v/>
      </c>
      <c r="BV206" s="390" t="str">
        <f ca="1">+IF(OFFSET('Water Data'!$E$27,0,10*ROW('Water Data'!E200))="","",OFFSET('Water Data'!$E$27,0,10*ROW('Water Data'!E200)))</f>
        <v/>
      </c>
      <c r="BW206" s="390" t="str">
        <f ca="1">+IF(OFFSET('Water Data'!$E$28,0,10*ROW('Water Data'!E200))="","",OFFSET('Water Data'!$E$28,0,10*ROW('Water Data'!E200)))</f>
        <v/>
      </c>
      <c r="BX206" s="390" t="str">
        <f ca="1">+IF(OFFSET('Water Data'!$E$29,0,10*ROW('Water Data'!E200))="","",OFFSET('Water Data'!$E$29,0,10*ROW('Water Data'!E200)))</f>
        <v/>
      </c>
      <c r="BY206" s="390" t="str">
        <f ca="1">+IF(OFFSET('Water Data'!$F$27,0,10*ROW('Water Data'!F200))="","",OFFSET('Water Data'!$F$27,0,10*ROW('Water Data'!F200)))</f>
        <v/>
      </c>
      <c r="BZ206" s="390" t="str">
        <f ca="1">+IF(OFFSET('Water Data'!$F$28,0,10*ROW('Water Data'!F200))="","",OFFSET('Water Data'!$F$28,0,10*ROW('Water Data'!F200)))</f>
        <v/>
      </c>
      <c r="CA206" s="390" t="str">
        <f ca="1">+IF(OFFSET('Water Data'!$F$29,0,10*ROW('Water Data'!F200))="","",OFFSET('Water Data'!$F$29,0,10*ROW('Water Data'!F200)))</f>
        <v/>
      </c>
      <c r="CB206" s="390" t="str">
        <f ca="1">+IF(OFFSET('Water Data'!$G$27,0,10*ROW('Water Data'!G200))="","",OFFSET('Water Data'!$G$27,0,10*ROW('Water Data'!G200)))</f>
        <v/>
      </c>
      <c r="CC206" s="390" t="str">
        <f ca="1">+IF(OFFSET('Water Data'!$G$28,0,10*ROW('Water Data'!G200))="","",OFFSET('Water Data'!$G$28,0,10*ROW('Water Data'!G200)))</f>
        <v/>
      </c>
      <c r="CD206" s="390" t="str">
        <f ca="1">+IF(OFFSET('Water Data'!$G$29,0,10*ROW('Water Data'!G200))="","",OFFSET('Water Data'!$G$29,0,10*ROW('Water Data'!G200)))</f>
        <v/>
      </c>
      <c r="CE206" s="390" t="str">
        <f ca="1">+IF(OFFSET('Water Data'!$H$27,0,10*ROW('Water Data'!H200))="","",OFFSET('Water Data'!$H$27,0,10*ROW('Water Data'!H200)))</f>
        <v/>
      </c>
      <c r="CF206" s="390" t="str">
        <f ca="1">+IF(OFFSET('Water Data'!$H$28,0,10*ROW('Water Data'!H200))="","",OFFSET('Water Data'!$H$28,0,10*ROW('Water Data'!H200)))</f>
        <v/>
      </c>
      <c r="CG206" s="390" t="str">
        <f ca="1">+IF(OFFSET('Water Data'!$H$29,0,10*ROW('Water Data'!H200))="","",OFFSET('Water Data'!$H$29,0,10*ROW('Water Data'!H200)))</f>
        <v/>
      </c>
      <c r="CH206" s="390" t="str">
        <f ca="1">+IF(OFFSET('Water Data'!$I$27,0,10*ROW('Water Data'!I200))="","",OFFSET('Water Data'!$I$27,0,10*ROW('Water Data'!I200)))</f>
        <v/>
      </c>
      <c r="CI206" s="390" t="str">
        <f ca="1">+IF(OFFSET('Water Data'!$I$28,0,10*ROW('Water Data'!I200))="","",OFFSET('Water Data'!$I$28,0,10*ROW('Water Data'!I200)))</f>
        <v/>
      </c>
      <c r="CJ206" s="390" t="str">
        <f ca="1">+IF(OFFSET('Water Data'!$I$29,0,10*ROW('Water Data'!I200))="","",OFFSET('Water Data'!$I$29,0,10*ROW('Water Data'!I200)))</f>
        <v/>
      </c>
      <c r="CK206" s="390" t="str">
        <f ca="1">+IF(OFFSET('Sanitation Data'!$D$28,0,10*ROW('Sanitation Data'!D200))="","",OFFSET('Sanitation Data'!$D$28,0,10*ROW('Sanitation Data'!D200)))</f>
        <v/>
      </c>
      <c r="CL206" s="390" t="str">
        <f ca="1">+IF(OFFSET('Sanitation Data'!$D$29,0,10*ROW('Sanitation Data'!D200))="","",OFFSET('Sanitation Data'!$D$29,0,10*ROW('Sanitation Data'!D200)))</f>
        <v/>
      </c>
      <c r="CM206" s="390" t="str">
        <f ca="1">+IF(OFFSET('Sanitation Data'!$D$30,0,10*ROW('Sanitation Data'!D200))="","",OFFSET('Sanitation Data'!$D$30,0,10*ROW('Sanitation Data'!D200)))</f>
        <v/>
      </c>
      <c r="CN206" s="390" t="str">
        <f ca="1">+IF(OFFSET('Sanitation Data'!$D$31,0,10*ROW('Sanitation Data'!D200))="","",OFFSET('Sanitation Data'!$D$31,0,10*ROW('Sanitation Data'!D200)))</f>
        <v/>
      </c>
      <c r="CO206" s="390" t="str">
        <f ca="1">+IF(OFFSET('Sanitation Data'!$D$32,0,10*ROW('Sanitation Data'!D200))="","",OFFSET('Sanitation Data'!$D$32,0,10*ROW('Sanitation Data'!D200)))</f>
        <v/>
      </c>
      <c r="CP206" s="390" t="str">
        <f ca="1">+IF(OFFSET('Sanitation Data'!$E$28,0,10*ROW('Sanitation Data'!E200))="","",OFFSET('Sanitation Data'!$E$28,0,10*ROW('Sanitation Data'!E200)))</f>
        <v/>
      </c>
      <c r="CQ206" s="390" t="str">
        <f ca="1">+IF(OFFSET('Sanitation Data'!$E$29,0,10*ROW('Sanitation Data'!E200))="","",OFFSET('Sanitation Data'!$E$29,0,10*ROW('Sanitation Data'!E200)))</f>
        <v/>
      </c>
      <c r="CR206" s="390" t="str">
        <f ca="1">+IF(OFFSET('Sanitation Data'!$E$30,0,10*ROW('Sanitation Data'!E200))="","",OFFSET('Sanitation Data'!$E$30,0,10*ROW('Sanitation Data'!E200)))</f>
        <v/>
      </c>
      <c r="CS206" s="390" t="str">
        <f ca="1">+IF(OFFSET('Sanitation Data'!$E$31,0,10*ROW('Sanitation Data'!E200))="","",OFFSET('Sanitation Data'!$E$31,0,10*ROW('Sanitation Data'!E200)))</f>
        <v/>
      </c>
      <c r="CT206" s="390" t="str">
        <f ca="1">+IF(OFFSET('Sanitation Data'!$E$32,0,10*ROW('Sanitation Data'!E200))="","",OFFSET('Sanitation Data'!$E$32,0,10*ROW('Sanitation Data'!E200)))</f>
        <v/>
      </c>
      <c r="CU206" s="390" t="str">
        <f ca="1">+IF(OFFSET('Sanitation Data'!$F$28,0,10*ROW('Sanitation Data'!F200))="","",OFFSET('Sanitation Data'!$F$28,0,10*ROW('Sanitation Data'!F200)))</f>
        <v/>
      </c>
      <c r="CV206" s="390" t="str">
        <f ca="1">+IF(OFFSET('Sanitation Data'!$F$29,0,10*ROW('Sanitation Data'!F200))="","",OFFSET('Sanitation Data'!$F$29,0,10*ROW('Sanitation Data'!F200)))</f>
        <v/>
      </c>
      <c r="CW206" s="390" t="str">
        <f ca="1">+IF(OFFSET('Sanitation Data'!$F$30,0,10*ROW('Sanitation Data'!F200))="","",OFFSET('Sanitation Data'!$F$30,0,10*ROW('Sanitation Data'!F200)))</f>
        <v/>
      </c>
      <c r="CX206" s="390" t="str">
        <f ca="1">+IF(OFFSET('Sanitation Data'!$F$31,0,10*ROW('Sanitation Data'!F200))="","",OFFSET('Sanitation Data'!$F$31,0,10*ROW('Sanitation Data'!F200)))</f>
        <v/>
      </c>
      <c r="CY206" s="390" t="str">
        <f ca="1">+IF(OFFSET('Sanitation Data'!$F$32,0,10*ROW('Sanitation Data'!F200))="","",OFFSET('Sanitation Data'!$F$32,0,10*ROW('Sanitation Data'!F200)))</f>
        <v/>
      </c>
      <c r="CZ206" s="390" t="str">
        <f ca="1">+IF(OFFSET('Sanitation Data'!$G$28,0,10*ROW('Sanitation Data'!G200))="","",OFFSET('Sanitation Data'!$G$28,0,10*ROW('Sanitation Data'!G200)))</f>
        <v/>
      </c>
      <c r="DA206" s="390" t="str">
        <f ca="1">+IF(OFFSET('Sanitation Data'!$G$29,0,10*ROW('Sanitation Data'!G200))="","",OFFSET('Sanitation Data'!$G$29,0,10*ROW('Sanitation Data'!G200)))</f>
        <v/>
      </c>
      <c r="DB206" s="390" t="str">
        <f ca="1">+IF(OFFSET('Sanitation Data'!$G$30,0,10*ROW('Sanitation Data'!G200))="","",OFFSET('Sanitation Data'!$G$30,0,10*ROW('Sanitation Data'!G200)))</f>
        <v/>
      </c>
      <c r="DC206" s="390" t="str">
        <f ca="1">+IF(OFFSET('Sanitation Data'!$G$31,0,10*ROW('Sanitation Data'!G200))="","",OFFSET('Sanitation Data'!$G$31,0,10*ROW('Sanitation Data'!G200)))</f>
        <v/>
      </c>
      <c r="DD206" s="390" t="str">
        <f ca="1">+IF(OFFSET('Sanitation Data'!$G$32,0,10*ROW('Sanitation Data'!G200))="","",OFFSET('Sanitation Data'!$G$32,0,10*ROW('Sanitation Data'!G200)))</f>
        <v/>
      </c>
      <c r="DE206" s="390" t="str">
        <f ca="1">+IF(OFFSET('Sanitation Data'!$H$28,0,10*ROW('Sanitation Data'!H200))="","",OFFSET('Sanitation Data'!$H$28,0,10*ROW('Sanitation Data'!H200)))</f>
        <v/>
      </c>
      <c r="DF206" s="390" t="str">
        <f ca="1">+IF(OFFSET('Sanitation Data'!$H$29,0,10*ROW('Sanitation Data'!H200))="","",OFFSET('Sanitation Data'!$H$29,0,10*ROW('Sanitation Data'!H200)))</f>
        <v/>
      </c>
      <c r="DG206" s="390" t="str">
        <f ca="1">+IF(OFFSET('Sanitation Data'!$H$30,0,10*ROW('Sanitation Data'!H200))="","",OFFSET('Sanitation Data'!$H$30,0,10*ROW('Sanitation Data'!H200)))</f>
        <v/>
      </c>
      <c r="DH206" s="390" t="str">
        <f ca="1">+IF(OFFSET('Sanitation Data'!$H$31,0,10*ROW('Sanitation Data'!H200))="","",OFFSET('Sanitation Data'!$H$31,0,10*ROW('Sanitation Data'!H200)))</f>
        <v/>
      </c>
      <c r="DI206" s="390" t="str">
        <f ca="1">+IF(OFFSET('Sanitation Data'!$H$32,0,10*ROW('Sanitation Data'!H200))="","",OFFSET('Sanitation Data'!$H$32,0,10*ROW('Sanitation Data'!H200)))</f>
        <v/>
      </c>
      <c r="DJ206" s="390" t="str">
        <f ca="1">+IF(OFFSET('Sanitation Data'!$I$28,0,10*ROW('Sanitation Data'!I200))="","",OFFSET('Sanitation Data'!$I$28,0,10*ROW('Sanitation Data'!I200)))</f>
        <v/>
      </c>
      <c r="DK206" s="390" t="str">
        <f ca="1">+IF(OFFSET('Sanitation Data'!$I$29,0,10*ROW('Sanitation Data'!I200))="","",OFFSET('Sanitation Data'!$I$29,0,10*ROW('Sanitation Data'!I200)))</f>
        <v/>
      </c>
      <c r="DL206" s="390" t="str">
        <f ca="1">+IF(OFFSET('Sanitation Data'!$I$30,0,10*ROW('Sanitation Data'!I200))="","",OFFSET('Sanitation Data'!$I$30,0,10*ROW('Sanitation Data'!I200)))</f>
        <v/>
      </c>
      <c r="DM206" s="390" t="str">
        <f ca="1">+IF(OFFSET('Sanitation Data'!$I$31,0,10*ROW('Sanitation Data'!I200))="","",OFFSET('Sanitation Data'!$I$31,0,10*ROW('Sanitation Data'!I200)))</f>
        <v/>
      </c>
      <c r="DN206" s="390" t="str">
        <f ca="1">+IF(OFFSET('Sanitation Data'!$I$32,0,10*ROW('Sanitation Data'!I200))="","",OFFSET('Sanitation Data'!$I$32,0,10*ROW('Sanitation Data'!I200)))</f>
        <v/>
      </c>
      <c r="DO206" s="390" t="str">
        <f ca="1">+IF(OFFSET('Hygiene Data'!$D$11,0,10*ROW('Hygiene Data'!D200))="","",OFFSET('Hygiene Data'!$D$11,0,10*ROW('Hygiene Data'!D200)))</f>
        <v/>
      </c>
      <c r="DP206" s="390" t="str">
        <f ca="1">+IF(OFFSET('Hygiene Data'!$D$12,0,10*ROW('Hygiene Data'!D200))="","",OFFSET('Hygiene Data'!$D$12,0,10*ROW('Hygiene Data'!D200)))</f>
        <v/>
      </c>
      <c r="DQ206" s="390" t="str">
        <f ca="1">+IF(OFFSET('Hygiene Data'!$D$13,0,10*ROW('Hygiene Data'!D200))="","",OFFSET('Hygiene Data'!$D$13,0,10*ROW('Hygiene Data'!D200)))</f>
        <v/>
      </c>
      <c r="DR206" s="390" t="str">
        <f ca="1">+IF(OFFSET('Hygiene Data'!$E$11,0,10*ROW('Hygiene Data'!E200))="","",OFFSET('Hygiene Data'!$E$11,0,10*ROW('Hygiene Data'!E200)))</f>
        <v/>
      </c>
      <c r="DS206" s="390" t="str">
        <f ca="1">+IF(OFFSET('Hygiene Data'!$E$12,0,10*ROW('Hygiene Data'!E200))="","",OFFSET('Hygiene Data'!$E$12,0,10*ROW('Hygiene Data'!E200)))</f>
        <v/>
      </c>
      <c r="DT206" s="390" t="str">
        <f ca="1">+IF(OFFSET('Hygiene Data'!$E$13,0,10*ROW('Hygiene Data'!E200))="","",OFFSET('Hygiene Data'!$E$13,0,10*ROW('Hygiene Data'!E200)))</f>
        <v/>
      </c>
      <c r="DU206" s="390" t="str">
        <f ca="1">+IF(OFFSET('Hygiene Data'!$F$11,0,10*ROW('Hygiene Data'!F200))="","",OFFSET('Hygiene Data'!$F$11,0,10*ROW('Hygiene Data'!F200)))</f>
        <v/>
      </c>
      <c r="DV206" s="390" t="str">
        <f ca="1">+IF(OFFSET('Hygiene Data'!$F$12,0,10*ROW('Hygiene Data'!F200))="","",OFFSET('Hygiene Data'!$F$12,0,10*ROW('Hygiene Data'!F200)))</f>
        <v/>
      </c>
      <c r="DW206" s="390" t="str">
        <f ca="1">+IF(OFFSET('Hygiene Data'!$F$13,0,10*ROW('Hygiene Data'!F200))="","",OFFSET('Hygiene Data'!$F$13,0,10*ROW('Hygiene Data'!F200)))</f>
        <v/>
      </c>
      <c r="DX206" s="390" t="str">
        <f ca="1">+IF(OFFSET('Hygiene Data'!$G$11,0,10*ROW('Hygiene Data'!G200))="","",OFFSET('Hygiene Data'!$G$11,0,10*ROW('Hygiene Data'!G200)))</f>
        <v/>
      </c>
      <c r="DY206" s="390" t="str">
        <f ca="1">+IF(OFFSET('Hygiene Data'!$G$12,0,10*ROW('Hygiene Data'!G200))="","",OFFSET('Hygiene Data'!$G$12,0,10*ROW('Hygiene Data'!G200)))</f>
        <v/>
      </c>
      <c r="DZ206" s="390" t="str">
        <f ca="1">+IF(OFFSET('Hygiene Data'!$G$13,0,10*ROW('Hygiene Data'!G200))="","",OFFSET('Hygiene Data'!$G$13,0,10*ROW('Hygiene Data'!G200)))</f>
        <v/>
      </c>
      <c r="EA206" s="390" t="str">
        <f ca="1">+IF(OFFSET('Hygiene Data'!$H$11,0,10*ROW('Hygiene Data'!H200))="","",OFFSET('Hygiene Data'!$H$11,0,10*ROW('Hygiene Data'!H200)))</f>
        <v/>
      </c>
      <c r="EB206" s="390" t="str">
        <f ca="1">+IF(OFFSET('Hygiene Data'!$H$12,0,10*ROW('Hygiene Data'!H200))="","",OFFSET('Hygiene Data'!$H$12,0,10*ROW('Hygiene Data'!H200)))</f>
        <v/>
      </c>
      <c r="EC206" s="390" t="str">
        <f ca="1">+IF(OFFSET('Hygiene Data'!$H$13,0,10*ROW('Hygiene Data'!H200))="","",OFFSET('Hygiene Data'!$H$13,0,10*ROW('Hygiene Data'!H200)))</f>
        <v/>
      </c>
      <c r="ED206" s="390" t="str">
        <f ca="1">+IF(OFFSET('Hygiene Data'!$I$11,0,10*ROW('Hygiene Data'!I200))="","",OFFSET('Hygiene Data'!$I$11,0,10*ROW('Hygiene Data'!I200)))</f>
        <v/>
      </c>
      <c r="EE206" s="390" t="str">
        <f ca="1">+IF(OFFSET('Hygiene Data'!$I$12,0,10*ROW('Hygiene Data'!I200))="","",OFFSET('Hygiene Data'!$I$12,0,10*ROW('Hygiene Data'!I200)))</f>
        <v/>
      </c>
      <c r="EF206" s="390" t="str">
        <f ca="1">+IF(OFFSET('Hygiene Data'!$I$13,0,10*ROW('Hygiene Data'!I200))="","",OFFSET('Hygiene Data'!$I$13,0,10*ROW('Hygiene Data'!I200)))</f>
        <v/>
      </c>
    </row>
    <row r="207" spans="1:136" x14ac:dyDescent="0.25">
      <c r="A207" s="499" t="str">
        <f ca="1">+IF(OFFSET('Water Data'!$B$2,0,10*ROW('Water Data'!E201))="","",OFFSET('Water Data'!$B$2,0,10*ROW('Water Data'!E201)))</f>
        <v/>
      </c>
      <c r="B207" s="499"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26" t="str">
        <f t="shared" ca="1" si="3"/>
        <v/>
      </c>
      <c r="D207" s="527"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27"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27"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27"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27"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27"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27"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27"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27"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27"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27"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27"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27"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27"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27"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27"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27"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27"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28"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28"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28"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28"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28"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28"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28"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28"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28"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28"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28"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28"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28"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28"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28"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28"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28"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28"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28"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28"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28"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28"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28"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28"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28"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28"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28"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28"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28"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28"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29"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605"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29"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29"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29"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29"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29"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29"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29"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29"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29"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29"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29"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29"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29"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29"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29"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29"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90" t="str">
        <f ca="1">+IF(OFFSET('Water Data'!$D$27,0,10*ROW('Water Data'!D201))="","",OFFSET('Water Data'!$D$27,0,10*ROW('Water Data'!D201)))</f>
        <v/>
      </c>
      <c r="BT207" s="390" t="str">
        <f ca="1">+IF(OFFSET('Water Data'!$D$28,0,10*ROW('Water Data'!D201))="","",OFFSET('Water Data'!$D$28,0,10*ROW('Water Data'!D201)))</f>
        <v/>
      </c>
      <c r="BU207" s="390" t="str">
        <f ca="1">+IF(OFFSET('Water Data'!$D$29,0,10*ROW('Water Data'!D201))="","",OFFSET('Water Data'!$D$29,0,10*ROW('Water Data'!D201)))</f>
        <v/>
      </c>
      <c r="BV207" s="390" t="str">
        <f ca="1">+IF(OFFSET('Water Data'!$E$27,0,10*ROW('Water Data'!E201))="","",OFFSET('Water Data'!$E$27,0,10*ROW('Water Data'!E201)))</f>
        <v/>
      </c>
      <c r="BW207" s="390" t="str">
        <f ca="1">+IF(OFFSET('Water Data'!$E$28,0,10*ROW('Water Data'!E201))="","",OFFSET('Water Data'!$E$28,0,10*ROW('Water Data'!E201)))</f>
        <v/>
      </c>
      <c r="BX207" s="390" t="str">
        <f ca="1">+IF(OFFSET('Water Data'!$E$29,0,10*ROW('Water Data'!E201))="","",OFFSET('Water Data'!$E$29,0,10*ROW('Water Data'!E201)))</f>
        <v/>
      </c>
      <c r="BY207" s="390" t="str">
        <f ca="1">+IF(OFFSET('Water Data'!$F$27,0,10*ROW('Water Data'!F201))="","",OFFSET('Water Data'!$F$27,0,10*ROW('Water Data'!F201)))</f>
        <v/>
      </c>
      <c r="BZ207" s="390" t="str">
        <f ca="1">+IF(OFFSET('Water Data'!$F$28,0,10*ROW('Water Data'!F201))="","",OFFSET('Water Data'!$F$28,0,10*ROW('Water Data'!F201)))</f>
        <v/>
      </c>
      <c r="CA207" s="390" t="str">
        <f ca="1">+IF(OFFSET('Water Data'!$F$29,0,10*ROW('Water Data'!F201))="","",OFFSET('Water Data'!$F$29,0,10*ROW('Water Data'!F201)))</f>
        <v/>
      </c>
      <c r="CB207" s="390" t="str">
        <f ca="1">+IF(OFFSET('Water Data'!$G$27,0,10*ROW('Water Data'!G201))="","",OFFSET('Water Data'!$G$27,0,10*ROW('Water Data'!G201)))</f>
        <v/>
      </c>
      <c r="CC207" s="390" t="str">
        <f ca="1">+IF(OFFSET('Water Data'!$G$28,0,10*ROW('Water Data'!G201))="","",OFFSET('Water Data'!$G$28,0,10*ROW('Water Data'!G201)))</f>
        <v/>
      </c>
      <c r="CD207" s="390" t="str">
        <f ca="1">+IF(OFFSET('Water Data'!$G$29,0,10*ROW('Water Data'!G201))="","",OFFSET('Water Data'!$G$29,0,10*ROW('Water Data'!G201)))</f>
        <v/>
      </c>
      <c r="CE207" s="390" t="str">
        <f ca="1">+IF(OFFSET('Water Data'!$H$27,0,10*ROW('Water Data'!H201))="","",OFFSET('Water Data'!$H$27,0,10*ROW('Water Data'!H201)))</f>
        <v/>
      </c>
      <c r="CF207" s="390" t="str">
        <f ca="1">+IF(OFFSET('Water Data'!$H$28,0,10*ROW('Water Data'!H201))="","",OFFSET('Water Data'!$H$28,0,10*ROW('Water Data'!H201)))</f>
        <v/>
      </c>
      <c r="CG207" s="390" t="str">
        <f ca="1">+IF(OFFSET('Water Data'!$H$29,0,10*ROW('Water Data'!H201))="","",OFFSET('Water Data'!$H$29,0,10*ROW('Water Data'!H201)))</f>
        <v/>
      </c>
      <c r="CH207" s="390" t="str">
        <f ca="1">+IF(OFFSET('Water Data'!$I$27,0,10*ROW('Water Data'!I201))="","",OFFSET('Water Data'!$I$27,0,10*ROW('Water Data'!I201)))</f>
        <v/>
      </c>
      <c r="CI207" s="390" t="str">
        <f ca="1">+IF(OFFSET('Water Data'!$I$28,0,10*ROW('Water Data'!I201))="","",OFFSET('Water Data'!$I$28,0,10*ROW('Water Data'!I201)))</f>
        <v/>
      </c>
      <c r="CJ207" s="390" t="str">
        <f ca="1">+IF(OFFSET('Water Data'!$I$29,0,10*ROW('Water Data'!I201))="","",OFFSET('Water Data'!$I$29,0,10*ROW('Water Data'!I201)))</f>
        <v/>
      </c>
      <c r="CK207" s="390" t="str">
        <f ca="1">+IF(OFFSET('Sanitation Data'!$D$28,0,10*ROW('Sanitation Data'!D201))="","",OFFSET('Sanitation Data'!$D$28,0,10*ROW('Sanitation Data'!D201)))</f>
        <v/>
      </c>
      <c r="CL207" s="390" t="str">
        <f ca="1">+IF(OFFSET('Sanitation Data'!$D$29,0,10*ROW('Sanitation Data'!D201))="","",OFFSET('Sanitation Data'!$D$29,0,10*ROW('Sanitation Data'!D201)))</f>
        <v/>
      </c>
      <c r="CM207" s="390" t="str">
        <f ca="1">+IF(OFFSET('Sanitation Data'!$D$30,0,10*ROW('Sanitation Data'!D201))="","",OFFSET('Sanitation Data'!$D$30,0,10*ROW('Sanitation Data'!D201)))</f>
        <v/>
      </c>
      <c r="CN207" s="390" t="str">
        <f ca="1">+IF(OFFSET('Sanitation Data'!$D$31,0,10*ROW('Sanitation Data'!D201))="","",OFFSET('Sanitation Data'!$D$31,0,10*ROW('Sanitation Data'!D201)))</f>
        <v/>
      </c>
      <c r="CO207" s="390" t="str">
        <f ca="1">+IF(OFFSET('Sanitation Data'!$D$32,0,10*ROW('Sanitation Data'!D201))="","",OFFSET('Sanitation Data'!$D$32,0,10*ROW('Sanitation Data'!D201)))</f>
        <v/>
      </c>
      <c r="CP207" s="390" t="str">
        <f ca="1">+IF(OFFSET('Sanitation Data'!$E$28,0,10*ROW('Sanitation Data'!E201))="","",OFFSET('Sanitation Data'!$E$28,0,10*ROW('Sanitation Data'!E201)))</f>
        <v/>
      </c>
      <c r="CQ207" s="390" t="str">
        <f ca="1">+IF(OFFSET('Sanitation Data'!$E$29,0,10*ROW('Sanitation Data'!E201))="","",OFFSET('Sanitation Data'!$E$29,0,10*ROW('Sanitation Data'!E201)))</f>
        <v/>
      </c>
      <c r="CR207" s="390" t="str">
        <f ca="1">+IF(OFFSET('Sanitation Data'!$E$30,0,10*ROW('Sanitation Data'!E201))="","",OFFSET('Sanitation Data'!$E$30,0,10*ROW('Sanitation Data'!E201)))</f>
        <v/>
      </c>
      <c r="CS207" s="390" t="str">
        <f ca="1">+IF(OFFSET('Sanitation Data'!$E$31,0,10*ROW('Sanitation Data'!E201))="","",OFFSET('Sanitation Data'!$E$31,0,10*ROW('Sanitation Data'!E201)))</f>
        <v/>
      </c>
      <c r="CT207" s="390" t="str">
        <f ca="1">+IF(OFFSET('Sanitation Data'!$E$32,0,10*ROW('Sanitation Data'!E201))="","",OFFSET('Sanitation Data'!$E$32,0,10*ROW('Sanitation Data'!E201)))</f>
        <v/>
      </c>
      <c r="CU207" s="390" t="str">
        <f ca="1">+IF(OFFSET('Sanitation Data'!$F$28,0,10*ROW('Sanitation Data'!F201))="","",OFFSET('Sanitation Data'!$F$28,0,10*ROW('Sanitation Data'!F201)))</f>
        <v/>
      </c>
      <c r="CV207" s="390" t="str">
        <f ca="1">+IF(OFFSET('Sanitation Data'!$F$29,0,10*ROW('Sanitation Data'!F201))="","",OFFSET('Sanitation Data'!$F$29,0,10*ROW('Sanitation Data'!F201)))</f>
        <v/>
      </c>
      <c r="CW207" s="390" t="str">
        <f ca="1">+IF(OFFSET('Sanitation Data'!$F$30,0,10*ROW('Sanitation Data'!F201))="","",OFFSET('Sanitation Data'!$F$30,0,10*ROW('Sanitation Data'!F201)))</f>
        <v/>
      </c>
      <c r="CX207" s="390" t="str">
        <f ca="1">+IF(OFFSET('Sanitation Data'!$F$31,0,10*ROW('Sanitation Data'!F201))="","",OFFSET('Sanitation Data'!$F$31,0,10*ROW('Sanitation Data'!F201)))</f>
        <v/>
      </c>
      <c r="CY207" s="390" t="str">
        <f ca="1">+IF(OFFSET('Sanitation Data'!$F$32,0,10*ROW('Sanitation Data'!F201))="","",OFFSET('Sanitation Data'!$F$32,0,10*ROW('Sanitation Data'!F201)))</f>
        <v/>
      </c>
      <c r="CZ207" s="390" t="str">
        <f ca="1">+IF(OFFSET('Sanitation Data'!$G$28,0,10*ROW('Sanitation Data'!G201))="","",OFFSET('Sanitation Data'!$G$28,0,10*ROW('Sanitation Data'!G201)))</f>
        <v/>
      </c>
      <c r="DA207" s="390" t="str">
        <f ca="1">+IF(OFFSET('Sanitation Data'!$G$29,0,10*ROW('Sanitation Data'!G201))="","",OFFSET('Sanitation Data'!$G$29,0,10*ROW('Sanitation Data'!G201)))</f>
        <v/>
      </c>
      <c r="DB207" s="390" t="str">
        <f ca="1">+IF(OFFSET('Sanitation Data'!$G$30,0,10*ROW('Sanitation Data'!G201))="","",OFFSET('Sanitation Data'!$G$30,0,10*ROW('Sanitation Data'!G201)))</f>
        <v/>
      </c>
      <c r="DC207" s="390" t="str">
        <f ca="1">+IF(OFFSET('Sanitation Data'!$G$31,0,10*ROW('Sanitation Data'!G201))="","",OFFSET('Sanitation Data'!$G$31,0,10*ROW('Sanitation Data'!G201)))</f>
        <v/>
      </c>
      <c r="DD207" s="390" t="str">
        <f ca="1">+IF(OFFSET('Sanitation Data'!$G$32,0,10*ROW('Sanitation Data'!G201))="","",OFFSET('Sanitation Data'!$G$32,0,10*ROW('Sanitation Data'!G201)))</f>
        <v/>
      </c>
      <c r="DE207" s="390" t="str">
        <f ca="1">+IF(OFFSET('Sanitation Data'!$H$28,0,10*ROW('Sanitation Data'!H201))="","",OFFSET('Sanitation Data'!$H$28,0,10*ROW('Sanitation Data'!H201)))</f>
        <v/>
      </c>
      <c r="DF207" s="390" t="str">
        <f ca="1">+IF(OFFSET('Sanitation Data'!$H$29,0,10*ROW('Sanitation Data'!H201))="","",OFFSET('Sanitation Data'!$H$29,0,10*ROW('Sanitation Data'!H201)))</f>
        <v/>
      </c>
      <c r="DG207" s="390" t="str">
        <f ca="1">+IF(OFFSET('Sanitation Data'!$H$30,0,10*ROW('Sanitation Data'!H201))="","",OFFSET('Sanitation Data'!$H$30,0,10*ROW('Sanitation Data'!H201)))</f>
        <v/>
      </c>
      <c r="DH207" s="390" t="str">
        <f ca="1">+IF(OFFSET('Sanitation Data'!$H$31,0,10*ROW('Sanitation Data'!H201))="","",OFFSET('Sanitation Data'!$H$31,0,10*ROW('Sanitation Data'!H201)))</f>
        <v/>
      </c>
      <c r="DI207" s="390" t="str">
        <f ca="1">+IF(OFFSET('Sanitation Data'!$H$32,0,10*ROW('Sanitation Data'!H201))="","",OFFSET('Sanitation Data'!$H$32,0,10*ROW('Sanitation Data'!H201)))</f>
        <v/>
      </c>
      <c r="DJ207" s="390" t="str">
        <f ca="1">+IF(OFFSET('Sanitation Data'!$I$28,0,10*ROW('Sanitation Data'!I201))="","",OFFSET('Sanitation Data'!$I$28,0,10*ROW('Sanitation Data'!I201)))</f>
        <v/>
      </c>
      <c r="DK207" s="390" t="str">
        <f ca="1">+IF(OFFSET('Sanitation Data'!$I$29,0,10*ROW('Sanitation Data'!I201))="","",OFFSET('Sanitation Data'!$I$29,0,10*ROW('Sanitation Data'!I201)))</f>
        <v/>
      </c>
      <c r="DL207" s="390" t="str">
        <f ca="1">+IF(OFFSET('Sanitation Data'!$I$30,0,10*ROW('Sanitation Data'!I201))="","",OFFSET('Sanitation Data'!$I$30,0,10*ROW('Sanitation Data'!I201)))</f>
        <v/>
      </c>
      <c r="DM207" s="390" t="str">
        <f ca="1">+IF(OFFSET('Sanitation Data'!$I$31,0,10*ROW('Sanitation Data'!I201))="","",OFFSET('Sanitation Data'!$I$31,0,10*ROW('Sanitation Data'!I201)))</f>
        <v/>
      </c>
      <c r="DN207" s="390" t="str">
        <f ca="1">+IF(OFFSET('Sanitation Data'!$I$32,0,10*ROW('Sanitation Data'!I201))="","",OFFSET('Sanitation Data'!$I$32,0,10*ROW('Sanitation Data'!I201)))</f>
        <v/>
      </c>
      <c r="DO207" s="390" t="str">
        <f ca="1">+IF(OFFSET('Hygiene Data'!$D$11,0,10*ROW('Hygiene Data'!D201))="","",OFFSET('Hygiene Data'!$D$11,0,10*ROW('Hygiene Data'!D201)))</f>
        <v/>
      </c>
      <c r="DP207" s="390" t="str">
        <f ca="1">+IF(OFFSET('Hygiene Data'!$D$12,0,10*ROW('Hygiene Data'!D201))="","",OFFSET('Hygiene Data'!$D$12,0,10*ROW('Hygiene Data'!D201)))</f>
        <v/>
      </c>
      <c r="DQ207" s="390" t="str">
        <f ca="1">+IF(OFFSET('Hygiene Data'!$D$13,0,10*ROW('Hygiene Data'!D201))="","",OFFSET('Hygiene Data'!$D$13,0,10*ROW('Hygiene Data'!D201)))</f>
        <v/>
      </c>
      <c r="DR207" s="390" t="str">
        <f ca="1">+IF(OFFSET('Hygiene Data'!$E$11,0,10*ROW('Hygiene Data'!E201))="","",OFFSET('Hygiene Data'!$E$11,0,10*ROW('Hygiene Data'!E201)))</f>
        <v/>
      </c>
      <c r="DS207" s="390" t="str">
        <f ca="1">+IF(OFFSET('Hygiene Data'!$E$12,0,10*ROW('Hygiene Data'!E201))="","",OFFSET('Hygiene Data'!$E$12,0,10*ROW('Hygiene Data'!E201)))</f>
        <v/>
      </c>
      <c r="DT207" s="390" t="str">
        <f ca="1">+IF(OFFSET('Hygiene Data'!$E$13,0,10*ROW('Hygiene Data'!E201))="","",OFFSET('Hygiene Data'!$E$13,0,10*ROW('Hygiene Data'!E201)))</f>
        <v/>
      </c>
      <c r="DU207" s="390" t="str">
        <f ca="1">+IF(OFFSET('Hygiene Data'!$F$11,0,10*ROW('Hygiene Data'!F201))="","",OFFSET('Hygiene Data'!$F$11,0,10*ROW('Hygiene Data'!F201)))</f>
        <v/>
      </c>
      <c r="DV207" s="390" t="str">
        <f ca="1">+IF(OFFSET('Hygiene Data'!$F$12,0,10*ROW('Hygiene Data'!F201))="","",OFFSET('Hygiene Data'!$F$12,0,10*ROW('Hygiene Data'!F201)))</f>
        <v/>
      </c>
      <c r="DW207" s="390" t="str">
        <f ca="1">+IF(OFFSET('Hygiene Data'!$F$13,0,10*ROW('Hygiene Data'!F201))="","",OFFSET('Hygiene Data'!$F$13,0,10*ROW('Hygiene Data'!F201)))</f>
        <v/>
      </c>
      <c r="DX207" s="390" t="str">
        <f ca="1">+IF(OFFSET('Hygiene Data'!$G$11,0,10*ROW('Hygiene Data'!G201))="","",OFFSET('Hygiene Data'!$G$11,0,10*ROW('Hygiene Data'!G201)))</f>
        <v/>
      </c>
      <c r="DY207" s="390" t="str">
        <f ca="1">+IF(OFFSET('Hygiene Data'!$G$12,0,10*ROW('Hygiene Data'!G201))="","",OFFSET('Hygiene Data'!$G$12,0,10*ROW('Hygiene Data'!G201)))</f>
        <v/>
      </c>
      <c r="DZ207" s="390" t="str">
        <f ca="1">+IF(OFFSET('Hygiene Data'!$G$13,0,10*ROW('Hygiene Data'!G201))="","",OFFSET('Hygiene Data'!$G$13,0,10*ROW('Hygiene Data'!G201)))</f>
        <v/>
      </c>
      <c r="EA207" s="390" t="str">
        <f ca="1">+IF(OFFSET('Hygiene Data'!$H$11,0,10*ROW('Hygiene Data'!H201))="","",OFFSET('Hygiene Data'!$H$11,0,10*ROW('Hygiene Data'!H201)))</f>
        <v/>
      </c>
      <c r="EB207" s="390" t="str">
        <f ca="1">+IF(OFFSET('Hygiene Data'!$H$12,0,10*ROW('Hygiene Data'!H201))="","",OFFSET('Hygiene Data'!$H$12,0,10*ROW('Hygiene Data'!H201)))</f>
        <v/>
      </c>
      <c r="EC207" s="390" t="str">
        <f ca="1">+IF(OFFSET('Hygiene Data'!$H$13,0,10*ROW('Hygiene Data'!H201))="","",OFFSET('Hygiene Data'!$H$13,0,10*ROW('Hygiene Data'!H201)))</f>
        <v/>
      </c>
      <c r="ED207" s="390" t="str">
        <f ca="1">+IF(OFFSET('Hygiene Data'!$I$11,0,10*ROW('Hygiene Data'!I201))="","",OFFSET('Hygiene Data'!$I$11,0,10*ROW('Hygiene Data'!I201)))</f>
        <v/>
      </c>
      <c r="EE207" s="390" t="str">
        <f ca="1">+IF(OFFSET('Hygiene Data'!$I$12,0,10*ROW('Hygiene Data'!I201))="","",OFFSET('Hygiene Data'!$I$12,0,10*ROW('Hygiene Data'!I201)))</f>
        <v/>
      </c>
      <c r="EF207" s="390" t="str">
        <f ca="1">+IF(OFFSET('Hygiene Data'!$I$13,0,10*ROW('Hygiene Data'!I201))="","",OFFSET('Hygiene Data'!$I$13,0,10*ROW('Hygiene Data'!I201)))</f>
        <v/>
      </c>
    </row>
    <row r="208" spans="1:136" s="389" customFormat="1" x14ac:dyDescent="0.25">
      <c r="BA208" s="507"/>
    </row>
    <row r="209" spans="53:53" s="389" customFormat="1" x14ac:dyDescent="0.25">
      <c r="BA209" s="507"/>
    </row>
    <row r="210" spans="53:53" s="389" customFormat="1" x14ac:dyDescent="0.25">
      <c r="BA210" s="507"/>
    </row>
    <row r="211" spans="53:53" s="389" customFormat="1" x14ac:dyDescent="0.25">
      <c r="BA211" s="507"/>
    </row>
    <row r="212" spans="53:53" s="389" customFormat="1" x14ac:dyDescent="0.25">
      <c r="BA212" s="507"/>
    </row>
    <row r="213" spans="53:53" s="389" customFormat="1" x14ac:dyDescent="0.25">
      <c r="BA213" s="507"/>
    </row>
    <row r="214" spans="53:53" s="389" customFormat="1" x14ac:dyDescent="0.25">
      <c r="BA214" s="507"/>
    </row>
    <row r="215" spans="53:53" s="389" customFormat="1" x14ac:dyDescent="0.25">
      <c r="BA215" s="507"/>
    </row>
    <row r="216" spans="53:53" s="389" customFormat="1" x14ac:dyDescent="0.25">
      <c r="BA216" s="507"/>
    </row>
    <row r="217" spans="53:53" s="389" customFormat="1" x14ac:dyDescent="0.25">
      <c r="BA217" s="507"/>
    </row>
    <row r="218" spans="53:53" s="389" customFormat="1" x14ac:dyDescent="0.25">
      <c r="BA218" s="507"/>
    </row>
    <row r="219" spans="53:53" s="389" customFormat="1" x14ac:dyDescent="0.25">
      <c r="BA219" s="507"/>
    </row>
    <row r="220" spans="53:53" s="389" customFormat="1" x14ac:dyDescent="0.25">
      <c r="BA220" s="507"/>
    </row>
    <row r="221" spans="53:53" s="389" customFormat="1" x14ac:dyDescent="0.25">
      <c r="BA221" s="507"/>
    </row>
    <row r="222" spans="53:53" s="389" customFormat="1" x14ac:dyDescent="0.25">
      <c r="BA222" s="507"/>
    </row>
    <row r="223" spans="53:53" s="389" customFormat="1" x14ac:dyDescent="0.25">
      <c r="BA223" s="507"/>
    </row>
    <row r="224" spans="53:53" s="389" customFormat="1" x14ac:dyDescent="0.25">
      <c r="BA224" s="507"/>
    </row>
    <row r="225" spans="53:53" s="389" customFormat="1" x14ac:dyDescent="0.25">
      <c r="BA225" s="507"/>
    </row>
    <row r="226" spans="53:53" s="389" customFormat="1" x14ac:dyDescent="0.25">
      <c r="BA226" s="507"/>
    </row>
    <row r="227" spans="53:53" s="389" customFormat="1" x14ac:dyDescent="0.25">
      <c r="BA227" s="507"/>
    </row>
    <row r="228" spans="53:53" s="389" customFormat="1" x14ac:dyDescent="0.25">
      <c r="BA228" s="507"/>
    </row>
    <row r="229" spans="53:53" s="389" customFormat="1" x14ac:dyDescent="0.25">
      <c r="BA229" s="507"/>
    </row>
    <row r="230" spans="53:53" s="389" customFormat="1" x14ac:dyDescent="0.25">
      <c r="BA230" s="507"/>
    </row>
    <row r="231" spans="53:53" s="389" customFormat="1" x14ac:dyDescent="0.25">
      <c r="BA231" s="507"/>
    </row>
    <row r="232" spans="53:53" s="389" customFormat="1" x14ac:dyDescent="0.25">
      <c r="BA232" s="507"/>
    </row>
    <row r="233" spans="53:53" s="389" customFormat="1" x14ac:dyDescent="0.25">
      <c r="BA233" s="507"/>
    </row>
    <row r="234" spans="53:53" s="389" customFormat="1" x14ac:dyDescent="0.25">
      <c r="BA234" s="507"/>
    </row>
    <row r="235" spans="53:53" s="389" customFormat="1" x14ac:dyDescent="0.25">
      <c r="BA235" s="507"/>
    </row>
    <row r="236" spans="53:53" s="389" customFormat="1" x14ac:dyDescent="0.25">
      <c r="BA236" s="507"/>
    </row>
    <row r="237" spans="53:53" s="389" customFormat="1" x14ac:dyDescent="0.25">
      <c r="BA237" s="507"/>
    </row>
    <row r="238" spans="53:53" s="389" customFormat="1" x14ac:dyDescent="0.25">
      <c r="BA238" s="507"/>
    </row>
    <row r="239" spans="53:53" s="389" customFormat="1" x14ac:dyDescent="0.25">
      <c r="BA239" s="507"/>
    </row>
    <row r="240" spans="53:53" s="389" customFormat="1" x14ac:dyDescent="0.25">
      <c r="BA240" s="507"/>
    </row>
    <row r="241" spans="53:53" s="389" customFormat="1" x14ac:dyDescent="0.25">
      <c r="BA241" s="507"/>
    </row>
    <row r="242" spans="53:53" s="389" customFormat="1" x14ac:dyDescent="0.25">
      <c r="BA242" s="507"/>
    </row>
    <row r="243" spans="53:53" s="389" customFormat="1" x14ac:dyDescent="0.25">
      <c r="BA243" s="507"/>
    </row>
    <row r="244" spans="53:53" s="389" customFormat="1" x14ac:dyDescent="0.25">
      <c r="BA244" s="507"/>
    </row>
    <row r="245" spans="53:53" s="389" customFormat="1" x14ac:dyDescent="0.25">
      <c r="BA245" s="507"/>
    </row>
    <row r="246" spans="53:53" s="389" customFormat="1" x14ac:dyDescent="0.25">
      <c r="BA246" s="507"/>
    </row>
    <row r="247" spans="53:53" s="389" customFormat="1" x14ac:dyDescent="0.25">
      <c r="BA247" s="507"/>
    </row>
    <row r="248" spans="53:53" s="389" customFormat="1" x14ac:dyDescent="0.25">
      <c r="BA248" s="507"/>
    </row>
    <row r="249" spans="53:53" s="389" customFormat="1" x14ac:dyDescent="0.25">
      <c r="BA249" s="507"/>
    </row>
    <row r="250" spans="53:53" s="389" customFormat="1" x14ac:dyDescent="0.25">
      <c r="BA250" s="507"/>
    </row>
    <row r="251" spans="53:53" s="389" customFormat="1" x14ac:dyDescent="0.25">
      <c r="BA251" s="507"/>
    </row>
    <row r="252" spans="53:53" s="389" customFormat="1" x14ac:dyDescent="0.25">
      <c r="BA252" s="507"/>
    </row>
    <row r="253" spans="53:53" s="389" customFormat="1" x14ac:dyDescent="0.25">
      <c r="BA253" s="507"/>
    </row>
    <row r="254" spans="53:53" s="389" customFormat="1" x14ac:dyDescent="0.25">
      <c r="BA254" s="507"/>
    </row>
    <row r="255" spans="53:53" s="389" customFormat="1" x14ac:dyDescent="0.25">
      <c r="BA255" s="507"/>
    </row>
    <row r="256" spans="53:53" s="389" customFormat="1" x14ac:dyDescent="0.25">
      <c r="BA256" s="507"/>
    </row>
    <row r="257" spans="53:53" s="389" customFormat="1" x14ac:dyDescent="0.25">
      <c r="BA257" s="507"/>
    </row>
    <row r="258" spans="53:53" s="389" customFormat="1" x14ac:dyDescent="0.25">
      <c r="BA258" s="507"/>
    </row>
    <row r="259" spans="53:53" s="389" customFormat="1" x14ac:dyDescent="0.25">
      <c r="BA259" s="507"/>
    </row>
    <row r="260" spans="53:53" s="389" customFormat="1" x14ac:dyDescent="0.25">
      <c r="BA260" s="507"/>
    </row>
    <row r="261" spans="53:53" s="389" customFormat="1" x14ac:dyDescent="0.25">
      <c r="BA261" s="507"/>
    </row>
    <row r="262" spans="53:53" s="389" customFormat="1" x14ac:dyDescent="0.25">
      <c r="BA262" s="507"/>
    </row>
    <row r="263" spans="53:53" s="389" customFormat="1" x14ac:dyDescent="0.25">
      <c r="BA263" s="507"/>
    </row>
    <row r="264" spans="53:53" s="389" customFormat="1" x14ac:dyDescent="0.25">
      <c r="BA264" s="507"/>
    </row>
    <row r="265" spans="53:53" s="389" customFormat="1" x14ac:dyDescent="0.25">
      <c r="BA265" s="507"/>
    </row>
    <row r="266" spans="53:53" s="389" customFormat="1" x14ac:dyDescent="0.25">
      <c r="BA266" s="507"/>
    </row>
    <row r="267" spans="53:53" s="389" customFormat="1" x14ac:dyDescent="0.25">
      <c r="BA267" s="507"/>
    </row>
    <row r="268" spans="53:53" s="389" customFormat="1" x14ac:dyDescent="0.25">
      <c r="BA268" s="507"/>
    </row>
    <row r="269" spans="53:53" s="389" customFormat="1" x14ac:dyDescent="0.25">
      <c r="BA269" s="507"/>
    </row>
    <row r="270" spans="53:53" s="389" customFormat="1" x14ac:dyDescent="0.25">
      <c r="BA270" s="507"/>
    </row>
    <row r="271" spans="53:53" s="389" customFormat="1" x14ac:dyDescent="0.25">
      <c r="BA271" s="507"/>
    </row>
    <row r="272" spans="53:53" s="389" customFormat="1" x14ac:dyDescent="0.25">
      <c r="BA272" s="507"/>
    </row>
    <row r="273" spans="53:53" s="389" customFormat="1" x14ac:dyDescent="0.25">
      <c r="BA273" s="507"/>
    </row>
    <row r="274" spans="53:53" s="389" customFormat="1" x14ac:dyDescent="0.25">
      <c r="BA274" s="507"/>
    </row>
    <row r="275" spans="53:53" s="389" customFormat="1" x14ac:dyDescent="0.25">
      <c r="BA275" s="507"/>
    </row>
    <row r="276" spans="53:53" s="389" customFormat="1" x14ac:dyDescent="0.25">
      <c r="BA276" s="507"/>
    </row>
    <row r="277" spans="53:53" s="389" customFormat="1" x14ac:dyDescent="0.25">
      <c r="BA277" s="507"/>
    </row>
    <row r="278" spans="53:53" s="389" customFormat="1" x14ac:dyDescent="0.25">
      <c r="BA278" s="507"/>
    </row>
    <row r="279" spans="53:53" s="389" customFormat="1" x14ac:dyDescent="0.25">
      <c r="BA279" s="507"/>
    </row>
    <row r="280" spans="53:53" s="389" customFormat="1" x14ac:dyDescent="0.25">
      <c r="BA280" s="507"/>
    </row>
    <row r="281" spans="53:53" s="389" customFormat="1" x14ac:dyDescent="0.25">
      <c r="BA281" s="507"/>
    </row>
    <row r="282" spans="53:53" s="389" customFormat="1" x14ac:dyDescent="0.25">
      <c r="BA282" s="507"/>
    </row>
    <row r="283" spans="53:53" s="389" customFormat="1" x14ac:dyDescent="0.25">
      <c r="BA283" s="507"/>
    </row>
    <row r="284" spans="53:53" s="389" customFormat="1" x14ac:dyDescent="0.25">
      <c r="BA284" s="507"/>
    </row>
    <row r="285" spans="53:53" s="389" customFormat="1" x14ac:dyDescent="0.25">
      <c r="BA285" s="507"/>
    </row>
    <row r="286" spans="53:53" s="389" customFormat="1" x14ac:dyDescent="0.25">
      <c r="BA286" s="507"/>
    </row>
    <row r="287" spans="53:53" s="389" customFormat="1" x14ac:dyDescent="0.25">
      <c r="BA287" s="507"/>
    </row>
    <row r="288" spans="53:53" s="389" customFormat="1" x14ac:dyDescent="0.25">
      <c r="BA288" s="507"/>
    </row>
    <row r="289" spans="53:53" s="389" customFormat="1" x14ac:dyDescent="0.25">
      <c r="BA289" s="507"/>
    </row>
    <row r="290" spans="53:53" s="389" customFormat="1" x14ac:dyDescent="0.25">
      <c r="BA290" s="507"/>
    </row>
    <row r="291" spans="53:53" s="389" customFormat="1" x14ac:dyDescent="0.25">
      <c r="BA291" s="507"/>
    </row>
    <row r="292" spans="53:53" s="389" customFormat="1" x14ac:dyDescent="0.25">
      <c r="BA292" s="507"/>
    </row>
    <row r="293" spans="53:53" s="389" customFormat="1" x14ac:dyDescent="0.25">
      <c r="BA293" s="507"/>
    </row>
    <row r="294" spans="53:53" s="389" customFormat="1" x14ac:dyDescent="0.25">
      <c r="BA294" s="507"/>
    </row>
    <row r="295" spans="53:53" s="389" customFormat="1" x14ac:dyDescent="0.25">
      <c r="BA295" s="507"/>
    </row>
    <row r="296" spans="53:53" s="389" customFormat="1" x14ac:dyDescent="0.25">
      <c r="BA296" s="507"/>
    </row>
    <row r="297" spans="53:53" s="389" customFormat="1" x14ac:dyDescent="0.25">
      <c r="BA297" s="507"/>
    </row>
    <row r="298" spans="53:53" s="389" customFormat="1" x14ac:dyDescent="0.25">
      <c r="BA298" s="507"/>
    </row>
    <row r="299" spans="53:53" s="389" customFormat="1" x14ac:dyDescent="0.25">
      <c r="BA299" s="507"/>
    </row>
    <row r="300" spans="53:53" s="389" customFormat="1" x14ac:dyDescent="0.25">
      <c r="BA300" s="507"/>
    </row>
    <row r="301" spans="53:53" s="389" customFormat="1" x14ac:dyDescent="0.25">
      <c r="BA301" s="507"/>
    </row>
    <row r="302" spans="53:53" s="389" customFormat="1" x14ac:dyDescent="0.25">
      <c r="BA302" s="507"/>
    </row>
    <row r="303" spans="53:53" s="389" customFormat="1" x14ac:dyDescent="0.25">
      <c r="BA303" s="507"/>
    </row>
    <row r="304" spans="53:53" s="389" customFormat="1" x14ac:dyDescent="0.25">
      <c r="BA304" s="507"/>
    </row>
    <row r="305" spans="53:53" s="389" customFormat="1" x14ac:dyDescent="0.25">
      <c r="BA305" s="507"/>
    </row>
    <row r="306" spans="53:53" s="389" customFormat="1" x14ac:dyDescent="0.25">
      <c r="BA306" s="507"/>
    </row>
    <row r="307" spans="53:53" s="389" customFormat="1" x14ac:dyDescent="0.25">
      <c r="BA307" s="507"/>
    </row>
    <row r="308" spans="53:53" s="389" customFormat="1" x14ac:dyDescent="0.25">
      <c r="BA308" s="507"/>
    </row>
    <row r="309" spans="53:53" s="389" customFormat="1" x14ac:dyDescent="0.25">
      <c r="BA309" s="507"/>
    </row>
    <row r="310" spans="53:53" s="389" customFormat="1" x14ac:dyDescent="0.25">
      <c r="BA310" s="507"/>
    </row>
    <row r="311" spans="53:53" s="389" customFormat="1" x14ac:dyDescent="0.25">
      <c r="BA311" s="507"/>
    </row>
    <row r="312" spans="53:53" s="389" customFormat="1" x14ac:dyDescent="0.25">
      <c r="BA312" s="507"/>
    </row>
    <row r="313" spans="53:53" s="389" customFormat="1" x14ac:dyDescent="0.25">
      <c r="BA313" s="507"/>
    </row>
    <row r="314" spans="53:53" s="389" customFormat="1" x14ac:dyDescent="0.25">
      <c r="BA314" s="507"/>
    </row>
    <row r="315" spans="53:53" s="389" customFormat="1" x14ac:dyDescent="0.25">
      <c r="BA315" s="507"/>
    </row>
    <row r="316" spans="53:53" s="389" customFormat="1" x14ac:dyDescent="0.25">
      <c r="BA316" s="507"/>
    </row>
    <row r="317" spans="53:53" s="389" customFormat="1" x14ac:dyDescent="0.25">
      <c r="BA317" s="507"/>
    </row>
    <row r="318" spans="53:53" s="389" customFormat="1" x14ac:dyDescent="0.25">
      <c r="BA318" s="507"/>
    </row>
    <row r="319" spans="53:53" s="389" customFormat="1" x14ac:dyDescent="0.25">
      <c r="BA319" s="507"/>
    </row>
    <row r="320" spans="53:53" s="389" customFormat="1" x14ac:dyDescent="0.25">
      <c r="BA320" s="507"/>
    </row>
    <row r="321" spans="53:53" s="389" customFormat="1" x14ac:dyDescent="0.25">
      <c r="BA321" s="507"/>
    </row>
    <row r="322" spans="53:53" s="389" customFormat="1" x14ac:dyDescent="0.25">
      <c r="BA322" s="507"/>
    </row>
    <row r="323" spans="53:53" s="389" customFormat="1" x14ac:dyDescent="0.25">
      <c r="BA323" s="507"/>
    </row>
    <row r="324" spans="53:53" s="389" customFormat="1" x14ac:dyDescent="0.25">
      <c r="BA324" s="507"/>
    </row>
    <row r="325" spans="53:53" s="389" customFormat="1" x14ac:dyDescent="0.25">
      <c r="BA325" s="507"/>
    </row>
    <row r="326" spans="53:53" s="389" customFormat="1" x14ac:dyDescent="0.25">
      <c r="BA326" s="507"/>
    </row>
    <row r="327" spans="53:53" s="389" customFormat="1" x14ac:dyDescent="0.25">
      <c r="BA327" s="507"/>
    </row>
    <row r="328" spans="53:53" s="389" customFormat="1" x14ac:dyDescent="0.25">
      <c r="BA328" s="507"/>
    </row>
    <row r="329" spans="53:53" s="389" customFormat="1" x14ac:dyDescent="0.25">
      <c r="BA329" s="507"/>
    </row>
    <row r="330" spans="53:53" s="389" customFormat="1" x14ac:dyDescent="0.25">
      <c r="BA330" s="507"/>
    </row>
    <row r="331" spans="53:53" s="389" customFormat="1" x14ac:dyDescent="0.25">
      <c r="BA331" s="507"/>
    </row>
    <row r="332" spans="53:53" s="389" customFormat="1" x14ac:dyDescent="0.25">
      <c r="BA332" s="507"/>
    </row>
    <row r="333" spans="53:53" s="389" customFormat="1" x14ac:dyDescent="0.25">
      <c r="BA333" s="507"/>
    </row>
    <row r="334" spans="53:53" s="389" customFormat="1" x14ac:dyDescent="0.25">
      <c r="BA334" s="507"/>
    </row>
    <row r="335" spans="53:53" s="389" customFormat="1" x14ac:dyDescent="0.25">
      <c r="BA335" s="507"/>
    </row>
    <row r="336" spans="53:53" s="389" customFormat="1" x14ac:dyDescent="0.25">
      <c r="BA336" s="507"/>
    </row>
    <row r="337" spans="53:53" s="389" customFormat="1" x14ac:dyDescent="0.25">
      <c r="BA337" s="507"/>
    </row>
    <row r="338" spans="53:53" s="389" customFormat="1" x14ac:dyDescent="0.25">
      <c r="BA338" s="507"/>
    </row>
    <row r="339" spans="53:53" s="389" customFormat="1" x14ac:dyDescent="0.25">
      <c r="BA339" s="507"/>
    </row>
    <row r="340" spans="53:53" s="389" customFormat="1" x14ac:dyDescent="0.25">
      <c r="BA340" s="507"/>
    </row>
    <row r="341" spans="53:53" s="389" customFormat="1" x14ac:dyDescent="0.25">
      <c r="BA341" s="507"/>
    </row>
    <row r="342" spans="53:53" s="389" customFormat="1" x14ac:dyDescent="0.25">
      <c r="BA342" s="507"/>
    </row>
    <row r="343" spans="53:53" s="389" customFormat="1" x14ac:dyDescent="0.25">
      <c r="BA343" s="507"/>
    </row>
    <row r="344" spans="53:53" s="389" customFormat="1" x14ac:dyDescent="0.25">
      <c r="BA344" s="507"/>
    </row>
    <row r="345" spans="53:53" s="389" customFormat="1" x14ac:dyDescent="0.25">
      <c r="BA345" s="507"/>
    </row>
    <row r="346" spans="53:53" s="389" customFormat="1" x14ac:dyDescent="0.25">
      <c r="BA346" s="507"/>
    </row>
    <row r="347" spans="53:53" s="389" customFormat="1" x14ac:dyDescent="0.25">
      <c r="BA347" s="507"/>
    </row>
    <row r="348" spans="53:53" s="389" customFormat="1" x14ac:dyDescent="0.25">
      <c r="BA348" s="507"/>
    </row>
    <row r="349" spans="53:53" s="389" customFormat="1" x14ac:dyDescent="0.25">
      <c r="BA349" s="507"/>
    </row>
    <row r="350" spans="53:53" s="389" customFormat="1" x14ac:dyDescent="0.25">
      <c r="BA350" s="507"/>
    </row>
    <row r="351" spans="53:53" s="389" customFormat="1" x14ac:dyDescent="0.25">
      <c r="BA351" s="507"/>
    </row>
    <row r="352" spans="53:53" s="389" customFormat="1" x14ac:dyDescent="0.25">
      <c r="BA352" s="507"/>
    </row>
    <row r="353" spans="53:53" s="389" customFormat="1" x14ac:dyDescent="0.25">
      <c r="BA353" s="507"/>
    </row>
    <row r="354" spans="53:53" s="389" customFormat="1" x14ac:dyDescent="0.25">
      <c r="BA354" s="507"/>
    </row>
    <row r="355" spans="53:53" s="389" customFormat="1" x14ac:dyDescent="0.25">
      <c r="BA355" s="507"/>
    </row>
    <row r="356" spans="53:53" s="389" customFormat="1" x14ac:dyDescent="0.25">
      <c r="BA356" s="507"/>
    </row>
    <row r="357" spans="53:53" s="389" customFormat="1" x14ac:dyDescent="0.25">
      <c r="BA357" s="507"/>
    </row>
    <row r="358" spans="53:53" s="389" customFormat="1" x14ac:dyDescent="0.25">
      <c r="BA358" s="507"/>
    </row>
    <row r="359" spans="53:53" s="389" customFormat="1" x14ac:dyDescent="0.25">
      <c r="BA359" s="507"/>
    </row>
    <row r="360" spans="53:53" s="389" customFormat="1" x14ac:dyDescent="0.25">
      <c r="BA360" s="507"/>
    </row>
    <row r="361" spans="53:53" s="389" customFormat="1" x14ac:dyDescent="0.25">
      <c r="BA361" s="507"/>
    </row>
    <row r="362" spans="53:53" s="389" customFormat="1" x14ac:dyDescent="0.25">
      <c r="BA362" s="507"/>
    </row>
    <row r="363" spans="53:53" s="389" customFormat="1" x14ac:dyDescent="0.25">
      <c r="BA363" s="507"/>
    </row>
    <row r="364" spans="53:53" s="389" customFormat="1" x14ac:dyDescent="0.25">
      <c r="BA364" s="507"/>
    </row>
    <row r="365" spans="53:53" s="389" customFormat="1" x14ac:dyDescent="0.25">
      <c r="BA365" s="507"/>
    </row>
    <row r="366" spans="53:53" s="389" customFormat="1" x14ac:dyDescent="0.25">
      <c r="BA366" s="507"/>
    </row>
    <row r="367" spans="53:53" s="389" customFormat="1" x14ac:dyDescent="0.25">
      <c r="BA367" s="507"/>
    </row>
    <row r="368" spans="53:53" s="389" customFormat="1" x14ac:dyDescent="0.25">
      <c r="BA368" s="507"/>
    </row>
    <row r="369" spans="53:53" s="389" customFormat="1" x14ac:dyDescent="0.25">
      <c r="BA369" s="507"/>
    </row>
    <row r="370" spans="53:53" s="389" customFormat="1" x14ac:dyDescent="0.25">
      <c r="BA370" s="507"/>
    </row>
    <row r="371" spans="53:53" s="389" customFormat="1" x14ac:dyDescent="0.25">
      <c r="BA371" s="507"/>
    </row>
    <row r="372" spans="53:53" s="389" customFormat="1" x14ac:dyDescent="0.25">
      <c r="BA372" s="507"/>
    </row>
    <row r="373" spans="53:53" s="389" customFormat="1" x14ac:dyDescent="0.25">
      <c r="BA373" s="507"/>
    </row>
    <row r="374" spans="53:53" s="389" customFormat="1" x14ac:dyDescent="0.25">
      <c r="BA374" s="507"/>
    </row>
    <row r="375" spans="53:53" s="389" customFormat="1" x14ac:dyDescent="0.25">
      <c r="BA375" s="507"/>
    </row>
    <row r="376" spans="53:53" s="389" customFormat="1" x14ac:dyDescent="0.25">
      <c r="BA376" s="507"/>
    </row>
    <row r="377" spans="53:53" s="389" customFormat="1" x14ac:dyDescent="0.25">
      <c r="BA377" s="507"/>
    </row>
    <row r="378" spans="53:53" s="389" customFormat="1" x14ac:dyDescent="0.25">
      <c r="BA378" s="507"/>
    </row>
    <row r="379" spans="53:53" s="389" customFormat="1" x14ac:dyDescent="0.25">
      <c r="BA379" s="507"/>
    </row>
    <row r="380" spans="53:53" s="389" customFormat="1" x14ac:dyDescent="0.25">
      <c r="BA380" s="507"/>
    </row>
    <row r="381" spans="53:53" s="389" customFormat="1" x14ac:dyDescent="0.25">
      <c r="BA381" s="507"/>
    </row>
    <row r="382" spans="53:53" s="389" customFormat="1" x14ac:dyDescent="0.25">
      <c r="BA382" s="507"/>
    </row>
    <row r="383" spans="53:53" s="389" customFormat="1" x14ac:dyDescent="0.25">
      <c r="BA383" s="507"/>
    </row>
    <row r="384" spans="53:53" s="389" customFormat="1" x14ac:dyDescent="0.25">
      <c r="BA384" s="507"/>
    </row>
    <row r="385" spans="53:53" s="389" customFormat="1" x14ac:dyDescent="0.25">
      <c r="BA385" s="507"/>
    </row>
    <row r="386" spans="53:53" s="389" customFormat="1" x14ac:dyDescent="0.25">
      <c r="BA386" s="507"/>
    </row>
    <row r="387" spans="53:53" s="389" customFormat="1" x14ac:dyDescent="0.25">
      <c r="BA387" s="507"/>
    </row>
    <row r="388" spans="53:53" s="389" customFormat="1" x14ac:dyDescent="0.25">
      <c r="BA388" s="507"/>
    </row>
    <row r="389" spans="53:53" s="389" customFormat="1" x14ac:dyDescent="0.25">
      <c r="BA389" s="507"/>
    </row>
    <row r="390" spans="53:53" s="389" customFormat="1" x14ac:dyDescent="0.25">
      <c r="BA390" s="507"/>
    </row>
    <row r="391" spans="53:53" s="389" customFormat="1" x14ac:dyDescent="0.25">
      <c r="BA391" s="507"/>
    </row>
    <row r="392" spans="53:53" s="389" customFormat="1" x14ac:dyDescent="0.25">
      <c r="BA392" s="507"/>
    </row>
    <row r="393" spans="53:53" s="389" customFormat="1" x14ac:dyDescent="0.25">
      <c r="BA393" s="507"/>
    </row>
    <row r="394" spans="53:53" s="389" customFormat="1" x14ac:dyDescent="0.25">
      <c r="BA394" s="507"/>
    </row>
    <row r="395" spans="53:53" s="389" customFormat="1" x14ac:dyDescent="0.25">
      <c r="BA395" s="507"/>
    </row>
    <row r="396" spans="53:53" s="389" customFormat="1" x14ac:dyDescent="0.25">
      <c r="BA396" s="507"/>
    </row>
    <row r="397" spans="53:53" s="389" customFormat="1" x14ac:dyDescent="0.25">
      <c r="BA397" s="507"/>
    </row>
    <row r="398" spans="53:53" s="389" customFormat="1" x14ac:dyDescent="0.25">
      <c r="BA398" s="507"/>
    </row>
    <row r="399" spans="53:53" s="389" customFormat="1" x14ac:dyDescent="0.25">
      <c r="BA399" s="507"/>
    </row>
    <row r="400" spans="53:53" s="389" customFormat="1" x14ac:dyDescent="0.25">
      <c r="BA400" s="507"/>
    </row>
    <row r="401" spans="53:53" s="389" customFormat="1" x14ac:dyDescent="0.25">
      <c r="BA401" s="507"/>
    </row>
    <row r="402" spans="53:53" s="389" customFormat="1" x14ac:dyDescent="0.25">
      <c r="BA402" s="507"/>
    </row>
    <row r="403" spans="53:53" s="389" customFormat="1" x14ac:dyDescent="0.25">
      <c r="BA403" s="507"/>
    </row>
    <row r="404" spans="53:53" s="389" customFormat="1" x14ac:dyDescent="0.25">
      <c r="BA404" s="507"/>
    </row>
    <row r="405" spans="53:53" s="389" customFormat="1" x14ac:dyDescent="0.25">
      <c r="BA405" s="507"/>
    </row>
    <row r="406" spans="53:53" s="389" customFormat="1" x14ac:dyDescent="0.25">
      <c r="BA406" s="507"/>
    </row>
    <row r="407" spans="53:53" s="389" customFormat="1" x14ac:dyDescent="0.25">
      <c r="BA407" s="507"/>
    </row>
    <row r="408" spans="53:53" s="389" customFormat="1" x14ac:dyDescent="0.25">
      <c r="BA408" s="507"/>
    </row>
    <row r="409" spans="53:53" s="389" customFormat="1" x14ac:dyDescent="0.25">
      <c r="BA409" s="507"/>
    </row>
    <row r="410" spans="53:53" s="389" customFormat="1" x14ac:dyDescent="0.25">
      <c r="BA410" s="507"/>
    </row>
    <row r="411" spans="53:53" s="389" customFormat="1" x14ac:dyDescent="0.25">
      <c r="BA411" s="507"/>
    </row>
    <row r="412" spans="53:53" s="389" customFormat="1" x14ac:dyDescent="0.25">
      <c r="BA412" s="507"/>
    </row>
    <row r="413" spans="53:53" s="389" customFormat="1" x14ac:dyDescent="0.25">
      <c r="BA413" s="507"/>
    </row>
    <row r="414" spans="53:53" s="389" customFormat="1" x14ac:dyDescent="0.25">
      <c r="BA414" s="507"/>
    </row>
    <row r="415" spans="53:53" s="389" customFormat="1" x14ac:dyDescent="0.25">
      <c r="BA415" s="507"/>
    </row>
    <row r="416" spans="53:53" s="389" customFormat="1" x14ac:dyDescent="0.25">
      <c r="BA416" s="507"/>
    </row>
    <row r="417" spans="53:53" s="389" customFormat="1" x14ac:dyDescent="0.25">
      <c r="BA417" s="507"/>
    </row>
    <row r="418" spans="53:53" s="389" customFormat="1" x14ac:dyDescent="0.25">
      <c r="BA418" s="507"/>
    </row>
    <row r="419" spans="53:53" s="389" customFormat="1" x14ac:dyDescent="0.25">
      <c r="BA419" s="507"/>
    </row>
    <row r="420" spans="53:53" s="389" customFormat="1" x14ac:dyDescent="0.25">
      <c r="BA420" s="507"/>
    </row>
    <row r="421" spans="53:53" s="389" customFormat="1" x14ac:dyDescent="0.25">
      <c r="BA421" s="507"/>
    </row>
    <row r="422" spans="53:53" s="389" customFormat="1" x14ac:dyDescent="0.25">
      <c r="BA422" s="507"/>
    </row>
    <row r="423" spans="53:53" s="389" customFormat="1" x14ac:dyDescent="0.25">
      <c r="BA423" s="507"/>
    </row>
    <row r="424" spans="53:53" s="389" customFormat="1" x14ac:dyDescent="0.25">
      <c r="BA424" s="507"/>
    </row>
    <row r="425" spans="53:53" s="389" customFormat="1" x14ac:dyDescent="0.25">
      <c r="BA425" s="507"/>
    </row>
    <row r="426" spans="53:53" s="389" customFormat="1" x14ac:dyDescent="0.25">
      <c r="BA426" s="507"/>
    </row>
    <row r="427" spans="53:53" s="389" customFormat="1" x14ac:dyDescent="0.25">
      <c r="BA427" s="507"/>
    </row>
    <row r="428" spans="53:53" s="389" customFormat="1" x14ac:dyDescent="0.25">
      <c r="BA428" s="507"/>
    </row>
    <row r="429" spans="53:53" s="389" customFormat="1" x14ac:dyDescent="0.25">
      <c r="BA429" s="507"/>
    </row>
    <row r="430" spans="53:53" s="389" customFormat="1" x14ac:dyDescent="0.25">
      <c r="BA430" s="507"/>
    </row>
    <row r="431" spans="53:53" s="389" customFormat="1" x14ac:dyDescent="0.25">
      <c r="BA431" s="507"/>
    </row>
    <row r="432" spans="53:53" s="389" customFormat="1" x14ac:dyDescent="0.25">
      <c r="BA432" s="507"/>
    </row>
    <row r="433" spans="53:53" s="389" customFormat="1" x14ac:dyDescent="0.25">
      <c r="BA433" s="507"/>
    </row>
    <row r="434" spans="53:53" s="389" customFormat="1" x14ac:dyDescent="0.25">
      <c r="BA434" s="507"/>
    </row>
    <row r="435" spans="53:53" s="389" customFormat="1" x14ac:dyDescent="0.25">
      <c r="BA435" s="507"/>
    </row>
    <row r="436" spans="53:53" s="389" customFormat="1" x14ac:dyDescent="0.25">
      <c r="BA436" s="507"/>
    </row>
    <row r="437" spans="53:53" s="389" customFormat="1" x14ac:dyDescent="0.25">
      <c r="BA437" s="507"/>
    </row>
    <row r="438" spans="53:53" s="389" customFormat="1" x14ac:dyDescent="0.25">
      <c r="BA438" s="507"/>
    </row>
    <row r="439" spans="53:53" s="389" customFormat="1" x14ac:dyDescent="0.25">
      <c r="BA439" s="507"/>
    </row>
    <row r="440" spans="53:53" s="389" customFormat="1" x14ac:dyDescent="0.25">
      <c r="BA440" s="507"/>
    </row>
    <row r="441" spans="53:53" s="389" customFormat="1" x14ac:dyDescent="0.25">
      <c r="BA441" s="507"/>
    </row>
    <row r="442" spans="53:53" s="389" customFormat="1" x14ac:dyDescent="0.25">
      <c r="BA442" s="507"/>
    </row>
    <row r="443" spans="53:53" s="389" customFormat="1" x14ac:dyDescent="0.25">
      <c r="BA443" s="507"/>
    </row>
    <row r="444" spans="53:53" s="389" customFormat="1" x14ac:dyDescent="0.25">
      <c r="BA444" s="507"/>
    </row>
    <row r="445" spans="53:53" s="389" customFormat="1" x14ac:dyDescent="0.25">
      <c r="BA445" s="507"/>
    </row>
    <row r="446" spans="53:53" s="389" customFormat="1" x14ac:dyDescent="0.25">
      <c r="BA446" s="507"/>
    </row>
    <row r="447" spans="53:53" s="389" customFormat="1" x14ac:dyDescent="0.25">
      <c r="BA447" s="507"/>
    </row>
    <row r="448" spans="53:53" s="389" customFormat="1" x14ac:dyDescent="0.25">
      <c r="BA448" s="507"/>
    </row>
    <row r="449" spans="53:53" s="389" customFormat="1" x14ac:dyDescent="0.25">
      <c r="BA449" s="507"/>
    </row>
    <row r="450" spans="53:53" s="389" customFormat="1" x14ac:dyDescent="0.25">
      <c r="BA450" s="507"/>
    </row>
    <row r="451" spans="53:53" s="389" customFormat="1" x14ac:dyDescent="0.25">
      <c r="BA451" s="507"/>
    </row>
    <row r="452" spans="53:53" s="389" customFormat="1" x14ac:dyDescent="0.25">
      <c r="BA452" s="507"/>
    </row>
    <row r="453" spans="53:53" s="389" customFormat="1" x14ac:dyDescent="0.25">
      <c r="BA453" s="507"/>
    </row>
    <row r="454" spans="53:53" s="389" customFormat="1" x14ac:dyDescent="0.25">
      <c r="BA454" s="507"/>
    </row>
    <row r="455" spans="53:53" s="389" customFormat="1" x14ac:dyDescent="0.25">
      <c r="BA455" s="507"/>
    </row>
    <row r="456" spans="53:53" s="389" customFormat="1" x14ac:dyDescent="0.25">
      <c r="BA456" s="507"/>
    </row>
    <row r="457" spans="53:53" s="389" customFormat="1" x14ac:dyDescent="0.25">
      <c r="BA457" s="507"/>
    </row>
    <row r="458" spans="53:53" s="389" customFormat="1" x14ac:dyDescent="0.25">
      <c r="BA458" s="507"/>
    </row>
    <row r="459" spans="53:53" s="389" customFormat="1" x14ac:dyDescent="0.25">
      <c r="BA459" s="507"/>
    </row>
    <row r="460" spans="53:53" s="389" customFormat="1" x14ac:dyDescent="0.25">
      <c r="BA460" s="507"/>
    </row>
    <row r="461" spans="53:53" s="389" customFormat="1" x14ac:dyDescent="0.25">
      <c r="BA461" s="507"/>
    </row>
    <row r="462" spans="53:53" s="389" customFormat="1" x14ac:dyDescent="0.25">
      <c r="BA462" s="507"/>
    </row>
    <row r="463" spans="53:53" s="389" customFormat="1" x14ac:dyDescent="0.25">
      <c r="BA463" s="507"/>
    </row>
    <row r="464" spans="53:53" s="389" customFormat="1" x14ac:dyDescent="0.25">
      <c r="BA464" s="507"/>
    </row>
    <row r="465" spans="53:53" s="389" customFormat="1" x14ac:dyDescent="0.25">
      <c r="BA465" s="507"/>
    </row>
    <row r="466" spans="53:53" s="389" customFormat="1" x14ac:dyDescent="0.25">
      <c r="BA466" s="507"/>
    </row>
    <row r="467" spans="53:53" s="389" customFormat="1" x14ac:dyDescent="0.25">
      <c r="BA467" s="507"/>
    </row>
    <row r="468" spans="53:53" s="389" customFormat="1" x14ac:dyDescent="0.25">
      <c r="BA468" s="507"/>
    </row>
    <row r="469" spans="53:53" s="389" customFormat="1" x14ac:dyDescent="0.25">
      <c r="BA469" s="507"/>
    </row>
    <row r="470" spans="53:53" s="389" customFormat="1" x14ac:dyDescent="0.25">
      <c r="BA470" s="507"/>
    </row>
    <row r="471" spans="53:53" s="389" customFormat="1" x14ac:dyDescent="0.25">
      <c r="BA471" s="507"/>
    </row>
    <row r="472" spans="53:53" s="389" customFormat="1" x14ac:dyDescent="0.25">
      <c r="BA472" s="507"/>
    </row>
    <row r="473" spans="53:53" s="389" customFormat="1" x14ac:dyDescent="0.25">
      <c r="BA473" s="507"/>
    </row>
    <row r="474" spans="53:53" s="389" customFormat="1" x14ac:dyDescent="0.25">
      <c r="BA474" s="507"/>
    </row>
    <row r="475" spans="53:53" s="389" customFormat="1" x14ac:dyDescent="0.25">
      <c r="BA475" s="507"/>
    </row>
    <row r="476" spans="53:53" s="389" customFormat="1" x14ac:dyDescent="0.25">
      <c r="BA476" s="507"/>
    </row>
    <row r="477" spans="53:53" s="389" customFormat="1" x14ac:dyDescent="0.25">
      <c r="BA477" s="507"/>
    </row>
    <row r="478" spans="53:53" s="389" customFormat="1" x14ac:dyDescent="0.25">
      <c r="BA478" s="507"/>
    </row>
    <row r="479" spans="53:53" s="389" customFormat="1" x14ac:dyDescent="0.25">
      <c r="BA479" s="507"/>
    </row>
    <row r="480" spans="53:53" s="389" customFormat="1" x14ac:dyDescent="0.25">
      <c r="BA480" s="507"/>
    </row>
    <row r="481" spans="53:53" s="389" customFormat="1" x14ac:dyDescent="0.25">
      <c r="BA481" s="507"/>
    </row>
    <row r="482" spans="53:53" s="389" customFormat="1" x14ac:dyDescent="0.25">
      <c r="BA482" s="507"/>
    </row>
    <row r="483" spans="53:53" s="389" customFormat="1" x14ac:dyDescent="0.25">
      <c r="BA483" s="507"/>
    </row>
    <row r="484" spans="53:53" s="389" customFormat="1" x14ac:dyDescent="0.25">
      <c r="BA484" s="507"/>
    </row>
    <row r="485" spans="53:53" s="389" customFormat="1" x14ac:dyDescent="0.25">
      <c r="BA485" s="507"/>
    </row>
    <row r="486" spans="53:53" s="389" customFormat="1" x14ac:dyDescent="0.25">
      <c r="BA486" s="507"/>
    </row>
    <row r="487" spans="53:53" s="389" customFormat="1" x14ac:dyDescent="0.25">
      <c r="BA487" s="507"/>
    </row>
    <row r="488" spans="53:53" s="389" customFormat="1" x14ac:dyDescent="0.25">
      <c r="BA488" s="507"/>
    </row>
    <row r="489" spans="53:53" s="389" customFormat="1" x14ac:dyDescent="0.25">
      <c r="BA489" s="507"/>
    </row>
    <row r="490" spans="53:53" s="389" customFormat="1" x14ac:dyDescent="0.25">
      <c r="BA490" s="507"/>
    </row>
    <row r="491" spans="53:53" s="389" customFormat="1" x14ac:dyDescent="0.25">
      <c r="BA491" s="507"/>
    </row>
    <row r="492" spans="53:53" s="389" customFormat="1" x14ac:dyDescent="0.25">
      <c r="BA492" s="507"/>
    </row>
    <row r="493" spans="53:53" s="389" customFormat="1" x14ac:dyDescent="0.25">
      <c r="BA493" s="507"/>
    </row>
    <row r="494" spans="53:53" s="389" customFormat="1" x14ac:dyDescent="0.25">
      <c r="BA494" s="507"/>
    </row>
    <row r="495" spans="53:53" s="389" customFormat="1" x14ac:dyDescent="0.25">
      <c r="BA495" s="507"/>
    </row>
    <row r="496" spans="53:53" s="389" customFormat="1" x14ac:dyDescent="0.25">
      <c r="BA496" s="507"/>
    </row>
    <row r="497" spans="53:53" s="389" customFormat="1" x14ac:dyDescent="0.25">
      <c r="BA497" s="507"/>
    </row>
    <row r="498" spans="53:53" s="389" customFormat="1" x14ac:dyDescent="0.25">
      <c r="BA498" s="507"/>
    </row>
    <row r="499" spans="53:53" s="389" customFormat="1" x14ac:dyDescent="0.25">
      <c r="BA499" s="507"/>
    </row>
    <row r="500" spans="53:53" s="389" customFormat="1" x14ac:dyDescent="0.25">
      <c r="BA500" s="507"/>
    </row>
    <row r="501" spans="53:53" s="389" customFormat="1" x14ac:dyDescent="0.25">
      <c r="BA501" s="507"/>
    </row>
    <row r="502" spans="53:53" s="389" customFormat="1" x14ac:dyDescent="0.25">
      <c r="BA502" s="507"/>
    </row>
    <row r="503" spans="53:53" s="389" customFormat="1" x14ac:dyDescent="0.25">
      <c r="BA503" s="507"/>
    </row>
    <row r="504" spans="53:53" s="389" customFormat="1" x14ac:dyDescent="0.25">
      <c r="BA504" s="507"/>
    </row>
    <row r="505" spans="53:53" s="389" customFormat="1" x14ac:dyDescent="0.25">
      <c r="BA505" s="507"/>
    </row>
    <row r="506" spans="53:53" s="389" customFormat="1" x14ac:dyDescent="0.25">
      <c r="BA506" s="507"/>
    </row>
    <row r="507" spans="53:53" s="389" customFormat="1" x14ac:dyDescent="0.25">
      <c r="BA507" s="507"/>
    </row>
    <row r="508" spans="53:53" s="389" customFormat="1" x14ac:dyDescent="0.25">
      <c r="BA508" s="507"/>
    </row>
    <row r="509" spans="53:53" s="389" customFormat="1" x14ac:dyDescent="0.25">
      <c r="BA509" s="507"/>
    </row>
    <row r="510" spans="53:53" s="389" customFormat="1" x14ac:dyDescent="0.25">
      <c r="BA510" s="507"/>
    </row>
    <row r="511" spans="53:53" s="389" customFormat="1" x14ac:dyDescent="0.25">
      <c r="BA511" s="507"/>
    </row>
    <row r="512" spans="53:53" s="389" customFormat="1" x14ac:dyDescent="0.25">
      <c r="BA512" s="507"/>
    </row>
    <row r="513" spans="53:53" s="389" customFormat="1" x14ac:dyDescent="0.25">
      <c r="BA513" s="507"/>
    </row>
    <row r="514" spans="53:53" s="389" customFormat="1" x14ac:dyDescent="0.25">
      <c r="BA514" s="507"/>
    </row>
    <row r="515" spans="53:53" s="389" customFormat="1" x14ac:dyDescent="0.25">
      <c r="BA515" s="507"/>
    </row>
    <row r="516" spans="53:53" s="389" customFormat="1" x14ac:dyDescent="0.25">
      <c r="BA516" s="507"/>
    </row>
    <row r="517" spans="53:53" s="389" customFormat="1" x14ac:dyDescent="0.25">
      <c r="BA517" s="507"/>
    </row>
    <row r="518" spans="53:53" s="389" customFormat="1" x14ac:dyDescent="0.25">
      <c r="BA518" s="507"/>
    </row>
    <row r="519" spans="53:53" s="389" customFormat="1" x14ac:dyDescent="0.25">
      <c r="BA519" s="507"/>
    </row>
    <row r="520" spans="53:53" s="389" customFormat="1" x14ac:dyDescent="0.25">
      <c r="BA520" s="507"/>
    </row>
    <row r="521" spans="53:53" s="389" customFormat="1" x14ac:dyDescent="0.25">
      <c r="BA521" s="507"/>
    </row>
    <row r="522" spans="53:53" s="389" customFormat="1" x14ac:dyDescent="0.25">
      <c r="BA522" s="507"/>
    </row>
    <row r="523" spans="53:53" s="389" customFormat="1" x14ac:dyDescent="0.25">
      <c r="BA523" s="507"/>
    </row>
    <row r="524" spans="53:53" s="389" customFormat="1" x14ac:dyDescent="0.25">
      <c r="BA524" s="507"/>
    </row>
    <row r="525" spans="53:53" s="389" customFormat="1" x14ac:dyDescent="0.25">
      <c r="BA525" s="507"/>
    </row>
    <row r="526" spans="53:53" s="389" customFormat="1" x14ac:dyDescent="0.25">
      <c r="BA526" s="507"/>
    </row>
    <row r="527" spans="53:53" s="389" customFormat="1" x14ac:dyDescent="0.25">
      <c r="BA527" s="507"/>
    </row>
    <row r="528" spans="53:53" s="389" customFormat="1" x14ac:dyDescent="0.25">
      <c r="BA528" s="507"/>
    </row>
    <row r="529" spans="53:53" s="389" customFormat="1" x14ac:dyDescent="0.25">
      <c r="BA529" s="507"/>
    </row>
    <row r="530" spans="53:53" s="389" customFormat="1" x14ac:dyDescent="0.25">
      <c r="BA530" s="507"/>
    </row>
    <row r="531" spans="53:53" s="389" customFormat="1" x14ac:dyDescent="0.25">
      <c r="BA531" s="507"/>
    </row>
    <row r="532" spans="53:53" s="389" customFormat="1" x14ac:dyDescent="0.25">
      <c r="BA532" s="507"/>
    </row>
    <row r="533" spans="53:53" s="389" customFormat="1" x14ac:dyDescent="0.25">
      <c r="BA533" s="507"/>
    </row>
    <row r="534" spans="53:53" s="389" customFormat="1" x14ac:dyDescent="0.25">
      <c r="BA534" s="507"/>
    </row>
    <row r="535" spans="53:53" s="389" customFormat="1" x14ac:dyDescent="0.25">
      <c r="BA535" s="507"/>
    </row>
    <row r="536" spans="53:53" s="389" customFormat="1" x14ac:dyDescent="0.25">
      <c r="BA536" s="507"/>
    </row>
    <row r="537" spans="53:53" s="389" customFormat="1" x14ac:dyDescent="0.25">
      <c r="BA537" s="507"/>
    </row>
    <row r="538" spans="53:53" s="389" customFormat="1" x14ac:dyDescent="0.25">
      <c r="BA538" s="507"/>
    </row>
    <row r="539" spans="53:53" s="389" customFormat="1" x14ac:dyDescent="0.25">
      <c r="BA539" s="507"/>
    </row>
    <row r="540" spans="53:53" s="389" customFormat="1" x14ac:dyDescent="0.25">
      <c r="BA540" s="507"/>
    </row>
    <row r="541" spans="53:53" s="389" customFormat="1" x14ac:dyDescent="0.25">
      <c r="BA541" s="507"/>
    </row>
    <row r="542" spans="53:53" s="389" customFormat="1" x14ac:dyDescent="0.25">
      <c r="BA542" s="507"/>
    </row>
    <row r="543" spans="53:53" s="389" customFormat="1" x14ac:dyDescent="0.25">
      <c r="BA543" s="507"/>
    </row>
    <row r="544" spans="53:53" s="389" customFormat="1" x14ac:dyDescent="0.25">
      <c r="BA544" s="507"/>
    </row>
    <row r="545" spans="53:53" s="389" customFormat="1" x14ac:dyDescent="0.25">
      <c r="BA545" s="507"/>
    </row>
    <row r="546" spans="53:53" s="389" customFormat="1" x14ac:dyDescent="0.25">
      <c r="BA546" s="507"/>
    </row>
    <row r="547" spans="53:53" s="389" customFormat="1" x14ac:dyDescent="0.25">
      <c r="BA547" s="507"/>
    </row>
    <row r="548" spans="53:53" s="389" customFormat="1" x14ac:dyDescent="0.25">
      <c r="BA548" s="507"/>
    </row>
    <row r="549" spans="53:53" s="389" customFormat="1" x14ac:dyDescent="0.25">
      <c r="BA549" s="507"/>
    </row>
    <row r="550" spans="53:53" s="389" customFormat="1" x14ac:dyDescent="0.25">
      <c r="BA550" s="507"/>
    </row>
    <row r="551" spans="53:53" s="389" customFormat="1" x14ac:dyDescent="0.25">
      <c r="BA551" s="507"/>
    </row>
    <row r="552" spans="53:53" s="389" customFormat="1" x14ac:dyDescent="0.25">
      <c r="BA552" s="507"/>
    </row>
    <row r="553" spans="53:53" s="389" customFormat="1" x14ac:dyDescent="0.25">
      <c r="BA553" s="507"/>
    </row>
    <row r="554" spans="53:53" s="389" customFormat="1" x14ac:dyDescent="0.25">
      <c r="BA554" s="507"/>
    </row>
    <row r="555" spans="53:53" s="389" customFormat="1" x14ac:dyDescent="0.25">
      <c r="BA555" s="507"/>
    </row>
    <row r="556" spans="53:53" s="389" customFormat="1" x14ac:dyDescent="0.25">
      <c r="BA556" s="507"/>
    </row>
    <row r="557" spans="53:53" s="389" customFormat="1" x14ac:dyDescent="0.25">
      <c r="BA557" s="507"/>
    </row>
    <row r="558" spans="53:53" s="389" customFormat="1" x14ac:dyDescent="0.25">
      <c r="BA558" s="507"/>
    </row>
    <row r="559" spans="53:53" s="389" customFormat="1" x14ac:dyDescent="0.25">
      <c r="BA559" s="507"/>
    </row>
    <row r="560" spans="53:53" s="389" customFormat="1" x14ac:dyDescent="0.25">
      <c r="BA560" s="507"/>
    </row>
    <row r="561" spans="53:53" s="389" customFormat="1" x14ac:dyDescent="0.25">
      <c r="BA561" s="507"/>
    </row>
    <row r="562" spans="53:53" s="389" customFormat="1" x14ac:dyDescent="0.25">
      <c r="BA562" s="507"/>
    </row>
    <row r="563" spans="53:53" s="389" customFormat="1" x14ac:dyDescent="0.25">
      <c r="BA563" s="507"/>
    </row>
    <row r="564" spans="53:53" s="389" customFormat="1" x14ac:dyDescent="0.25">
      <c r="BA564" s="507"/>
    </row>
    <row r="565" spans="53:53" s="389" customFormat="1" x14ac:dyDescent="0.25">
      <c r="BA565" s="507"/>
    </row>
    <row r="566" spans="53:53" s="389" customFormat="1" x14ac:dyDescent="0.25">
      <c r="BA566" s="507"/>
    </row>
    <row r="567" spans="53:53" s="389" customFormat="1" x14ac:dyDescent="0.25">
      <c r="BA567" s="507"/>
    </row>
    <row r="568" spans="53:53" s="389" customFormat="1" x14ac:dyDescent="0.25">
      <c r="BA568" s="507"/>
    </row>
    <row r="569" spans="53:53" s="389" customFormat="1" x14ac:dyDescent="0.25">
      <c r="BA569" s="507"/>
    </row>
    <row r="570" spans="53:53" s="389" customFormat="1" x14ac:dyDescent="0.25">
      <c r="BA570" s="507"/>
    </row>
    <row r="571" spans="53:53" s="389" customFormat="1" x14ac:dyDescent="0.25">
      <c r="BA571" s="507"/>
    </row>
    <row r="572" spans="53:53" s="389" customFormat="1" x14ac:dyDescent="0.25">
      <c r="BA572" s="507"/>
    </row>
    <row r="573" spans="53:53" s="389" customFormat="1" x14ac:dyDescent="0.25">
      <c r="BA573" s="507"/>
    </row>
    <row r="574" spans="53:53" s="389" customFormat="1" x14ac:dyDescent="0.25">
      <c r="BA574" s="507"/>
    </row>
    <row r="575" spans="53:53" s="389" customFormat="1" x14ac:dyDescent="0.25">
      <c r="BA575" s="507"/>
    </row>
    <row r="576" spans="53:53" s="389" customFormat="1" x14ac:dyDescent="0.25">
      <c r="BA576" s="507"/>
    </row>
    <row r="577" spans="53:53" s="389" customFormat="1" x14ac:dyDescent="0.25">
      <c r="BA577" s="507"/>
    </row>
    <row r="578" spans="53:53" s="389" customFormat="1" x14ac:dyDescent="0.25">
      <c r="BA578" s="507"/>
    </row>
    <row r="579" spans="53:53" s="389" customFormat="1" x14ac:dyDescent="0.25">
      <c r="BA579" s="507"/>
    </row>
    <row r="580" spans="53:53" s="389" customFormat="1" x14ac:dyDescent="0.25">
      <c r="BA580" s="507"/>
    </row>
    <row r="581" spans="53:53" s="389" customFormat="1" x14ac:dyDescent="0.25">
      <c r="BA581" s="507"/>
    </row>
    <row r="582" spans="53:53" s="389" customFormat="1" x14ac:dyDescent="0.25">
      <c r="BA582" s="507"/>
    </row>
    <row r="583" spans="53:53" s="389" customFormat="1" x14ac:dyDescent="0.25">
      <c r="BA583" s="507"/>
    </row>
    <row r="584" spans="53:53" s="389" customFormat="1" x14ac:dyDescent="0.25">
      <c r="BA584" s="507"/>
    </row>
    <row r="585" spans="53:53" s="389" customFormat="1" x14ac:dyDescent="0.25">
      <c r="BA585" s="507"/>
    </row>
    <row r="586" spans="53:53" s="389" customFormat="1" x14ac:dyDescent="0.25">
      <c r="BA586" s="507"/>
    </row>
    <row r="587" spans="53:53" s="389" customFormat="1" x14ac:dyDescent="0.25">
      <c r="BA587" s="507"/>
    </row>
    <row r="588" spans="53:53" s="389" customFormat="1" x14ac:dyDescent="0.25">
      <c r="BA588" s="507"/>
    </row>
    <row r="589" spans="53:53" s="389" customFormat="1" x14ac:dyDescent="0.25">
      <c r="BA589" s="507"/>
    </row>
    <row r="590" spans="53:53" s="389" customFormat="1" x14ac:dyDescent="0.25">
      <c r="BA590" s="507"/>
    </row>
    <row r="591" spans="53:53" s="389" customFormat="1" x14ac:dyDescent="0.25">
      <c r="BA591" s="507"/>
    </row>
    <row r="592" spans="53:53" s="389" customFormat="1" x14ac:dyDescent="0.25">
      <c r="BA592" s="507"/>
    </row>
    <row r="593" spans="53:53" s="389" customFormat="1" x14ac:dyDescent="0.25">
      <c r="BA593" s="507"/>
    </row>
    <row r="594" spans="53:53" s="389" customFormat="1" x14ac:dyDescent="0.25">
      <c r="BA594" s="507"/>
    </row>
    <row r="595" spans="53:53" s="389" customFormat="1" x14ac:dyDescent="0.25">
      <c r="BA595" s="507"/>
    </row>
    <row r="596" spans="53:53" s="389" customFormat="1" x14ac:dyDescent="0.25">
      <c r="BA596" s="507"/>
    </row>
    <row r="597" spans="53:53" s="389" customFormat="1" x14ac:dyDescent="0.25">
      <c r="BA597" s="507"/>
    </row>
    <row r="598" spans="53:53" s="389" customFormat="1" x14ac:dyDescent="0.25">
      <c r="BA598" s="507"/>
    </row>
    <row r="599" spans="53:53" s="389" customFormat="1" x14ac:dyDescent="0.25">
      <c r="BA599" s="507"/>
    </row>
    <row r="600" spans="53:53" s="389" customFormat="1" x14ac:dyDescent="0.25">
      <c r="BA600" s="507"/>
    </row>
    <row r="601" spans="53:53" s="389" customFormat="1" x14ac:dyDescent="0.25">
      <c r="BA601" s="507"/>
    </row>
    <row r="602" spans="53:53" s="389" customFormat="1" x14ac:dyDescent="0.25">
      <c r="BA602" s="507"/>
    </row>
    <row r="603" spans="53:53" s="389" customFormat="1" x14ac:dyDescent="0.25">
      <c r="BA603" s="507"/>
    </row>
    <row r="604" spans="53:53" s="389" customFormat="1" x14ac:dyDescent="0.25">
      <c r="BA604" s="507"/>
    </row>
    <row r="605" spans="53:53" s="389" customFormat="1" x14ac:dyDescent="0.25">
      <c r="BA605" s="507"/>
    </row>
    <row r="606" spans="53:53" s="389" customFormat="1" x14ac:dyDescent="0.25">
      <c r="BA606" s="507"/>
    </row>
    <row r="607" spans="53:53" s="389" customFormat="1" x14ac:dyDescent="0.25">
      <c r="BA607" s="507"/>
    </row>
    <row r="608" spans="53:53" s="389" customFormat="1" x14ac:dyDescent="0.25">
      <c r="BA608" s="507"/>
    </row>
    <row r="609" spans="53:53" s="389" customFormat="1" x14ac:dyDescent="0.25">
      <c r="BA609" s="507"/>
    </row>
    <row r="610" spans="53:53" s="389" customFormat="1" x14ac:dyDescent="0.25">
      <c r="BA610" s="507"/>
    </row>
    <row r="611" spans="53:53" s="389" customFormat="1" x14ac:dyDescent="0.25">
      <c r="BA611" s="507"/>
    </row>
    <row r="612" spans="53:53" s="389" customFormat="1" x14ac:dyDescent="0.25">
      <c r="BA612" s="507"/>
    </row>
    <row r="613" spans="53:53" s="389" customFormat="1" x14ac:dyDescent="0.25">
      <c r="BA613" s="507"/>
    </row>
    <row r="614" spans="53:53" s="389" customFormat="1" x14ac:dyDescent="0.25">
      <c r="BA614" s="507"/>
    </row>
    <row r="615" spans="53:53" s="389" customFormat="1" x14ac:dyDescent="0.25">
      <c r="BA615" s="507"/>
    </row>
    <row r="616" spans="53:53" s="389" customFormat="1" x14ac:dyDescent="0.25">
      <c r="BA616" s="507"/>
    </row>
    <row r="617" spans="53:53" s="389" customFormat="1" x14ac:dyDescent="0.25">
      <c r="BA617" s="507"/>
    </row>
    <row r="618" spans="53:53" s="389" customFormat="1" x14ac:dyDescent="0.25">
      <c r="BA618" s="507"/>
    </row>
    <row r="619" spans="53:53" s="389" customFormat="1" x14ac:dyDescent="0.25">
      <c r="BA619" s="507"/>
    </row>
    <row r="620" spans="53:53" s="389" customFormat="1" x14ac:dyDescent="0.25">
      <c r="BA620" s="507"/>
    </row>
    <row r="621" spans="53:53" s="389" customFormat="1" x14ac:dyDescent="0.25">
      <c r="BA621" s="507"/>
    </row>
    <row r="622" spans="53:53" s="389" customFormat="1" x14ac:dyDescent="0.25">
      <c r="BA622" s="507"/>
    </row>
    <row r="623" spans="53:53" s="389" customFormat="1" x14ac:dyDescent="0.25">
      <c r="BA623" s="507"/>
    </row>
    <row r="624" spans="53:53" s="389" customFormat="1" x14ac:dyDescent="0.25">
      <c r="BA624" s="507"/>
    </row>
    <row r="625" spans="53:53" s="389" customFormat="1" x14ac:dyDescent="0.25">
      <c r="BA625" s="507"/>
    </row>
    <row r="626" spans="53:53" s="389" customFormat="1" x14ac:dyDescent="0.25">
      <c r="BA626" s="507"/>
    </row>
    <row r="627" spans="53:53" s="389" customFormat="1" x14ac:dyDescent="0.25">
      <c r="BA627" s="507"/>
    </row>
    <row r="628" spans="53:53" s="389" customFormat="1" x14ac:dyDescent="0.25">
      <c r="BA628" s="507"/>
    </row>
    <row r="629" spans="53:53" s="389" customFormat="1" x14ac:dyDescent="0.25">
      <c r="BA629" s="507"/>
    </row>
    <row r="630" spans="53:53" s="389" customFormat="1" x14ac:dyDescent="0.25">
      <c r="BA630" s="507"/>
    </row>
    <row r="631" spans="53:53" s="389" customFormat="1" x14ac:dyDescent="0.25">
      <c r="BA631" s="507"/>
    </row>
    <row r="632" spans="53:53" s="389" customFormat="1" x14ac:dyDescent="0.25">
      <c r="BA632" s="507"/>
    </row>
    <row r="633" spans="53:53" s="389" customFormat="1" x14ac:dyDescent="0.25">
      <c r="BA633" s="507"/>
    </row>
    <row r="634" spans="53:53" s="389" customFormat="1" x14ac:dyDescent="0.25">
      <c r="BA634" s="507"/>
    </row>
    <row r="635" spans="53:53" s="389" customFormat="1" x14ac:dyDescent="0.25">
      <c r="BA635" s="507"/>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70" customWidth="1"/>
    <col min="3" max="3" width="29.59765625" customWidth="1"/>
    <col min="4" max="9" width="7.8984375" customWidth="1"/>
    <col min="10" max="11" width="1.09765625" customWidth="1"/>
    <col min="12" max="12" width="24.59765625" style="70" customWidth="1"/>
    <col min="13" max="13" width="29.59765625" customWidth="1"/>
    <col min="14" max="19" width="7.8984375" customWidth="1"/>
    <col min="20" max="21" width="1.09765625" customWidth="1"/>
    <col min="22" max="22" width="24.59765625" style="70" customWidth="1"/>
    <col min="23" max="23" width="29.59765625" customWidth="1"/>
    <col min="24" max="29" width="7.8984375" customWidth="1"/>
    <col min="30" max="31" width="1.09765625" customWidth="1"/>
    <col min="32" max="32" width="24.59765625" style="70" customWidth="1"/>
    <col min="33" max="33" width="29.59765625" customWidth="1"/>
    <col min="34" max="39" width="7.8984375" customWidth="1"/>
    <col min="40" max="41" width="1.09765625" customWidth="1"/>
    <col min="42" max="42" width="24.59765625" style="70" customWidth="1"/>
    <col min="43" max="43" width="29.59765625" customWidth="1"/>
    <col min="44" max="49" width="7.8984375" customWidth="1"/>
    <col min="50" max="51" width="1.09765625" customWidth="1"/>
    <col min="52" max="52" width="24.59765625" style="70" customWidth="1"/>
    <col min="53" max="53" width="29.59765625" style="70" customWidth="1"/>
    <col min="54" max="59" width="7.8984375" customWidth="1"/>
    <col min="60" max="61" width="1.09765625" customWidth="1"/>
    <col min="62" max="62" width="24.59765625" style="70" customWidth="1"/>
    <col min="63" max="63" width="29.59765625" customWidth="1"/>
    <col min="64" max="69" width="7.8984375" customWidth="1"/>
    <col min="70" max="71" width="1.09765625" customWidth="1"/>
    <col min="72" max="72" width="24.59765625" style="70" customWidth="1"/>
    <col min="73" max="73" width="29.59765625" customWidth="1"/>
    <col min="74" max="79" width="7.8984375" customWidth="1"/>
    <col min="80" max="81" width="1.09765625" customWidth="1"/>
    <col min="82" max="82" width="24.59765625" style="70" customWidth="1"/>
    <col min="83" max="83" width="29.59765625" customWidth="1"/>
    <col min="84" max="89" width="7.8984375" customWidth="1"/>
    <col min="90" max="91" width="1.09765625" customWidth="1"/>
    <col min="92" max="92" width="24.59765625" style="70" customWidth="1"/>
    <col min="93" max="93" width="29.59765625" customWidth="1"/>
    <col min="94" max="99" width="7.8984375" customWidth="1"/>
    <col min="100" max="101" width="1.09765625" customWidth="1"/>
    <col min="102" max="102" width="24.59765625" style="70" customWidth="1"/>
    <col min="103" max="103" width="29.59765625" customWidth="1"/>
    <col min="104" max="109" width="7.8984375" customWidth="1"/>
    <col min="110" max="111" width="1.09765625" customWidth="1"/>
    <col min="112" max="112" width="24.59765625" style="70" customWidth="1"/>
    <col min="113" max="113" width="29.59765625" customWidth="1"/>
    <col min="114" max="119" width="7.8984375" customWidth="1"/>
    <col min="120" max="121" width="1.09765625" customWidth="1"/>
    <col min="122" max="122" width="24.59765625" style="70" customWidth="1"/>
    <col min="123" max="123" width="29.59765625" customWidth="1"/>
    <col min="124" max="129" width="7.8984375" customWidth="1"/>
    <col min="130" max="131" width="1.09765625" customWidth="1"/>
    <col min="132" max="132" width="24.59765625" style="70" customWidth="1"/>
    <col min="133" max="133" width="29.59765625" customWidth="1"/>
    <col min="134" max="139" width="7.8984375" customWidth="1"/>
    <col min="140" max="141" width="1.09765625" customWidth="1"/>
    <col min="142" max="142" width="24.59765625" style="70" customWidth="1"/>
    <col min="143" max="143" width="29.59765625" customWidth="1"/>
    <col min="144" max="149" width="7.8984375" customWidth="1"/>
    <col min="150" max="151" width="1.09765625" customWidth="1"/>
    <col min="152" max="152" width="24.59765625" style="70" customWidth="1"/>
    <col min="153" max="153" width="29.59765625" customWidth="1"/>
    <col min="154" max="159" width="7.8984375" customWidth="1"/>
    <col min="160" max="161" width="1.09765625" customWidth="1"/>
    <col min="162" max="162" width="24.59765625" style="70" customWidth="1"/>
    <col min="163" max="163" width="29.59765625" customWidth="1"/>
    <col min="164" max="169" width="7.8984375" customWidth="1"/>
    <col min="170" max="171" width="1.09765625" customWidth="1"/>
    <col min="172" max="172" width="24.59765625" style="70" customWidth="1"/>
    <col min="173" max="173" width="29.59765625" customWidth="1"/>
    <col min="174" max="179" width="7.8984375" customWidth="1"/>
    <col min="180" max="181" width="1.09765625" customWidth="1"/>
    <col min="182" max="182" width="24.59765625" style="70" customWidth="1"/>
    <col min="183" max="183" width="29.59765625" customWidth="1"/>
    <col min="184" max="189" width="7.8984375" customWidth="1"/>
    <col min="190" max="191" width="1.09765625" customWidth="1"/>
    <col min="192" max="192" width="24.59765625" style="70" customWidth="1"/>
    <col min="193" max="193" width="29.59765625" customWidth="1"/>
    <col min="194" max="199" width="7.8984375" customWidth="1"/>
    <col min="200" max="201" width="1.09765625" customWidth="1"/>
    <col min="202" max="202" width="24.59765625" style="70" customWidth="1"/>
    <col min="203" max="203" width="29.59765625" customWidth="1"/>
    <col min="204" max="209" width="7.8984375" customWidth="1"/>
    <col min="210" max="211" width="1.09765625" customWidth="1"/>
    <col min="212" max="212" width="24.59765625" style="70" customWidth="1"/>
    <col min="213" max="213" width="29.59765625" customWidth="1"/>
    <col min="214" max="219" width="7.8984375" customWidth="1"/>
    <col min="220" max="221" width="1.09765625" customWidth="1"/>
    <col min="222" max="222" width="24.59765625" style="70" customWidth="1"/>
    <col min="223" max="223" width="29.59765625" customWidth="1"/>
    <col min="224" max="229" width="7.8984375" customWidth="1"/>
    <col min="230" max="231" width="1.09765625" customWidth="1"/>
    <col min="232" max="232" width="24.59765625" style="70" customWidth="1"/>
    <col min="233" max="233" width="29.59765625" customWidth="1"/>
    <col min="234" max="239" width="7.8984375" customWidth="1"/>
    <col min="240" max="241" width="1.09765625" customWidth="1"/>
    <col min="242" max="242" width="24.59765625" style="70" customWidth="1"/>
    <col min="243" max="243" width="29.59765625" customWidth="1"/>
    <col min="244" max="249" width="7.8984375" customWidth="1"/>
    <col min="250" max="251" width="1.09765625" customWidth="1"/>
  </cols>
  <sheetData>
    <row r="1" spans="1:242" s="159" customFormat="1" ht="30" customHeight="1" x14ac:dyDescent="0.3">
      <c r="B1" s="626" t="str">
        <f>HLOOKUP(Introduction!$G$4,nametranslations,101,FALSE)</f>
        <v>Water in Schools</v>
      </c>
      <c r="C1" s="194" t="s">
        <v>223</v>
      </c>
      <c r="D1" s="170" t="str">
        <f>+Introduction!$C$7</f>
        <v>Republic of Moldova</v>
      </c>
      <c r="E1" s="170"/>
      <c r="F1" s="170"/>
      <c r="G1" s="170"/>
      <c r="H1" s="170"/>
      <c r="I1" s="174"/>
      <c r="J1" s="160"/>
      <c r="K1" s="160"/>
      <c r="L1" s="626" t="str">
        <f>HLOOKUP(Introduction!$G$4,nametranslations,101,FALSE)</f>
        <v>Water in Schools</v>
      </c>
      <c r="M1" s="194" t="s">
        <v>224</v>
      </c>
      <c r="N1" s="170" t="str">
        <f>+Introduction!$C$7</f>
        <v>Republic of Moldova</v>
      </c>
      <c r="O1" s="170"/>
      <c r="P1" s="170"/>
      <c r="Q1" s="170"/>
      <c r="R1" s="170"/>
      <c r="S1" s="174"/>
      <c r="T1" s="160"/>
      <c r="U1" s="160"/>
      <c r="V1" s="626" t="str">
        <f>HLOOKUP(Introduction!$G$4,nametranslations,101,FALSE)</f>
        <v>Water in Schools</v>
      </c>
      <c r="W1" s="194" t="s">
        <v>225</v>
      </c>
      <c r="X1" s="170" t="str">
        <f>+Introduction!$C$7</f>
        <v>Republic of Moldova</v>
      </c>
      <c r="Y1" s="170"/>
      <c r="Z1" s="170"/>
      <c r="AA1" s="170"/>
      <c r="AB1" s="170"/>
      <c r="AC1" s="174"/>
      <c r="AD1" s="160"/>
      <c r="AE1" s="160"/>
      <c r="AF1" s="626" t="str">
        <f>HLOOKUP(Introduction!$G$4,nametranslations,101,FALSE)</f>
        <v>Water in Schools</v>
      </c>
      <c r="AG1" s="194" t="s">
        <v>226</v>
      </c>
      <c r="AH1" s="170" t="str">
        <f>+Introduction!$C$7</f>
        <v>Republic of Moldova</v>
      </c>
      <c r="AI1" s="170"/>
      <c r="AJ1" s="170"/>
      <c r="AK1" s="170"/>
      <c r="AL1" s="170"/>
      <c r="AM1" s="174"/>
      <c r="AN1" s="160"/>
      <c r="AO1" s="160"/>
      <c r="AP1" s="626" t="str">
        <f>HLOOKUP(Introduction!$G$4,nametranslations,101,FALSE)</f>
        <v>Water in Schools</v>
      </c>
      <c r="AQ1" s="194" t="s">
        <v>226</v>
      </c>
      <c r="AR1" s="170" t="str">
        <f>+Introduction!$C$7</f>
        <v>Republic of Moldova</v>
      </c>
      <c r="AS1" s="170"/>
      <c r="AT1" s="170"/>
      <c r="AU1" s="170"/>
      <c r="AV1" s="170"/>
      <c r="AW1" s="174"/>
      <c r="AX1" s="160"/>
      <c r="AY1" s="160"/>
      <c r="AZ1" s="626" t="str">
        <f>HLOOKUP(Introduction!$G$4,nametranslations,101,FALSE)</f>
        <v>Water in Schools</v>
      </c>
      <c r="BA1" s="194" t="s">
        <v>227</v>
      </c>
      <c r="BB1" s="170" t="str">
        <f>+Introduction!$C$7</f>
        <v>Republic of Moldova</v>
      </c>
      <c r="BC1" s="170"/>
      <c r="BD1" s="170"/>
      <c r="BE1" s="170"/>
      <c r="BF1" s="170"/>
      <c r="BG1" s="174"/>
      <c r="BH1" s="160"/>
      <c r="BI1" s="160"/>
      <c r="BJ1" s="626" t="str">
        <f>HLOOKUP(Introduction!$G$4,nametranslations,101,FALSE)</f>
        <v>Water in Schools</v>
      </c>
      <c r="BK1" s="194">
        <v>2018</v>
      </c>
      <c r="BL1" s="170" t="str">
        <f>+Introduction!$C$7</f>
        <v>Republic of Moldova</v>
      </c>
      <c r="BM1" s="170"/>
      <c r="BN1" s="170"/>
      <c r="BO1" s="170"/>
      <c r="BP1" s="170"/>
      <c r="BQ1" s="174"/>
      <c r="BR1" s="160"/>
      <c r="BS1" s="160"/>
      <c r="BT1" s="626" t="str">
        <f>HLOOKUP(Introduction!$G$4,nametranslations,101,FALSE)</f>
        <v>Water in Schools</v>
      </c>
      <c r="BU1" s="194">
        <v>2019</v>
      </c>
      <c r="BV1" s="170" t="str">
        <f>+Introduction!$C$7</f>
        <v>Republic of Moldova</v>
      </c>
      <c r="BW1" s="170"/>
      <c r="BX1" s="170"/>
      <c r="BY1" s="170"/>
      <c r="BZ1" s="170"/>
      <c r="CA1" s="174"/>
      <c r="CB1" s="160"/>
      <c r="CC1" s="160"/>
      <c r="CD1" s="626" t="str">
        <f>HLOOKUP(Introduction!$G$4,nametranslations,101,FALSE)</f>
        <v>Water in Schools</v>
      </c>
      <c r="CE1" s="194">
        <v>2021</v>
      </c>
      <c r="CF1" s="170" t="str">
        <f>+Introduction!$C$7</f>
        <v>Republic of Moldova</v>
      </c>
      <c r="CG1" s="170"/>
      <c r="CH1" s="170"/>
      <c r="CI1" s="170"/>
      <c r="CJ1" s="170"/>
      <c r="CK1" s="174"/>
      <c r="CL1" s="160"/>
      <c r="CM1" s="160"/>
      <c r="CN1" s="626" t="str">
        <f>HLOOKUP(Introduction!$G$4,nametranslations,101,FALSE)</f>
        <v>Water in Schools</v>
      </c>
      <c r="CO1" s="194">
        <v>2023</v>
      </c>
      <c r="CP1" s="170" t="str">
        <f>+Introduction!$C$7</f>
        <v>Republic of Moldova</v>
      </c>
      <c r="CQ1" s="170"/>
      <c r="CR1" s="170"/>
      <c r="CS1" s="170"/>
      <c r="CT1" s="170"/>
      <c r="CU1" s="174"/>
      <c r="CV1" s="160"/>
      <c r="CW1" s="160"/>
      <c r="CX1" s="626" t="str">
        <f>HLOOKUP(Introduction!$G$4,nametranslations,101,FALSE)</f>
        <v>Water in Schools</v>
      </c>
      <c r="CY1" s="194">
        <v>2024</v>
      </c>
      <c r="CZ1" s="170" t="str">
        <f>+Introduction!$C$7</f>
        <v>Republic of Moldova</v>
      </c>
      <c r="DA1" s="170"/>
      <c r="DB1" s="170"/>
      <c r="DC1" s="170"/>
      <c r="DD1" s="170"/>
      <c r="DE1" s="174"/>
      <c r="DF1" s="160"/>
      <c r="DG1" s="160"/>
      <c r="DH1" s="626" t="str">
        <f>HLOOKUP(Introduction!$G$4,nametranslations,101,FALSE)</f>
        <v>Water in Schools</v>
      </c>
      <c r="DI1" s="194">
        <v>2024</v>
      </c>
      <c r="DJ1" s="170" t="str">
        <f>+Introduction!$C$7</f>
        <v>Republic of Moldova</v>
      </c>
      <c r="DK1" s="170"/>
      <c r="DL1" s="170"/>
      <c r="DM1" s="170"/>
      <c r="DN1" s="170"/>
      <c r="DO1" s="174"/>
      <c r="DP1" s="160"/>
      <c r="DQ1" s="160"/>
      <c r="DR1" s="626" t="str">
        <f>HLOOKUP(Introduction!$G$4,nametranslations,101,FALSE)</f>
        <v>Water in Schools</v>
      </c>
      <c r="DS1" s="194">
        <v>2025</v>
      </c>
      <c r="DT1" s="170" t="str">
        <f>+Introduction!$C$7</f>
        <v>Republic of Moldova</v>
      </c>
      <c r="DU1" s="170"/>
      <c r="DV1" s="170"/>
      <c r="DW1" s="170"/>
      <c r="DX1" s="170"/>
      <c r="DY1" s="174"/>
      <c r="DZ1" s="160"/>
      <c r="EA1" s="160"/>
      <c r="EB1" s="626" t="str">
        <f>HLOOKUP(Introduction!$G$4,nametranslations,101,FALSE)</f>
        <v>Water in Schools</v>
      </c>
      <c r="EC1" s="194">
        <v>2025</v>
      </c>
      <c r="ED1" s="170" t="str">
        <f>+Introduction!$C$7</f>
        <v>Republic of Moldova</v>
      </c>
      <c r="EE1" s="170"/>
      <c r="EF1" s="170"/>
      <c r="EG1" s="170"/>
      <c r="EH1" s="170"/>
      <c r="EI1" s="174"/>
      <c r="EJ1" s="160"/>
      <c r="EK1" s="160"/>
      <c r="EL1" s="175"/>
      <c r="EM1" s="194"/>
      <c r="EN1" s="170"/>
      <c r="EO1" s="170"/>
      <c r="EP1" s="170"/>
      <c r="EQ1" s="170"/>
      <c r="ER1" s="170"/>
      <c r="ES1" s="174"/>
      <c r="ET1" s="160"/>
      <c r="EU1" s="160"/>
    </row>
    <row r="2" spans="1:242" s="159" customFormat="1" ht="30" customHeight="1" x14ac:dyDescent="0.3">
      <c r="A2" s="368" t="s">
        <v>244</v>
      </c>
      <c r="B2" s="171" t="s">
        <v>217</v>
      </c>
      <c r="C2" s="127" t="s">
        <v>146</v>
      </c>
      <c r="D2" s="127" t="s">
        <v>158</v>
      </c>
      <c r="E2" s="172"/>
      <c r="F2" s="172"/>
      <c r="G2" s="172"/>
      <c r="H2" s="172"/>
      <c r="I2" s="173"/>
      <c r="J2" s="160" t="s">
        <v>228</v>
      </c>
      <c r="K2" s="160"/>
      <c r="L2" s="171" t="s">
        <v>218</v>
      </c>
      <c r="M2" s="127" t="s">
        <v>146</v>
      </c>
      <c r="N2" s="127" t="s">
        <v>159</v>
      </c>
      <c r="O2" s="172"/>
      <c r="P2" s="172"/>
      <c r="Q2" s="172"/>
      <c r="R2" s="172"/>
      <c r="S2" s="173"/>
      <c r="T2" s="160" t="s">
        <v>228</v>
      </c>
      <c r="U2" s="160"/>
      <c r="V2" s="171" t="s">
        <v>219</v>
      </c>
      <c r="W2" s="127" t="s">
        <v>164</v>
      </c>
      <c r="X2" s="127" t="s">
        <v>173</v>
      </c>
      <c r="Y2" s="172"/>
      <c r="Z2" s="172"/>
      <c r="AA2" s="172"/>
      <c r="AB2" s="172"/>
      <c r="AC2" s="173"/>
      <c r="AD2" s="160" t="s">
        <v>228</v>
      </c>
      <c r="AE2" s="160"/>
      <c r="AF2" s="171" t="s">
        <v>220</v>
      </c>
      <c r="AG2" s="127" t="s">
        <v>164</v>
      </c>
      <c r="AH2" s="127" t="s">
        <v>173</v>
      </c>
      <c r="AI2" s="172"/>
      <c r="AJ2" s="172"/>
      <c r="AK2" s="172"/>
      <c r="AL2" s="172"/>
      <c r="AM2" s="173"/>
      <c r="AN2" s="160" t="s">
        <v>228</v>
      </c>
      <c r="AO2" s="160"/>
      <c r="AP2" s="171" t="s">
        <v>221</v>
      </c>
      <c r="AQ2" s="127" t="s">
        <v>146</v>
      </c>
      <c r="AR2" s="127" t="s">
        <v>206</v>
      </c>
      <c r="AS2" s="172"/>
      <c r="AT2" s="172"/>
      <c r="AU2" s="172"/>
      <c r="AV2" s="172"/>
      <c r="AW2" s="173"/>
      <c r="AX2" s="160" t="s">
        <v>228</v>
      </c>
      <c r="AY2" s="160"/>
      <c r="AZ2" s="171" t="s">
        <v>222</v>
      </c>
      <c r="BA2" s="127" t="s">
        <v>164</v>
      </c>
      <c r="BB2" s="127" t="s">
        <v>173</v>
      </c>
      <c r="BC2" s="172"/>
      <c r="BD2" s="172"/>
      <c r="BE2" s="172"/>
      <c r="BF2" s="172"/>
      <c r="BG2" s="173"/>
      <c r="BH2" s="160" t="s">
        <v>228</v>
      </c>
      <c r="BI2" s="160"/>
      <c r="BJ2" s="171" t="s">
        <v>250</v>
      </c>
      <c r="BK2" s="127" t="s">
        <v>164</v>
      </c>
      <c r="BL2" s="127" t="s">
        <v>246</v>
      </c>
      <c r="BM2" s="172"/>
      <c r="BN2" s="172"/>
      <c r="BO2" s="172"/>
      <c r="BP2" s="172"/>
      <c r="BQ2" s="173"/>
      <c r="BR2" s="160" t="s">
        <v>228</v>
      </c>
      <c r="BS2" s="160"/>
      <c r="BT2" s="171" t="s">
        <v>242</v>
      </c>
      <c r="BU2" s="127" t="s">
        <v>164</v>
      </c>
      <c r="BV2" s="127" t="s">
        <v>173</v>
      </c>
      <c r="BW2" s="172"/>
      <c r="BX2" s="172"/>
      <c r="BY2" s="172"/>
      <c r="BZ2" s="172"/>
      <c r="CA2" s="173"/>
      <c r="CB2" s="160" t="s">
        <v>228</v>
      </c>
      <c r="CC2" s="160"/>
      <c r="CD2" s="171" t="s">
        <v>245</v>
      </c>
      <c r="CE2" s="127" t="s">
        <v>164</v>
      </c>
      <c r="CF2" s="127" t="s">
        <v>246</v>
      </c>
      <c r="CG2" s="172"/>
      <c r="CH2" s="172"/>
      <c r="CI2" s="172"/>
      <c r="CJ2" s="172"/>
      <c r="CK2" s="173"/>
      <c r="CL2" s="160" t="s">
        <v>228</v>
      </c>
      <c r="CM2" s="160"/>
      <c r="CN2" s="171" t="s">
        <v>253</v>
      </c>
      <c r="CO2" s="127" t="s">
        <v>254</v>
      </c>
      <c r="CP2" s="127" t="s">
        <v>255</v>
      </c>
      <c r="CQ2" s="172"/>
      <c r="CR2" s="172"/>
      <c r="CS2" s="172"/>
      <c r="CT2" s="172"/>
      <c r="CU2" s="173"/>
      <c r="CV2" s="160" t="s">
        <v>228</v>
      </c>
      <c r="CW2" s="160"/>
      <c r="CX2" s="171" t="s">
        <v>291</v>
      </c>
      <c r="CY2" s="127" t="s">
        <v>254</v>
      </c>
      <c r="CZ2" s="127" t="s">
        <v>292</v>
      </c>
      <c r="DA2" s="172"/>
      <c r="DB2" s="172"/>
      <c r="DC2" s="172"/>
      <c r="DD2" s="172"/>
      <c r="DE2" s="173"/>
      <c r="DF2" s="160" t="s">
        <v>228</v>
      </c>
      <c r="DG2" s="160"/>
      <c r="DH2" s="171" t="s">
        <v>311</v>
      </c>
      <c r="DI2" s="127" t="s">
        <v>164</v>
      </c>
      <c r="DJ2" s="127" t="s">
        <v>246</v>
      </c>
      <c r="DK2" s="172"/>
      <c r="DL2" s="172"/>
      <c r="DM2" s="172"/>
      <c r="DN2" s="172"/>
      <c r="DO2" s="173"/>
      <c r="DP2" s="160" t="s">
        <v>228</v>
      </c>
      <c r="DQ2" s="160"/>
      <c r="DR2" s="171" t="s">
        <v>297</v>
      </c>
      <c r="DS2" s="127" t="s">
        <v>254</v>
      </c>
      <c r="DT2" s="127" t="s">
        <v>298</v>
      </c>
      <c r="DU2" s="172"/>
      <c r="DV2" s="172"/>
      <c r="DW2" s="172"/>
      <c r="DX2" s="172"/>
      <c r="DY2" s="173"/>
      <c r="DZ2" s="160" t="s">
        <v>228</v>
      </c>
      <c r="EA2" s="160"/>
      <c r="EB2" s="171" t="s">
        <v>310</v>
      </c>
      <c r="EC2" s="127" t="s">
        <v>164</v>
      </c>
      <c r="ED2" s="127" t="s">
        <v>173</v>
      </c>
      <c r="EE2" s="172"/>
      <c r="EF2" s="172"/>
      <c r="EG2" s="172"/>
      <c r="EH2" s="172"/>
      <c r="EI2" s="173"/>
      <c r="EJ2" s="160" t="s">
        <v>228</v>
      </c>
      <c r="EK2" s="160"/>
      <c r="EL2" s="171"/>
      <c r="EM2" s="127"/>
      <c r="EN2" s="127"/>
      <c r="EO2" s="172"/>
      <c r="EP2" s="172"/>
      <c r="EQ2" s="172"/>
      <c r="ER2" s="172"/>
      <c r="ES2" s="173"/>
      <c r="ET2" s="160" t="s">
        <v>228</v>
      </c>
      <c r="EU2" s="160"/>
    </row>
    <row r="3" spans="1:242" s="135" customFormat="1" ht="18" customHeight="1" x14ac:dyDescent="0.3">
      <c r="A3" s="368"/>
      <c r="B3" s="128" t="str">
        <f>HLOOKUP(Introduction!$G$4,nametranslations,152,FALSE)</f>
        <v>Definition</v>
      </c>
      <c r="C3" s="129" t="str">
        <f>HLOOKUP(Introduction!$G$4,nametranslations,102,FALSE)</f>
        <v>Estimates (%)</v>
      </c>
      <c r="D3" s="130" t="str">
        <f>HLOOKUP(Introduction!$G$4,nametranslations,24,FALSE)</f>
        <v>Total</v>
      </c>
      <c r="E3" s="131" t="str">
        <f>HLOOKUP(Introduction!$G$4,nametranslations,26,FALSE)</f>
        <v>Urban</v>
      </c>
      <c r="F3" s="131" t="str">
        <f>HLOOKUP(Introduction!$G$4,nametranslations,25,FALSE)</f>
        <v>Rural</v>
      </c>
      <c r="G3" s="131" t="str">
        <f>HLOOKUP(Introduction!$G$4,nametranslations,27,FALSE)</f>
        <v>Pre-primary</v>
      </c>
      <c r="H3" s="131" t="str">
        <f>HLOOKUP(Introduction!$G$4,nametranslations,28,FALSE)</f>
        <v>Primary</v>
      </c>
      <c r="I3" s="132" t="str">
        <f>HLOOKUP(Introduction!$G$4,nametranslations,29,FALSE)</f>
        <v>Secondary</v>
      </c>
      <c r="J3" s="133"/>
      <c r="K3" s="133"/>
      <c r="L3" s="128" t="str">
        <f>HLOOKUP(Introduction!$G$4,nametranslations,152,FALSE)</f>
        <v>Definition</v>
      </c>
      <c r="M3" s="129" t="str">
        <f>HLOOKUP(Introduction!$G$4,nametranslations,102,FALSE)</f>
        <v>Estimates (%)</v>
      </c>
      <c r="N3" s="130" t="str">
        <f>HLOOKUP(Introduction!$G$4,nametranslations,24,FALSE)</f>
        <v>Total</v>
      </c>
      <c r="O3" s="131" t="str">
        <f>HLOOKUP(Introduction!$G$4,nametranslations,26,FALSE)</f>
        <v>Urban</v>
      </c>
      <c r="P3" s="131" t="str">
        <f>HLOOKUP(Introduction!$G$4,nametranslations,25,FALSE)</f>
        <v>Rural</v>
      </c>
      <c r="Q3" s="131" t="str">
        <f>HLOOKUP(Introduction!$G$4,nametranslations,27,FALSE)</f>
        <v>Pre-primary</v>
      </c>
      <c r="R3" s="131" t="str">
        <f>HLOOKUP(Introduction!$G$4,nametranslations,28,FALSE)</f>
        <v>Primary</v>
      </c>
      <c r="S3" s="132" t="str">
        <f>HLOOKUP(Introduction!$G$4,nametranslations,29,FALSE)</f>
        <v>Secondary</v>
      </c>
      <c r="T3" s="133"/>
      <c r="U3" s="133"/>
      <c r="V3" s="128" t="str">
        <f>HLOOKUP(Introduction!$G$4,nametranslations,152,FALSE)</f>
        <v>Definition</v>
      </c>
      <c r="W3" s="129" t="str">
        <f>HLOOKUP(Introduction!$G$4,nametranslations,102,FALSE)</f>
        <v>Estimates (%)</v>
      </c>
      <c r="X3" s="130" t="str">
        <f>HLOOKUP(Introduction!$G$4,nametranslations,24,FALSE)</f>
        <v>Total</v>
      </c>
      <c r="Y3" s="131" t="str">
        <f>HLOOKUP(Introduction!$G$4,nametranslations,26,FALSE)</f>
        <v>Urban</v>
      </c>
      <c r="Z3" s="131" t="str">
        <f>HLOOKUP(Introduction!$G$4,nametranslations,25,FALSE)</f>
        <v>Rural</v>
      </c>
      <c r="AA3" s="131" t="str">
        <f>HLOOKUP(Introduction!$G$4,nametranslations,27,FALSE)</f>
        <v>Pre-primary</v>
      </c>
      <c r="AB3" s="131" t="str">
        <f>HLOOKUP(Introduction!$G$4,nametranslations,28,FALSE)</f>
        <v>Primary</v>
      </c>
      <c r="AC3" s="132" t="str">
        <f>HLOOKUP(Introduction!$G$4,nametranslations,29,FALSE)</f>
        <v>Secondary</v>
      </c>
      <c r="AD3" s="133"/>
      <c r="AE3" s="133"/>
      <c r="AF3" s="128" t="str">
        <f>HLOOKUP(Introduction!$G$4,nametranslations,152,FALSE)</f>
        <v>Definition</v>
      </c>
      <c r="AG3" s="129" t="str">
        <f>HLOOKUP(Introduction!$G$4,nametranslations,102,FALSE)</f>
        <v>Estimates (%)</v>
      </c>
      <c r="AH3" s="130" t="str">
        <f>HLOOKUP(Introduction!$G$4,nametranslations,24,FALSE)</f>
        <v>Total</v>
      </c>
      <c r="AI3" s="131" t="str">
        <f>HLOOKUP(Introduction!$G$4,nametranslations,26,FALSE)</f>
        <v>Urban</v>
      </c>
      <c r="AJ3" s="131" t="str">
        <f>HLOOKUP(Introduction!$G$4,nametranslations,25,FALSE)</f>
        <v>Rural</v>
      </c>
      <c r="AK3" s="131" t="str">
        <f>HLOOKUP(Introduction!$G$4,nametranslations,27,FALSE)</f>
        <v>Pre-primary</v>
      </c>
      <c r="AL3" s="131" t="str">
        <f>HLOOKUP(Introduction!$G$4,nametranslations,28,FALSE)</f>
        <v>Primary</v>
      </c>
      <c r="AM3" s="132" t="str">
        <f>HLOOKUP(Introduction!$G$4,nametranslations,29,FALSE)</f>
        <v>Secondary</v>
      </c>
      <c r="AN3" s="133"/>
      <c r="AO3" s="133"/>
      <c r="AP3" s="128" t="str">
        <f>HLOOKUP(Introduction!$G$4,nametranslations,152,FALSE)</f>
        <v>Definition</v>
      </c>
      <c r="AQ3" s="129" t="str">
        <f>HLOOKUP(Introduction!$G$4,nametranslations,102,FALSE)</f>
        <v>Estimates (%)</v>
      </c>
      <c r="AR3" s="130" t="str">
        <f>HLOOKUP(Introduction!$G$4,nametranslations,24,FALSE)</f>
        <v>Total</v>
      </c>
      <c r="AS3" s="131" t="str">
        <f>HLOOKUP(Introduction!$G$4,nametranslations,26,FALSE)</f>
        <v>Urban</v>
      </c>
      <c r="AT3" s="131" t="str">
        <f>HLOOKUP(Introduction!$G$4,nametranslations,25,FALSE)</f>
        <v>Rural</v>
      </c>
      <c r="AU3" s="131" t="str">
        <f>HLOOKUP(Introduction!$G$4,nametranslations,27,FALSE)</f>
        <v>Pre-primary</v>
      </c>
      <c r="AV3" s="131" t="str">
        <f>HLOOKUP(Introduction!$G$4,nametranslations,28,FALSE)</f>
        <v>Primary</v>
      </c>
      <c r="AW3" s="132" t="str">
        <f>HLOOKUP(Introduction!$G$4,nametranslations,29,FALSE)</f>
        <v>Secondary</v>
      </c>
      <c r="AX3" s="133"/>
      <c r="AY3" s="133"/>
      <c r="AZ3" s="128" t="str">
        <f>HLOOKUP(Introduction!$G$4,nametranslations,152,FALSE)</f>
        <v>Definition</v>
      </c>
      <c r="BA3" s="129" t="str">
        <f>HLOOKUP(Introduction!$G$4,nametranslations,102,FALSE)</f>
        <v>Estimates (%)</v>
      </c>
      <c r="BB3" s="130" t="str">
        <f>HLOOKUP(Introduction!$G$4,nametranslations,24,FALSE)</f>
        <v>Total</v>
      </c>
      <c r="BC3" s="131" t="str">
        <f>HLOOKUP(Introduction!$G$4,nametranslations,26,FALSE)</f>
        <v>Urban</v>
      </c>
      <c r="BD3" s="131" t="str">
        <f>HLOOKUP(Introduction!$G$4,nametranslations,25,FALSE)</f>
        <v>Rural</v>
      </c>
      <c r="BE3" s="131" t="str">
        <f>HLOOKUP(Introduction!$G$4,nametranslations,27,FALSE)</f>
        <v>Pre-primary</v>
      </c>
      <c r="BF3" s="131" t="str">
        <f>HLOOKUP(Introduction!$G$4,nametranslations,28,FALSE)</f>
        <v>Primary</v>
      </c>
      <c r="BG3" s="132" t="str">
        <f>HLOOKUP(Introduction!$G$4,nametranslations,29,FALSE)</f>
        <v>Secondary</v>
      </c>
      <c r="BH3" s="133"/>
      <c r="BI3" s="133"/>
      <c r="BJ3" s="128" t="str">
        <f>HLOOKUP(Introduction!$G$4,nametranslations,152,FALSE)</f>
        <v>Definition</v>
      </c>
      <c r="BK3" s="129" t="str">
        <f>HLOOKUP(Introduction!$G$4,nametranslations,102,FALSE)</f>
        <v>Estimates (%)</v>
      </c>
      <c r="BL3" s="130" t="str">
        <f>HLOOKUP(Introduction!$G$4,nametranslations,24,FALSE)</f>
        <v>Total</v>
      </c>
      <c r="BM3" s="131" t="str">
        <f>HLOOKUP(Introduction!$G$4,nametranslations,26,FALSE)</f>
        <v>Urban</v>
      </c>
      <c r="BN3" s="131" t="str">
        <f>HLOOKUP(Introduction!$G$4,nametranslations,25,FALSE)</f>
        <v>Rural</v>
      </c>
      <c r="BO3" s="131" t="str">
        <f>HLOOKUP(Introduction!$G$4,nametranslations,27,FALSE)</f>
        <v>Pre-primary</v>
      </c>
      <c r="BP3" s="131" t="str">
        <f>HLOOKUP(Introduction!$G$4,nametranslations,28,FALSE)</f>
        <v>Primary</v>
      </c>
      <c r="BQ3" s="132" t="str">
        <f>HLOOKUP(Introduction!$G$4,nametranslations,29,FALSE)</f>
        <v>Secondary</v>
      </c>
      <c r="BR3" s="133"/>
      <c r="BS3" s="133"/>
      <c r="BT3" s="128" t="str">
        <f>HLOOKUP(Introduction!$G$4,nametranslations,152,FALSE)</f>
        <v>Definition</v>
      </c>
      <c r="BU3" s="129" t="str">
        <f>HLOOKUP(Introduction!$G$4,nametranslations,102,FALSE)</f>
        <v>Estimates (%)</v>
      </c>
      <c r="BV3" s="130" t="str">
        <f>HLOOKUP(Introduction!$G$4,nametranslations,24,FALSE)</f>
        <v>Total</v>
      </c>
      <c r="BW3" s="131" t="str">
        <f>HLOOKUP(Introduction!$G$4,nametranslations,26,FALSE)</f>
        <v>Urban</v>
      </c>
      <c r="BX3" s="131" t="str">
        <f>HLOOKUP(Introduction!$G$4,nametranslations,25,FALSE)</f>
        <v>Rural</v>
      </c>
      <c r="BY3" s="131" t="str">
        <f>HLOOKUP(Introduction!$G$4,nametranslations,27,FALSE)</f>
        <v>Pre-primary</v>
      </c>
      <c r="BZ3" s="131" t="str">
        <f>HLOOKUP(Introduction!$G$4,nametranslations,28,FALSE)</f>
        <v>Primary</v>
      </c>
      <c r="CA3" s="132" t="str">
        <f>HLOOKUP(Introduction!$G$4,nametranslations,29,FALSE)</f>
        <v>Secondary</v>
      </c>
      <c r="CB3" s="133"/>
      <c r="CC3" s="133"/>
      <c r="CD3" s="128" t="str">
        <f>HLOOKUP(Introduction!$G$4,nametranslations,152,FALSE)</f>
        <v>Definition</v>
      </c>
      <c r="CE3" s="129" t="str">
        <f>HLOOKUP(Introduction!$G$4,nametranslations,102,FALSE)</f>
        <v>Estimates (%)</v>
      </c>
      <c r="CF3" s="130" t="str">
        <f>HLOOKUP(Introduction!$G$4,nametranslations,24,FALSE)</f>
        <v>Total</v>
      </c>
      <c r="CG3" s="131" t="str">
        <f>HLOOKUP(Introduction!$G$4,nametranslations,26,FALSE)</f>
        <v>Urban</v>
      </c>
      <c r="CH3" s="131" t="str">
        <f>HLOOKUP(Introduction!$G$4,nametranslations,25,FALSE)</f>
        <v>Rural</v>
      </c>
      <c r="CI3" s="131" t="str">
        <f>HLOOKUP(Introduction!$G$4,nametranslations,27,FALSE)</f>
        <v>Pre-primary</v>
      </c>
      <c r="CJ3" s="131" t="str">
        <f>HLOOKUP(Introduction!$G$4,nametranslations,28,FALSE)</f>
        <v>Primary</v>
      </c>
      <c r="CK3" s="132" t="str">
        <f>HLOOKUP(Introduction!$G$4,nametranslations,29,FALSE)</f>
        <v>Secondary</v>
      </c>
      <c r="CL3" s="133"/>
      <c r="CM3" s="133"/>
      <c r="CN3" s="128" t="str">
        <f>HLOOKUP(Introduction!$G$4,nametranslations,152,FALSE)</f>
        <v>Definition</v>
      </c>
      <c r="CO3" s="129" t="str">
        <f>HLOOKUP(Introduction!$G$4,nametranslations,102,FALSE)</f>
        <v>Estimates (%)</v>
      </c>
      <c r="CP3" s="130" t="str">
        <f>HLOOKUP(Introduction!$G$4,nametranslations,24,FALSE)</f>
        <v>Total</v>
      </c>
      <c r="CQ3" s="131" t="str">
        <f>HLOOKUP(Introduction!$G$4,nametranslations,26,FALSE)</f>
        <v>Urban</v>
      </c>
      <c r="CR3" s="131" t="str">
        <f>HLOOKUP(Introduction!$G$4,nametranslations,25,FALSE)</f>
        <v>Rural</v>
      </c>
      <c r="CS3" s="131" t="str">
        <f>HLOOKUP(Introduction!$G$4,nametranslations,27,FALSE)</f>
        <v>Pre-primary</v>
      </c>
      <c r="CT3" s="131" t="str">
        <f>HLOOKUP(Introduction!$G$4,nametranslations,28,FALSE)</f>
        <v>Primary</v>
      </c>
      <c r="CU3" s="132" t="str">
        <f>HLOOKUP(Introduction!$G$4,nametranslations,29,FALSE)</f>
        <v>Secondary</v>
      </c>
      <c r="CV3" s="133"/>
      <c r="CW3" s="133"/>
      <c r="CX3" s="128" t="str">
        <f>HLOOKUP(Introduction!$G$4,nametranslations,152,FALSE)</f>
        <v>Definition</v>
      </c>
      <c r="CY3" s="129" t="str">
        <f>HLOOKUP(Introduction!$G$4,nametranslations,102,FALSE)</f>
        <v>Estimates (%)</v>
      </c>
      <c r="CZ3" s="130" t="str">
        <f>HLOOKUP(Introduction!$G$4,nametranslations,24,FALSE)</f>
        <v>Total</v>
      </c>
      <c r="DA3" s="131" t="str">
        <f>HLOOKUP(Introduction!$G$4,nametranslations,26,FALSE)</f>
        <v>Urban</v>
      </c>
      <c r="DB3" s="131" t="str">
        <f>HLOOKUP(Introduction!$G$4,nametranslations,25,FALSE)</f>
        <v>Rural</v>
      </c>
      <c r="DC3" s="131" t="str">
        <f>HLOOKUP(Introduction!$G$4,nametranslations,27,FALSE)</f>
        <v>Pre-primary</v>
      </c>
      <c r="DD3" s="131" t="str">
        <f>HLOOKUP(Introduction!$G$4,nametranslations,28,FALSE)</f>
        <v>Primary</v>
      </c>
      <c r="DE3" s="132" t="str">
        <f>HLOOKUP(Introduction!$G$4,nametranslations,29,FALSE)</f>
        <v>Secondary</v>
      </c>
      <c r="DF3" s="133"/>
      <c r="DG3" s="133"/>
      <c r="DH3" s="128" t="str">
        <f>HLOOKUP(Introduction!$G$4,nametranslations,152,FALSE)</f>
        <v>Definition</v>
      </c>
      <c r="DI3" s="129" t="str">
        <f>HLOOKUP(Introduction!$G$4,nametranslations,102,FALSE)</f>
        <v>Estimates (%)</v>
      </c>
      <c r="DJ3" s="130" t="str">
        <f>HLOOKUP(Introduction!$G$4,nametranslations,24,FALSE)</f>
        <v>Total</v>
      </c>
      <c r="DK3" s="131" t="str">
        <f>HLOOKUP(Introduction!$G$4,nametranslations,26,FALSE)</f>
        <v>Urban</v>
      </c>
      <c r="DL3" s="131" t="str">
        <f>HLOOKUP(Introduction!$G$4,nametranslations,25,FALSE)</f>
        <v>Rural</v>
      </c>
      <c r="DM3" s="131" t="str">
        <f>HLOOKUP(Introduction!$G$4,nametranslations,27,FALSE)</f>
        <v>Pre-primary</v>
      </c>
      <c r="DN3" s="131" t="str">
        <f>HLOOKUP(Introduction!$G$4,nametranslations,28,FALSE)</f>
        <v>Primary</v>
      </c>
      <c r="DO3" s="132" t="str">
        <f>HLOOKUP(Introduction!$G$4,nametranslations,29,FALSE)</f>
        <v>Secondary</v>
      </c>
      <c r="DP3" s="133"/>
      <c r="DQ3" s="133"/>
      <c r="DR3" s="128" t="str">
        <f>HLOOKUP(Introduction!$G$4,nametranslations,152,FALSE)</f>
        <v>Definition</v>
      </c>
      <c r="DS3" s="129" t="str">
        <f>HLOOKUP(Introduction!$G$4,nametranslations,102,FALSE)</f>
        <v>Estimates (%)</v>
      </c>
      <c r="DT3" s="130" t="str">
        <f>HLOOKUP(Introduction!$G$4,nametranslations,24,FALSE)</f>
        <v>Total</v>
      </c>
      <c r="DU3" s="131" t="str">
        <f>HLOOKUP(Introduction!$G$4,nametranslations,26,FALSE)</f>
        <v>Urban</v>
      </c>
      <c r="DV3" s="131" t="str">
        <f>HLOOKUP(Introduction!$G$4,nametranslations,25,FALSE)</f>
        <v>Rural</v>
      </c>
      <c r="DW3" s="131" t="str">
        <f>HLOOKUP(Introduction!$G$4,nametranslations,27,FALSE)</f>
        <v>Pre-primary</v>
      </c>
      <c r="DX3" s="131" t="str">
        <f>HLOOKUP(Introduction!$G$4,nametranslations,28,FALSE)</f>
        <v>Primary</v>
      </c>
      <c r="DY3" s="132" t="str">
        <f>HLOOKUP(Introduction!$G$4,nametranslations,29,FALSE)</f>
        <v>Secondary</v>
      </c>
      <c r="DZ3" s="133"/>
      <c r="EA3" s="133"/>
      <c r="EB3" s="128" t="str">
        <f>HLOOKUP(Introduction!$G$4,nametranslations,152,FALSE)</f>
        <v>Definition</v>
      </c>
      <c r="EC3" s="129" t="str">
        <f>HLOOKUP(Introduction!$G$4,nametranslations,102,FALSE)</f>
        <v>Estimates (%)</v>
      </c>
      <c r="ED3" s="130" t="str">
        <f>HLOOKUP(Introduction!$G$4,nametranslations,24,FALSE)</f>
        <v>Total</v>
      </c>
      <c r="EE3" s="131" t="str">
        <f>HLOOKUP(Introduction!$G$4,nametranslations,26,FALSE)</f>
        <v>Urban</v>
      </c>
      <c r="EF3" s="131" t="str">
        <f>HLOOKUP(Introduction!$G$4,nametranslations,25,FALSE)</f>
        <v>Rural</v>
      </c>
      <c r="EG3" s="131" t="str">
        <f>HLOOKUP(Introduction!$G$4,nametranslations,27,FALSE)</f>
        <v>Pre-primary</v>
      </c>
      <c r="EH3" s="131" t="str">
        <f>HLOOKUP(Introduction!$G$4,nametranslations,28,FALSE)</f>
        <v>Primary</v>
      </c>
      <c r="EI3" s="132" t="str">
        <f>HLOOKUP(Introduction!$G$4,nametranslations,29,FALSE)</f>
        <v>Secondary</v>
      </c>
      <c r="EJ3" s="133"/>
      <c r="EK3" s="133"/>
      <c r="EL3" s="128"/>
      <c r="EM3" s="129"/>
      <c r="EN3" s="130"/>
      <c r="EO3" s="131"/>
      <c r="EP3" s="131"/>
      <c r="EQ3" s="131"/>
      <c r="ER3" s="131"/>
      <c r="ES3" s="132"/>
      <c r="ET3" s="133"/>
      <c r="EU3" s="133"/>
      <c r="EV3" s="134"/>
      <c r="FF3" s="134"/>
      <c r="FP3" s="134"/>
      <c r="FZ3" s="134"/>
      <c r="GJ3" s="134"/>
      <c r="GT3" s="134"/>
      <c r="HD3" s="134"/>
      <c r="HN3" s="134"/>
      <c r="HX3" s="134"/>
      <c r="IH3" s="134"/>
    </row>
    <row r="4" spans="1:242" s="2" customFormat="1" x14ac:dyDescent="0.3">
      <c r="A4" s="656" t="str">
        <f>IF(ISBLANK('Data Summary'!A6),"",'Data Summary'!A6)</f>
        <v>MDA_2010_CEN</v>
      </c>
      <c r="B4" s="64"/>
      <c r="C4" s="30" t="str">
        <f>HLOOKUP(Introduction!$G$4,nametranslations,103,FALSE)</f>
        <v>No water source</v>
      </c>
      <c r="D4" s="7">
        <f>IF(COUNTA(D13)=0,"",D13)</f>
        <v>0</v>
      </c>
      <c r="E4" s="7">
        <f t="shared" ref="E4:I4" si="0">IF(COUNTA(E13)=0,"",E13)</f>
        <v>0</v>
      </c>
      <c r="F4" s="7">
        <f t="shared" si="0"/>
        <v>0</v>
      </c>
      <c r="G4" s="7" t="str">
        <f t="shared" si="0"/>
        <v/>
      </c>
      <c r="H4" s="7" t="str">
        <f t="shared" si="0"/>
        <v/>
      </c>
      <c r="I4" s="25" t="str">
        <f t="shared" si="0"/>
        <v/>
      </c>
      <c r="J4" s="20"/>
      <c r="K4" s="20"/>
      <c r="L4" s="64"/>
      <c r="M4" s="30" t="str">
        <f>HLOOKUP(Introduction!$G$4,nametranslations,103,FALSE)</f>
        <v>No water source</v>
      </c>
      <c r="N4" s="7" t="str">
        <f>IF(COUNTA(N13)=0,"",N13)</f>
        <v/>
      </c>
      <c r="O4" s="7" t="str">
        <f t="shared" ref="O4:S4" si="1">IF(COUNTA(O13)=0,"",O13)</f>
        <v/>
      </c>
      <c r="P4" s="7" t="str">
        <f t="shared" si="1"/>
        <v/>
      </c>
      <c r="Q4" s="7" t="str">
        <f t="shared" si="1"/>
        <v/>
      </c>
      <c r="R4" s="7" t="str">
        <f t="shared" si="1"/>
        <v/>
      </c>
      <c r="S4" s="25" t="str">
        <f t="shared" si="1"/>
        <v/>
      </c>
      <c r="T4" s="20"/>
      <c r="U4" s="20"/>
      <c r="V4" s="64" t="s">
        <v>178</v>
      </c>
      <c r="W4" s="78" t="str">
        <f>HLOOKUP(Introduction!$G$4,nametranslations,103,FALSE)</f>
        <v>No water source</v>
      </c>
      <c r="X4" s="7">
        <f>IF(COUNTA(X13)=0,"",X13)</f>
        <v>0</v>
      </c>
      <c r="Y4" s="7" t="str">
        <f t="shared" ref="Y4:AC4" si="2">IF(COUNTA(Y13)=0,"",Y13)</f>
        <v/>
      </c>
      <c r="Z4" s="7" t="str">
        <f t="shared" si="2"/>
        <v/>
      </c>
      <c r="AA4" s="7" t="str">
        <f t="shared" si="2"/>
        <v/>
      </c>
      <c r="AB4" s="7">
        <f t="shared" si="2"/>
        <v>0</v>
      </c>
      <c r="AC4" s="25">
        <f t="shared" si="2"/>
        <v>0</v>
      </c>
      <c r="AD4" s="20"/>
      <c r="AE4" s="20"/>
      <c r="AF4" s="64" t="s">
        <v>178</v>
      </c>
      <c r="AG4" s="78" t="str">
        <f>HLOOKUP(Introduction!$G$4,nametranslations,103,FALSE)</f>
        <v>No water source</v>
      </c>
      <c r="AH4" s="7">
        <f>IF(COUNTA(AH13)=0,"",AH13)</f>
        <v>0</v>
      </c>
      <c r="AI4" s="7" t="str">
        <f t="shared" ref="AI4:AM4" si="3">IF(COUNTA(AI13)=0,"",AI13)</f>
        <v/>
      </c>
      <c r="AJ4" s="7" t="str">
        <f t="shared" si="3"/>
        <v/>
      </c>
      <c r="AK4" s="7" t="str">
        <f t="shared" si="3"/>
        <v/>
      </c>
      <c r="AL4" s="7">
        <f t="shared" si="3"/>
        <v>0</v>
      </c>
      <c r="AM4" s="25">
        <f t="shared" si="3"/>
        <v>0</v>
      </c>
      <c r="AN4" s="20"/>
      <c r="AO4" s="20"/>
      <c r="AP4" s="64"/>
      <c r="AQ4" s="78" t="str">
        <f>HLOOKUP(Introduction!$G$4,nametranslations,103,FALSE)</f>
        <v>No water source</v>
      </c>
      <c r="AR4" s="7" t="str">
        <f>IF(COUNTA(AR13)=0,"",AR13)</f>
        <v/>
      </c>
      <c r="AS4" s="7" t="str">
        <f t="shared" ref="AS4:AW4" si="4">IF(COUNTA(AS13)=0,"",AS13)</f>
        <v/>
      </c>
      <c r="AT4" s="7" t="str">
        <f t="shared" si="4"/>
        <v/>
      </c>
      <c r="AU4" s="7" t="str">
        <f t="shared" si="4"/>
        <v/>
      </c>
      <c r="AV4" s="7" t="str">
        <f t="shared" si="4"/>
        <v/>
      </c>
      <c r="AW4" s="25" t="str">
        <f t="shared" si="4"/>
        <v/>
      </c>
      <c r="AX4" s="20"/>
      <c r="AY4" s="20"/>
      <c r="AZ4" s="64" t="s">
        <v>178</v>
      </c>
      <c r="BA4" s="78" t="str">
        <f>HLOOKUP(Introduction!$G$4,nametranslations,103,FALSE)</f>
        <v>No water source</v>
      </c>
      <c r="BB4" s="7">
        <f>IF(COUNTA(BB13)=0,"",BB13)</f>
        <v>0</v>
      </c>
      <c r="BC4" s="7" t="str">
        <f t="shared" ref="BC4:BG4" si="5">IF(COUNTA(BC13)=0,"",BC13)</f>
        <v/>
      </c>
      <c r="BD4" s="7" t="str">
        <f t="shared" si="5"/>
        <v/>
      </c>
      <c r="BE4" s="7" t="str">
        <f t="shared" si="5"/>
        <v/>
      </c>
      <c r="BF4" s="7">
        <f t="shared" si="5"/>
        <v>0</v>
      </c>
      <c r="BG4" s="25">
        <f t="shared" si="5"/>
        <v>0</v>
      </c>
      <c r="BH4" s="20"/>
      <c r="BI4" s="20"/>
      <c r="BJ4" s="64" t="s">
        <v>178</v>
      </c>
      <c r="BK4" s="78" t="str">
        <f>HLOOKUP(Introduction!$G$4,nametranslations,103,FALSE)</f>
        <v>No water source</v>
      </c>
      <c r="BL4" s="7">
        <f>IF(COUNTA(BL13)=0,"",BL13)</f>
        <v>0</v>
      </c>
      <c r="BM4" s="7" t="str">
        <f t="shared" ref="BM4:BQ4" si="6">IF(COUNTA(BM13)=0,"",BM13)</f>
        <v/>
      </c>
      <c r="BN4" s="7" t="str">
        <f t="shared" si="6"/>
        <v/>
      </c>
      <c r="BO4" s="7" t="str">
        <f t="shared" si="6"/>
        <v/>
      </c>
      <c r="BP4" s="7" t="str">
        <f t="shared" si="6"/>
        <v/>
      </c>
      <c r="BQ4" s="25" t="str">
        <f t="shared" si="6"/>
        <v/>
      </c>
      <c r="BR4" s="20"/>
      <c r="BS4" s="20"/>
      <c r="BT4" s="64" t="s">
        <v>178</v>
      </c>
      <c r="BU4" s="78" t="str">
        <f>HLOOKUP(Introduction!$G$4,nametranslations,103,FALSE)</f>
        <v>No water source</v>
      </c>
      <c r="BV4" s="7">
        <f>IF(COUNTA(BV13)=0,"",BV13)</f>
        <v>0</v>
      </c>
      <c r="BW4" s="7" t="str">
        <f t="shared" ref="BW4:CA4" si="7">IF(COUNTA(BW13)=0,"",BW13)</f>
        <v/>
      </c>
      <c r="BX4" s="7" t="str">
        <f t="shared" si="7"/>
        <v/>
      </c>
      <c r="BY4" s="7" t="str">
        <f t="shared" si="7"/>
        <v/>
      </c>
      <c r="BZ4" s="7">
        <f t="shared" si="7"/>
        <v>0</v>
      </c>
      <c r="CA4" s="25">
        <f t="shared" si="7"/>
        <v>0</v>
      </c>
      <c r="CB4" s="20"/>
      <c r="CC4" s="20"/>
      <c r="CD4" s="64" t="s">
        <v>178</v>
      </c>
      <c r="CE4" s="78" t="str">
        <f>HLOOKUP(Introduction!$G$4,nametranslations,103,FALSE)</f>
        <v>No water source</v>
      </c>
      <c r="CF4" s="7">
        <f>IF(COUNTA(CF13)=0,"",CF13)</f>
        <v>0</v>
      </c>
      <c r="CG4" s="7" t="str">
        <f t="shared" ref="CG4:CK4" si="8">IF(COUNTA(CG13)=0,"",CG13)</f>
        <v/>
      </c>
      <c r="CH4" s="7" t="str">
        <f t="shared" si="8"/>
        <v/>
      </c>
      <c r="CI4" s="7" t="str">
        <f t="shared" si="8"/>
        <v/>
      </c>
      <c r="CJ4" s="7" t="str">
        <f t="shared" si="8"/>
        <v/>
      </c>
      <c r="CK4" s="25" t="str">
        <f t="shared" si="8"/>
        <v/>
      </c>
      <c r="CL4" s="20"/>
      <c r="CM4" s="20"/>
      <c r="CN4" s="64"/>
      <c r="CO4" s="78" t="str">
        <f>HLOOKUP(Introduction!$G$4,nametranslations,103,FALSE)</f>
        <v>No water source</v>
      </c>
      <c r="CP4" s="7">
        <f>IF(COUNTA(CP13)=0,"",CP13)</f>
        <v>0.1697792869269949</v>
      </c>
      <c r="CQ4" s="7" t="str">
        <f t="shared" ref="CQ4:CU4" si="9">IF(COUNTA(CQ13)=0,"",CQ13)</f>
        <v/>
      </c>
      <c r="CR4" s="7" t="str">
        <f t="shared" si="9"/>
        <v/>
      </c>
      <c r="CS4" s="7" t="str">
        <f t="shared" si="9"/>
        <v/>
      </c>
      <c r="CT4" s="7" t="str">
        <f t="shared" si="9"/>
        <v/>
      </c>
      <c r="CU4" s="25" t="str">
        <f t="shared" si="9"/>
        <v/>
      </c>
      <c r="CV4" s="20"/>
      <c r="CW4" s="20"/>
      <c r="CX4" s="64"/>
      <c r="CY4" s="78" t="str">
        <f>HLOOKUP(Introduction!$G$4,nametranslations,103,FALSE)</f>
        <v>No water source</v>
      </c>
      <c r="CZ4" s="7">
        <f>IF(COUNTA(CZ13)=0,"",CZ13)</f>
        <v>0.20661157024794363</v>
      </c>
      <c r="DA4" s="7" t="str">
        <f t="shared" ref="DA4:DE4" si="10">IF(COUNTA(DA13)=0,"",DA13)</f>
        <v/>
      </c>
      <c r="DB4" s="7" t="str">
        <f t="shared" si="10"/>
        <v/>
      </c>
      <c r="DC4" s="7" t="str">
        <f t="shared" si="10"/>
        <v/>
      </c>
      <c r="DD4" s="7" t="str">
        <f t="shared" si="10"/>
        <v/>
      </c>
      <c r="DE4" s="25" t="str">
        <f t="shared" si="10"/>
        <v/>
      </c>
      <c r="DF4" s="20"/>
      <c r="DG4" s="20"/>
      <c r="DH4" s="64"/>
      <c r="DI4" s="78" t="str">
        <f>HLOOKUP(Introduction!$G$4,nametranslations,103,FALSE)</f>
        <v>No water source</v>
      </c>
      <c r="DJ4" s="7"/>
      <c r="DK4" s="7" t="str">
        <f t="shared" ref="DK4:DO4" si="11">IF(COUNTA(DK13)=0,"",DK13)</f>
        <v/>
      </c>
      <c r="DL4" s="7" t="str">
        <f t="shared" si="11"/>
        <v/>
      </c>
      <c r="DM4" s="7" t="str">
        <f t="shared" si="11"/>
        <v/>
      </c>
      <c r="DN4" s="7" t="str">
        <f t="shared" si="11"/>
        <v/>
      </c>
      <c r="DO4" s="25" t="str">
        <f t="shared" si="11"/>
        <v/>
      </c>
      <c r="DP4" s="20"/>
      <c r="DQ4" s="20"/>
      <c r="DR4" s="64"/>
      <c r="DS4" s="199" t="str">
        <f>HLOOKUP(Introduction!$G$4,nametranslations,103,FALSE)</f>
        <v>No water source</v>
      </c>
      <c r="DT4" s="7" t="str">
        <f>IF(COUNTA(DT13)=0,"",DT13)</f>
        <v/>
      </c>
      <c r="DU4" s="7" t="str">
        <f t="shared" ref="DU4:DY4" si="12">IF(COUNTA(DU13)=0,"",DU13)</f>
        <v/>
      </c>
      <c r="DV4" s="7" t="str">
        <f t="shared" si="12"/>
        <v/>
      </c>
      <c r="DW4" s="7" t="str">
        <f t="shared" si="12"/>
        <v/>
      </c>
      <c r="DX4" s="7" t="str">
        <f t="shared" si="12"/>
        <v/>
      </c>
      <c r="DY4" s="25" t="str">
        <f t="shared" si="12"/>
        <v/>
      </c>
      <c r="DZ4" s="20"/>
      <c r="EA4" s="20"/>
      <c r="EB4" s="64" t="s">
        <v>178</v>
      </c>
      <c r="EC4" s="78" t="str">
        <f>HLOOKUP(Introduction!$G$4,nametranslations,103,FALSE)</f>
        <v>No water source</v>
      </c>
      <c r="ED4" s="7" t="str">
        <f>IF(COUNTA(ED13)=0,"",ED13)</f>
        <v/>
      </c>
      <c r="EE4" s="7" t="str">
        <f t="shared" ref="EE4:EI4" si="13">IF(COUNTA(EE13)=0,"",EE13)</f>
        <v/>
      </c>
      <c r="EF4" s="7" t="str">
        <f t="shared" si="13"/>
        <v/>
      </c>
      <c r="EG4" s="7" t="str">
        <f t="shared" si="13"/>
        <v/>
      </c>
      <c r="EH4" s="7" t="str">
        <f t="shared" si="13"/>
        <v/>
      </c>
      <c r="EI4" s="25" t="str">
        <f t="shared" si="13"/>
        <v/>
      </c>
      <c r="EJ4" s="20"/>
      <c r="EK4" s="20"/>
      <c r="EL4" s="64"/>
      <c r="EM4" s="78"/>
      <c r="EN4" s="7"/>
      <c r="EO4" s="7"/>
      <c r="EP4" s="7"/>
      <c r="EQ4" s="7"/>
      <c r="ER4" s="7"/>
      <c r="ES4" s="25"/>
      <c r="ET4" s="20"/>
      <c r="EU4" s="20"/>
      <c r="EV4" s="71"/>
      <c r="FF4" s="71"/>
      <c r="FP4" s="71"/>
      <c r="FZ4" s="71"/>
      <c r="GJ4" s="71"/>
      <c r="GT4" s="71"/>
      <c r="HD4" s="71"/>
      <c r="HN4" s="71"/>
      <c r="HX4" s="71"/>
      <c r="IH4" s="71"/>
    </row>
    <row r="5" spans="1:242" s="2" customFormat="1" x14ac:dyDescent="0.3">
      <c r="A5" s="656" t="str">
        <f ca="1">IF(ISBLANK('Data Summary'!A7),"",'Data Summary'!A7)</f>
        <v>MDA_2014_CEN</v>
      </c>
      <c r="B5" s="64"/>
      <c r="C5" s="30" t="str">
        <f>HLOOKUP(Introduction!$G$4,nametranslations,104,FALSE)</f>
        <v>Unimproved</v>
      </c>
      <c r="D5" s="7">
        <f>IF((COUNTA(D14:D25)=0)+(COUNTA(D13)=0),"",100-D13-SUMPRODUCT(C14:C25,D14:D25))</f>
        <v>14</v>
      </c>
      <c r="E5" s="7">
        <f>IF((COUNTA(E14:E25)=0)+(COUNTA(E13)=0),"",100-E13-SUMPRODUCT(C14:C25,E14:E25))</f>
        <v>1.7000000000000028</v>
      </c>
      <c r="F5" s="7">
        <f>IF((COUNTA(F14:F25)=0)+(COUNTA(F13)=0),"",100-F13-SUMPRODUCT(C14:C25,F14:F25))</f>
        <v>17.199999999999989</v>
      </c>
      <c r="G5" s="7" t="str">
        <f>IF((COUNTA(G14:G25)=0)+(COUNTA(G13)=0),"",100-G13-SUMPRODUCT(C14:C25,G14:G25))</f>
        <v/>
      </c>
      <c r="H5" s="7" t="str">
        <f>IF((COUNTA(H14:H25)=0)+(COUNTA(H13)=0),"",100-H13-SUMPRODUCT(C14:C25,H14:H25))</f>
        <v/>
      </c>
      <c r="I5" s="25"/>
      <c r="J5" s="20"/>
      <c r="K5" s="20"/>
      <c r="L5" s="64"/>
      <c r="M5" s="30" t="str">
        <f>HLOOKUP(Introduction!$G$4,nametranslations,104,FALSE)</f>
        <v>Unimproved</v>
      </c>
      <c r="N5" s="7" t="str">
        <f>IF((COUNTA(N14:N25)=0)+(COUNTA(N13)=0),"",100-N13-SUMPRODUCT(M14:M25,N14:N25))</f>
        <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5"/>
      <c r="T5" s="20"/>
      <c r="U5" s="20"/>
      <c r="V5" s="64"/>
      <c r="W5" s="78" t="str">
        <f>HLOOKUP(Introduction!$G$4,nametranslations,104,FALSE)</f>
        <v>Unimproved</v>
      </c>
      <c r="X5" s="7">
        <f>IF((COUNTA(X14:X25)=0)+(COUNTA(X13)=0),"",100-X13-SUMPRODUCT(W14:W25,X14:X25))</f>
        <v>0</v>
      </c>
      <c r="Y5" s="7" t="str">
        <f>IF((COUNTA(Y14:Y25)=0)+(COUNTA(Y13)=0),"",100-Y13-SUMPRODUCT(W14:W25,Y14:Y25))</f>
        <v/>
      </c>
      <c r="Z5" s="7" t="str">
        <f>IF((COUNTA(Z14:Z25)=0)+(COUNTA(Z13)=0),"",100-Z13-SUMPRODUCT(W14:W25,Z14:Z25))</f>
        <v/>
      </c>
      <c r="AA5" s="7" t="str">
        <f>IF((COUNTA(AA14:AA25)=0)+(COUNTA(AA13)=0),"",100-AA13-SUMPRODUCT(W14:W25,AA14:AA25))</f>
        <v/>
      </c>
      <c r="AB5" s="7">
        <f>IF((COUNTA(AB14:AB25)=0)+(COUNTA(AB13)=0),"",100-AB13-SUMPRODUCT(W14:W25,AB14:AB25))</f>
        <v>0</v>
      </c>
      <c r="AC5" s="25">
        <f>IF((COUNTA(AC14:AC25)=0)+(COUNTA(AC13)=0),"",100-AC13-SUMPRODUCT(W14:W25,AC14:AC25))</f>
        <v>0</v>
      </c>
      <c r="AD5" s="20"/>
      <c r="AE5" s="20"/>
      <c r="AF5" s="64"/>
      <c r="AG5" s="78" t="str">
        <f>HLOOKUP(Introduction!$G$4,nametranslations,104,FALSE)</f>
        <v>Unimproved</v>
      </c>
      <c r="AH5" s="7">
        <f>IF((COUNTA(AH14:AH25)=0)+(COUNTA(AH13)=0),"",100-AH13-SUMPRODUCT(AG14:AG25,AH14:AH25))</f>
        <v>0</v>
      </c>
      <c r="AI5" s="7" t="str">
        <f>IF((COUNTA(AI14:AI25)=0)+(COUNTA(AI13)=0),"",100-AI13-SUMPRODUCT(AG14:AG25,AI14:AI25))</f>
        <v/>
      </c>
      <c r="AJ5" s="7" t="str">
        <f>IF((COUNTA(AJ14:AJ25)=0)+(COUNTA(AJ13)=0),"",100-AJ13-SUMPRODUCT(AG14:AG25,AJ14:AJ25))</f>
        <v/>
      </c>
      <c r="AK5" s="7" t="str">
        <f>IF((COUNTA(AK14:AK25)=0)+(COUNTA(AK13)=0),"",100-AK13-SUMPRODUCT(AG14:AG25,AK14:AK25))</f>
        <v/>
      </c>
      <c r="AL5" s="7">
        <f>IF((COUNTA(AL14:AL25)=0)+(COUNTA(AL13)=0),"",100-AL13-SUMPRODUCT(AG14:AG25,AL14:AL25))</f>
        <v>0</v>
      </c>
      <c r="AM5" s="25">
        <f>IF((COUNTA(AM14:AM25)=0)+(COUNTA(AM13)=0),"",100-AM13-SUMPRODUCT(AG14:AG25,AM14:AM25))</f>
        <v>0</v>
      </c>
      <c r="AN5" s="20"/>
      <c r="AO5" s="20"/>
      <c r="AP5" s="64"/>
      <c r="AQ5" s="78" t="str">
        <f>HLOOKUP(Introduction!$G$4,nametranslations,104,FALSE)</f>
        <v>Unimproved</v>
      </c>
      <c r="AR5" s="7" t="str">
        <f>IF((COUNTA(AR14:AR25)=0)+(COUNTA(AR13)=0),"",100-AR13-SUMPRODUCT(AQ14:AQ25,AR14:AR25))</f>
        <v/>
      </c>
      <c r="AS5" s="7" t="str">
        <f>IF((COUNTA(AS14:AS25)=0)+(COUNTA(AS13)=0),"",100-AS13-SUMPRODUCT(AQ14:AQ25,AS14:AS25))</f>
        <v/>
      </c>
      <c r="AT5" s="7" t="str">
        <f>IF((COUNTA(AT14:AT25)=0)+(COUNTA(AT13)=0),"",100-AT13-SUMPRODUCT(AQ14:AQ25,AT14:AT25))</f>
        <v/>
      </c>
      <c r="AU5" s="7" t="str">
        <f>IF((COUNTA(AU14:AU25)=0)+(COUNTA(AU13)=0),"",100-AU13-SUMPRODUCT(AQ14:AQ25,AU14:AU25))</f>
        <v/>
      </c>
      <c r="AV5" s="7" t="str">
        <f>IF((COUNTA(AV14:AV25)=0)+(COUNTA(AV13)=0),"",100-AV13-SUMPRODUCT(AQ14:AQ25,AV14:AV25))</f>
        <v/>
      </c>
      <c r="AW5" s="25" t="str">
        <f>IF((COUNTA(AW14:AW25)=0)+(COUNTA(AW13)=0),"",100-AW13-SUMPRODUCT(AQ14:AQ25,AW14:AW25))</f>
        <v/>
      </c>
      <c r="AX5" s="20"/>
      <c r="AY5" s="20"/>
      <c r="AZ5" s="64"/>
      <c r="BA5" s="78" t="str">
        <f>HLOOKUP(Introduction!$G$4,nametranslations,104,FALSE)</f>
        <v>Unimproved</v>
      </c>
      <c r="BB5" s="7">
        <f>IF((COUNTA(BB14:BB25)=0)+(COUNTA(BB13)=0),"",100-BB13-SUMPRODUCT(BA14:BA25,BB14:BB25))</f>
        <v>0</v>
      </c>
      <c r="BC5" s="7" t="str">
        <f>IF((COUNTA(BC14:BC25)=0)+(COUNTA(BC13)=0),"",100-BC13-SUMPRODUCT(BA14:BA25,BC14:BC25))</f>
        <v/>
      </c>
      <c r="BD5" s="7" t="str">
        <f>IF((COUNTA(BD14:BD25)=0)+(COUNTA(BD13)=0),"",100-BD13-SUMPRODUCT(BA14:BA25,BD14:BD25))</f>
        <v/>
      </c>
      <c r="BE5" s="7" t="str">
        <f>IF((COUNTA(BE14:BE25)=0)+(COUNTA(BE13)=0),"",100-BE13-SUMPRODUCT(BA14:BA25,BE14:BE25))</f>
        <v/>
      </c>
      <c r="BF5" s="7">
        <f>IF((COUNTA(BF14:BF25)=0)+(COUNTA(BF13)=0),"",100-BF13-SUMPRODUCT(BA14:BA25,BF14:BF25))</f>
        <v>0</v>
      </c>
      <c r="BG5" s="25">
        <f>IF((COUNTA(BG14:BG25)=0)+(COUNTA(BG13)=0),"",100-BG13-SUMPRODUCT(BA14:BA25,BG14:BG25))</f>
        <v>0</v>
      </c>
      <c r="BH5" s="20"/>
      <c r="BI5" s="20"/>
      <c r="BJ5" s="64"/>
      <c r="BK5" s="78" t="str">
        <f>HLOOKUP(Introduction!$G$4,nametranslations,104,FALSE)</f>
        <v>Unimproved</v>
      </c>
      <c r="BL5" s="7">
        <f>IF((COUNTA(BL14:BL25)=0)+(COUNTA(BL13)=0),"",100-BL13-SUMPRODUCT(BK14:BK25,BL14:BL25))</f>
        <v>0</v>
      </c>
      <c r="BM5" s="7" t="str">
        <f>IF((COUNTA(BM14:BM25)=0)+(COUNTA(BM13)=0),"",100-BM13-SUMPRODUCT(BK14:BK25,BM14:BM25))</f>
        <v/>
      </c>
      <c r="BN5" s="7" t="str">
        <f>IF((COUNTA(BN14:BN25)=0)+(COUNTA(BN13)=0),"",100-BN13-SUMPRODUCT(BK14:BK25,BN14:BN25))</f>
        <v/>
      </c>
      <c r="BO5" s="7" t="str">
        <f>IF((COUNTA(BO14:BO25)=0)+(COUNTA(BO13)=0),"",100-BO13-SUMPRODUCT(BK14:BK25,BO14:BO25))</f>
        <v/>
      </c>
      <c r="BP5" s="7" t="str">
        <f>IF((COUNTA(BP14:BP25)=0)+(COUNTA(BP13)=0),"",100-BP13-SUMPRODUCT(BK14:BK25,BP14:BP25))</f>
        <v/>
      </c>
      <c r="BQ5" s="25" t="str">
        <f>IF((COUNTA(BQ14:BQ25)=0)+(COUNTA(BQ13)=0),"",100-BQ13-SUMPRODUCT(BK14:BK25,BQ14:BQ25))</f>
        <v/>
      </c>
      <c r="BR5" s="20"/>
      <c r="BS5" s="20"/>
      <c r="BT5" s="64"/>
      <c r="BU5" s="78" t="str">
        <f>HLOOKUP(Introduction!$G$4,nametranslations,104,FALSE)</f>
        <v>Unimproved</v>
      </c>
      <c r="BV5" s="7">
        <f>IF((COUNTA(BV14:BV25)=0)+(COUNTA(BV13)=0),"",100-BV13-SUMPRODUCT(BU14:BU25,BV14:BV25))</f>
        <v>0</v>
      </c>
      <c r="BW5" s="7" t="str">
        <f>IF((COUNTA(BW14:BW25)=0)+(COUNTA(BW13)=0),"",100-BW13-SUMPRODUCT(BU14:BU25,BW14:BW25))</f>
        <v/>
      </c>
      <c r="BX5" s="7" t="str">
        <f>IF((COUNTA(BX14:BX25)=0)+(COUNTA(BX13)=0),"",100-BX13-SUMPRODUCT(BU14:BU25,BX14:BX25))</f>
        <v/>
      </c>
      <c r="BY5" s="7" t="str">
        <f>IF((COUNTA(BY14:BY25)=0)+(COUNTA(BY13)=0),"",100-BY13-SUMPRODUCT(BU14:BU25,BY14:BY25))</f>
        <v/>
      </c>
      <c r="BZ5" s="7">
        <f>IF((COUNTA(BZ14:BZ25)=0)+(COUNTA(BZ13)=0),"",100-BZ13-SUMPRODUCT(BU14:BU25,BZ14:BZ25))</f>
        <v>0</v>
      </c>
      <c r="CA5" s="25">
        <f>IF((COUNTA(CA14:CA25)=0)+(COUNTA(CA13)=0),"",100-CA13-SUMPRODUCT(BU14:BU25,CA14:CA25))</f>
        <v>0</v>
      </c>
      <c r="CB5" s="20"/>
      <c r="CC5" s="20"/>
      <c r="CD5" s="64"/>
      <c r="CE5" s="78" t="str">
        <f>HLOOKUP(Introduction!$G$4,nametranslations,104,FALSE)</f>
        <v>Unimproved</v>
      </c>
      <c r="CF5" s="7">
        <f>IF((COUNTA(CF14:CF25)=0)+(COUNTA(CF13)=0),"",100-CF13-SUMPRODUCT(CE14:CE25,CF14:CF25))</f>
        <v>0</v>
      </c>
      <c r="CG5" s="7" t="str">
        <f>IF((COUNTA(CG14:CG25)=0)+(COUNTA(CG13)=0),"",100-CG13-SUMPRODUCT(CE14:CE25,CG14:CG25))</f>
        <v/>
      </c>
      <c r="CH5" s="7" t="str">
        <f>IF((COUNTA(CH14:CH25)=0)+(COUNTA(CH13)=0),"",100-CH13-SUMPRODUCT(CE14:CE25,CH14:CH25))</f>
        <v/>
      </c>
      <c r="CI5" s="7" t="str">
        <f>IF((COUNTA(CI14:CI25)=0)+(COUNTA(CI13)=0),"",100-CI13-SUMPRODUCT(CE14:CE25,CI14:CI25))</f>
        <v/>
      </c>
      <c r="CJ5" s="7" t="str">
        <f>IF((COUNTA(CJ14:CJ25)=0)+(COUNTA(CJ13)=0),"",100-CJ13-SUMPRODUCT(CE14:CE25,CJ14:CJ25))</f>
        <v/>
      </c>
      <c r="CK5" s="25" t="str">
        <f>IF((COUNTA(CK14:CK25)=0)+(COUNTA(CK13)=0),"",100-CK13-SUMPRODUCT(CE14:CE25,CK14:CK25))</f>
        <v/>
      </c>
      <c r="CL5" s="20"/>
      <c r="CM5" s="20"/>
      <c r="CN5" s="64"/>
      <c r="CO5" s="78" t="str">
        <f>HLOOKUP(Introduction!$G$4,nametranslations,104,FALSE)</f>
        <v>Unimproved</v>
      </c>
      <c r="CP5" s="7">
        <f>IF((COUNTA(CP14:CP25)=0)+(COUNTA(CP13)=0),"",100-CP13-SUMPRODUCT(CO14:CO25,CP14:CP25))</f>
        <v>1.2733446519524563</v>
      </c>
      <c r="CQ5" s="7" t="str">
        <f>IF((COUNTA(CQ14:CQ25)=0)+(COUNTA(CQ13)=0),"",100-CQ13-SUMPRODUCT(CO14:CO25,CQ14:CQ25))</f>
        <v/>
      </c>
      <c r="CR5" s="7" t="str">
        <f>IF((COUNTA(CR14:CR25)=0)+(COUNTA(CR13)=0),"",100-CR13-SUMPRODUCT(CO14:CO25,CR14:CR25))</f>
        <v/>
      </c>
      <c r="CS5" s="7" t="str">
        <f>IF((COUNTA(CS14:CS25)=0)+(COUNTA(CS13)=0),"",100-CS13-SUMPRODUCT(CO14:CO25,CS14:CS25))</f>
        <v/>
      </c>
      <c r="CT5" s="7" t="str">
        <f>IF((COUNTA(CT14:CT25)=0)+(COUNTA(CT13)=0),"",100-CT13-SUMPRODUCT(CO14:CO25,CT14:CT25))</f>
        <v/>
      </c>
      <c r="CU5" s="25" t="str">
        <f>IF((COUNTA(CU14:CU25)=0)+(COUNTA(CU13)=0),"",100-CU13-SUMPRODUCT(CO14:CO25,CU14:CU25))</f>
        <v/>
      </c>
      <c r="CV5" s="20"/>
      <c r="CW5" s="20"/>
      <c r="CX5" s="64"/>
      <c r="CY5" s="78" t="str">
        <f>HLOOKUP(Introduction!$G$4,nametranslations,104,FALSE)</f>
        <v>Unimproved</v>
      </c>
      <c r="CZ5" s="7">
        <f>IF((COUNTA(CZ14:CZ25)=0)+(COUNTA(CZ13)=0),"",100-CZ13-SUMPRODUCT(CY14:CY25,CZ14:CZ25))</f>
        <v>13.326446280991732</v>
      </c>
      <c r="DA5" s="7" t="str">
        <f>IF((COUNTA(DA14:DA25)=0)+(COUNTA(DA13)=0),"",100-DA13-SUMPRODUCT(CY14:CY25,DA14:DA25))</f>
        <v/>
      </c>
      <c r="DB5" s="7" t="str">
        <f>IF((COUNTA(DB14:DB25)=0)+(COUNTA(DB13)=0),"",100-DB13-SUMPRODUCT(CY14:CY25,DB14:DB25))</f>
        <v/>
      </c>
      <c r="DC5" s="7" t="str">
        <f>IF((COUNTA(DC14:DC25)=0)+(COUNTA(DC13)=0),"",100-DC13-SUMPRODUCT(CY14:CY25,DC14:DC25))</f>
        <v/>
      </c>
      <c r="DD5" s="7" t="str">
        <f>IF((COUNTA(DD14:DD25)=0)+(COUNTA(DD13)=0),"",100-DD13-SUMPRODUCT(CY14:CY25,DD14:DD25))</f>
        <v/>
      </c>
      <c r="DE5" s="25" t="str">
        <f>IF((COUNTA(DE14:DE25)=0)+(COUNTA(DE13)=0),"",100-DE13-SUMPRODUCT(CY14:CY25,DE14:DE25))</f>
        <v/>
      </c>
      <c r="DF5" s="20"/>
      <c r="DG5" s="20"/>
      <c r="DH5" s="64"/>
      <c r="DI5" s="78" t="str">
        <f>HLOOKUP(Introduction!$G$4,nametranslations,104,FALSE)</f>
        <v>Unimproved</v>
      </c>
      <c r="DJ5" s="7"/>
      <c r="DK5" s="7" t="str">
        <f>IF((COUNTA(DK14:DK25)=0)+(COUNTA(DK13)=0),"",100-DK13-SUMPRODUCT(DI14:DI25,DK14:DK25))</f>
        <v/>
      </c>
      <c r="DL5" s="7" t="str">
        <f>IF((COUNTA(DL14:DL25)=0)+(COUNTA(DL13)=0),"",100-DL13-SUMPRODUCT(DI14:DI25,DL14:DL25))</f>
        <v/>
      </c>
      <c r="DM5" s="7" t="str">
        <f>IF((COUNTA(DM14:DM25)=0)+(COUNTA(DM13)=0),"",100-DM13-SUMPRODUCT(DI14:DI25,DM14:DM25))</f>
        <v/>
      </c>
      <c r="DN5" s="7" t="str">
        <f>IF((COUNTA(DN14:DN25)=0)+(COUNTA(DN13)=0),"",100-DN13-SUMPRODUCT(DI14:DI25,DN14:DN25))</f>
        <v/>
      </c>
      <c r="DO5" s="25" t="str">
        <f>IF((COUNTA(DO14:DO25)=0)+(COUNTA(DO13)=0),"",100-DO13-SUMPRODUCT(DI14:DI25,DO14:DO25))</f>
        <v/>
      </c>
      <c r="DP5" s="20"/>
      <c r="DQ5" s="20"/>
      <c r="DR5" s="64"/>
      <c r="DS5" s="199" t="str">
        <f>HLOOKUP(Introduction!$G$4,nametranslations,104,FALSE)</f>
        <v>Unimproved</v>
      </c>
      <c r="DT5" s="7" t="str">
        <f>IF((COUNTA(DT14:DT25)=0)+(COUNTA(DT13)=0),"",100-DT13-SUMPRODUCT(DS14:DS25,DT14:DT25))</f>
        <v/>
      </c>
      <c r="DU5" s="7" t="str">
        <f>IF((COUNTA(DU14:DU25)=0)+(COUNTA(DU13)=0),"",100-DU13-SUMPRODUCT(DS14:DS25,DU14:DU25))</f>
        <v/>
      </c>
      <c r="DV5" s="7" t="str">
        <f>IF((COUNTA(DV14:DV25)=0)+(COUNTA(DV13)=0),"",100-DV13-SUMPRODUCT(DS14:DS25,DV14:DV25))</f>
        <v/>
      </c>
      <c r="DW5" s="7" t="str">
        <f>IF((COUNTA(DW14:DW25)=0)+(COUNTA(DW13)=0),"",100-DW13-SUMPRODUCT(DS14:DS25,DW14:DW25))</f>
        <v/>
      </c>
      <c r="DX5" s="7" t="str">
        <f>IF((COUNTA(DX14:DX25)=0)+(COUNTA(DX13)=0),"",100-DX13-SUMPRODUCT(DS14:DS25,DX14:DX25))</f>
        <v/>
      </c>
      <c r="DY5" s="25" t="str">
        <f>IF((COUNTA(DY14:DY25)=0)+(COUNTA(DY13)=0),"",100-DY13-SUMPRODUCT($B$41:$B$52,DY14:DY25))</f>
        <v/>
      </c>
      <c r="DZ5" s="20"/>
      <c r="EA5" s="20"/>
      <c r="EB5" s="64"/>
      <c r="EC5" s="78" t="str">
        <f>HLOOKUP(Introduction!$G$4,nametranslations,104,FALSE)</f>
        <v>Unimproved</v>
      </c>
      <c r="ED5" s="7" t="str">
        <f>IF((COUNTA(ED14:ED25)=0)+(COUNTA(ED13)=0),"",100-ED13-SUMPRODUCT(EC14:EC25,ED14:ED25))</f>
        <v/>
      </c>
      <c r="EE5" s="7" t="str">
        <f>IF((COUNTA(EE14:EE25)=0)+(COUNTA(EE13)=0),"",100-EE13-SUMPRODUCT(EC14:EC25,EE14:EE25))</f>
        <v/>
      </c>
      <c r="EF5" s="7" t="str">
        <f>IF((COUNTA(EF14:EF25)=0)+(COUNTA(EF13)=0),"",100-EF13-SUMPRODUCT(EC14:EC25,EF14:EF25))</f>
        <v/>
      </c>
      <c r="EG5" s="7" t="str">
        <f>IF((COUNTA(EG14:EG25)=0)+(COUNTA(EG13)=0),"",100-EG13-SUMPRODUCT(EC14:EC25,EG14:EG25))</f>
        <v/>
      </c>
      <c r="EH5" s="7" t="str">
        <f>IF((COUNTA(EH14:EH25)=0)+(COUNTA(EH13)=0),"",100-EH13-SUMPRODUCT(EC14:EC25,EH14:EH25))</f>
        <v/>
      </c>
      <c r="EI5" s="25" t="str">
        <f>IF((COUNTA(EI14:EI25)=0)+(COUNTA(EI13)=0),"",100-EI13-SUMPRODUCT(EC14:EC25,EI14:EI25))</f>
        <v/>
      </c>
      <c r="EJ5" s="20"/>
      <c r="EK5" s="20"/>
      <c r="EL5" s="64"/>
      <c r="EM5" s="78"/>
      <c r="EN5" s="7"/>
      <c r="EO5" s="7"/>
      <c r="EP5" s="7"/>
      <c r="EQ5" s="7"/>
      <c r="ER5" s="7"/>
      <c r="ES5" s="25"/>
      <c r="ET5" s="20"/>
      <c r="EU5" s="20"/>
      <c r="EV5" s="71"/>
      <c r="FF5" s="71"/>
      <c r="FP5" s="71"/>
      <c r="FZ5" s="71"/>
      <c r="GJ5" s="71"/>
      <c r="GT5" s="71"/>
      <c r="HD5" s="71"/>
      <c r="HN5" s="71"/>
      <c r="HX5" s="71"/>
      <c r="IH5" s="71"/>
    </row>
    <row r="6" spans="1:242" s="2" customFormat="1" x14ac:dyDescent="0.3">
      <c r="A6" s="656" t="str">
        <f ca="1">IF(ISBLANK('Data Summary'!A8),"",'Data Summary'!A8)</f>
        <v>MDA_2016_UIS</v>
      </c>
      <c r="B6" s="64"/>
      <c r="C6" s="30" t="str">
        <f>HLOOKUP(Introduction!$G$4,nametranslations,75,FALSE)</f>
        <v>Improved</v>
      </c>
      <c r="D6" s="7">
        <f>IF(COUNTA(D14:D25)=0,"",SUMPRODUCT(D14:D25,C14:C25))</f>
        <v>86</v>
      </c>
      <c r="E6" s="7">
        <f>IF(COUNTA(E14:E25)=0,"",SUMPRODUCT(E14:E25,C14:C25))</f>
        <v>98.3</v>
      </c>
      <c r="F6" s="7">
        <f>IF(COUNTA(F14:F25)=0,"",SUMPRODUCT(F14:F25,C14:C25))</f>
        <v>82.800000000000011</v>
      </c>
      <c r="G6" s="7" t="str">
        <f>IF(COUNTA(G14:G25)=0,"",SUMPRODUCT(G14:G25,C14:C25))</f>
        <v/>
      </c>
      <c r="H6" s="7" t="str">
        <f>IF(COUNTA(H14:H25)=0,"",SUMPRODUCT(H14:H25,C14:C25))</f>
        <v/>
      </c>
      <c r="I6" s="25" t="str">
        <f>IF(COUNTA(I14:I25)=0,"",SUMPRODUCT(I14:I25,C14:C25))</f>
        <v/>
      </c>
      <c r="J6" s="20"/>
      <c r="K6" s="20"/>
      <c r="L6" s="64"/>
      <c r="M6" s="30" t="str">
        <f>HLOOKUP(Introduction!$G$4,nametranslations,75,FALSE)</f>
        <v>Improved</v>
      </c>
      <c r="N6" s="7">
        <f>IF(COUNTA(N14:N25)=0,"",SUMPRODUCT(N14:N25,M14:M25))</f>
        <v>96</v>
      </c>
      <c r="O6" s="7" t="str">
        <f>IF(COUNTA(O14:O25)=0,"",SUMPRODUCT(O14:O25,M14:M25))</f>
        <v/>
      </c>
      <c r="P6" s="7" t="str">
        <f>IF(COUNTA(P14:P25)=0,"",SUMPRODUCT(P14:P25,M14:M25))</f>
        <v/>
      </c>
      <c r="Q6" s="7" t="str">
        <f>IF(COUNTA(Q14:Q25)=0,"",SUMPRODUCT(Q14:Q25,M14:M25))</f>
        <v/>
      </c>
      <c r="R6" s="7" t="str">
        <f>IF(COUNTA(R14:R25)=0,"",SUMPRODUCT(R14:R25,M14:M25))</f>
        <v/>
      </c>
      <c r="S6" s="25" t="str">
        <f>IF(COUNTA(S14:S25)=0,"",SUMPRODUCT(S14:S25,M14:M25))</f>
        <v/>
      </c>
      <c r="T6" s="20"/>
      <c r="U6" s="20"/>
      <c r="V6" s="64" t="s">
        <v>178</v>
      </c>
      <c r="W6" s="78" t="str">
        <f>HLOOKUP(Introduction!$G$4,nametranslations,75,FALSE)</f>
        <v>Improved</v>
      </c>
      <c r="X6" s="7">
        <f>IF(COUNTA(X14:X25)=0,"",SUMPRODUCT(X14:X25,W14:W25))</f>
        <v>100</v>
      </c>
      <c r="Y6" s="7" t="str">
        <f>IF(COUNTA(Y14:Y25)=0,"",SUMPRODUCT(Y14:Y25,W14:W25))</f>
        <v/>
      </c>
      <c r="Z6" s="7" t="str">
        <f>IF(COUNTA(Z14:Z25)=0,"",SUMPRODUCT(Z14:Z25,W14:W25))</f>
        <v/>
      </c>
      <c r="AA6" s="7" t="str">
        <f>IF(COUNTA(AA14:AA25)=0,"",SUMPRODUCT(AA14:AA25,W14:W25))</f>
        <v/>
      </c>
      <c r="AB6" s="7">
        <f>IF(COUNTA(AB14:AB25)=0,"",SUMPRODUCT(AB14:AB25,W14:W25))</f>
        <v>100</v>
      </c>
      <c r="AC6" s="25">
        <f>IF(COUNTA(AC14:AC25)=0,"",SUMPRODUCT(AC14:AC25,W14:W25))</f>
        <v>100</v>
      </c>
      <c r="AD6" s="20"/>
      <c r="AE6" s="20"/>
      <c r="AF6" s="64" t="s">
        <v>178</v>
      </c>
      <c r="AG6" s="78" t="str">
        <f>HLOOKUP(Introduction!$G$4,nametranslations,75,FALSE)</f>
        <v>Improved</v>
      </c>
      <c r="AH6" s="7">
        <f>IF(COUNTA(AH14:AH25)=0,"",SUMPRODUCT(AH14:AH25,AG14:AG25))</f>
        <v>100</v>
      </c>
      <c r="AI6" s="7" t="str">
        <f>IF(COUNTA(AI14:AI25)=0,"",SUMPRODUCT(AI14:AI25,AG14:AG25))</f>
        <v/>
      </c>
      <c r="AJ6" s="7" t="str">
        <f>IF(COUNTA(AJ14:AJ25)=0,"",SUMPRODUCT(AJ14:AJ25,AG14:AG25))</f>
        <v/>
      </c>
      <c r="AK6" s="7" t="str">
        <f>IF(COUNTA(AK14:AK25)=0,"",SUMPRODUCT(AK14:AK25,AG14:AG25))</f>
        <v/>
      </c>
      <c r="AL6" s="7">
        <f>IF(COUNTA(AL14:AL25)=0,"",SUMPRODUCT(AL14:AL25,AG14:AG25))</f>
        <v>100</v>
      </c>
      <c r="AM6" s="25">
        <f>IF(COUNTA(AM14:AM25)=0,"",SUMPRODUCT(AM14:AM25,AG14:AG25))</f>
        <v>100</v>
      </c>
      <c r="AN6" s="20"/>
      <c r="AO6" s="20"/>
      <c r="AP6" s="64"/>
      <c r="AQ6" s="78" t="str">
        <f>HLOOKUP(Introduction!$G$4,nametranslations,75,FALSE)</f>
        <v>Improved</v>
      </c>
      <c r="AR6" s="7" t="str">
        <f>IF(COUNTA(AR14:AR25)=0,"",SUMPRODUCT(AR14:AR25,AQ14:AQ25))</f>
        <v/>
      </c>
      <c r="AS6" s="7" t="str">
        <f>IF(COUNTA(AS14:AS25)=0,"",SUMPRODUCT(AS14:AS25,AQ14:AQ25))</f>
        <v/>
      </c>
      <c r="AT6" s="7" t="str">
        <f>IF(COUNTA(AT14:AT25)=0,"",SUMPRODUCT(AT14:AT25,AQ14:AQ25))</f>
        <v/>
      </c>
      <c r="AU6" s="7" t="str">
        <f>IF(COUNTA(AU14:AU25)=0,"",SUMPRODUCT(AU14:AU25,AQ14:AQ25))</f>
        <v/>
      </c>
      <c r="AV6" s="7" t="str">
        <f>IF(COUNTA(AV14:AV25)=0,"",SUMPRODUCT(AV14:AV25,AQ14:AQ25))</f>
        <v/>
      </c>
      <c r="AW6" s="25" t="str">
        <f>IF(COUNTA(AW14:AW25)=0,"",SUMPRODUCT(AW14:AW25,AQ14:AQ25))</f>
        <v/>
      </c>
      <c r="AX6" s="20"/>
      <c r="AY6" s="20"/>
      <c r="AZ6" s="64" t="s">
        <v>178</v>
      </c>
      <c r="BA6" s="78" t="str">
        <f>HLOOKUP(Introduction!$G$4,nametranslations,75,FALSE)</f>
        <v>Improved</v>
      </c>
      <c r="BB6" s="7">
        <f>IF(COUNTA(BB14:BB25)=0,"",SUMPRODUCT(BB14:BB25,BA14:BA25))</f>
        <v>100</v>
      </c>
      <c r="BC6" s="7" t="str">
        <f>IF(COUNTA(BC14:BC25)=0,"",SUMPRODUCT(BC14:BC25,BA14:BA25))</f>
        <v/>
      </c>
      <c r="BD6" s="7" t="str">
        <f>IF(COUNTA(BD14:BD25)=0,"",SUMPRODUCT(BD14:BD25,BA14:BA25))</f>
        <v/>
      </c>
      <c r="BE6" s="7" t="str">
        <f>IF(COUNTA(BE14:BE25)=0,"",SUMPRODUCT(BE14:BE25,BA14:BA25))</f>
        <v/>
      </c>
      <c r="BF6" s="7">
        <f>IF(COUNTA(BF14:BF25)=0,"",SUMPRODUCT(BF14:BF25,BA14:BA25))</f>
        <v>100</v>
      </c>
      <c r="BG6" s="25">
        <f>IF(COUNTA(BG14:BG25)=0,"",SUMPRODUCT(BG14:BG25,BA14:BA25))</f>
        <v>100</v>
      </c>
      <c r="BH6" s="20"/>
      <c r="BI6" s="20"/>
      <c r="BJ6" s="64" t="s">
        <v>178</v>
      </c>
      <c r="BK6" s="78" t="str">
        <f>HLOOKUP(Introduction!$G$4,nametranslations,75,FALSE)</f>
        <v>Improved</v>
      </c>
      <c r="BL6" s="7">
        <f>IF(COUNTA(BL14:BL25)=0,"",SUMPRODUCT(BL14:BL25,BK14:BK25))</f>
        <v>100</v>
      </c>
      <c r="BM6" s="7" t="str">
        <f>IF(COUNTA(BM14:BM25)=0,"",SUMPRODUCT(BM14:BM25,BK14:BK25))</f>
        <v/>
      </c>
      <c r="BN6" s="7" t="str">
        <f>IF(COUNTA(BN14:BN25)=0,"",SUMPRODUCT(BN14:BN25,BK14:BK25))</f>
        <v/>
      </c>
      <c r="BO6" s="7" t="str">
        <f>IF(COUNTA(BO14:BO25)=0,"",SUMPRODUCT(BO14:BO25,BK14:BK25))</f>
        <v/>
      </c>
      <c r="BP6" s="7" t="str">
        <f>IF(COUNTA(BP14:BP25)=0,"",SUMPRODUCT(BP14:BP25,BK14:BK25))</f>
        <v/>
      </c>
      <c r="BQ6" s="25" t="str">
        <f>IF(COUNTA(BQ14:BQ25)=0,"",SUMPRODUCT(BQ14:BQ25,BK14:BK25))</f>
        <v/>
      </c>
      <c r="BR6" s="20"/>
      <c r="BS6" s="20"/>
      <c r="BT6" s="64" t="s">
        <v>178</v>
      </c>
      <c r="BU6" s="78" t="str">
        <f>HLOOKUP(Introduction!$G$4,nametranslations,75,FALSE)</f>
        <v>Improved</v>
      </c>
      <c r="BV6" s="7">
        <f>IF(COUNTA(BV14:BV25)=0,"",SUMPRODUCT(BV14:BV25,BU14:BU25))</f>
        <v>100</v>
      </c>
      <c r="BW6" s="7" t="str">
        <f>IF(COUNTA(BW14:BW25)=0,"",SUMPRODUCT(BW14:BW25,BU14:BU25))</f>
        <v/>
      </c>
      <c r="BX6" s="7" t="str">
        <f>IF(COUNTA(BX14:BX25)=0,"",SUMPRODUCT(BX14:BX25,BU14:BU25))</f>
        <v/>
      </c>
      <c r="BY6" s="7" t="str">
        <f>IF(COUNTA(BY14:BY25)=0,"",SUMPRODUCT(BY14:BY25,BU14:BU25))</f>
        <v/>
      </c>
      <c r="BZ6" s="7">
        <f>IF(COUNTA(BZ14:BZ25)=0,"",SUMPRODUCT(BZ14:BZ25,BU14:BU25))</f>
        <v>100</v>
      </c>
      <c r="CA6" s="25">
        <f>IF(COUNTA(CA14:CA25)=0,"",SUMPRODUCT(CA14:CA25,BU14:BU25))</f>
        <v>100</v>
      </c>
      <c r="CB6" s="20"/>
      <c r="CC6" s="20"/>
      <c r="CD6" s="64" t="s">
        <v>178</v>
      </c>
      <c r="CE6" s="78" t="str">
        <f>HLOOKUP(Introduction!$G$4,nametranslations,75,FALSE)</f>
        <v>Improved</v>
      </c>
      <c r="CF6" s="7">
        <f>IF(COUNTA(CF14:CF25)=0,"",SUMPRODUCT(CF14:CF25,CE14:CE25))</f>
        <v>100</v>
      </c>
      <c r="CG6" s="7" t="str">
        <f>IF(COUNTA(CG14:CG25)=0,"",SUMPRODUCT(CG14:CG25,CE14:CE25))</f>
        <v/>
      </c>
      <c r="CH6" s="7" t="str">
        <f>IF(COUNTA(CH14:CH25)=0,"",SUMPRODUCT(CH14:CH25,CE14:CE25))</f>
        <v/>
      </c>
      <c r="CI6" s="7" t="str">
        <f>IF(COUNTA(CI14:CI25)=0,"",SUMPRODUCT(CI14:CI25,CE14:CE25))</f>
        <v/>
      </c>
      <c r="CJ6" s="7" t="str">
        <f>IF(COUNTA(CJ14:CJ25)=0,"",SUMPRODUCT(CJ14:CJ25,CE14:CE25))</f>
        <v/>
      </c>
      <c r="CK6" s="25" t="str">
        <f>IF(COUNTA(CK14:CK25)=0,"",SUMPRODUCT(CK14:CK25,CE14:CE25))</f>
        <v/>
      </c>
      <c r="CL6" s="20"/>
      <c r="CM6" s="20"/>
      <c r="CN6" s="64"/>
      <c r="CO6" s="78" t="str">
        <f>HLOOKUP(Introduction!$G$4,nametranslations,75,FALSE)</f>
        <v>Improved</v>
      </c>
      <c r="CP6" s="7">
        <f>IF(COUNTA(CP14:CP25)=0,"",SUMPRODUCT(CP14:CP25,CO14:CO25))</f>
        <v>98.556876061120548</v>
      </c>
      <c r="CQ6" s="7" t="str">
        <f>IF(COUNTA(CQ14:CQ25)=0,"",SUMPRODUCT(CQ14:CQ25,CO14:CO25))</f>
        <v/>
      </c>
      <c r="CR6" s="7" t="str">
        <f>IF(COUNTA(CR14:CR25)=0,"",SUMPRODUCT(CR14:CR25,CO14:CO25))</f>
        <v/>
      </c>
      <c r="CS6" s="7" t="str">
        <f>IF(COUNTA(CS14:CS25)=0,"",SUMPRODUCT(CS14:CS25,CO14:CO25))</f>
        <v/>
      </c>
      <c r="CT6" s="7" t="str">
        <f>IF(COUNTA(CT14:CT25)=0,"",SUMPRODUCT(CT14:CT25,CO14:CO25))</f>
        <v/>
      </c>
      <c r="CU6" s="25" t="str">
        <f>IF(COUNTA(CU14:CU25)=0,"",SUMPRODUCT(CU14:CU25,CO14:CO25))</f>
        <v/>
      </c>
      <c r="CV6" s="20"/>
      <c r="CW6" s="20"/>
      <c r="CX6" s="64"/>
      <c r="CY6" s="78" t="str">
        <f>HLOOKUP(Introduction!$G$4,nametranslations,75,FALSE)</f>
        <v>Improved</v>
      </c>
      <c r="CZ6" s="7">
        <f>IF(COUNTA(CZ14:CZ25)=0,"",SUMPRODUCT(CZ14:CZ25,CY14:CY25))</f>
        <v>86.466942148760324</v>
      </c>
      <c r="DA6" s="7" t="str">
        <f>IF(COUNTA(DA14:DA25)=0,"",SUMPRODUCT(DA14:DA25,CY14:CY25))</f>
        <v/>
      </c>
      <c r="DB6" s="7" t="str">
        <f>IF(COUNTA(DB14:DB25)=0,"",SUMPRODUCT(DB14:DB25,CY14:CY25))</f>
        <v/>
      </c>
      <c r="DC6" s="7" t="str">
        <f>IF(COUNTA(DC14:DC25)=0,"",SUMPRODUCT(DC14:DC25,CY14:CY25))</f>
        <v/>
      </c>
      <c r="DD6" s="7" t="str">
        <f>IF(COUNTA(DD14:DD25)=0,"",SUMPRODUCT(DD14:DD25,CY14:CY25))</f>
        <v/>
      </c>
      <c r="DE6" s="25" t="str">
        <f>IF(COUNTA(DE14:DE25)=0,"",SUMPRODUCT(DE14:DE25,CY14:CY25))</f>
        <v/>
      </c>
      <c r="DF6" s="20"/>
      <c r="DG6" s="20"/>
      <c r="DH6" s="64"/>
      <c r="DI6" s="78" t="str">
        <f>HLOOKUP(Introduction!$G$4,nametranslations,75,FALSE)</f>
        <v>Improved</v>
      </c>
      <c r="DJ6" s="7"/>
      <c r="DK6" s="7" t="str">
        <f>IF(COUNTA(DK14:DK25)=0,"",SUMPRODUCT(DK14:DK25,DI14:DI25))</f>
        <v/>
      </c>
      <c r="DL6" s="7" t="str">
        <f>IF(COUNTA(DL14:DL25)=0,"",SUMPRODUCT(DL14:DL25,DI14:DI25))</f>
        <v/>
      </c>
      <c r="DM6" s="7" t="str">
        <f>IF(COUNTA(DM14:DM25)=0,"",SUMPRODUCT(DM14:DM25,DI14:DI25))</f>
        <v/>
      </c>
      <c r="DN6" s="7" t="str">
        <f>IF(COUNTA(DN14:DN25)=0,"",SUMPRODUCT(DN14:DN25,DI14:DI25))</f>
        <v/>
      </c>
      <c r="DO6" s="25" t="str">
        <f>IF(COUNTA(DO14:DO25)=0,"",SUMPRODUCT(DO14:DO25,DI14:DI25))</f>
        <v/>
      </c>
      <c r="DP6" s="20"/>
      <c r="DQ6" s="20"/>
      <c r="DR6" s="64"/>
      <c r="DS6" s="199" t="str">
        <f>HLOOKUP(Introduction!$G$4,nametranslations,75,FALSE)</f>
        <v>Improved</v>
      </c>
      <c r="DT6" s="7" t="str">
        <f>IF(COUNTA(DT14:DT25)=0,"",SUMPRODUCT(DT14:DT25,DS14:DS25))</f>
        <v/>
      </c>
      <c r="DU6" s="7" t="str">
        <f>IF(COUNTA(DU14:DU25)=0,"",SUMPRODUCT(DU14:DU25,DS14:DS25))</f>
        <v/>
      </c>
      <c r="DV6" s="7" t="str">
        <f>IF(COUNTA(DV14:DV25)=0,"",SUMPRODUCT(DV14:DV25,DS14:DS25))</f>
        <v/>
      </c>
      <c r="DW6" s="7" t="str">
        <f>IF(COUNTA(DW14:DW25)=0,"",SUMPRODUCT(DW14:DW25,DS14:DS25))</f>
        <v/>
      </c>
      <c r="DX6" s="7" t="str">
        <f>IF(COUNTA(DX14:DX25)=0,"",SUMPRODUCT(DX14:DX25,DS14:DS25))</f>
        <v/>
      </c>
      <c r="DY6" s="25" t="str">
        <f>IF(COUNTA(DY14:DY25)=0,"",SUMPRODUCT(DY14:DY25,DS14:DS25))</f>
        <v/>
      </c>
      <c r="DZ6" s="20"/>
      <c r="EA6" s="20"/>
      <c r="EB6" s="64" t="s">
        <v>178</v>
      </c>
      <c r="EC6" s="78" t="str">
        <f>HLOOKUP(Introduction!$G$4,nametranslations,75,FALSE)</f>
        <v>Improved</v>
      </c>
      <c r="ED6" s="7" t="str">
        <f>IF(COUNTA(ED14:ED25)=0,"",SUMPRODUCT(ED14:ED25,EC14:EC25))</f>
        <v/>
      </c>
      <c r="EE6" s="7" t="str">
        <f>IF(COUNTA(EE14:EE25)=0,"",SUMPRODUCT(EE14:EE25,EC14:EC25))</f>
        <v/>
      </c>
      <c r="EF6" s="7" t="str">
        <f>IF(COUNTA(EF14:EF25)=0,"",SUMPRODUCT(EF14:EF25,EC14:EC25))</f>
        <v/>
      </c>
      <c r="EG6" s="7" t="str">
        <f>IF(COUNTA(EG14:EG25)=0,"",SUMPRODUCT(EG14:EG25,EC14:EC25))</f>
        <v/>
      </c>
      <c r="EH6" s="7" t="str">
        <f>IF(COUNTA(EH14:EH25)=0,"",SUMPRODUCT(EH14:EH25,EC14:EC25))</f>
        <v/>
      </c>
      <c r="EI6" s="25" t="str">
        <f>IF(COUNTA(EI14:EI25)=0,"",SUMPRODUCT(EI14:EI25,EC14:EC25))</f>
        <v/>
      </c>
      <c r="EJ6" s="20"/>
      <c r="EK6" s="20"/>
      <c r="EL6" s="64"/>
      <c r="EM6" s="78"/>
      <c r="EN6" s="7"/>
      <c r="EO6" s="7"/>
      <c r="EP6" s="7"/>
      <c r="EQ6" s="7"/>
      <c r="ER6" s="7"/>
      <c r="ES6" s="25"/>
      <c r="ET6" s="20"/>
      <c r="EU6" s="20"/>
      <c r="EV6" s="71"/>
      <c r="FF6" s="71"/>
      <c r="FP6" s="71"/>
      <c r="FZ6" s="71"/>
      <c r="GJ6" s="71"/>
      <c r="GT6" s="71"/>
      <c r="HD6" s="71"/>
      <c r="HN6" s="71"/>
      <c r="HX6" s="71"/>
      <c r="IH6" s="71"/>
    </row>
    <row r="7" spans="1:242" s="2" customFormat="1" x14ac:dyDescent="0.3">
      <c r="A7" s="656" t="str">
        <f ca="1">IF(ISBLANK('Data Summary'!A9),"",'Data Summary'!A9)</f>
        <v>MDA_2017_UIS</v>
      </c>
      <c r="B7" s="64" t="s">
        <v>150</v>
      </c>
      <c r="C7" s="51" t="str">
        <f>HLOOKUP(Introduction!$G$4,nametranslations,105,FALSE)</f>
        <v>Available</v>
      </c>
      <c r="D7" s="6">
        <f>100-8.4</f>
        <v>91.6</v>
      </c>
      <c r="E7" s="6"/>
      <c r="F7" s="6"/>
      <c r="G7" s="6"/>
      <c r="H7" s="6"/>
      <c r="I7" s="25"/>
      <c r="J7" s="20"/>
      <c r="K7" s="20"/>
      <c r="L7" s="64"/>
      <c r="M7" s="51" t="str">
        <f>HLOOKUP(Introduction!$G$4,nametranslations,105,FALSE)</f>
        <v>Available</v>
      </c>
      <c r="N7" s="6"/>
      <c r="O7" s="6"/>
      <c r="P7" s="6"/>
      <c r="Q7" s="6"/>
      <c r="R7" s="6"/>
      <c r="S7" s="25"/>
      <c r="T7" s="20"/>
      <c r="U7" s="20"/>
      <c r="V7" s="64"/>
      <c r="W7" s="79" t="str">
        <f>HLOOKUP(Introduction!$G$4,nametranslations,105,FALSE)</f>
        <v>Available</v>
      </c>
      <c r="X7" s="6"/>
      <c r="Y7" s="6"/>
      <c r="Z7" s="6"/>
      <c r="AA7" s="6"/>
      <c r="AB7" s="6"/>
      <c r="AC7" s="25"/>
      <c r="AD7" s="20"/>
      <c r="AE7" s="20"/>
      <c r="AF7" s="64"/>
      <c r="AG7" s="79" t="str">
        <f>HLOOKUP(Introduction!$G$4,nametranslations,105,FALSE)</f>
        <v>Available</v>
      </c>
      <c r="AH7" s="6"/>
      <c r="AI7" s="6"/>
      <c r="AJ7" s="6"/>
      <c r="AK7" s="6"/>
      <c r="AL7" s="6"/>
      <c r="AM7" s="25"/>
      <c r="AN7" s="20"/>
      <c r="AO7" s="20"/>
      <c r="AP7" s="64"/>
      <c r="AQ7" s="79" t="str">
        <f>HLOOKUP(Introduction!$G$4,nametranslations,105,FALSE)</f>
        <v>Available</v>
      </c>
      <c r="AR7" s="6"/>
      <c r="AS7" s="6"/>
      <c r="AT7" s="6"/>
      <c r="AU7" s="6"/>
      <c r="AV7" s="6"/>
      <c r="AW7" s="25"/>
      <c r="AX7" s="20"/>
      <c r="AY7" s="20"/>
      <c r="AZ7" s="64"/>
      <c r="BA7" s="79" t="str">
        <f>HLOOKUP(Introduction!$G$4,nametranslations,105,FALSE)</f>
        <v>Available</v>
      </c>
      <c r="BB7" s="6"/>
      <c r="BC7" s="6"/>
      <c r="BD7" s="6"/>
      <c r="BE7" s="6"/>
      <c r="BF7" s="6"/>
      <c r="BG7" s="25"/>
      <c r="BH7" s="20"/>
      <c r="BI7" s="20"/>
      <c r="BJ7" s="64"/>
      <c r="BK7" s="79" t="str">
        <f>HLOOKUP(Introduction!$G$4,nametranslations,105,FALSE)</f>
        <v>Available</v>
      </c>
      <c r="BL7" s="6"/>
      <c r="BM7" s="6"/>
      <c r="BN7" s="6"/>
      <c r="BO7" s="6"/>
      <c r="BP7" s="6"/>
      <c r="BQ7" s="25"/>
      <c r="BR7" s="20"/>
      <c r="BS7" s="20"/>
      <c r="BT7" s="64"/>
      <c r="BU7" s="79" t="str">
        <f>HLOOKUP(Introduction!$G$4,nametranslations,105,FALSE)</f>
        <v>Available</v>
      </c>
      <c r="BV7" s="6"/>
      <c r="BW7" s="6"/>
      <c r="BX7" s="6"/>
      <c r="BY7" s="6"/>
      <c r="BZ7" s="6"/>
      <c r="CA7" s="25"/>
      <c r="CB7" s="20"/>
      <c r="CC7" s="20"/>
      <c r="CD7" s="64"/>
      <c r="CE7" s="79" t="str">
        <f>HLOOKUP(Introduction!$G$4,nametranslations,105,FALSE)</f>
        <v>Available</v>
      </c>
      <c r="CF7" s="6"/>
      <c r="CG7" s="6"/>
      <c r="CH7" s="6"/>
      <c r="CI7" s="6"/>
      <c r="CJ7" s="6"/>
      <c r="CK7" s="25"/>
      <c r="CL7" s="20"/>
      <c r="CM7" s="20"/>
      <c r="CN7" s="64" t="s">
        <v>256</v>
      </c>
      <c r="CO7" s="79" t="str">
        <f>HLOOKUP(Introduction!$G$4,nametranslations,105,FALSE)</f>
        <v>Available</v>
      </c>
      <c r="CP7" s="6">
        <v>94.05772495755518</v>
      </c>
      <c r="CQ7" s="6"/>
      <c r="CR7" s="6"/>
      <c r="CS7" s="6"/>
      <c r="CT7" s="6"/>
      <c r="CU7" s="25"/>
      <c r="CV7" s="20"/>
      <c r="CW7" s="20"/>
      <c r="CX7" s="64" t="s">
        <v>282</v>
      </c>
      <c r="CY7" s="197" t="str">
        <f>HLOOKUP(Introduction!$G$4,nametranslations,105,FALSE)</f>
        <v>Available</v>
      </c>
      <c r="CZ7" s="6">
        <f>+(CZ31-63)/CZ31*CZ6</f>
        <v>80.839444880814142</v>
      </c>
      <c r="DA7" s="6"/>
      <c r="DB7" s="6"/>
      <c r="DC7" s="6"/>
      <c r="DD7" s="6"/>
      <c r="DE7" s="25"/>
      <c r="DF7" s="20"/>
      <c r="DG7" s="20"/>
      <c r="DH7" s="64"/>
      <c r="DI7" s="79" t="str">
        <f>HLOOKUP(Introduction!$G$4,nametranslations,105,FALSE)</f>
        <v>Available</v>
      </c>
      <c r="DJ7" s="6"/>
      <c r="DK7" s="6"/>
      <c r="DL7" s="6"/>
      <c r="DM7" s="6"/>
      <c r="DN7" s="6"/>
      <c r="DO7" s="25"/>
      <c r="DP7" s="20"/>
      <c r="DQ7" s="20"/>
      <c r="DR7" s="64" t="s">
        <v>284</v>
      </c>
      <c r="DS7" s="197" t="str">
        <f>HLOOKUP(Introduction!$G$4,nametranslations,105,FALSE)</f>
        <v>Available</v>
      </c>
      <c r="DT7" s="6"/>
      <c r="DU7" s="6"/>
      <c r="DV7" s="6"/>
      <c r="DW7" s="6"/>
      <c r="DX7" s="6"/>
      <c r="DY7" s="25"/>
      <c r="DZ7" s="20"/>
      <c r="EA7" s="20"/>
      <c r="EB7" s="64"/>
      <c r="EC7" s="79" t="str">
        <f>HLOOKUP(Introduction!$G$4,nametranslations,105,FALSE)</f>
        <v>Available</v>
      </c>
      <c r="ED7" s="6"/>
      <c r="EE7" s="6"/>
      <c r="EF7" s="6"/>
      <c r="EG7" s="6"/>
      <c r="EH7" s="6"/>
      <c r="EI7" s="25"/>
      <c r="EJ7" s="20"/>
      <c r="EK7" s="20"/>
      <c r="EL7" s="64"/>
      <c r="EM7" s="79"/>
      <c r="EN7" s="6"/>
      <c r="EO7" s="6"/>
      <c r="EP7" s="6"/>
      <c r="EQ7" s="6"/>
      <c r="ER7" s="6"/>
      <c r="ES7" s="25"/>
      <c r="ET7" s="20"/>
      <c r="EU7" s="20"/>
      <c r="EV7" s="71"/>
      <c r="FF7" s="71"/>
      <c r="FP7" s="71"/>
      <c r="FZ7" s="71"/>
      <c r="GJ7" s="71"/>
      <c r="GT7" s="71"/>
      <c r="HD7" s="71"/>
      <c r="HN7" s="71"/>
      <c r="HX7" s="71"/>
      <c r="IH7" s="71"/>
    </row>
    <row r="8" spans="1:242" s="2" customFormat="1" ht="15.6" customHeight="1" x14ac:dyDescent="0.3">
      <c r="A8" s="656" t="str">
        <f ca="1">IF(ISBLANK('Data Summary'!A10),"",'Data Summary'!A10)</f>
        <v>MDA_2017_NPHA</v>
      </c>
      <c r="B8" s="64"/>
      <c r="C8" s="51" t="str">
        <f>HLOOKUP(Introduction!$G$4,nametranslations,106,FALSE)</f>
        <v>On premises</v>
      </c>
      <c r="D8" s="52"/>
      <c r="E8" s="7"/>
      <c r="F8" s="7"/>
      <c r="G8" s="7"/>
      <c r="H8" s="7"/>
      <c r="I8" s="25"/>
      <c r="J8" s="20"/>
      <c r="K8" s="20"/>
      <c r="L8" s="64"/>
      <c r="M8" s="51" t="str">
        <f>HLOOKUP(Introduction!$G$4,nametranslations,106,FALSE)</f>
        <v>On premises</v>
      </c>
      <c r="N8" s="52"/>
      <c r="O8" s="7"/>
      <c r="P8" s="7"/>
      <c r="Q8" s="7"/>
      <c r="R8" s="7"/>
      <c r="S8" s="25"/>
      <c r="T8" s="20"/>
      <c r="U8" s="20"/>
      <c r="V8" s="64"/>
      <c r="W8" s="79" t="str">
        <f>HLOOKUP(Introduction!$G$4,nametranslations,106,FALSE)</f>
        <v>On premises</v>
      </c>
      <c r="X8" s="7"/>
      <c r="Y8" s="7"/>
      <c r="Z8" s="7"/>
      <c r="AA8" s="7"/>
      <c r="AB8" s="7"/>
      <c r="AC8" s="25"/>
      <c r="AD8" s="20"/>
      <c r="AE8" s="20"/>
      <c r="AF8" s="64"/>
      <c r="AG8" s="79" t="str">
        <f>HLOOKUP(Introduction!$G$4,nametranslations,106,FALSE)</f>
        <v>On premises</v>
      </c>
      <c r="AH8" s="7"/>
      <c r="AI8" s="7"/>
      <c r="AJ8" s="7"/>
      <c r="AK8" s="7"/>
      <c r="AL8" s="7"/>
      <c r="AM8" s="25"/>
      <c r="AN8" s="20"/>
      <c r="AO8" s="20"/>
      <c r="AP8" s="64"/>
      <c r="AQ8" s="79" t="str">
        <f>HLOOKUP(Introduction!$G$4,nametranslations,106,FALSE)</f>
        <v>On premises</v>
      </c>
      <c r="AR8" s="7"/>
      <c r="AS8" s="7"/>
      <c r="AT8" s="7"/>
      <c r="AU8" s="7"/>
      <c r="AV8" s="7"/>
      <c r="AW8" s="25"/>
      <c r="AX8" s="20"/>
      <c r="AY8" s="20"/>
      <c r="AZ8" s="64"/>
      <c r="BA8" s="79" t="str">
        <f>HLOOKUP(Introduction!$G$4,nametranslations,106,FALSE)</f>
        <v>On premises</v>
      </c>
      <c r="BB8" s="7"/>
      <c r="BC8" s="7"/>
      <c r="BD8" s="7"/>
      <c r="BE8" s="7"/>
      <c r="BF8" s="7"/>
      <c r="BG8" s="25"/>
      <c r="BH8" s="20"/>
      <c r="BI8" s="20"/>
      <c r="BJ8" s="64"/>
      <c r="BK8" s="79" t="str">
        <f>HLOOKUP(Introduction!$G$4,nametranslations,106,FALSE)</f>
        <v>On premises</v>
      </c>
      <c r="BL8" s="7"/>
      <c r="BM8" s="7"/>
      <c r="BN8" s="7"/>
      <c r="BO8" s="7"/>
      <c r="BP8" s="7"/>
      <c r="BQ8" s="25"/>
      <c r="BR8" s="20"/>
      <c r="BS8" s="20"/>
      <c r="BT8" s="64"/>
      <c r="BU8" s="79" t="str">
        <f>HLOOKUP(Introduction!$G$4,nametranslations,106,FALSE)</f>
        <v>On premises</v>
      </c>
      <c r="BV8" s="7"/>
      <c r="BW8" s="7"/>
      <c r="BX8" s="7"/>
      <c r="BY8" s="7"/>
      <c r="BZ8" s="7"/>
      <c r="CA8" s="25"/>
      <c r="CB8" s="20"/>
      <c r="CC8" s="20"/>
      <c r="CD8" s="64"/>
      <c r="CE8" s="79" t="str">
        <f>HLOOKUP(Introduction!$G$4,nametranslations,106,FALSE)</f>
        <v>On premises</v>
      </c>
      <c r="CF8" s="7"/>
      <c r="CG8" s="7"/>
      <c r="CH8" s="7"/>
      <c r="CI8" s="7"/>
      <c r="CJ8" s="7"/>
      <c r="CK8" s="25"/>
      <c r="CL8" s="20"/>
      <c r="CM8" s="20"/>
      <c r="CN8" s="64"/>
      <c r="CO8" s="79" t="str">
        <f>HLOOKUP(Introduction!$G$4,nametranslations,106,FALSE)</f>
        <v>On premises</v>
      </c>
      <c r="CP8" s="7"/>
      <c r="CQ8" s="7"/>
      <c r="CR8" s="7"/>
      <c r="CS8" s="7"/>
      <c r="CT8" s="7"/>
      <c r="CU8" s="25"/>
      <c r="CV8" s="20"/>
      <c r="CW8" s="20"/>
      <c r="CX8" s="64" t="s">
        <v>283</v>
      </c>
      <c r="CY8" s="197" t="str">
        <f>HLOOKUP(Introduction!$G$4,nametranslations,106,FALSE)</f>
        <v>On premises</v>
      </c>
      <c r="CZ8" s="198">
        <f>+(809+26)/CZ31*100</f>
        <v>86.260330578512395</v>
      </c>
      <c r="DA8" s="7"/>
      <c r="DB8" s="7"/>
      <c r="DC8" s="7"/>
      <c r="DD8" s="7"/>
      <c r="DE8" s="25"/>
      <c r="DF8" s="20"/>
      <c r="DG8" s="20"/>
      <c r="DH8" s="64"/>
      <c r="DI8" s="79" t="str">
        <f>HLOOKUP(Introduction!$G$4,nametranslations,106,FALSE)</f>
        <v>On premises</v>
      </c>
      <c r="DJ8" s="7"/>
      <c r="DK8" s="7"/>
      <c r="DL8" s="7"/>
      <c r="DM8" s="7"/>
      <c r="DN8" s="7"/>
      <c r="DO8" s="25"/>
      <c r="DP8" s="20"/>
      <c r="DQ8" s="20"/>
      <c r="DR8" s="64" t="s">
        <v>284</v>
      </c>
      <c r="DS8" s="197" t="str">
        <f>HLOOKUP(Introduction!$G$4,nametranslations,106,FALSE)</f>
        <v>On premises</v>
      </c>
      <c r="DT8" s="52"/>
      <c r="DU8" s="7"/>
      <c r="DV8" s="7"/>
      <c r="DW8" s="7"/>
      <c r="DX8" s="7"/>
      <c r="DY8" s="25"/>
      <c r="DZ8" s="20"/>
      <c r="EA8" s="20"/>
      <c r="EB8" s="64"/>
      <c r="EC8" s="79" t="str">
        <f>HLOOKUP(Introduction!$G$4,nametranslations,106,FALSE)</f>
        <v>On premises</v>
      </c>
      <c r="ED8" s="7"/>
      <c r="EE8" s="7"/>
      <c r="EF8" s="7"/>
      <c r="EG8" s="7"/>
      <c r="EH8" s="7"/>
      <c r="EI8" s="25"/>
      <c r="EJ8" s="20"/>
      <c r="EK8" s="20"/>
      <c r="EL8" s="64"/>
      <c r="EM8" s="79"/>
      <c r="EN8" s="7"/>
      <c r="EO8" s="7"/>
      <c r="EP8" s="7"/>
      <c r="EQ8" s="7"/>
      <c r="ER8" s="7"/>
      <c r="ES8" s="25"/>
      <c r="ET8" s="20"/>
      <c r="EU8" s="20"/>
      <c r="EV8" s="71"/>
      <c r="FF8" s="71"/>
      <c r="FP8" s="71"/>
      <c r="FZ8" s="71"/>
      <c r="GJ8" s="71"/>
      <c r="GT8" s="71"/>
      <c r="HD8" s="71"/>
      <c r="HN8" s="71"/>
      <c r="HX8" s="71"/>
      <c r="IH8" s="71"/>
    </row>
    <row r="9" spans="1:242" s="640" customFormat="1" ht="21" customHeight="1" x14ac:dyDescent="0.3">
      <c r="A9" s="657" t="str">
        <f ca="1">IF(ISBLANK('Data Summary'!A11),"",'Data Summary'!A11)</f>
        <v>MDA_2018_UIS</v>
      </c>
      <c r="B9" s="629" t="s">
        <v>152</v>
      </c>
      <c r="C9" s="630" t="str">
        <f>HLOOKUP(Introduction!$G$4,nametranslations,76,FALSE)</f>
        <v>Basic (improved &amp; available)</v>
      </c>
      <c r="D9" s="631">
        <f>0.916*D6</f>
        <v>78.775999999999996</v>
      </c>
      <c r="E9" s="632"/>
      <c r="F9" s="632"/>
      <c r="G9" s="632"/>
      <c r="H9" s="632"/>
      <c r="I9" s="633"/>
      <c r="J9" s="634"/>
      <c r="K9" s="634"/>
      <c r="L9" s="629"/>
      <c r="M9" s="630" t="str">
        <f>HLOOKUP(Introduction!$G$4,nametranslations,76,FALSE)</f>
        <v>Basic (improved &amp; available)</v>
      </c>
      <c r="N9" s="631"/>
      <c r="O9" s="632"/>
      <c r="P9" s="632"/>
      <c r="Q9" s="632"/>
      <c r="R9" s="632"/>
      <c r="S9" s="633"/>
      <c r="T9" s="634"/>
      <c r="U9" s="634"/>
      <c r="V9" s="629" t="s">
        <v>174</v>
      </c>
      <c r="W9" s="635" t="str">
        <f>HLOOKUP(Introduction!$G$4,nametranslations,76,FALSE)</f>
        <v>Basic (improved &amp; available)</v>
      </c>
      <c r="X9" s="631">
        <v>100</v>
      </c>
      <c r="Y9" s="636"/>
      <c r="Z9" s="636"/>
      <c r="AA9" s="636"/>
      <c r="AB9" s="636">
        <v>100</v>
      </c>
      <c r="AC9" s="633">
        <v>100</v>
      </c>
      <c r="AD9" s="634"/>
      <c r="AE9" s="634"/>
      <c r="AF9" s="629" t="s">
        <v>174</v>
      </c>
      <c r="AG9" s="635" t="str">
        <f>HLOOKUP(Introduction!$G$4,nametranslations,76,FALSE)</f>
        <v>Basic (improved &amp; available)</v>
      </c>
      <c r="AH9" s="631">
        <v>100</v>
      </c>
      <c r="AI9" s="636"/>
      <c r="AJ9" s="636"/>
      <c r="AK9" s="636"/>
      <c r="AL9" s="636">
        <v>100</v>
      </c>
      <c r="AM9" s="633">
        <v>100</v>
      </c>
      <c r="AN9" s="634"/>
      <c r="AO9" s="634"/>
      <c r="AP9" s="629" t="s">
        <v>207</v>
      </c>
      <c r="AQ9" s="635" t="str">
        <f>HLOOKUP(Introduction!$G$4,nametranslations,76,FALSE)</f>
        <v>Basic (improved &amp; available)</v>
      </c>
      <c r="AR9" s="631">
        <v>89</v>
      </c>
      <c r="AS9" s="636"/>
      <c r="AT9" s="636"/>
      <c r="AU9" s="636"/>
      <c r="AV9" s="636"/>
      <c r="AW9" s="633"/>
      <c r="AX9" s="634"/>
      <c r="AY9" s="634"/>
      <c r="AZ9" s="629" t="s">
        <v>174</v>
      </c>
      <c r="BA9" s="635" t="str">
        <f>HLOOKUP(Introduction!$G$4,nametranslations,76,FALSE)</f>
        <v>Basic (improved &amp; available)</v>
      </c>
      <c r="BB9" s="631">
        <v>100</v>
      </c>
      <c r="BC9" s="636"/>
      <c r="BD9" s="636"/>
      <c r="BE9" s="636"/>
      <c r="BF9" s="636">
        <v>100</v>
      </c>
      <c r="BG9" s="633">
        <v>100</v>
      </c>
      <c r="BH9" s="634"/>
      <c r="BI9" s="634"/>
      <c r="BJ9" s="629" t="s">
        <v>247</v>
      </c>
      <c r="BK9" s="635" t="str">
        <f>HLOOKUP(Introduction!$G$4,nametranslations,76,FALSE)</f>
        <v>Basic (improved &amp; available)</v>
      </c>
      <c r="BL9" s="631">
        <v>100</v>
      </c>
      <c r="BM9" s="636"/>
      <c r="BN9" s="636"/>
      <c r="BO9" s="636"/>
      <c r="BP9" s="636"/>
      <c r="BQ9" s="633"/>
      <c r="BR9" s="634"/>
      <c r="BS9" s="634"/>
      <c r="BT9" s="629" t="s">
        <v>174</v>
      </c>
      <c r="BU9" s="635" t="str">
        <f>HLOOKUP(Introduction!$G$4,nametranslations,76,FALSE)</f>
        <v>Basic (improved &amp; available)</v>
      </c>
      <c r="BV9" s="631">
        <v>100</v>
      </c>
      <c r="BW9" s="636"/>
      <c r="BX9" s="636"/>
      <c r="BY9" s="636"/>
      <c r="BZ9" s="636">
        <v>100</v>
      </c>
      <c r="CA9" s="633">
        <v>100</v>
      </c>
      <c r="CB9" s="634"/>
      <c r="CC9" s="634"/>
      <c r="CD9" s="629" t="s">
        <v>247</v>
      </c>
      <c r="CE9" s="635" t="str">
        <f>HLOOKUP(Introduction!$G$4,nametranslations,76,FALSE)</f>
        <v>Basic (improved &amp; available)</v>
      </c>
      <c r="CF9" s="631">
        <v>100</v>
      </c>
      <c r="CG9" s="636"/>
      <c r="CH9" s="636"/>
      <c r="CI9" s="636"/>
      <c r="CJ9" s="636"/>
      <c r="CK9" s="633"/>
      <c r="CL9" s="634"/>
      <c r="CM9" s="634"/>
      <c r="CN9" s="629"/>
      <c r="CO9" s="635" t="str">
        <f>HLOOKUP(Introduction!$G$4,nametranslations,76,FALSE)</f>
        <v>Basic (improved &amp; available)</v>
      </c>
      <c r="CP9" s="631">
        <v>92.858009077994538</v>
      </c>
      <c r="CQ9" s="636"/>
      <c r="CR9" s="636"/>
      <c r="CS9" s="636"/>
      <c r="CT9" s="636"/>
      <c r="CU9" s="633"/>
      <c r="CV9" s="634"/>
      <c r="CW9" s="634"/>
      <c r="CX9" s="629" t="s">
        <v>284</v>
      </c>
      <c r="CY9" s="637" t="str">
        <f>HLOOKUP(Introduction!$G$4,nametranslations,76,FALSE)</f>
        <v>Basic (improved &amp; available)</v>
      </c>
      <c r="CZ9" s="631">
        <f>+CZ7</f>
        <v>80.839444880814142</v>
      </c>
      <c r="DA9" s="636"/>
      <c r="DB9" s="636"/>
      <c r="DC9" s="636"/>
      <c r="DD9" s="636"/>
      <c r="DE9" s="633"/>
      <c r="DF9" s="634"/>
      <c r="DG9" s="634"/>
      <c r="DH9" s="629" t="s">
        <v>247</v>
      </c>
      <c r="DI9" s="635" t="str">
        <f>HLOOKUP(Introduction!$G$4,nametranslations,76,FALSE)</f>
        <v>Basic (improved &amp; available)</v>
      </c>
      <c r="DJ9" s="631">
        <v>97.4</v>
      </c>
      <c r="DK9" s="636"/>
      <c r="DL9" s="636"/>
      <c r="DM9" s="636"/>
      <c r="DN9" s="636"/>
      <c r="DO9" s="633"/>
      <c r="DP9" s="634"/>
      <c r="DQ9" s="634"/>
      <c r="DR9" s="629" t="s">
        <v>284</v>
      </c>
      <c r="DS9" s="637" t="str">
        <f>HLOOKUP(Introduction!$G$4,nametranslations,76,FALSE)</f>
        <v>Basic (improved &amp; available)</v>
      </c>
      <c r="DT9" s="631"/>
      <c r="DU9" s="638"/>
      <c r="DV9" s="638"/>
      <c r="DW9" s="638"/>
      <c r="DX9" s="631"/>
      <c r="DY9" s="633"/>
      <c r="DZ9" s="634"/>
      <c r="EA9" s="634"/>
      <c r="EB9" s="629" t="s">
        <v>174</v>
      </c>
      <c r="EC9" s="635" t="str">
        <f>HLOOKUP(Introduction!$G$4,nametranslations,76,FALSE)</f>
        <v>Basic (improved &amp; available)</v>
      </c>
      <c r="ED9" s="631"/>
      <c r="EE9" s="636"/>
      <c r="EF9" s="636"/>
      <c r="EG9" s="636"/>
      <c r="EH9" s="636"/>
      <c r="EI9" s="633"/>
      <c r="EJ9" s="634"/>
      <c r="EK9" s="634"/>
      <c r="EL9" s="629"/>
      <c r="EM9" s="635"/>
      <c r="EN9" s="631"/>
      <c r="EO9" s="636"/>
      <c r="EP9" s="636"/>
      <c r="EQ9" s="636"/>
      <c r="ER9" s="636"/>
      <c r="ES9" s="633"/>
      <c r="ET9" s="634"/>
      <c r="EU9" s="634"/>
      <c r="EV9" s="639"/>
      <c r="FF9" s="639"/>
      <c r="FP9" s="639"/>
      <c r="FZ9" s="639"/>
      <c r="GJ9" s="639"/>
      <c r="GT9" s="639"/>
      <c r="HD9" s="639"/>
      <c r="HN9" s="639"/>
      <c r="HX9" s="639"/>
      <c r="IH9" s="639"/>
    </row>
    <row r="10" spans="1:242" s="640" customFormat="1" ht="21" customHeight="1" x14ac:dyDescent="0.3">
      <c r="A10" s="657" t="str">
        <f ca="1">IF(ISBLANK('Data Summary'!A12),"",'Data Summary'!A12)</f>
        <v>MDA_2018_PWH</v>
      </c>
      <c r="B10" s="629"/>
      <c r="C10" s="630" t="str">
        <f>HLOOKUP(Introduction!$G$4,nametranslations,107,FALSE)</f>
        <v>Improved &amp; on-premises</v>
      </c>
      <c r="D10" s="641"/>
      <c r="E10" s="632"/>
      <c r="F10" s="632"/>
      <c r="G10" s="632"/>
      <c r="H10" s="632"/>
      <c r="I10" s="633"/>
      <c r="J10" s="634"/>
      <c r="K10" s="634"/>
      <c r="L10" s="629"/>
      <c r="M10" s="630" t="str">
        <f>HLOOKUP(Introduction!$G$4,nametranslations,107,FALSE)</f>
        <v>Improved &amp; on-premises</v>
      </c>
      <c r="N10" s="641"/>
      <c r="O10" s="632"/>
      <c r="P10" s="632"/>
      <c r="Q10" s="632"/>
      <c r="R10" s="632"/>
      <c r="S10" s="633"/>
      <c r="T10" s="634"/>
      <c r="U10" s="634"/>
      <c r="V10" s="629"/>
      <c r="W10" s="635" t="str">
        <f>HLOOKUP(Introduction!$G$4,nametranslations,107,FALSE)</f>
        <v>Improved &amp; on-premises</v>
      </c>
      <c r="X10" s="642"/>
      <c r="Y10" s="636"/>
      <c r="Z10" s="636"/>
      <c r="AA10" s="636"/>
      <c r="AB10" s="636"/>
      <c r="AC10" s="633"/>
      <c r="AD10" s="634"/>
      <c r="AE10" s="634"/>
      <c r="AF10" s="629"/>
      <c r="AG10" s="635" t="str">
        <f>HLOOKUP(Introduction!$G$4,nametranslations,107,FALSE)</f>
        <v>Improved &amp; on-premises</v>
      </c>
      <c r="AH10" s="642"/>
      <c r="AI10" s="636"/>
      <c r="AJ10" s="636"/>
      <c r="AK10" s="636"/>
      <c r="AL10" s="636"/>
      <c r="AM10" s="633"/>
      <c r="AN10" s="634"/>
      <c r="AO10" s="634"/>
      <c r="AP10" s="629"/>
      <c r="AQ10" s="635" t="str">
        <f>HLOOKUP(Introduction!$G$4,nametranslations,107,FALSE)</f>
        <v>Improved &amp; on-premises</v>
      </c>
      <c r="AR10" s="642"/>
      <c r="AS10" s="636"/>
      <c r="AT10" s="636"/>
      <c r="AU10" s="636"/>
      <c r="AV10" s="636"/>
      <c r="AW10" s="633"/>
      <c r="AX10" s="634"/>
      <c r="AY10" s="634"/>
      <c r="AZ10" s="629"/>
      <c r="BA10" s="635" t="str">
        <f>HLOOKUP(Introduction!$G$4,nametranslations,107,FALSE)</f>
        <v>Improved &amp; on-premises</v>
      </c>
      <c r="BB10" s="642"/>
      <c r="BC10" s="636"/>
      <c r="BD10" s="636"/>
      <c r="BE10" s="636"/>
      <c r="BF10" s="636"/>
      <c r="BG10" s="633"/>
      <c r="BH10" s="634"/>
      <c r="BI10" s="634"/>
      <c r="BJ10" s="629"/>
      <c r="BK10" s="635" t="str">
        <f>HLOOKUP(Introduction!$G$4,nametranslations,107,FALSE)</f>
        <v>Improved &amp; on-premises</v>
      </c>
      <c r="BL10" s="642"/>
      <c r="BM10" s="636"/>
      <c r="BN10" s="636"/>
      <c r="BO10" s="636"/>
      <c r="BP10" s="636"/>
      <c r="BQ10" s="633"/>
      <c r="BR10" s="634"/>
      <c r="BS10" s="634"/>
      <c r="BT10" s="629"/>
      <c r="BU10" s="635" t="str">
        <f>HLOOKUP(Introduction!$G$4,nametranslations,107,FALSE)</f>
        <v>Improved &amp; on-premises</v>
      </c>
      <c r="BV10" s="642"/>
      <c r="BW10" s="636"/>
      <c r="BX10" s="636"/>
      <c r="BY10" s="636"/>
      <c r="BZ10" s="636"/>
      <c r="CA10" s="633"/>
      <c r="CB10" s="634"/>
      <c r="CC10" s="634"/>
      <c r="CD10" s="629"/>
      <c r="CE10" s="635" t="str">
        <f>HLOOKUP(Introduction!$G$4,nametranslations,107,FALSE)</f>
        <v>Improved &amp; on-premises</v>
      </c>
      <c r="CF10" s="642"/>
      <c r="CG10" s="636"/>
      <c r="CH10" s="636"/>
      <c r="CI10" s="636"/>
      <c r="CJ10" s="636"/>
      <c r="CK10" s="633"/>
      <c r="CL10" s="634"/>
      <c r="CM10" s="634"/>
      <c r="CN10" s="629"/>
      <c r="CO10" s="635" t="str">
        <f>HLOOKUP(Introduction!$G$4,nametranslations,107,FALSE)</f>
        <v>Improved &amp; on-premises</v>
      </c>
      <c r="CP10" s="642"/>
      <c r="CQ10" s="636"/>
      <c r="CR10" s="636"/>
      <c r="CS10" s="636"/>
      <c r="CT10" s="636"/>
      <c r="CU10" s="633"/>
      <c r="CV10" s="634"/>
      <c r="CW10" s="634"/>
      <c r="CX10" s="629"/>
      <c r="CY10" s="637" t="str">
        <f>HLOOKUP(Introduction!$G$4,nametranslations,107,FALSE)</f>
        <v>Improved &amp; on-premises</v>
      </c>
      <c r="CZ10" s="631">
        <f>+CZ8</f>
        <v>86.260330578512395</v>
      </c>
      <c r="DA10" s="636"/>
      <c r="DB10" s="636"/>
      <c r="DC10" s="636"/>
      <c r="DD10" s="636"/>
      <c r="DE10" s="633"/>
      <c r="DF10" s="634"/>
      <c r="DG10" s="634"/>
      <c r="DH10" s="629"/>
      <c r="DI10" s="635" t="str">
        <f>HLOOKUP(Introduction!$G$4,nametranslations,107,FALSE)</f>
        <v>Improved &amp; on-premises</v>
      </c>
      <c r="DJ10" s="642"/>
      <c r="DK10" s="636"/>
      <c r="DL10" s="636"/>
      <c r="DM10" s="636"/>
      <c r="DN10" s="636"/>
      <c r="DO10" s="633"/>
      <c r="DP10" s="634"/>
      <c r="DQ10" s="634"/>
      <c r="DR10" s="629"/>
      <c r="DS10" s="637" t="str">
        <f>HLOOKUP(Introduction!$G$4,nametranslations,107,FALSE)</f>
        <v>Improved &amp; on-premises</v>
      </c>
      <c r="DT10" s="643"/>
      <c r="DU10" s="644"/>
      <c r="DV10" s="644"/>
      <c r="DW10" s="644"/>
      <c r="DX10" s="644"/>
      <c r="DY10" s="645"/>
      <c r="DZ10" s="634"/>
      <c r="EA10" s="634"/>
      <c r="EB10" s="629"/>
      <c r="EC10" s="635" t="str">
        <f>HLOOKUP(Introduction!$G$4,nametranslations,107,FALSE)</f>
        <v>Improved &amp; on-premises</v>
      </c>
      <c r="ED10" s="642"/>
      <c r="EE10" s="636"/>
      <c r="EF10" s="636"/>
      <c r="EG10" s="636"/>
      <c r="EH10" s="636"/>
      <c r="EI10" s="633"/>
      <c r="EJ10" s="634"/>
      <c r="EK10" s="634"/>
      <c r="EL10" s="629"/>
      <c r="EM10" s="635"/>
      <c r="EN10" s="642"/>
      <c r="EO10" s="636"/>
      <c r="EP10" s="636"/>
      <c r="EQ10" s="636"/>
      <c r="ER10" s="636"/>
      <c r="ES10" s="633"/>
      <c r="ET10" s="634"/>
      <c r="EU10" s="634"/>
      <c r="EV10" s="639"/>
      <c r="FF10" s="639"/>
      <c r="FP10" s="639"/>
      <c r="FZ10" s="639"/>
      <c r="GJ10" s="639"/>
      <c r="GT10" s="639"/>
      <c r="HD10" s="639"/>
      <c r="HN10" s="639"/>
      <c r="HX10" s="639"/>
      <c r="IH10" s="639"/>
    </row>
    <row r="11" spans="1:242" s="640" customFormat="1" ht="21" customHeight="1" x14ac:dyDescent="0.3">
      <c r="A11" s="657" t="str">
        <f ca="1">IF(ISBLANK('Data Summary'!A13),"",'Data Summary'!A13)</f>
        <v>MDA_2019_UIS</v>
      </c>
      <c r="B11" s="629"/>
      <c r="C11" s="630" t="str">
        <f>HLOOKUP(Introduction!$G$4,nametranslations,108,FALSE)</f>
        <v>Improved, available &amp; on-premises</v>
      </c>
      <c r="D11" s="641"/>
      <c r="E11" s="632"/>
      <c r="F11" s="632"/>
      <c r="G11" s="632"/>
      <c r="H11" s="632"/>
      <c r="I11" s="633"/>
      <c r="J11" s="634"/>
      <c r="K11" s="634"/>
      <c r="L11" s="629"/>
      <c r="M11" s="630" t="str">
        <f>HLOOKUP(Introduction!$G$4,nametranslations,108,FALSE)</f>
        <v>Improved, available &amp; on-premises</v>
      </c>
      <c r="N11" s="641"/>
      <c r="O11" s="632"/>
      <c r="P11" s="632"/>
      <c r="Q11" s="632"/>
      <c r="R11" s="632"/>
      <c r="S11" s="633"/>
      <c r="T11" s="634"/>
      <c r="U11" s="634"/>
      <c r="V11" s="629"/>
      <c r="W11" s="635" t="str">
        <f>HLOOKUP(Introduction!$G$4,nametranslations,108,FALSE)</f>
        <v>Improved, available &amp; on-premises</v>
      </c>
      <c r="X11" s="642"/>
      <c r="Y11" s="636"/>
      <c r="Z11" s="636"/>
      <c r="AA11" s="636"/>
      <c r="AB11" s="636"/>
      <c r="AC11" s="633"/>
      <c r="AD11" s="634"/>
      <c r="AE11" s="634"/>
      <c r="AF11" s="629"/>
      <c r="AG11" s="635" t="str">
        <f>HLOOKUP(Introduction!$G$4,nametranslations,108,FALSE)</f>
        <v>Improved, available &amp; on-premises</v>
      </c>
      <c r="AH11" s="642"/>
      <c r="AI11" s="636"/>
      <c r="AJ11" s="636"/>
      <c r="AK11" s="636"/>
      <c r="AL11" s="636"/>
      <c r="AM11" s="633"/>
      <c r="AN11" s="634"/>
      <c r="AO11" s="634"/>
      <c r="AP11" s="629"/>
      <c r="AQ11" s="635" t="str">
        <f>HLOOKUP(Introduction!$G$4,nametranslations,108,FALSE)</f>
        <v>Improved, available &amp; on-premises</v>
      </c>
      <c r="AR11" s="642"/>
      <c r="AS11" s="636"/>
      <c r="AT11" s="636"/>
      <c r="AU11" s="636"/>
      <c r="AV11" s="636"/>
      <c r="AW11" s="633"/>
      <c r="AX11" s="634"/>
      <c r="AY11" s="634"/>
      <c r="AZ11" s="629"/>
      <c r="BA11" s="635" t="str">
        <f>HLOOKUP(Introduction!$G$4,nametranslations,108,FALSE)</f>
        <v>Improved, available &amp; on-premises</v>
      </c>
      <c r="BB11" s="642"/>
      <c r="BC11" s="636"/>
      <c r="BD11" s="636"/>
      <c r="BE11" s="636"/>
      <c r="BF11" s="636"/>
      <c r="BG11" s="633"/>
      <c r="BH11" s="634"/>
      <c r="BI11" s="634"/>
      <c r="BJ11" s="629"/>
      <c r="BK11" s="635" t="str">
        <f>HLOOKUP(Introduction!$G$4,nametranslations,108,FALSE)</f>
        <v>Improved, available &amp; on-premises</v>
      </c>
      <c r="BL11" s="642"/>
      <c r="BM11" s="636"/>
      <c r="BN11" s="636"/>
      <c r="BO11" s="636"/>
      <c r="BP11" s="636"/>
      <c r="BQ11" s="633"/>
      <c r="BR11" s="634"/>
      <c r="BS11" s="634"/>
      <c r="BT11" s="629"/>
      <c r="BU11" s="635" t="str">
        <f>HLOOKUP(Introduction!$G$4,nametranslations,108,FALSE)</f>
        <v>Improved, available &amp; on-premises</v>
      </c>
      <c r="BV11" s="642"/>
      <c r="BW11" s="636"/>
      <c r="BX11" s="636"/>
      <c r="BY11" s="636"/>
      <c r="BZ11" s="636"/>
      <c r="CA11" s="633"/>
      <c r="CB11" s="634"/>
      <c r="CC11" s="634"/>
      <c r="CD11" s="629"/>
      <c r="CE11" s="635" t="str">
        <f>HLOOKUP(Introduction!$G$4,nametranslations,108,FALSE)</f>
        <v>Improved, available &amp; on-premises</v>
      </c>
      <c r="CF11" s="642"/>
      <c r="CG11" s="636"/>
      <c r="CH11" s="636"/>
      <c r="CI11" s="636"/>
      <c r="CJ11" s="636"/>
      <c r="CK11" s="633"/>
      <c r="CL11" s="634"/>
      <c r="CM11" s="634"/>
      <c r="CN11" s="629"/>
      <c r="CO11" s="635" t="str">
        <f>HLOOKUP(Introduction!$G$4,nametranslations,108,FALSE)</f>
        <v>Improved, available &amp; on-premises</v>
      </c>
      <c r="CP11" s="642"/>
      <c r="CQ11" s="636"/>
      <c r="CR11" s="636"/>
      <c r="CS11" s="636"/>
      <c r="CT11" s="636"/>
      <c r="CU11" s="633"/>
      <c r="CV11" s="634"/>
      <c r="CW11" s="634"/>
      <c r="CX11" s="629"/>
      <c r="CY11" s="637" t="str">
        <f>HLOOKUP(Introduction!$G$4,nametranslations,108,FALSE)</f>
        <v>Improved, available &amp; on-premises</v>
      </c>
      <c r="CZ11" s="631"/>
      <c r="DA11" s="636"/>
      <c r="DB11" s="636"/>
      <c r="DC11" s="636"/>
      <c r="DD11" s="636"/>
      <c r="DE11" s="633"/>
      <c r="DF11" s="634"/>
      <c r="DG11" s="634"/>
      <c r="DH11" s="629"/>
      <c r="DI11" s="635" t="str">
        <f>HLOOKUP(Introduction!$G$4,nametranslations,108,FALSE)</f>
        <v>Improved, available &amp; on-premises</v>
      </c>
      <c r="DJ11" s="642"/>
      <c r="DK11" s="636"/>
      <c r="DL11" s="636"/>
      <c r="DM11" s="636"/>
      <c r="DN11" s="636"/>
      <c r="DO11" s="633"/>
      <c r="DP11" s="634"/>
      <c r="DQ11" s="634"/>
      <c r="DR11" s="629"/>
      <c r="DS11" s="637" t="str">
        <f>HLOOKUP(Introduction!$G$4,nametranslations,108,FALSE)</f>
        <v>Improved, available &amp; on-premises</v>
      </c>
      <c r="DT11" s="643"/>
      <c r="DU11" s="644"/>
      <c r="DV11" s="644"/>
      <c r="DW11" s="644"/>
      <c r="DX11" s="644"/>
      <c r="DY11" s="645"/>
      <c r="DZ11" s="634"/>
      <c r="EA11" s="634"/>
      <c r="EB11" s="629"/>
      <c r="EC11" s="635" t="str">
        <f>HLOOKUP(Introduction!$G$4,nametranslations,108,FALSE)</f>
        <v>Improved, available &amp; on-premises</v>
      </c>
      <c r="ED11" s="642"/>
      <c r="EE11" s="636"/>
      <c r="EF11" s="636"/>
      <c r="EG11" s="636"/>
      <c r="EH11" s="636"/>
      <c r="EI11" s="633"/>
      <c r="EJ11" s="634"/>
      <c r="EK11" s="634"/>
      <c r="EL11" s="629"/>
      <c r="EM11" s="635"/>
      <c r="EN11" s="642"/>
      <c r="EO11" s="636"/>
      <c r="EP11" s="636"/>
      <c r="EQ11" s="636"/>
      <c r="ER11" s="636"/>
      <c r="ES11" s="633"/>
      <c r="ET11" s="634"/>
      <c r="EU11" s="634"/>
      <c r="EV11" s="639"/>
      <c r="FF11" s="639"/>
      <c r="FP11" s="639"/>
      <c r="FZ11" s="639"/>
      <c r="GJ11" s="639"/>
      <c r="GT11" s="639"/>
      <c r="HD11" s="639"/>
      <c r="HN11" s="639"/>
      <c r="HX11" s="639"/>
      <c r="IH11" s="639"/>
    </row>
    <row r="12" spans="1:242" s="142" customFormat="1" ht="18" customHeight="1" x14ac:dyDescent="0.2">
      <c r="A12" s="656" t="str">
        <f ca="1">IF(ISBLANK('Data Summary'!A14),"",'Data Summary'!A14)</f>
        <v>MDA_2021_PWH</v>
      </c>
      <c r="B12" s="136" t="str">
        <f>HLOOKUP(Introduction!$G$4,nametranslations,109,FALSE)</f>
        <v>Facility type</v>
      </c>
      <c r="C12" s="137" t="str">
        <f>HLOOKUP(Introduction!$G$4,nametranslations,110,FALSE)</f>
        <v>Proprortion improved</v>
      </c>
      <c r="D12" s="138"/>
      <c r="E12" s="138"/>
      <c r="F12" s="138"/>
      <c r="G12" s="138"/>
      <c r="H12" s="138"/>
      <c r="I12" s="139"/>
      <c r="J12" s="133"/>
      <c r="K12" s="133"/>
      <c r="L12" s="136" t="str">
        <f>HLOOKUP(Introduction!$G$4,nametranslations,109,FALSE)</f>
        <v>Facility type</v>
      </c>
      <c r="M12" s="137" t="str">
        <f>HLOOKUP(Introduction!$G$4,nametranslations,110,FALSE)</f>
        <v>Proprortion improved</v>
      </c>
      <c r="N12" s="138"/>
      <c r="O12" s="138"/>
      <c r="P12" s="138"/>
      <c r="Q12" s="138"/>
      <c r="R12" s="138"/>
      <c r="S12" s="139"/>
      <c r="T12" s="133"/>
      <c r="U12" s="133"/>
      <c r="V12" s="136" t="str">
        <f>HLOOKUP(Introduction!$G$4,nametranslations,109,FALSE)</f>
        <v>Facility type</v>
      </c>
      <c r="W12" s="137" t="str">
        <f>HLOOKUP(Introduction!$G$4,nametranslations,110,FALSE)</f>
        <v>Proprortion improved</v>
      </c>
      <c r="X12" s="140"/>
      <c r="Y12" s="140"/>
      <c r="Z12" s="140"/>
      <c r="AA12" s="140"/>
      <c r="AB12" s="140"/>
      <c r="AC12" s="139"/>
      <c r="AD12" s="133"/>
      <c r="AE12" s="133"/>
      <c r="AF12" s="136" t="str">
        <f>HLOOKUP(Introduction!$G$4,nametranslations,109,FALSE)</f>
        <v>Facility type</v>
      </c>
      <c r="AG12" s="137" t="str">
        <f>HLOOKUP(Introduction!$G$4,nametranslations,110,FALSE)</f>
        <v>Proprortion improved</v>
      </c>
      <c r="AH12" s="140"/>
      <c r="AI12" s="140"/>
      <c r="AJ12" s="140"/>
      <c r="AK12" s="140"/>
      <c r="AL12" s="140"/>
      <c r="AM12" s="139"/>
      <c r="AN12" s="133"/>
      <c r="AO12" s="133"/>
      <c r="AP12" s="136" t="str">
        <f>HLOOKUP(Introduction!$G$4,nametranslations,109,FALSE)</f>
        <v>Facility type</v>
      </c>
      <c r="AQ12" s="137" t="str">
        <f>HLOOKUP(Introduction!$G$4,nametranslations,110,FALSE)</f>
        <v>Proprortion improved</v>
      </c>
      <c r="AR12" s="140"/>
      <c r="AS12" s="140"/>
      <c r="AT12" s="140"/>
      <c r="AU12" s="140"/>
      <c r="AV12" s="140"/>
      <c r="AW12" s="139"/>
      <c r="AX12" s="133"/>
      <c r="AY12" s="133"/>
      <c r="AZ12" s="136" t="str">
        <f>HLOOKUP(Introduction!$G$4,nametranslations,109,FALSE)</f>
        <v>Facility type</v>
      </c>
      <c r="BA12" s="137" t="str">
        <f>HLOOKUP(Introduction!$G$4,nametranslations,110,FALSE)</f>
        <v>Proprortion improved</v>
      </c>
      <c r="BB12" s="140"/>
      <c r="BC12" s="140"/>
      <c r="BD12" s="140"/>
      <c r="BE12" s="140"/>
      <c r="BF12" s="140"/>
      <c r="BG12" s="139"/>
      <c r="BH12" s="133"/>
      <c r="BI12" s="133"/>
      <c r="BJ12" s="136" t="str">
        <f>HLOOKUP(Introduction!$G$4,nametranslations,109,FALSE)</f>
        <v>Facility type</v>
      </c>
      <c r="BK12" s="137" t="str">
        <f>HLOOKUP(Introduction!$G$4,nametranslations,110,FALSE)</f>
        <v>Proprortion improved</v>
      </c>
      <c r="BL12" s="140"/>
      <c r="BM12" s="140"/>
      <c r="BN12" s="140"/>
      <c r="BO12" s="140"/>
      <c r="BP12" s="140"/>
      <c r="BQ12" s="139"/>
      <c r="BR12" s="133"/>
      <c r="BS12" s="133"/>
      <c r="BT12" s="136" t="str">
        <f>HLOOKUP(Introduction!$G$4,nametranslations,109,FALSE)</f>
        <v>Facility type</v>
      </c>
      <c r="BU12" s="137" t="str">
        <f>HLOOKUP(Introduction!$G$4,nametranslations,110,FALSE)</f>
        <v>Proprortion improved</v>
      </c>
      <c r="BV12" s="140"/>
      <c r="BW12" s="140"/>
      <c r="BX12" s="140"/>
      <c r="BY12" s="140"/>
      <c r="BZ12" s="140"/>
      <c r="CA12" s="139"/>
      <c r="CB12" s="133"/>
      <c r="CC12" s="133"/>
      <c r="CD12" s="136" t="str">
        <f>HLOOKUP(Introduction!$G$4,nametranslations,109,FALSE)</f>
        <v>Facility type</v>
      </c>
      <c r="CE12" s="137" t="str">
        <f>HLOOKUP(Introduction!$G$4,nametranslations,110,FALSE)</f>
        <v>Proprortion improved</v>
      </c>
      <c r="CF12" s="140"/>
      <c r="CG12" s="140"/>
      <c r="CH12" s="140"/>
      <c r="CI12" s="140"/>
      <c r="CJ12" s="140"/>
      <c r="CK12" s="139"/>
      <c r="CL12" s="133"/>
      <c r="CM12" s="133"/>
      <c r="CN12" s="136" t="str">
        <f>HLOOKUP(Introduction!$G$4,nametranslations,109,FALSE)</f>
        <v>Facility type</v>
      </c>
      <c r="CO12" s="137" t="str">
        <f>HLOOKUP(Introduction!$G$4,nametranslations,110,FALSE)</f>
        <v>Proprortion improved</v>
      </c>
      <c r="CP12" s="140"/>
      <c r="CQ12" s="140"/>
      <c r="CR12" s="140"/>
      <c r="CS12" s="140"/>
      <c r="CT12" s="140"/>
      <c r="CU12" s="139"/>
      <c r="CV12" s="133"/>
      <c r="CW12" s="133"/>
      <c r="CX12" s="136" t="str">
        <f>HLOOKUP(Introduction!$G$4,nametranslations,109,FALSE)</f>
        <v>Facility type</v>
      </c>
      <c r="CY12" s="137" t="str">
        <f>HLOOKUP(Introduction!$G$4,nametranslations,110,FALSE)</f>
        <v>Proprortion improved</v>
      </c>
      <c r="CZ12" s="140"/>
      <c r="DA12" s="140"/>
      <c r="DB12" s="140"/>
      <c r="DC12" s="140"/>
      <c r="DD12" s="140"/>
      <c r="DE12" s="139"/>
      <c r="DF12" s="133"/>
      <c r="DG12" s="133"/>
      <c r="DH12" s="136" t="str">
        <f>HLOOKUP(Introduction!$G$4,nametranslations,109,FALSE)</f>
        <v>Facility type</v>
      </c>
      <c r="DI12" s="137" t="str">
        <f>HLOOKUP(Introduction!$G$4,nametranslations,110,FALSE)</f>
        <v>Proprortion improved</v>
      </c>
      <c r="DJ12" s="140"/>
      <c r="DK12" s="140"/>
      <c r="DL12" s="140"/>
      <c r="DM12" s="140"/>
      <c r="DN12" s="140"/>
      <c r="DO12" s="139"/>
      <c r="DP12" s="133"/>
      <c r="DQ12" s="133"/>
      <c r="DR12" s="136" t="str">
        <f>HLOOKUP(Introduction!$G$4,nametranslations,109,FALSE)</f>
        <v>Facility type</v>
      </c>
      <c r="DS12" s="137" t="str">
        <f>HLOOKUP(Introduction!$G$4,nametranslations,110,FALSE)</f>
        <v>Proprortion improved</v>
      </c>
      <c r="DT12" s="205"/>
      <c r="DU12" s="205"/>
      <c r="DV12" s="205"/>
      <c r="DW12" s="205"/>
      <c r="DX12" s="205"/>
      <c r="DY12" s="206"/>
      <c r="DZ12" s="133"/>
      <c r="EA12" s="133"/>
      <c r="EB12" s="136" t="str">
        <f>HLOOKUP(Introduction!$G$4,nametranslations,109,FALSE)</f>
        <v>Facility type</v>
      </c>
      <c r="EC12" s="137" t="str">
        <f>HLOOKUP(Introduction!$G$4,nametranslations,110,FALSE)</f>
        <v>Proprortion improved</v>
      </c>
      <c r="ED12" s="140"/>
      <c r="EE12" s="140"/>
      <c r="EF12" s="140"/>
      <c r="EG12" s="140"/>
      <c r="EH12" s="140"/>
      <c r="EI12" s="139"/>
      <c r="EJ12" s="133"/>
      <c r="EK12" s="133"/>
      <c r="EL12" s="136"/>
      <c r="EM12" s="137"/>
      <c r="EN12" s="140"/>
      <c r="EO12" s="140"/>
      <c r="EP12" s="140"/>
      <c r="EQ12" s="140"/>
      <c r="ER12" s="140"/>
      <c r="ES12" s="139"/>
      <c r="ET12" s="133"/>
      <c r="EU12" s="133"/>
      <c r="EV12" s="141"/>
      <c r="FF12" s="141"/>
      <c r="FP12" s="141"/>
      <c r="FZ12" s="141"/>
      <c r="GJ12" s="141"/>
      <c r="GT12" s="141"/>
      <c r="HD12" s="141"/>
      <c r="HN12" s="141"/>
      <c r="HX12" s="141"/>
      <c r="IH12" s="141"/>
    </row>
    <row r="13" spans="1:242" s="2" customFormat="1" ht="14.25" customHeight="1" x14ac:dyDescent="0.2">
      <c r="A13" s="656" t="str">
        <f ca="1">IF(ISBLANK('Data Summary'!A15),"",'Data Summary'!A15)</f>
        <v>MDA_2023_SUR</v>
      </c>
      <c r="B13" s="65" t="s">
        <v>54</v>
      </c>
      <c r="C13" s="3">
        <v>0</v>
      </c>
      <c r="D13" s="26">
        <v>0</v>
      </c>
      <c r="E13" s="26">
        <v>0</v>
      </c>
      <c r="F13" s="26">
        <v>0</v>
      </c>
      <c r="G13" s="26"/>
      <c r="H13" s="26"/>
      <c r="I13" s="31"/>
      <c r="J13" s="9"/>
      <c r="K13" s="9"/>
      <c r="L13" s="65" t="s">
        <v>54</v>
      </c>
      <c r="M13" s="3">
        <v>0</v>
      </c>
      <c r="N13" s="26"/>
      <c r="O13" s="26"/>
      <c r="P13" s="26"/>
      <c r="Q13" s="26"/>
      <c r="R13" s="26"/>
      <c r="S13" s="31"/>
      <c r="T13" s="9"/>
      <c r="U13" s="9"/>
      <c r="V13" s="65" t="s">
        <v>54</v>
      </c>
      <c r="W13" s="3">
        <v>0</v>
      </c>
      <c r="X13" s="26">
        <v>0</v>
      </c>
      <c r="Y13" s="26"/>
      <c r="Z13" s="26"/>
      <c r="AA13" s="26"/>
      <c r="AB13" s="26">
        <v>0</v>
      </c>
      <c r="AC13" s="31">
        <v>0</v>
      </c>
      <c r="AD13" s="9"/>
      <c r="AE13" s="9"/>
      <c r="AF13" s="65" t="s">
        <v>54</v>
      </c>
      <c r="AG13" s="3">
        <v>0</v>
      </c>
      <c r="AH13" s="26">
        <v>0</v>
      </c>
      <c r="AI13" s="26"/>
      <c r="AJ13" s="26"/>
      <c r="AK13" s="26"/>
      <c r="AL13" s="26">
        <v>0</v>
      </c>
      <c r="AM13" s="31">
        <v>0</v>
      </c>
      <c r="AN13" s="9"/>
      <c r="AO13" s="9"/>
      <c r="AP13" s="65" t="s">
        <v>54</v>
      </c>
      <c r="AQ13" s="3">
        <v>0</v>
      </c>
      <c r="AR13" s="26"/>
      <c r="AS13" s="26"/>
      <c r="AT13" s="26"/>
      <c r="AU13" s="26"/>
      <c r="AV13" s="26"/>
      <c r="AW13" s="31"/>
      <c r="AX13" s="9"/>
      <c r="AY13" s="9"/>
      <c r="AZ13" s="65" t="s">
        <v>54</v>
      </c>
      <c r="BA13" s="3">
        <v>0</v>
      </c>
      <c r="BB13" s="26">
        <v>0</v>
      </c>
      <c r="BC13" s="26"/>
      <c r="BD13" s="26"/>
      <c r="BE13" s="26"/>
      <c r="BF13" s="26">
        <v>0</v>
      </c>
      <c r="BG13" s="31">
        <v>0</v>
      </c>
      <c r="BH13" s="9"/>
      <c r="BI13" s="9"/>
      <c r="BJ13" s="65" t="s">
        <v>54</v>
      </c>
      <c r="BK13" s="3">
        <v>0</v>
      </c>
      <c r="BL13" s="26">
        <v>0</v>
      </c>
      <c r="BM13" s="26"/>
      <c r="BN13" s="26"/>
      <c r="BO13" s="26"/>
      <c r="BP13" s="26"/>
      <c r="BQ13" s="31"/>
      <c r="BR13" s="9"/>
      <c r="BS13" s="9"/>
      <c r="BT13" s="65" t="s">
        <v>54</v>
      </c>
      <c r="BU13" s="3">
        <v>0</v>
      </c>
      <c r="BV13" s="26">
        <v>0</v>
      </c>
      <c r="BW13" s="26"/>
      <c r="BX13" s="26"/>
      <c r="BY13" s="26"/>
      <c r="BZ13" s="26">
        <v>0</v>
      </c>
      <c r="CA13" s="31">
        <v>0</v>
      </c>
      <c r="CB13" s="9"/>
      <c r="CC13" s="9"/>
      <c r="CD13" s="65" t="s">
        <v>54</v>
      </c>
      <c r="CE13" s="3">
        <v>0</v>
      </c>
      <c r="CF13" s="26">
        <v>0</v>
      </c>
      <c r="CG13" s="26"/>
      <c r="CH13" s="26"/>
      <c r="CI13" s="26"/>
      <c r="CJ13" s="26"/>
      <c r="CK13" s="31"/>
      <c r="CL13" s="9"/>
      <c r="CM13" s="9"/>
      <c r="CN13" s="65" t="s">
        <v>54</v>
      </c>
      <c r="CO13" s="3">
        <v>0</v>
      </c>
      <c r="CP13" s="26">
        <v>0.1697792869269949</v>
      </c>
      <c r="CQ13" s="26"/>
      <c r="CR13" s="26"/>
      <c r="CS13" s="26"/>
      <c r="CT13" s="26"/>
      <c r="CU13" s="31"/>
      <c r="CV13" s="9"/>
      <c r="CW13" s="9"/>
      <c r="CX13" s="65" t="s">
        <v>54</v>
      </c>
      <c r="CY13" s="3">
        <v>0</v>
      </c>
      <c r="CZ13" s="26">
        <f>100-SUM(CZ15:CZ18)</f>
        <v>0.20661157024794363</v>
      </c>
      <c r="DA13" s="26"/>
      <c r="DB13" s="26"/>
      <c r="DC13" s="26"/>
      <c r="DD13" s="26"/>
      <c r="DE13" s="31"/>
      <c r="DF13" s="9"/>
      <c r="DG13" s="9"/>
      <c r="DH13" s="65" t="s">
        <v>54</v>
      </c>
      <c r="DI13" s="3">
        <v>0</v>
      </c>
      <c r="DJ13" s="26"/>
      <c r="DK13" s="26"/>
      <c r="DL13" s="26"/>
      <c r="DM13" s="26"/>
      <c r="DN13" s="26"/>
      <c r="DO13" s="31"/>
      <c r="DP13" s="9"/>
      <c r="DQ13" s="9"/>
      <c r="DR13" s="65" t="s">
        <v>54</v>
      </c>
      <c r="DS13" s="3">
        <v>0</v>
      </c>
      <c r="DT13" s="26"/>
      <c r="DU13" s="26"/>
      <c r="DV13" s="26"/>
      <c r="DW13" s="26"/>
      <c r="DX13" s="26"/>
      <c r="DY13" s="31"/>
      <c r="DZ13" s="9"/>
      <c r="EA13" s="9"/>
      <c r="EB13" s="65" t="s">
        <v>54</v>
      </c>
      <c r="EC13" s="3">
        <v>0</v>
      </c>
      <c r="ED13" s="26"/>
      <c r="EE13" s="26"/>
      <c r="EF13" s="26"/>
      <c r="EG13" s="26"/>
      <c r="EH13" s="26"/>
      <c r="EI13" s="31"/>
      <c r="EJ13" s="9"/>
      <c r="EK13" s="9"/>
      <c r="EL13" s="65"/>
      <c r="EM13" s="3"/>
      <c r="EN13" s="26"/>
      <c r="EO13" s="26"/>
      <c r="EP13" s="26"/>
      <c r="EQ13" s="26"/>
      <c r="ER13" s="26"/>
      <c r="ES13" s="31"/>
      <c r="ET13" s="9"/>
      <c r="EU13" s="9"/>
      <c r="EV13" s="71"/>
      <c r="FF13" s="71"/>
      <c r="FP13" s="71"/>
      <c r="FZ13" s="71"/>
      <c r="GJ13" s="71"/>
      <c r="GT13" s="71"/>
      <c r="HD13" s="71"/>
      <c r="HN13" s="71"/>
      <c r="HX13" s="71"/>
      <c r="IH13" s="71"/>
    </row>
    <row r="14" spans="1:242" x14ac:dyDescent="0.3">
      <c r="A14" s="656" t="str">
        <f ca="1">IF(ISBLANK('Data Summary'!A16),"",'Data Summary'!A16)</f>
        <v>MDA_2024_SUR</v>
      </c>
      <c r="B14" s="66" t="s">
        <v>96</v>
      </c>
      <c r="C14" s="19">
        <v>0</v>
      </c>
      <c r="D14" s="26"/>
      <c r="E14" s="26"/>
      <c r="F14" s="26"/>
      <c r="G14" s="26"/>
      <c r="H14" s="26"/>
      <c r="I14" s="31"/>
      <c r="J14" s="9"/>
      <c r="K14" s="9"/>
      <c r="L14" s="66" t="s">
        <v>96</v>
      </c>
      <c r="M14" s="19">
        <v>0</v>
      </c>
      <c r="N14" s="26"/>
      <c r="O14" s="26"/>
      <c r="P14" s="26"/>
      <c r="Q14" s="26"/>
      <c r="R14" s="26"/>
      <c r="S14" s="31"/>
      <c r="T14" s="9"/>
      <c r="U14" s="9"/>
      <c r="V14" s="66" t="s">
        <v>96</v>
      </c>
      <c r="W14" s="82">
        <v>0</v>
      </c>
      <c r="X14" s="26"/>
      <c r="Y14" s="26"/>
      <c r="Z14" s="26"/>
      <c r="AA14" s="26"/>
      <c r="AB14" s="26"/>
      <c r="AC14" s="31"/>
      <c r="AD14" s="9"/>
      <c r="AE14" s="9"/>
      <c r="AF14" s="66" t="s">
        <v>96</v>
      </c>
      <c r="AG14" s="82">
        <v>0</v>
      </c>
      <c r="AH14" s="26"/>
      <c r="AI14" s="26"/>
      <c r="AJ14" s="26"/>
      <c r="AK14" s="26"/>
      <c r="AL14" s="26"/>
      <c r="AM14" s="31"/>
      <c r="AN14" s="9"/>
      <c r="AO14" s="9"/>
      <c r="AP14" s="66" t="s">
        <v>96</v>
      </c>
      <c r="AQ14" s="82">
        <v>0</v>
      </c>
      <c r="AR14" s="26"/>
      <c r="AS14" s="26"/>
      <c r="AT14" s="26"/>
      <c r="AU14" s="26"/>
      <c r="AV14" s="26"/>
      <c r="AW14" s="31"/>
      <c r="AX14" s="9"/>
      <c r="AY14" s="9"/>
      <c r="AZ14" s="66" t="s">
        <v>96</v>
      </c>
      <c r="BA14" s="82">
        <v>0</v>
      </c>
      <c r="BB14" s="26"/>
      <c r="BC14" s="26"/>
      <c r="BD14" s="26"/>
      <c r="BE14" s="26"/>
      <c r="BF14" s="26"/>
      <c r="BG14" s="31"/>
      <c r="BH14" s="9"/>
      <c r="BI14" s="9"/>
      <c r="BJ14" s="66" t="s">
        <v>96</v>
      </c>
      <c r="BK14" s="82">
        <v>0</v>
      </c>
      <c r="BL14" s="26"/>
      <c r="BM14" s="26"/>
      <c r="BN14" s="26"/>
      <c r="BO14" s="26"/>
      <c r="BP14" s="26"/>
      <c r="BQ14" s="31"/>
      <c r="BR14" s="9"/>
      <c r="BS14" s="9"/>
      <c r="BT14" s="66" t="s">
        <v>96</v>
      </c>
      <c r="BU14" s="82">
        <v>0</v>
      </c>
      <c r="BV14" s="26"/>
      <c r="BW14" s="26"/>
      <c r="BX14" s="26"/>
      <c r="BY14" s="26"/>
      <c r="BZ14" s="26"/>
      <c r="CA14" s="31"/>
      <c r="CB14" s="9"/>
      <c r="CC14" s="9"/>
      <c r="CD14" s="66" t="s">
        <v>96</v>
      </c>
      <c r="CE14" s="82">
        <v>0</v>
      </c>
      <c r="CF14" s="26"/>
      <c r="CG14" s="26"/>
      <c r="CH14" s="26"/>
      <c r="CI14" s="26"/>
      <c r="CJ14" s="26"/>
      <c r="CK14" s="31"/>
      <c r="CL14" s="9"/>
      <c r="CM14" s="9"/>
      <c r="CN14" s="66" t="s">
        <v>96</v>
      </c>
      <c r="CO14" s="82">
        <v>0</v>
      </c>
      <c r="CP14" s="26"/>
      <c r="CQ14" s="26"/>
      <c r="CR14" s="26"/>
      <c r="CS14" s="26"/>
      <c r="CT14" s="26"/>
      <c r="CU14" s="31"/>
      <c r="CV14" s="9"/>
      <c r="CW14" s="9"/>
      <c r="CX14" s="66" t="s">
        <v>96</v>
      </c>
      <c r="CY14" s="200">
        <v>0</v>
      </c>
      <c r="CZ14" s="26"/>
      <c r="DA14" s="26"/>
      <c r="DB14" s="26"/>
      <c r="DC14" s="26"/>
      <c r="DD14" s="26"/>
      <c r="DE14" s="31"/>
      <c r="DF14" s="9"/>
      <c r="DG14" s="9"/>
      <c r="DH14" s="66" t="s">
        <v>96</v>
      </c>
      <c r="DI14" s="82">
        <v>0</v>
      </c>
      <c r="DJ14" s="26"/>
      <c r="DK14" s="26"/>
      <c r="DL14" s="26"/>
      <c r="DM14" s="26"/>
      <c r="DN14" s="26"/>
      <c r="DO14" s="31"/>
      <c r="DP14" s="9"/>
      <c r="DQ14" s="9"/>
      <c r="DR14" s="66" t="s">
        <v>96</v>
      </c>
      <c r="DS14" s="200">
        <v>0</v>
      </c>
      <c r="DT14" s="26"/>
      <c r="DU14" s="26"/>
      <c r="DV14" s="26"/>
      <c r="DW14" s="26"/>
      <c r="DX14" s="26"/>
      <c r="DY14" s="31"/>
      <c r="DZ14" s="9"/>
      <c r="EA14" s="9"/>
      <c r="EB14" s="66" t="s">
        <v>96</v>
      </c>
      <c r="EC14" s="82">
        <v>0</v>
      </c>
      <c r="ED14" s="26"/>
      <c r="EE14" s="26"/>
      <c r="EF14" s="26"/>
      <c r="EG14" s="26"/>
      <c r="EH14" s="26"/>
      <c r="EI14" s="31"/>
      <c r="EJ14" s="9"/>
      <c r="EK14" s="9"/>
      <c r="EL14" s="66"/>
      <c r="EM14" s="82"/>
      <c r="EN14" s="26"/>
      <c r="EO14" s="26"/>
      <c r="EP14" s="26"/>
      <c r="EQ14" s="26"/>
      <c r="ER14" s="26"/>
      <c r="ES14" s="31"/>
      <c r="ET14" s="9"/>
      <c r="EU14" s="9"/>
    </row>
    <row r="15" spans="1:242" s="1" customFormat="1" x14ac:dyDescent="0.3">
      <c r="A15" s="656" t="str">
        <f ca="1">IF(ISBLANK('Data Summary'!A17),"",'Data Summary'!A17)</f>
        <v>MDA_2024_PWH</v>
      </c>
      <c r="B15" s="66" t="s">
        <v>147</v>
      </c>
      <c r="C15" s="4">
        <v>1</v>
      </c>
      <c r="D15" s="26">
        <v>69.099999999999994</v>
      </c>
      <c r="E15" s="5">
        <v>94.5</v>
      </c>
      <c r="F15" s="5">
        <v>62.2</v>
      </c>
      <c r="G15" s="5"/>
      <c r="H15" s="26"/>
      <c r="I15" s="31"/>
      <c r="J15" s="9"/>
      <c r="K15" s="9"/>
      <c r="L15" s="66" t="s">
        <v>160</v>
      </c>
      <c r="M15" s="4">
        <v>1</v>
      </c>
      <c r="N15" s="26">
        <v>92</v>
      </c>
      <c r="O15" s="5"/>
      <c r="P15" s="5"/>
      <c r="Q15" s="5"/>
      <c r="R15" s="26"/>
      <c r="S15" s="31"/>
      <c r="T15" s="9"/>
      <c r="U15" s="9"/>
      <c r="V15" s="66" t="s">
        <v>179</v>
      </c>
      <c r="W15" s="4">
        <v>1</v>
      </c>
      <c r="X15" s="26">
        <v>100</v>
      </c>
      <c r="Y15" s="80"/>
      <c r="Z15" s="80"/>
      <c r="AA15" s="80"/>
      <c r="AB15" s="26">
        <v>100</v>
      </c>
      <c r="AC15" s="31">
        <v>100</v>
      </c>
      <c r="AD15" s="9"/>
      <c r="AE15" s="9"/>
      <c r="AF15" s="66" t="s">
        <v>179</v>
      </c>
      <c r="AG15" s="4">
        <v>1</v>
      </c>
      <c r="AH15" s="26">
        <v>100</v>
      </c>
      <c r="AI15" s="80"/>
      <c r="AJ15" s="80"/>
      <c r="AK15" s="80"/>
      <c r="AL15" s="26">
        <v>100</v>
      </c>
      <c r="AM15" s="31">
        <v>100</v>
      </c>
      <c r="AN15" s="9"/>
      <c r="AO15" s="9"/>
      <c r="AP15" s="66"/>
      <c r="AQ15" s="4"/>
      <c r="AR15" s="26"/>
      <c r="AS15" s="80"/>
      <c r="AT15" s="80"/>
      <c r="AU15" s="80"/>
      <c r="AV15" s="26"/>
      <c r="AW15" s="31"/>
      <c r="AX15" s="9"/>
      <c r="AY15" s="9"/>
      <c r="AZ15" s="66" t="s">
        <v>179</v>
      </c>
      <c r="BA15" s="4">
        <v>1</v>
      </c>
      <c r="BB15" s="26">
        <v>100</v>
      </c>
      <c r="BC15" s="80"/>
      <c r="BD15" s="80"/>
      <c r="BE15" s="80"/>
      <c r="BF15" s="26">
        <v>100</v>
      </c>
      <c r="BG15" s="31">
        <v>100</v>
      </c>
      <c r="BH15" s="9"/>
      <c r="BI15" s="9"/>
      <c r="BJ15" s="66" t="s">
        <v>179</v>
      </c>
      <c r="BK15" s="4">
        <v>1</v>
      </c>
      <c r="BL15" s="26">
        <v>100</v>
      </c>
      <c r="BM15" s="80"/>
      <c r="BN15" s="80"/>
      <c r="BO15" s="80"/>
      <c r="BP15" s="26"/>
      <c r="BQ15" s="31"/>
      <c r="BR15" s="9"/>
      <c r="BS15" s="9"/>
      <c r="BT15" s="66" t="s">
        <v>179</v>
      </c>
      <c r="BU15" s="4">
        <v>1</v>
      </c>
      <c r="BV15" s="26">
        <v>100</v>
      </c>
      <c r="BW15" s="80"/>
      <c r="BX15" s="80"/>
      <c r="BY15" s="80"/>
      <c r="BZ15" s="26">
        <v>100</v>
      </c>
      <c r="CA15" s="31">
        <v>100</v>
      </c>
      <c r="CB15" s="9"/>
      <c r="CC15" s="9"/>
      <c r="CD15" s="66" t="s">
        <v>179</v>
      </c>
      <c r="CE15" s="4">
        <v>1</v>
      </c>
      <c r="CF15" s="26">
        <v>100</v>
      </c>
      <c r="CG15" s="80"/>
      <c r="CH15" s="80"/>
      <c r="CI15" s="80"/>
      <c r="CJ15" s="26"/>
      <c r="CK15" s="31"/>
      <c r="CL15" s="9"/>
      <c r="CM15" s="9"/>
      <c r="CN15" s="66" t="s">
        <v>257</v>
      </c>
      <c r="CO15" s="4">
        <v>1</v>
      </c>
      <c r="CP15" s="26">
        <v>11.03565365025467</v>
      </c>
      <c r="CQ15" s="80"/>
      <c r="CR15" s="80"/>
      <c r="CS15" s="80"/>
      <c r="CT15" s="26"/>
      <c r="CU15" s="31"/>
      <c r="CV15" s="9"/>
      <c r="CW15" s="9"/>
      <c r="CX15" s="66" t="s">
        <v>285</v>
      </c>
      <c r="CY15" s="4">
        <v>1</v>
      </c>
      <c r="CZ15" s="26">
        <f>809/CZ31*100</f>
        <v>83.574380165289256</v>
      </c>
      <c r="DA15" s="201"/>
      <c r="DB15" s="201"/>
      <c r="DC15" s="201"/>
      <c r="DD15" s="26"/>
      <c r="DE15" s="31"/>
      <c r="DF15" s="9"/>
      <c r="DG15" s="9"/>
      <c r="DH15" s="66" t="s">
        <v>179</v>
      </c>
      <c r="DI15" s="4">
        <v>1</v>
      </c>
      <c r="DJ15" s="6">
        <v>97.4</v>
      </c>
      <c r="DK15" s="80"/>
      <c r="DL15" s="80"/>
      <c r="DM15" s="80"/>
      <c r="DN15" s="26"/>
      <c r="DO15" s="31"/>
      <c r="DP15" s="9"/>
      <c r="DQ15" s="9"/>
      <c r="DR15" s="66" t="s">
        <v>299</v>
      </c>
      <c r="DS15" s="4"/>
      <c r="DT15" s="26"/>
      <c r="DU15" s="201"/>
      <c r="DV15" s="201"/>
      <c r="DW15" s="201"/>
      <c r="DX15" s="26"/>
      <c r="DY15" s="31"/>
      <c r="DZ15" s="9"/>
      <c r="EA15" s="9"/>
      <c r="EB15" s="66" t="s">
        <v>179</v>
      </c>
      <c r="EC15" s="4">
        <v>1</v>
      </c>
      <c r="ED15" s="26"/>
      <c r="EE15" s="80"/>
      <c r="EF15" s="80"/>
      <c r="EG15" s="80"/>
      <c r="EH15" s="26"/>
      <c r="EI15" s="31"/>
      <c r="EJ15" s="9"/>
      <c r="EK15" s="9"/>
      <c r="EL15" s="66"/>
      <c r="EM15" s="4"/>
      <c r="EN15" s="6"/>
      <c r="EO15" s="80"/>
      <c r="EP15" s="80"/>
      <c r="EQ15" s="80"/>
      <c r="ER15" s="26"/>
      <c r="ES15" s="31"/>
      <c r="ET15" s="9"/>
      <c r="EU15" s="9"/>
      <c r="EV15" s="72"/>
      <c r="FF15" s="72"/>
      <c r="FP15" s="72"/>
      <c r="FZ15" s="72"/>
      <c r="GJ15" s="72"/>
      <c r="GT15" s="72"/>
      <c r="HD15" s="72"/>
      <c r="HN15" s="72"/>
      <c r="HX15" s="72"/>
      <c r="IH15" s="72"/>
    </row>
    <row r="16" spans="1:242" s="1" customFormat="1" x14ac:dyDescent="0.3">
      <c r="A16" s="656" t="str">
        <f ca="1">IF(ISBLANK('Data Summary'!A18),"",'Data Summary'!A18)</f>
        <v>MDA_2025_SMOSS</v>
      </c>
      <c r="B16" s="66" t="s">
        <v>148</v>
      </c>
      <c r="C16" s="11">
        <v>0.5</v>
      </c>
      <c r="D16" s="26">
        <v>28</v>
      </c>
      <c r="E16" s="5">
        <v>3.4</v>
      </c>
      <c r="F16" s="5">
        <v>34.4</v>
      </c>
      <c r="G16" s="5"/>
      <c r="H16" s="26"/>
      <c r="I16" s="31"/>
      <c r="J16" s="9"/>
      <c r="K16" s="9"/>
      <c r="L16" s="66" t="s">
        <v>164</v>
      </c>
      <c r="M16" s="11">
        <v>0.5</v>
      </c>
      <c r="N16" s="26">
        <f>100-N15</f>
        <v>8</v>
      </c>
      <c r="O16" s="5"/>
      <c r="P16" s="5"/>
      <c r="Q16" s="5"/>
      <c r="R16" s="26"/>
      <c r="S16" s="31"/>
      <c r="T16" s="9"/>
      <c r="U16" s="9"/>
      <c r="V16" s="66"/>
      <c r="W16" s="83"/>
      <c r="X16" s="26"/>
      <c r="Y16" s="80"/>
      <c r="Z16" s="80"/>
      <c r="AA16" s="80"/>
      <c r="AB16" s="26"/>
      <c r="AC16" s="31"/>
      <c r="AD16" s="9"/>
      <c r="AE16" s="9"/>
      <c r="AF16" s="66"/>
      <c r="AG16" s="83"/>
      <c r="AH16" s="26"/>
      <c r="AI16" s="80"/>
      <c r="AJ16" s="80"/>
      <c r="AK16" s="80"/>
      <c r="AL16" s="26"/>
      <c r="AM16" s="31"/>
      <c r="AN16" s="9"/>
      <c r="AO16" s="9"/>
      <c r="AP16" s="66"/>
      <c r="AQ16" s="83"/>
      <c r="AR16" s="26"/>
      <c r="AS16" s="80"/>
      <c r="AT16" s="80"/>
      <c r="AU16" s="80"/>
      <c r="AV16" s="26"/>
      <c r="AW16" s="31"/>
      <c r="AX16" s="9"/>
      <c r="AY16" s="9"/>
      <c r="AZ16" s="66"/>
      <c r="BA16" s="83"/>
      <c r="BB16" s="26"/>
      <c r="BC16" s="80"/>
      <c r="BD16" s="80"/>
      <c r="BE16" s="80"/>
      <c r="BF16" s="26"/>
      <c r="BG16" s="31"/>
      <c r="BH16" s="9"/>
      <c r="BI16" s="9"/>
      <c r="BJ16" s="66"/>
      <c r="BK16" s="83"/>
      <c r="BL16" s="26"/>
      <c r="BM16" s="80"/>
      <c r="BN16" s="80"/>
      <c r="BO16" s="80"/>
      <c r="BP16" s="26"/>
      <c r="BQ16" s="31"/>
      <c r="BR16" s="9"/>
      <c r="BS16" s="9"/>
      <c r="BT16" s="66"/>
      <c r="BU16" s="83"/>
      <c r="BV16" s="26"/>
      <c r="BW16" s="80"/>
      <c r="BX16" s="80"/>
      <c r="BY16" s="80"/>
      <c r="BZ16" s="26"/>
      <c r="CA16" s="31"/>
      <c r="CB16" s="9"/>
      <c r="CC16" s="9"/>
      <c r="CD16" s="66"/>
      <c r="CE16" s="83"/>
      <c r="CF16" s="26"/>
      <c r="CG16" s="80"/>
      <c r="CH16" s="80"/>
      <c r="CI16" s="80"/>
      <c r="CJ16" s="26"/>
      <c r="CK16" s="31"/>
      <c r="CL16" s="9"/>
      <c r="CM16" s="9"/>
      <c r="CN16" s="66" t="s">
        <v>258</v>
      </c>
      <c r="CO16" s="83">
        <v>1</v>
      </c>
      <c r="CP16" s="26">
        <v>86.247877758913418</v>
      </c>
      <c r="CQ16" s="80"/>
      <c r="CR16" s="80"/>
      <c r="CS16" s="80"/>
      <c r="CT16" s="26"/>
      <c r="CU16" s="31"/>
      <c r="CV16" s="9"/>
      <c r="CW16" s="9"/>
      <c r="CX16" s="66" t="s">
        <v>286</v>
      </c>
      <c r="CY16" s="202">
        <v>0</v>
      </c>
      <c r="CZ16" s="26">
        <f>129/CZ31*100</f>
        <v>13.326446280991735</v>
      </c>
      <c r="DA16" s="201"/>
      <c r="DB16" s="201"/>
      <c r="DC16" s="201"/>
      <c r="DD16" s="26"/>
      <c r="DE16" s="31"/>
      <c r="DF16" s="9"/>
      <c r="DG16" s="9"/>
      <c r="DH16" s="66"/>
      <c r="DI16" s="83"/>
      <c r="DJ16" s="26"/>
      <c r="DK16" s="80"/>
      <c r="DL16" s="80"/>
      <c r="DM16" s="80"/>
      <c r="DN16" s="26"/>
      <c r="DO16" s="31"/>
      <c r="DP16" s="9"/>
      <c r="DQ16" s="9"/>
      <c r="DR16" s="66"/>
      <c r="DS16" s="202"/>
      <c r="DT16" s="26"/>
      <c r="DU16" s="201"/>
      <c r="DV16" s="201"/>
      <c r="DW16" s="201"/>
      <c r="DX16" s="26"/>
      <c r="DY16" s="31"/>
      <c r="DZ16" s="9"/>
      <c r="EA16" s="9"/>
      <c r="EB16" s="66"/>
      <c r="EC16" s="83"/>
      <c r="ED16" s="26"/>
      <c r="EE16" s="80"/>
      <c r="EF16" s="80"/>
      <c r="EG16" s="80"/>
      <c r="EH16" s="26"/>
      <c r="EI16" s="31"/>
      <c r="EJ16" s="9"/>
      <c r="EK16" s="9"/>
      <c r="EL16" s="66"/>
      <c r="EM16" s="83"/>
      <c r="EN16" s="26"/>
      <c r="EO16" s="80"/>
      <c r="EP16" s="80"/>
      <c r="EQ16" s="80"/>
      <c r="ER16" s="26"/>
      <c r="ES16" s="31"/>
      <c r="ET16" s="9"/>
      <c r="EU16" s="9"/>
      <c r="EV16" s="72"/>
      <c r="FF16" s="72"/>
      <c r="FP16" s="72"/>
      <c r="FZ16" s="72"/>
      <c r="GJ16" s="72"/>
      <c r="GT16" s="72"/>
      <c r="HD16" s="72"/>
      <c r="HN16" s="72"/>
      <c r="HX16" s="72"/>
      <c r="IH16" s="72"/>
    </row>
    <row r="17" spans="1:242" s="1" customFormat="1" x14ac:dyDescent="0.3">
      <c r="A17" s="656" t="str">
        <f ca="1">IF(ISBLANK('Data Summary'!A19),"",'Data Summary'!A19)</f>
        <v>MDA_2025_UIS</v>
      </c>
      <c r="B17" s="66" t="s">
        <v>149</v>
      </c>
      <c r="C17" s="11">
        <v>1</v>
      </c>
      <c r="D17" s="26">
        <v>2.9</v>
      </c>
      <c r="E17" s="5">
        <v>2.1</v>
      </c>
      <c r="F17" s="5">
        <v>3.4</v>
      </c>
      <c r="G17" s="5"/>
      <c r="H17" s="26"/>
      <c r="I17" s="22"/>
      <c r="J17" s="9"/>
      <c r="K17" s="9"/>
      <c r="L17" s="66"/>
      <c r="M17" s="11"/>
      <c r="N17" s="26"/>
      <c r="O17" s="5"/>
      <c r="P17" s="5"/>
      <c r="Q17" s="5"/>
      <c r="R17" s="26"/>
      <c r="S17" s="22"/>
      <c r="T17" s="9"/>
      <c r="U17" s="9"/>
      <c r="V17" s="66"/>
      <c r="W17" s="83"/>
      <c r="X17" s="26"/>
      <c r="Y17" s="80"/>
      <c r="Z17" s="80"/>
      <c r="AA17" s="80"/>
      <c r="AB17" s="80"/>
      <c r="AC17" s="22"/>
      <c r="AD17" s="9"/>
      <c r="AE17" s="9"/>
      <c r="AF17" s="66"/>
      <c r="AG17" s="83"/>
      <c r="AH17" s="26"/>
      <c r="AI17" s="80"/>
      <c r="AJ17" s="80"/>
      <c r="AK17" s="80"/>
      <c r="AL17" s="80"/>
      <c r="AM17" s="22"/>
      <c r="AN17" s="9"/>
      <c r="AO17" s="9"/>
      <c r="AP17" s="66"/>
      <c r="AQ17" s="83"/>
      <c r="AR17" s="26"/>
      <c r="AS17" s="80"/>
      <c r="AT17" s="80"/>
      <c r="AU17" s="80"/>
      <c r="AV17" s="80"/>
      <c r="AW17" s="22"/>
      <c r="AX17" s="9"/>
      <c r="AY17" s="9"/>
      <c r="AZ17" s="66"/>
      <c r="BA17" s="83"/>
      <c r="BB17" s="26"/>
      <c r="BC17" s="80"/>
      <c r="BD17" s="80"/>
      <c r="BE17" s="80"/>
      <c r="BF17" s="80"/>
      <c r="BG17" s="22"/>
      <c r="BH17" s="9"/>
      <c r="BI17" s="9"/>
      <c r="BJ17" s="66"/>
      <c r="BK17" s="83"/>
      <c r="BL17" s="26"/>
      <c r="BM17" s="80"/>
      <c r="BN17" s="80"/>
      <c r="BO17" s="80"/>
      <c r="BP17" s="80"/>
      <c r="BQ17" s="22"/>
      <c r="BR17" s="9"/>
      <c r="BS17" s="9"/>
      <c r="BT17" s="66"/>
      <c r="BU17" s="83"/>
      <c r="BV17" s="26"/>
      <c r="BW17" s="80"/>
      <c r="BX17" s="80"/>
      <c r="BY17" s="80"/>
      <c r="BZ17" s="80"/>
      <c r="CA17" s="22"/>
      <c r="CB17" s="9"/>
      <c r="CC17" s="9"/>
      <c r="CD17" s="66"/>
      <c r="CE17" s="83"/>
      <c r="CF17" s="26"/>
      <c r="CG17" s="80"/>
      <c r="CH17" s="80"/>
      <c r="CI17" s="80"/>
      <c r="CJ17" s="80"/>
      <c r="CK17" s="22"/>
      <c r="CL17" s="9"/>
      <c r="CM17" s="9"/>
      <c r="CN17" s="66" t="s">
        <v>259</v>
      </c>
      <c r="CO17" s="83">
        <v>0.5</v>
      </c>
      <c r="CP17" s="26">
        <v>2.3769100169779285</v>
      </c>
      <c r="CQ17" s="80"/>
      <c r="CR17" s="80"/>
      <c r="CS17" s="80"/>
      <c r="CT17" s="80"/>
      <c r="CU17" s="22"/>
      <c r="CV17" s="9"/>
      <c r="CW17" s="9"/>
      <c r="CX17" s="66" t="s">
        <v>287</v>
      </c>
      <c r="CY17" s="202">
        <v>1</v>
      </c>
      <c r="CZ17" s="26">
        <f>26/CZ31*100</f>
        <v>2.6859504132231407</v>
      </c>
      <c r="DA17" s="201"/>
      <c r="DB17" s="201"/>
      <c r="DC17" s="201"/>
      <c r="DD17" s="26"/>
      <c r="DE17" s="22"/>
      <c r="DF17" s="9"/>
      <c r="DG17" s="9"/>
      <c r="DH17" s="66"/>
      <c r="DI17" s="83"/>
      <c r="DJ17" s="26"/>
      <c r="DK17" s="80"/>
      <c r="DL17" s="80"/>
      <c r="DM17" s="80"/>
      <c r="DN17" s="80"/>
      <c r="DO17" s="22"/>
      <c r="DP17" s="9"/>
      <c r="DQ17" s="9"/>
      <c r="DR17" s="66"/>
      <c r="DS17" s="202"/>
      <c r="DT17" s="26"/>
      <c r="DU17" s="201"/>
      <c r="DV17" s="201"/>
      <c r="DW17" s="201"/>
      <c r="DX17" s="26"/>
      <c r="DY17" s="22"/>
      <c r="DZ17" s="9"/>
      <c r="EA17" s="9"/>
      <c r="EB17" s="66"/>
      <c r="EC17" s="83"/>
      <c r="ED17" s="26"/>
      <c r="EE17" s="80"/>
      <c r="EF17" s="80"/>
      <c r="EG17" s="80"/>
      <c r="EH17" s="80"/>
      <c r="EI17" s="22"/>
      <c r="EJ17" s="9"/>
      <c r="EK17" s="9"/>
      <c r="EL17" s="66"/>
      <c r="EM17" s="83"/>
      <c r="EN17" s="26"/>
      <c r="EO17" s="80"/>
      <c r="EP17" s="80"/>
      <c r="EQ17" s="80"/>
      <c r="ER17" s="80"/>
      <c r="ES17" s="22"/>
      <c r="ET17" s="9"/>
      <c r="EU17" s="9"/>
      <c r="EV17" s="72"/>
      <c r="FF17" s="72"/>
      <c r="FP17" s="72"/>
      <c r="FZ17" s="72"/>
      <c r="GJ17" s="72"/>
      <c r="GT17" s="72"/>
      <c r="HD17" s="72"/>
      <c r="HN17" s="72"/>
      <c r="HX17" s="72"/>
      <c r="IH17" s="72"/>
    </row>
    <row r="18" spans="1:242" s="1" customFormat="1" x14ac:dyDescent="0.3">
      <c r="A18" s="623" t="str">
        <f ca="1">IF(ISBLANK('Data Summary'!A20),"",'Data Summary'!A20)</f>
        <v/>
      </c>
      <c r="B18" s="66"/>
      <c r="C18" s="11"/>
      <c r="D18" s="53"/>
      <c r="E18" s="32"/>
      <c r="F18" s="32"/>
      <c r="G18" s="5"/>
      <c r="H18" s="26"/>
      <c r="I18" s="22"/>
      <c r="J18" s="9"/>
      <c r="K18" s="9"/>
      <c r="L18" s="66"/>
      <c r="M18" s="11"/>
      <c r="N18" s="53"/>
      <c r="O18" s="32"/>
      <c r="P18" s="32"/>
      <c r="Q18" s="5"/>
      <c r="R18" s="26"/>
      <c r="S18" s="22"/>
      <c r="T18" s="9"/>
      <c r="U18" s="9"/>
      <c r="V18" s="66"/>
      <c r="W18" s="83"/>
      <c r="X18" s="26"/>
      <c r="Y18" s="32"/>
      <c r="Z18" s="32"/>
      <c r="AA18" s="80"/>
      <c r="AB18" s="80"/>
      <c r="AC18" s="22"/>
      <c r="AD18" s="9"/>
      <c r="AE18" s="9"/>
      <c r="AF18" s="66"/>
      <c r="AG18" s="83"/>
      <c r="AH18" s="26"/>
      <c r="AI18" s="32"/>
      <c r="AJ18" s="32"/>
      <c r="AK18" s="80"/>
      <c r="AL18" s="80"/>
      <c r="AM18" s="22"/>
      <c r="AN18" s="9"/>
      <c r="AO18" s="9"/>
      <c r="AP18" s="66"/>
      <c r="AQ18" s="83"/>
      <c r="AR18" s="26"/>
      <c r="AS18" s="32"/>
      <c r="AT18" s="32"/>
      <c r="AU18" s="80"/>
      <c r="AV18" s="80"/>
      <c r="AW18" s="22"/>
      <c r="AX18" s="9"/>
      <c r="AY18" s="9"/>
      <c r="AZ18" s="66"/>
      <c r="BA18" s="83"/>
      <c r="BB18" s="26"/>
      <c r="BC18" s="32"/>
      <c r="BD18" s="32"/>
      <c r="BE18" s="80"/>
      <c r="BF18" s="80"/>
      <c r="BG18" s="22"/>
      <c r="BH18" s="9"/>
      <c r="BI18" s="9"/>
      <c r="BJ18" s="66"/>
      <c r="BK18" s="83"/>
      <c r="BL18" s="26"/>
      <c r="BM18" s="32"/>
      <c r="BN18" s="32"/>
      <c r="BO18" s="80"/>
      <c r="BP18" s="80"/>
      <c r="BQ18" s="22"/>
      <c r="BR18" s="9"/>
      <c r="BS18" s="9"/>
      <c r="BT18" s="66"/>
      <c r="BU18" s="83"/>
      <c r="BV18" s="26"/>
      <c r="BW18" s="32"/>
      <c r="BX18" s="32"/>
      <c r="BY18" s="80"/>
      <c r="BZ18" s="80"/>
      <c r="CA18" s="22"/>
      <c r="CB18" s="9"/>
      <c r="CC18" s="9"/>
      <c r="CD18" s="66"/>
      <c r="CE18" s="83"/>
      <c r="CF18" s="26"/>
      <c r="CG18" s="32"/>
      <c r="CH18" s="32"/>
      <c r="CI18" s="80"/>
      <c r="CJ18" s="80"/>
      <c r="CK18" s="22"/>
      <c r="CL18" s="9"/>
      <c r="CM18" s="9"/>
      <c r="CN18" s="66" t="s">
        <v>260</v>
      </c>
      <c r="CO18" s="83">
        <v>0.5</v>
      </c>
      <c r="CP18" s="26">
        <v>0.1697792869269949</v>
      </c>
      <c r="CQ18" s="32"/>
      <c r="CR18" s="32"/>
      <c r="CS18" s="80"/>
      <c r="CT18" s="80"/>
      <c r="CU18" s="22"/>
      <c r="CV18" s="9"/>
      <c r="CW18" s="9"/>
      <c r="CX18" s="66" t="s">
        <v>288</v>
      </c>
      <c r="CY18" s="202">
        <v>1</v>
      </c>
      <c r="CZ18" s="26">
        <f>2/CZ31*100</f>
        <v>0.20661157024793389</v>
      </c>
      <c r="DA18" s="32"/>
      <c r="DB18" s="32"/>
      <c r="DC18" s="201"/>
      <c r="DD18" s="26"/>
      <c r="DE18" s="22"/>
      <c r="DF18" s="9"/>
      <c r="DG18" s="9"/>
      <c r="DH18" s="66"/>
      <c r="DI18" s="83"/>
      <c r="DJ18" s="26"/>
      <c r="DK18" s="32"/>
      <c r="DL18" s="32"/>
      <c r="DM18" s="80"/>
      <c r="DN18" s="80"/>
      <c r="DO18" s="22"/>
      <c r="DP18" s="9"/>
      <c r="DQ18" s="9"/>
      <c r="DR18" s="66"/>
      <c r="DS18" s="202"/>
      <c r="DT18" s="26"/>
      <c r="DU18" s="32"/>
      <c r="DV18" s="32"/>
      <c r="DW18" s="201"/>
      <c r="DX18" s="26"/>
      <c r="DY18" s="22"/>
      <c r="DZ18" s="9"/>
      <c r="EA18" s="9"/>
      <c r="EB18" s="66"/>
      <c r="EC18" s="83"/>
      <c r="ED18" s="26"/>
      <c r="EE18" s="32"/>
      <c r="EF18" s="32"/>
      <c r="EG18" s="80"/>
      <c r="EH18" s="80"/>
      <c r="EI18" s="22"/>
      <c r="EJ18" s="9"/>
      <c r="EK18" s="9"/>
      <c r="EL18" s="66"/>
      <c r="EM18" s="83"/>
      <c r="EN18" s="26"/>
      <c r="EO18" s="32"/>
      <c r="EP18" s="32"/>
      <c r="EQ18" s="80"/>
      <c r="ER18" s="80"/>
      <c r="ES18" s="22"/>
      <c r="ET18" s="9"/>
      <c r="EU18" s="9"/>
      <c r="EV18" s="72"/>
      <c r="FF18" s="72"/>
      <c r="FP18" s="72"/>
      <c r="FZ18" s="72"/>
      <c r="GJ18" s="72"/>
      <c r="GT18" s="72"/>
      <c r="HD18" s="72"/>
      <c r="HN18" s="72"/>
      <c r="HX18" s="72"/>
      <c r="IH18" s="72"/>
    </row>
    <row r="19" spans="1:242" s="1" customFormat="1" x14ac:dyDescent="0.3">
      <c r="A19" s="623" t="str">
        <f ca="1">IF(ISBLANK('Data Summary'!A21),"",'Data Summary'!A21)</f>
        <v/>
      </c>
      <c r="B19" s="66"/>
      <c r="C19" s="4"/>
      <c r="D19" s="53"/>
      <c r="E19" s="32"/>
      <c r="F19" s="32"/>
      <c r="G19" s="32"/>
      <c r="H19" s="26"/>
      <c r="I19" s="33"/>
      <c r="J19" s="9"/>
      <c r="K19" s="9"/>
      <c r="L19" s="66"/>
      <c r="M19" s="4"/>
      <c r="N19" s="53"/>
      <c r="O19" s="32"/>
      <c r="P19" s="32"/>
      <c r="Q19" s="32"/>
      <c r="R19" s="26"/>
      <c r="S19" s="33"/>
      <c r="T19" s="9"/>
      <c r="U19" s="9"/>
      <c r="V19" s="66"/>
      <c r="W19" s="4"/>
      <c r="X19" s="26"/>
      <c r="Y19" s="32"/>
      <c r="Z19" s="32"/>
      <c r="AA19" s="32"/>
      <c r="AB19" s="32"/>
      <c r="AC19" s="33"/>
      <c r="AD19" s="9"/>
      <c r="AE19" s="9"/>
      <c r="AF19" s="66"/>
      <c r="AG19" s="4"/>
      <c r="AH19" s="26"/>
      <c r="AI19" s="32"/>
      <c r="AJ19" s="32"/>
      <c r="AK19" s="32"/>
      <c r="AL19" s="32"/>
      <c r="AM19" s="33"/>
      <c r="AN19" s="9"/>
      <c r="AO19" s="9"/>
      <c r="AP19" s="66"/>
      <c r="AQ19" s="4"/>
      <c r="AR19" s="26"/>
      <c r="AS19" s="32"/>
      <c r="AT19" s="32"/>
      <c r="AU19" s="32"/>
      <c r="AV19" s="32"/>
      <c r="AW19" s="33"/>
      <c r="AX19" s="9"/>
      <c r="AY19" s="9"/>
      <c r="AZ19" s="66"/>
      <c r="BA19" s="4"/>
      <c r="BB19" s="26"/>
      <c r="BC19" s="32"/>
      <c r="BD19" s="32"/>
      <c r="BE19" s="32"/>
      <c r="BF19" s="32"/>
      <c r="BG19" s="33"/>
      <c r="BH19" s="9"/>
      <c r="BI19" s="9"/>
      <c r="BJ19" s="66"/>
      <c r="BK19" s="4"/>
      <c r="BL19" s="26"/>
      <c r="BM19" s="32"/>
      <c r="BN19" s="32"/>
      <c r="BO19" s="32"/>
      <c r="BP19" s="32"/>
      <c r="BQ19" s="33"/>
      <c r="BR19" s="9"/>
      <c r="BS19" s="9"/>
      <c r="BT19" s="66"/>
      <c r="BU19" s="4"/>
      <c r="BV19" s="26"/>
      <c r="BW19" s="32"/>
      <c r="BX19" s="32"/>
      <c r="BY19" s="32"/>
      <c r="BZ19" s="32"/>
      <c r="CA19" s="33"/>
      <c r="CB19" s="9"/>
      <c r="CC19" s="9"/>
      <c r="CD19" s="66"/>
      <c r="CE19" s="4"/>
      <c r="CF19" s="26"/>
      <c r="CG19" s="32"/>
      <c r="CH19" s="32"/>
      <c r="CI19" s="32"/>
      <c r="CJ19" s="32"/>
      <c r="CK19" s="33"/>
      <c r="CL19" s="9"/>
      <c r="CM19" s="9"/>
      <c r="CN19" s="66"/>
      <c r="CO19" s="4"/>
      <c r="CP19" s="26"/>
      <c r="CQ19" s="32"/>
      <c r="CR19" s="32"/>
      <c r="CS19" s="32"/>
      <c r="CT19" s="32"/>
      <c r="CU19" s="33"/>
      <c r="CV19" s="9"/>
      <c r="CW19" s="9"/>
      <c r="CX19" s="66"/>
      <c r="CY19" s="4"/>
      <c r="CZ19" s="53"/>
      <c r="DA19" s="32"/>
      <c r="DB19" s="32"/>
      <c r="DC19" s="32"/>
      <c r="DD19" s="26"/>
      <c r="DE19" s="33"/>
      <c r="DF19" s="9"/>
      <c r="DG19" s="9"/>
      <c r="DH19" s="66"/>
      <c r="DI19" s="4"/>
      <c r="DJ19" s="26"/>
      <c r="DK19" s="32"/>
      <c r="DL19" s="32"/>
      <c r="DM19" s="32"/>
      <c r="DN19" s="32"/>
      <c r="DO19" s="33"/>
      <c r="DP19" s="9"/>
      <c r="DQ19" s="9"/>
      <c r="DR19" s="66"/>
      <c r="DS19" s="4"/>
      <c r="DT19" s="53"/>
      <c r="DU19" s="32"/>
      <c r="DV19" s="32"/>
      <c r="DW19" s="32"/>
      <c r="DX19" s="26"/>
      <c r="DY19" s="33"/>
      <c r="DZ19" s="9"/>
      <c r="EA19" s="9"/>
      <c r="EB19" s="66"/>
      <c r="EC19" s="4"/>
      <c r="ED19" s="26"/>
      <c r="EE19" s="32"/>
      <c r="EF19" s="32"/>
      <c r="EG19" s="32"/>
      <c r="EH19" s="32"/>
      <c r="EI19" s="33"/>
      <c r="EJ19" s="9"/>
      <c r="EK19" s="9"/>
      <c r="EL19" s="66"/>
      <c r="EM19" s="4"/>
      <c r="EN19" s="26"/>
      <c r="EO19" s="32"/>
      <c r="EP19" s="32"/>
      <c r="EQ19" s="32"/>
      <c r="ER19" s="32"/>
      <c r="ES19" s="33"/>
      <c r="ET19" s="9"/>
      <c r="EU19" s="9"/>
      <c r="EV19" s="72"/>
      <c r="FF19" s="72"/>
      <c r="FP19" s="72"/>
      <c r="FZ19" s="72"/>
      <c r="GJ19" s="72"/>
      <c r="GT19" s="72"/>
      <c r="HD19" s="72"/>
      <c r="HN19" s="72"/>
      <c r="HX19" s="72"/>
      <c r="IH19" s="72"/>
    </row>
    <row r="20" spans="1:242" s="1" customFormat="1" x14ac:dyDescent="0.3">
      <c r="A20" s="623" t="str">
        <f ca="1">IF(ISBLANK('Data Summary'!A22),"",'Data Summary'!A22)</f>
        <v/>
      </c>
      <c r="B20" s="66"/>
      <c r="C20" s="4"/>
      <c r="D20" s="54"/>
      <c r="E20" s="32"/>
      <c r="F20" s="32"/>
      <c r="G20" s="32"/>
      <c r="H20" s="32"/>
      <c r="I20" s="34"/>
      <c r="J20" s="9"/>
      <c r="K20" s="9"/>
      <c r="L20" s="66"/>
      <c r="M20" s="4"/>
      <c r="N20" s="54"/>
      <c r="O20" s="32"/>
      <c r="P20" s="32"/>
      <c r="Q20" s="32"/>
      <c r="R20" s="32"/>
      <c r="S20" s="34"/>
      <c r="T20" s="9"/>
      <c r="U20" s="9"/>
      <c r="V20" s="66"/>
      <c r="W20" s="4"/>
      <c r="X20" s="32"/>
      <c r="Y20" s="32"/>
      <c r="Z20" s="32"/>
      <c r="AA20" s="32"/>
      <c r="AB20" s="32"/>
      <c r="AC20" s="34"/>
      <c r="AD20" s="9"/>
      <c r="AE20" s="9"/>
      <c r="AF20" s="66"/>
      <c r="AG20" s="4"/>
      <c r="AH20" s="32"/>
      <c r="AI20" s="32"/>
      <c r="AJ20" s="32"/>
      <c r="AK20" s="32"/>
      <c r="AL20" s="32"/>
      <c r="AM20" s="34"/>
      <c r="AN20" s="9"/>
      <c r="AO20" s="9"/>
      <c r="AP20" s="66"/>
      <c r="AQ20" s="4"/>
      <c r="AR20" s="32"/>
      <c r="AS20" s="32"/>
      <c r="AT20" s="32"/>
      <c r="AU20" s="32"/>
      <c r="AV20" s="32"/>
      <c r="AW20" s="34"/>
      <c r="AX20" s="9"/>
      <c r="AY20" s="9"/>
      <c r="AZ20" s="66"/>
      <c r="BA20" s="4"/>
      <c r="BB20" s="32"/>
      <c r="BC20" s="32"/>
      <c r="BD20" s="32"/>
      <c r="BE20" s="32"/>
      <c r="BF20" s="32"/>
      <c r="BG20" s="34"/>
      <c r="BH20" s="9"/>
      <c r="BI20" s="9"/>
      <c r="BJ20" s="66"/>
      <c r="BK20" s="4"/>
      <c r="BL20" s="32"/>
      <c r="BM20" s="32"/>
      <c r="BN20" s="32"/>
      <c r="BO20" s="32"/>
      <c r="BP20" s="32"/>
      <c r="BQ20" s="34"/>
      <c r="BR20" s="9"/>
      <c r="BS20" s="9"/>
      <c r="BT20" s="66"/>
      <c r="BU20" s="4"/>
      <c r="BV20" s="32"/>
      <c r="BW20" s="32"/>
      <c r="BX20" s="32"/>
      <c r="BY20" s="32"/>
      <c r="BZ20" s="32"/>
      <c r="CA20" s="34"/>
      <c r="CB20" s="9"/>
      <c r="CC20" s="9"/>
      <c r="CD20" s="66"/>
      <c r="CE20" s="4"/>
      <c r="CF20" s="32"/>
      <c r="CG20" s="32"/>
      <c r="CH20" s="32"/>
      <c r="CI20" s="32"/>
      <c r="CJ20" s="32"/>
      <c r="CK20" s="34"/>
      <c r="CL20" s="9"/>
      <c r="CM20" s="9"/>
      <c r="CN20" s="66"/>
      <c r="CO20" s="4"/>
      <c r="CP20" s="32"/>
      <c r="CQ20" s="32"/>
      <c r="CR20" s="32"/>
      <c r="CS20" s="32"/>
      <c r="CT20" s="32"/>
      <c r="CU20" s="34"/>
      <c r="CV20" s="9"/>
      <c r="CW20" s="9"/>
      <c r="CX20" s="66"/>
      <c r="CY20" s="4"/>
      <c r="CZ20" s="54"/>
      <c r="DA20" s="32"/>
      <c r="DB20" s="32"/>
      <c r="DC20" s="32"/>
      <c r="DD20" s="32"/>
      <c r="DE20" s="34"/>
      <c r="DF20" s="9"/>
      <c r="DG20" s="9"/>
      <c r="DH20" s="66"/>
      <c r="DI20" s="4"/>
      <c r="DJ20" s="32"/>
      <c r="DK20" s="32"/>
      <c r="DL20" s="32"/>
      <c r="DM20" s="32"/>
      <c r="DN20" s="32"/>
      <c r="DO20" s="34"/>
      <c r="DP20" s="9"/>
      <c r="DQ20" s="9"/>
      <c r="DR20" s="66"/>
      <c r="DS20" s="4"/>
      <c r="DT20" s="54"/>
      <c r="DU20" s="32"/>
      <c r="DV20" s="32"/>
      <c r="DW20" s="32"/>
      <c r="DX20" s="32"/>
      <c r="DY20" s="34"/>
      <c r="DZ20" s="9"/>
      <c r="EA20" s="9"/>
      <c r="EB20" s="66"/>
      <c r="EC20" s="4"/>
      <c r="ED20" s="32"/>
      <c r="EE20" s="32"/>
      <c r="EF20" s="32"/>
      <c r="EG20" s="32"/>
      <c r="EH20" s="32"/>
      <c r="EI20" s="34"/>
      <c r="EJ20" s="9"/>
      <c r="EK20" s="9"/>
      <c r="EL20" s="66"/>
      <c r="EM20" s="4"/>
      <c r="EN20" s="32"/>
      <c r="EO20" s="32"/>
      <c r="EP20" s="32"/>
      <c r="EQ20" s="32"/>
      <c r="ER20" s="32"/>
      <c r="ES20" s="34"/>
      <c r="ET20" s="9"/>
      <c r="EU20" s="9"/>
      <c r="EV20" s="72"/>
      <c r="FF20" s="72"/>
      <c r="FP20" s="72"/>
      <c r="FZ20" s="72"/>
      <c r="GJ20" s="72"/>
      <c r="GT20" s="72"/>
      <c r="HD20" s="72"/>
      <c r="HN20" s="72"/>
      <c r="HX20" s="72"/>
      <c r="IH20" s="72"/>
    </row>
    <row r="21" spans="1:242" s="1" customFormat="1" x14ac:dyDescent="0.3">
      <c r="A21" s="623" t="str">
        <f ca="1">IF(ISBLANK('Data Summary'!A23),"",'Data Summary'!A23)</f>
        <v/>
      </c>
      <c r="B21" s="66"/>
      <c r="C21" s="11"/>
      <c r="D21" s="55"/>
      <c r="E21" s="5"/>
      <c r="F21" s="5"/>
      <c r="G21" s="5"/>
      <c r="H21" s="5"/>
      <c r="I21" s="34"/>
      <c r="J21" s="9"/>
      <c r="K21" s="9"/>
      <c r="L21" s="66"/>
      <c r="M21" s="11"/>
      <c r="N21" s="55"/>
      <c r="O21" s="5"/>
      <c r="P21" s="5"/>
      <c r="Q21" s="5"/>
      <c r="R21" s="5"/>
      <c r="S21" s="34"/>
      <c r="T21" s="9"/>
      <c r="U21" s="9"/>
      <c r="V21" s="66"/>
      <c r="W21" s="83"/>
      <c r="X21" s="80"/>
      <c r="Y21" s="80"/>
      <c r="Z21" s="80"/>
      <c r="AA21" s="80"/>
      <c r="AB21" s="80"/>
      <c r="AC21" s="34"/>
      <c r="AD21" s="9"/>
      <c r="AE21" s="9"/>
      <c r="AF21" s="66"/>
      <c r="AG21" s="83"/>
      <c r="AH21" s="80"/>
      <c r="AI21" s="80"/>
      <c r="AJ21" s="80"/>
      <c r="AK21" s="80"/>
      <c r="AL21" s="80"/>
      <c r="AM21" s="34"/>
      <c r="AN21" s="9"/>
      <c r="AO21" s="9"/>
      <c r="AP21" s="66"/>
      <c r="AQ21" s="83"/>
      <c r="AR21" s="80"/>
      <c r="AS21" s="80"/>
      <c r="AT21" s="80"/>
      <c r="AU21" s="80"/>
      <c r="AV21" s="80"/>
      <c r="AW21" s="34"/>
      <c r="AX21" s="9"/>
      <c r="AY21" s="9"/>
      <c r="AZ21" s="66"/>
      <c r="BA21" s="83"/>
      <c r="BB21" s="80"/>
      <c r="BC21" s="80"/>
      <c r="BD21" s="80"/>
      <c r="BE21" s="80"/>
      <c r="BF21" s="80"/>
      <c r="BG21" s="34"/>
      <c r="BH21" s="9"/>
      <c r="BI21" s="9"/>
      <c r="BJ21" s="66"/>
      <c r="BK21" s="83"/>
      <c r="BL21" s="80"/>
      <c r="BM21" s="80"/>
      <c r="BN21" s="80"/>
      <c r="BO21" s="80"/>
      <c r="BP21" s="80"/>
      <c r="BQ21" s="34"/>
      <c r="BR21" s="9"/>
      <c r="BS21" s="9"/>
      <c r="BT21" s="66"/>
      <c r="BU21" s="83"/>
      <c r="BV21" s="80"/>
      <c r="BW21" s="80"/>
      <c r="BX21" s="80"/>
      <c r="BY21" s="80"/>
      <c r="BZ21" s="80"/>
      <c r="CA21" s="34"/>
      <c r="CB21" s="9"/>
      <c r="CC21" s="9"/>
      <c r="CD21" s="66"/>
      <c r="CE21" s="83"/>
      <c r="CF21" s="80"/>
      <c r="CG21" s="80"/>
      <c r="CH21" s="80"/>
      <c r="CI21" s="80"/>
      <c r="CJ21" s="80"/>
      <c r="CK21" s="34"/>
      <c r="CL21" s="9"/>
      <c r="CM21" s="9"/>
      <c r="CN21" s="66"/>
      <c r="CO21" s="83"/>
      <c r="CP21" s="80"/>
      <c r="CQ21" s="80"/>
      <c r="CR21" s="80"/>
      <c r="CS21" s="80"/>
      <c r="CT21" s="80"/>
      <c r="CU21" s="34"/>
      <c r="CV21" s="9"/>
      <c r="CW21" s="9"/>
      <c r="CX21" s="66"/>
      <c r="CY21" s="202"/>
      <c r="CZ21" s="203"/>
      <c r="DA21" s="201"/>
      <c r="DB21" s="201"/>
      <c r="DC21" s="201"/>
      <c r="DD21" s="201"/>
      <c r="DE21" s="34"/>
      <c r="DF21" s="9"/>
      <c r="DG21" s="9"/>
      <c r="DH21" s="66"/>
      <c r="DI21" s="83"/>
      <c r="DJ21" s="80"/>
      <c r="DK21" s="80"/>
      <c r="DL21" s="80"/>
      <c r="DM21" s="80"/>
      <c r="DN21" s="80"/>
      <c r="DO21" s="34"/>
      <c r="DP21" s="9"/>
      <c r="DQ21" s="9"/>
      <c r="DR21" s="66"/>
      <c r="DS21" s="202"/>
      <c r="DT21" s="203"/>
      <c r="DU21" s="201"/>
      <c r="DV21" s="201"/>
      <c r="DW21" s="201"/>
      <c r="DX21" s="201"/>
      <c r="DY21" s="34"/>
      <c r="DZ21" s="9"/>
      <c r="EA21" s="9"/>
      <c r="EB21" s="66"/>
      <c r="EC21" s="83"/>
      <c r="ED21" s="80"/>
      <c r="EE21" s="80"/>
      <c r="EF21" s="80"/>
      <c r="EG21" s="80"/>
      <c r="EH21" s="80"/>
      <c r="EI21" s="34"/>
      <c r="EJ21" s="9"/>
      <c r="EK21" s="9"/>
      <c r="EL21" s="66"/>
      <c r="EM21" s="83"/>
      <c r="EN21" s="80"/>
      <c r="EO21" s="80"/>
      <c r="EP21" s="80"/>
      <c r="EQ21" s="80"/>
      <c r="ER21" s="80"/>
      <c r="ES21" s="34"/>
      <c r="ET21" s="9"/>
      <c r="EU21" s="9"/>
      <c r="EV21" s="72"/>
      <c r="FF21" s="72"/>
      <c r="FP21" s="72"/>
      <c r="FZ21" s="72"/>
      <c r="GJ21" s="72"/>
      <c r="GT21" s="72"/>
      <c r="HD21" s="72"/>
      <c r="HN21" s="72"/>
      <c r="HX21" s="72"/>
      <c r="IH21" s="72"/>
    </row>
    <row r="22" spans="1:242" s="1" customFormat="1" x14ac:dyDescent="0.3">
      <c r="A22" s="623" t="str">
        <f ca="1">IF(ISBLANK('Data Summary'!A24),"",'Data Summary'!A24)</f>
        <v/>
      </c>
      <c r="B22" s="66"/>
      <c r="C22" s="11"/>
      <c r="D22" s="55"/>
      <c r="E22" s="5"/>
      <c r="F22" s="5"/>
      <c r="G22" s="5"/>
      <c r="H22" s="5"/>
      <c r="I22" s="22"/>
      <c r="J22" s="9"/>
      <c r="K22" s="9"/>
      <c r="L22" s="66"/>
      <c r="M22" s="11"/>
      <c r="N22" s="55"/>
      <c r="O22" s="5"/>
      <c r="P22" s="5"/>
      <c r="Q22" s="5"/>
      <c r="R22" s="5"/>
      <c r="S22" s="22"/>
      <c r="T22" s="9"/>
      <c r="U22" s="9"/>
      <c r="V22" s="66"/>
      <c r="W22" s="83"/>
      <c r="X22" s="80"/>
      <c r="Y22" s="80"/>
      <c r="Z22" s="80"/>
      <c r="AA22" s="80"/>
      <c r="AB22" s="80"/>
      <c r="AC22" s="22"/>
      <c r="AD22" s="9"/>
      <c r="AE22" s="9"/>
      <c r="AF22" s="66"/>
      <c r="AG22" s="83"/>
      <c r="AH22" s="80"/>
      <c r="AI22" s="80"/>
      <c r="AJ22" s="80"/>
      <c r="AK22" s="80"/>
      <c r="AL22" s="80"/>
      <c r="AM22" s="22"/>
      <c r="AN22" s="9"/>
      <c r="AO22" s="9"/>
      <c r="AP22" s="66"/>
      <c r="AQ22" s="83"/>
      <c r="AR22" s="80"/>
      <c r="AS22" s="80"/>
      <c r="AT22" s="80"/>
      <c r="AU22" s="80"/>
      <c r="AV22" s="80"/>
      <c r="AW22" s="22"/>
      <c r="AX22" s="9"/>
      <c r="AY22" s="9"/>
      <c r="AZ22" s="66"/>
      <c r="BA22" s="83"/>
      <c r="BB22" s="80"/>
      <c r="BC22" s="80"/>
      <c r="BD22" s="80"/>
      <c r="BE22" s="80"/>
      <c r="BF22" s="80"/>
      <c r="BG22" s="22"/>
      <c r="BH22" s="9"/>
      <c r="BI22" s="9"/>
      <c r="BJ22" s="66"/>
      <c r="BK22" s="83"/>
      <c r="BL22" s="80"/>
      <c r="BM22" s="80"/>
      <c r="BN22" s="80"/>
      <c r="BO22" s="80"/>
      <c r="BP22" s="80"/>
      <c r="BQ22" s="22"/>
      <c r="BR22" s="9"/>
      <c r="BS22" s="9"/>
      <c r="BT22" s="66"/>
      <c r="BU22" s="83"/>
      <c r="BV22" s="80"/>
      <c r="BW22" s="80"/>
      <c r="BX22" s="80"/>
      <c r="BY22" s="80"/>
      <c r="BZ22" s="80"/>
      <c r="CA22" s="22"/>
      <c r="CB22" s="9"/>
      <c r="CC22" s="9"/>
      <c r="CD22" s="66"/>
      <c r="CE22" s="83"/>
      <c r="CF22" s="80"/>
      <c r="CG22" s="80"/>
      <c r="CH22" s="80"/>
      <c r="CI22" s="80"/>
      <c r="CJ22" s="80"/>
      <c r="CK22" s="22"/>
      <c r="CL22" s="9"/>
      <c r="CM22" s="9"/>
      <c r="CN22" s="66"/>
      <c r="CO22" s="83"/>
      <c r="CP22" s="80"/>
      <c r="CQ22" s="80"/>
      <c r="CR22" s="80"/>
      <c r="CS22" s="80"/>
      <c r="CT22" s="80"/>
      <c r="CU22" s="22"/>
      <c r="CV22" s="9"/>
      <c r="CW22" s="9"/>
      <c r="CX22" s="66"/>
      <c r="CY22" s="202"/>
      <c r="CZ22" s="203"/>
      <c r="DA22" s="201"/>
      <c r="DB22" s="201"/>
      <c r="DC22" s="201"/>
      <c r="DD22" s="201"/>
      <c r="DE22" s="22"/>
      <c r="DF22" s="9"/>
      <c r="DG22" s="9"/>
      <c r="DH22" s="66"/>
      <c r="DI22" s="83"/>
      <c r="DJ22" s="80"/>
      <c r="DK22" s="80"/>
      <c r="DL22" s="80"/>
      <c r="DM22" s="80"/>
      <c r="DN22" s="80"/>
      <c r="DO22" s="22"/>
      <c r="DP22" s="9"/>
      <c r="DQ22" s="9"/>
      <c r="DR22" s="66"/>
      <c r="DS22" s="202"/>
      <c r="DT22" s="203"/>
      <c r="DU22" s="201"/>
      <c r="DV22" s="201"/>
      <c r="DW22" s="201"/>
      <c r="DX22" s="201"/>
      <c r="DY22" s="22"/>
      <c r="DZ22" s="9"/>
      <c r="EA22" s="9"/>
      <c r="EB22" s="66"/>
      <c r="EC22" s="83"/>
      <c r="ED22" s="80"/>
      <c r="EE22" s="80"/>
      <c r="EF22" s="80"/>
      <c r="EG22" s="80"/>
      <c r="EH22" s="80"/>
      <c r="EI22" s="22"/>
      <c r="EJ22" s="9"/>
      <c r="EK22" s="9"/>
      <c r="EL22" s="66"/>
      <c r="EM22" s="83"/>
      <c r="EN22" s="80"/>
      <c r="EO22" s="80"/>
      <c r="EP22" s="80"/>
      <c r="EQ22" s="80"/>
      <c r="ER22" s="80"/>
      <c r="ES22" s="22"/>
      <c r="ET22" s="9"/>
      <c r="EU22" s="9"/>
      <c r="EV22" s="72"/>
      <c r="FF22" s="72"/>
      <c r="FP22" s="72"/>
      <c r="FZ22" s="72"/>
      <c r="GJ22" s="72"/>
      <c r="GT22" s="72"/>
      <c r="HD22" s="72"/>
      <c r="HN22" s="72"/>
      <c r="HX22" s="72"/>
      <c r="IH22" s="72"/>
    </row>
    <row r="23" spans="1:242" s="1" customFormat="1" x14ac:dyDescent="0.3">
      <c r="A23" s="623" t="str">
        <f ca="1">IF(ISBLANK('Data Summary'!A25),"",'Data Summary'!A25)</f>
        <v/>
      </c>
      <c r="B23" s="66"/>
      <c r="C23" s="11"/>
      <c r="D23" s="5"/>
      <c r="E23" s="5"/>
      <c r="F23" s="5"/>
      <c r="G23" s="5"/>
      <c r="H23" s="5"/>
      <c r="I23" s="22"/>
      <c r="J23" s="9"/>
      <c r="K23" s="9"/>
      <c r="L23" s="66"/>
      <c r="M23" s="11"/>
      <c r="N23" s="5"/>
      <c r="O23" s="5"/>
      <c r="P23" s="5"/>
      <c r="Q23" s="5"/>
      <c r="R23" s="5"/>
      <c r="S23" s="22"/>
      <c r="T23" s="9"/>
      <c r="U23" s="9"/>
      <c r="V23" s="66"/>
      <c r="W23" s="83"/>
      <c r="X23" s="80"/>
      <c r="Y23" s="80"/>
      <c r="Z23" s="80"/>
      <c r="AA23" s="80"/>
      <c r="AB23" s="80"/>
      <c r="AC23" s="22"/>
      <c r="AD23" s="9"/>
      <c r="AE23" s="9"/>
      <c r="AF23" s="66"/>
      <c r="AG23" s="83"/>
      <c r="AH23" s="80"/>
      <c r="AI23" s="80"/>
      <c r="AJ23" s="80"/>
      <c r="AK23" s="80"/>
      <c r="AL23" s="80"/>
      <c r="AM23" s="22"/>
      <c r="AN23" s="9"/>
      <c r="AO23" s="9"/>
      <c r="AP23" s="66"/>
      <c r="AQ23" s="83"/>
      <c r="AR23" s="80"/>
      <c r="AS23" s="80"/>
      <c r="AT23" s="80"/>
      <c r="AU23" s="80"/>
      <c r="AV23" s="80"/>
      <c r="AW23" s="22"/>
      <c r="AX23" s="9"/>
      <c r="AY23" s="9"/>
      <c r="AZ23" s="66"/>
      <c r="BA23" s="83"/>
      <c r="BB23" s="80"/>
      <c r="BC23" s="80"/>
      <c r="BD23" s="80"/>
      <c r="BE23" s="80"/>
      <c r="BF23" s="80"/>
      <c r="BG23" s="22"/>
      <c r="BH23" s="9"/>
      <c r="BI23" s="9"/>
      <c r="BJ23" s="66"/>
      <c r="BK23" s="83"/>
      <c r="BL23" s="80"/>
      <c r="BM23" s="80"/>
      <c r="BN23" s="80"/>
      <c r="BO23" s="80"/>
      <c r="BP23" s="80"/>
      <c r="BQ23" s="22"/>
      <c r="BR23" s="9"/>
      <c r="BS23" s="9"/>
      <c r="BT23" s="66"/>
      <c r="BU23" s="83"/>
      <c r="BV23" s="80"/>
      <c r="BW23" s="80"/>
      <c r="BX23" s="80"/>
      <c r="BY23" s="80"/>
      <c r="BZ23" s="80"/>
      <c r="CA23" s="22"/>
      <c r="CB23" s="9"/>
      <c r="CC23" s="9"/>
      <c r="CD23" s="66"/>
      <c r="CE23" s="83"/>
      <c r="CF23" s="80"/>
      <c r="CG23" s="80"/>
      <c r="CH23" s="80"/>
      <c r="CI23" s="80"/>
      <c r="CJ23" s="80"/>
      <c r="CK23" s="22"/>
      <c r="CL23" s="9"/>
      <c r="CM23" s="9"/>
      <c r="CN23" s="66"/>
      <c r="CO23" s="83"/>
      <c r="CP23" s="80"/>
      <c r="CQ23" s="80"/>
      <c r="CR23" s="80"/>
      <c r="CS23" s="80"/>
      <c r="CT23" s="80"/>
      <c r="CU23" s="22"/>
      <c r="CV23" s="9"/>
      <c r="CW23" s="9"/>
      <c r="CX23" s="66"/>
      <c r="CY23" s="202"/>
      <c r="CZ23" s="201"/>
      <c r="DA23" s="201"/>
      <c r="DB23" s="201"/>
      <c r="DC23" s="201"/>
      <c r="DD23" s="201"/>
      <c r="DE23" s="22"/>
      <c r="DF23" s="9"/>
      <c r="DG23" s="9"/>
      <c r="DH23" s="66"/>
      <c r="DI23" s="83"/>
      <c r="DJ23" s="80"/>
      <c r="DK23" s="80"/>
      <c r="DL23" s="80"/>
      <c r="DM23" s="80"/>
      <c r="DN23" s="80"/>
      <c r="DO23" s="22"/>
      <c r="DP23" s="9"/>
      <c r="DQ23" s="9"/>
      <c r="DR23" s="66"/>
      <c r="DS23" s="202"/>
      <c r="DT23" s="201"/>
      <c r="DU23" s="201"/>
      <c r="DV23" s="201"/>
      <c r="DW23" s="201"/>
      <c r="DX23" s="201"/>
      <c r="DY23" s="22"/>
      <c r="DZ23" s="9"/>
      <c r="EA23" s="9"/>
      <c r="EB23" s="66"/>
      <c r="EC23" s="83"/>
      <c r="ED23" s="80"/>
      <c r="EE23" s="80"/>
      <c r="EF23" s="80"/>
      <c r="EG23" s="80"/>
      <c r="EH23" s="80"/>
      <c r="EI23" s="22"/>
      <c r="EJ23" s="9"/>
      <c r="EK23" s="9"/>
      <c r="EL23" s="66"/>
      <c r="EM23" s="83"/>
      <c r="EN23" s="80"/>
      <c r="EO23" s="80"/>
      <c r="EP23" s="80"/>
      <c r="EQ23" s="80"/>
      <c r="ER23" s="80"/>
      <c r="ES23" s="22"/>
      <c r="ET23" s="9"/>
      <c r="EU23" s="9"/>
      <c r="EV23" s="72"/>
      <c r="FF23" s="72"/>
      <c r="FP23" s="72"/>
      <c r="FZ23" s="72"/>
      <c r="GJ23" s="72"/>
      <c r="GT23" s="72"/>
      <c r="HD23" s="72"/>
      <c r="HN23" s="72"/>
      <c r="HX23" s="72"/>
      <c r="IH23" s="72"/>
    </row>
    <row r="24" spans="1:242" s="1" customFormat="1" x14ac:dyDescent="0.3">
      <c r="A24" s="623" t="str">
        <f ca="1">IF(ISBLANK('Data Summary'!A26),"",'Data Summary'!A26)</f>
        <v/>
      </c>
      <c r="B24" s="66"/>
      <c r="C24" s="11"/>
      <c r="D24" s="5"/>
      <c r="E24" s="5"/>
      <c r="F24" s="5"/>
      <c r="G24" s="5"/>
      <c r="H24" s="5"/>
      <c r="I24" s="22"/>
      <c r="J24" s="9"/>
      <c r="K24" s="9"/>
      <c r="L24" s="66"/>
      <c r="M24" s="11"/>
      <c r="N24" s="5"/>
      <c r="O24" s="5"/>
      <c r="P24" s="5"/>
      <c r="Q24" s="5"/>
      <c r="R24" s="5"/>
      <c r="S24" s="22"/>
      <c r="T24" s="9"/>
      <c r="U24" s="9"/>
      <c r="V24" s="66"/>
      <c r="W24" s="83"/>
      <c r="X24" s="80"/>
      <c r="Y24" s="80"/>
      <c r="Z24" s="80"/>
      <c r="AA24" s="80"/>
      <c r="AB24" s="80"/>
      <c r="AC24" s="22"/>
      <c r="AD24" s="9"/>
      <c r="AE24" s="9"/>
      <c r="AF24" s="66"/>
      <c r="AG24" s="83"/>
      <c r="AH24" s="80"/>
      <c r="AI24" s="80"/>
      <c r="AJ24" s="80"/>
      <c r="AK24" s="80"/>
      <c r="AL24" s="80"/>
      <c r="AM24" s="22"/>
      <c r="AN24" s="9"/>
      <c r="AO24" s="9"/>
      <c r="AP24" s="66"/>
      <c r="AQ24" s="83"/>
      <c r="AR24" s="80"/>
      <c r="AS24" s="80"/>
      <c r="AT24" s="80"/>
      <c r="AU24" s="80"/>
      <c r="AV24" s="80"/>
      <c r="AW24" s="22"/>
      <c r="AX24" s="9"/>
      <c r="AY24" s="9"/>
      <c r="AZ24" s="66"/>
      <c r="BA24" s="83"/>
      <c r="BB24" s="80"/>
      <c r="BC24" s="80"/>
      <c r="BD24" s="80"/>
      <c r="BE24" s="80"/>
      <c r="BF24" s="80"/>
      <c r="BG24" s="22"/>
      <c r="BH24" s="9"/>
      <c r="BI24" s="9"/>
      <c r="BJ24" s="66"/>
      <c r="BK24" s="83"/>
      <c r="BL24" s="80"/>
      <c r="BM24" s="80"/>
      <c r="BN24" s="80"/>
      <c r="BO24" s="80"/>
      <c r="BP24" s="80"/>
      <c r="BQ24" s="22"/>
      <c r="BR24" s="9"/>
      <c r="BS24" s="9"/>
      <c r="BT24" s="66"/>
      <c r="BU24" s="83"/>
      <c r="BV24" s="80"/>
      <c r="BW24" s="80"/>
      <c r="BX24" s="80"/>
      <c r="BY24" s="80"/>
      <c r="BZ24" s="80"/>
      <c r="CA24" s="22"/>
      <c r="CB24" s="9"/>
      <c r="CC24" s="9"/>
      <c r="CD24" s="66"/>
      <c r="CE24" s="83"/>
      <c r="CF24" s="80"/>
      <c r="CG24" s="80"/>
      <c r="CH24" s="80"/>
      <c r="CI24" s="80"/>
      <c r="CJ24" s="80"/>
      <c r="CK24" s="22"/>
      <c r="CL24" s="9"/>
      <c r="CM24" s="9"/>
      <c r="CN24" s="66"/>
      <c r="CO24" s="83"/>
      <c r="CP24" s="80"/>
      <c r="CQ24" s="80"/>
      <c r="CR24" s="80"/>
      <c r="CS24" s="80"/>
      <c r="CT24" s="80"/>
      <c r="CU24" s="22"/>
      <c r="CV24" s="9"/>
      <c r="CW24" s="9"/>
      <c r="CX24" s="66"/>
      <c r="CY24" s="202"/>
      <c r="CZ24" s="201"/>
      <c r="DA24" s="201"/>
      <c r="DB24" s="201"/>
      <c r="DC24" s="201"/>
      <c r="DD24" s="201"/>
      <c r="DE24" s="22"/>
      <c r="DF24" s="9"/>
      <c r="DG24" s="9"/>
      <c r="DH24" s="66"/>
      <c r="DI24" s="83"/>
      <c r="DJ24" s="80"/>
      <c r="DK24" s="80"/>
      <c r="DL24" s="80"/>
      <c r="DM24" s="80"/>
      <c r="DN24" s="80"/>
      <c r="DO24" s="22"/>
      <c r="DP24" s="9"/>
      <c r="DQ24" s="9"/>
      <c r="DR24" s="66"/>
      <c r="DS24" s="202"/>
      <c r="DT24" s="201"/>
      <c r="DU24" s="201"/>
      <c r="DV24" s="201"/>
      <c r="DW24" s="201"/>
      <c r="DX24" s="201"/>
      <c r="DY24" s="22"/>
      <c r="DZ24" s="9"/>
      <c r="EA24" s="9"/>
      <c r="EB24" s="66"/>
      <c r="EC24" s="83"/>
      <c r="ED24" s="80"/>
      <c r="EE24" s="80"/>
      <c r="EF24" s="80"/>
      <c r="EG24" s="80"/>
      <c r="EH24" s="80"/>
      <c r="EI24" s="22"/>
      <c r="EJ24" s="9"/>
      <c r="EK24" s="9"/>
      <c r="EL24" s="66"/>
      <c r="EM24" s="83"/>
      <c r="EN24" s="80"/>
      <c r="EO24" s="80"/>
      <c r="EP24" s="80"/>
      <c r="EQ24" s="80"/>
      <c r="ER24" s="80"/>
      <c r="ES24" s="22"/>
      <c r="ET24" s="9"/>
      <c r="EU24" s="9"/>
      <c r="EV24" s="72"/>
      <c r="FF24" s="72"/>
      <c r="FP24" s="72"/>
      <c r="FZ24" s="72"/>
      <c r="GJ24" s="72"/>
      <c r="GT24" s="72"/>
      <c r="HD24" s="72"/>
      <c r="HN24" s="72"/>
      <c r="HX24" s="72"/>
      <c r="IH24" s="72"/>
    </row>
    <row r="25" spans="1:242" s="1" customFormat="1" x14ac:dyDescent="0.3">
      <c r="A25" s="623" t="str">
        <f ca="1">IF(ISBLANK('Data Summary'!A27),"",'Data Summary'!A27)</f>
        <v/>
      </c>
      <c r="B25" s="66"/>
      <c r="C25" s="11"/>
      <c r="D25" s="5"/>
      <c r="E25" s="5"/>
      <c r="F25" s="5"/>
      <c r="G25" s="5"/>
      <c r="H25" s="5"/>
      <c r="I25" s="22"/>
      <c r="J25" s="9"/>
      <c r="K25" s="9"/>
      <c r="L25" s="66"/>
      <c r="M25" s="11"/>
      <c r="N25" s="5"/>
      <c r="O25" s="5"/>
      <c r="P25" s="5"/>
      <c r="Q25" s="5"/>
      <c r="R25" s="5"/>
      <c r="S25" s="22"/>
      <c r="T25" s="9"/>
      <c r="U25" s="9"/>
      <c r="V25" s="66"/>
      <c r="W25" s="83"/>
      <c r="X25" s="80"/>
      <c r="Y25" s="80"/>
      <c r="Z25" s="80"/>
      <c r="AA25" s="80"/>
      <c r="AB25" s="80"/>
      <c r="AC25" s="22"/>
      <c r="AD25" s="9"/>
      <c r="AE25" s="9"/>
      <c r="AF25" s="66"/>
      <c r="AG25" s="83"/>
      <c r="AH25" s="80"/>
      <c r="AI25" s="80"/>
      <c r="AJ25" s="80"/>
      <c r="AK25" s="80"/>
      <c r="AL25" s="80"/>
      <c r="AM25" s="22"/>
      <c r="AN25" s="9"/>
      <c r="AO25" s="9"/>
      <c r="AP25" s="66"/>
      <c r="AQ25" s="83"/>
      <c r="AR25" s="80"/>
      <c r="AS25" s="80"/>
      <c r="AT25" s="80"/>
      <c r="AU25" s="80"/>
      <c r="AV25" s="80"/>
      <c r="AW25" s="22"/>
      <c r="AX25" s="9"/>
      <c r="AY25" s="9"/>
      <c r="AZ25" s="66"/>
      <c r="BA25" s="83"/>
      <c r="BB25" s="80"/>
      <c r="BC25" s="80"/>
      <c r="BD25" s="80"/>
      <c r="BE25" s="80"/>
      <c r="BF25" s="80"/>
      <c r="BG25" s="22"/>
      <c r="BH25" s="9"/>
      <c r="BI25" s="9"/>
      <c r="BJ25" s="66"/>
      <c r="BK25" s="83"/>
      <c r="BL25" s="80"/>
      <c r="BM25" s="80"/>
      <c r="BN25" s="80"/>
      <c r="BO25" s="80"/>
      <c r="BP25" s="80"/>
      <c r="BQ25" s="22"/>
      <c r="BR25" s="9"/>
      <c r="BS25" s="9"/>
      <c r="BT25" s="66"/>
      <c r="BU25" s="83"/>
      <c r="BV25" s="80"/>
      <c r="BW25" s="80"/>
      <c r="BX25" s="80"/>
      <c r="BY25" s="80"/>
      <c r="BZ25" s="80"/>
      <c r="CA25" s="22"/>
      <c r="CB25" s="9"/>
      <c r="CC25" s="9"/>
      <c r="CD25" s="66"/>
      <c r="CE25" s="83"/>
      <c r="CF25" s="80"/>
      <c r="CG25" s="80"/>
      <c r="CH25" s="80"/>
      <c r="CI25" s="80"/>
      <c r="CJ25" s="80"/>
      <c r="CK25" s="22"/>
      <c r="CL25" s="9"/>
      <c r="CM25" s="9"/>
      <c r="CN25" s="66"/>
      <c r="CO25" s="83"/>
      <c r="CP25" s="80"/>
      <c r="CQ25" s="80"/>
      <c r="CR25" s="80"/>
      <c r="CS25" s="80"/>
      <c r="CT25" s="80"/>
      <c r="CU25" s="22"/>
      <c r="CV25" s="9"/>
      <c r="CW25" s="9"/>
      <c r="CX25" s="66"/>
      <c r="CY25" s="202"/>
      <c r="CZ25" s="201"/>
      <c r="DA25" s="201"/>
      <c r="DB25" s="201"/>
      <c r="DC25" s="201"/>
      <c r="DD25" s="201"/>
      <c r="DE25" s="22"/>
      <c r="DF25" s="9"/>
      <c r="DG25" s="9"/>
      <c r="DH25" s="66"/>
      <c r="DI25" s="83"/>
      <c r="DJ25" s="80"/>
      <c r="DK25" s="80"/>
      <c r="DL25" s="80"/>
      <c r="DM25" s="80"/>
      <c r="DN25" s="80"/>
      <c r="DO25" s="22"/>
      <c r="DP25" s="9"/>
      <c r="DQ25" s="9"/>
      <c r="DR25" s="66"/>
      <c r="DS25" s="202"/>
      <c r="DT25" s="201"/>
      <c r="DU25" s="201"/>
      <c r="DV25" s="201"/>
      <c r="DW25" s="201"/>
      <c r="DX25" s="201"/>
      <c r="DY25" s="22"/>
      <c r="DZ25" s="9"/>
      <c r="EA25" s="9"/>
      <c r="EB25" s="66"/>
      <c r="EC25" s="83"/>
      <c r="ED25" s="80"/>
      <c r="EE25" s="80"/>
      <c r="EF25" s="80"/>
      <c r="EG25" s="80"/>
      <c r="EH25" s="80"/>
      <c r="EI25" s="22"/>
      <c r="EJ25" s="9"/>
      <c r="EK25" s="9"/>
      <c r="EL25" s="66"/>
      <c r="EM25" s="83"/>
      <c r="EN25" s="80"/>
      <c r="EO25" s="80"/>
      <c r="EP25" s="80"/>
      <c r="EQ25" s="80"/>
      <c r="ER25" s="80"/>
      <c r="ES25" s="22"/>
      <c r="ET25" s="9"/>
      <c r="EU25" s="9"/>
      <c r="EV25" s="72"/>
      <c r="FF25" s="72"/>
      <c r="FP25" s="72"/>
      <c r="FZ25" s="72"/>
      <c r="GJ25" s="72"/>
      <c r="GT25" s="72"/>
      <c r="HD25" s="72"/>
      <c r="HN25" s="72"/>
      <c r="HX25" s="72"/>
      <c r="IH25" s="72"/>
    </row>
    <row r="26" spans="1:242" s="1" customFormat="1" ht="83.25" customHeight="1" x14ac:dyDescent="0.3">
      <c r="A26" s="623" t="str">
        <f ca="1">IF(ISBLANK('Data Summary'!A28),"",'Data Summary'!A28)</f>
        <v/>
      </c>
      <c r="B26" s="67" t="str">
        <f>HLOOKUP(Introduction!$G$4,nametranslations,111,FALSE)</f>
        <v>Notes</v>
      </c>
      <c r="C26" s="369" t="s">
        <v>151</v>
      </c>
      <c r="D26" s="369"/>
      <c r="E26" s="369"/>
      <c r="F26" s="369"/>
      <c r="G26" s="369"/>
      <c r="H26" s="369"/>
      <c r="I26" s="370"/>
      <c r="J26" s="9"/>
      <c r="K26" s="9"/>
      <c r="L26" s="67" t="str">
        <f>HLOOKUP(Introduction!$G$4,nametranslations,111,FALSE)</f>
        <v>Notes</v>
      </c>
      <c r="M26" s="369" t="s">
        <v>166</v>
      </c>
      <c r="N26" s="369"/>
      <c r="O26" s="369"/>
      <c r="P26" s="369"/>
      <c r="Q26" s="369"/>
      <c r="R26" s="369"/>
      <c r="S26" s="370"/>
      <c r="T26" s="9"/>
      <c r="U26" s="9"/>
      <c r="V26" s="67" t="str">
        <f>HLOOKUP(Introduction!$G$4,nametranslations,111,FALSE)</f>
        <v>Notes</v>
      </c>
      <c r="W26" s="365" t="s">
        <v>210</v>
      </c>
      <c r="X26" s="366"/>
      <c r="Y26" s="366"/>
      <c r="Z26" s="366"/>
      <c r="AA26" s="366"/>
      <c r="AB26" s="366"/>
      <c r="AC26" s="367"/>
      <c r="AD26" s="9"/>
      <c r="AE26" s="9"/>
      <c r="AF26" s="67" t="str">
        <f>HLOOKUP(Introduction!$G$4,nametranslations,111,FALSE)</f>
        <v>Notes</v>
      </c>
      <c r="AG26" s="365" t="s">
        <v>211</v>
      </c>
      <c r="AH26" s="366"/>
      <c r="AI26" s="366"/>
      <c r="AJ26" s="366"/>
      <c r="AK26" s="366"/>
      <c r="AL26" s="366"/>
      <c r="AM26" s="367"/>
      <c r="AN26" s="9"/>
      <c r="AO26" s="9"/>
      <c r="AP26" s="67" t="str">
        <f>HLOOKUP(Introduction!$G$4,nametranslations,111,FALSE)</f>
        <v>Notes</v>
      </c>
      <c r="AQ26" s="365" t="s">
        <v>208</v>
      </c>
      <c r="AR26" s="366"/>
      <c r="AS26" s="366"/>
      <c r="AT26" s="366"/>
      <c r="AU26" s="366"/>
      <c r="AV26" s="366"/>
      <c r="AW26" s="367"/>
      <c r="AX26" s="9"/>
      <c r="AY26" s="9"/>
      <c r="AZ26" s="67" t="str">
        <f>HLOOKUP(Introduction!$G$4,nametranslations,111,FALSE)</f>
        <v>Notes</v>
      </c>
      <c r="BA26" s="365" t="s">
        <v>308</v>
      </c>
      <c r="BB26" s="366"/>
      <c r="BC26" s="366"/>
      <c r="BD26" s="366"/>
      <c r="BE26" s="366"/>
      <c r="BF26" s="366"/>
      <c r="BG26" s="367"/>
      <c r="BH26" s="9"/>
      <c r="BI26" s="9"/>
      <c r="BJ26" s="67" t="str">
        <f>HLOOKUP(Introduction!$G$4,nametranslations,111,FALSE)</f>
        <v>Notes</v>
      </c>
      <c r="BK26" s="365" t="s">
        <v>251</v>
      </c>
      <c r="BL26" s="366"/>
      <c r="BM26" s="366"/>
      <c r="BN26" s="366"/>
      <c r="BO26" s="366"/>
      <c r="BP26" s="366"/>
      <c r="BQ26" s="367"/>
      <c r="BR26" s="9"/>
      <c r="BS26" s="9"/>
      <c r="BT26" s="67" t="str">
        <f>HLOOKUP(Introduction!$G$4,nametranslations,111,FALSE)</f>
        <v>Notes</v>
      </c>
      <c r="BU26" s="365" t="s">
        <v>307</v>
      </c>
      <c r="BV26" s="366"/>
      <c r="BW26" s="366"/>
      <c r="BX26" s="366"/>
      <c r="BY26" s="366"/>
      <c r="BZ26" s="366"/>
      <c r="CA26" s="367"/>
      <c r="CB26" s="9"/>
      <c r="CC26" s="9"/>
      <c r="CD26" s="67" t="str">
        <f>HLOOKUP(Introduction!$G$4,nametranslations,111,FALSE)</f>
        <v>Notes</v>
      </c>
      <c r="CE26" s="365" t="s">
        <v>252</v>
      </c>
      <c r="CF26" s="366"/>
      <c r="CG26" s="366"/>
      <c r="CH26" s="366"/>
      <c r="CI26" s="366"/>
      <c r="CJ26" s="366"/>
      <c r="CK26" s="367"/>
      <c r="CL26" s="9"/>
      <c r="CM26" s="9"/>
      <c r="CN26" s="67" t="str">
        <f>HLOOKUP(Introduction!$G$4,nametranslations,111,FALSE)</f>
        <v>Notes</v>
      </c>
      <c r="CO26" s="365" t="s">
        <v>261</v>
      </c>
      <c r="CP26" s="366"/>
      <c r="CQ26" s="366"/>
      <c r="CR26" s="366"/>
      <c r="CS26" s="366"/>
      <c r="CT26" s="366"/>
      <c r="CU26" s="367"/>
      <c r="CV26" s="9"/>
      <c r="CW26" s="9"/>
      <c r="CX26" s="67" t="str">
        <f>HLOOKUP(Introduction!$G$4,nametranslations,111,FALSE)</f>
        <v>Notes</v>
      </c>
      <c r="CY26" s="365" t="s">
        <v>289</v>
      </c>
      <c r="CZ26" s="366"/>
      <c r="DA26" s="366"/>
      <c r="DB26" s="366"/>
      <c r="DC26" s="366"/>
      <c r="DD26" s="366"/>
      <c r="DE26" s="367"/>
      <c r="DF26" s="9"/>
      <c r="DG26" s="9"/>
      <c r="DH26" s="67" t="str">
        <f>HLOOKUP(Introduction!$G$4,nametranslations,111,FALSE)</f>
        <v>Notes</v>
      </c>
      <c r="DI26" s="365"/>
      <c r="DJ26" s="366"/>
      <c r="DK26" s="366"/>
      <c r="DL26" s="366"/>
      <c r="DM26" s="366"/>
      <c r="DN26" s="366"/>
      <c r="DO26" s="367"/>
      <c r="DP26" s="9"/>
      <c r="DQ26" s="9"/>
      <c r="DR26" s="67" t="str">
        <f>HLOOKUP(Introduction!$G$4,nametranslations,111,FALSE)</f>
        <v>Notes</v>
      </c>
      <c r="DS26" s="365" t="s">
        <v>300</v>
      </c>
      <c r="DT26" s="366"/>
      <c r="DU26" s="366"/>
      <c r="DV26" s="366"/>
      <c r="DW26" s="366"/>
      <c r="DX26" s="366"/>
      <c r="DY26" s="367"/>
      <c r="DZ26" s="9"/>
      <c r="EA26" s="9"/>
      <c r="EB26" s="67" t="str">
        <f>HLOOKUP(Introduction!$G$4,nametranslations,111,FALSE)</f>
        <v>Notes</v>
      </c>
      <c r="EC26" s="365" t="s">
        <v>300</v>
      </c>
      <c r="ED26" s="366"/>
      <c r="EE26" s="366"/>
      <c r="EF26" s="366"/>
      <c r="EG26" s="366"/>
      <c r="EH26" s="366"/>
      <c r="EI26" s="367"/>
      <c r="EJ26" s="9"/>
      <c r="EK26" s="9"/>
      <c r="EL26" s="67"/>
      <c r="EM26" s="365"/>
      <c r="EN26" s="366"/>
      <c r="EO26" s="366"/>
      <c r="EP26" s="366"/>
      <c r="EQ26" s="366"/>
      <c r="ER26" s="366"/>
      <c r="ES26" s="367"/>
      <c r="ET26" s="9"/>
      <c r="EU26" s="9"/>
      <c r="EV26" s="72"/>
      <c r="FF26" s="72"/>
      <c r="FP26" s="72"/>
      <c r="FZ26" s="72"/>
      <c r="GJ26" s="72"/>
      <c r="GT26" s="72"/>
      <c r="HD26" s="72"/>
      <c r="HN26" s="72"/>
      <c r="HX26" s="72"/>
      <c r="IH26" s="72"/>
    </row>
    <row r="27" spans="1:242" s="1" customFormat="1" ht="15.75" customHeight="1" x14ac:dyDescent="0.3">
      <c r="A27" s="191" t="str">
        <f ca="1">IF(ISBLANK('Data Summary'!A29),"",'Data Summary'!A29)</f>
        <v/>
      </c>
      <c r="B27" s="67"/>
      <c r="C27" s="10" t="str">
        <f>HLOOKUP(Introduction!$G$4,nametranslations,112,FALSE)</f>
        <v>Facility estimate used</v>
      </c>
      <c r="D27" s="28" t="s">
        <v>143</v>
      </c>
      <c r="E27" s="28" t="s">
        <v>143</v>
      </c>
      <c r="F27" s="28" t="s">
        <v>143</v>
      </c>
      <c r="G27" s="56"/>
      <c r="H27" s="56"/>
      <c r="I27" s="50"/>
      <c r="J27" s="9"/>
      <c r="K27" s="9"/>
      <c r="L27" s="67"/>
      <c r="M27" s="10" t="str">
        <f>HLOOKUP(Introduction!$G$4,nametranslations,112,FALSE)</f>
        <v>Facility estimate used</v>
      </c>
      <c r="N27" s="28"/>
      <c r="O27" s="28"/>
      <c r="P27" s="28"/>
      <c r="Q27" s="56"/>
      <c r="R27" s="56"/>
      <c r="S27" s="50"/>
      <c r="T27" s="9"/>
      <c r="U27" s="9"/>
      <c r="V27" s="67"/>
      <c r="W27" s="10" t="str">
        <f>HLOOKUP(Introduction!$G$4,nametranslations,112,FALSE)</f>
        <v>Facility estimate used</v>
      </c>
      <c r="X27" s="28" t="s">
        <v>143</v>
      </c>
      <c r="Y27" s="28"/>
      <c r="Z27" s="28"/>
      <c r="AA27" s="28"/>
      <c r="AB27" s="28" t="s">
        <v>143</v>
      </c>
      <c r="AC27" s="49" t="s">
        <v>143</v>
      </c>
      <c r="AD27" s="9"/>
      <c r="AE27" s="9"/>
      <c r="AF27" s="67"/>
      <c r="AG27" s="10" t="str">
        <f>HLOOKUP(Introduction!$G$4,nametranslations,112,FALSE)</f>
        <v>Facility estimate used</v>
      </c>
      <c r="AH27" s="28" t="s">
        <v>143</v>
      </c>
      <c r="AI27" s="28"/>
      <c r="AJ27" s="28"/>
      <c r="AK27" s="28"/>
      <c r="AL27" s="28" t="s">
        <v>143</v>
      </c>
      <c r="AM27" s="49" t="s">
        <v>143</v>
      </c>
      <c r="AN27" s="9"/>
      <c r="AO27" s="9"/>
      <c r="AP27" s="67"/>
      <c r="AQ27" s="10" t="str">
        <f>HLOOKUP(Introduction!$G$4,nametranslations,112,FALSE)</f>
        <v>Facility estimate used</v>
      </c>
      <c r="AR27" s="28"/>
      <c r="AS27" s="28"/>
      <c r="AT27" s="28"/>
      <c r="AU27" s="28"/>
      <c r="AV27" s="28"/>
      <c r="AW27" s="49"/>
      <c r="AX27" s="9"/>
      <c r="AY27" s="9"/>
      <c r="AZ27" s="67"/>
      <c r="BA27" s="10" t="str">
        <f>HLOOKUP(Introduction!$G$4,nametranslations,112,FALSE)</f>
        <v>Facility estimate used</v>
      </c>
      <c r="BB27" s="28" t="s">
        <v>209</v>
      </c>
      <c r="BC27" s="28"/>
      <c r="BD27" s="28"/>
      <c r="BE27" s="28"/>
      <c r="BF27" s="28" t="s">
        <v>209</v>
      </c>
      <c r="BG27" s="49" t="s">
        <v>209</v>
      </c>
      <c r="BH27" s="9"/>
      <c r="BI27" s="9"/>
      <c r="BJ27" s="67"/>
      <c r="BK27" s="10" t="str">
        <f>HLOOKUP(Introduction!$G$4,nametranslations,112,FALSE)</f>
        <v>Facility estimate used</v>
      </c>
      <c r="BL27" s="28" t="s">
        <v>143</v>
      </c>
      <c r="BM27" s="28"/>
      <c r="BN27" s="28"/>
      <c r="BO27" s="28"/>
      <c r="BP27" s="28"/>
      <c r="BQ27" s="49"/>
      <c r="BR27" s="9"/>
      <c r="BS27" s="9"/>
      <c r="BT27" s="67"/>
      <c r="BU27" s="10" t="str">
        <f>HLOOKUP(Introduction!$G$4,nametranslations,112,FALSE)</f>
        <v>Facility estimate used</v>
      </c>
      <c r="BV27" s="28" t="s">
        <v>209</v>
      </c>
      <c r="BW27" s="28"/>
      <c r="BX27" s="28"/>
      <c r="BY27" s="28"/>
      <c r="BZ27" s="28" t="s">
        <v>209</v>
      </c>
      <c r="CA27" s="49" t="s">
        <v>209</v>
      </c>
      <c r="CB27" s="9"/>
      <c r="CC27" s="9"/>
      <c r="CD27" s="67"/>
      <c r="CE27" s="10" t="str">
        <f>HLOOKUP(Introduction!$G$4,nametranslations,112,FALSE)</f>
        <v>Facility estimate used</v>
      </c>
      <c r="CF27" s="28" t="s">
        <v>143</v>
      </c>
      <c r="CG27" s="28"/>
      <c r="CH27" s="28"/>
      <c r="CI27" s="28"/>
      <c r="CJ27" s="28"/>
      <c r="CK27" s="49"/>
      <c r="CL27" s="9"/>
      <c r="CM27" s="9"/>
      <c r="CN27" s="67"/>
      <c r="CO27" s="10" t="str">
        <f>HLOOKUP(Introduction!$G$4,nametranslations,112,FALSE)</f>
        <v>Facility estimate used</v>
      </c>
      <c r="CP27" s="28" t="s">
        <v>209</v>
      </c>
      <c r="CQ27" s="28"/>
      <c r="CR27" s="28"/>
      <c r="CS27" s="28"/>
      <c r="CT27" s="28"/>
      <c r="CU27" s="49"/>
      <c r="CV27" s="9"/>
      <c r="CW27" s="9"/>
      <c r="CX27" s="67"/>
      <c r="CY27" s="10" t="str">
        <f>HLOOKUP(Introduction!$G$4,nametranslations,112,FALSE)</f>
        <v>Facility estimate used</v>
      </c>
      <c r="CZ27" s="28" t="s">
        <v>143</v>
      </c>
      <c r="DA27" s="28"/>
      <c r="DB27" s="28"/>
      <c r="DC27" s="28"/>
      <c r="DD27" s="28"/>
      <c r="DE27" s="49"/>
      <c r="DF27" s="9"/>
      <c r="DG27" s="9"/>
      <c r="DH27" s="67"/>
      <c r="DI27" s="10" t="str">
        <f>HLOOKUP(Introduction!$G$4,nametranslations,112,FALSE)</f>
        <v>Facility estimate used</v>
      </c>
      <c r="DJ27" s="28"/>
      <c r="DK27" s="28"/>
      <c r="DL27" s="28"/>
      <c r="DM27" s="28"/>
      <c r="DN27" s="28"/>
      <c r="DO27" s="49"/>
      <c r="DP27" s="9"/>
      <c r="DQ27" s="9"/>
      <c r="DR27" s="67"/>
      <c r="DS27" s="10" t="str">
        <f>HLOOKUP(Introduction!$G$4,nametranslations,112,FALSE)</f>
        <v>Facility estimate used</v>
      </c>
      <c r="DT27" s="28"/>
      <c r="DU27" s="28"/>
      <c r="DV27" s="28"/>
      <c r="DW27" s="28"/>
      <c r="DX27" s="28"/>
      <c r="DY27" s="49"/>
      <c r="DZ27" s="9"/>
      <c r="EA27" s="9"/>
      <c r="EB27" s="67"/>
      <c r="EC27" s="10" t="str">
        <f>HLOOKUP(Introduction!$G$4,nametranslations,112,FALSE)</f>
        <v>Facility estimate used</v>
      </c>
      <c r="ED27" s="28"/>
      <c r="EE27" s="28"/>
      <c r="EF27" s="28"/>
      <c r="EG27" s="28"/>
      <c r="EH27" s="28"/>
      <c r="EI27" s="49"/>
      <c r="EJ27" s="9"/>
      <c r="EK27" s="9"/>
      <c r="EL27" s="67"/>
      <c r="EM27" s="10"/>
      <c r="EN27" s="28"/>
      <c r="EO27" s="28"/>
      <c r="EP27" s="28"/>
      <c r="EQ27" s="28"/>
      <c r="ER27" s="28"/>
      <c r="ES27" s="49"/>
      <c r="ET27" s="9"/>
      <c r="EU27" s="9"/>
      <c r="EV27" s="72"/>
      <c r="FF27" s="72"/>
      <c r="FP27" s="72"/>
      <c r="FZ27" s="72"/>
      <c r="GJ27" s="72"/>
      <c r="GT27" s="72"/>
      <c r="HD27" s="72"/>
      <c r="HN27" s="72"/>
      <c r="HX27" s="72"/>
      <c r="IH27" s="72"/>
    </row>
    <row r="28" spans="1:242" s="1" customFormat="1" ht="15.75" customHeight="1" x14ac:dyDescent="0.3">
      <c r="A28" s="191" t="str">
        <f ca="1">IF(ISBLANK('Data Summary'!A30),"",'Data Summary'!A30)</f>
        <v/>
      </c>
      <c r="B28" s="67"/>
      <c r="C28" s="10" t="str">
        <f>HLOOKUP(Introduction!$G$4,nametranslations,113,FALSE)</f>
        <v>Improved estimate used</v>
      </c>
      <c r="D28" s="28" t="s">
        <v>143</v>
      </c>
      <c r="E28" s="28" t="s">
        <v>143</v>
      </c>
      <c r="F28" s="28" t="s">
        <v>143</v>
      </c>
      <c r="G28" s="28"/>
      <c r="H28" s="28"/>
      <c r="I28" s="49"/>
      <c r="J28" s="9"/>
      <c r="K28" s="9"/>
      <c r="L28" s="67"/>
      <c r="M28" s="10" t="str">
        <f>HLOOKUP(Introduction!$G$4,nametranslations,113,FALSE)</f>
        <v>Improved estimate used</v>
      </c>
      <c r="N28" s="28" t="s">
        <v>143</v>
      </c>
      <c r="O28" s="28"/>
      <c r="P28" s="28"/>
      <c r="Q28" s="28"/>
      <c r="R28" s="28"/>
      <c r="S28" s="49"/>
      <c r="T28" s="9"/>
      <c r="U28" s="9"/>
      <c r="V28" s="67"/>
      <c r="W28" s="10" t="str">
        <f>HLOOKUP(Introduction!$G$4,nametranslations,113,FALSE)</f>
        <v>Improved estimate used</v>
      </c>
      <c r="X28" s="28" t="s">
        <v>209</v>
      </c>
      <c r="Y28" s="28"/>
      <c r="Z28" s="28"/>
      <c r="AA28" s="28"/>
      <c r="AB28" s="28" t="s">
        <v>209</v>
      </c>
      <c r="AC28" s="49" t="s">
        <v>209</v>
      </c>
      <c r="AD28" s="9"/>
      <c r="AE28" s="9"/>
      <c r="AF28" s="67"/>
      <c r="AG28" s="10" t="str">
        <f>HLOOKUP(Introduction!$G$4,nametranslations,113,FALSE)</f>
        <v>Improved estimate used</v>
      </c>
      <c r="AH28" s="28" t="s">
        <v>209</v>
      </c>
      <c r="AI28" s="28"/>
      <c r="AJ28" s="28"/>
      <c r="AK28" s="28"/>
      <c r="AL28" s="28" t="s">
        <v>209</v>
      </c>
      <c r="AM28" s="49" t="s">
        <v>209</v>
      </c>
      <c r="AN28" s="9"/>
      <c r="AO28" s="9"/>
      <c r="AP28" s="67"/>
      <c r="AQ28" s="10" t="str">
        <f>HLOOKUP(Introduction!$G$4,nametranslations,113,FALSE)</f>
        <v>Improved estimate used</v>
      </c>
      <c r="AR28" s="28"/>
      <c r="AS28" s="28"/>
      <c r="AT28" s="28"/>
      <c r="AU28" s="28"/>
      <c r="AV28" s="28"/>
      <c r="AW28" s="49"/>
      <c r="AX28" s="9"/>
      <c r="AY28" s="9"/>
      <c r="AZ28" s="67"/>
      <c r="BA28" s="10" t="str">
        <f>HLOOKUP(Introduction!$G$4,nametranslations,113,FALSE)</f>
        <v>Improved estimate used</v>
      </c>
      <c r="BB28" s="28" t="s">
        <v>209</v>
      </c>
      <c r="BC28" s="28"/>
      <c r="BD28" s="28"/>
      <c r="BE28" s="28"/>
      <c r="BF28" s="28" t="s">
        <v>209</v>
      </c>
      <c r="BG28" s="49" t="s">
        <v>209</v>
      </c>
      <c r="BH28" s="9"/>
      <c r="BI28" s="9"/>
      <c r="BJ28" s="67"/>
      <c r="BK28" s="10" t="str">
        <f>HLOOKUP(Introduction!$G$4,nametranslations,113,FALSE)</f>
        <v>Improved estimate used</v>
      </c>
      <c r="BL28" s="28" t="s">
        <v>209</v>
      </c>
      <c r="BM28" s="28"/>
      <c r="BN28" s="28"/>
      <c r="BO28" s="28"/>
      <c r="BP28" s="28"/>
      <c r="BQ28" s="49"/>
      <c r="BR28" s="9"/>
      <c r="BS28" s="9"/>
      <c r="BT28" s="67"/>
      <c r="BU28" s="10" t="str">
        <f>HLOOKUP(Introduction!$G$4,nametranslations,113,FALSE)</f>
        <v>Improved estimate used</v>
      </c>
      <c r="BV28" s="28" t="s">
        <v>209</v>
      </c>
      <c r="BW28" s="28"/>
      <c r="BX28" s="28"/>
      <c r="BY28" s="28"/>
      <c r="BZ28" s="28" t="s">
        <v>209</v>
      </c>
      <c r="CA28" s="49" t="s">
        <v>209</v>
      </c>
      <c r="CB28" s="9"/>
      <c r="CC28" s="9"/>
      <c r="CD28" s="67"/>
      <c r="CE28" s="10" t="str">
        <f>HLOOKUP(Introduction!$G$4,nametranslations,113,FALSE)</f>
        <v>Improved estimate used</v>
      </c>
      <c r="CF28" s="28" t="s">
        <v>209</v>
      </c>
      <c r="CG28" s="28"/>
      <c r="CH28" s="28"/>
      <c r="CI28" s="28"/>
      <c r="CJ28" s="28"/>
      <c r="CK28" s="49"/>
      <c r="CL28" s="9"/>
      <c r="CM28" s="9"/>
      <c r="CN28" s="67"/>
      <c r="CO28" s="10" t="str">
        <f>HLOOKUP(Introduction!$G$4,nametranslations,113,FALSE)</f>
        <v>Improved estimate used</v>
      </c>
      <c r="CP28" s="28" t="s">
        <v>209</v>
      </c>
      <c r="CQ28" s="28"/>
      <c r="CR28" s="28"/>
      <c r="CS28" s="28"/>
      <c r="CT28" s="28"/>
      <c r="CU28" s="49"/>
      <c r="CV28" s="9"/>
      <c r="CW28" s="9"/>
      <c r="CX28" s="67"/>
      <c r="CY28" s="10" t="str">
        <f>HLOOKUP(Introduction!$G$4,nametranslations,113,FALSE)</f>
        <v>Improved estimate used</v>
      </c>
      <c r="CZ28" s="28" t="s">
        <v>143</v>
      </c>
      <c r="DA28" s="28"/>
      <c r="DB28" s="28"/>
      <c r="DC28" s="28"/>
      <c r="DD28" s="28"/>
      <c r="DE28" s="49"/>
      <c r="DF28" s="9"/>
      <c r="DG28" s="9"/>
      <c r="DH28" s="67"/>
      <c r="DI28" s="10" t="str">
        <f>HLOOKUP(Introduction!$G$4,nametranslations,113,FALSE)</f>
        <v>Improved estimate used</v>
      </c>
      <c r="DJ28" s="28"/>
      <c r="DK28" s="28"/>
      <c r="DL28" s="28"/>
      <c r="DM28" s="28"/>
      <c r="DN28" s="28"/>
      <c r="DO28" s="49"/>
      <c r="DP28" s="9"/>
      <c r="DQ28" s="9"/>
      <c r="DR28" s="67"/>
      <c r="DS28" s="10" t="str">
        <f>HLOOKUP(Introduction!$G$4,nametranslations,113,FALSE)</f>
        <v>Improved estimate used</v>
      </c>
      <c r="DT28" s="28"/>
      <c r="DU28" s="28"/>
      <c r="DV28" s="28"/>
      <c r="DW28" s="28"/>
      <c r="DX28" s="28"/>
      <c r="DY28" s="49"/>
      <c r="DZ28" s="9"/>
      <c r="EA28" s="9"/>
      <c r="EB28" s="67"/>
      <c r="EC28" s="10" t="str">
        <f>HLOOKUP(Introduction!$G$4,nametranslations,113,FALSE)</f>
        <v>Improved estimate used</v>
      </c>
      <c r="ED28" s="28"/>
      <c r="EE28" s="28"/>
      <c r="EF28" s="28"/>
      <c r="EG28" s="28"/>
      <c r="EH28" s="28"/>
      <c r="EI28" s="49"/>
      <c r="EJ28" s="9"/>
      <c r="EK28" s="9"/>
      <c r="EL28" s="67"/>
      <c r="EM28" s="10"/>
      <c r="EN28" s="28"/>
      <c r="EO28" s="28"/>
      <c r="EP28" s="28"/>
      <c r="EQ28" s="28"/>
      <c r="ER28" s="28"/>
      <c r="ES28" s="49"/>
      <c r="ET28" s="9"/>
      <c r="EU28" s="9"/>
      <c r="EV28" s="72"/>
      <c r="FF28" s="72"/>
      <c r="FP28" s="72"/>
      <c r="FZ28" s="72"/>
      <c r="GJ28" s="72"/>
      <c r="GT28" s="72"/>
      <c r="HD28" s="72"/>
      <c r="HN28" s="72"/>
      <c r="HX28" s="72"/>
      <c r="IH28" s="72"/>
    </row>
    <row r="29" spans="1:242" ht="15.75" customHeight="1" x14ac:dyDescent="0.3">
      <c r="A29" s="191" t="str">
        <f ca="1">IF(ISBLANK('Data Summary'!A31),"",'Data Summary'!A31)</f>
        <v/>
      </c>
      <c r="B29" s="67"/>
      <c r="C29" s="10" t="str">
        <f>HLOOKUP(Introduction!$G$4,nametranslations,114,FALSE)</f>
        <v>Basic estimate used</v>
      </c>
      <c r="D29" s="28" t="s">
        <v>143</v>
      </c>
      <c r="E29" s="28"/>
      <c r="F29" s="28"/>
      <c r="G29" s="28"/>
      <c r="H29" s="28"/>
      <c r="I29" s="49"/>
      <c r="J29" s="9"/>
      <c r="K29" s="9"/>
      <c r="L29" s="67"/>
      <c r="M29" s="10" t="str">
        <f>HLOOKUP(Introduction!$G$4,nametranslations,114,FALSE)</f>
        <v>Basic estimate used</v>
      </c>
      <c r="N29" s="28"/>
      <c r="O29" s="28"/>
      <c r="P29" s="28"/>
      <c r="Q29" s="28"/>
      <c r="R29" s="28"/>
      <c r="S29" s="49"/>
      <c r="T29" s="9"/>
      <c r="U29" s="9"/>
      <c r="V29" s="67"/>
      <c r="W29" s="10" t="str">
        <f>HLOOKUP(Introduction!$G$4,nametranslations,114,FALSE)</f>
        <v>Basic estimate used</v>
      </c>
      <c r="X29" s="28" t="s">
        <v>209</v>
      </c>
      <c r="Y29" s="28"/>
      <c r="Z29" s="28"/>
      <c r="AA29" s="28"/>
      <c r="AB29" s="28" t="s">
        <v>209</v>
      </c>
      <c r="AC29" s="49" t="s">
        <v>209</v>
      </c>
      <c r="AD29" s="9"/>
      <c r="AE29" s="9"/>
      <c r="AF29" s="67"/>
      <c r="AG29" s="10" t="str">
        <f>HLOOKUP(Introduction!$G$4,nametranslations,114,FALSE)</f>
        <v>Basic estimate used</v>
      </c>
      <c r="AH29" s="28" t="s">
        <v>209</v>
      </c>
      <c r="AI29" s="28"/>
      <c r="AJ29" s="28"/>
      <c r="AK29" s="28"/>
      <c r="AL29" s="28" t="s">
        <v>209</v>
      </c>
      <c r="AM29" s="49" t="s">
        <v>209</v>
      </c>
      <c r="AN29" s="9"/>
      <c r="AO29" s="9"/>
      <c r="AP29" s="67"/>
      <c r="AQ29" s="10" t="str">
        <f>HLOOKUP(Introduction!$G$4,nametranslations,114,FALSE)</f>
        <v>Basic estimate used</v>
      </c>
      <c r="AR29" s="28" t="s">
        <v>143</v>
      </c>
      <c r="AS29" s="28"/>
      <c r="AT29" s="28"/>
      <c r="AU29" s="28"/>
      <c r="AV29" s="28"/>
      <c r="AW29" s="49"/>
      <c r="AX29" s="9"/>
      <c r="AY29" s="9"/>
      <c r="AZ29" s="67"/>
      <c r="BA29" s="10" t="str">
        <f>HLOOKUP(Introduction!$G$4,nametranslations,114,FALSE)</f>
        <v>Basic estimate used</v>
      </c>
      <c r="BB29" s="28" t="s">
        <v>209</v>
      </c>
      <c r="BC29" s="28"/>
      <c r="BD29" s="28"/>
      <c r="BE29" s="28"/>
      <c r="BF29" s="28" t="s">
        <v>209</v>
      </c>
      <c r="BG29" s="49" t="s">
        <v>209</v>
      </c>
      <c r="BH29" s="9"/>
      <c r="BI29" s="9"/>
      <c r="BJ29" s="67"/>
      <c r="BK29" s="10" t="str">
        <f>HLOOKUP(Introduction!$G$4,nametranslations,114,FALSE)</f>
        <v>Basic estimate used</v>
      </c>
      <c r="BL29" s="28" t="s">
        <v>209</v>
      </c>
      <c r="BM29" s="28"/>
      <c r="BN29" s="28"/>
      <c r="BO29" s="28"/>
      <c r="BP29" s="28"/>
      <c r="BQ29" s="49"/>
      <c r="BR29" s="9"/>
      <c r="BS29" s="9"/>
      <c r="BT29" s="67"/>
      <c r="BU29" s="10" t="str">
        <f>HLOOKUP(Introduction!$G$4,nametranslations,114,FALSE)</f>
        <v>Basic estimate used</v>
      </c>
      <c r="BV29" s="28" t="s">
        <v>209</v>
      </c>
      <c r="BW29" s="28"/>
      <c r="BX29" s="28"/>
      <c r="BY29" s="28"/>
      <c r="BZ29" s="28" t="s">
        <v>209</v>
      </c>
      <c r="CA29" s="49" t="s">
        <v>209</v>
      </c>
      <c r="CB29" s="9"/>
      <c r="CC29" s="9"/>
      <c r="CD29" s="67"/>
      <c r="CE29" s="10" t="str">
        <f>HLOOKUP(Introduction!$G$4,nametranslations,114,FALSE)</f>
        <v>Basic estimate used</v>
      </c>
      <c r="CF29" s="28" t="s">
        <v>209</v>
      </c>
      <c r="CG29" s="28"/>
      <c r="CH29" s="28"/>
      <c r="CI29" s="28"/>
      <c r="CJ29" s="28"/>
      <c r="CK29" s="49"/>
      <c r="CL29" s="9"/>
      <c r="CM29" s="9"/>
      <c r="CN29" s="67"/>
      <c r="CO29" s="10" t="str">
        <f>HLOOKUP(Introduction!$G$4,nametranslations,114,FALSE)</f>
        <v>Basic estimate used</v>
      </c>
      <c r="CP29" s="28" t="s">
        <v>209</v>
      </c>
      <c r="CQ29" s="28"/>
      <c r="CR29" s="28"/>
      <c r="CS29" s="28"/>
      <c r="CT29" s="28"/>
      <c r="CU29" s="49"/>
      <c r="CV29" s="9"/>
      <c r="CW29" s="9"/>
      <c r="CX29" s="67"/>
      <c r="CY29" s="10" t="str">
        <f>HLOOKUP(Introduction!$G$4,nametranslations,114,FALSE)</f>
        <v>Basic estimate used</v>
      </c>
      <c r="CZ29" s="28" t="s">
        <v>143</v>
      </c>
      <c r="DA29" s="28"/>
      <c r="DB29" s="28"/>
      <c r="DC29" s="28"/>
      <c r="DD29" s="28"/>
      <c r="DE29" s="49"/>
      <c r="DF29" s="9"/>
      <c r="DG29" s="9"/>
      <c r="DH29" s="67"/>
      <c r="DI29" s="10" t="str">
        <f>HLOOKUP(Introduction!$G$4,nametranslations,114,FALSE)</f>
        <v>Basic estimate used</v>
      </c>
      <c r="DJ29" s="28" t="s">
        <v>143</v>
      </c>
      <c r="DK29" s="28"/>
      <c r="DL29" s="28"/>
      <c r="DM29" s="28"/>
      <c r="DN29" s="28"/>
      <c r="DO29" s="49"/>
      <c r="DP29" s="9"/>
      <c r="DQ29" s="9"/>
      <c r="DR29" s="67"/>
      <c r="DS29" s="10" t="str">
        <f>HLOOKUP(Introduction!$G$4,nametranslations,114,FALSE)</f>
        <v>Basic estimate used</v>
      </c>
      <c r="DT29" s="28"/>
      <c r="DU29" s="28"/>
      <c r="DV29" s="28"/>
      <c r="DW29" s="28"/>
      <c r="DX29" s="28"/>
      <c r="DY29" s="49"/>
      <c r="DZ29" s="9"/>
      <c r="EA29" s="9"/>
      <c r="EB29" s="67"/>
      <c r="EC29" s="10" t="str">
        <f>HLOOKUP(Introduction!$G$4,nametranslations,114,FALSE)</f>
        <v>Basic estimate used</v>
      </c>
      <c r="ED29" s="28"/>
      <c r="EE29" s="28"/>
      <c r="EF29" s="28"/>
      <c r="EG29" s="28"/>
      <c r="EH29" s="28"/>
      <c r="EI29" s="49"/>
      <c r="EJ29" s="9"/>
      <c r="EK29" s="9"/>
      <c r="EL29" s="67"/>
      <c r="EM29" s="10"/>
      <c r="EN29" s="28"/>
      <c r="EO29" s="28"/>
      <c r="EP29" s="28"/>
      <c r="EQ29" s="28"/>
      <c r="ER29" s="28"/>
      <c r="ES29" s="49"/>
      <c r="ET29" s="9"/>
      <c r="EU29" s="9"/>
    </row>
    <row r="30" spans="1:242" ht="15.75" customHeight="1" x14ac:dyDescent="0.3">
      <c r="A30" s="191" t="str">
        <f ca="1">IF(ISBLANK('Data Summary'!A32),"",'Data Summary'!A32)</f>
        <v/>
      </c>
      <c r="B30" s="68"/>
      <c r="C30" s="10" t="str">
        <f>HLOOKUP(Introduction!$G$4,nametranslations,115,FALSE)</f>
        <v>Number of schools total</v>
      </c>
      <c r="D30" s="35">
        <v>1526</v>
      </c>
      <c r="E30" s="35"/>
      <c r="F30" s="35"/>
      <c r="G30" s="36"/>
      <c r="H30" s="37"/>
      <c r="I30" s="38"/>
      <c r="J30" s="9"/>
      <c r="K30" s="9"/>
      <c r="L30" s="68"/>
      <c r="M30" s="10" t="str">
        <f>HLOOKUP(Introduction!$G$4,nametranslations,115,FALSE)</f>
        <v>Number of schools total</v>
      </c>
      <c r="N30" s="35">
        <v>1335</v>
      </c>
      <c r="O30" s="35"/>
      <c r="P30" s="35"/>
      <c r="Q30" s="36"/>
      <c r="R30" s="37"/>
      <c r="S30" s="38"/>
      <c r="T30" s="9"/>
      <c r="U30" s="9"/>
      <c r="V30" s="68"/>
      <c r="W30" s="10" t="str">
        <f>HLOOKUP(Introduction!$G$4,nametranslations,115,FALSE)</f>
        <v>Number of schools total</v>
      </c>
      <c r="X30" s="35"/>
      <c r="Y30" s="35"/>
      <c r="Z30" s="35"/>
      <c r="AA30" s="36"/>
      <c r="AB30" s="37"/>
      <c r="AC30" s="38"/>
      <c r="AD30" s="9"/>
      <c r="AE30" s="9"/>
      <c r="AF30" s="68"/>
      <c r="AG30" s="10" t="str">
        <f>HLOOKUP(Introduction!$G$4,nametranslations,115,FALSE)</f>
        <v>Number of schools total</v>
      </c>
      <c r="AH30" s="35"/>
      <c r="AI30" s="35"/>
      <c r="AJ30" s="35"/>
      <c r="AK30" s="36"/>
      <c r="AL30" s="37"/>
      <c r="AM30" s="38"/>
      <c r="AN30" s="9"/>
      <c r="AO30" s="9"/>
      <c r="AP30" s="68"/>
      <c r="AQ30" s="10" t="str">
        <f>HLOOKUP(Introduction!$G$4,nametranslations,115,FALSE)</f>
        <v>Number of schools total</v>
      </c>
      <c r="AR30" s="35"/>
      <c r="AS30" s="35"/>
      <c r="AT30" s="35"/>
      <c r="AU30" s="36"/>
      <c r="AV30" s="37"/>
      <c r="AW30" s="38"/>
      <c r="AX30" s="9"/>
      <c r="AY30" s="9"/>
      <c r="AZ30" s="68"/>
      <c r="BA30" s="10" t="str">
        <f>HLOOKUP(Introduction!$G$4,nametranslations,115,FALSE)</f>
        <v>Number of schools total</v>
      </c>
      <c r="BB30" s="35"/>
      <c r="BC30" s="35"/>
      <c r="BD30" s="35"/>
      <c r="BE30" s="36"/>
      <c r="BF30" s="37"/>
      <c r="BG30" s="38"/>
      <c r="BH30" s="9"/>
      <c r="BI30" s="9"/>
      <c r="BJ30" s="68"/>
      <c r="BK30" s="10" t="str">
        <f>HLOOKUP(Introduction!$G$4,nametranslations,115,FALSE)</f>
        <v>Number of schools total</v>
      </c>
      <c r="BL30" s="35"/>
      <c r="BM30" s="35"/>
      <c r="BN30" s="35"/>
      <c r="BO30" s="36"/>
      <c r="BP30" s="37"/>
      <c r="BQ30" s="38"/>
      <c r="BR30" s="9"/>
      <c r="BS30" s="9"/>
      <c r="BT30" s="68"/>
      <c r="BU30" s="10" t="str">
        <f>HLOOKUP(Introduction!$G$4,nametranslations,115,FALSE)</f>
        <v>Number of schools total</v>
      </c>
      <c r="BV30" s="35"/>
      <c r="BW30" s="35"/>
      <c r="BX30" s="35"/>
      <c r="BY30" s="36"/>
      <c r="BZ30" s="37"/>
      <c r="CA30" s="38"/>
      <c r="CB30" s="9"/>
      <c r="CC30" s="9"/>
      <c r="CD30" s="68"/>
      <c r="CE30" s="10" t="str">
        <f>HLOOKUP(Introduction!$G$4,nametranslations,115,FALSE)</f>
        <v>Number of schools total</v>
      </c>
      <c r="CF30" s="35"/>
      <c r="CG30" s="35"/>
      <c r="CH30" s="35"/>
      <c r="CI30" s="36"/>
      <c r="CJ30" s="37"/>
      <c r="CK30" s="38"/>
      <c r="CL30" s="9"/>
      <c r="CM30" s="9"/>
      <c r="CN30" s="68"/>
      <c r="CO30" s="10" t="str">
        <f>HLOOKUP(Introduction!$G$4,nametranslations,115,FALSE)</f>
        <v>Number of schools total</v>
      </c>
      <c r="CP30" s="35">
        <v>1194</v>
      </c>
      <c r="CQ30" s="35"/>
      <c r="CR30" s="35"/>
      <c r="CS30" s="36"/>
      <c r="CT30" s="37"/>
      <c r="CU30" s="38"/>
      <c r="CV30" s="9"/>
      <c r="CW30" s="9"/>
      <c r="CX30" s="68"/>
      <c r="CY30" s="10" t="str">
        <f>HLOOKUP(Introduction!$G$4,nametranslations,115,FALSE)</f>
        <v>Number of schools total</v>
      </c>
      <c r="CZ30" s="35" t="s">
        <v>290</v>
      </c>
      <c r="DA30" s="35" t="s">
        <v>290</v>
      </c>
      <c r="DB30" s="35" t="s">
        <v>290</v>
      </c>
      <c r="DC30" s="36" t="s">
        <v>290</v>
      </c>
      <c r="DD30" s="37" t="s">
        <v>290</v>
      </c>
      <c r="DE30" s="38" t="s">
        <v>290</v>
      </c>
      <c r="DF30" s="9"/>
      <c r="DG30" s="9"/>
      <c r="DH30" s="68"/>
      <c r="DI30" s="10" t="str">
        <f>HLOOKUP(Introduction!$G$4,nametranslations,115,FALSE)</f>
        <v>Number of schools total</v>
      </c>
      <c r="DJ30" s="35"/>
      <c r="DK30" s="35"/>
      <c r="DL30" s="35"/>
      <c r="DM30" s="36"/>
      <c r="DN30" s="37"/>
      <c r="DO30" s="38"/>
      <c r="DP30" s="9"/>
      <c r="DQ30" s="9"/>
      <c r="DR30" s="68"/>
      <c r="DS30" s="10" t="str">
        <f>HLOOKUP(Introduction!$G$4,nametranslations,115,FALSE)</f>
        <v>Number of schools total</v>
      </c>
      <c r="DT30" s="35"/>
      <c r="DU30" s="35" t="s">
        <v>290</v>
      </c>
      <c r="DV30" s="35" t="s">
        <v>290</v>
      </c>
      <c r="DW30" s="36" t="s">
        <v>290</v>
      </c>
      <c r="DX30" s="37" t="s">
        <v>290</v>
      </c>
      <c r="DY30" s="38" t="s">
        <v>290</v>
      </c>
      <c r="DZ30" s="9"/>
      <c r="EA30" s="9"/>
      <c r="EB30" s="68"/>
      <c r="EC30" s="10" t="str">
        <f>HLOOKUP(Introduction!$G$4,nametranslations,115,FALSE)</f>
        <v>Number of schools total</v>
      </c>
      <c r="ED30" s="35"/>
      <c r="EE30" s="35"/>
      <c r="EF30" s="35"/>
      <c r="EG30" s="36"/>
      <c r="EH30" s="37"/>
      <c r="EI30" s="38"/>
      <c r="EJ30" s="9"/>
      <c r="EK30" s="9"/>
      <c r="EL30" s="68"/>
      <c r="EM30" s="10"/>
      <c r="EN30" s="35"/>
      <c r="EO30" s="35"/>
      <c r="EP30" s="35"/>
      <c r="EQ30" s="36"/>
      <c r="ER30" s="37"/>
      <c r="ES30" s="38"/>
      <c r="ET30" s="9"/>
      <c r="EU30" s="9"/>
    </row>
    <row r="31" spans="1:242" ht="16.2" thickBot="1" x14ac:dyDescent="0.35">
      <c r="A31" s="191" t="str">
        <f ca="1">IF(ISBLANK('Data Summary'!A33),"",'Data Summary'!A33)</f>
        <v/>
      </c>
      <c r="B31" s="69"/>
      <c r="C31" s="39" t="str">
        <f>HLOOKUP(Introduction!$G$4,nametranslations,116,FALSE)</f>
        <v>Number surveyed</v>
      </c>
      <c r="D31" s="40">
        <v>1526</v>
      </c>
      <c r="E31" s="40"/>
      <c r="F31" s="40"/>
      <c r="G31" s="40"/>
      <c r="H31" s="40"/>
      <c r="I31" s="41"/>
      <c r="J31" s="9"/>
      <c r="K31" s="9"/>
      <c r="L31" s="69"/>
      <c r="M31" s="39" t="str">
        <f>HLOOKUP(Introduction!$G$4,nametranslations,116,FALSE)</f>
        <v>Number surveyed</v>
      </c>
      <c r="N31" s="40">
        <v>1335</v>
      </c>
      <c r="O31" s="40"/>
      <c r="P31" s="40"/>
      <c r="Q31" s="40"/>
      <c r="R31" s="40"/>
      <c r="S31" s="41"/>
      <c r="T31" s="9"/>
      <c r="U31" s="9"/>
      <c r="V31" s="69"/>
      <c r="W31" s="39" t="str">
        <f>HLOOKUP(Introduction!$G$4,nametranslations,116,FALSE)</f>
        <v>Number surveyed</v>
      </c>
      <c r="X31" s="40"/>
      <c r="Y31" s="40"/>
      <c r="Z31" s="40"/>
      <c r="AA31" s="40"/>
      <c r="AB31" s="40"/>
      <c r="AC31" s="41"/>
      <c r="AD31" s="9"/>
      <c r="AE31" s="9"/>
      <c r="AF31" s="69"/>
      <c r="AG31" s="39" t="str">
        <f>HLOOKUP(Introduction!$G$4,nametranslations,116,FALSE)</f>
        <v>Number surveyed</v>
      </c>
      <c r="AH31" s="40"/>
      <c r="AI31" s="40"/>
      <c r="AJ31" s="40"/>
      <c r="AK31" s="40"/>
      <c r="AL31" s="40"/>
      <c r="AM31" s="41"/>
      <c r="AN31" s="9"/>
      <c r="AO31" s="9"/>
      <c r="AP31" s="69"/>
      <c r="AQ31" s="39" t="str">
        <f>HLOOKUP(Introduction!$G$4,nametranslations,116,FALSE)</f>
        <v>Number surveyed</v>
      </c>
      <c r="AR31" s="40"/>
      <c r="AS31" s="40"/>
      <c r="AT31" s="40"/>
      <c r="AU31" s="40"/>
      <c r="AV31" s="40"/>
      <c r="AW31" s="41"/>
      <c r="AX31" s="9"/>
      <c r="AY31" s="9"/>
      <c r="AZ31" s="69"/>
      <c r="BA31" s="39" t="str">
        <f>HLOOKUP(Introduction!$G$4,nametranslations,116,FALSE)</f>
        <v>Number surveyed</v>
      </c>
      <c r="BB31" s="40"/>
      <c r="BC31" s="40"/>
      <c r="BD31" s="40"/>
      <c r="BE31" s="40"/>
      <c r="BF31" s="40"/>
      <c r="BG31" s="41"/>
      <c r="BH31" s="9"/>
      <c r="BI31" s="9"/>
      <c r="BJ31" s="69"/>
      <c r="BK31" s="39" t="str">
        <f>HLOOKUP(Introduction!$G$4,nametranslations,116,FALSE)</f>
        <v>Number surveyed</v>
      </c>
      <c r="BL31" s="40"/>
      <c r="BM31" s="40"/>
      <c r="BN31" s="40"/>
      <c r="BO31" s="40"/>
      <c r="BP31" s="40"/>
      <c r="BQ31" s="41"/>
      <c r="BR31" s="9"/>
      <c r="BS31" s="9"/>
      <c r="BT31" s="69"/>
      <c r="BU31" s="39" t="str">
        <f>HLOOKUP(Introduction!$G$4,nametranslations,116,FALSE)</f>
        <v>Number surveyed</v>
      </c>
      <c r="BV31" s="40"/>
      <c r="BW31" s="40"/>
      <c r="BX31" s="40"/>
      <c r="BY31" s="40"/>
      <c r="BZ31" s="40"/>
      <c r="CA31" s="41"/>
      <c r="CB31" s="9"/>
      <c r="CC31" s="9"/>
      <c r="CD31" s="69"/>
      <c r="CE31" s="39" t="str">
        <f>HLOOKUP(Introduction!$G$4,nametranslations,116,FALSE)</f>
        <v>Number surveyed</v>
      </c>
      <c r="CF31" s="40"/>
      <c r="CG31" s="40"/>
      <c r="CH31" s="40"/>
      <c r="CI31" s="40"/>
      <c r="CJ31" s="40"/>
      <c r="CK31" s="41"/>
      <c r="CL31" s="9"/>
      <c r="CM31" s="9"/>
      <c r="CN31" s="69"/>
      <c r="CO31" s="39" t="str">
        <f>HLOOKUP(Introduction!$G$4,nametranslations,116,FALSE)</f>
        <v>Number surveyed</v>
      </c>
      <c r="CP31" s="40">
        <v>589</v>
      </c>
      <c r="CQ31" s="40"/>
      <c r="CR31" s="40"/>
      <c r="CS31" s="40"/>
      <c r="CT31" s="40"/>
      <c r="CU31" s="41"/>
      <c r="CV31" s="9"/>
      <c r="CW31" s="9"/>
      <c r="CX31" s="69"/>
      <c r="CY31" s="39" t="str">
        <f>HLOOKUP(Introduction!$G$4,nametranslations,116,FALSE)</f>
        <v>Number surveyed</v>
      </c>
      <c r="CZ31" s="40">
        <v>968</v>
      </c>
      <c r="DA31" s="40" t="s">
        <v>290</v>
      </c>
      <c r="DB31" s="40" t="s">
        <v>290</v>
      </c>
      <c r="DC31" s="40" t="s">
        <v>290</v>
      </c>
      <c r="DD31" s="40" t="s">
        <v>290</v>
      </c>
      <c r="DE31" s="41" t="s">
        <v>290</v>
      </c>
      <c r="DF31" s="9"/>
      <c r="DG31" s="9"/>
      <c r="DH31" s="69"/>
      <c r="DI31" s="39" t="str">
        <f>HLOOKUP(Introduction!$G$4,nametranslations,116,FALSE)</f>
        <v>Number surveyed</v>
      </c>
      <c r="DJ31" s="40"/>
      <c r="DK31" s="40"/>
      <c r="DL31" s="40"/>
      <c r="DM31" s="40"/>
      <c r="DN31" s="40"/>
      <c r="DO31" s="41"/>
      <c r="DP31" s="9"/>
      <c r="DQ31" s="9"/>
      <c r="DR31" s="69"/>
      <c r="DS31" s="39" t="str">
        <f>HLOOKUP(Introduction!$G$4,nametranslations,116,FALSE)</f>
        <v>Number surveyed</v>
      </c>
      <c r="DT31" s="40"/>
      <c r="DU31" s="40" t="s">
        <v>290</v>
      </c>
      <c r="DV31" s="40" t="s">
        <v>290</v>
      </c>
      <c r="DW31" s="40">
        <v>26</v>
      </c>
      <c r="DX31" s="40" t="s">
        <v>290</v>
      </c>
      <c r="DY31" s="41" t="s">
        <v>290</v>
      </c>
      <c r="DZ31" s="9"/>
      <c r="EA31" s="9"/>
      <c r="EB31" s="69"/>
      <c r="EC31" s="39" t="str">
        <f>HLOOKUP(Introduction!$G$4,nametranslations,116,FALSE)</f>
        <v>Number surveyed</v>
      </c>
      <c r="ED31" s="40"/>
      <c r="EE31" s="40"/>
      <c r="EF31" s="40"/>
      <c r="EG31" s="40"/>
      <c r="EH31" s="40"/>
      <c r="EI31" s="41"/>
      <c r="EJ31" s="9"/>
      <c r="EK31" s="9"/>
      <c r="EL31" s="69"/>
      <c r="EM31" s="39"/>
      <c r="EN31" s="40"/>
      <c r="EO31" s="40"/>
      <c r="EP31" s="40"/>
      <c r="EQ31" s="40"/>
      <c r="ER31" s="40"/>
      <c r="ES31" s="41"/>
      <c r="ET31" s="9"/>
      <c r="EU31" s="9"/>
    </row>
    <row r="32" spans="1:242" x14ac:dyDescent="0.3">
      <c r="A32" s="191" t="str">
        <f ca="1">IF(ISBLANK('Data Summary'!A34),"",'Data Summary'!A34)</f>
        <v/>
      </c>
    </row>
    <row r="33" spans="1:1" x14ac:dyDescent="0.3">
      <c r="A33" s="191" t="str">
        <f ca="1">IF(ISBLANK('Data Summary'!A35),"",'Data Summary'!A35)</f>
        <v/>
      </c>
    </row>
    <row r="34" spans="1:1" x14ac:dyDescent="0.3">
      <c r="A34" s="191" t="str">
        <f ca="1">IF(ISBLANK('Data Summary'!A36),"",'Data Summary'!A36)</f>
        <v/>
      </c>
    </row>
    <row r="35" spans="1:1" x14ac:dyDescent="0.3">
      <c r="A35" s="191" t="str">
        <f ca="1">IF(ISBLANK('Data Summary'!A37),"",'Data Summary'!A37)</f>
        <v/>
      </c>
    </row>
    <row r="36" spans="1:1" x14ac:dyDescent="0.3">
      <c r="A36" s="191" t="str">
        <f ca="1">IF(ISBLANK('Data Summary'!A38),"",'Data Summary'!A38)</f>
        <v/>
      </c>
    </row>
    <row r="37" spans="1:1" x14ac:dyDescent="0.3">
      <c r="A37" s="191" t="str">
        <f ca="1">IF(ISBLANK('Data Summary'!A39),"",'Data Summary'!A39)</f>
        <v/>
      </c>
    </row>
    <row r="38" spans="1:1" x14ac:dyDescent="0.3">
      <c r="A38" s="191" t="str">
        <f ca="1">IF(ISBLANK('Data Summary'!A40),"",'Data Summary'!A40)</f>
        <v/>
      </c>
    </row>
    <row r="39" spans="1:1" x14ac:dyDescent="0.3">
      <c r="A39" s="191" t="str">
        <f ca="1">IF(ISBLANK('Data Summary'!A41),"",'Data Summary'!A41)</f>
        <v/>
      </c>
    </row>
    <row r="40" spans="1:1" x14ac:dyDescent="0.3">
      <c r="A40" s="191" t="str">
        <f ca="1">IF(ISBLANK('Data Summary'!A42),"",'Data Summary'!A42)</f>
        <v/>
      </c>
    </row>
    <row r="41" spans="1:1" x14ac:dyDescent="0.3">
      <c r="A41" s="191" t="str">
        <f ca="1">IF(ISBLANK('Data Summary'!A43),"",'Data Summary'!A43)</f>
        <v/>
      </c>
    </row>
    <row r="42" spans="1:1" x14ac:dyDescent="0.3">
      <c r="A42" s="191" t="str">
        <f ca="1">IF(ISBLANK('Data Summary'!A44),"",'Data Summary'!A44)</f>
        <v/>
      </c>
    </row>
    <row r="43" spans="1:1" x14ac:dyDescent="0.3">
      <c r="A43" s="191" t="str">
        <f ca="1">IF(ISBLANK('Data Summary'!A45),"",'Data Summary'!A45)</f>
        <v/>
      </c>
    </row>
    <row r="44" spans="1:1" x14ac:dyDescent="0.3">
      <c r="A44" s="191" t="str">
        <f ca="1">IF(ISBLANK('Data Summary'!A46),"",'Data Summary'!A46)</f>
        <v/>
      </c>
    </row>
    <row r="45" spans="1:1" x14ac:dyDescent="0.3">
      <c r="A45" s="191" t="str">
        <f ca="1">IF(ISBLANK('Data Summary'!A47),"",'Data Summary'!A47)</f>
        <v/>
      </c>
    </row>
    <row r="46" spans="1:1" x14ac:dyDescent="0.3">
      <c r="A46" s="191" t="str">
        <f ca="1">IF(ISBLANK('Data Summary'!A48),"",'Data Summary'!A48)</f>
        <v/>
      </c>
    </row>
    <row r="47" spans="1:1" x14ac:dyDescent="0.3">
      <c r="A47" s="191" t="str">
        <f ca="1">IF(ISBLANK('Data Summary'!A49),"",'Data Summary'!A49)</f>
        <v/>
      </c>
    </row>
    <row r="48" spans="1:1" x14ac:dyDescent="0.3">
      <c r="A48" s="191" t="str">
        <f ca="1">IF(ISBLANK('Data Summary'!A50),"",'Data Summary'!A50)</f>
        <v/>
      </c>
    </row>
    <row r="49" spans="1:1" x14ac:dyDescent="0.3">
      <c r="A49" s="191" t="str">
        <f ca="1">IF(ISBLANK('Data Summary'!A51),"",'Data Summary'!A51)</f>
        <v/>
      </c>
    </row>
    <row r="50" spans="1:1" x14ac:dyDescent="0.3">
      <c r="A50" s="191" t="str">
        <f ca="1">IF(ISBLANK('Data Summary'!A52),"",'Data Summary'!A52)</f>
        <v/>
      </c>
    </row>
    <row r="51" spans="1:1" x14ac:dyDescent="0.3">
      <c r="A51" s="191" t="str">
        <f ca="1">IF(ISBLANK('Data Summary'!A53),"",'Data Summary'!A53)</f>
        <v/>
      </c>
    </row>
    <row r="52" spans="1:1" x14ac:dyDescent="0.3">
      <c r="A52" s="191" t="str">
        <f ca="1">IF(ISBLANK('Data Summary'!A54),"",'Data Summary'!A54)</f>
        <v/>
      </c>
    </row>
    <row r="53" spans="1:1" x14ac:dyDescent="0.3">
      <c r="A53" s="191" t="str">
        <f ca="1">IF(ISBLANK('Data Summary'!A55),"",'Data Summary'!A55)</f>
        <v/>
      </c>
    </row>
    <row r="54" spans="1:1" x14ac:dyDescent="0.3">
      <c r="A54" s="191" t="str">
        <f ca="1">IF(ISBLANK('Data Summary'!A56),"",'Data Summary'!A56)</f>
        <v/>
      </c>
    </row>
    <row r="55" spans="1:1" x14ac:dyDescent="0.3">
      <c r="A55" s="191" t="str">
        <f ca="1">IF(ISBLANK('Data Summary'!A57),"",'Data Summary'!A57)</f>
        <v/>
      </c>
    </row>
    <row r="56" spans="1:1" x14ac:dyDescent="0.3">
      <c r="A56" s="191" t="str">
        <f ca="1">IF(ISBLANK('Data Summary'!A58),"",'Data Summary'!A58)</f>
        <v/>
      </c>
    </row>
    <row r="57" spans="1:1" x14ac:dyDescent="0.3">
      <c r="A57" s="191" t="str">
        <f ca="1">IF(ISBLANK('Data Summary'!A59),"",'Data Summary'!A59)</f>
        <v/>
      </c>
    </row>
    <row r="58" spans="1:1" x14ac:dyDescent="0.3">
      <c r="A58" s="191" t="str">
        <f ca="1">IF(ISBLANK('Data Summary'!A60),"",'Data Summary'!A60)</f>
        <v/>
      </c>
    </row>
    <row r="59" spans="1:1" x14ac:dyDescent="0.3">
      <c r="A59" s="191" t="str">
        <f ca="1">IF(ISBLANK('Data Summary'!A61),"",'Data Summary'!A61)</f>
        <v/>
      </c>
    </row>
    <row r="60" spans="1:1" x14ac:dyDescent="0.3">
      <c r="A60" s="191" t="str">
        <f ca="1">IF(ISBLANK('Data Summary'!A62),"",'Data Summary'!A62)</f>
        <v/>
      </c>
    </row>
    <row r="61" spans="1:1" x14ac:dyDescent="0.3">
      <c r="A61" s="191" t="str">
        <f ca="1">IF(ISBLANK('Data Summary'!A63),"",'Data Summary'!A63)</f>
        <v/>
      </c>
    </row>
    <row r="62" spans="1:1" x14ac:dyDescent="0.3">
      <c r="A62" s="191" t="str">
        <f ca="1">IF(ISBLANK('Data Summary'!A64),"",'Data Summary'!A64)</f>
        <v/>
      </c>
    </row>
    <row r="63" spans="1:1" x14ac:dyDescent="0.3">
      <c r="A63" s="191" t="str">
        <f ca="1">IF(ISBLANK('Data Summary'!A65),"",'Data Summary'!A65)</f>
        <v/>
      </c>
    </row>
    <row r="64" spans="1:1" x14ac:dyDescent="0.3">
      <c r="A64" s="191" t="str">
        <f ca="1">IF(ISBLANK('Data Summary'!A66),"",'Data Summary'!A66)</f>
        <v/>
      </c>
    </row>
    <row r="65" spans="1:1" x14ac:dyDescent="0.3">
      <c r="A65" s="191" t="str">
        <f ca="1">IF(ISBLANK('Data Summary'!A67),"",'Data Summary'!A67)</f>
        <v/>
      </c>
    </row>
    <row r="66" spans="1:1" x14ac:dyDescent="0.3">
      <c r="A66" s="191" t="str">
        <f ca="1">IF(ISBLANK('Data Summary'!A68),"",'Data Summary'!A68)</f>
        <v/>
      </c>
    </row>
    <row r="67" spans="1:1" x14ac:dyDescent="0.3">
      <c r="A67" s="191" t="str">
        <f ca="1">IF(ISBLANK('Data Summary'!A69),"",'Data Summary'!A69)</f>
        <v/>
      </c>
    </row>
    <row r="68" spans="1:1" x14ac:dyDescent="0.3">
      <c r="A68" s="191" t="str">
        <f ca="1">IF(ISBLANK('Data Summary'!A70),"",'Data Summary'!A70)</f>
        <v/>
      </c>
    </row>
    <row r="69" spans="1:1" x14ac:dyDescent="0.3">
      <c r="A69" s="191" t="str">
        <f ca="1">IF(ISBLANK('Data Summary'!A71),"",'Data Summary'!A71)</f>
        <v/>
      </c>
    </row>
    <row r="70" spans="1:1" x14ac:dyDescent="0.3">
      <c r="A70" s="191" t="str">
        <f ca="1">IF(ISBLANK('Data Summary'!A72),"",'Data Summary'!A72)</f>
        <v/>
      </c>
    </row>
    <row r="71" spans="1:1" x14ac:dyDescent="0.3">
      <c r="A71" s="191" t="str">
        <f ca="1">IF(ISBLANK('Data Summary'!A73),"",'Data Summary'!A73)</f>
        <v/>
      </c>
    </row>
    <row r="72" spans="1:1" x14ac:dyDescent="0.3">
      <c r="A72" s="191" t="str">
        <f ca="1">IF(ISBLANK('Data Summary'!A74),"",'Data Summary'!A74)</f>
        <v/>
      </c>
    </row>
    <row r="73" spans="1:1" x14ac:dyDescent="0.3">
      <c r="A73" s="191" t="str">
        <f ca="1">IF(ISBLANK('Data Summary'!A75),"",'Data Summary'!A75)</f>
        <v/>
      </c>
    </row>
    <row r="74" spans="1:1" x14ac:dyDescent="0.3">
      <c r="A74" s="191" t="str">
        <f ca="1">IF(ISBLANK('Data Summary'!A76),"",'Data Summary'!A76)</f>
        <v/>
      </c>
    </row>
    <row r="75" spans="1:1" x14ac:dyDescent="0.3">
      <c r="A75" s="191" t="str">
        <f ca="1">IF(ISBLANK('Data Summary'!A77),"",'Data Summary'!A77)</f>
        <v/>
      </c>
    </row>
    <row r="76" spans="1:1" x14ac:dyDescent="0.3">
      <c r="A76" s="191" t="str">
        <f ca="1">IF(ISBLANK('Data Summary'!A78),"",'Data Summary'!A78)</f>
        <v/>
      </c>
    </row>
    <row r="77" spans="1:1" x14ac:dyDescent="0.3">
      <c r="A77" s="191" t="str">
        <f ca="1">IF(ISBLANK('Data Summary'!A79),"",'Data Summary'!A79)</f>
        <v/>
      </c>
    </row>
    <row r="78" spans="1:1" x14ac:dyDescent="0.3">
      <c r="A78" s="191" t="str">
        <f ca="1">IF(ISBLANK('Data Summary'!A80),"",'Data Summary'!A80)</f>
        <v/>
      </c>
    </row>
    <row r="79" spans="1:1" x14ac:dyDescent="0.3">
      <c r="A79" s="191" t="str">
        <f ca="1">IF(ISBLANK('Data Summary'!A81),"",'Data Summary'!A81)</f>
        <v/>
      </c>
    </row>
    <row r="80" spans="1:1" x14ac:dyDescent="0.3">
      <c r="A80" s="191" t="str">
        <f ca="1">IF(ISBLANK('Data Summary'!A82),"",'Data Summary'!A82)</f>
        <v/>
      </c>
    </row>
    <row r="81" spans="1:1" x14ac:dyDescent="0.3">
      <c r="A81" s="191" t="str">
        <f ca="1">IF(ISBLANK('Data Summary'!A83),"",'Data Summary'!A83)</f>
        <v/>
      </c>
    </row>
    <row r="82" spans="1:1" x14ac:dyDescent="0.3">
      <c r="A82" s="191" t="str">
        <f ca="1">IF(ISBLANK('Data Summary'!A84),"",'Data Summary'!A84)</f>
        <v/>
      </c>
    </row>
    <row r="83" spans="1:1" x14ac:dyDescent="0.3">
      <c r="A83" s="191" t="str">
        <f ca="1">IF(ISBLANK('Data Summary'!A85),"",'Data Summary'!A85)</f>
        <v/>
      </c>
    </row>
    <row r="84" spans="1:1" x14ac:dyDescent="0.3">
      <c r="A84" s="191" t="str">
        <f ca="1">IF(ISBLANK('Data Summary'!A86),"",'Data Summary'!A86)</f>
        <v/>
      </c>
    </row>
    <row r="85" spans="1:1" x14ac:dyDescent="0.3">
      <c r="A85" s="191" t="str">
        <f ca="1">IF(ISBLANK('Data Summary'!A87),"",'Data Summary'!A87)</f>
        <v/>
      </c>
    </row>
    <row r="86" spans="1:1" x14ac:dyDescent="0.3">
      <c r="A86" s="191" t="str">
        <f ca="1">IF(ISBLANK('Data Summary'!A88),"",'Data Summary'!A88)</f>
        <v/>
      </c>
    </row>
    <row r="87" spans="1:1" x14ac:dyDescent="0.3">
      <c r="A87" s="191" t="str">
        <f ca="1">IF(ISBLANK('Data Summary'!A89),"",'Data Summary'!A89)</f>
        <v/>
      </c>
    </row>
    <row r="88" spans="1:1" x14ac:dyDescent="0.3">
      <c r="A88" s="191" t="str">
        <f ca="1">IF(ISBLANK('Data Summary'!A90),"",'Data Summary'!A90)</f>
        <v/>
      </c>
    </row>
    <row r="89" spans="1:1" x14ac:dyDescent="0.3">
      <c r="A89" s="191" t="str">
        <f ca="1">IF(ISBLANK('Data Summary'!A91),"",'Data Summary'!A91)</f>
        <v/>
      </c>
    </row>
    <row r="90" spans="1:1" x14ac:dyDescent="0.3">
      <c r="A90" s="191" t="str">
        <f ca="1">IF(ISBLANK('Data Summary'!A92),"",'Data Summary'!A92)</f>
        <v/>
      </c>
    </row>
    <row r="91" spans="1:1" x14ac:dyDescent="0.3">
      <c r="A91" s="191" t="str">
        <f ca="1">IF(ISBLANK('Data Summary'!A93),"",'Data Summary'!A93)</f>
        <v/>
      </c>
    </row>
    <row r="92" spans="1:1" x14ac:dyDescent="0.3">
      <c r="A92" s="191" t="str">
        <f ca="1">IF(ISBLANK('Data Summary'!A94),"",'Data Summary'!A94)</f>
        <v/>
      </c>
    </row>
    <row r="93" spans="1:1" x14ac:dyDescent="0.3">
      <c r="A93" s="191" t="str">
        <f ca="1">IF(ISBLANK('Data Summary'!A95),"",'Data Summary'!A95)</f>
        <v/>
      </c>
    </row>
    <row r="94" spans="1:1" x14ac:dyDescent="0.3">
      <c r="A94" s="191" t="str">
        <f ca="1">IF(ISBLANK('Data Summary'!A96),"",'Data Summary'!A96)</f>
        <v/>
      </c>
    </row>
    <row r="95" spans="1:1" x14ac:dyDescent="0.3">
      <c r="A95" s="191" t="str">
        <f ca="1">IF(ISBLANK('Data Summary'!A97),"",'Data Summary'!A97)</f>
        <v/>
      </c>
    </row>
    <row r="96" spans="1:1" x14ac:dyDescent="0.3">
      <c r="A96" s="191" t="str">
        <f ca="1">IF(ISBLANK('Data Summary'!A98),"",'Data Summary'!A98)</f>
        <v/>
      </c>
    </row>
    <row r="97" spans="1:1" x14ac:dyDescent="0.3">
      <c r="A97" s="191" t="str">
        <f ca="1">IF(ISBLANK('Data Summary'!A99),"",'Data Summary'!A99)</f>
        <v/>
      </c>
    </row>
    <row r="98" spans="1:1" x14ac:dyDescent="0.3">
      <c r="A98" s="191" t="str">
        <f ca="1">IF(ISBLANK('Data Summary'!A100),"",'Data Summary'!A100)</f>
        <v/>
      </c>
    </row>
    <row r="99" spans="1:1" x14ac:dyDescent="0.3">
      <c r="A99" s="191" t="str">
        <f ca="1">IF(ISBLANK('Data Summary'!A101),"",'Data Summary'!A101)</f>
        <v/>
      </c>
    </row>
    <row r="100" spans="1:1" x14ac:dyDescent="0.3">
      <c r="A100" s="191" t="str">
        <f ca="1">IF(ISBLANK('Data Summary'!A102),"",'Data Summary'!A102)</f>
        <v/>
      </c>
    </row>
    <row r="101" spans="1:1" x14ac:dyDescent="0.3">
      <c r="A101" s="191" t="str">
        <f ca="1">IF(ISBLANK('Data Summary'!A103),"",'Data Summary'!A103)</f>
        <v/>
      </c>
    </row>
    <row r="102" spans="1:1" x14ac:dyDescent="0.3">
      <c r="A102" s="191" t="str">
        <f ca="1">IF(ISBLANK('Data Summary'!A104),"",'Data Summary'!A104)</f>
        <v/>
      </c>
    </row>
    <row r="103" spans="1:1" x14ac:dyDescent="0.3">
      <c r="A103" s="191" t="str">
        <f ca="1">IF(ISBLANK('Data Summary'!A105),"",'Data Summary'!A105)</f>
        <v/>
      </c>
    </row>
    <row r="104" spans="1:1" x14ac:dyDescent="0.3">
      <c r="A104" s="191" t="str">
        <f ca="1">IF(ISBLANK('Data Summary'!A106),"",'Data Summary'!A106)</f>
        <v/>
      </c>
    </row>
    <row r="105" spans="1:1" x14ac:dyDescent="0.3">
      <c r="A105" s="191" t="str">
        <f ca="1">IF(ISBLANK('Data Summary'!A107),"",'Data Summary'!A107)</f>
        <v/>
      </c>
    </row>
    <row r="106" spans="1:1" x14ac:dyDescent="0.3">
      <c r="A106" s="191" t="str">
        <f ca="1">IF(ISBLANK('Data Summary'!A108),"",'Data Summary'!A108)</f>
        <v/>
      </c>
    </row>
    <row r="107" spans="1:1" x14ac:dyDescent="0.3">
      <c r="A107" s="191" t="str">
        <f ca="1">IF(ISBLANK('Data Summary'!A109),"",'Data Summary'!A109)</f>
        <v/>
      </c>
    </row>
    <row r="108" spans="1:1" x14ac:dyDescent="0.3">
      <c r="A108" s="191" t="str">
        <f ca="1">IF(ISBLANK('Data Summary'!A110),"",'Data Summary'!A110)</f>
        <v/>
      </c>
    </row>
    <row r="109" spans="1:1" x14ac:dyDescent="0.3">
      <c r="A109" s="191" t="str">
        <f ca="1">IF(ISBLANK('Data Summary'!A111),"",'Data Summary'!A111)</f>
        <v/>
      </c>
    </row>
    <row r="110" spans="1:1" x14ac:dyDescent="0.3">
      <c r="A110" s="191" t="str">
        <f ca="1">IF(ISBLANK('Data Summary'!A112),"",'Data Summary'!A112)</f>
        <v/>
      </c>
    </row>
    <row r="111" spans="1:1" x14ac:dyDescent="0.3">
      <c r="A111" s="191" t="str">
        <f ca="1">IF(ISBLANK('Data Summary'!A113),"",'Data Summary'!A113)</f>
        <v/>
      </c>
    </row>
    <row r="112" spans="1:1" x14ac:dyDescent="0.3">
      <c r="A112" s="191" t="str">
        <f ca="1">IF(ISBLANK('Data Summary'!A114),"",'Data Summary'!A114)</f>
        <v/>
      </c>
    </row>
    <row r="113" spans="1:1" x14ac:dyDescent="0.3">
      <c r="A113" s="191" t="str">
        <f ca="1">IF(ISBLANK('Data Summary'!A115),"",'Data Summary'!A115)</f>
        <v/>
      </c>
    </row>
    <row r="114" spans="1:1" x14ac:dyDescent="0.3">
      <c r="A114" s="191" t="str">
        <f ca="1">IF(ISBLANK('Data Summary'!A116),"",'Data Summary'!A116)</f>
        <v/>
      </c>
    </row>
    <row r="115" spans="1:1" x14ac:dyDescent="0.3">
      <c r="A115" s="191" t="str">
        <f ca="1">IF(ISBLANK('Data Summary'!A117),"",'Data Summary'!A117)</f>
        <v/>
      </c>
    </row>
    <row r="116" spans="1:1" x14ac:dyDescent="0.3">
      <c r="A116" s="191" t="str">
        <f ca="1">IF(ISBLANK('Data Summary'!A118),"",'Data Summary'!A118)</f>
        <v/>
      </c>
    </row>
    <row r="117" spans="1:1" x14ac:dyDescent="0.3">
      <c r="A117" s="191" t="str">
        <f ca="1">IF(ISBLANK('Data Summary'!A119),"",'Data Summary'!A119)</f>
        <v/>
      </c>
    </row>
    <row r="118" spans="1:1" x14ac:dyDescent="0.3">
      <c r="A118" s="191" t="str">
        <f ca="1">IF(ISBLANK('Data Summary'!A120),"",'Data Summary'!A120)</f>
        <v/>
      </c>
    </row>
    <row r="119" spans="1:1" x14ac:dyDescent="0.3">
      <c r="A119" s="191" t="str">
        <f ca="1">IF(ISBLANK('Data Summary'!A121),"",'Data Summary'!A121)</f>
        <v/>
      </c>
    </row>
    <row r="120" spans="1:1" x14ac:dyDescent="0.3">
      <c r="A120" s="191" t="str">
        <f ca="1">IF(ISBLANK('Data Summary'!A122),"",'Data Summary'!A122)</f>
        <v/>
      </c>
    </row>
    <row r="121" spans="1:1" x14ac:dyDescent="0.3">
      <c r="A121" s="191" t="str">
        <f ca="1">IF(ISBLANK('Data Summary'!A123),"",'Data Summary'!A123)</f>
        <v/>
      </c>
    </row>
    <row r="122" spans="1:1" x14ac:dyDescent="0.3">
      <c r="A122" s="191" t="str">
        <f ca="1">IF(ISBLANK('Data Summary'!A124),"",'Data Summary'!A124)</f>
        <v/>
      </c>
    </row>
    <row r="123" spans="1:1" x14ac:dyDescent="0.3">
      <c r="A123" s="191" t="str">
        <f ca="1">IF(ISBLANK('Data Summary'!A125),"",'Data Summary'!A125)</f>
        <v/>
      </c>
    </row>
    <row r="124" spans="1:1" x14ac:dyDescent="0.3">
      <c r="A124" s="191" t="str">
        <f ca="1">IF(ISBLANK('Data Summary'!A126),"",'Data Summary'!A126)</f>
        <v/>
      </c>
    </row>
    <row r="125" spans="1:1" x14ac:dyDescent="0.3">
      <c r="A125" s="191" t="str">
        <f ca="1">IF(ISBLANK('Data Summary'!A127),"",'Data Summary'!A127)</f>
        <v/>
      </c>
    </row>
    <row r="126" spans="1:1" x14ac:dyDescent="0.3">
      <c r="A126" s="191" t="str">
        <f ca="1">IF(ISBLANK('Data Summary'!A128),"",'Data Summary'!A128)</f>
        <v/>
      </c>
    </row>
    <row r="127" spans="1:1" x14ac:dyDescent="0.3">
      <c r="A127" s="191" t="str">
        <f ca="1">IF(ISBLANK('Data Summary'!A129),"",'Data Summary'!A129)</f>
        <v/>
      </c>
    </row>
    <row r="128" spans="1:1" x14ac:dyDescent="0.3">
      <c r="A128" s="191" t="str">
        <f ca="1">IF(ISBLANK('Data Summary'!A130),"",'Data Summary'!A130)</f>
        <v/>
      </c>
    </row>
    <row r="129" spans="1:1" x14ac:dyDescent="0.3">
      <c r="A129" s="191" t="str">
        <f ca="1">IF(ISBLANK('Data Summary'!A131),"",'Data Summary'!A131)</f>
        <v/>
      </c>
    </row>
    <row r="130" spans="1:1" x14ac:dyDescent="0.3">
      <c r="A130" s="191" t="str">
        <f ca="1">IF(ISBLANK('Data Summary'!A132),"",'Data Summary'!A132)</f>
        <v/>
      </c>
    </row>
    <row r="131" spans="1:1" x14ac:dyDescent="0.3">
      <c r="A131" s="191" t="str">
        <f ca="1">IF(ISBLANK('Data Summary'!A133),"",'Data Summary'!A133)</f>
        <v/>
      </c>
    </row>
    <row r="132" spans="1:1" x14ac:dyDescent="0.3">
      <c r="A132" s="191" t="str">
        <f ca="1">IF(ISBLANK('Data Summary'!A134),"",'Data Summary'!A134)</f>
        <v/>
      </c>
    </row>
    <row r="133" spans="1:1" x14ac:dyDescent="0.3">
      <c r="A133" s="191" t="str">
        <f ca="1">IF(ISBLANK('Data Summary'!A135),"",'Data Summary'!A135)</f>
        <v/>
      </c>
    </row>
    <row r="134" spans="1:1" x14ac:dyDescent="0.3">
      <c r="A134" s="191" t="str">
        <f ca="1">IF(ISBLANK('Data Summary'!A136),"",'Data Summary'!A136)</f>
        <v/>
      </c>
    </row>
    <row r="135" spans="1:1" x14ac:dyDescent="0.3">
      <c r="A135" s="191" t="str">
        <f ca="1">IF(ISBLANK('Data Summary'!A137),"",'Data Summary'!A137)</f>
        <v/>
      </c>
    </row>
    <row r="136" spans="1:1" x14ac:dyDescent="0.3">
      <c r="A136" s="191" t="str">
        <f ca="1">IF(ISBLANK('Data Summary'!A138),"",'Data Summary'!A138)</f>
        <v/>
      </c>
    </row>
    <row r="137" spans="1:1" x14ac:dyDescent="0.3">
      <c r="A137" s="191" t="str">
        <f ca="1">IF(ISBLANK('Data Summary'!A139),"",'Data Summary'!A139)</f>
        <v/>
      </c>
    </row>
    <row r="138" spans="1:1" x14ac:dyDescent="0.3">
      <c r="A138" s="191" t="str">
        <f ca="1">IF(ISBLANK('Data Summary'!A140),"",'Data Summary'!A140)</f>
        <v/>
      </c>
    </row>
    <row r="139" spans="1:1" x14ac:dyDescent="0.3">
      <c r="A139" s="191" t="str">
        <f ca="1">IF(ISBLANK('Data Summary'!A141),"",'Data Summary'!A141)</f>
        <v/>
      </c>
    </row>
    <row r="140" spans="1:1" x14ac:dyDescent="0.3">
      <c r="A140" s="191" t="str">
        <f ca="1">IF(ISBLANK('Data Summary'!A142),"",'Data Summary'!A142)</f>
        <v/>
      </c>
    </row>
    <row r="141" spans="1:1" x14ac:dyDescent="0.3">
      <c r="A141" s="191" t="str">
        <f ca="1">IF(ISBLANK('Data Summary'!A143),"",'Data Summary'!A143)</f>
        <v/>
      </c>
    </row>
    <row r="142" spans="1:1" x14ac:dyDescent="0.3">
      <c r="A142" s="191" t="str">
        <f ca="1">IF(ISBLANK('Data Summary'!A144),"",'Data Summary'!A144)</f>
        <v/>
      </c>
    </row>
    <row r="143" spans="1:1" x14ac:dyDescent="0.3">
      <c r="A143" s="191" t="str">
        <f ca="1">IF(ISBLANK('Data Summary'!A145),"",'Data Summary'!A145)</f>
        <v/>
      </c>
    </row>
    <row r="144" spans="1:1" x14ac:dyDescent="0.3">
      <c r="A144" s="191" t="str">
        <f ca="1">IF(ISBLANK('Data Summary'!A146),"",'Data Summary'!A146)</f>
        <v/>
      </c>
    </row>
    <row r="145" spans="1:1" x14ac:dyDescent="0.3">
      <c r="A145" s="191" t="str">
        <f ca="1">IF(ISBLANK('Data Summary'!A147),"",'Data Summary'!A147)</f>
        <v/>
      </c>
    </row>
    <row r="146" spans="1:1" x14ac:dyDescent="0.3">
      <c r="A146" s="191" t="str">
        <f ca="1">IF(ISBLANK('Data Summary'!A148),"",'Data Summary'!A148)</f>
        <v/>
      </c>
    </row>
    <row r="147" spans="1:1" x14ac:dyDescent="0.3">
      <c r="A147" s="191" t="str">
        <f ca="1">IF(ISBLANK('Data Summary'!A149),"",'Data Summary'!A149)</f>
        <v/>
      </c>
    </row>
    <row r="148" spans="1:1" x14ac:dyDescent="0.3">
      <c r="A148" s="191" t="e">
        <f>IF(ISBLANK(#REF!),"",#REF!)</f>
        <v>#REF!</v>
      </c>
    </row>
    <row r="149" spans="1:1" x14ac:dyDescent="0.3">
      <c r="A149" s="191" t="e">
        <f>IF(ISBLANK(#REF!),"",#REF!)</f>
        <v>#REF!</v>
      </c>
    </row>
    <row r="150" spans="1:1" x14ac:dyDescent="0.3">
      <c r="A150" s="191" t="e">
        <f>IF(ISBLANK(#REF!),"",#REF!)</f>
        <v>#REF!</v>
      </c>
    </row>
    <row r="151" spans="1:1" x14ac:dyDescent="0.3">
      <c r="A151" s="191" t="e">
        <f>IF(ISBLANK(#REF!),"",#REF!)</f>
        <v>#REF!</v>
      </c>
    </row>
    <row r="152" spans="1:1" x14ac:dyDescent="0.3">
      <c r="A152" s="190"/>
    </row>
    <row r="153" spans="1:1" x14ac:dyDescent="0.3">
      <c r="A153" s="190"/>
    </row>
    <row r="154" spans="1:1" x14ac:dyDescent="0.3">
      <c r="A154" s="190"/>
    </row>
    <row r="155" spans="1:1" x14ac:dyDescent="0.3">
      <c r="A155" s="190"/>
    </row>
    <row r="156" spans="1:1" x14ac:dyDescent="0.3">
      <c r="A156" s="190"/>
    </row>
    <row r="157" spans="1:1" x14ac:dyDescent="0.3">
      <c r="A157" s="190"/>
    </row>
    <row r="158" spans="1:1" x14ac:dyDescent="0.3">
      <c r="A158" s="190"/>
    </row>
    <row r="159" spans="1:1" x14ac:dyDescent="0.3">
      <c r="A159" s="190"/>
    </row>
    <row r="160" spans="1:1" x14ac:dyDescent="0.3">
      <c r="A160" s="190"/>
    </row>
    <row r="161" spans="1:1" x14ac:dyDescent="0.3">
      <c r="A161" s="190"/>
    </row>
    <row r="162" spans="1:1" x14ac:dyDescent="0.3">
      <c r="A162" s="190"/>
    </row>
    <row r="163" spans="1:1" x14ac:dyDescent="0.3">
      <c r="A163" s="190"/>
    </row>
    <row r="164" spans="1:1" x14ac:dyDescent="0.3">
      <c r="A164" s="190"/>
    </row>
    <row r="165" spans="1:1" x14ac:dyDescent="0.3">
      <c r="A165" s="190"/>
    </row>
    <row r="166" spans="1:1" x14ac:dyDescent="0.3">
      <c r="A166" s="190"/>
    </row>
    <row r="167" spans="1:1" x14ac:dyDescent="0.3">
      <c r="A167" s="190"/>
    </row>
    <row r="168" spans="1:1" x14ac:dyDescent="0.3">
      <c r="A168" s="190"/>
    </row>
    <row r="169" spans="1:1" x14ac:dyDescent="0.3">
      <c r="A169" s="190"/>
    </row>
    <row r="170" spans="1:1" x14ac:dyDescent="0.3">
      <c r="A170" s="190"/>
    </row>
    <row r="171" spans="1:1" x14ac:dyDescent="0.3">
      <c r="A171" s="190"/>
    </row>
    <row r="172" spans="1:1" x14ac:dyDescent="0.3">
      <c r="A172" s="190"/>
    </row>
    <row r="173" spans="1:1" x14ac:dyDescent="0.3">
      <c r="A173" s="190"/>
    </row>
    <row r="174" spans="1:1" x14ac:dyDescent="0.3">
      <c r="A174" s="190"/>
    </row>
    <row r="175" spans="1:1" x14ac:dyDescent="0.3">
      <c r="A175" s="190"/>
    </row>
    <row r="176" spans="1:1" x14ac:dyDescent="0.3">
      <c r="A176" s="190"/>
    </row>
    <row r="177" spans="1:1" x14ac:dyDescent="0.3">
      <c r="A177" s="190"/>
    </row>
    <row r="178" spans="1:1" x14ac:dyDescent="0.3">
      <c r="A178" s="190"/>
    </row>
    <row r="179" spans="1:1" x14ac:dyDescent="0.3">
      <c r="A179" s="190"/>
    </row>
    <row r="180" spans="1:1" x14ac:dyDescent="0.3">
      <c r="A180" s="190"/>
    </row>
    <row r="181" spans="1:1" x14ac:dyDescent="0.3">
      <c r="A181" s="190"/>
    </row>
    <row r="182" spans="1:1" x14ac:dyDescent="0.3">
      <c r="A182" s="190"/>
    </row>
    <row r="183" spans="1:1" x14ac:dyDescent="0.3">
      <c r="A183" s="190"/>
    </row>
    <row r="184" spans="1:1" x14ac:dyDescent="0.3">
      <c r="A184" s="190"/>
    </row>
    <row r="185" spans="1:1" x14ac:dyDescent="0.3">
      <c r="A185" s="190"/>
    </row>
    <row r="186" spans="1:1" x14ac:dyDescent="0.3">
      <c r="A186" s="190"/>
    </row>
    <row r="187" spans="1:1" x14ac:dyDescent="0.3">
      <c r="A187" s="190"/>
    </row>
    <row r="188" spans="1:1" x14ac:dyDescent="0.3">
      <c r="A188" s="190"/>
    </row>
    <row r="189" spans="1:1" x14ac:dyDescent="0.3">
      <c r="A189" s="190"/>
    </row>
    <row r="190" spans="1:1" x14ac:dyDescent="0.3">
      <c r="A190" s="190"/>
    </row>
    <row r="191" spans="1:1" x14ac:dyDescent="0.3">
      <c r="A191" s="190"/>
    </row>
    <row r="192" spans="1:1" x14ac:dyDescent="0.3">
      <c r="A192" s="190"/>
    </row>
    <row r="193" spans="1:1" x14ac:dyDescent="0.3">
      <c r="A193" s="190"/>
    </row>
    <row r="194" spans="1:1" x14ac:dyDescent="0.3">
      <c r="A194" s="190"/>
    </row>
    <row r="195" spans="1:1" x14ac:dyDescent="0.3">
      <c r="A195" s="190"/>
    </row>
    <row r="196" spans="1:1" x14ac:dyDescent="0.3">
      <c r="A196" s="190"/>
    </row>
    <row r="197" spans="1:1" x14ac:dyDescent="0.3">
      <c r="A197" s="190"/>
    </row>
    <row r="198" spans="1:1" x14ac:dyDescent="0.3">
      <c r="A198" s="190"/>
    </row>
    <row r="199" spans="1:1" x14ac:dyDescent="0.3">
      <c r="A199" s="190"/>
    </row>
    <row r="200" spans="1:1" x14ac:dyDescent="0.3">
      <c r="A200" s="190"/>
    </row>
    <row r="201" spans="1:1" x14ac:dyDescent="0.3">
      <c r="A201" s="190"/>
    </row>
    <row r="202" spans="1:1" x14ac:dyDescent="0.3">
      <c r="A202" s="190"/>
    </row>
    <row r="203" spans="1:1" x14ac:dyDescent="0.3">
      <c r="A203" s="190"/>
    </row>
    <row r="204" spans="1:1" x14ac:dyDescent="0.3">
      <c r="A204" s="190"/>
    </row>
    <row r="205" spans="1:1" x14ac:dyDescent="0.3">
      <c r="A205" s="190"/>
    </row>
    <row r="206" spans="1:1" x14ac:dyDescent="0.3">
      <c r="A206" s="190"/>
    </row>
    <row r="207" spans="1:1" x14ac:dyDescent="0.3">
      <c r="A207" s="190"/>
    </row>
    <row r="208" spans="1:1" x14ac:dyDescent="0.3">
      <c r="A208" s="190"/>
    </row>
    <row r="209" spans="1:1" x14ac:dyDescent="0.3">
      <c r="A209" s="190"/>
    </row>
    <row r="210" spans="1:1" x14ac:dyDescent="0.3">
      <c r="A210" s="190"/>
    </row>
    <row r="211" spans="1:1" x14ac:dyDescent="0.3">
      <c r="A211" s="190"/>
    </row>
    <row r="212" spans="1:1" x14ac:dyDescent="0.3">
      <c r="A212" s="190"/>
    </row>
    <row r="213" spans="1:1" x14ac:dyDescent="0.3">
      <c r="A213" s="190"/>
    </row>
    <row r="214" spans="1:1" x14ac:dyDescent="0.3">
      <c r="A214" s="190"/>
    </row>
    <row r="215" spans="1:1" x14ac:dyDescent="0.3">
      <c r="A215" s="190"/>
    </row>
    <row r="216" spans="1:1" x14ac:dyDescent="0.3">
      <c r="A216" s="190"/>
    </row>
    <row r="217" spans="1:1" x14ac:dyDescent="0.3">
      <c r="A217" s="190"/>
    </row>
    <row r="218" spans="1:1" x14ac:dyDescent="0.3">
      <c r="A218" s="190"/>
    </row>
    <row r="219" spans="1:1" x14ac:dyDescent="0.3">
      <c r="A219" s="190"/>
    </row>
    <row r="220" spans="1:1" x14ac:dyDescent="0.3">
      <c r="A220" s="190"/>
    </row>
    <row r="221" spans="1:1" x14ac:dyDescent="0.3">
      <c r="A221" s="190"/>
    </row>
    <row r="222" spans="1:1" x14ac:dyDescent="0.3">
      <c r="A222" s="190"/>
    </row>
    <row r="223" spans="1:1" x14ac:dyDescent="0.3">
      <c r="A223" s="190"/>
    </row>
    <row r="224" spans="1:1" x14ac:dyDescent="0.3">
      <c r="A224" s="190"/>
    </row>
    <row r="225" spans="1:1" x14ac:dyDescent="0.3">
      <c r="A225" s="190"/>
    </row>
    <row r="226" spans="1:1" x14ac:dyDescent="0.3">
      <c r="A226" s="190"/>
    </row>
    <row r="227" spans="1:1" x14ac:dyDescent="0.3">
      <c r="A227" s="190"/>
    </row>
    <row r="228" spans="1:1" x14ac:dyDescent="0.3">
      <c r="A228" s="190"/>
    </row>
    <row r="229" spans="1:1" x14ac:dyDescent="0.3">
      <c r="A229" s="190"/>
    </row>
    <row r="230" spans="1:1" x14ac:dyDescent="0.3">
      <c r="A230" s="190"/>
    </row>
    <row r="231" spans="1:1" x14ac:dyDescent="0.3">
      <c r="A231" s="190"/>
    </row>
    <row r="232" spans="1:1" x14ac:dyDescent="0.3">
      <c r="A232" s="190"/>
    </row>
    <row r="233" spans="1:1" x14ac:dyDescent="0.3">
      <c r="A233" s="190"/>
    </row>
    <row r="234" spans="1:1" x14ac:dyDescent="0.3">
      <c r="A234" s="190"/>
    </row>
    <row r="235" spans="1:1" x14ac:dyDescent="0.3">
      <c r="A235" s="190"/>
    </row>
    <row r="236" spans="1:1" x14ac:dyDescent="0.3">
      <c r="A236" s="190"/>
    </row>
    <row r="237" spans="1:1" x14ac:dyDescent="0.3">
      <c r="A237" s="190"/>
    </row>
    <row r="238" spans="1:1" x14ac:dyDescent="0.3">
      <c r="A238" s="190"/>
    </row>
    <row r="239" spans="1:1" x14ac:dyDescent="0.3">
      <c r="A239" s="190"/>
    </row>
    <row r="240" spans="1:1" x14ac:dyDescent="0.3">
      <c r="A240" s="190"/>
    </row>
    <row r="241" spans="1:1" x14ac:dyDescent="0.3">
      <c r="A241" s="190"/>
    </row>
    <row r="242" spans="1:1" x14ac:dyDescent="0.3">
      <c r="A242" s="190"/>
    </row>
    <row r="243" spans="1:1" x14ac:dyDescent="0.3">
      <c r="A243" s="190"/>
    </row>
    <row r="244" spans="1:1" x14ac:dyDescent="0.3">
      <c r="A244" s="190"/>
    </row>
    <row r="245" spans="1:1" x14ac:dyDescent="0.3">
      <c r="A245" s="190"/>
    </row>
    <row r="246" spans="1:1" x14ac:dyDescent="0.3">
      <c r="A246" s="190"/>
    </row>
    <row r="247" spans="1:1" x14ac:dyDescent="0.3">
      <c r="A247" s="190"/>
    </row>
    <row r="248" spans="1:1" x14ac:dyDescent="0.3">
      <c r="A248" s="190"/>
    </row>
    <row r="249" spans="1:1" x14ac:dyDescent="0.3">
      <c r="A249" s="190"/>
    </row>
    <row r="250" spans="1:1" x14ac:dyDescent="0.3">
      <c r="A250" s="190"/>
    </row>
    <row r="251" spans="1:1" x14ac:dyDescent="0.3">
      <c r="A251" s="190"/>
    </row>
    <row r="252" spans="1:1" x14ac:dyDescent="0.3">
      <c r="A252" s="190"/>
    </row>
    <row r="253" spans="1:1" x14ac:dyDescent="0.3">
      <c r="A253" s="190"/>
    </row>
    <row r="254" spans="1:1" x14ac:dyDescent="0.3">
      <c r="A254" s="190"/>
    </row>
    <row r="255" spans="1:1" x14ac:dyDescent="0.3">
      <c r="A255" s="190"/>
    </row>
    <row r="256" spans="1:1" x14ac:dyDescent="0.3">
      <c r="A256" s="190"/>
    </row>
    <row r="257" spans="1:1" x14ac:dyDescent="0.3">
      <c r="A257" s="190"/>
    </row>
    <row r="258" spans="1:1" x14ac:dyDescent="0.3">
      <c r="A258" s="190"/>
    </row>
    <row r="259" spans="1:1" x14ac:dyDescent="0.3">
      <c r="A259" s="190"/>
    </row>
    <row r="260" spans="1:1" x14ac:dyDescent="0.3">
      <c r="A260" s="190"/>
    </row>
    <row r="261" spans="1:1" x14ac:dyDescent="0.3">
      <c r="A261" s="190"/>
    </row>
    <row r="262" spans="1:1" x14ac:dyDescent="0.3">
      <c r="A262" s="190"/>
    </row>
    <row r="263" spans="1:1" x14ac:dyDescent="0.3">
      <c r="A263" s="190"/>
    </row>
    <row r="264" spans="1:1" x14ac:dyDescent="0.3">
      <c r="A264" s="190"/>
    </row>
    <row r="265" spans="1:1" x14ac:dyDescent="0.3">
      <c r="A265" s="190"/>
    </row>
    <row r="266" spans="1:1" x14ac:dyDescent="0.3">
      <c r="A266" s="190"/>
    </row>
    <row r="267" spans="1:1" x14ac:dyDescent="0.3">
      <c r="A267" s="190"/>
    </row>
    <row r="268" spans="1:1" x14ac:dyDescent="0.3">
      <c r="A268" s="190"/>
    </row>
    <row r="269" spans="1:1" x14ac:dyDescent="0.3">
      <c r="A269" s="190"/>
    </row>
    <row r="270" spans="1:1" x14ac:dyDescent="0.3">
      <c r="A270" s="190"/>
    </row>
    <row r="271" spans="1:1" x14ac:dyDescent="0.3">
      <c r="A271" s="190"/>
    </row>
    <row r="272" spans="1:1" x14ac:dyDescent="0.3">
      <c r="A272" s="190"/>
    </row>
    <row r="273" spans="1:1" x14ac:dyDescent="0.3">
      <c r="A273" s="190"/>
    </row>
    <row r="274" spans="1:1" x14ac:dyDescent="0.3">
      <c r="A274" s="190"/>
    </row>
    <row r="275" spans="1:1" x14ac:dyDescent="0.3">
      <c r="A275" s="190"/>
    </row>
    <row r="276" spans="1:1" x14ac:dyDescent="0.3">
      <c r="A276" s="190"/>
    </row>
    <row r="277" spans="1:1" x14ac:dyDescent="0.3">
      <c r="A277" s="190"/>
    </row>
    <row r="278" spans="1:1" x14ac:dyDescent="0.3">
      <c r="A278" s="190"/>
    </row>
    <row r="279" spans="1:1" x14ac:dyDescent="0.3">
      <c r="A279" s="190"/>
    </row>
    <row r="280" spans="1:1" x14ac:dyDescent="0.3">
      <c r="A280" s="190"/>
    </row>
    <row r="281" spans="1:1" x14ac:dyDescent="0.3">
      <c r="A281" s="190"/>
    </row>
    <row r="282" spans="1:1" x14ac:dyDescent="0.3">
      <c r="A282" s="190"/>
    </row>
    <row r="283" spans="1:1" x14ac:dyDescent="0.3">
      <c r="A283" s="190"/>
    </row>
    <row r="284" spans="1:1" x14ac:dyDescent="0.3">
      <c r="A284" s="190"/>
    </row>
    <row r="285" spans="1:1" x14ac:dyDescent="0.3">
      <c r="A285" s="190"/>
    </row>
    <row r="286" spans="1:1" x14ac:dyDescent="0.3">
      <c r="A286" s="190"/>
    </row>
    <row r="287" spans="1:1" x14ac:dyDescent="0.3">
      <c r="A287" s="190"/>
    </row>
    <row r="288" spans="1:1" x14ac:dyDescent="0.3">
      <c r="A288" s="190"/>
    </row>
    <row r="289" spans="1:1" x14ac:dyDescent="0.3">
      <c r="A289" s="190"/>
    </row>
    <row r="290" spans="1:1" x14ac:dyDescent="0.3">
      <c r="A290" s="190"/>
    </row>
    <row r="291" spans="1:1" x14ac:dyDescent="0.3">
      <c r="A291" s="190"/>
    </row>
    <row r="292" spans="1:1" x14ac:dyDescent="0.3">
      <c r="A292" s="190"/>
    </row>
    <row r="293" spans="1:1" x14ac:dyDescent="0.3">
      <c r="A293" s="190"/>
    </row>
    <row r="294" spans="1:1" x14ac:dyDescent="0.3">
      <c r="A294" s="190"/>
    </row>
    <row r="295" spans="1:1" x14ac:dyDescent="0.3">
      <c r="A295" s="190"/>
    </row>
    <row r="296" spans="1:1" x14ac:dyDescent="0.3">
      <c r="A296" s="190"/>
    </row>
    <row r="297" spans="1:1" x14ac:dyDescent="0.3">
      <c r="A297" s="190"/>
    </row>
    <row r="298" spans="1:1" x14ac:dyDescent="0.3">
      <c r="A298" s="190"/>
    </row>
    <row r="299" spans="1:1" x14ac:dyDescent="0.3">
      <c r="A299" s="190"/>
    </row>
    <row r="300" spans="1:1" x14ac:dyDescent="0.3">
      <c r="A300" s="190"/>
    </row>
    <row r="301" spans="1:1" x14ac:dyDescent="0.3">
      <c r="A301" s="190"/>
    </row>
    <row r="302" spans="1:1" x14ac:dyDescent="0.3">
      <c r="A302" s="190"/>
    </row>
    <row r="303" spans="1:1" x14ac:dyDescent="0.3">
      <c r="A303" s="190"/>
    </row>
    <row r="304" spans="1:1" x14ac:dyDescent="0.3">
      <c r="A304" s="190"/>
    </row>
    <row r="305" spans="1:1" x14ac:dyDescent="0.3">
      <c r="A305" s="190"/>
    </row>
    <row r="306" spans="1:1" x14ac:dyDescent="0.3">
      <c r="A306" s="190"/>
    </row>
    <row r="307" spans="1:1" x14ac:dyDescent="0.3">
      <c r="A307" s="190"/>
    </row>
    <row r="308" spans="1:1" x14ac:dyDescent="0.3">
      <c r="A308" s="190"/>
    </row>
    <row r="309" spans="1:1" x14ac:dyDescent="0.3">
      <c r="A309" s="190"/>
    </row>
    <row r="310" spans="1:1" x14ac:dyDescent="0.3">
      <c r="A310" s="190"/>
    </row>
    <row r="311" spans="1:1" x14ac:dyDescent="0.3">
      <c r="A311" s="190"/>
    </row>
    <row r="312" spans="1:1" x14ac:dyDescent="0.3">
      <c r="A312" s="190"/>
    </row>
    <row r="313" spans="1:1" x14ac:dyDescent="0.3">
      <c r="A313" s="190"/>
    </row>
    <row r="314" spans="1:1" x14ac:dyDescent="0.3">
      <c r="A314" s="190"/>
    </row>
    <row r="315" spans="1:1" x14ac:dyDescent="0.3">
      <c r="A315" s="190"/>
    </row>
    <row r="316" spans="1:1" x14ac:dyDescent="0.3">
      <c r="A316" s="190"/>
    </row>
    <row r="317" spans="1:1" x14ac:dyDescent="0.3">
      <c r="A317" s="190"/>
    </row>
    <row r="318" spans="1:1" x14ac:dyDescent="0.3">
      <c r="A318" s="190"/>
    </row>
    <row r="319" spans="1:1" x14ac:dyDescent="0.3">
      <c r="A319" s="190"/>
    </row>
    <row r="320" spans="1:1" x14ac:dyDescent="0.3">
      <c r="A320" s="190"/>
    </row>
    <row r="321" spans="1:1" x14ac:dyDescent="0.3">
      <c r="A321" s="190"/>
    </row>
    <row r="322" spans="1:1" x14ac:dyDescent="0.3">
      <c r="A322" s="190"/>
    </row>
    <row r="323" spans="1:1" x14ac:dyDescent="0.3">
      <c r="A323" s="190"/>
    </row>
    <row r="324" spans="1:1" x14ac:dyDescent="0.3">
      <c r="A324" s="190"/>
    </row>
    <row r="325" spans="1:1" x14ac:dyDescent="0.3">
      <c r="A325" s="190"/>
    </row>
    <row r="326" spans="1:1" x14ac:dyDescent="0.3">
      <c r="A326" s="190"/>
    </row>
    <row r="327" spans="1:1" x14ac:dyDescent="0.3">
      <c r="A327" s="190"/>
    </row>
    <row r="328" spans="1:1" x14ac:dyDescent="0.3">
      <c r="A328" s="190"/>
    </row>
    <row r="329" spans="1:1" x14ac:dyDescent="0.3">
      <c r="A329" s="190"/>
    </row>
    <row r="330" spans="1:1" x14ac:dyDescent="0.3">
      <c r="A330" s="190"/>
    </row>
    <row r="331" spans="1:1" x14ac:dyDescent="0.3">
      <c r="A331" s="190"/>
    </row>
    <row r="332" spans="1:1" x14ac:dyDescent="0.3">
      <c r="A332" s="190"/>
    </row>
    <row r="333" spans="1:1" x14ac:dyDescent="0.3">
      <c r="A333" s="190"/>
    </row>
    <row r="334" spans="1:1" x14ac:dyDescent="0.3">
      <c r="A334" s="190"/>
    </row>
    <row r="335" spans="1:1" x14ac:dyDescent="0.3">
      <c r="A335" s="190"/>
    </row>
    <row r="336" spans="1:1" x14ac:dyDescent="0.3">
      <c r="A336" s="190"/>
    </row>
    <row r="337" spans="1:1" x14ac:dyDescent="0.3">
      <c r="A337" s="190"/>
    </row>
    <row r="338" spans="1:1" x14ac:dyDescent="0.3">
      <c r="A338" s="190"/>
    </row>
    <row r="339" spans="1:1" x14ac:dyDescent="0.3">
      <c r="A339" s="190"/>
    </row>
    <row r="340" spans="1:1" x14ac:dyDescent="0.3">
      <c r="A340" s="190"/>
    </row>
    <row r="341" spans="1:1" x14ac:dyDescent="0.3">
      <c r="A341" s="190"/>
    </row>
    <row r="342" spans="1:1" x14ac:dyDescent="0.3">
      <c r="A342" s="190"/>
    </row>
    <row r="343" spans="1:1" x14ac:dyDescent="0.3">
      <c r="A343" s="190"/>
    </row>
    <row r="344" spans="1:1" x14ac:dyDescent="0.3">
      <c r="A344" s="190"/>
    </row>
    <row r="345" spans="1:1" x14ac:dyDescent="0.3">
      <c r="A345" s="190"/>
    </row>
    <row r="346" spans="1:1" x14ac:dyDescent="0.3">
      <c r="A346" s="190"/>
    </row>
    <row r="347" spans="1:1" x14ac:dyDescent="0.3">
      <c r="A347" s="190"/>
    </row>
    <row r="348" spans="1:1" x14ac:dyDescent="0.3">
      <c r="A348" s="190"/>
    </row>
    <row r="349" spans="1:1" x14ac:dyDescent="0.3">
      <c r="A349" s="190"/>
    </row>
    <row r="350" spans="1:1" x14ac:dyDescent="0.3">
      <c r="A350" s="190"/>
    </row>
    <row r="351" spans="1:1" x14ac:dyDescent="0.3">
      <c r="A351" s="190"/>
    </row>
    <row r="352" spans="1:1" x14ac:dyDescent="0.3">
      <c r="A352" s="190"/>
    </row>
    <row r="353" spans="1:1" x14ac:dyDescent="0.3">
      <c r="A353" s="190"/>
    </row>
    <row r="354" spans="1:1" x14ac:dyDescent="0.3">
      <c r="A354" s="190"/>
    </row>
    <row r="355" spans="1:1" x14ac:dyDescent="0.3">
      <c r="A355" s="190"/>
    </row>
    <row r="356" spans="1:1" x14ac:dyDescent="0.3">
      <c r="A356" s="190"/>
    </row>
    <row r="357" spans="1:1" x14ac:dyDescent="0.3">
      <c r="A357" s="190"/>
    </row>
    <row r="358" spans="1:1" x14ac:dyDescent="0.3">
      <c r="A358" s="190"/>
    </row>
    <row r="359" spans="1:1" x14ac:dyDescent="0.3">
      <c r="A359" s="190"/>
    </row>
    <row r="360" spans="1:1" x14ac:dyDescent="0.3">
      <c r="A360" s="190"/>
    </row>
    <row r="361" spans="1:1" x14ac:dyDescent="0.3">
      <c r="A361" s="190"/>
    </row>
    <row r="362" spans="1:1" x14ac:dyDescent="0.3">
      <c r="A362" s="190"/>
    </row>
    <row r="363" spans="1:1" x14ac:dyDescent="0.3">
      <c r="A363" s="190"/>
    </row>
    <row r="364" spans="1:1" x14ac:dyDescent="0.3">
      <c r="A364" s="190"/>
    </row>
    <row r="365" spans="1:1" x14ac:dyDescent="0.3">
      <c r="A365" s="190"/>
    </row>
    <row r="366" spans="1:1" x14ac:dyDescent="0.3">
      <c r="A366" s="190"/>
    </row>
    <row r="367" spans="1:1" x14ac:dyDescent="0.3">
      <c r="A367" s="190"/>
    </row>
    <row r="368" spans="1:1" x14ac:dyDescent="0.3">
      <c r="A368" s="190"/>
    </row>
    <row r="369" spans="1:1" x14ac:dyDescent="0.3">
      <c r="A369" s="190"/>
    </row>
    <row r="370" spans="1:1" x14ac:dyDescent="0.3">
      <c r="A370" s="190"/>
    </row>
    <row r="371" spans="1:1" x14ac:dyDescent="0.3">
      <c r="A371" s="190"/>
    </row>
    <row r="372" spans="1:1" x14ac:dyDescent="0.3">
      <c r="A372" s="190"/>
    </row>
    <row r="373" spans="1:1" x14ac:dyDescent="0.3">
      <c r="A373" s="190"/>
    </row>
    <row r="374" spans="1:1" x14ac:dyDescent="0.3">
      <c r="A374" s="190"/>
    </row>
    <row r="375" spans="1:1" x14ac:dyDescent="0.3">
      <c r="A375" s="190"/>
    </row>
    <row r="376" spans="1:1" x14ac:dyDescent="0.3">
      <c r="A376" s="190"/>
    </row>
    <row r="377" spans="1:1" x14ac:dyDescent="0.3">
      <c r="A377" s="190"/>
    </row>
    <row r="378" spans="1:1" x14ac:dyDescent="0.3">
      <c r="A378" s="190"/>
    </row>
    <row r="379" spans="1:1" x14ac:dyDescent="0.3">
      <c r="A379" s="190"/>
    </row>
    <row r="380" spans="1:1" x14ac:dyDescent="0.3">
      <c r="A380" s="190"/>
    </row>
    <row r="381" spans="1:1" x14ac:dyDescent="0.3">
      <c r="A381" s="190"/>
    </row>
    <row r="382" spans="1:1" x14ac:dyDescent="0.3">
      <c r="A382" s="190"/>
    </row>
    <row r="383" spans="1:1" x14ac:dyDescent="0.3">
      <c r="A383" s="190"/>
    </row>
    <row r="384" spans="1:1" x14ac:dyDescent="0.3">
      <c r="A384" s="190"/>
    </row>
    <row r="385" spans="1:1" x14ac:dyDescent="0.3">
      <c r="A385" s="190"/>
    </row>
    <row r="386" spans="1:1" x14ac:dyDescent="0.3">
      <c r="A386" s="190"/>
    </row>
    <row r="387" spans="1:1" x14ac:dyDescent="0.3">
      <c r="A387" s="190"/>
    </row>
    <row r="388" spans="1:1" x14ac:dyDescent="0.3">
      <c r="A388" s="190"/>
    </row>
    <row r="389" spans="1:1" x14ac:dyDescent="0.3">
      <c r="A389" s="190"/>
    </row>
    <row r="390" spans="1:1" x14ac:dyDescent="0.3">
      <c r="A390" s="190"/>
    </row>
    <row r="391" spans="1:1" x14ac:dyDescent="0.3">
      <c r="A391" s="190"/>
    </row>
    <row r="392" spans="1:1" x14ac:dyDescent="0.3">
      <c r="A392" s="190"/>
    </row>
    <row r="393" spans="1:1" x14ac:dyDescent="0.3">
      <c r="A393" s="190"/>
    </row>
    <row r="394" spans="1:1" x14ac:dyDescent="0.3">
      <c r="A394" s="190"/>
    </row>
    <row r="395" spans="1:1" x14ac:dyDescent="0.3">
      <c r="A395" s="190"/>
    </row>
    <row r="396" spans="1:1" x14ac:dyDescent="0.3">
      <c r="A396" s="190"/>
    </row>
    <row r="397" spans="1:1" x14ac:dyDescent="0.3">
      <c r="A397" s="190"/>
    </row>
    <row r="398" spans="1:1" x14ac:dyDescent="0.3">
      <c r="A398" s="190"/>
    </row>
    <row r="399" spans="1:1" x14ac:dyDescent="0.3">
      <c r="A399" s="190"/>
    </row>
    <row r="400" spans="1:1" x14ac:dyDescent="0.3">
      <c r="A400" s="190"/>
    </row>
    <row r="401" spans="1:1" x14ac:dyDescent="0.3">
      <c r="A401" s="190"/>
    </row>
    <row r="402" spans="1:1" x14ac:dyDescent="0.3">
      <c r="A402" s="190"/>
    </row>
    <row r="403" spans="1:1" x14ac:dyDescent="0.3">
      <c r="A403" s="190"/>
    </row>
    <row r="404" spans="1:1" x14ac:dyDescent="0.3">
      <c r="A404" s="190"/>
    </row>
    <row r="405" spans="1:1" x14ac:dyDescent="0.3">
      <c r="A405" s="190"/>
    </row>
    <row r="406" spans="1:1" x14ac:dyDescent="0.3">
      <c r="A406" s="190"/>
    </row>
    <row r="407" spans="1:1" x14ac:dyDescent="0.3">
      <c r="A407" s="190"/>
    </row>
    <row r="408" spans="1:1" x14ac:dyDescent="0.3">
      <c r="A408" s="190"/>
    </row>
    <row r="409" spans="1:1" x14ac:dyDescent="0.3">
      <c r="A409" s="190"/>
    </row>
    <row r="410" spans="1:1" x14ac:dyDescent="0.3">
      <c r="A410" s="190"/>
    </row>
    <row r="411" spans="1:1" x14ac:dyDescent="0.3">
      <c r="A411" s="190"/>
    </row>
    <row r="412" spans="1:1" x14ac:dyDescent="0.3">
      <c r="A412" s="190"/>
    </row>
    <row r="413" spans="1:1" x14ac:dyDescent="0.3">
      <c r="A413" s="190"/>
    </row>
    <row r="414" spans="1:1" x14ac:dyDescent="0.3">
      <c r="A414" s="190"/>
    </row>
    <row r="415" spans="1:1" x14ac:dyDescent="0.3">
      <c r="A415" s="190"/>
    </row>
    <row r="416" spans="1:1" x14ac:dyDescent="0.3">
      <c r="A416" s="190"/>
    </row>
    <row r="417" spans="1:1" x14ac:dyDescent="0.3">
      <c r="A417" s="190"/>
    </row>
    <row r="418" spans="1:1" x14ac:dyDescent="0.3">
      <c r="A418" s="190"/>
    </row>
    <row r="419" spans="1:1" x14ac:dyDescent="0.3">
      <c r="A419" s="190"/>
    </row>
    <row r="420" spans="1:1" x14ac:dyDescent="0.3">
      <c r="A420" s="190"/>
    </row>
    <row r="421" spans="1:1" x14ac:dyDescent="0.3">
      <c r="A421" s="190"/>
    </row>
    <row r="422" spans="1:1" x14ac:dyDescent="0.3">
      <c r="A422" s="190"/>
    </row>
    <row r="423" spans="1:1" x14ac:dyDescent="0.3">
      <c r="A423" s="190"/>
    </row>
    <row r="424" spans="1:1" x14ac:dyDescent="0.3">
      <c r="A424" s="190"/>
    </row>
    <row r="425" spans="1:1" x14ac:dyDescent="0.3">
      <c r="A425" s="190"/>
    </row>
    <row r="426" spans="1:1" x14ac:dyDescent="0.3">
      <c r="A426" s="190"/>
    </row>
    <row r="427" spans="1:1" x14ac:dyDescent="0.3">
      <c r="A427" s="190"/>
    </row>
    <row r="428" spans="1:1" x14ac:dyDescent="0.3">
      <c r="A428" s="190"/>
    </row>
    <row r="429" spans="1:1" x14ac:dyDescent="0.3">
      <c r="A429" s="190"/>
    </row>
    <row r="430" spans="1:1" x14ac:dyDescent="0.3">
      <c r="A430" s="190"/>
    </row>
    <row r="431" spans="1:1" x14ac:dyDescent="0.3">
      <c r="A431" s="190"/>
    </row>
    <row r="432" spans="1:1" x14ac:dyDescent="0.3">
      <c r="A432" s="190"/>
    </row>
    <row r="433" spans="1:1" x14ac:dyDescent="0.3">
      <c r="A433" s="190"/>
    </row>
    <row r="434" spans="1:1" x14ac:dyDescent="0.3">
      <c r="A434" s="190"/>
    </row>
    <row r="435" spans="1:1" x14ac:dyDescent="0.3">
      <c r="A435" s="190"/>
    </row>
    <row r="436" spans="1:1" x14ac:dyDescent="0.3">
      <c r="A436" s="190"/>
    </row>
    <row r="437" spans="1:1" x14ac:dyDescent="0.3">
      <c r="A437" s="190"/>
    </row>
    <row r="438" spans="1:1" x14ac:dyDescent="0.3">
      <c r="A438" s="190"/>
    </row>
    <row r="439" spans="1:1" x14ac:dyDescent="0.3">
      <c r="A439" s="190"/>
    </row>
    <row r="440" spans="1:1" x14ac:dyDescent="0.3">
      <c r="A440" s="190"/>
    </row>
    <row r="441" spans="1:1" x14ac:dyDescent="0.3">
      <c r="A441" s="190"/>
    </row>
    <row r="442" spans="1:1" x14ac:dyDescent="0.3">
      <c r="A442" s="190"/>
    </row>
    <row r="443" spans="1:1" x14ac:dyDescent="0.3">
      <c r="A443" s="190"/>
    </row>
    <row r="444" spans="1:1" x14ac:dyDescent="0.3">
      <c r="A444" s="190"/>
    </row>
    <row r="445" spans="1:1" x14ac:dyDescent="0.3">
      <c r="A445" s="190"/>
    </row>
    <row r="446" spans="1:1" x14ac:dyDescent="0.3">
      <c r="A446" s="190"/>
    </row>
    <row r="447" spans="1:1" x14ac:dyDescent="0.3">
      <c r="A447" s="190"/>
    </row>
    <row r="448" spans="1:1" x14ac:dyDescent="0.3">
      <c r="A448" s="190"/>
    </row>
    <row r="449" spans="1:1" x14ac:dyDescent="0.3">
      <c r="A449" s="190"/>
    </row>
    <row r="450" spans="1:1" x14ac:dyDescent="0.3">
      <c r="A450" s="190"/>
    </row>
    <row r="451" spans="1:1" x14ac:dyDescent="0.3">
      <c r="A451" s="190"/>
    </row>
    <row r="452" spans="1:1" x14ac:dyDescent="0.3">
      <c r="A452" s="190"/>
    </row>
    <row r="453" spans="1:1" x14ac:dyDescent="0.3">
      <c r="A453" s="190"/>
    </row>
    <row r="454" spans="1:1" x14ac:dyDescent="0.3">
      <c r="A454" s="190"/>
    </row>
    <row r="455" spans="1:1" x14ac:dyDescent="0.3">
      <c r="A455" s="190"/>
    </row>
    <row r="456" spans="1:1" x14ac:dyDescent="0.3">
      <c r="A456" s="190"/>
    </row>
    <row r="457" spans="1:1" x14ac:dyDescent="0.3">
      <c r="A457" s="190"/>
    </row>
    <row r="458" spans="1:1" x14ac:dyDescent="0.3">
      <c r="A458" s="190"/>
    </row>
    <row r="459" spans="1:1" x14ac:dyDescent="0.3">
      <c r="A459" s="190"/>
    </row>
    <row r="460" spans="1:1" x14ac:dyDescent="0.3">
      <c r="A460" s="190"/>
    </row>
    <row r="461" spans="1:1" x14ac:dyDescent="0.3">
      <c r="A461" s="190"/>
    </row>
    <row r="462" spans="1:1" x14ac:dyDescent="0.3">
      <c r="A462" s="190"/>
    </row>
    <row r="463" spans="1:1" x14ac:dyDescent="0.3">
      <c r="A463" s="190"/>
    </row>
    <row r="464" spans="1:1" x14ac:dyDescent="0.3">
      <c r="A464" s="190"/>
    </row>
    <row r="465" spans="1:1" x14ac:dyDescent="0.3">
      <c r="A465" s="190"/>
    </row>
    <row r="466" spans="1:1" x14ac:dyDescent="0.3">
      <c r="A466" s="190"/>
    </row>
    <row r="467" spans="1:1" x14ac:dyDescent="0.3">
      <c r="A467" s="190"/>
    </row>
    <row r="468" spans="1:1" x14ac:dyDescent="0.3">
      <c r="A468" s="190"/>
    </row>
    <row r="469" spans="1:1" x14ac:dyDescent="0.3">
      <c r="A469" s="190"/>
    </row>
    <row r="470" spans="1:1" x14ac:dyDescent="0.3">
      <c r="A470" s="190"/>
    </row>
    <row r="471" spans="1:1" x14ac:dyDescent="0.3">
      <c r="A471" s="190"/>
    </row>
    <row r="472" spans="1:1" x14ac:dyDescent="0.3">
      <c r="A472" s="190"/>
    </row>
    <row r="473" spans="1:1" x14ac:dyDescent="0.3">
      <c r="A473" s="190"/>
    </row>
    <row r="474" spans="1:1" x14ac:dyDescent="0.3">
      <c r="A474" s="190"/>
    </row>
    <row r="475" spans="1:1" x14ac:dyDescent="0.3">
      <c r="A475" s="190"/>
    </row>
    <row r="476" spans="1:1" x14ac:dyDescent="0.3">
      <c r="A476" s="190"/>
    </row>
    <row r="477" spans="1:1" x14ac:dyDescent="0.3">
      <c r="A477" s="190"/>
    </row>
    <row r="478" spans="1:1" x14ac:dyDescent="0.3">
      <c r="A478" s="190"/>
    </row>
    <row r="479" spans="1:1" x14ac:dyDescent="0.3">
      <c r="A479" s="190"/>
    </row>
    <row r="480" spans="1:1" x14ac:dyDescent="0.3">
      <c r="A480" s="190"/>
    </row>
    <row r="481" spans="1:1" x14ac:dyDescent="0.3">
      <c r="A481" s="190"/>
    </row>
    <row r="482" spans="1:1" x14ac:dyDescent="0.3">
      <c r="A482" s="190"/>
    </row>
    <row r="483" spans="1:1" x14ac:dyDescent="0.3">
      <c r="A483" s="190"/>
    </row>
    <row r="484" spans="1:1" x14ac:dyDescent="0.3">
      <c r="A484" s="190"/>
    </row>
    <row r="485" spans="1:1" x14ac:dyDescent="0.3">
      <c r="A485" s="190"/>
    </row>
    <row r="486" spans="1:1" x14ac:dyDescent="0.3">
      <c r="A486" s="190"/>
    </row>
    <row r="487" spans="1:1" x14ac:dyDescent="0.3">
      <c r="A487" s="190"/>
    </row>
    <row r="488" spans="1:1" x14ac:dyDescent="0.3">
      <c r="A488" s="190"/>
    </row>
    <row r="489" spans="1:1" x14ac:dyDescent="0.3">
      <c r="A489" s="190"/>
    </row>
    <row r="490" spans="1:1" x14ac:dyDescent="0.3">
      <c r="A490" s="190"/>
    </row>
    <row r="491" spans="1:1" x14ac:dyDescent="0.3">
      <c r="A491" s="190"/>
    </row>
    <row r="492" spans="1:1" x14ac:dyDescent="0.3">
      <c r="A492" s="190"/>
    </row>
    <row r="493" spans="1:1" x14ac:dyDescent="0.3">
      <c r="A493" s="190"/>
    </row>
    <row r="494" spans="1:1" x14ac:dyDescent="0.3">
      <c r="A494" s="190"/>
    </row>
    <row r="495" spans="1:1" x14ac:dyDescent="0.3">
      <c r="A495" s="190"/>
    </row>
    <row r="496" spans="1:1" x14ac:dyDescent="0.3">
      <c r="A496" s="190"/>
    </row>
    <row r="497" spans="1:1" x14ac:dyDescent="0.3">
      <c r="A497" s="190"/>
    </row>
    <row r="498" spans="1:1" x14ac:dyDescent="0.3">
      <c r="A498" s="190"/>
    </row>
    <row r="499" spans="1:1" x14ac:dyDescent="0.3">
      <c r="A499" s="190"/>
    </row>
    <row r="500" spans="1:1" x14ac:dyDescent="0.3">
      <c r="A500" s="190"/>
    </row>
    <row r="501" spans="1:1" x14ac:dyDescent="0.3">
      <c r="A501" s="190"/>
    </row>
    <row r="502" spans="1:1" x14ac:dyDescent="0.3">
      <c r="A502" s="190"/>
    </row>
    <row r="503" spans="1:1" x14ac:dyDescent="0.3">
      <c r="A503" s="190"/>
    </row>
    <row r="504" spans="1:1" x14ac:dyDescent="0.3">
      <c r="A504" s="190"/>
    </row>
    <row r="505" spans="1:1" x14ac:dyDescent="0.3">
      <c r="A505" s="190"/>
    </row>
    <row r="506" spans="1:1" x14ac:dyDescent="0.3">
      <c r="A506" s="190"/>
    </row>
    <row r="507" spans="1:1" x14ac:dyDescent="0.3">
      <c r="A507" s="190"/>
    </row>
    <row r="508" spans="1:1" x14ac:dyDescent="0.3">
      <c r="A508" s="190"/>
    </row>
    <row r="509" spans="1:1" x14ac:dyDescent="0.3">
      <c r="A509" s="190"/>
    </row>
    <row r="510" spans="1:1" x14ac:dyDescent="0.3">
      <c r="A510" s="190"/>
    </row>
    <row r="511" spans="1:1" x14ac:dyDescent="0.3">
      <c r="A511" s="190"/>
    </row>
    <row r="512" spans="1:1" x14ac:dyDescent="0.3">
      <c r="A512" s="190"/>
    </row>
    <row r="513" spans="1:1" x14ac:dyDescent="0.3">
      <c r="A513" s="190"/>
    </row>
    <row r="514" spans="1:1" x14ac:dyDescent="0.3">
      <c r="A514" s="190"/>
    </row>
    <row r="515" spans="1:1" x14ac:dyDescent="0.3">
      <c r="A515" s="190"/>
    </row>
    <row r="516" spans="1:1" x14ac:dyDescent="0.3">
      <c r="A516" s="190"/>
    </row>
    <row r="517" spans="1:1" x14ac:dyDescent="0.3">
      <c r="A517" s="190"/>
    </row>
    <row r="518" spans="1:1" x14ac:dyDescent="0.3">
      <c r="A518" s="190"/>
    </row>
    <row r="519" spans="1:1" x14ac:dyDescent="0.3">
      <c r="A519" s="190"/>
    </row>
    <row r="520" spans="1:1" x14ac:dyDescent="0.3">
      <c r="A520" s="190"/>
    </row>
    <row r="521" spans="1:1" x14ac:dyDescent="0.3">
      <c r="A521" s="190"/>
    </row>
    <row r="522" spans="1:1" x14ac:dyDescent="0.3">
      <c r="A522" s="190"/>
    </row>
    <row r="523" spans="1:1" x14ac:dyDescent="0.3">
      <c r="A523" s="190"/>
    </row>
    <row r="524" spans="1:1" x14ac:dyDescent="0.3">
      <c r="A524" s="190"/>
    </row>
    <row r="525" spans="1:1" x14ac:dyDescent="0.3">
      <c r="A525" s="190"/>
    </row>
    <row r="526" spans="1:1" x14ac:dyDescent="0.3">
      <c r="A526" s="190"/>
    </row>
    <row r="527" spans="1:1" x14ac:dyDescent="0.3">
      <c r="A527" s="190"/>
    </row>
    <row r="528" spans="1:1" x14ac:dyDescent="0.3">
      <c r="A528" s="190"/>
    </row>
    <row r="529" spans="1:1" x14ac:dyDescent="0.3">
      <c r="A529" s="190"/>
    </row>
    <row r="530" spans="1:1" x14ac:dyDescent="0.3">
      <c r="A530" s="190"/>
    </row>
    <row r="531" spans="1:1" x14ac:dyDescent="0.3">
      <c r="A531" s="190"/>
    </row>
    <row r="532" spans="1:1" x14ac:dyDescent="0.3">
      <c r="A532" s="190"/>
    </row>
    <row r="533" spans="1:1" x14ac:dyDescent="0.3">
      <c r="A533" s="190"/>
    </row>
    <row r="534" spans="1:1" x14ac:dyDescent="0.3">
      <c r="A534" s="190"/>
    </row>
    <row r="535" spans="1:1" x14ac:dyDescent="0.3">
      <c r="A535" s="190"/>
    </row>
    <row r="536" spans="1:1" x14ac:dyDescent="0.3">
      <c r="A536" s="190"/>
    </row>
    <row r="537" spans="1:1" x14ac:dyDescent="0.3">
      <c r="A537" s="190"/>
    </row>
    <row r="538" spans="1:1" x14ac:dyDescent="0.3">
      <c r="A538" s="190"/>
    </row>
    <row r="539" spans="1:1" x14ac:dyDescent="0.3">
      <c r="A539" s="190"/>
    </row>
    <row r="540" spans="1:1" x14ac:dyDescent="0.3">
      <c r="A540" s="190"/>
    </row>
    <row r="541" spans="1:1" x14ac:dyDescent="0.3">
      <c r="A541" s="190"/>
    </row>
    <row r="542" spans="1:1" x14ac:dyDescent="0.3">
      <c r="A542" s="190"/>
    </row>
    <row r="543" spans="1:1" x14ac:dyDescent="0.3">
      <c r="A543" s="190"/>
    </row>
    <row r="544" spans="1:1" x14ac:dyDescent="0.3">
      <c r="A544" s="190"/>
    </row>
    <row r="545" spans="1:1" x14ac:dyDescent="0.3">
      <c r="A545" s="190"/>
    </row>
    <row r="546" spans="1:1" x14ac:dyDescent="0.3">
      <c r="A546" s="190"/>
    </row>
    <row r="547" spans="1:1" x14ac:dyDescent="0.3">
      <c r="A547" s="190"/>
    </row>
    <row r="548" spans="1:1" x14ac:dyDescent="0.3">
      <c r="A548" s="190"/>
    </row>
    <row r="549" spans="1:1" x14ac:dyDescent="0.3">
      <c r="A549" s="190"/>
    </row>
    <row r="550" spans="1:1" x14ac:dyDescent="0.3">
      <c r="A550" s="190"/>
    </row>
    <row r="551" spans="1:1" x14ac:dyDescent="0.3">
      <c r="A551" s="190"/>
    </row>
    <row r="552" spans="1:1" x14ac:dyDescent="0.3">
      <c r="A552" s="190"/>
    </row>
    <row r="553" spans="1:1" x14ac:dyDescent="0.3">
      <c r="A553" s="190"/>
    </row>
    <row r="554" spans="1:1" x14ac:dyDescent="0.3">
      <c r="A554" s="190"/>
    </row>
    <row r="555" spans="1:1" x14ac:dyDescent="0.3">
      <c r="A555" s="190"/>
    </row>
    <row r="556" spans="1:1" x14ac:dyDescent="0.3">
      <c r="A556" s="190"/>
    </row>
    <row r="557" spans="1:1" x14ac:dyDescent="0.3">
      <c r="A557" s="190"/>
    </row>
    <row r="558" spans="1:1" x14ac:dyDescent="0.3">
      <c r="A558" s="190"/>
    </row>
    <row r="559" spans="1:1" x14ac:dyDescent="0.3">
      <c r="A559" s="190"/>
    </row>
    <row r="560" spans="1:1" x14ac:dyDescent="0.3">
      <c r="A560" s="190"/>
    </row>
    <row r="561" spans="1:1" x14ac:dyDescent="0.3">
      <c r="A561" s="190"/>
    </row>
    <row r="562" spans="1:1" x14ac:dyDescent="0.3">
      <c r="A562" s="190"/>
    </row>
    <row r="563" spans="1:1" x14ac:dyDescent="0.3">
      <c r="A563" s="190"/>
    </row>
    <row r="564" spans="1:1" x14ac:dyDescent="0.3">
      <c r="A564" s="190"/>
    </row>
    <row r="565" spans="1:1" x14ac:dyDescent="0.3">
      <c r="A565" s="190"/>
    </row>
    <row r="566" spans="1:1" x14ac:dyDescent="0.3">
      <c r="A566" s="190"/>
    </row>
    <row r="567" spans="1:1" x14ac:dyDescent="0.3">
      <c r="A567" s="190"/>
    </row>
    <row r="568" spans="1:1" x14ac:dyDescent="0.3">
      <c r="A568" s="190"/>
    </row>
    <row r="569" spans="1:1" x14ac:dyDescent="0.3">
      <c r="A569" s="190"/>
    </row>
    <row r="570" spans="1:1" x14ac:dyDescent="0.3">
      <c r="A570" s="190"/>
    </row>
    <row r="571" spans="1:1" x14ac:dyDescent="0.3">
      <c r="A571" s="190"/>
    </row>
    <row r="572" spans="1:1" x14ac:dyDescent="0.3">
      <c r="A572" s="190"/>
    </row>
    <row r="573" spans="1:1" x14ac:dyDescent="0.3">
      <c r="A573" s="190"/>
    </row>
    <row r="574" spans="1:1" x14ac:dyDescent="0.3">
      <c r="A574" s="190"/>
    </row>
    <row r="575" spans="1:1" x14ac:dyDescent="0.3">
      <c r="A575" s="190"/>
    </row>
    <row r="576" spans="1:1" x14ac:dyDescent="0.3">
      <c r="A576" s="190"/>
    </row>
    <row r="577" spans="1:1" x14ac:dyDescent="0.3">
      <c r="A577" s="190"/>
    </row>
    <row r="578" spans="1:1" x14ac:dyDescent="0.3">
      <c r="A578" s="190"/>
    </row>
    <row r="579" spans="1:1" x14ac:dyDescent="0.3">
      <c r="A579" s="190"/>
    </row>
    <row r="580" spans="1:1" x14ac:dyDescent="0.3">
      <c r="A580" s="190"/>
    </row>
    <row r="581" spans="1:1" x14ac:dyDescent="0.3">
      <c r="A581" s="190"/>
    </row>
    <row r="582" spans="1:1" x14ac:dyDescent="0.3">
      <c r="A582" s="190"/>
    </row>
    <row r="583" spans="1:1" x14ac:dyDescent="0.3">
      <c r="A583" s="190"/>
    </row>
    <row r="584" spans="1:1" x14ac:dyDescent="0.3">
      <c r="A584" s="190"/>
    </row>
    <row r="585" spans="1:1" x14ac:dyDescent="0.3">
      <c r="A585" s="190"/>
    </row>
    <row r="586" spans="1:1" x14ac:dyDescent="0.3">
      <c r="A586" s="190"/>
    </row>
    <row r="587" spans="1:1" x14ac:dyDescent="0.3">
      <c r="A587" s="190"/>
    </row>
    <row r="588" spans="1:1" x14ac:dyDescent="0.3">
      <c r="A588" s="190"/>
    </row>
    <row r="589" spans="1:1" x14ac:dyDescent="0.3">
      <c r="A589" s="190"/>
    </row>
    <row r="590" spans="1:1" x14ac:dyDescent="0.3">
      <c r="A590" s="190"/>
    </row>
    <row r="591" spans="1:1" x14ac:dyDescent="0.3">
      <c r="A591" s="190"/>
    </row>
    <row r="592" spans="1:1" x14ac:dyDescent="0.3">
      <c r="A592" s="190"/>
    </row>
    <row r="593" spans="1:1" x14ac:dyDescent="0.3">
      <c r="A593" s="190"/>
    </row>
    <row r="594" spans="1:1" x14ac:dyDescent="0.3">
      <c r="A594" s="190"/>
    </row>
    <row r="595" spans="1:1" x14ac:dyDescent="0.3">
      <c r="A595" s="190"/>
    </row>
    <row r="596" spans="1:1" x14ac:dyDescent="0.3">
      <c r="A596" s="190"/>
    </row>
    <row r="597" spans="1:1" x14ac:dyDescent="0.3">
      <c r="A597" s="190"/>
    </row>
    <row r="598" spans="1:1" x14ac:dyDescent="0.3">
      <c r="A598" s="190"/>
    </row>
    <row r="599" spans="1:1" x14ac:dyDescent="0.3">
      <c r="A599" s="190"/>
    </row>
    <row r="600" spans="1:1" x14ac:dyDescent="0.3">
      <c r="A600" s="190"/>
    </row>
    <row r="601" spans="1:1" x14ac:dyDescent="0.3">
      <c r="A601" s="190"/>
    </row>
    <row r="602" spans="1:1" x14ac:dyDescent="0.3">
      <c r="A602" s="190"/>
    </row>
    <row r="603" spans="1:1" x14ac:dyDescent="0.3">
      <c r="A603" s="190"/>
    </row>
    <row r="604" spans="1:1" x14ac:dyDescent="0.3">
      <c r="A604" s="190"/>
    </row>
    <row r="605" spans="1:1" x14ac:dyDescent="0.3">
      <c r="A605" s="190"/>
    </row>
    <row r="606" spans="1:1" x14ac:dyDescent="0.3">
      <c r="A606" s="190"/>
    </row>
    <row r="607" spans="1:1" x14ac:dyDescent="0.3">
      <c r="A607" s="190"/>
    </row>
    <row r="608" spans="1:1" x14ac:dyDescent="0.3">
      <c r="A608" s="190"/>
    </row>
    <row r="609" spans="1:1" x14ac:dyDescent="0.3">
      <c r="A609" s="190"/>
    </row>
    <row r="610" spans="1:1" x14ac:dyDescent="0.3">
      <c r="A610" s="190"/>
    </row>
    <row r="611" spans="1:1" x14ac:dyDescent="0.3">
      <c r="A611" s="190"/>
    </row>
    <row r="612" spans="1:1" x14ac:dyDescent="0.3">
      <c r="A612" s="190"/>
    </row>
    <row r="613" spans="1:1" x14ac:dyDescent="0.3">
      <c r="A613" s="190"/>
    </row>
    <row r="614" spans="1:1" x14ac:dyDescent="0.3">
      <c r="A614" s="190"/>
    </row>
    <row r="615" spans="1:1" x14ac:dyDescent="0.3">
      <c r="A615" s="190"/>
    </row>
    <row r="616" spans="1:1" x14ac:dyDescent="0.3">
      <c r="A616" s="190"/>
    </row>
    <row r="617" spans="1:1" x14ac:dyDescent="0.3">
      <c r="A617" s="190"/>
    </row>
    <row r="618" spans="1:1" x14ac:dyDescent="0.3">
      <c r="A618" s="190"/>
    </row>
    <row r="619" spans="1:1" x14ac:dyDescent="0.3">
      <c r="A619" s="190"/>
    </row>
    <row r="620" spans="1:1" x14ac:dyDescent="0.3">
      <c r="A620" s="190"/>
    </row>
    <row r="621" spans="1:1" x14ac:dyDescent="0.3">
      <c r="A621" s="190"/>
    </row>
    <row r="622" spans="1:1" x14ac:dyDescent="0.3">
      <c r="A622" s="190"/>
    </row>
    <row r="623" spans="1:1" x14ac:dyDescent="0.3">
      <c r="A623" s="190"/>
    </row>
    <row r="624" spans="1:1" x14ac:dyDescent="0.3">
      <c r="A624" s="190"/>
    </row>
    <row r="625" spans="1:1" x14ac:dyDescent="0.3">
      <c r="A625" s="190"/>
    </row>
    <row r="626" spans="1:1" x14ac:dyDescent="0.3">
      <c r="A626" s="190"/>
    </row>
    <row r="627" spans="1:1" x14ac:dyDescent="0.3">
      <c r="A627" s="190"/>
    </row>
    <row r="628" spans="1:1" x14ac:dyDescent="0.3">
      <c r="A628" s="190"/>
    </row>
    <row r="629" spans="1:1" x14ac:dyDescent="0.3">
      <c r="A629" s="190"/>
    </row>
    <row r="630" spans="1:1" x14ac:dyDescent="0.3">
      <c r="A630" s="190"/>
    </row>
    <row r="631" spans="1:1" x14ac:dyDescent="0.3">
      <c r="A631" s="190"/>
    </row>
    <row r="632" spans="1:1" x14ac:dyDescent="0.3">
      <c r="A632" s="190"/>
    </row>
    <row r="633" spans="1:1" x14ac:dyDescent="0.3">
      <c r="A633" s="190"/>
    </row>
    <row r="634" spans="1:1" x14ac:dyDescent="0.3">
      <c r="A634" s="190"/>
    </row>
    <row r="635" spans="1:1" x14ac:dyDescent="0.3">
      <c r="A635" s="190"/>
    </row>
    <row r="636" spans="1:1" x14ac:dyDescent="0.3">
      <c r="A636" s="190"/>
    </row>
    <row r="637" spans="1:1" x14ac:dyDescent="0.3">
      <c r="A637" s="190"/>
    </row>
  </sheetData>
  <mergeCells count="16">
    <mergeCell ref="EM26:ES26"/>
    <mergeCell ref="CE26:CK26"/>
    <mergeCell ref="A2:A3"/>
    <mergeCell ref="C26:I26"/>
    <mergeCell ref="M26:S26"/>
    <mergeCell ref="BU26:CA26"/>
    <mergeCell ref="W26:AC26"/>
    <mergeCell ref="AG26:AM26"/>
    <mergeCell ref="AQ26:AW26"/>
    <mergeCell ref="BA26:BG26"/>
    <mergeCell ref="BK26:BQ26"/>
    <mergeCell ref="EC26:EI26"/>
    <mergeCell ref="DS26:DY26"/>
    <mergeCell ref="CY26:DE26"/>
    <mergeCell ref="DI26:DO26"/>
    <mergeCell ref="CO26:CU26"/>
  </mergeCells>
  <hyperlinks>
    <hyperlink ref="A4" location="myrangeW0" display="myrangeW0" xr:uid="{940C4076-0238-4225-B9F0-04C27F162375}"/>
    <hyperlink ref="A5" location="myrangeW1" display="myrangeW1" xr:uid="{93ACD63B-ECC9-4156-B8A4-7885F5285058}"/>
    <hyperlink ref="A6" location="myrangeW2" display="myrangeW2" xr:uid="{476DFC25-D894-49FC-8313-6B358E8F2D4C}"/>
    <hyperlink ref="A7" location="myrangeW3" display="myrangeW3" xr:uid="{31843A04-0BB8-4002-8B2C-2C4215640CC8}"/>
    <hyperlink ref="A8" location="myrangeW4" display="myrangeW4" xr:uid="{00456BD7-97B6-4148-AE9A-3F37154811CD}"/>
    <hyperlink ref="A9" location="myrangeW5" display="myrangeW5" xr:uid="{9B4BCA2C-8450-4814-9B89-C31F727B1B89}"/>
    <hyperlink ref="A10" location="myrangeW6" display="myrangeW6" xr:uid="{5811FEA0-E48B-4BE8-9DAF-B4EC40024625}"/>
    <hyperlink ref="A11" location="myrangeW7" display="myrangeW7" xr:uid="{ACE2531E-3D10-4BC2-8328-4EF3CEA919CF}"/>
    <hyperlink ref="A12" location="myrangeW8" display="myrangeW8" xr:uid="{46C8A5D7-FDBC-4851-888D-C06BCAA61180}"/>
    <hyperlink ref="A13" location="myrangeW9" display="myrangeW9" xr:uid="{AE2E0BCB-ADB4-41A6-982D-BF83AF92E970}"/>
    <hyperlink ref="A14" location="myrangeW10" display="myrangeW10" xr:uid="{B9B52B03-6B30-4C9E-8D69-A02C27CD6119}"/>
    <hyperlink ref="A15" location="myrangeW11" display="myrangeW11" xr:uid="{61DC05F6-2FE9-4AD4-A7B1-D630B80B2B56}"/>
    <hyperlink ref="A16" location="myrangeW12" display="myrangeW12" xr:uid="{768E6F94-2577-4944-9D93-1B1A72CA9ED7}"/>
    <hyperlink ref="A17" location="myrangeW13" display="myrangeW13" xr:uid="{8CCE2F57-9E99-4FB6-B48A-9A4205CFBB4B}"/>
    <hyperlink ref="A18" location="myrangeW14" display="myrangeW14" xr:uid="{594EB4EC-52E2-4ABE-95DA-5CBB35EFF472}"/>
    <hyperlink ref="A19" location="myrangeW15" display="myrangeW15" xr:uid="{3D651733-40F2-4C93-B473-DCB5B44DE94A}"/>
    <hyperlink ref="A20" location="myrangeW16" display="myrangeW16" xr:uid="{E04A4DDD-5752-4627-9034-9F9752AD74FC}"/>
    <hyperlink ref="A21" location="myrangeW17" display="myrangeW17" xr:uid="{7A1E1EF1-313F-4C5A-B396-B90C6605B28C}"/>
    <hyperlink ref="A22" location="myrangeW18" display="myrangeW18" xr:uid="{0BA00D21-E2BF-463F-9FFC-DFAD06410F26}"/>
    <hyperlink ref="A23" location="myrangeW19" display="myrangeW19" xr:uid="{3D3625C8-4BCF-4123-B178-2470AB2F781B}"/>
    <hyperlink ref="A24" location="myrangeW20" display="myrangeW20" xr:uid="{EBCF6D53-8539-4EA6-88F0-5FAFB6FE0145}"/>
    <hyperlink ref="A25" location="myrangeW21" display="myrangeW21" xr:uid="{838AAD03-BF10-4799-A104-B3E8FE2DA010}"/>
    <hyperlink ref="A26" location="myrangeW22" display="myrangeW22" xr:uid="{5E105CE1-B8E1-46B3-9438-80FA3DCE8905}"/>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70" customWidth="1"/>
    <col min="3" max="3" width="29.59765625" customWidth="1"/>
    <col min="4" max="9" width="7.8984375" customWidth="1"/>
    <col min="10" max="11" width="1.09765625" customWidth="1"/>
    <col min="12" max="12" width="24.59765625" style="70" customWidth="1"/>
    <col min="13" max="13" width="29.59765625" customWidth="1"/>
    <col min="14" max="19" width="7.8984375" customWidth="1"/>
    <col min="20" max="21" width="1.09765625" customWidth="1"/>
    <col min="22" max="22" width="24.59765625" style="70" customWidth="1"/>
    <col min="23" max="23" width="29.59765625" customWidth="1"/>
    <col min="24" max="29" width="7.8984375" customWidth="1"/>
    <col min="30" max="31" width="1.09765625" customWidth="1"/>
    <col min="32" max="32" width="24.59765625" style="70" customWidth="1"/>
    <col min="33" max="33" width="29.59765625" customWidth="1"/>
    <col min="34" max="39" width="7.8984375" customWidth="1"/>
    <col min="40" max="41" width="1.09765625" customWidth="1"/>
    <col min="42" max="42" width="24.59765625" style="70" customWidth="1"/>
    <col min="43" max="43" width="29.59765625" customWidth="1"/>
    <col min="44" max="49" width="7.8984375" customWidth="1"/>
    <col min="50" max="51" width="1.09765625" customWidth="1"/>
    <col min="52" max="52" width="24.59765625" style="70" customWidth="1"/>
    <col min="53" max="53" width="29.59765625" style="70" customWidth="1"/>
    <col min="54" max="59" width="7.8984375" customWidth="1"/>
    <col min="60" max="61" width="1.09765625" customWidth="1"/>
    <col min="62" max="62" width="24.59765625" style="70" customWidth="1"/>
    <col min="63" max="63" width="29.59765625" customWidth="1"/>
    <col min="64" max="69" width="7.8984375" customWidth="1"/>
    <col min="70" max="71" width="1.09765625" customWidth="1"/>
    <col min="72" max="72" width="24.59765625" style="70" customWidth="1"/>
    <col min="73" max="73" width="29.59765625" customWidth="1"/>
    <col min="74" max="79" width="7.8984375" customWidth="1"/>
    <col min="80" max="81" width="1.09765625" customWidth="1"/>
    <col min="82" max="82" width="24.59765625" style="70" customWidth="1"/>
    <col min="83" max="83" width="29.59765625" customWidth="1"/>
    <col min="84" max="89" width="7.8984375" customWidth="1"/>
    <col min="90" max="91" width="1.09765625" customWidth="1"/>
    <col min="92" max="92" width="24.59765625" style="70" customWidth="1"/>
    <col min="93" max="93" width="29.59765625" customWidth="1"/>
    <col min="94" max="99" width="7.8984375" customWidth="1"/>
    <col min="100" max="101" width="1.09765625" customWidth="1"/>
    <col min="102" max="102" width="24.59765625" style="70" customWidth="1"/>
    <col min="103" max="103" width="29.59765625" customWidth="1"/>
    <col min="104" max="109" width="7.8984375" customWidth="1"/>
    <col min="110" max="111" width="1.09765625" customWidth="1"/>
    <col min="112" max="112" width="24.59765625" style="70" customWidth="1"/>
    <col min="113" max="113" width="29.59765625" customWidth="1"/>
    <col min="114" max="119" width="7.8984375" customWidth="1"/>
    <col min="120" max="121" width="1.09765625" customWidth="1"/>
    <col min="122" max="122" width="24.59765625" style="70" customWidth="1"/>
    <col min="123" max="123" width="29.59765625" customWidth="1"/>
    <col min="124" max="129" width="7.8984375" customWidth="1"/>
    <col min="130" max="131" width="1.09765625" customWidth="1"/>
    <col min="132" max="132" width="24.59765625" style="70" customWidth="1"/>
    <col min="133" max="133" width="29.59765625" customWidth="1"/>
    <col min="134" max="139" width="7.8984375" customWidth="1"/>
    <col min="140" max="141" width="1.09765625" customWidth="1"/>
    <col min="142" max="142" width="24.59765625" style="70" customWidth="1"/>
    <col min="143" max="143" width="29.59765625" customWidth="1"/>
    <col min="144" max="149" width="7.8984375" customWidth="1"/>
    <col min="150" max="151" width="1.09765625" customWidth="1"/>
    <col min="152" max="152" width="24.59765625" style="70" customWidth="1"/>
    <col min="153" max="153" width="29.59765625" customWidth="1"/>
    <col min="154" max="159" width="7.8984375" customWidth="1"/>
    <col min="160" max="161" width="1.09765625" customWidth="1"/>
    <col min="162" max="162" width="24.59765625" style="70" customWidth="1"/>
    <col min="163" max="163" width="29.59765625" customWidth="1"/>
    <col min="164" max="169" width="7.8984375" customWidth="1"/>
    <col min="170" max="171" width="1.09765625" customWidth="1"/>
    <col min="172" max="172" width="24.59765625" style="70" customWidth="1"/>
    <col min="173" max="173" width="29.59765625" customWidth="1"/>
    <col min="174" max="179" width="7.8984375" customWidth="1"/>
    <col min="180" max="181" width="1.09765625" customWidth="1"/>
    <col min="182" max="182" width="24.59765625" style="70" customWidth="1"/>
    <col min="183" max="183" width="29.59765625" customWidth="1"/>
    <col min="184" max="189" width="7.8984375" customWidth="1"/>
    <col min="190" max="191" width="1.09765625" customWidth="1"/>
    <col min="192" max="192" width="24.59765625" style="70" customWidth="1"/>
    <col min="193" max="193" width="29.59765625" customWidth="1"/>
    <col min="194" max="199" width="7.8984375" customWidth="1"/>
    <col min="200" max="201" width="1.09765625" customWidth="1"/>
    <col min="202" max="202" width="24.59765625" style="70" customWidth="1"/>
    <col min="203" max="203" width="29.59765625" customWidth="1"/>
    <col min="204" max="209" width="7.8984375" customWidth="1"/>
    <col min="210" max="211" width="1.09765625" customWidth="1"/>
    <col min="212" max="212" width="24.59765625" style="70" customWidth="1"/>
    <col min="213" max="213" width="29.59765625" customWidth="1"/>
    <col min="214" max="219" width="7.8984375" customWidth="1"/>
    <col min="220" max="221" width="1.09765625" customWidth="1"/>
    <col min="222" max="222" width="24.59765625" style="70" customWidth="1"/>
    <col min="223" max="223" width="29.59765625" customWidth="1"/>
    <col min="224" max="229" width="7.8984375" customWidth="1"/>
    <col min="230" max="231" width="1.09765625" customWidth="1"/>
    <col min="232" max="232" width="24.59765625" style="70" customWidth="1"/>
    <col min="233" max="233" width="29.59765625" customWidth="1"/>
    <col min="234" max="239" width="7.8984375" customWidth="1"/>
    <col min="240" max="241" width="1.09765625" customWidth="1"/>
    <col min="242" max="242" width="24.59765625" style="70" customWidth="1"/>
    <col min="243" max="243" width="29.59765625" customWidth="1"/>
    <col min="244" max="249" width="7.8984375" customWidth="1"/>
    <col min="250" max="251" width="1.09765625" customWidth="1"/>
  </cols>
  <sheetData>
    <row r="1" spans="1:242" s="159" customFormat="1" ht="30" customHeight="1" x14ac:dyDescent="0.3">
      <c r="B1" s="627" t="str">
        <f>HLOOKUP(Introduction!$G$4,nametranslations,117,FALSE)</f>
        <v>Sanitation in Schools</v>
      </c>
      <c r="C1" s="195" t="s">
        <v>223</v>
      </c>
      <c r="D1" s="156" t="str">
        <f>+Introduction!$C$7</f>
        <v>Republic of Moldova</v>
      </c>
      <c r="E1" s="156"/>
      <c r="F1" s="156"/>
      <c r="G1" s="156"/>
      <c r="H1" s="156"/>
      <c r="I1" s="176"/>
      <c r="J1" s="157"/>
      <c r="K1" s="158"/>
      <c r="L1" s="627" t="str">
        <f>HLOOKUP(Introduction!$G$4,nametranslations,117,FALSE)</f>
        <v>Sanitation in Schools</v>
      </c>
      <c r="M1" s="195" t="s">
        <v>224</v>
      </c>
      <c r="N1" s="156" t="str">
        <f>+Introduction!$C$7</f>
        <v>Republic of Moldova</v>
      </c>
      <c r="O1" s="156"/>
      <c r="P1" s="156"/>
      <c r="Q1" s="156"/>
      <c r="R1" s="156"/>
      <c r="S1" s="176"/>
      <c r="T1" s="157"/>
      <c r="U1" s="158"/>
      <c r="V1" s="627" t="str">
        <f>HLOOKUP(Introduction!$G$4,nametranslations,117,FALSE)</f>
        <v>Sanitation in Schools</v>
      </c>
      <c r="W1" s="195" t="s">
        <v>225</v>
      </c>
      <c r="X1" s="156" t="str">
        <f>+Introduction!$C$7</f>
        <v>Republic of Moldova</v>
      </c>
      <c r="Y1" s="156"/>
      <c r="Z1" s="156"/>
      <c r="AA1" s="156"/>
      <c r="AB1" s="156"/>
      <c r="AC1" s="176"/>
      <c r="AD1" s="157"/>
      <c r="AE1" s="158"/>
      <c r="AF1" s="627" t="str">
        <f>HLOOKUP(Introduction!$G$4,nametranslations,117,FALSE)</f>
        <v>Sanitation in Schools</v>
      </c>
      <c r="AG1" s="195" t="s">
        <v>226</v>
      </c>
      <c r="AH1" s="156" t="str">
        <f>+Introduction!$C$7</f>
        <v>Republic of Moldova</v>
      </c>
      <c r="AI1" s="156"/>
      <c r="AJ1" s="156"/>
      <c r="AK1" s="156"/>
      <c r="AL1" s="156"/>
      <c r="AM1" s="176"/>
      <c r="AN1" s="157"/>
      <c r="AO1" s="158"/>
      <c r="AP1" s="627" t="str">
        <f>HLOOKUP(Introduction!$G$4,nametranslations,117,FALSE)</f>
        <v>Sanitation in Schools</v>
      </c>
      <c r="AQ1" s="195" t="s">
        <v>226</v>
      </c>
      <c r="AR1" s="156" t="str">
        <f>+Introduction!$C$7</f>
        <v>Republic of Moldova</v>
      </c>
      <c r="AS1" s="156"/>
      <c r="AT1" s="156"/>
      <c r="AU1" s="156"/>
      <c r="AV1" s="156"/>
      <c r="AW1" s="176"/>
      <c r="AX1" s="157"/>
      <c r="AY1" s="158"/>
      <c r="AZ1" s="627" t="str">
        <f>HLOOKUP(Introduction!$G$4,nametranslations,117,FALSE)</f>
        <v>Sanitation in Schools</v>
      </c>
      <c r="BA1" s="195" t="s">
        <v>227</v>
      </c>
      <c r="BB1" s="156" t="str">
        <f>+Introduction!$C$7</f>
        <v>Republic of Moldova</v>
      </c>
      <c r="BC1" s="156"/>
      <c r="BD1" s="156"/>
      <c r="BE1" s="156"/>
      <c r="BF1" s="156"/>
      <c r="BG1" s="176"/>
      <c r="BH1" s="157"/>
      <c r="BI1" s="158"/>
      <c r="BJ1" s="627" t="str">
        <f>HLOOKUP(Introduction!$G$4,nametranslations,117,FALSE)</f>
        <v>Sanitation in Schools</v>
      </c>
      <c r="BK1" s="195">
        <v>2021</v>
      </c>
      <c r="BL1" s="156" t="str">
        <f>+Introduction!$C$7</f>
        <v>Republic of Moldova</v>
      </c>
      <c r="BM1" s="156"/>
      <c r="BN1" s="156"/>
      <c r="BO1" s="156"/>
      <c r="BP1" s="156"/>
      <c r="BQ1" s="176"/>
      <c r="BR1" s="157"/>
      <c r="BS1" s="158"/>
      <c r="BT1" s="627" t="str">
        <f>HLOOKUP(Introduction!$G$4,nametranslations,117,FALSE)</f>
        <v>Sanitation in Schools</v>
      </c>
      <c r="BU1" s="195">
        <v>2019</v>
      </c>
      <c r="BV1" s="156" t="str">
        <f>+Introduction!$C$7</f>
        <v>Republic of Moldova</v>
      </c>
      <c r="BW1" s="156"/>
      <c r="BX1" s="156"/>
      <c r="BY1" s="156"/>
      <c r="BZ1" s="156"/>
      <c r="CA1" s="176"/>
      <c r="CB1" s="157"/>
      <c r="CC1" s="158"/>
      <c r="CD1" s="627" t="str">
        <f>HLOOKUP(Introduction!$G$4,nametranslations,117,FALSE)</f>
        <v>Sanitation in Schools</v>
      </c>
      <c r="CE1" s="195">
        <v>2021</v>
      </c>
      <c r="CF1" s="156" t="str">
        <f>+Introduction!$C$7</f>
        <v>Republic of Moldova</v>
      </c>
      <c r="CG1" s="156"/>
      <c r="CH1" s="156"/>
      <c r="CI1" s="156"/>
      <c r="CJ1" s="156"/>
      <c r="CK1" s="176"/>
      <c r="CL1" s="157"/>
      <c r="CM1" s="158"/>
      <c r="CN1" s="627" t="str">
        <f>HLOOKUP(Introduction!$G$4,nametranslations,117,FALSE)</f>
        <v>Sanitation in Schools</v>
      </c>
      <c r="CO1" s="195">
        <v>2023</v>
      </c>
      <c r="CP1" s="156" t="str">
        <f>+Introduction!$C$7</f>
        <v>Republic of Moldova</v>
      </c>
      <c r="CQ1" s="156"/>
      <c r="CR1" s="156"/>
      <c r="CS1" s="156"/>
      <c r="CT1" s="156"/>
      <c r="CU1" s="176"/>
      <c r="CV1" s="157"/>
      <c r="CW1" s="158"/>
      <c r="CX1" s="627" t="str">
        <f>HLOOKUP(Introduction!$G$4,nametranslations,117,FALSE)</f>
        <v>Sanitation in Schools</v>
      </c>
      <c r="CY1" s="195">
        <v>2024</v>
      </c>
      <c r="CZ1" s="156" t="str">
        <f>+Introduction!$C$7</f>
        <v>Republic of Moldova</v>
      </c>
      <c r="DA1" s="156"/>
      <c r="DB1" s="156"/>
      <c r="DC1" s="156"/>
      <c r="DD1" s="156"/>
      <c r="DE1" s="176"/>
      <c r="DF1" s="157"/>
      <c r="DG1" s="158"/>
      <c r="DH1" s="627" t="str">
        <f>HLOOKUP(Introduction!$G$4,nametranslations,117,FALSE)</f>
        <v>Sanitation in Schools</v>
      </c>
      <c r="DI1" s="195">
        <v>2024</v>
      </c>
      <c r="DJ1" s="156" t="str">
        <f>+Introduction!$C$7</f>
        <v>Republic of Moldova</v>
      </c>
      <c r="DK1" s="156"/>
      <c r="DL1" s="156"/>
      <c r="DM1" s="156"/>
      <c r="DN1" s="156"/>
      <c r="DO1" s="176"/>
      <c r="DP1" s="157"/>
      <c r="DQ1" s="158"/>
      <c r="DR1" s="627" t="str">
        <f>HLOOKUP(Introduction!$G$4,nametranslations,117,FALSE)</f>
        <v>Sanitation in Schools</v>
      </c>
      <c r="DS1" s="195">
        <v>2025</v>
      </c>
      <c r="DT1" s="156" t="str">
        <f>+Introduction!$C$7</f>
        <v>Republic of Moldova</v>
      </c>
      <c r="DU1" s="156"/>
      <c r="DV1" s="156"/>
      <c r="DW1" s="156"/>
      <c r="DX1" s="156"/>
      <c r="DY1" s="176"/>
      <c r="DZ1" s="157"/>
      <c r="EA1" s="158"/>
      <c r="EB1" s="627" t="str">
        <f>HLOOKUP(Introduction!$G$4,nametranslations,117,FALSE)</f>
        <v>Sanitation in Schools</v>
      </c>
      <c r="EC1" s="195">
        <v>2025</v>
      </c>
      <c r="ED1" s="156" t="str">
        <f>+Introduction!$C$7</f>
        <v>Republic of Moldova</v>
      </c>
      <c r="EE1" s="156"/>
      <c r="EF1" s="156"/>
      <c r="EG1" s="156"/>
      <c r="EH1" s="156"/>
      <c r="EI1" s="176"/>
      <c r="EJ1" s="157"/>
      <c r="EK1" s="158"/>
      <c r="EL1" s="177"/>
      <c r="EM1" s="195"/>
      <c r="EN1" s="156"/>
      <c r="EO1" s="156"/>
      <c r="EP1" s="156"/>
      <c r="EQ1" s="156"/>
      <c r="ER1" s="156"/>
      <c r="ES1" s="176"/>
      <c r="ET1" s="157"/>
      <c r="EU1" s="158"/>
    </row>
    <row r="2" spans="1:242" s="159" customFormat="1" ht="30" customHeight="1" x14ac:dyDescent="0.3">
      <c r="A2" s="368" t="s">
        <v>244</v>
      </c>
      <c r="B2" s="162" t="s">
        <v>217</v>
      </c>
      <c r="C2" s="143" t="s">
        <v>146</v>
      </c>
      <c r="D2" s="143" t="s">
        <v>158</v>
      </c>
      <c r="E2" s="163"/>
      <c r="F2" s="163"/>
      <c r="G2" s="163"/>
      <c r="H2" s="163"/>
      <c r="I2" s="164"/>
      <c r="J2" s="160" t="s">
        <v>228</v>
      </c>
      <c r="K2" s="185"/>
      <c r="L2" s="162" t="s">
        <v>218</v>
      </c>
      <c r="M2" s="143" t="s">
        <v>146</v>
      </c>
      <c r="N2" s="143" t="s">
        <v>159</v>
      </c>
      <c r="O2" s="163"/>
      <c r="P2" s="163"/>
      <c r="Q2" s="163"/>
      <c r="R2" s="163"/>
      <c r="S2" s="164"/>
      <c r="T2" s="160" t="s">
        <v>228</v>
      </c>
      <c r="U2" s="185"/>
      <c r="V2" s="162" t="s">
        <v>219</v>
      </c>
      <c r="W2" s="143" t="s">
        <v>164</v>
      </c>
      <c r="X2" s="143" t="s">
        <v>173</v>
      </c>
      <c r="Y2" s="163"/>
      <c r="Z2" s="163"/>
      <c r="AA2" s="163"/>
      <c r="AB2" s="163"/>
      <c r="AC2" s="164"/>
      <c r="AD2" s="160" t="s">
        <v>228</v>
      </c>
      <c r="AE2" s="185"/>
      <c r="AF2" s="162" t="s">
        <v>220</v>
      </c>
      <c r="AG2" s="143" t="s">
        <v>164</v>
      </c>
      <c r="AH2" s="143" t="s">
        <v>173</v>
      </c>
      <c r="AI2" s="163"/>
      <c r="AJ2" s="163"/>
      <c r="AK2" s="163"/>
      <c r="AL2" s="163"/>
      <c r="AM2" s="164"/>
      <c r="AN2" s="160" t="s">
        <v>228</v>
      </c>
      <c r="AO2" s="185"/>
      <c r="AP2" s="162" t="s">
        <v>221</v>
      </c>
      <c r="AQ2" s="143" t="s">
        <v>146</v>
      </c>
      <c r="AR2" s="143" t="s">
        <v>206</v>
      </c>
      <c r="AS2" s="163"/>
      <c r="AT2" s="163"/>
      <c r="AU2" s="163"/>
      <c r="AV2" s="163"/>
      <c r="AW2" s="164"/>
      <c r="AX2" s="160" t="s">
        <v>228</v>
      </c>
      <c r="AY2" s="185"/>
      <c r="AZ2" s="162" t="s">
        <v>222</v>
      </c>
      <c r="BA2" s="143" t="s">
        <v>164</v>
      </c>
      <c r="BB2" s="143" t="s">
        <v>173</v>
      </c>
      <c r="BC2" s="163"/>
      <c r="BD2" s="163"/>
      <c r="BE2" s="163"/>
      <c r="BF2" s="163"/>
      <c r="BG2" s="164"/>
      <c r="BH2" s="160" t="s">
        <v>228</v>
      </c>
      <c r="BI2" s="161"/>
      <c r="BJ2" s="162" t="s">
        <v>250</v>
      </c>
      <c r="BK2" s="143" t="s">
        <v>164</v>
      </c>
      <c r="BL2" s="143" t="s">
        <v>246</v>
      </c>
      <c r="BM2" s="163"/>
      <c r="BN2" s="163"/>
      <c r="BO2" s="163"/>
      <c r="BP2" s="163"/>
      <c r="BQ2" s="164"/>
      <c r="BR2" s="160" t="s">
        <v>228</v>
      </c>
      <c r="BS2" s="161"/>
      <c r="BT2" s="162" t="s">
        <v>242</v>
      </c>
      <c r="BU2" s="143" t="s">
        <v>164</v>
      </c>
      <c r="BV2" s="143" t="s">
        <v>173</v>
      </c>
      <c r="BW2" s="163"/>
      <c r="BX2" s="163"/>
      <c r="BY2" s="163"/>
      <c r="BZ2" s="163"/>
      <c r="CA2" s="164"/>
      <c r="CB2" s="160" t="s">
        <v>228</v>
      </c>
      <c r="CC2" s="161"/>
      <c r="CD2" s="162" t="s">
        <v>245</v>
      </c>
      <c r="CE2" s="143" t="s">
        <v>164</v>
      </c>
      <c r="CF2" s="143" t="s">
        <v>246</v>
      </c>
      <c r="CG2" s="163"/>
      <c r="CH2" s="163"/>
      <c r="CI2" s="163"/>
      <c r="CJ2" s="163"/>
      <c r="CK2" s="164"/>
      <c r="CL2" s="160" t="s">
        <v>228</v>
      </c>
      <c r="CM2" s="161"/>
      <c r="CN2" s="162" t="s">
        <v>253</v>
      </c>
      <c r="CO2" s="143" t="s">
        <v>254</v>
      </c>
      <c r="CP2" s="143" t="s">
        <v>255</v>
      </c>
      <c r="CQ2" s="163"/>
      <c r="CR2" s="163"/>
      <c r="CS2" s="163"/>
      <c r="CT2" s="163"/>
      <c r="CU2" s="164"/>
      <c r="CV2" s="160" t="s">
        <v>228</v>
      </c>
      <c r="CW2" s="161"/>
      <c r="CX2" s="162" t="s">
        <v>291</v>
      </c>
      <c r="CY2" s="143" t="s">
        <v>254</v>
      </c>
      <c r="CZ2" s="143" t="s">
        <v>292</v>
      </c>
      <c r="DA2" s="163"/>
      <c r="DB2" s="163"/>
      <c r="DC2" s="163"/>
      <c r="DD2" s="163"/>
      <c r="DE2" s="164"/>
      <c r="DF2" s="160" t="s">
        <v>228</v>
      </c>
      <c r="DG2" s="161"/>
      <c r="DH2" s="162" t="s">
        <v>311</v>
      </c>
      <c r="DI2" s="143" t="s">
        <v>164</v>
      </c>
      <c r="DJ2" s="143" t="s">
        <v>246</v>
      </c>
      <c r="DK2" s="163"/>
      <c r="DL2" s="163"/>
      <c r="DM2" s="163"/>
      <c r="DN2" s="163"/>
      <c r="DO2" s="164"/>
      <c r="DP2" s="160" t="s">
        <v>228</v>
      </c>
      <c r="DQ2" s="161"/>
      <c r="DR2" s="162" t="s">
        <v>297</v>
      </c>
      <c r="DS2" s="143" t="s">
        <v>254</v>
      </c>
      <c r="DT2" s="143" t="s">
        <v>298</v>
      </c>
      <c r="DU2" s="163"/>
      <c r="DV2" s="163"/>
      <c r="DW2" s="163"/>
      <c r="DX2" s="163"/>
      <c r="DY2" s="164"/>
      <c r="DZ2" s="160" t="s">
        <v>228</v>
      </c>
      <c r="EA2" s="161"/>
      <c r="EB2" s="162" t="s">
        <v>310</v>
      </c>
      <c r="EC2" s="143" t="s">
        <v>164</v>
      </c>
      <c r="ED2" s="143" t="s">
        <v>173</v>
      </c>
      <c r="EE2" s="163"/>
      <c r="EF2" s="163"/>
      <c r="EG2" s="163"/>
      <c r="EH2" s="163"/>
      <c r="EI2" s="164"/>
      <c r="EJ2" s="160" t="s">
        <v>228</v>
      </c>
      <c r="EK2" s="161"/>
      <c r="EL2" s="162"/>
      <c r="EM2" s="143"/>
      <c r="EN2" s="143"/>
      <c r="EO2" s="163"/>
      <c r="EP2" s="163"/>
      <c r="EQ2" s="163"/>
      <c r="ER2" s="163"/>
      <c r="ES2" s="164"/>
      <c r="ET2" s="160"/>
      <c r="EU2" s="161"/>
    </row>
    <row r="3" spans="1:242" s="135" customFormat="1" ht="18" customHeight="1" x14ac:dyDescent="0.3">
      <c r="A3" s="368"/>
      <c r="B3" s="184" t="str">
        <f>HLOOKUP(Introduction!$G$4,nametranslations,152,FALSE)</f>
        <v>Definition</v>
      </c>
      <c r="C3" s="145" t="str">
        <f>HLOOKUP(Introduction!$G$4,nametranslations,102,FALSE)</f>
        <v>Estimates (%)</v>
      </c>
      <c r="D3" s="146" t="str">
        <f>HLOOKUP(Introduction!$G$4,nametranslations,24,FALSE)</f>
        <v>Total</v>
      </c>
      <c r="E3" s="147" t="str">
        <f>HLOOKUP(Introduction!$G$4,nametranslations,26,FALSE)</f>
        <v>Urban</v>
      </c>
      <c r="F3" s="147" t="str">
        <f>HLOOKUP(Introduction!$G$4,nametranslations,25,FALSE)</f>
        <v>Rural</v>
      </c>
      <c r="G3" s="147" t="str">
        <f>HLOOKUP(Introduction!$G$4,nametranslations,27,FALSE)</f>
        <v>Pre-primary</v>
      </c>
      <c r="H3" s="147" t="str">
        <f>HLOOKUP(Introduction!$G$4,nametranslations,28,FALSE)</f>
        <v>Primary</v>
      </c>
      <c r="I3" s="148" t="str">
        <f>HLOOKUP(Introduction!$G$4,nametranslations,29,FALSE)</f>
        <v>Secondary</v>
      </c>
      <c r="J3" s="133"/>
      <c r="K3" s="149"/>
      <c r="L3" s="184" t="str">
        <f>HLOOKUP(Introduction!$G$4,nametranslations,152,FALSE)</f>
        <v>Definition</v>
      </c>
      <c r="M3" s="145" t="str">
        <f>HLOOKUP(Introduction!$G$4,nametranslations,102,FALSE)</f>
        <v>Estimates (%)</v>
      </c>
      <c r="N3" s="146" t="str">
        <f>HLOOKUP(Introduction!$G$4,nametranslations,24,FALSE)</f>
        <v>Total</v>
      </c>
      <c r="O3" s="147" t="str">
        <f>HLOOKUP(Introduction!$G$4,nametranslations,26,FALSE)</f>
        <v>Urban</v>
      </c>
      <c r="P3" s="147" t="str">
        <f>HLOOKUP(Introduction!$G$4,nametranslations,25,FALSE)</f>
        <v>Rural</v>
      </c>
      <c r="Q3" s="147" t="str">
        <f>HLOOKUP(Introduction!$G$4,nametranslations,27,FALSE)</f>
        <v>Pre-primary</v>
      </c>
      <c r="R3" s="147" t="str">
        <f>HLOOKUP(Introduction!$G$4,nametranslations,28,FALSE)</f>
        <v>Primary</v>
      </c>
      <c r="S3" s="148" t="str">
        <f>HLOOKUP(Introduction!$G$4,nametranslations,29,FALSE)</f>
        <v>Secondary</v>
      </c>
      <c r="T3" s="133"/>
      <c r="U3" s="149"/>
      <c r="V3" s="184" t="str">
        <f>HLOOKUP(Introduction!$G$4,nametranslations,152,FALSE)</f>
        <v>Definition</v>
      </c>
      <c r="W3" s="145" t="str">
        <f>HLOOKUP(Introduction!$G$4,nametranslations,102,FALSE)</f>
        <v>Estimates (%)</v>
      </c>
      <c r="X3" s="146" t="str">
        <f>HLOOKUP(Introduction!$G$4,nametranslations,24,FALSE)</f>
        <v>Total</v>
      </c>
      <c r="Y3" s="147" t="str">
        <f>HLOOKUP(Introduction!$G$4,nametranslations,26,FALSE)</f>
        <v>Urban</v>
      </c>
      <c r="Z3" s="147" t="str">
        <f>HLOOKUP(Introduction!$G$4,nametranslations,25,FALSE)</f>
        <v>Rural</v>
      </c>
      <c r="AA3" s="147" t="str">
        <f>HLOOKUP(Introduction!$G$4,nametranslations,27,FALSE)</f>
        <v>Pre-primary</v>
      </c>
      <c r="AB3" s="147" t="str">
        <f>HLOOKUP(Introduction!$G$4,nametranslations,28,FALSE)</f>
        <v>Primary</v>
      </c>
      <c r="AC3" s="148" t="str">
        <f>HLOOKUP(Introduction!$G$4,nametranslations,29,FALSE)</f>
        <v>Secondary</v>
      </c>
      <c r="AD3" s="133"/>
      <c r="AE3" s="149"/>
      <c r="AF3" s="184" t="str">
        <f>HLOOKUP(Introduction!$G$4,nametranslations,152,FALSE)</f>
        <v>Definition</v>
      </c>
      <c r="AG3" s="145" t="str">
        <f>HLOOKUP(Introduction!$G$4,nametranslations,102,FALSE)</f>
        <v>Estimates (%)</v>
      </c>
      <c r="AH3" s="146" t="str">
        <f>HLOOKUP(Introduction!$G$4,nametranslations,24,FALSE)</f>
        <v>Total</v>
      </c>
      <c r="AI3" s="147" t="str">
        <f>HLOOKUP(Introduction!$G$4,nametranslations,26,FALSE)</f>
        <v>Urban</v>
      </c>
      <c r="AJ3" s="147" t="str">
        <f>HLOOKUP(Introduction!$G$4,nametranslations,25,FALSE)</f>
        <v>Rural</v>
      </c>
      <c r="AK3" s="147" t="str">
        <f>HLOOKUP(Introduction!$G$4,nametranslations,27,FALSE)</f>
        <v>Pre-primary</v>
      </c>
      <c r="AL3" s="147" t="str">
        <f>HLOOKUP(Introduction!$G$4,nametranslations,28,FALSE)</f>
        <v>Primary</v>
      </c>
      <c r="AM3" s="148" t="str">
        <f>HLOOKUP(Introduction!$G$4,nametranslations,29,FALSE)</f>
        <v>Secondary</v>
      </c>
      <c r="AN3" s="133"/>
      <c r="AO3" s="149"/>
      <c r="AP3" s="184" t="str">
        <f>HLOOKUP(Introduction!$G$4,nametranslations,152,FALSE)</f>
        <v>Definition</v>
      </c>
      <c r="AQ3" s="145" t="str">
        <f>HLOOKUP(Introduction!$G$4,nametranslations,102,FALSE)</f>
        <v>Estimates (%)</v>
      </c>
      <c r="AR3" s="146" t="str">
        <f>HLOOKUP(Introduction!$G$4,nametranslations,24,FALSE)</f>
        <v>Total</v>
      </c>
      <c r="AS3" s="147" t="str">
        <f>HLOOKUP(Introduction!$G$4,nametranslations,26,FALSE)</f>
        <v>Urban</v>
      </c>
      <c r="AT3" s="147" t="str">
        <f>HLOOKUP(Introduction!$G$4,nametranslations,25,FALSE)</f>
        <v>Rural</v>
      </c>
      <c r="AU3" s="147" t="str">
        <f>HLOOKUP(Introduction!$G$4,nametranslations,27,FALSE)</f>
        <v>Pre-primary</v>
      </c>
      <c r="AV3" s="147" t="str">
        <f>HLOOKUP(Introduction!$G$4,nametranslations,28,FALSE)</f>
        <v>Primary</v>
      </c>
      <c r="AW3" s="148" t="str">
        <f>HLOOKUP(Introduction!$G$4,nametranslations,29,FALSE)</f>
        <v>Secondary</v>
      </c>
      <c r="AX3" s="133"/>
      <c r="AY3" s="149"/>
      <c r="AZ3" s="184" t="str">
        <f>HLOOKUP(Introduction!$G$4,nametranslations,152,FALSE)</f>
        <v>Definition</v>
      </c>
      <c r="BA3" s="145" t="str">
        <f>HLOOKUP(Introduction!$G$4,nametranslations,102,FALSE)</f>
        <v>Estimates (%)</v>
      </c>
      <c r="BB3" s="146" t="str">
        <f>HLOOKUP(Introduction!$G$4,nametranslations,24,FALSE)</f>
        <v>Total</v>
      </c>
      <c r="BC3" s="147" t="str">
        <f>HLOOKUP(Introduction!$G$4,nametranslations,26,FALSE)</f>
        <v>Urban</v>
      </c>
      <c r="BD3" s="147" t="str">
        <f>HLOOKUP(Introduction!$G$4,nametranslations,25,FALSE)</f>
        <v>Rural</v>
      </c>
      <c r="BE3" s="147" t="str">
        <f>HLOOKUP(Introduction!$G$4,nametranslations,27,FALSE)</f>
        <v>Pre-primary</v>
      </c>
      <c r="BF3" s="147" t="str">
        <f>HLOOKUP(Introduction!$G$4,nametranslations,28,FALSE)</f>
        <v>Primary</v>
      </c>
      <c r="BG3" s="148" t="str">
        <f>HLOOKUP(Introduction!$G$4,nametranslations,29,FALSE)</f>
        <v>Secondary</v>
      </c>
      <c r="BH3" s="133"/>
      <c r="BI3" s="149"/>
      <c r="BJ3" s="184" t="str">
        <f>HLOOKUP(Introduction!$G$4,nametranslations,152,FALSE)</f>
        <v>Definition</v>
      </c>
      <c r="BK3" s="145" t="str">
        <f>HLOOKUP(Introduction!$G$4,nametranslations,102,FALSE)</f>
        <v>Estimates (%)</v>
      </c>
      <c r="BL3" s="146" t="str">
        <f>HLOOKUP(Introduction!$G$4,nametranslations,24,FALSE)</f>
        <v>Total</v>
      </c>
      <c r="BM3" s="147" t="str">
        <f>HLOOKUP(Introduction!$G$4,nametranslations,26,FALSE)</f>
        <v>Urban</v>
      </c>
      <c r="BN3" s="147" t="str">
        <f>HLOOKUP(Introduction!$G$4,nametranslations,25,FALSE)</f>
        <v>Rural</v>
      </c>
      <c r="BO3" s="147" t="str">
        <f>HLOOKUP(Introduction!$G$4,nametranslations,27,FALSE)</f>
        <v>Pre-primary</v>
      </c>
      <c r="BP3" s="147" t="str">
        <f>HLOOKUP(Introduction!$G$4,nametranslations,28,FALSE)</f>
        <v>Primary</v>
      </c>
      <c r="BQ3" s="148" t="str">
        <f>HLOOKUP(Introduction!$G$4,nametranslations,29,FALSE)</f>
        <v>Secondary</v>
      </c>
      <c r="BR3" s="133"/>
      <c r="BS3" s="149"/>
      <c r="BT3" s="184" t="str">
        <f>HLOOKUP(Introduction!$G$4,nametranslations,152,FALSE)</f>
        <v>Definition</v>
      </c>
      <c r="BU3" s="145" t="str">
        <f>HLOOKUP(Introduction!$G$4,nametranslations,102,FALSE)</f>
        <v>Estimates (%)</v>
      </c>
      <c r="BV3" s="146" t="str">
        <f>HLOOKUP(Introduction!$G$4,nametranslations,24,FALSE)</f>
        <v>Total</v>
      </c>
      <c r="BW3" s="147" t="str">
        <f>HLOOKUP(Introduction!$G$4,nametranslations,26,FALSE)</f>
        <v>Urban</v>
      </c>
      <c r="BX3" s="147" t="str">
        <f>HLOOKUP(Introduction!$G$4,nametranslations,25,FALSE)</f>
        <v>Rural</v>
      </c>
      <c r="BY3" s="147" t="str">
        <f>HLOOKUP(Introduction!$G$4,nametranslations,27,FALSE)</f>
        <v>Pre-primary</v>
      </c>
      <c r="BZ3" s="147" t="str">
        <f>HLOOKUP(Introduction!$G$4,nametranslations,28,FALSE)</f>
        <v>Primary</v>
      </c>
      <c r="CA3" s="148" t="str">
        <f>HLOOKUP(Introduction!$G$4,nametranslations,29,FALSE)</f>
        <v>Secondary</v>
      </c>
      <c r="CB3" s="133"/>
      <c r="CC3" s="149"/>
      <c r="CD3" s="184" t="str">
        <f>HLOOKUP(Introduction!$G$4,nametranslations,152,FALSE)</f>
        <v>Definition</v>
      </c>
      <c r="CE3" s="145" t="str">
        <f>HLOOKUP(Introduction!$G$4,nametranslations,102,FALSE)</f>
        <v>Estimates (%)</v>
      </c>
      <c r="CF3" s="146" t="str">
        <f>HLOOKUP(Introduction!$G$4,nametranslations,24,FALSE)</f>
        <v>Total</v>
      </c>
      <c r="CG3" s="147" t="str">
        <f>HLOOKUP(Introduction!$G$4,nametranslations,26,FALSE)</f>
        <v>Urban</v>
      </c>
      <c r="CH3" s="147" t="str">
        <f>HLOOKUP(Introduction!$G$4,nametranslations,25,FALSE)</f>
        <v>Rural</v>
      </c>
      <c r="CI3" s="147" t="str">
        <f>HLOOKUP(Introduction!$G$4,nametranslations,27,FALSE)</f>
        <v>Pre-primary</v>
      </c>
      <c r="CJ3" s="147" t="str">
        <f>HLOOKUP(Introduction!$G$4,nametranslations,28,FALSE)</f>
        <v>Primary</v>
      </c>
      <c r="CK3" s="148" t="str">
        <f>HLOOKUP(Introduction!$G$4,nametranslations,29,FALSE)</f>
        <v>Secondary</v>
      </c>
      <c r="CL3" s="133"/>
      <c r="CM3" s="149"/>
      <c r="CN3" s="184" t="str">
        <f>HLOOKUP(Introduction!$G$4,nametranslations,152,FALSE)</f>
        <v>Definition</v>
      </c>
      <c r="CO3" s="145" t="str">
        <f>HLOOKUP(Introduction!$G$4,nametranslations,102,FALSE)</f>
        <v>Estimates (%)</v>
      </c>
      <c r="CP3" s="146" t="str">
        <f>HLOOKUP(Introduction!$G$4,nametranslations,24,FALSE)</f>
        <v>Total</v>
      </c>
      <c r="CQ3" s="147" t="str">
        <f>HLOOKUP(Introduction!$G$4,nametranslations,26,FALSE)</f>
        <v>Urban</v>
      </c>
      <c r="CR3" s="147" t="str">
        <f>HLOOKUP(Introduction!$G$4,nametranslations,25,FALSE)</f>
        <v>Rural</v>
      </c>
      <c r="CS3" s="147" t="str">
        <f>HLOOKUP(Introduction!$G$4,nametranslations,27,FALSE)</f>
        <v>Pre-primary</v>
      </c>
      <c r="CT3" s="147" t="str">
        <f>HLOOKUP(Introduction!$G$4,nametranslations,28,FALSE)</f>
        <v>Primary</v>
      </c>
      <c r="CU3" s="148" t="str">
        <f>HLOOKUP(Introduction!$G$4,nametranslations,29,FALSE)</f>
        <v>Secondary</v>
      </c>
      <c r="CV3" s="133"/>
      <c r="CW3" s="149"/>
      <c r="CX3" s="184" t="str">
        <f>HLOOKUP(Introduction!$G$4,nametranslations,152,FALSE)</f>
        <v>Definition</v>
      </c>
      <c r="CY3" s="145" t="str">
        <f>HLOOKUP(Introduction!$G$4,nametranslations,102,FALSE)</f>
        <v>Estimates (%)</v>
      </c>
      <c r="CZ3" s="146" t="str">
        <f>HLOOKUP(Introduction!$G$4,nametranslations,24,FALSE)</f>
        <v>Total</v>
      </c>
      <c r="DA3" s="147" t="str">
        <f>HLOOKUP(Introduction!$G$4,nametranslations,26,FALSE)</f>
        <v>Urban</v>
      </c>
      <c r="DB3" s="147" t="str">
        <f>HLOOKUP(Introduction!$G$4,nametranslations,25,FALSE)</f>
        <v>Rural</v>
      </c>
      <c r="DC3" s="147" t="str">
        <f>HLOOKUP(Introduction!$G$4,nametranslations,27,FALSE)</f>
        <v>Pre-primary</v>
      </c>
      <c r="DD3" s="147" t="str">
        <f>HLOOKUP(Introduction!$G$4,nametranslations,28,FALSE)</f>
        <v>Primary</v>
      </c>
      <c r="DE3" s="148" t="str">
        <f>HLOOKUP(Introduction!$G$4,nametranslations,29,FALSE)</f>
        <v>Secondary</v>
      </c>
      <c r="DF3" s="133"/>
      <c r="DG3" s="149"/>
      <c r="DH3" s="184" t="str">
        <f>HLOOKUP(Introduction!$G$4,nametranslations,152,FALSE)</f>
        <v>Definition</v>
      </c>
      <c r="DI3" s="145" t="str">
        <f>HLOOKUP(Introduction!$G$4,nametranslations,102,FALSE)</f>
        <v>Estimates (%)</v>
      </c>
      <c r="DJ3" s="146" t="str">
        <f>HLOOKUP(Introduction!$G$4,nametranslations,24,FALSE)</f>
        <v>Total</v>
      </c>
      <c r="DK3" s="147" t="str">
        <f>HLOOKUP(Introduction!$G$4,nametranslations,26,FALSE)</f>
        <v>Urban</v>
      </c>
      <c r="DL3" s="147" t="str">
        <f>HLOOKUP(Introduction!$G$4,nametranslations,25,FALSE)</f>
        <v>Rural</v>
      </c>
      <c r="DM3" s="147" t="str">
        <f>HLOOKUP(Introduction!$G$4,nametranslations,27,FALSE)</f>
        <v>Pre-primary</v>
      </c>
      <c r="DN3" s="147" t="str">
        <f>HLOOKUP(Introduction!$G$4,nametranslations,28,FALSE)</f>
        <v>Primary</v>
      </c>
      <c r="DO3" s="148" t="str">
        <f>HLOOKUP(Introduction!$G$4,nametranslations,29,FALSE)</f>
        <v>Secondary</v>
      </c>
      <c r="DP3" s="133"/>
      <c r="DQ3" s="149"/>
      <c r="DR3" s="184" t="str">
        <f>HLOOKUP(Introduction!$G$4,nametranslations,152,FALSE)</f>
        <v>Definition</v>
      </c>
      <c r="DS3" s="145" t="str">
        <f>HLOOKUP(Introduction!$G$4,nametranslations,102,FALSE)</f>
        <v>Estimates (%)</v>
      </c>
      <c r="DT3" s="146" t="str">
        <f>HLOOKUP(Introduction!$G$4,nametranslations,24,FALSE)</f>
        <v>Total</v>
      </c>
      <c r="DU3" s="147" t="str">
        <f>HLOOKUP(Introduction!$G$4,nametranslations,26,FALSE)</f>
        <v>Urban</v>
      </c>
      <c r="DV3" s="147" t="str">
        <f>HLOOKUP(Introduction!$G$4,nametranslations,25,FALSE)</f>
        <v>Rural</v>
      </c>
      <c r="DW3" s="147" t="str">
        <f>HLOOKUP(Introduction!$G$4,nametranslations,27,FALSE)</f>
        <v>Pre-primary</v>
      </c>
      <c r="DX3" s="147" t="str">
        <f>HLOOKUP(Introduction!$G$4,nametranslations,28,FALSE)</f>
        <v>Primary</v>
      </c>
      <c r="DY3" s="148" t="str">
        <f>HLOOKUP(Introduction!$G$4,nametranslations,29,FALSE)</f>
        <v>Secondary</v>
      </c>
      <c r="DZ3" s="133"/>
      <c r="EA3" s="149"/>
      <c r="EB3" s="184" t="str">
        <f>HLOOKUP(Introduction!$G$4,nametranslations,152,FALSE)</f>
        <v>Definition</v>
      </c>
      <c r="EC3" s="145" t="str">
        <f>HLOOKUP(Introduction!$G$4,nametranslations,102,FALSE)</f>
        <v>Estimates (%)</v>
      </c>
      <c r="ED3" s="146" t="str">
        <f>HLOOKUP(Introduction!$G$4,nametranslations,24,FALSE)</f>
        <v>Total</v>
      </c>
      <c r="EE3" s="147" t="str">
        <f>HLOOKUP(Introduction!$G$4,nametranslations,26,FALSE)</f>
        <v>Urban</v>
      </c>
      <c r="EF3" s="147" t="str">
        <f>HLOOKUP(Introduction!$G$4,nametranslations,25,FALSE)</f>
        <v>Rural</v>
      </c>
      <c r="EG3" s="147" t="str">
        <f>HLOOKUP(Introduction!$G$4,nametranslations,27,FALSE)</f>
        <v>Pre-primary</v>
      </c>
      <c r="EH3" s="147" t="str">
        <f>HLOOKUP(Introduction!$G$4,nametranslations,28,FALSE)</f>
        <v>Primary</v>
      </c>
      <c r="EI3" s="148" t="str">
        <f>HLOOKUP(Introduction!$G$4,nametranslations,29,FALSE)</f>
        <v>Secondary</v>
      </c>
      <c r="EJ3" s="133"/>
      <c r="EK3" s="149"/>
      <c r="EL3" s="184"/>
      <c r="EM3" s="145"/>
      <c r="EN3" s="146"/>
      <c r="EO3" s="147"/>
      <c r="EP3" s="147"/>
      <c r="EQ3" s="147"/>
      <c r="ER3" s="147"/>
      <c r="ES3" s="148"/>
      <c r="ET3" s="133"/>
      <c r="EU3" s="149"/>
      <c r="EV3" s="134"/>
      <c r="FF3" s="134"/>
      <c r="FP3" s="134"/>
      <c r="FZ3" s="134"/>
      <c r="GJ3" s="134"/>
      <c r="GT3" s="134"/>
      <c r="HD3" s="134"/>
      <c r="HN3" s="134"/>
      <c r="HX3" s="134"/>
      <c r="IH3" s="134"/>
    </row>
    <row r="4" spans="1:242" s="2" customFormat="1" x14ac:dyDescent="0.3">
      <c r="A4" s="658" t="str">
        <f>IF(ISBLANK('Data Summary'!A6),"",'Data Summary'!A6)</f>
        <v>MDA_2010_CEN</v>
      </c>
      <c r="B4" s="64"/>
      <c r="C4" s="12" t="str">
        <f>HLOOKUP(Introduction!$G$4,nametranslations,118,FALSE)</f>
        <v>No facility</v>
      </c>
      <c r="D4" s="7" t="str">
        <f t="shared" ref="D4:I4" si="0">IF(COUNTA(D14)=0,"",D14)</f>
        <v/>
      </c>
      <c r="E4" s="7" t="str">
        <f t="shared" si="0"/>
        <v/>
      </c>
      <c r="F4" s="7" t="str">
        <f t="shared" si="0"/>
        <v/>
      </c>
      <c r="G4" s="7" t="str">
        <f t="shared" si="0"/>
        <v/>
      </c>
      <c r="H4" s="7" t="str">
        <f t="shared" si="0"/>
        <v/>
      </c>
      <c r="I4" s="25" t="str">
        <f t="shared" si="0"/>
        <v/>
      </c>
      <c r="J4" s="20"/>
      <c r="K4" s="14"/>
      <c r="L4" s="64"/>
      <c r="M4" s="12" t="str">
        <f>HLOOKUP(Introduction!$G$4,nametranslations,118,FALSE)</f>
        <v>No facility</v>
      </c>
      <c r="N4" s="7" t="str">
        <f t="shared" ref="N4:S4" si="1">IF(COUNTA(N14)=0,"",N14)</f>
        <v/>
      </c>
      <c r="O4" s="7" t="str">
        <f t="shared" si="1"/>
        <v/>
      </c>
      <c r="P4" s="7" t="str">
        <f t="shared" si="1"/>
        <v/>
      </c>
      <c r="Q4" s="7" t="str">
        <f t="shared" si="1"/>
        <v/>
      </c>
      <c r="R4" s="7" t="str">
        <f t="shared" si="1"/>
        <v/>
      </c>
      <c r="S4" s="25" t="str">
        <f t="shared" si="1"/>
        <v/>
      </c>
      <c r="T4" s="20"/>
      <c r="U4" s="14"/>
      <c r="V4" s="64" t="s">
        <v>178</v>
      </c>
      <c r="W4" s="84" t="str">
        <f>HLOOKUP(Introduction!$G$4,nametranslations,118,FALSE)</f>
        <v>No facility</v>
      </c>
      <c r="X4" s="7">
        <f t="shared" ref="X4:AC4" si="2">IF(COUNTA(X14)=0,"",X14)</f>
        <v>0</v>
      </c>
      <c r="Y4" s="7" t="str">
        <f t="shared" si="2"/>
        <v/>
      </c>
      <c r="Z4" s="7" t="str">
        <f t="shared" si="2"/>
        <v/>
      </c>
      <c r="AA4" s="7" t="str">
        <f t="shared" si="2"/>
        <v/>
      </c>
      <c r="AB4" s="7">
        <f t="shared" si="2"/>
        <v>0</v>
      </c>
      <c r="AC4" s="25">
        <f t="shared" si="2"/>
        <v>0</v>
      </c>
      <c r="AD4" s="20"/>
      <c r="AE4" s="14"/>
      <c r="AF4" s="64" t="s">
        <v>178</v>
      </c>
      <c r="AG4" s="84" t="str">
        <f>HLOOKUP(Introduction!$G$4,nametranslations,118,FALSE)</f>
        <v>No facility</v>
      </c>
      <c r="AH4" s="7">
        <f t="shared" ref="AH4:AM4" si="3">IF(COUNTA(AH14)=0,"",AH14)</f>
        <v>0</v>
      </c>
      <c r="AI4" s="7" t="str">
        <f t="shared" si="3"/>
        <v/>
      </c>
      <c r="AJ4" s="7" t="str">
        <f t="shared" si="3"/>
        <v/>
      </c>
      <c r="AK4" s="7" t="str">
        <f t="shared" si="3"/>
        <v/>
      </c>
      <c r="AL4" s="7">
        <f t="shared" si="3"/>
        <v>0</v>
      </c>
      <c r="AM4" s="25">
        <f t="shared" si="3"/>
        <v>0</v>
      </c>
      <c r="AN4" s="20"/>
      <c r="AO4" s="14"/>
      <c r="AP4" s="64"/>
      <c r="AQ4" s="84" t="str">
        <f>HLOOKUP(Introduction!$G$4,nametranslations,118,FALSE)</f>
        <v>No facility</v>
      </c>
      <c r="AR4" s="7" t="str">
        <f t="shared" ref="AR4:AW4" si="4">IF(COUNTA(AR14)=0,"",AR14)</f>
        <v/>
      </c>
      <c r="AS4" s="7" t="str">
        <f t="shared" si="4"/>
        <v/>
      </c>
      <c r="AT4" s="7" t="str">
        <f t="shared" si="4"/>
        <v/>
      </c>
      <c r="AU4" s="7" t="str">
        <f t="shared" si="4"/>
        <v/>
      </c>
      <c r="AV4" s="7" t="str">
        <f t="shared" si="4"/>
        <v/>
      </c>
      <c r="AW4" s="25" t="str">
        <f t="shared" si="4"/>
        <v/>
      </c>
      <c r="AX4" s="20"/>
      <c r="AY4" s="14"/>
      <c r="AZ4" s="64" t="s">
        <v>178</v>
      </c>
      <c r="BA4" s="84" t="str">
        <f>HLOOKUP(Introduction!$G$4,nametranslations,118,FALSE)</f>
        <v>No facility</v>
      </c>
      <c r="BB4" s="7">
        <f t="shared" ref="BB4:BG4" si="5">IF(COUNTA(BB14)=0,"",BB14)</f>
        <v>0</v>
      </c>
      <c r="BC4" s="7" t="str">
        <f t="shared" si="5"/>
        <v/>
      </c>
      <c r="BD4" s="7" t="str">
        <f t="shared" si="5"/>
        <v/>
      </c>
      <c r="BE4" s="7" t="str">
        <f t="shared" si="5"/>
        <v/>
      </c>
      <c r="BF4" s="7">
        <f t="shared" si="5"/>
        <v>0</v>
      </c>
      <c r="BG4" s="25">
        <f t="shared" si="5"/>
        <v>0</v>
      </c>
      <c r="BH4" s="20"/>
      <c r="BI4" s="14"/>
      <c r="BJ4" s="64"/>
      <c r="BK4" s="84" t="str">
        <f>HLOOKUP(Introduction!$G$4,nametranslations,118,FALSE)</f>
        <v>No facility</v>
      </c>
      <c r="BL4" s="7" t="str">
        <f t="shared" ref="BL4:BQ4" si="6">IF(COUNTA(BL14)=0,"",BL14)</f>
        <v/>
      </c>
      <c r="BM4" s="7" t="str">
        <f t="shared" si="6"/>
        <v/>
      </c>
      <c r="BN4" s="7" t="str">
        <f t="shared" si="6"/>
        <v/>
      </c>
      <c r="BO4" s="7" t="str">
        <f t="shared" si="6"/>
        <v/>
      </c>
      <c r="BP4" s="7" t="str">
        <f t="shared" si="6"/>
        <v/>
      </c>
      <c r="BQ4" s="25" t="str">
        <f t="shared" si="6"/>
        <v/>
      </c>
      <c r="BR4" s="20"/>
      <c r="BS4" s="14"/>
      <c r="BT4" s="64" t="s">
        <v>178</v>
      </c>
      <c r="BU4" s="84" t="str">
        <f>HLOOKUP(Introduction!$G$4,nametranslations,118,FALSE)</f>
        <v>No facility</v>
      </c>
      <c r="BV4" s="7">
        <f t="shared" ref="BV4:CA4" si="7">IF(COUNTA(BV14)=0,"",BV14)</f>
        <v>0</v>
      </c>
      <c r="BW4" s="7" t="str">
        <f t="shared" si="7"/>
        <v/>
      </c>
      <c r="BX4" s="7" t="str">
        <f t="shared" si="7"/>
        <v/>
      </c>
      <c r="BY4" s="7" t="str">
        <f t="shared" si="7"/>
        <v/>
      </c>
      <c r="BZ4" s="7">
        <f t="shared" si="7"/>
        <v>0</v>
      </c>
      <c r="CA4" s="25">
        <f t="shared" si="7"/>
        <v>0</v>
      </c>
      <c r="CB4" s="20"/>
      <c r="CC4" s="14"/>
      <c r="CD4" s="64"/>
      <c r="CE4" s="84" t="str">
        <f>HLOOKUP(Introduction!$G$4,nametranslations,118,FALSE)</f>
        <v>No facility</v>
      </c>
      <c r="CF4" s="7" t="str">
        <f t="shared" ref="CF4:CK4" si="8">IF(COUNTA(CF14)=0,"",CF14)</f>
        <v/>
      </c>
      <c r="CG4" s="7" t="str">
        <f t="shared" si="8"/>
        <v/>
      </c>
      <c r="CH4" s="7" t="str">
        <f t="shared" si="8"/>
        <v/>
      </c>
      <c r="CI4" s="7" t="str">
        <f t="shared" si="8"/>
        <v/>
      </c>
      <c r="CJ4" s="7" t="str">
        <f t="shared" si="8"/>
        <v/>
      </c>
      <c r="CK4" s="25" t="str">
        <f t="shared" si="8"/>
        <v/>
      </c>
      <c r="CL4" s="20"/>
      <c r="CM4" s="14"/>
      <c r="CN4" s="64"/>
      <c r="CO4" s="84" t="str">
        <f>HLOOKUP(Introduction!$G$4,nametranslations,118,FALSE)</f>
        <v>No facility</v>
      </c>
      <c r="CP4" s="7">
        <f t="shared" ref="CP4:CU4" si="9">IF(COUNTA(CP14)=0,"",CP14)</f>
        <v>0</v>
      </c>
      <c r="CQ4" s="7" t="str">
        <f t="shared" si="9"/>
        <v/>
      </c>
      <c r="CR4" s="7" t="str">
        <f t="shared" si="9"/>
        <v/>
      </c>
      <c r="CS4" s="7" t="str">
        <f t="shared" si="9"/>
        <v/>
      </c>
      <c r="CT4" s="7" t="str">
        <f t="shared" si="9"/>
        <v/>
      </c>
      <c r="CU4" s="25" t="str">
        <f t="shared" si="9"/>
        <v/>
      </c>
      <c r="CV4" s="20"/>
      <c r="CW4" s="14"/>
      <c r="CX4" s="64"/>
      <c r="CY4" s="84" t="str">
        <f>HLOOKUP(Introduction!$G$4,nametranslations,118,FALSE)</f>
        <v>No facility</v>
      </c>
      <c r="CZ4" s="7">
        <f t="shared" ref="CZ4:DE4" si="10">IF(COUNTA(CZ14)=0,"",CZ14)</f>
        <v>0</v>
      </c>
      <c r="DA4" s="7" t="str">
        <f t="shared" si="10"/>
        <v/>
      </c>
      <c r="DB4" s="7" t="str">
        <f t="shared" si="10"/>
        <v/>
      </c>
      <c r="DC4" s="7" t="str">
        <f t="shared" si="10"/>
        <v/>
      </c>
      <c r="DD4" s="7" t="str">
        <f t="shared" si="10"/>
        <v/>
      </c>
      <c r="DE4" s="25" t="str">
        <f t="shared" si="10"/>
        <v/>
      </c>
      <c r="DF4" s="20"/>
      <c r="DG4" s="14"/>
      <c r="DH4" s="64"/>
      <c r="DI4" s="84" t="str">
        <f>HLOOKUP(Introduction!$G$4,nametranslations,118,FALSE)</f>
        <v>No facility</v>
      </c>
      <c r="DJ4" s="7" t="str">
        <f t="shared" ref="DJ4:DO4" si="11">IF(COUNTA(DJ14)=0,"",DJ14)</f>
        <v/>
      </c>
      <c r="DK4" s="7" t="str">
        <f t="shared" si="11"/>
        <v/>
      </c>
      <c r="DL4" s="7" t="str">
        <f t="shared" si="11"/>
        <v/>
      </c>
      <c r="DM4" s="7" t="str">
        <f t="shared" si="11"/>
        <v/>
      </c>
      <c r="DN4" s="7" t="str">
        <f t="shared" si="11"/>
        <v/>
      </c>
      <c r="DO4" s="25" t="str">
        <f t="shared" si="11"/>
        <v/>
      </c>
      <c r="DP4" s="20"/>
      <c r="DQ4" s="14"/>
      <c r="DR4" s="64"/>
      <c r="DS4" s="84" t="str">
        <f>HLOOKUP(Introduction!$G$4,nametranslations,118,FALSE)</f>
        <v>No facility</v>
      </c>
      <c r="DT4" s="7" t="str">
        <f t="shared" ref="DT4:DY4" si="12">IF(COUNTA(DT14)=0,"",DT14)</f>
        <v/>
      </c>
      <c r="DU4" s="7" t="str">
        <f t="shared" si="12"/>
        <v/>
      </c>
      <c r="DV4" s="7" t="str">
        <f t="shared" si="12"/>
        <v/>
      </c>
      <c r="DW4" s="7">
        <f t="shared" si="12"/>
        <v>0</v>
      </c>
      <c r="DX4" s="7" t="str">
        <f t="shared" si="12"/>
        <v/>
      </c>
      <c r="DY4" s="25" t="str">
        <f t="shared" si="12"/>
        <v/>
      </c>
      <c r="DZ4" s="20"/>
      <c r="EA4" s="14"/>
      <c r="EB4" s="64"/>
      <c r="EC4" s="84" t="str">
        <f>HLOOKUP(Introduction!$G$4,nametranslations,118,FALSE)</f>
        <v>No facility</v>
      </c>
      <c r="ED4" s="7" t="str">
        <f t="shared" ref="ED4:EI4" si="13">IF(COUNTA(ED14)=0,"",ED14)</f>
        <v/>
      </c>
      <c r="EE4" s="7" t="str">
        <f t="shared" si="13"/>
        <v/>
      </c>
      <c r="EF4" s="7" t="str">
        <f t="shared" si="13"/>
        <v/>
      </c>
      <c r="EG4" s="7" t="str">
        <f t="shared" si="13"/>
        <v/>
      </c>
      <c r="EH4" s="7" t="str">
        <f t="shared" si="13"/>
        <v/>
      </c>
      <c r="EI4" s="25" t="str">
        <f t="shared" si="13"/>
        <v/>
      </c>
      <c r="EJ4" s="20"/>
      <c r="EK4" s="14"/>
      <c r="EL4" s="64"/>
      <c r="EM4" s="84"/>
      <c r="EN4" s="7"/>
      <c r="EO4" s="7"/>
      <c r="EP4" s="7"/>
      <c r="EQ4" s="7"/>
      <c r="ER4" s="7"/>
      <c r="ES4" s="25"/>
      <c r="ET4" s="20"/>
      <c r="EU4" s="14"/>
      <c r="EV4" s="71"/>
      <c r="FF4" s="71"/>
      <c r="FP4" s="71"/>
      <c r="FZ4" s="71"/>
      <c r="GJ4" s="71"/>
      <c r="GT4" s="71"/>
      <c r="HD4" s="71"/>
      <c r="HN4" s="71"/>
      <c r="HX4" s="71"/>
      <c r="IH4" s="71"/>
    </row>
    <row r="5" spans="1:242" s="2" customFormat="1" x14ac:dyDescent="0.3">
      <c r="A5" s="658" t="str">
        <f ca="1">IF(ISBLANK('Data Summary'!A7),"",'Data Summary'!A7)</f>
        <v>MDA_2014_CEN</v>
      </c>
      <c r="B5" s="64"/>
      <c r="C5" s="1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5" t="str">
        <f>IF((COUNTA(I15:I26)=0)+(COUNTA(I14)=0),"",100-I14-SUMPRODUCT(C15:C26,I15:I26))</f>
        <v/>
      </c>
      <c r="J5" s="20"/>
      <c r="K5" s="14"/>
      <c r="L5" s="64"/>
      <c r="M5" s="12" t="str">
        <f>HLOOKUP(Introduction!$G$4,nametranslations,104,FALSE)</f>
        <v>Unimproved</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5" t="str">
        <f>IF((COUNTA(S15:S26)=0)+(COUNTA(S14)=0),"",100-S14-SUMPRODUCT(M15:M26,S15:S26))</f>
        <v/>
      </c>
      <c r="T5" s="20"/>
      <c r="U5" s="14"/>
      <c r="V5" s="64"/>
      <c r="W5" s="84" t="str">
        <f>HLOOKUP(Introduction!$G$4,nametranslations,104,FALSE)</f>
        <v>Unimproved</v>
      </c>
      <c r="X5" s="7">
        <f>IF((COUNTA(X15:X26)=0)+(COUNTA(X14)=0),"",100-X14-SUMPRODUCT(W15:W26,X15:X26))</f>
        <v>0</v>
      </c>
      <c r="Y5" s="7" t="str">
        <f>IF((COUNTA(Y15:Y26)=0)+(COUNTA(Y14)=0),"",100-Y14-SUMPRODUCT(W15:W26,Y15:Y26))</f>
        <v/>
      </c>
      <c r="Z5" s="7" t="str">
        <f>IF((COUNTA(Z15:Z26)=0)+(COUNTA(Z14)=0),"",100-Z14-SUMPRODUCT(W15:W26,Z15:Z26))</f>
        <v/>
      </c>
      <c r="AA5" s="7" t="str">
        <f>IF((COUNTA(AA15:AA26)=0)+(COUNTA(AA14)=0),"",100-AA14-SUMPRODUCT(W15:W26,AA15:AA26))</f>
        <v/>
      </c>
      <c r="AB5" s="7">
        <f>IF((COUNTA(AB15:AB26)=0)+(COUNTA(AB14)=0),"",100-AB14-SUMPRODUCT(W15:W26,AB15:AB26))</f>
        <v>0</v>
      </c>
      <c r="AC5" s="25">
        <f>IF((COUNTA(AC15:AC26)=0)+(COUNTA(AC14)=0),"",100-AC14-SUMPRODUCT(W15:W26,AC15:AC26))</f>
        <v>0</v>
      </c>
      <c r="AD5" s="20"/>
      <c r="AE5" s="14"/>
      <c r="AF5" s="64"/>
      <c r="AG5" s="84" t="str">
        <f>HLOOKUP(Introduction!$G$4,nametranslations,104,FALSE)</f>
        <v>Unimproved</v>
      </c>
      <c r="AH5" s="7">
        <f>IF((COUNTA(AH15:AH26)=0)+(COUNTA(AH14)=0),"",100-AH14-SUMPRODUCT(AG15:AG26,AH15:AH26))</f>
        <v>0</v>
      </c>
      <c r="AI5" s="7" t="str">
        <f>IF((COUNTA(AI15:AI26)=0)+(COUNTA(AI14)=0),"",100-AI14-SUMPRODUCT(AG15:AG26,AI15:AI26))</f>
        <v/>
      </c>
      <c r="AJ5" s="7" t="str">
        <f>IF((COUNTA(AJ15:AJ26)=0)+(COUNTA(AJ14)=0),"",100-AJ14-SUMPRODUCT(AG15:AG26,AJ15:AJ26))</f>
        <v/>
      </c>
      <c r="AK5" s="7" t="str">
        <f>IF((COUNTA(AK15:AK26)=0)+(COUNTA(AK14)=0),"",100-AK14-SUMPRODUCT(AG15:AG26,AK15:AK26))</f>
        <v/>
      </c>
      <c r="AL5" s="7">
        <f>IF((COUNTA(AL15:AL26)=0)+(COUNTA(AL14)=0),"",100-AL14-SUMPRODUCT(AG15:AG26,AL15:AL26))</f>
        <v>0</v>
      </c>
      <c r="AM5" s="25">
        <f>IF((COUNTA(AM15:AM26)=0)+(COUNTA(AM14)=0),"",100-AM14-SUMPRODUCT(AG15:AG26,AM15:AM26))</f>
        <v>0</v>
      </c>
      <c r="AN5" s="20"/>
      <c r="AO5" s="14"/>
      <c r="AP5" s="64"/>
      <c r="AQ5" s="84" t="str">
        <f>HLOOKUP(Introduction!$G$4,nametranslations,104,FALSE)</f>
        <v>Unimproved</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5" t="str">
        <f>IF((COUNTA(AW15:AW26)=0)+(COUNTA(AW14)=0),"",100-AW14-SUMPRODUCT(AQ15:AQ26,AW15:AW26))</f>
        <v/>
      </c>
      <c r="AX5" s="20"/>
      <c r="AY5" s="14"/>
      <c r="AZ5" s="64"/>
      <c r="BA5" s="84" t="str">
        <f>HLOOKUP(Introduction!$G$4,nametranslations,104,FALSE)</f>
        <v>Unimproved</v>
      </c>
      <c r="BB5" s="7">
        <f>IF((COUNTA(BB15:BB26)=0)+(COUNTA(BB14)=0),"",100-BB14-SUMPRODUCT(BA15:BA26,BB15:BB26))</f>
        <v>0</v>
      </c>
      <c r="BC5" s="7" t="str">
        <f>IF((COUNTA(BC15:BC26)=0)+(COUNTA(BC14)=0),"",100-BC14-SUMPRODUCT(BA15:BA26,BC15:BC26))</f>
        <v/>
      </c>
      <c r="BD5" s="7" t="str">
        <f>IF((COUNTA(BD15:BD26)=0)+(COUNTA(BD14)=0),"",100-BD14-SUMPRODUCT(BA15:BA26,BD15:BD26))</f>
        <v/>
      </c>
      <c r="BE5" s="7" t="str">
        <f>IF((COUNTA(BE15:BE26)=0)+(COUNTA(BE14)=0),"",100-BE14-SUMPRODUCT(BA15:BA26,BE15:BE26))</f>
        <v/>
      </c>
      <c r="BF5" s="7">
        <f>IF((COUNTA(BF15:BF26)=0)+(COUNTA(BF14)=0),"",100-BF14-SUMPRODUCT(BA15:BA26,BF15:BF26))</f>
        <v>0</v>
      </c>
      <c r="BG5" s="25">
        <f>IF((COUNTA(BG15:BG26)=0)+(COUNTA(BG14)=0),"",100-BG14-SUMPRODUCT(BA15:BA26,BG15:BG26))</f>
        <v>0</v>
      </c>
      <c r="BH5" s="20"/>
      <c r="BI5" s="14"/>
      <c r="BJ5" s="64"/>
      <c r="BK5" s="84" t="str">
        <f>HLOOKUP(Introduction!$G$4,nametranslations,104,FALSE)</f>
        <v>Unimproved</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5" t="str">
        <f>IF((COUNTA(BQ15:BQ26)=0)+(COUNTA(BQ14)=0),"",100-BQ14-SUMPRODUCT(BK15:BK26,BQ15:BQ26))</f>
        <v/>
      </c>
      <c r="BR5" s="20"/>
      <c r="BS5" s="14"/>
      <c r="BT5" s="64"/>
      <c r="BU5" s="84" t="str">
        <f>HLOOKUP(Introduction!$G$4,nametranslations,104,FALSE)</f>
        <v>Unimproved</v>
      </c>
      <c r="BV5" s="7">
        <f>IF((COUNTA(BV15:BV26)=0)+(COUNTA(BV14)=0),"",100-BV14-SUMPRODUCT(BU15:BU26,BV15:BV26))</f>
        <v>0</v>
      </c>
      <c r="BW5" s="7" t="str">
        <f>IF((COUNTA(BW15:BW26)=0)+(COUNTA(BW14)=0),"",100-BW14-SUMPRODUCT(BU15:BU26,BW15:BW26))</f>
        <v/>
      </c>
      <c r="BX5" s="7" t="str">
        <f>IF((COUNTA(BX15:BX26)=0)+(COUNTA(BX14)=0),"",100-BX14-SUMPRODUCT(BU15:BU26,BX15:BX26))</f>
        <v/>
      </c>
      <c r="BY5" s="7" t="str">
        <f>IF((COUNTA(BY15:BY26)=0)+(COUNTA(BY14)=0),"",100-BY14-SUMPRODUCT(BU15:BU26,BY15:BY26))</f>
        <v/>
      </c>
      <c r="BZ5" s="7">
        <f>IF((COUNTA(BZ15:BZ26)=0)+(COUNTA(BZ14)=0),"",100-BZ14-SUMPRODUCT(BU15:BU26,BZ15:BZ26))</f>
        <v>0</v>
      </c>
      <c r="CA5" s="25">
        <f>IF((COUNTA(CA15:CA26)=0)+(COUNTA(CA14)=0),"",100-CA14-SUMPRODUCT(BU15:BU26,CA15:CA26))</f>
        <v>0</v>
      </c>
      <c r="CB5" s="20"/>
      <c r="CC5" s="14"/>
      <c r="CD5" s="64"/>
      <c r="CE5" s="84" t="str">
        <f>HLOOKUP(Introduction!$G$4,nametranslations,104,FALSE)</f>
        <v>Unimproved</v>
      </c>
      <c r="CF5" s="7" t="str">
        <f>IF((COUNTA(CF15:CF26)=0)+(COUNTA(CF14)=0),"",100-CF14-SUMPRODUCT(CE15:CE26,CF15:CF26))</f>
        <v/>
      </c>
      <c r="CG5" s="7" t="str">
        <f>IF((COUNTA(CG15:CG26)=0)+(COUNTA(CG14)=0),"",100-CG14-SUMPRODUCT(CE15:CE26,CG15:CG26))</f>
        <v/>
      </c>
      <c r="CH5" s="7" t="str">
        <f>IF((COUNTA(CH15:CH26)=0)+(COUNTA(CH14)=0),"",100-CH14-SUMPRODUCT(CE15:CE26,CH15:CH26))</f>
        <v/>
      </c>
      <c r="CI5" s="7" t="str">
        <f>IF((COUNTA(CI15:CI26)=0)+(COUNTA(CI14)=0),"",100-CI14-SUMPRODUCT(CE15:CE26,CI15:CI26))</f>
        <v/>
      </c>
      <c r="CJ5" s="7" t="str">
        <f>IF((COUNTA(CJ15:CJ26)=0)+(COUNTA(CJ14)=0),"",100-CJ14-SUMPRODUCT(CE15:CE26,CJ15:CJ26))</f>
        <v/>
      </c>
      <c r="CK5" s="25" t="str">
        <f>IF((COUNTA(CK15:CK26)=0)+(COUNTA(CK14)=0),"",100-CK14-SUMPRODUCT(CE15:CE26,CK15:CK26))</f>
        <v/>
      </c>
      <c r="CL5" s="20"/>
      <c r="CM5" s="14"/>
      <c r="CN5" s="64"/>
      <c r="CO5" s="84" t="str">
        <f>HLOOKUP(Introduction!$G$4,nametranslations,104,FALSE)</f>
        <v>Unimproved</v>
      </c>
      <c r="CP5" s="7">
        <f>IF((COUNTA(CP15:CP26)=0)+(COUNTA(CP14)=0),"",100-CP14-SUMPRODUCT(CO15:CO26,CP15:CP26))</f>
        <v>5.2136752136752023</v>
      </c>
      <c r="CQ5" s="7" t="str">
        <f>IF((COUNTA(CQ15:CQ26)=0)+(COUNTA(CQ14)=0),"",100-CQ14-SUMPRODUCT(CO15:CO26,CQ15:CQ26))</f>
        <v/>
      </c>
      <c r="CR5" s="7" t="str">
        <f>IF((COUNTA(CR15:CR26)=0)+(COUNTA(CR14)=0),"",100-CR14-SUMPRODUCT(CO15:CO26,CR15:CR26))</f>
        <v/>
      </c>
      <c r="CS5" s="7" t="str">
        <f>IF((COUNTA(CS15:CS26)=0)+(COUNTA(CS14)=0),"",100-CS14-SUMPRODUCT(CO15:CO26,CS15:CS26))</f>
        <v/>
      </c>
      <c r="CT5" s="7" t="str">
        <f>IF((COUNTA(CT15:CT26)=0)+(COUNTA(CT14)=0),"",100-CT14-SUMPRODUCT(CO15:CO26,CT15:CT26))</f>
        <v/>
      </c>
      <c r="CU5" s="25" t="str">
        <f>IF((COUNTA(CU15:CU26)=0)+(COUNTA(CU14)=0),"",100-CU14-SUMPRODUCT(CO15:CO26,CU15:CU26))</f>
        <v/>
      </c>
      <c r="CV5" s="20"/>
      <c r="CW5" s="14"/>
      <c r="CX5" s="64"/>
      <c r="CY5" s="84" t="str">
        <f>HLOOKUP(Introduction!$G$4,nametranslations,104,FALSE)</f>
        <v>Unimproved</v>
      </c>
      <c r="CZ5" s="7">
        <f>IF((COUNTA(CZ15:CZ26)=0)+(COUNTA(CZ14)=0),"",100-CZ14-SUMPRODUCT(CY15:CY26,CZ15:CZ26))</f>
        <v>23.192148760330568</v>
      </c>
      <c r="DA5" s="7" t="str">
        <f>IF((COUNTA(DA15:DA26)=0)+(COUNTA(DA14)=0),"",100-DA14-SUMPRODUCT(CY15:CY26,DA15:DA26))</f>
        <v/>
      </c>
      <c r="DB5" s="7" t="str">
        <f>IF((COUNTA(DB15:DB26)=0)+(COUNTA(DB14)=0),"",100-DB14-SUMPRODUCT(CY15:CY26,DB15:DB26))</f>
        <v/>
      </c>
      <c r="DC5" s="7" t="str">
        <f>IF((COUNTA(DC15:DC26)=0)+(COUNTA(DC14)=0),"",100-DC14-SUMPRODUCT(CY15:CY26,DC15:DC26))</f>
        <v/>
      </c>
      <c r="DD5" s="7" t="str">
        <f>IF((COUNTA(DD15:DD26)=0)+(COUNTA(DD14)=0),"",100-DD14-SUMPRODUCT(CY15:CY26,DD15:DD26))</f>
        <v/>
      </c>
      <c r="DE5" s="25" t="str">
        <f>IF((COUNTA(DE15:DE26)=0)+(COUNTA(DE14)=0),"",100-DE14-SUMPRODUCT(CY15:CY26,DE15:DE26))</f>
        <v/>
      </c>
      <c r="DF5" s="20"/>
      <c r="DG5" s="14"/>
      <c r="DH5" s="64"/>
      <c r="DI5" s="84" t="str">
        <f>HLOOKUP(Introduction!$G$4,nametranslations,104,FALSE)</f>
        <v>Unimproved</v>
      </c>
      <c r="DJ5" s="7" t="str">
        <f>IF((COUNTA(DJ15:DJ26)=0)+(COUNTA(DJ14)=0),"",100-DJ14-SUMPRODUCT(DI15:DI26,DJ15:DJ26))</f>
        <v/>
      </c>
      <c r="DK5" s="7" t="str">
        <f>IF((COUNTA(DK15:DK26)=0)+(COUNTA(DK14)=0),"",100-DK14-SUMPRODUCT(DI15:DI26,DK15:DK26))</f>
        <v/>
      </c>
      <c r="DL5" s="7" t="str">
        <f>IF((COUNTA(DL15:DL26)=0)+(COUNTA(DL14)=0),"",100-DL14-SUMPRODUCT(DI15:DI26,DL15:DL26))</f>
        <v/>
      </c>
      <c r="DM5" s="7" t="str">
        <f>IF((COUNTA(DM15:DM26)=0)+(COUNTA(DM14)=0),"",100-DM14-SUMPRODUCT(DI15:DI26,DM15:DM26))</f>
        <v/>
      </c>
      <c r="DN5" s="7" t="str">
        <f>IF((COUNTA(DN15:DN26)=0)+(COUNTA(DN14)=0),"",100-DN14-SUMPRODUCT(DI15:DI26,DN15:DN26))</f>
        <v/>
      </c>
      <c r="DO5" s="25" t="str">
        <f>IF((COUNTA(DO15:DO26)=0)+(COUNTA(DO14)=0),"",100-DO14-SUMPRODUCT(DI15:DI26,DO15:DO26))</f>
        <v/>
      </c>
      <c r="DP5" s="20"/>
      <c r="DQ5" s="14"/>
      <c r="DR5" s="64"/>
      <c r="DS5" s="84" t="str">
        <f>HLOOKUP(Introduction!$G$4,nametranslations,104,FALSE)</f>
        <v>Unimproved</v>
      </c>
      <c r="DT5" s="7" t="str">
        <f>IF((COUNTA(DT15:DT26)=0)+(COUNTA(DT14)=0),"",100-DT14-SUMPRODUCT(DS15:DS26,DT15:DT26))</f>
        <v/>
      </c>
      <c r="DU5" s="7" t="str">
        <f>IF((COUNTA(DU15:DU26)=0)+(COUNTA(DU14)=0),"",100-DU14-SUMPRODUCT(DS15:DS26,DU15:DU26))</f>
        <v/>
      </c>
      <c r="DV5" s="7" t="str">
        <f>IF((COUNTA(DV15:DV26)=0)+(COUNTA(DV14)=0),"",100-DV14-SUMPRODUCT(DS15:DS26,DV15:DV26))</f>
        <v/>
      </c>
      <c r="DW5" s="7">
        <f>IF((COUNTA(DW15:DW26)=0)+(COUNTA(DW14)=0),"",100-DW14-SUMPRODUCT(DS15:DS26,DW15:DW26))</f>
        <v>7.5</v>
      </c>
      <c r="DX5" s="7" t="str">
        <f>IF((COUNTA(DX15:DX26)=0)+(COUNTA(DX14)=0),"",100-DX14-SUMPRODUCT(DS15:DS26,DX15:DX26))</f>
        <v/>
      </c>
      <c r="DY5" s="25" t="str">
        <f>IF((COUNTA(DY15:DY26)=0)+(COUNTA(DY14)=0),"",100-DY14-SUMPRODUCT(DS15:DS26,DY15:DY26))</f>
        <v/>
      </c>
      <c r="DZ5" s="20"/>
      <c r="EA5" s="14"/>
      <c r="EB5" s="64"/>
      <c r="EC5" s="84" t="str">
        <f>HLOOKUP(Introduction!$G$4,nametranslations,104,FALSE)</f>
        <v>Unimproved</v>
      </c>
      <c r="ED5" s="7" t="str">
        <f>IF((COUNTA(ED15:ED26)=0)+(COUNTA(ED14)=0),"",100-ED14-SUMPRODUCT(EC15:EC26,ED15:ED26))</f>
        <v/>
      </c>
      <c r="EE5" s="7" t="str">
        <f>IF((COUNTA(EE15:EE26)=0)+(COUNTA(EE14)=0),"",100-EE14-SUMPRODUCT(EC15:EC26,EE15:EE26))</f>
        <v/>
      </c>
      <c r="EF5" s="7" t="str">
        <f>IF((COUNTA(EF15:EF26)=0)+(COUNTA(EF14)=0),"",100-EF14-SUMPRODUCT(EC15:EC26,EF15:EF26))</f>
        <v/>
      </c>
      <c r="EG5" s="7" t="str">
        <f>IF((COUNTA(EG15:EG26)=0)+(COUNTA(EG14)=0),"",100-EG14-SUMPRODUCT(EC15:EC26,EG15:EG26))</f>
        <v/>
      </c>
      <c r="EH5" s="7" t="str">
        <f>IF((COUNTA(EH15:EH26)=0)+(COUNTA(EH14)=0),"",100-EH14-SUMPRODUCT(EC15:EC26,EH15:EH26))</f>
        <v/>
      </c>
      <c r="EI5" s="25" t="str">
        <f>IF((COUNTA(EI15:EI26)=0)+(COUNTA(EI14)=0),"",100-EI14-SUMPRODUCT(EC15:EC26,EI15:EI26))</f>
        <v/>
      </c>
      <c r="EJ5" s="20"/>
      <c r="EK5" s="14"/>
      <c r="EL5" s="64"/>
      <c r="EM5" s="84"/>
      <c r="EN5" s="7"/>
      <c r="EO5" s="7"/>
      <c r="EP5" s="7"/>
      <c r="EQ5" s="7"/>
      <c r="ER5" s="7"/>
      <c r="ES5" s="25"/>
      <c r="ET5" s="20"/>
      <c r="EU5" s="14"/>
      <c r="EV5" s="71"/>
      <c r="FF5" s="71"/>
      <c r="FP5" s="71"/>
      <c r="FZ5" s="71"/>
      <c r="GJ5" s="71"/>
      <c r="GT5" s="71"/>
      <c r="HD5" s="71"/>
      <c r="HN5" s="71"/>
      <c r="HX5" s="71"/>
      <c r="IH5" s="71"/>
    </row>
    <row r="6" spans="1:242" s="2" customFormat="1" x14ac:dyDescent="0.3">
      <c r="A6" s="658" t="str">
        <f ca="1">IF(ISBLANK('Data Summary'!A8),"",'Data Summary'!A8)</f>
        <v>MDA_2016_UIS</v>
      </c>
      <c r="B6" s="64"/>
      <c r="C6" s="12" t="str">
        <f>HLOOKUP(Introduction!$G$4,nametranslations,75,FALSE)</f>
        <v>Improved</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5" t="str">
        <f>IF(COUNTA(I15:I26)=0,"",SUMPRODUCT(I15:I26,C15:C26))</f>
        <v/>
      </c>
      <c r="J6" s="20"/>
      <c r="K6" s="14"/>
      <c r="L6" s="64"/>
      <c r="M6" s="12" t="str">
        <f>HLOOKUP(Introduction!$G$4,nametranslations,75,FALSE)</f>
        <v>Improved</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5" t="str">
        <f>IF(COUNTA(S15:S26)=0,"",SUMPRODUCT(S15:S26,M15:M26))</f>
        <v/>
      </c>
      <c r="T6" s="20"/>
      <c r="U6" s="14"/>
      <c r="V6" s="64" t="s">
        <v>178</v>
      </c>
      <c r="W6" s="84" t="str">
        <f>HLOOKUP(Introduction!$G$4,nametranslations,75,FALSE)</f>
        <v>Improved</v>
      </c>
      <c r="X6" s="7">
        <f>IF(COUNTA(X15:X26)=0,"",SUMPRODUCT(X15:X26,W15:W26))</f>
        <v>100</v>
      </c>
      <c r="Y6" s="7" t="str">
        <f>IF(COUNTA(Y15:Y26)=0,"",SUMPRODUCT(Y15:Y26,W15:W26))</f>
        <v/>
      </c>
      <c r="Z6" s="7" t="str">
        <f>IF(COUNTA(Z15:Z26)=0,"",SUMPRODUCT(Z15:Z26,W15:W26))</f>
        <v/>
      </c>
      <c r="AA6" s="7" t="str">
        <f>IF(COUNTA(AA15:AA26)=0,"",SUMPRODUCT(AA15:AA26,W15:W26))</f>
        <v/>
      </c>
      <c r="AB6" s="7">
        <f>IF(COUNTA(AB15:AB26)=0,"",SUMPRODUCT(AB15:AB26,W15:W26))</f>
        <v>100</v>
      </c>
      <c r="AC6" s="25">
        <f>IF(COUNTA(AC15:AC26)=0,"",SUMPRODUCT(AC15:AC26,W15:W26))</f>
        <v>100</v>
      </c>
      <c r="AD6" s="20"/>
      <c r="AE6" s="14"/>
      <c r="AF6" s="64" t="s">
        <v>178</v>
      </c>
      <c r="AG6" s="84" t="str">
        <f>HLOOKUP(Introduction!$G$4,nametranslations,75,FALSE)</f>
        <v>Improved</v>
      </c>
      <c r="AH6" s="7">
        <f>IF(COUNTA(AH15:AH26)=0,"",SUMPRODUCT(AH15:AH26,AG15:AG26))</f>
        <v>100</v>
      </c>
      <c r="AI6" s="7" t="str">
        <f>IF(COUNTA(AI15:AI26)=0,"",SUMPRODUCT(AI15:AI26,AG15:AG26))</f>
        <v/>
      </c>
      <c r="AJ6" s="7" t="str">
        <f>IF(COUNTA(AJ15:AJ26)=0,"",SUMPRODUCT(AJ15:AJ26,AG15:AG26))</f>
        <v/>
      </c>
      <c r="AK6" s="7" t="str">
        <f>IF(COUNTA(AK15:AK26)=0,"",SUMPRODUCT(AK15:AK26,AG15:AG26))</f>
        <v/>
      </c>
      <c r="AL6" s="7">
        <f>IF(COUNTA(AL15:AL26)=0,"",SUMPRODUCT(AL15:AL26,AG15:AG26))</f>
        <v>100</v>
      </c>
      <c r="AM6" s="25">
        <f>IF(COUNTA(AM15:AM26)=0,"",SUMPRODUCT(AM15:AM26,AG15:AG26))</f>
        <v>100</v>
      </c>
      <c r="AN6" s="20"/>
      <c r="AO6" s="14"/>
      <c r="AP6" s="64"/>
      <c r="AQ6" s="84" t="str">
        <f>HLOOKUP(Introduction!$G$4,nametranslations,75,FALSE)</f>
        <v>Improved</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5" t="str">
        <f>IF(COUNTA(AW15:AW26)=0,"",SUMPRODUCT(AW15:AW26,AQ15:AQ26))</f>
        <v/>
      </c>
      <c r="AX6" s="20"/>
      <c r="AY6" s="14"/>
      <c r="AZ6" s="64" t="s">
        <v>178</v>
      </c>
      <c r="BA6" s="84" t="str">
        <f>HLOOKUP(Introduction!$G$4,nametranslations,75,FALSE)</f>
        <v>Improved</v>
      </c>
      <c r="BB6" s="7">
        <f>IF(COUNTA(BB15:BB26)=0,"",SUMPRODUCT(BB15:BB26,BA15:BA26))</f>
        <v>100</v>
      </c>
      <c r="BC6" s="7" t="str">
        <f>IF(COUNTA(BC15:BC26)=0,"",SUMPRODUCT(BC15:BC26,BA15:BA26))</f>
        <v/>
      </c>
      <c r="BD6" s="7" t="str">
        <f>IF(COUNTA(BD15:BD26)=0,"",SUMPRODUCT(BD15:BD26,BA15:BA26))</f>
        <v/>
      </c>
      <c r="BE6" s="7" t="str">
        <f>IF(COUNTA(BE15:BE26)=0,"",SUMPRODUCT(BE15:BE26,BA15:BA26))</f>
        <v/>
      </c>
      <c r="BF6" s="7">
        <f>IF(COUNTA(BF15:BF26)=0,"",SUMPRODUCT(BF15:BF26,BA15:BA26))</f>
        <v>100</v>
      </c>
      <c r="BG6" s="25">
        <f>IF(COUNTA(BG15:BG26)=0,"",SUMPRODUCT(BG15:BG26,BA15:BA26))</f>
        <v>100</v>
      </c>
      <c r="BH6" s="20"/>
      <c r="BI6" s="14"/>
      <c r="BJ6" s="64"/>
      <c r="BK6" s="84" t="str">
        <f>HLOOKUP(Introduction!$G$4,nametranslations,75,FALSE)</f>
        <v>Improved</v>
      </c>
      <c r="BL6" s="7" t="str">
        <f>IF(COUNTA(BL15:BL26)=0,"",SUMPRODUCT(BL15:BL26,BK15:BK26))</f>
        <v/>
      </c>
      <c r="BM6" s="7" t="str">
        <f>IF(COUNTA(BM15:BM26)=0,"",SUMPRODUCT(BM15:BM26,BK15:BK26))</f>
        <v/>
      </c>
      <c r="BN6" s="7" t="str">
        <f>IF(COUNTA(BN15:BN26)=0,"",SUMPRODUCT(BN15:BN26,BK15:BK26))</f>
        <v/>
      </c>
      <c r="BO6" s="7" t="str">
        <f>IF(COUNTA(BO15:BO26)=0,"",SUMPRODUCT(BO15:BO26,BK15:BK26))</f>
        <v/>
      </c>
      <c r="BP6" s="7" t="str">
        <f>IF(COUNTA(BP15:BP26)=0,"",SUMPRODUCT(BP15:BP26,BK15:BK26))</f>
        <v/>
      </c>
      <c r="BQ6" s="25" t="str">
        <f>IF(COUNTA(BQ15:BQ26)=0,"",SUMPRODUCT(BQ15:BQ26,BK15:BK26))</f>
        <v/>
      </c>
      <c r="BR6" s="20"/>
      <c r="BS6" s="14"/>
      <c r="BT6" s="64" t="s">
        <v>178</v>
      </c>
      <c r="BU6" s="84" t="str">
        <f>HLOOKUP(Introduction!$G$4,nametranslations,75,FALSE)</f>
        <v>Improved</v>
      </c>
      <c r="BV6" s="7">
        <f>IF(COUNTA(BV15:BV26)=0,"",SUMPRODUCT(BV15:BV26,BU15:BU26))</f>
        <v>100</v>
      </c>
      <c r="BW6" s="7" t="str">
        <f>IF(COUNTA(BW15:BW26)=0,"",SUMPRODUCT(BW15:BW26,BU15:BU26))</f>
        <v/>
      </c>
      <c r="BX6" s="7" t="str">
        <f>IF(COUNTA(BX15:BX26)=0,"",SUMPRODUCT(BX15:BX26,BU15:BU26))</f>
        <v/>
      </c>
      <c r="BY6" s="7" t="str">
        <f>IF(COUNTA(BY15:BY26)=0,"",SUMPRODUCT(BY15:BY26,BU15:BU26))</f>
        <v/>
      </c>
      <c r="BZ6" s="7">
        <f>IF(COUNTA(BZ15:BZ26)=0,"",SUMPRODUCT(BZ15:BZ26,BU15:BU26))</f>
        <v>100</v>
      </c>
      <c r="CA6" s="25">
        <f>IF(COUNTA(CA15:CA26)=0,"",SUMPRODUCT(CA15:CA26,BU15:BU26))</f>
        <v>100</v>
      </c>
      <c r="CB6" s="20"/>
      <c r="CC6" s="14"/>
      <c r="CD6" s="64"/>
      <c r="CE6" s="84" t="str">
        <f>HLOOKUP(Introduction!$G$4,nametranslations,75,FALSE)</f>
        <v>Improved</v>
      </c>
      <c r="CF6" s="7" t="str">
        <f>IF(COUNTA(CF15:CF26)=0,"",SUMPRODUCT(CF15:CF26,CE15:CE26))</f>
        <v/>
      </c>
      <c r="CG6" s="7" t="str">
        <f>IF(COUNTA(CG15:CG26)=0,"",SUMPRODUCT(CG15:CG26,CE15:CE26))</f>
        <v/>
      </c>
      <c r="CH6" s="7" t="str">
        <f>IF(COUNTA(CH15:CH26)=0,"",SUMPRODUCT(CH15:CH26,CE15:CE26))</f>
        <v/>
      </c>
      <c r="CI6" s="7" t="str">
        <f>IF(COUNTA(CI15:CI26)=0,"",SUMPRODUCT(CI15:CI26,CE15:CE26))</f>
        <v/>
      </c>
      <c r="CJ6" s="7" t="str">
        <f>IF(COUNTA(CJ15:CJ26)=0,"",SUMPRODUCT(CJ15:CJ26,CE15:CE26))</f>
        <v/>
      </c>
      <c r="CK6" s="25" t="str">
        <f>IF(COUNTA(CK15:CK26)=0,"",SUMPRODUCT(CK15:CK26,CE15:CE26))</f>
        <v/>
      </c>
      <c r="CL6" s="20"/>
      <c r="CM6" s="14"/>
      <c r="CN6" s="64"/>
      <c r="CO6" s="84" t="str">
        <f>HLOOKUP(Introduction!$G$4,nametranslations,75,FALSE)</f>
        <v>Improved</v>
      </c>
      <c r="CP6" s="7">
        <f>IF(COUNTA(CP15:CP26)=0,"",SUMPRODUCT(CP15:CP26,CO15:CO26))</f>
        <v>94.786324786324798</v>
      </c>
      <c r="CQ6" s="7" t="str">
        <f>IF(COUNTA(CQ15:CQ26)=0,"",SUMPRODUCT(CQ15:CQ26,CO15:CO26))</f>
        <v/>
      </c>
      <c r="CR6" s="7" t="str">
        <f>IF(COUNTA(CR15:CR26)=0,"",SUMPRODUCT(CR15:CR26,CO15:CO26))</f>
        <v/>
      </c>
      <c r="CS6" s="7" t="str">
        <f>IF(COUNTA(CS15:CS26)=0,"",SUMPRODUCT(CS15:CS26,CO15:CO26))</f>
        <v/>
      </c>
      <c r="CT6" s="7" t="str">
        <f>IF(COUNTA(CT15:CT26)=0,"",SUMPRODUCT(CT15:CT26,CO15:CO26))</f>
        <v/>
      </c>
      <c r="CU6" s="25" t="str">
        <f>IF(COUNTA(CU15:CU26)=0,"",SUMPRODUCT(CU15:CU26,CO15:CO26))</f>
        <v/>
      </c>
      <c r="CV6" s="20"/>
      <c r="CW6" s="14"/>
      <c r="CX6" s="64"/>
      <c r="CY6" s="84" t="str">
        <f>HLOOKUP(Introduction!$G$4,nametranslations,75,FALSE)</f>
        <v>Improved</v>
      </c>
      <c r="CZ6" s="7">
        <f>IF(COUNTA(CZ15:CZ26)=0,"",SUMPRODUCT(CZ15:CZ26,CY15:CY26))</f>
        <v>76.807851239669432</v>
      </c>
      <c r="DA6" s="7" t="str">
        <f>IF(COUNTA(DA15:DA26)=0,"",SUMPRODUCT(DA15:DA26,CY15:CY26))</f>
        <v/>
      </c>
      <c r="DB6" s="7" t="str">
        <f>IF(COUNTA(DB15:DB26)=0,"",SUMPRODUCT(DB15:DB26,CY15:CY26))</f>
        <v/>
      </c>
      <c r="DC6" s="7" t="str">
        <f>IF(COUNTA(DC15:DC26)=0,"",SUMPRODUCT(DC15:DC26,CY15:CY26))</f>
        <v/>
      </c>
      <c r="DD6" s="7" t="str">
        <f>IF(COUNTA(DD15:DD26)=0,"",SUMPRODUCT(DD15:DD26,CY15:CY26))</f>
        <v/>
      </c>
      <c r="DE6" s="25" t="str">
        <f>IF(COUNTA(DE15:DE26)=0,"",SUMPRODUCT(DE15:DE26,CY15:CY26))</f>
        <v/>
      </c>
      <c r="DF6" s="20"/>
      <c r="DG6" s="14"/>
      <c r="DH6" s="64"/>
      <c r="DI6" s="84" t="str">
        <f>HLOOKUP(Introduction!$G$4,nametranslations,75,FALSE)</f>
        <v>Improved</v>
      </c>
      <c r="DJ6" s="7" t="str">
        <f>IF(COUNTA(DJ15:DJ26)=0,"",SUMPRODUCT(DJ15:DJ26,DI15:DI26))</f>
        <v/>
      </c>
      <c r="DK6" s="7" t="str">
        <f>IF(COUNTA(DK15:DK26)=0,"",SUMPRODUCT(DK15:DK26,DI15:DI26))</f>
        <v/>
      </c>
      <c r="DL6" s="7" t="str">
        <f>IF(COUNTA(DL15:DL26)=0,"",SUMPRODUCT(DL15:DL26,DI15:DI26))</f>
        <v/>
      </c>
      <c r="DM6" s="7" t="str">
        <f>IF(COUNTA(DM15:DM26)=0,"",SUMPRODUCT(DM15:DM26,DI15:DI26))</f>
        <v/>
      </c>
      <c r="DN6" s="7" t="str">
        <f>IF(COUNTA(DN15:DN26)=0,"",SUMPRODUCT(DN15:DN26,DI15:DI26))</f>
        <v/>
      </c>
      <c r="DO6" s="25" t="str">
        <f>IF(COUNTA(DO15:DO26)=0,"",SUMPRODUCT(DO15:DO26,DI15:DI26))</f>
        <v/>
      </c>
      <c r="DP6" s="20"/>
      <c r="DQ6" s="14"/>
      <c r="DR6" s="64"/>
      <c r="DS6" s="84" t="str">
        <f>HLOOKUP(Introduction!$G$4,nametranslations,75,FALSE)</f>
        <v>Improved</v>
      </c>
      <c r="DT6" s="7" t="str">
        <f>IF(COUNTA(DT15:DT26)=0,"",SUMPRODUCT(DT15:DT26,DS15:DS26))</f>
        <v/>
      </c>
      <c r="DU6" s="7" t="str">
        <f>IF(COUNTA(DU15:DU26)=0,"",SUMPRODUCT(DU15:DU26,DS15:DS26))</f>
        <v/>
      </c>
      <c r="DV6" s="7" t="str">
        <f>IF(COUNTA(DV15:DV26)=0,"",SUMPRODUCT(DV15:DV26,DS15:DS26))</f>
        <v/>
      </c>
      <c r="DW6" s="7">
        <f>IF(COUNTA(DW15:DW26)=0,"",SUMPRODUCT(DW15:DW26,DS15:DS26))</f>
        <v>92.5</v>
      </c>
      <c r="DX6" s="7" t="str">
        <f>IF(COUNTA(DX15:DX26)=0,"",SUMPRODUCT(DX15:DX26,DS15:DS26))</f>
        <v/>
      </c>
      <c r="DY6" s="25" t="str">
        <f>IF(COUNTA(DY15:DY26)=0,"",SUMPRODUCT(DY15:DY26,DS15:DS26))</f>
        <v/>
      </c>
      <c r="DZ6" s="20"/>
      <c r="EA6" s="14"/>
      <c r="EB6" s="64"/>
      <c r="EC6" s="84" t="str">
        <f>HLOOKUP(Introduction!$G$4,nametranslations,75,FALSE)</f>
        <v>Improved</v>
      </c>
      <c r="ED6" s="7" t="str">
        <f>IF(COUNTA(ED15:ED26)=0,"",SUMPRODUCT(ED15:ED26,EC15:EC26))</f>
        <v/>
      </c>
      <c r="EE6" s="7" t="str">
        <f>IF(COUNTA(EE15:EE26)=0,"",SUMPRODUCT(EE15:EE26,EC15:EC26))</f>
        <v/>
      </c>
      <c r="EF6" s="7" t="str">
        <f>IF(COUNTA(EF15:EF26)=0,"",SUMPRODUCT(EF15:EF26,EC15:EC26))</f>
        <v/>
      </c>
      <c r="EG6" s="7" t="str">
        <f>IF(COUNTA(EG15:EG26)=0,"",SUMPRODUCT(EG15:EG26,EC15:EC26))</f>
        <v/>
      </c>
      <c r="EH6" s="7" t="str">
        <f>IF(COUNTA(EH15:EH26)=0,"",SUMPRODUCT(EH15:EH26,EC15:EC26))</f>
        <v/>
      </c>
      <c r="EI6" s="25" t="str">
        <f>IF(COUNTA(EI15:EI26)=0,"",SUMPRODUCT(EI15:EI26,EC15:EC26))</f>
        <v/>
      </c>
      <c r="EJ6" s="20"/>
      <c r="EK6" s="14"/>
      <c r="EL6" s="64"/>
      <c r="EM6" s="84"/>
      <c r="EN6" s="7"/>
      <c r="EO6" s="7"/>
      <c r="EP6" s="7"/>
      <c r="EQ6" s="7"/>
      <c r="ER6" s="7"/>
      <c r="ES6" s="25"/>
      <c r="ET6" s="20"/>
      <c r="EU6" s="14"/>
      <c r="EV6" s="71"/>
      <c r="FF6" s="71"/>
      <c r="FP6" s="71"/>
      <c r="FZ6" s="71"/>
      <c r="GJ6" s="71"/>
      <c r="GT6" s="71"/>
      <c r="HD6" s="71"/>
      <c r="HN6" s="71"/>
      <c r="HX6" s="71"/>
      <c r="IH6" s="71"/>
    </row>
    <row r="7" spans="1:242" s="2" customFormat="1" x14ac:dyDescent="0.3">
      <c r="A7" s="658" t="str">
        <f ca="1">IF(ISBLANK('Data Summary'!A9),"",'Data Summary'!A9)</f>
        <v>MDA_2017_UIS</v>
      </c>
      <c r="B7" s="64" t="s">
        <v>156</v>
      </c>
      <c r="C7" s="27" t="str">
        <f>HLOOKUP(Introduction!$G$4,nametranslations,119,FALSE)</f>
        <v>Usable</v>
      </c>
      <c r="D7" s="16">
        <f>100-24.3</f>
        <v>75.7</v>
      </c>
      <c r="E7" s="16">
        <f>100-18.1</f>
        <v>81.900000000000006</v>
      </c>
      <c r="F7" s="16">
        <f>100-26.7</f>
        <v>73.3</v>
      </c>
      <c r="G7" s="16"/>
      <c r="H7" s="16"/>
      <c r="I7" s="42"/>
      <c r="J7" s="20"/>
      <c r="K7" s="14"/>
      <c r="L7" s="64" t="s">
        <v>156</v>
      </c>
      <c r="M7" s="27" t="str">
        <f>HLOOKUP(Introduction!$G$4,nametranslations,119,FALSE)</f>
        <v>Usable</v>
      </c>
      <c r="N7" s="16">
        <f>100-21</f>
        <v>79</v>
      </c>
      <c r="O7" s="16"/>
      <c r="P7" s="16"/>
      <c r="Q7" s="16"/>
      <c r="R7" s="16"/>
      <c r="S7" s="42"/>
      <c r="T7" s="20"/>
      <c r="U7" s="14"/>
      <c r="V7" s="64"/>
      <c r="W7" s="85" t="str">
        <f>HLOOKUP(Introduction!$G$4,nametranslations,119,FALSE)</f>
        <v>Usable</v>
      </c>
      <c r="X7" s="81"/>
      <c r="Y7" s="81"/>
      <c r="Z7" s="81"/>
      <c r="AA7" s="81"/>
      <c r="AB7" s="81"/>
      <c r="AC7" s="42"/>
      <c r="AD7" s="20"/>
      <c r="AE7" s="14"/>
      <c r="AF7" s="64"/>
      <c r="AG7" s="85" t="str">
        <f>HLOOKUP(Introduction!$G$4,nametranslations,119,FALSE)</f>
        <v>Usable</v>
      </c>
      <c r="AH7" s="81"/>
      <c r="AI7" s="81"/>
      <c r="AJ7" s="81"/>
      <c r="AK7" s="81"/>
      <c r="AL7" s="81"/>
      <c r="AM7" s="42"/>
      <c r="AN7" s="20"/>
      <c r="AO7" s="14"/>
      <c r="AP7" s="64"/>
      <c r="AQ7" s="85" t="str">
        <f>HLOOKUP(Introduction!$G$4,nametranslations,119,FALSE)</f>
        <v>Usable</v>
      </c>
      <c r="AR7" s="81"/>
      <c r="AS7" s="81"/>
      <c r="AT7" s="81"/>
      <c r="AU7" s="81"/>
      <c r="AV7" s="81"/>
      <c r="AW7" s="42"/>
      <c r="AX7" s="20"/>
      <c r="AY7" s="14"/>
      <c r="AZ7" s="64"/>
      <c r="BA7" s="85" t="str">
        <f>HLOOKUP(Introduction!$G$4,nametranslations,119,FALSE)</f>
        <v>Usable</v>
      </c>
      <c r="BB7" s="81"/>
      <c r="BC7" s="81"/>
      <c r="BD7" s="81"/>
      <c r="BE7" s="81"/>
      <c r="BF7" s="81"/>
      <c r="BG7" s="42"/>
      <c r="BH7" s="20"/>
      <c r="BI7" s="14"/>
      <c r="BJ7" s="64"/>
      <c r="BK7" s="85" t="str">
        <f>HLOOKUP(Introduction!$G$4,nametranslations,119,FALSE)</f>
        <v>Usable</v>
      </c>
      <c r="BL7" s="81"/>
      <c r="BM7" s="81"/>
      <c r="BN7" s="81"/>
      <c r="BO7" s="81"/>
      <c r="BP7" s="81"/>
      <c r="BQ7" s="42"/>
      <c r="BR7" s="20"/>
      <c r="BS7" s="14"/>
      <c r="BT7" s="64"/>
      <c r="BU7" s="85" t="str">
        <f>HLOOKUP(Introduction!$G$4,nametranslations,119,FALSE)</f>
        <v>Usable</v>
      </c>
      <c r="BV7" s="81"/>
      <c r="BW7" s="81"/>
      <c r="BX7" s="81"/>
      <c r="BY7" s="81"/>
      <c r="BZ7" s="81"/>
      <c r="CA7" s="42"/>
      <c r="CB7" s="20"/>
      <c r="CC7" s="14"/>
      <c r="CD7" s="64"/>
      <c r="CE7" s="85" t="str">
        <f>HLOOKUP(Introduction!$G$4,nametranslations,119,FALSE)</f>
        <v>Usable</v>
      </c>
      <c r="CF7" s="81"/>
      <c r="CG7" s="81"/>
      <c r="CH7" s="81"/>
      <c r="CI7" s="81"/>
      <c r="CJ7" s="81"/>
      <c r="CK7" s="42"/>
      <c r="CL7" s="20"/>
      <c r="CM7" s="14"/>
      <c r="CN7" s="64" t="s">
        <v>262</v>
      </c>
      <c r="CO7" s="85" t="str">
        <f>HLOOKUP(Introduction!$G$4,nametranslations,119,FALSE)</f>
        <v>Usable</v>
      </c>
      <c r="CP7" s="81">
        <v>67.525773195876297</v>
      </c>
      <c r="CQ7" s="81"/>
      <c r="CR7" s="81"/>
      <c r="CS7" s="81"/>
      <c r="CT7" s="81"/>
      <c r="CU7" s="42"/>
      <c r="CV7" s="20"/>
      <c r="CW7" s="14"/>
      <c r="CX7" s="64"/>
      <c r="CY7" s="85" t="str">
        <f>HLOOKUP(Introduction!$G$4,nametranslations,119,FALSE)</f>
        <v>Usable</v>
      </c>
      <c r="CZ7" s="81"/>
      <c r="DA7" s="81"/>
      <c r="DB7" s="81"/>
      <c r="DC7" s="81"/>
      <c r="DD7" s="81"/>
      <c r="DE7" s="42"/>
      <c r="DF7" s="20"/>
      <c r="DG7" s="14"/>
      <c r="DH7" s="64"/>
      <c r="DI7" s="85" t="str">
        <f>HLOOKUP(Introduction!$G$4,nametranslations,119,FALSE)</f>
        <v>Usable</v>
      </c>
      <c r="DJ7" s="81"/>
      <c r="DK7" s="81"/>
      <c r="DL7" s="81"/>
      <c r="DM7" s="81"/>
      <c r="DN7" s="81"/>
      <c r="DO7" s="42"/>
      <c r="DP7" s="20"/>
      <c r="DQ7" s="14"/>
      <c r="DR7" s="64" t="s">
        <v>304</v>
      </c>
      <c r="DS7" s="207" t="str">
        <f>HLOOKUP(Introduction!$G$4,nametranslations,119,FALSE)</f>
        <v>Usable</v>
      </c>
      <c r="DT7" s="204"/>
      <c r="DU7" s="204"/>
      <c r="DV7" s="204"/>
      <c r="DW7" s="204">
        <v>100</v>
      </c>
      <c r="DX7" s="204"/>
      <c r="DY7" s="42"/>
      <c r="DZ7" s="20"/>
      <c r="EA7" s="14"/>
      <c r="EB7" s="64"/>
      <c r="EC7" s="85" t="str">
        <f>HLOOKUP(Introduction!$G$4,nametranslations,119,FALSE)</f>
        <v>Usable</v>
      </c>
      <c r="ED7" s="81"/>
      <c r="EE7" s="81"/>
      <c r="EF7" s="81"/>
      <c r="EG7" s="81"/>
      <c r="EH7" s="81"/>
      <c r="EI7" s="42"/>
      <c r="EJ7" s="20"/>
      <c r="EK7" s="14"/>
      <c r="EL7" s="64"/>
      <c r="EM7" s="85"/>
      <c r="EN7" s="81"/>
      <c r="EO7" s="81"/>
      <c r="EP7" s="81"/>
      <c r="EQ7" s="81"/>
      <c r="ER7" s="81"/>
      <c r="ES7" s="42"/>
      <c r="ET7" s="20"/>
      <c r="EU7" s="14"/>
      <c r="EV7" s="71"/>
      <c r="FF7" s="71"/>
      <c r="FP7" s="71"/>
      <c r="FZ7" s="71"/>
      <c r="GJ7" s="71"/>
      <c r="GT7" s="71"/>
      <c r="HD7" s="71"/>
      <c r="HN7" s="71"/>
      <c r="HX7" s="71"/>
      <c r="IH7" s="71"/>
    </row>
    <row r="8" spans="1:242" s="2" customFormat="1" x14ac:dyDescent="0.3">
      <c r="A8" s="658" t="str">
        <f ca="1">IF(ISBLANK('Data Summary'!A10),"",'Data Summary'!A10)</f>
        <v>MDA_2017_NPHA</v>
      </c>
      <c r="B8" s="64"/>
      <c r="C8" s="27" t="str">
        <f>HLOOKUP(Introduction!$G$4,nametranslations,120,FALSE)</f>
        <v>Single-sex</v>
      </c>
      <c r="D8" s="16"/>
      <c r="E8" s="16"/>
      <c r="F8" s="16"/>
      <c r="G8" s="16"/>
      <c r="H8" s="16"/>
      <c r="I8" s="42"/>
      <c r="J8" s="20"/>
      <c r="K8" s="14"/>
      <c r="L8" s="64"/>
      <c r="M8" s="27" t="str">
        <f>HLOOKUP(Introduction!$G$4,nametranslations,120,FALSE)</f>
        <v>Single-sex</v>
      </c>
      <c r="N8" s="16"/>
      <c r="O8" s="16"/>
      <c r="P8" s="16"/>
      <c r="Q8" s="16"/>
      <c r="R8" s="16"/>
      <c r="S8" s="42"/>
      <c r="T8" s="20"/>
      <c r="U8" s="14"/>
      <c r="V8" s="64"/>
      <c r="W8" s="85" t="str">
        <f>HLOOKUP(Introduction!$G$4,nametranslations,120,FALSE)</f>
        <v>Single-sex</v>
      </c>
      <c r="X8" s="81"/>
      <c r="Y8" s="81"/>
      <c r="Z8" s="81"/>
      <c r="AA8" s="81"/>
      <c r="AB8" s="81"/>
      <c r="AC8" s="42"/>
      <c r="AD8" s="20"/>
      <c r="AE8" s="14"/>
      <c r="AF8" s="64"/>
      <c r="AG8" s="85" t="str">
        <f>HLOOKUP(Introduction!$G$4,nametranslations,120,FALSE)</f>
        <v>Single-sex</v>
      </c>
      <c r="AH8" s="81"/>
      <c r="AI8" s="81"/>
      <c r="AJ8" s="81"/>
      <c r="AK8" s="81"/>
      <c r="AL8" s="81"/>
      <c r="AM8" s="42"/>
      <c r="AN8" s="20"/>
      <c r="AO8" s="14"/>
      <c r="AP8" s="64"/>
      <c r="AQ8" s="85" t="str">
        <f>HLOOKUP(Introduction!$G$4,nametranslations,120,FALSE)</f>
        <v>Single-sex</v>
      </c>
      <c r="AR8" s="81"/>
      <c r="AS8" s="81"/>
      <c r="AT8" s="81"/>
      <c r="AU8" s="81"/>
      <c r="AV8" s="81"/>
      <c r="AW8" s="42"/>
      <c r="AX8" s="20"/>
      <c r="AY8" s="14"/>
      <c r="AZ8" s="64"/>
      <c r="BA8" s="85" t="str">
        <f>HLOOKUP(Introduction!$G$4,nametranslations,120,FALSE)</f>
        <v>Single-sex</v>
      </c>
      <c r="BB8" s="81"/>
      <c r="BC8" s="81"/>
      <c r="BD8" s="81"/>
      <c r="BE8" s="81"/>
      <c r="BF8" s="81"/>
      <c r="BG8" s="42"/>
      <c r="BH8" s="20"/>
      <c r="BI8" s="14"/>
      <c r="BJ8" s="64"/>
      <c r="BK8" s="85" t="str">
        <f>HLOOKUP(Introduction!$G$4,nametranslations,120,FALSE)</f>
        <v>Single-sex</v>
      </c>
      <c r="BL8" s="81"/>
      <c r="BM8" s="81"/>
      <c r="BN8" s="81"/>
      <c r="BO8" s="81"/>
      <c r="BP8" s="81"/>
      <c r="BQ8" s="42"/>
      <c r="BR8" s="20"/>
      <c r="BS8" s="14"/>
      <c r="BT8" s="64"/>
      <c r="BU8" s="85" t="str">
        <f>HLOOKUP(Introduction!$G$4,nametranslations,120,FALSE)</f>
        <v>Single-sex</v>
      </c>
      <c r="BV8" s="81"/>
      <c r="BW8" s="81"/>
      <c r="BX8" s="81"/>
      <c r="BY8" s="81"/>
      <c r="BZ8" s="81"/>
      <c r="CA8" s="42"/>
      <c r="CB8" s="20"/>
      <c r="CC8" s="14"/>
      <c r="CD8" s="64"/>
      <c r="CE8" s="85" t="str">
        <f>HLOOKUP(Introduction!$G$4,nametranslations,120,FALSE)</f>
        <v>Single-sex</v>
      </c>
      <c r="CF8" s="81"/>
      <c r="CG8" s="81"/>
      <c r="CH8" s="81"/>
      <c r="CI8" s="81"/>
      <c r="CJ8" s="81"/>
      <c r="CK8" s="42"/>
      <c r="CL8" s="20"/>
      <c r="CM8" s="14"/>
      <c r="CN8" s="64"/>
      <c r="CO8" s="85" t="str">
        <f>HLOOKUP(Introduction!$G$4,nametranslations,120,FALSE)</f>
        <v>Single-sex</v>
      </c>
      <c r="CP8" s="81"/>
      <c r="CQ8" s="81"/>
      <c r="CR8" s="81"/>
      <c r="CS8" s="81"/>
      <c r="CT8" s="81"/>
      <c r="CU8" s="42"/>
      <c r="CV8" s="20"/>
      <c r="CW8" s="14"/>
      <c r="CX8" s="64"/>
      <c r="CY8" s="85" t="str">
        <f>HLOOKUP(Introduction!$G$4,nametranslations,120,FALSE)</f>
        <v>Single-sex</v>
      </c>
      <c r="CZ8" s="81"/>
      <c r="DA8" s="81"/>
      <c r="DB8" s="81"/>
      <c r="DC8" s="81"/>
      <c r="DD8" s="81"/>
      <c r="DE8" s="42"/>
      <c r="DF8" s="20"/>
      <c r="DG8" s="14"/>
      <c r="DH8" s="64"/>
      <c r="DI8" s="85" t="str">
        <f>HLOOKUP(Introduction!$G$4,nametranslations,120,FALSE)</f>
        <v>Single-sex</v>
      </c>
      <c r="DJ8" s="81"/>
      <c r="DK8" s="81"/>
      <c r="DL8" s="81"/>
      <c r="DM8" s="81"/>
      <c r="DN8" s="81"/>
      <c r="DO8" s="42"/>
      <c r="DP8" s="20"/>
      <c r="DQ8" s="14"/>
      <c r="DR8" s="64"/>
      <c r="DS8" s="207" t="str">
        <f>HLOOKUP(Introduction!$G$4,nametranslations,120,FALSE)</f>
        <v>Single-sex</v>
      </c>
      <c r="DT8" s="204"/>
      <c r="DU8" s="204"/>
      <c r="DV8" s="204"/>
      <c r="DW8" s="204">
        <v>76.5</v>
      </c>
      <c r="DX8" s="204"/>
      <c r="DY8" s="42"/>
      <c r="DZ8" s="20"/>
      <c r="EA8" s="14"/>
      <c r="EB8" s="64"/>
      <c r="EC8" s="85" t="str">
        <f>HLOOKUP(Introduction!$G$4,nametranslations,120,FALSE)</f>
        <v>Single-sex</v>
      </c>
      <c r="ED8" s="81"/>
      <c r="EE8" s="81"/>
      <c r="EF8" s="81"/>
      <c r="EG8" s="81"/>
      <c r="EH8" s="81"/>
      <c r="EI8" s="42"/>
      <c r="EJ8" s="20"/>
      <c r="EK8" s="14"/>
      <c r="EL8" s="64"/>
      <c r="EM8" s="85"/>
      <c r="EN8" s="81"/>
      <c r="EO8" s="81"/>
      <c r="EP8" s="81"/>
      <c r="EQ8" s="81"/>
      <c r="ER8" s="81"/>
      <c r="ES8" s="42"/>
      <c r="ET8" s="20"/>
      <c r="EU8" s="14"/>
      <c r="EV8" s="71"/>
      <c r="FF8" s="71"/>
      <c r="FP8" s="71"/>
      <c r="FZ8" s="71"/>
      <c r="GJ8" s="71"/>
      <c r="GT8" s="71"/>
      <c r="HD8" s="71"/>
      <c r="HN8" s="71"/>
      <c r="HX8" s="71"/>
      <c r="IH8" s="71"/>
    </row>
    <row r="9" spans="1:242" s="640" customFormat="1" ht="21" customHeight="1" x14ac:dyDescent="0.3">
      <c r="A9" s="659" t="str">
        <f ca="1">IF(ISBLANK('Data Summary'!A11),"",'Data Summary'!A11)</f>
        <v>MDA_2018_UIS</v>
      </c>
      <c r="B9" s="629"/>
      <c r="C9" s="646" t="str">
        <f>HLOOKUP(Introduction!$G$4,nametranslations,121,FALSE)</f>
        <v>Usable &amp; Single-sex</v>
      </c>
      <c r="D9" s="647"/>
      <c r="E9" s="647"/>
      <c r="F9" s="647"/>
      <c r="G9" s="647"/>
      <c r="H9" s="647"/>
      <c r="I9" s="648"/>
      <c r="J9" s="634"/>
      <c r="K9" s="649"/>
      <c r="L9" s="629"/>
      <c r="M9" s="646" t="str">
        <f>HLOOKUP(Introduction!$G$4,nametranslations,121,FALSE)</f>
        <v>Usable &amp; Single-sex</v>
      </c>
      <c r="N9" s="647"/>
      <c r="O9" s="647"/>
      <c r="P9" s="647"/>
      <c r="Q9" s="647"/>
      <c r="R9" s="647"/>
      <c r="S9" s="648"/>
      <c r="T9" s="634"/>
      <c r="U9" s="649"/>
      <c r="V9" s="629"/>
      <c r="W9" s="650" t="str">
        <f>HLOOKUP(Introduction!$G$4,nametranslations,121,FALSE)</f>
        <v>Usable &amp; Single-sex</v>
      </c>
      <c r="X9" s="642"/>
      <c r="Y9" s="642"/>
      <c r="Z9" s="642"/>
      <c r="AA9" s="642"/>
      <c r="AB9" s="642"/>
      <c r="AC9" s="648"/>
      <c r="AD9" s="634"/>
      <c r="AE9" s="649"/>
      <c r="AF9" s="629"/>
      <c r="AG9" s="650" t="str">
        <f>HLOOKUP(Introduction!$G$4,nametranslations,121,FALSE)</f>
        <v>Usable &amp; Single-sex</v>
      </c>
      <c r="AH9" s="642"/>
      <c r="AI9" s="642"/>
      <c r="AJ9" s="642"/>
      <c r="AK9" s="642"/>
      <c r="AL9" s="642"/>
      <c r="AM9" s="648"/>
      <c r="AN9" s="634"/>
      <c r="AO9" s="649"/>
      <c r="AP9" s="629"/>
      <c r="AQ9" s="650" t="str">
        <f>HLOOKUP(Introduction!$G$4,nametranslations,121,FALSE)</f>
        <v>Usable &amp; Single-sex</v>
      </c>
      <c r="AR9" s="642"/>
      <c r="AS9" s="642"/>
      <c r="AT9" s="642"/>
      <c r="AU9" s="642"/>
      <c r="AV9" s="642"/>
      <c r="AW9" s="648"/>
      <c r="AX9" s="634"/>
      <c r="AY9" s="649"/>
      <c r="AZ9" s="629"/>
      <c r="BA9" s="650" t="str">
        <f>HLOOKUP(Introduction!$G$4,nametranslations,121,FALSE)</f>
        <v>Usable &amp; Single-sex</v>
      </c>
      <c r="BB9" s="642"/>
      <c r="BC9" s="642"/>
      <c r="BD9" s="642"/>
      <c r="BE9" s="642"/>
      <c r="BF9" s="642"/>
      <c r="BG9" s="648"/>
      <c r="BH9" s="634"/>
      <c r="BI9" s="649"/>
      <c r="BJ9" s="629"/>
      <c r="BK9" s="650" t="str">
        <f>HLOOKUP(Introduction!$G$4,nametranslations,121,FALSE)</f>
        <v>Usable &amp; Single-sex</v>
      </c>
      <c r="BL9" s="642"/>
      <c r="BM9" s="642"/>
      <c r="BN9" s="642"/>
      <c r="BO9" s="642"/>
      <c r="BP9" s="642"/>
      <c r="BQ9" s="648"/>
      <c r="BR9" s="634"/>
      <c r="BS9" s="649"/>
      <c r="BT9" s="629"/>
      <c r="BU9" s="650" t="str">
        <f>HLOOKUP(Introduction!$G$4,nametranslations,121,FALSE)</f>
        <v>Usable &amp; Single-sex</v>
      </c>
      <c r="BV9" s="642"/>
      <c r="BW9" s="642"/>
      <c r="BX9" s="642"/>
      <c r="BY9" s="642"/>
      <c r="BZ9" s="642"/>
      <c r="CA9" s="648"/>
      <c r="CB9" s="634"/>
      <c r="CC9" s="649"/>
      <c r="CD9" s="629"/>
      <c r="CE9" s="650" t="str">
        <f>HLOOKUP(Introduction!$G$4,nametranslations,121,FALSE)</f>
        <v>Usable &amp; Single-sex</v>
      </c>
      <c r="CF9" s="642"/>
      <c r="CG9" s="642"/>
      <c r="CH9" s="642"/>
      <c r="CI9" s="642"/>
      <c r="CJ9" s="642"/>
      <c r="CK9" s="648"/>
      <c r="CL9" s="634"/>
      <c r="CM9" s="649"/>
      <c r="CN9" s="629"/>
      <c r="CO9" s="650" t="str">
        <f>HLOOKUP(Introduction!$G$4,nametranslations,121,FALSE)</f>
        <v>Usable &amp; Single-sex</v>
      </c>
      <c r="CP9" s="642"/>
      <c r="CQ9" s="642"/>
      <c r="CR9" s="642"/>
      <c r="CS9" s="642"/>
      <c r="CT9" s="642"/>
      <c r="CU9" s="648"/>
      <c r="CV9" s="634"/>
      <c r="CW9" s="649"/>
      <c r="CX9" s="629"/>
      <c r="CY9" s="650" t="str">
        <f>HLOOKUP(Introduction!$G$4,nametranslations,121,FALSE)</f>
        <v>Usable &amp; Single-sex</v>
      </c>
      <c r="CZ9" s="642"/>
      <c r="DA9" s="642"/>
      <c r="DB9" s="642"/>
      <c r="DC9" s="642"/>
      <c r="DD9" s="642"/>
      <c r="DE9" s="648"/>
      <c r="DF9" s="634"/>
      <c r="DG9" s="649"/>
      <c r="DH9" s="629"/>
      <c r="DI9" s="650" t="str">
        <f>HLOOKUP(Introduction!$G$4,nametranslations,121,FALSE)</f>
        <v>Usable &amp; Single-sex</v>
      </c>
      <c r="DJ9" s="642"/>
      <c r="DK9" s="642"/>
      <c r="DL9" s="642"/>
      <c r="DM9" s="642"/>
      <c r="DN9" s="642"/>
      <c r="DO9" s="648"/>
      <c r="DP9" s="634"/>
      <c r="DQ9" s="649"/>
      <c r="DR9" s="629"/>
      <c r="DS9" s="651" t="str">
        <f>HLOOKUP(Introduction!$G$4,nametranslations,121,FALSE)</f>
        <v>Usable &amp; Single-sex</v>
      </c>
      <c r="DT9" s="652"/>
      <c r="DU9" s="652"/>
      <c r="DV9" s="652"/>
      <c r="DW9" s="652"/>
      <c r="DX9" s="652"/>
      <c r="DY9" s="648"/>
      <c r="DZ9" s="634"/>
      <c r="EA9" s="649"/>
      <c r="EB9" s="629"/>
      <c r="EC9" s="650" t="str">
        <f>HLOOKUP(Introduction!$G$4,nametranslations,121,FALSE)</f>
        <v>Usable &amp; Single-sex</v>
      </c>
      <c r="ED9" s="642"/>
      <c r="EE9" s="642"/>
      <c r="EF9" s="642"/>
      <c r="EG9" s="642"/>
      <c r="EH9" s="642"/>
      <c r="EI9" s="648"/>
      <c r="EJ9" s="634"/>
      <c r="EK9" s="649"/>
      <c r="EL9" s="629"/>
      <c r="EM9" s="650"/>
      <c r="EN9" s="642"/>
      <c r="EO9" s="642"/>
      <c r="EP9" s="642"/>
      <c r="EQ9" s="642"/>
      <c r="ER9" s="642"/>
      <c r="ES9" s="648"/>
      <c r="ET9" s="634"/>
      <c r="EU9" s="649"/>
      <c r="EV9" s="639"/>
      <c r="FF9" s="639"/>
      <c r="FP9" s="639"/>
      <c r="FZ9" s="639"/>
      <c r="GJ9" s="639"/>
      <c r="GT9" s="639"/>
      <c r="HD9" s="639"/>
      <c r="HN9" s="639"/>
      <c r="HX9" s="639"/>
      <c r="IH9" s="639"/>
    </row>
    <row r="10" spans="1:242" s="2" customFormat="1" ht="21" customHeight="1" x14ac:dyDescent="0.3">
      <c r="A10" s="658" t="str">
        <f ca="1">IF(ISBLANK('Data Summary'!A12),"",'Data Summary'!A12)</f>
        <v>MDA_2018_PWH</v>
      </c>
      <c r="B10" s="64"/>
      <c r="C10" s="30" t="str">
        <f>HLOOKUP(Introduction!$G$4,nametranslations,153,FALSE)</f>
        <v>Improved &amp; usable</v>
      </c>
      <c r="D10" s="43"/>
      <c r="E10" s="16"/>
      <c r="F10" s="16"/>
      <c r="G10" s="16"/>
      <c r="H10" s="5"/>
      <c r="I10" s="22"/>
      <c r="J10" s="20"/>
      <c r="K10" s="14"/>
      <c r="L10" s="64"/>
      <c r="M10" s="30" t="str">
        <f>HLOOKUP(Introduction!$G$4,nametranslations,153,FALSE)</f>
        <v>Improved &amp; usable</v>
      </c>
      <c r="N10" s="43"/>
      <c r="O10" s="16"/>
      <c r="P10" s="16"/>
      <c r="Q10" s="16"/>
      <c r="R10" s="5"/>
      <c r="S10" s="22"/>
      <c r="T10" s="20"/>
      <c r="U10" s="14"/>
      <c r="V10" s="64"/>
      <c r="W10" s="78" t="str">
        <f>HLOOKUP(Introduction!$G$4,nametranslations,153,FALSE)</f>
        <v>Improved &amp; usable</v>
      </c>
      <c r="X10" s="81"/>
      <c r="Y10" s="81"/>
      <c r="Z10" s="81"/>
      <c r="AA10" s="81"/>
      <c r="AB10" s="81"/>
      <c r="AC10" s="42"/>
      <c r="AD10" s="20"/>
      <c r="AE10" s="14"/>
      <c r="AF10" s="64"/>
      <c r="AG10" s="78" t="str">
        <f>HLOOKUP(Introduction!$G$4,nametranslations,153,FALSE)</f>
        <v>Improved &amp; usable</v>
      </c>
      <c r="AH10" s="81"/>
      <c r="AI10" s="81"/>
      <c r="AJ10" s="81"/>
      <c r="AK10" s="81"/>
      <c r="AL10" s="81"/>
      <c r="AM10" s="42"/>
      <c r="AN10" s="20"/>
      <c r="AO10" s="14"/>
      <c r="AP10" s="64" t="s">
        <v>212</v>
      </c>
      <c r="AQ10" s="78" t="str">
        <f>HLOOKUP(Introduction!$G$4,nametranslations,153,FALSE)</f>
        <v>Improved &amp; usable</v>
      </c>
      <c r="AR10" s="81">
        <v>83</v>
      </c>
      <c r="AS10" s="81"/>
      <c r="AT10" s="81"/>
      <c r="AU10" s="81"/>
      <c r="AV10" s="81"/>
      <c r="AW10" s="42"/>
      <c r="AX10" s="20"/>
      <c r="AY10" s="14"/>
      <c r="AZ10" s="64"/>
      <c r="BA10" s="78" t="str">
        <f>HLOOKUP(Introduction!$G$4,nametranslations,153,FALSE)</f>
        <v>Improved &amp; usable</v>
      </c>
      <c r="BB10" s="81"/>
      <c r="BC10" s="81"/>
      <c r="BD10" s="81"/>
      <c r="BE10" s="81"/>
      <c r="BF10" s="81"/>
      <c r="BG10" s="42"/>
      <c r="BH10" s="20"/>
      <c r="BI10" s="14"/>
      <c r="BJ10" s="64"/>
      <c r="BK10" s="78" t="str">
        <f>HLOOKUP(Introduction!$G$4,nametranslations,153,FALSE)</f>
        <v>Improved &amp; usable</v>
      </c>
      <c r="BL10" s="81"/>
      <c r="BM10" s="81"/>
      <c r="BN10" s="81"/>
      <c r="BO10" s="81"/>
      <c r="BP10" s="81"/>
      <c r="BQ10" s="42"/>
      <c r="BR10" s="20"/>
      <c r="BS10" s="14"/>
      <c r="BT10" s="64"/>
      <c r="BU10" s="78" t="str">
        <f>HLOOKUP(Introduction!$G$4,nametranslations,153,FALSE)</f>
        <v>Improved &amp; usable</v>
      </c>
      <c r="BV10" s="81"/>
      <c r="BW10" s="81"/>
      <c r="BX10" s="81"/>
      <c r="BY10" s="81"/>
      <c r="BZ10" s="81"/>
      <c r="CA10" s="42"/>
      <c r="CB10" s="20"/>
      <c r="CC10" s="14"/>
      <c r="CD10" s="64"/>
      <c r="CE10" s="78" t="str">
        <f>HLOOKUP(Introduction!$G$4,nametranslations,153,FALSE)</f>
        <v>Improved &amp; usable</v>
      </c>
      <c r="CF10" s="81"/>
      <c r="CG10" s="81"/>
      <c r="CH10" s="81"/>
      <c r="CI10" s="81"/>
      <c r="CJ10" s="81"/>
      <c r="CK10" s="42"/>
      <c r="CL10" s="20"/>
      <c r="CM10" s="14"/>
      <c r="CN10" s="64"/>
      <c r="CO10" s="78" t="str">
        <f>HLOOKUP(Introduction!$G$4,nametranslations,153,FALSE)</f>
        <v>Improved &amp; usable</v>
      </c>
      <c r="CP10" s="81">
        <f>+CP6*CP7/100</f>
        <v>64.005198695920356</v>
      </c>
      <c r="CQ10" s="81"/>
      <c r="CR10" s="81"/>
      <c r="CS10" s="81"/>
      <c r="CT10" s="81"/>
      <c r="CU10" s="42"/>
      <c r="CV10" s="20"/>
      <c r="CW10" s="14"/>
      <c r="CX10" s="64"/>
      <c r="CY10" s="78" t="str">
        <f>HLOOKUP(Introduction!$G$4,nametranslations,153,FALSE)</f>
        <v>Improved &amp; usable</v>
      </c>
      <c r="CZ10" s="81"/>
      <c r="DA10" s="81"/>
      <c r="DB10" s="81"/>
      <c r="DC10" s="81"/>
      <c r="DD10" s="81"/>
      <c r="DE10" s="42"/>
      <c r="DF10" s="20"/>
      <c r="DG10" s="14"/>
      <c r="DH10" s="64"/>
      <c r="DI10" s="78" t="str">
        <f>HLOOKUP(Introduction!$G$4,nametranslations,153,FALSE)</f>
        <v>Improved &amp; usable</v>
      </c>
      <c r="DJ10" s="81"/>
      <c r="DK10" s="81"/>
      <c r="DL10" s="81"/>
      <c r="DM10" s="81"/>
      <c r="DN10" s="81"/>
      <c r="DO10" s="42"/>
      <c r="DP10" s="20"/>
      <c r="DQ10" s="14"/>
      <c r="DR10" s="64"/>
      <c r="DS10" s="199" t="str">
        <f>HLOOKUP(Introduction!$G$4,nametranslations,153,FALSE)</f>
        <v>Improved &amp; usable</v>
      </c>
      <c r="DT10" s="204"/>
      <c r="DU10" s="204"/>
      <c r="DV10" s="204"/>
      <c r="DW10" s="204"/>
      <c r="DX10" s="204"/>
      <c r="DY10" s="42"/>
      <c r="DZ10" s="20"/>
      <c r="EA10" s="14"/>
      <c r="EB10" s="64"/>
      <c r="EC10" s="78" t="str">
        <f>HLOOKUP(Introduction!$G$4,nametranslations,153,FALSE)</f>
        <v>Improved &amp; usable</v>
      </c>
      <c r="ED10" s="81"/>
      <c r="EE10" s="81"/>
      <c r="EF10" s="81"/>
      <c r="EG10" s="81"/>
      <c r="EH10" s="81"/>
      <c r="EI10" s="42"/>
      <c r="EJ10" s="20"/>
      <c r="EK10" s="14"/>
      <c r="EL10" s="64"/>
      <c r="EM10" s="78"/>
      <c r="EN10" s="81"/>
      <c r="EO10" s="81"/>
      <c r="EP10" s="81"/>
      <c r="EQ10" s="81"/>
      <c r="ER10" s="81"/>
      <c r="ES10" s="42"/>
      <c r="ET10" s="20"/>
      <c r="EU10" s="14"/>
      <c r="EV10" s="71"/>
      <c r="FF10" s="71"/>
      <c r="FP10" s="71"/>
      <c r="FZ10" s="71"/>
      <c r="GJ10" s="71"/>
      <c r="GT10" s="71"/>
      <c r="HD10" s="71"/>
      <c r="HN10" s="71"/>
      <c r="HX10" s="71"/>
      <c r="IH10" s="71"/>
    </row>
    <row r="11" spans="1:242" s="640" customFormat="1" ht="21" customHeight="1" x14ac:dyDescent="0.3">
      <c r="A11" s="659" t="str">
        <f ca="1">IF(ISBLANK('Data Summary'!A13),"",'Data Summary'!A13)</f>
        <v>MDA_2019_UIS</v>
      </c>
      <c r="B11" s="629"/>
      <c r="C11" s="630" t="str">
        <f>HLOOKUP(Introduction!$G$4,nametranslations,154,FALSE)</f>
        <v>Improved &amp; single-sex</v>
      </c>
      <c r="D11" s="647"/>
      <c r="E11" s="647"/>
      <c r="F11" s="647"/>
      <c r="G11" s="647"/>
      <c r="H11" s="632"/>
      <c r="I11" s="633"/>
      <c r="J11" s="634"/>
      <c r="K11" s="649"/>
      <c r="L11" s="629"/>
      <c r="M11" s="630" t="str">
        <f>HLOOKUP(Introduction!$G$4,nametranslations,154,FALSE)</f>
        <v>Improved &amp; single-sex</v>
      </c>
      <c r="N11" s="647"/>
      <c r="O11" s="647"/>
      <c r="P11" s="647"/>
      <c r="Q11" s="647"/>
      <c r="R11" s="632"/>
      <c r="S11" s="633"/>
      <c r="T11" s="634"/>
      <c r="U11" s="649"/>
      <c r="V11" s="629"/>
      <c r="W11" s="635" t="str">
        <f>HLOOKUP(Introduction!$G$4,nametranslations,154,FALSE)</f>
        <v>Improved &amp; single-sex</v>
      </c>
      <c r="X11" s="642"/>
      <c r="Y11" s="636"/>
      <c r="Z11" s="636"/>
      <c r="AA11" s="636"/>
      <c r="AB11" s="636"/>
      <c r="AC11" s="633"/>
      <c r="AD11" s="634"/>
      <c r="AE11" s="649"/>
      <c r="AF11" s="629"/>
      <c r="AG11" s="635" t="str">
        <f>HLOOKUP(Introduction!$G$4,nametranslations,154,FALSE)</f>
        <v>Improved &amp; single-sex</v>
      </c>
      <c r="AH11" s="642"/>
      <c r="AI11" s="636"/>
      <c r="AJ11" s="636"/>
      <c r="AK11" s="636"/>
      <c r="AL11" s="636"/>
      <c r="AM11" s="633"/>
      <c r="AN11" s="634"/>
      <c r="AO11" s="649"/>
      <c r="AP11" s="629"/>
      <c r="AQ11" s="635" t="str">
        <f>HLOOKUP(Introduction!$G$4,nametranslations,154,FALSE)</f>
        <v>Improved &amp; single-sex</v>
      </c>
      <c r="AR11" s="642"/>
      <c r="AS11" s="636"/>
      <c r="AT11" s="636"/>
      <c r="AU11" s="636"/>
      <c r="AV11" s="636"/>
      <c r="AW11" s="633"/>
      <c r="AX11" s="634"/>
      <c r="AY11" s="649"/>
      <c r="AZ11" s="629"/>
      <c r="BA11" s="635" t="str">
        <f>HLOOKUP(Introduction!$G$4,nametranslations,154,FALSE)</f>
        <v>Improved &amp; single-sex</v>
      </c>
      <c r="BB11" s="642"/>
      <c r="BC11" s="636"/>
      <c r="BD11" s="636"/>
      <c r="BE11" s="636"/>
      <c r="BF11" s="636"/>
      <c r="BG11" s="633"/>
      <c r="BH11" s="634"/>
      <c r="BI11" s="649"/>
      <c r="BJ11" s="629"/>
      <c r="BK11" s="635" t="str">
        <f>HLOOKUP(Introduction!$G$4,nametranslations,154,FALSE)</f>
        <v>Improved &amp; single-sex</v>
      </c>
      <c r="BL11" s="642"/>
      <c r="BM11" s="636"/>
      <c r="BN11" s="636"/>
      <c r="BO11" s="636"/>
      <c r="BP11" s="636"/>
      <c r="BQ11" s="633"/>
      <c r="BR11" s="634"/>
      <c r="BS11" s="649"/>
      <c r="BT11" s="629"/>
      <c r="BU11" s="635" t="str">
        <f>HLOOKUP(Introduction!$G$4,nametranslations,154,FALSE)</f>
        <v>Improved &amp; single-sex</v>
      </c>
      <c r="BV11" s="642"/>
      <c r="BW11" s="636"/>
      <c r="BX11" s="636"/>
      <c r="BY11" s="636"/>
      <c r="BZ11" s="636"/>
      <c r="CA11" s="633"/>
      <c r="CB11" s="634"/>
      <c r="CC11" s="649"/>
      <c r="CD11" s="629"/>
      <c r="CE11" s="635" t="str">
        <f>HLOOKUP(Introduction!$G$4,nametranslations,154,FALSE)</f>
        <v>Improved &amp; single-sex</v>
      </c>
      <c r="CF11" s="642"/>
      <c r="CG11" s="636"/>
      <c r="CH11" s="636"/>
      <c r="CI11" s="636"/>
      <c r="CJ11" s="636"/>
      <c r="CK11" s="633"/>
      <c r="CL11" s="634"/>
      <c r="CM11" s="649"/>
      <c r="CN11" s="629"/>
      <c r="CO11" s="635" t="str">
        <f>HLOOKUP(Introduction!$G$4,nametranslations,154,FALSE)</f>
        <v>Improved &amp; single-sex</v>
      </c>
      <c r="CP11" s="642"/>
      <c r="CQ11" s="636"/>
      <c r="CR11" s="636"/>
      <c r="CS11" s="636"/>
      <c r="CT11" s="636"/>
      <c r="CU11" s="633"/>
      <c r="CV11" s="634"/>
      <c r="CW11" s="649"/>
      <c r="CX11" s="629"/>
      <c r="CY11" s="635" t="str">
        <f>HLOOKUP(Introduction!$G$4,nametranslations,154,FALSE)</f>
        <v>Improved &amp; single-sex</v>
      </c>
      <c r="CZ11" s="642"/>
      <c r="DA11" s="636"/>
      <c r="DB11" s="636"/>
      <c r="DC11" s="636"/>
      <c r="DD11" s="636"/>
      <c r="DE11" s="633"/>
      <c r="DF11" s="634"/>
      <c r="DG11" s="649"/>
      <c r="DH11" s="629"/>
      <c r="DI11" s="635" t="str">
        <f>HLOOKUP(Introduction!$G$4,nametranslations,154,FALSE)</f>
        <v>Improved &amp; single-sex</v>
      </c>
      <c r="DJ11" s="642"/>
      <c r="DK11" s="636"/>
      <c r="DL11" s="636"/>
      <c r="DM11" s="636"/>
      <c r="DN11" s="636"/>
      <c r="DO11" s="633"/>
      <c r="DP11" s="634"/>
      <c r="DQ11" s="649"/>
      <c r="DR11" s="629"/>
      <c r="DS11" s="637" t="str">
        <f>HLOOKUP(Introduction!$G$4,nametranslations,154,FALSE)</f>
        <v>Improved &amp; single-sex</v>
      </c>
      <c r="DT11" s="652"/>
      <c r="DU11" s="638"/>
      <c r="DV11" s="638"/>
      <c r="DW11" s="638"/>
      <c r="DX11" s="638"/>
      <c r="DY11" s="633"/>
      <c r="DZ11" s="634"/>
      <c r="EA11" s="649"/>
      <c r="EB11" s="629"/>
      <c r="EC11" s="635" t="str">
        <f>HLOOKUP(Introduction!$G$4,nametranslations,154,FALSE)</f>
        <v>Improved &amp; single-sex</v>
      </c>
      <c r="ED11" s="642"/>
      <c r="EE11" s="636"/>
      <c r="EF11" s="636"/>
      <c r="EG11" s="636"/>
      <c r="EH11" s="636"/>
      <c r="EI11" s="633"/>
      <c r="EJ11" s="634"/>
      <c r="EK11" s="649"/>
      <c r="EL11" s="629"/>
      <c r="EM11" s="635"/>
      <c r="EN11" s="642"/>
      <c r="EO11" s="636"/>
      <c r="EP11" s="636"/>
      <c r="EQ11" s="636"/>
      <c r="ER11" s="636"/>
      <c r="ES11" s="633"/>
      <c r="ET11" s="634"/>
      <c r="EU11" s="649"/>
      <c r="EV11" s="639"/>
      <c r="FF11" s="639"/>
      <c r="FP11" s="639"/>
      <c r="FZ11" s="639"/>
      <c r="GJ11" s="639"/>
      <c r="GT11" s="639"/>
      <c r="HD11" s="639"/>
      <c r="HN11" s="639"/>
      <c r="HX11" s="639"/>
      <c r="IH11" s="639"/>
    </row>
    <row r="12" spans="1:242" s="654" customFormat="1" ht="33" customHeight="1" x14ac:dyDescent="0.2">
      <c r="A12" s="659" t="str">
        <f ca="1">IF(ISBLANK('Data Summary'!A14),"",'Data Summary'!A14)</f>
        <v>MDA_2021_PWH</v>
      </c>
      <c r="B12" s="629" t="s">
        <v>162</v>
      </c>
      <c r="C12" s="630" t="str">
        <f>HLOOKUP(Introduction!$G$4,nametranslations,79,FALSE)</f>
        <v>Basic
(improved, usable &amp; single-sex)</v>
      </c>
      <c r="D12" s="647">
        <v>75.7</v>
      </c>
      <c r="E12" s="647">
        <v>81.900000000000006</v>
      </c>
      <c r="F12" s="647">
        <v>73.3</v>
      </c>
      <c r="G12" s="647"/>
      <c r="H12" s="647"/>
      <c r="I12" s="648"/>
      <c r="J12" s="634"/>
      <c r="K12" s="649"/>
      <c r="L12" s="629" t="s">
        <v>157</v>
      </c>
      <c r="M12" s="630" t="str">
        <f>HLOOKUP(Introduction!$G$4,nametranslations,79,FALSE)</f>
        <v>Basic
(improved, usable &amp; single-sex)</v>
      </c>
      <c r="N12" s="647">
        <v>79</v>
      </c>
      <c r="O12" s="647"/>
      <c r="P12" s="647"/>
      <c r="Q12" s="647"/>
      <c r="R12" s="647"/>
      <c r="S12" s="648"/>
      <c r="T12" s="634"/>
      <c r="U12" s="649"/>
      <c r="V12" s="629" t="s">
        <v>175</v>
      </c>
      <c r="W12" s="635" t="str">
        <f>HLOOKUP(Introduction!$G$4,nametranslations,79,FALSE)</f>
        <v>Basic
(improved, usable &amp; single-sex)</v>
      </c>
      <c r="X12" s="642">
        <v>100</v>
      </c>
      <c r="Y12" s="642"/>
      <c r="Z12" s="642"/>
      <c r="AA12" s="642"/>
      <c r="AB12" s="642">
        <v>100</v>
      </c>
      <c r="AC12" s="648">
        <v>100</v>
      </c>
      <c r="AD12" s="634"/>
      <c r="AE12" s="649"/>
      <c r="AF12" s="629" t="s">
        <v>175</v>
      </c>
      <c r="AG12" s="635" t="str">
        <f>HLOOKUP(Introduction!$G$4,nametranslations,79,FALSE)</f>
        <v>Basic
(improved, usable &amp; single-sex)</v>
      </c>
      <c r="AH12" s="642">
        <v>100</v>
      </c>
      <c r="AI12" s="642"/>
      <c r="AJ12" s="642"/>
      <c r="AK12" s="642"/>
      <c r="AL12" s="642">
        <v>100</v>
      </c>
      <c r="AM12" s="648">
        <v>100</v>
      </c>
      <c r="AN12" s="634"/>
      <c r="AO12" s="649"/>
      <c r="AP12" s="629" t="s">
        <v>214</v>
      </c>
      <c r="AQ12" s="635" t="str">
        <f>HLOOKUP(Introduction!$G$4,nametranslations,79,FALSE)</f>
        <v>Basic
(improved, usable &amp; single-sex)</v>
      </c>
      <c r="AR12" s="642">
        <v>83</v>
      </c>
      <c r="AS12" s="642"/>
      <c r="AT12" s="642"/>
      <c r="AU12" s="642"/>
      <c r="AV12" s="642"/>
      <c r="AW12" s="648"/>
      <c r="AX12" s="634"/>
      <c r="AY12" s="649"/>
      <c r="AZ12" s="629" t="s">
        <v>175</v>
      </c>
      <c r="BA12" s="635" t="str">
        <f>HLOOKUP(Introduction!$G$4,nametranslations,79,FALSE)</f>
        <v>Basic
(improved, usable &amp; single-sex)</v>
      </c>
      <c r="BB12" s="642">
        <v>100</v>
      </c>
      <c r="BC12" s="642"/>
      <c r="BD12" s="642"/>
      <c r="BE12" s="642"/>
      <c r="BF12" s="642">
        <v>100</v>
      </c>
      <c r="BG12" s="648">
        <v>100</v>
      </c>
      <c r="BH12" s="634"/>
      <c r="BI12" s="649"/>
      <c r="BJ12" s="629" t="s">
        <v>249</v>
      </c>
      <c r="BK12" s="635" t="str">
        <f>HLOOKUP(Introduction!$G$4,nametranslations,79,FALSE)</f>
        <v>Basic
(improved, usable &amp; single-sex)</v>
      </c>
      <c r="BL12" s="642">
        <v>85</v>
      </c>
      <c r="BM12" s="642"/>
      <c r="BN12" s="642"/>
      <c r="BO12" s="642"/>
      <c r="BP12" s="642"/>
      <c r="BQ12" s="648"/>
      <c r="BR12" s="634"/>
      <c r="BS12" s="649"/>
      <c r="BT12" s="629" t="s">
        <v>175</v>
      </c>
      <c r="BU12" s="635" t="str">
        <f>HLOOKUP(Introduction!$G$4,nametranslations,79,FALSE)</f>
        <v>Basic
(improved, usable &amp; single-sex)</v>
      </c>
      <c r="BV12" s="642">
        <v>100</v>
      </c>
      <c r="BW12" s="642"/>
      <c r="BX12" s="642"/>
      <c r="BY12" s="642"/>
      <c r="BZ12" s="642">
        <v>100</v>
      </c>
      <c r="CA12" s="648">
        <v>100</v>
      </c>
      <c r="CB12" s="634"/>
      <c r="CC12" s="649"/>
      <c r="CD12" s="629" t="s">
        <v>249</v>
      </c>
      <c r="CE12" s="635" t="str">
        <f>HLOOKUP(Introduction!$G$4,nametranslations,79,FALSE)</f>
        <v>Basic
(improved, usable &amp; single-sex)</v>
      </c>
      <c r="CF12" s="642">
        <v>88</v>
      </c>
      <c r="CG12" s="642"/>
      <c r="CH12" s="642"/>
      <c r="CI12" s="642"/>
      <c r="CJ12" s="642"/>
      <c r="CK12" s="648"/>
      <c r="CL12" s="634"/>
      <c r="CM12" s="649"/>
      <c r="CN12" s="629"/>
      <c r="CO12" s="635" t="str">
        <f>HLOOKUP(Introduction!$G$4,nametranslations,79,FALSE)</f>
        <v>Basic
(improved, usable &amp; single-sex)</v>
      </c>
      <c r="CP12" s="642"/>
      <c r="CQ12" s="642"/>
      <c r="CR12" s="642"/>
      <c r="CS12" s="642"/>
      <c r="CT12" s="642"/>
      <c r="CU12" s="648"/>
      <c r="CV12" s="634"/>
      <c r="CW12" s="649"/>
      <c r="CX12" s="629"/>
      <c r="CY12" s="635" t="str">
        <f>HLOOKUP(Introduction!$G$4,nametranslations,79,FALSE)</f>
        <v>Basic
(improved, usable &amp; single-sex)</v>
      </c>
      <c r="CZ12" s="642"/>
      <c r="DA12" s="642"/>
      <c r="DB12" s="642"/>
      <c r="DC12" s="642"/>
      <c r="DD12" s="642"/>
      <c r="DE12" s="648"/>
      <c r="DF12" s="634"/>
      <c r="DG12" s="649"/>
      <c r="DH12" s="629" t="s">
        <v>249</v>
      </c>
      <c r="DI12" s="635" t="str">
        <f>HLOOKUP(Introduction!$G$4,nametranslations,79,FALSE)</f>
        <v>Basic
(improved, usable &amp; single-sex)</v>
      </c>
      <c r="DJ12" s="642">
        <v>97.4</v>
      </c>
      <c r="DK12" s="642"/>
      <c r="DL12" s="642"/>
      <c r="DM12" s="642"/>
      <c r="DN12" s="642"/>
      <c r="DO12" s="648"/>
      <c r="DP12" s="634"/>
      <c r="DQ12" s="649"/>
      <c r="DR12" s="629"/>
      <c r="DS12" s="637" t="str">
        <f>HLOOKUP(Introduction!$G$4,nametranslations,79,FALSE)</f>
        <v>Basic
(improved, usable &amp; single-sex)</v>
      </c>
      <c r="DT12" s="652"/>
      <c r="DU12" s="652"/>
      <c r="DV12" s="652"/>
      <c r="DW12" s="652">
        <v>76.5</v>
      </c>
      <c r="DX12" s="652"/>
      <c r="DY12" s="648"/>
      <c r="DZ12" s="634"/>
      <c r="EA12" s="649"/>
      <c r="EB12" s="629"/>
      <c r="EC12" s="635" t="str">
        <f>HLOOKUP(Introduction!$G$4,nametranslations,79,FALSE)</f>
        <v>Basic
(improved, usable &amp; single-sex)</v>
      </c>
      <c r="ED12" s="642"/>
      <c r="EE12" s="642"/>
      <c r="EF12" s="642"/>
      <c r="EG12" s="642"/>
      <c r="EH12" s="642"/>
      <c r="EI12" s="648"/>
      <c r="EJ12" s="634"/>
      <c r="EK12" s="649"/>
      <c r="EL12" s="629"/>
      <c r="EM12" s="635"/>
      <c r="EN12" s="642"/>
      <c r="EO12" s="642"/>
      <c r="EP12" s="642"/>
      <c r="EQ12" s="642"/>
      <c r="ER12" s="642"/>
      <c r="ES12" s="648"/>
      <c r="ET12" s="634"/>
      <c r="EU12" s="649"/>
      <c r="EV12" s="653"/>
      <c r="FF12" s="653"/>
      <c r="FP12" s="653"/>
      <c r="FZ12" s="653"/>
      <c r="GJ12" s="653"/>
      <c r="GT12" s="653"/>
      <c r="HD12" s="653"/>
      <c r="HN12" s="653"/>
      <c r="HX12" s="653"/>
      <c r="IH12" s="653"/>
    </row>
    <row r="13" spans="1:242" s="135" customFormat="1" ht="18" customHeight="1" x14ac:dyDescent="0.3">
      <c r="A13" s="658" t="str">
        <f ca="1">IF(ISBLANK('Data Summary'!A15),"",'Data Summary'!A15)</f>
        <v>MDA_2023_SUR</v>
      </c>
      <c r="B13" s="144" t="str">
        <f>HLOOKUP(Introduction!$G$4,nametranslations,109,FALSE)</f>
        <v>Facility type</v>
      </c>
      <c r="C13" s="150" t="str">
        <f>HLOOKUP(Introduction!$G$4,nametranslations,110,FALSE)</f>
        <v>Proprortion improved</v>
      </c>
      <c r="D13" s="151"/>
      <c r="E13" s="151"/>
      <c r="F13" s="151"/>
      <c r="G13" s="152"/>
      <c r="H13" s="152"/>
      <c r="I13" s="153"/>
      <c r="J13" s="133"/>
      <c r="K13" s="149"/>
      <c r="L13" s="144" t="str">
        <f>HLOOKUP(Introduction!$G$4,nametranslations,109,FALSE)</f>
        <v>Facility type</v>
      </c>
      <c r="M13" s="150" t="str">
        <f>HLOOKUP(Introduction!$G$4,nametranslations,110,FALSE)</f>
        <v>Proprortion improved</v>
      </c>
      <c r="N13" s="151"/>
      <c r="O13" s="151"/>
      <c r="P13" s="151"/>
      <c r="Q13" s="152"/>
      <c r="R13" s="152"/>
      <c r="S13" s="153"/>
      <c r="T13" s="133"/>
      <c r="U13" s="149"/>
      <c r="V13" s="144" t="str">
        <f>HLOOKUP(Introduction!$G$4,nametranslations,109,FALSE)</f>
        <v>Facility type</v>
      </c>
      <c r="W13" s="150" t="str">
        <f>HLOOKUP(Introduction!$G$4,nametranslations,110,FALSE)</f>
        <v>Proprortion improved</v>
      </c>
      <c r="X13" s="154"/>
      <c r="Y13" s="154"/>
      <c r="Z13" s="154"/>
      <c r="AA13" s="152"/>
      <c r="AB13" s="152"/>
      <c r="AC13" s="153"/>
      <c r="AD13" s="133"/>
      <c r="AE13" s="149"/>
      <c r="AF13" s="144" t="str">
        <f>HLOOKUP(Introduction!$G$4,nametranslations,109,FALSE)</f>
        <v>Facility type</v>
      </c>
      <c r="AG13" s="150" t="str">
        <f>HLOOKUP(Introduction!$G$4,nametranslations,110,FALSE)</f>
        <v>Proprortion improved</v>
      </c>
      <c r="AH13" s="154"/>
      <c r="AI13" s="154"/>
      <c r="AJ13" s="154"/>
      <c r="AK13" s="152"/>
      <c r="AL13" s="152"/>
      <c r="AM13" s="153"/>
      <c r="AN13" s="133"/>
      <c r="AO13" s="149"/>
      <c r="AP13" s="144" t="str">
        <f>HLOOKUP(Introduction!$G$4,nametranslations,109,FALSE)</f>
        <v>Facility type</v>
      </c>
      <c r="AQ13" s="150" t="str">
        <f>HLOOKUP(Introduction!$G$4,nametranslations,110,FALSE)</f>
        <v>Proprortion improved</v>
      </c>
      <c r="AR13" s="154"/>
      <c r="AS13" s="154"/>
      <c r="AT13" s="154"/>
      <c r="AU13" s="152"/>
      <c r="AV13" s="152"/>
      <c r="AW13" s="153"/>
      <c r="AX13" s="133"/>
      <c r="AY13" s="149"/>
      <c r="AZ13" s="144" t="str">
        <f>HLOOKUP(Introduction!$G$4,nametranslations,109,FALSE)</f>
        <v>Facility type</v>
      </c>
      <c r="BA13" s="150" t="str">
        <f>HLOOKUP(Introduction!$G$4,nametranslations,110,FALSE)</f>
        <v>Proprortion improved</v>
      </c>
      <c r="BB13" s="154"/>
      <c r="BC13" s="154"/>
      <c r="BD13" s="154"/>
      <c r="BE13" s="152"/>
      <c r="BF13" s="152"/>
      <c r="BG13" s="153"/>
      <c r="BH13" s="133"/>
      <c r="BI13" s="149"/>
      <c r="BJ13" s="144" t="str">
        <f>HLOOKUP(Introduction!$G$4,nametranslations,109,FALSE)</f>
        <v>Facility type</v>
      </c>
      <c r="BK13" s="150" t="str">
        <f>HLOOKUP(Introduction!$G$4,nametranslations,110,FALSE)</f>
        <v>Proprortion improved</v>
      </c>
      <c r="BL13" s="154"/>
      <c r="BM13" s="154"/>
      <c r="BN13" s="154"/>
      <c r="BO13" s="152"/>
      <c r="BP13" s="152"/>
      <c r="BQ13" s="153"/>
      <c r="BR13" s="133"/>
      <c r="BS13" s="149"/>
      <c r="BT13" s="144" t="str">
        <f>HLOOKUP(Introduction!$G$4,nametranslations,109,FALSE)</f>
        <v>Facility type</v>
      </c>
      <c r="BU13" s="150" t="str">
        <f>HLOOKUP(Introduction!$G$4,nametranslations,110,FALSE)</f>
        <v>Proprortion improved</v>
      </c>
      <c r="BV13" s="154"/>
      <c r="BW13" s="154"/>
      <c r="BX13" s="154"/>
      <c r="BY13" s="152"/>
      <c r="BZ13" s="152"/>
      <c r="CA13" s="153"/>
      <c r="CB13" s="133"/>
      <c r="CC13" s="149"/>
      <c r="CD13" s="144" t="str">
        <f>HLOOKUP(Introduction!$G$4,nametranslations,109,FALSE)</f>
        <v>Facility type</v>
      </c>
      <c r="CE13" s="150" t="str">
        <f>HLOOKUP(Introduction!$G$4,nametranslations,110,FALSE)</f>
        <v>Proprortion improved</v>
      </c>
      <c r="CF13" s="154"/>
      <c r="CG13" s="154"/>
      <c r="CH13" s="154"/>
      <c r="CI13" s="152"/>
      <c r="CJ13" s="152"/>
      <c r="CK13" s="153"/>
      <c r="CL13" s="133"/>
      <c r="CM13" s="149"/>
      <c r="CN13" s="144" t="str">
        <f>HLOOKUP(Introduction!$G$4,nametranslations,109,FALSE)</f>
        <v>Facility type</v>
      </c>
      <c r="CO13" s="150" t="str">
        <f>HLOOKUP(Introduction!$G$4,nametranslations,110,FALSE)</f>
        <v>Proprortion improved</v>
      </c>
      <c r="CP13" s="154"/>
      <c r="CQ13" s="154"/>
      <c r="CR13" s="154"/>
      <c r="CS13" s="152"/>
      <c r="CT13" s="152"/>
      <c r="CU13" s="153"/>
      <c r="CV13" s="133"/>
      <c r="CW13" s="149"/>
      <c r="CX13" s="144" t="str">
        <f>HLOOKUP(Introduction!$G$4,nametranslations,109,FALSE)</f>
        <v>Facility type</v>
      </c>
      <c r="CY13" s="150" t="str">
        <f>HLOOKUP(Introduction!$G$4,nametranslations,110,FALSE)</f>
        <v>Proprortion improved</v>
      </c>
      <c r="CZ13" s="154"/>
      <c r="DA13" s="154"/>
      <c r="DB13" s="154"/>
      <c r="DC13" s="152"/>
      <c r="DD13" s="152"/>
      <c r="DE13" s="153"/>
      <c r="DF13" s="133"/>
      <c r="DG13" s="149"/>
      <c r="DH13" s="144" t="str">
        <f>HLOOKUP(Introduction!$G$4,nametranslations,109,FALSE)</f>
        <v>Facility type</v>
      </c>
      <c r="DI13" s="150" t="str">
        <f>HLOOKUP(Introduction!$G$4,nametranslations,110,FALSE)</f>
        <v>Proprortion improved</v>
      </c>
      <c r="DJ13" s="154"/>
      <c r="DK13" s="154"/>
      <c r="DL13" s="154"/>
      <c r="DM13" s="152"/>
      <c r="DN13" s="152"/>
      <c r="DO13" s="153"/>
      <c r="DP13" s="133"/>
      <c r="DQ13" s="149"/>
      <c r="DR13" s="144" t="str">
        <f>HLOOKUP(Introduction!$G$4,nametranslations,109,FALSE)</f>
        <v>Facility type</v>
      </c>
      <c r="DS13" s="150" t="str">
        <f>HLOOKUP(Introduction!$G$4,nametranslations,110,FALSE)</f>
        <v>Proprortion improved</v>
      </c>
      <c r="DT13" s="154"/>
      <c r="DU13" s="154"/>
      <c r="DV13" s="154"/>
      <c r="DW13" s="152"/>
      <c r="DX13" s="152"/>
      <c r="DY13" s="153"/>
      <c r="DZ13" s="133"/>
      <c r="EA13" s="149"/>
      <c r="EB13" s="144" t="str">
        <f>HLOOKUP(Introduction!$G$4,nametranslations,109,FALSE)</f>
        <v>Facility type</v>
      </c>
      <c r="EC13" s="150" t="str">
        <f>HLOOKUP(Introduction!$G$4,nametranslations,110,FALSE)</f>
        <v>Proprortion improved</v>
      </c>
      <c r="ED13" s="154"/>
      <c r="EE13" s="154"/>
      <c r="EF13" s="154"/>
      <c r="EG13" s="152"/>
      <c r="EH13" s="152"/>
      <c r="EI13" s="153"/>
      <c r="EJ13" s="133"/>
      <c r="EK13" s="149"/>
      <c r="EL13" s="144"/>
      <c r="EM13" s="150"/>
      <c r="EN13" s="154"/>
      <c r="EO13" s="154"/>
      <c r="EP13" s="154"/>
      <c r="EQ13" s="152"/>
      <c r="ER13" s="152"/>
      <c r="ES13" s="153"/>
      <c r="ET13" s="133"/>
      <c r="EU13" s="149"/>
      <c r="EV13" s="134"/>
      <c r="FF13" s="134"/>
      <c r="FP13" s="134"/>
      <c r="FZ13" s="134"/>
      <c r="GJ13" s="134"/>
      <c r="GT13" s="134"/>
      <c r="HD13" s="134"/>
      <c r="HN13" s="134"/>
      <c r="HX13" s="134"/>
      <c r="IH13" s="134"/>
    </row>
    <row r="14" spans="1:242" x14ac:dyDescent="0.3">
      <c r="A14" s="658" t="str">
        <f ca="1">IF(ISBLANK('Data Summary'!A16),"",'Data Summary'!A16)</f>
        <v>MDA_2024_SUR</v>
      </c>
      <c r="B14" s="65" t="s">
        <v>29</v>
      </c>
      <c r="C14" s="17">
        <v>0</v>
      </c>
      <c r="D14" s="43"/>
      <c r="E14" s="26"/>
      <c r="F14" s="26"/>
      <c r="G14" s="5"/>
      <c r="H14" s="5"/>
      <c r="I14" s="22"/>
      <c r="J14" s="9"/>
      <c r="K14" s="13"/>
      <c r="L14" s="65" t="s">
        <v>29</v>
      </c>
      <c r="M14" s="17">
        <v>0</v>
      </c>
      <c r="N14" s="43"/>
      <c r="O14" s="26"/>
      <c r="P14" s="26"/>
      <c r="Q14" s="5"/>
      <c r="R14" s="5"/>
      <c r="S14" s="22"/>
      <c r="T14" s="9"/>
      <c r="U14" s="13"/>
      <c r="V14" s="65" t="s">
        <v>29</v>
      </c>
      <c r="W14" s="17">
        <v>0</v>
      </c>
      <c r="X14" s="26">
        <v>0</v>
      </c>
      <c r="Y14" s="26"/>
      <c r="Z14" s="26"/>
      <c r="AA14" s="80"/>
      <c r="AB14" s="80">
        <v>0</v>
      </c>
      <c r="AC14" s="22">
        <v>0</v>
      </c>
      <c r="AD14" s="9"/>
      <c r="AE14" s="13"/>
      <c r="AF14" s="65" t="s">
        <v>29</v>
      </c>
      <c r="AG14" s="17">
        <v>0</v>
      </c>
      <c r="AH14" s="26">
        <v>0</v>
      </c>
      <c r="AI14" s="26"/>
      <c r="AJ14" s="26"/>
      <c r="AK14" s="80"/>
      <c r="AL14" s="80">
        <v>0</v>
      </c>
      <c r="AM14" s="22">
        <v>0</v>
      </c>
      <c r="AN14" s="9"/>
      <c r="AO14" s="13"/>
      <c r="AP14" s="65" t="s">
        <v>29</v>
      </c>
      <c r="AQ14" s="17">
        <v>0</v>
      </c>
      <c r="AR14" s="26"/>
      <c r="AS14" s="26"/>
      <c r="AT14" s="26"/>
      <c r="AU14" s="80"/>
      <c r="AV14" s="80"/>
      <c r="AW14" s="22"/>
      <c r="AX14" s="9"/>
      <c r="AY14" s="13"/>
      <c r="AZ14" s="65" t="s">
        <v>29</v>
      </c>
      <c r="BA14" s="17">
        <v>0</v>
      </c>
      <c r="BB14" s="26">
        <v>0</v>
      </c>
      <c r="BC14" s="26"/>
      <c r="BD14" s="26"/>
      <c r="BE14" s="80"/>
      <c r="BF14" s="80">
        <v>0</v>
      </c>
      <c r="BG14" s="22">
        <v>0</v>
      </c>
      <c r="BH14" s="9"/>
      <c r="BI14" s="13"/>
      <c r="BJ14" s="65" t="s">
        <v>29</v>
      </c>
      <c r="BK14" s="17">
        <v>0</v>
      </c>
      <c r="BL14" s="26"/>
      <c r="BM14" s="26"/>
      <c r="BN14" s="26"/>
      <c r="BO14" s="80"/>
      <c r="BP14" s="80"/>
      <c r="BQ14" s="22"/>
      <c r="BR14" s="9"/>
      <c r="BS14" s="13"/>
      <c r="BT14" s="65" t="s">
        <v>29</v>
      </c>
      <c r="BU14" s="17">
        <v>0</v>
      </c>
      <c r="BV14" s="26">
        <v>0</v>
      </c>
      <c r="BW14" s="26"/>
      <c r="BX14" s="26"/>
      <c r="BY14" s="80"/>
      <c r="BZ14" s="80">
        <v>0</v>
      </c>
      <c r="CA14" s="22">
        <v>0</v>
      </c>
      <c r="CB14" s="9"/>
      <c r="CC14" s="13"/>
      <c r="CD14" s="65" t="s">
        <v>29</v>
      </c>
      <c r="CE14" s="17">
        <v>0</v>
      </c>
      <c r="CF14" s="26"/>
      <c r="CG14" s="26"/>
      <c r="CH14" s="26"/>
      <c r="CI14" s="80"/>
      <c r="CJ14" s="80"/>
      <c r="CK14" s="22"/>
      <c r="CL14" s="9"/>
      <c r="CM14" s="13"/>
      <c r="CN14" s="65" t="s">
        <v>29</v>
      </c>
      <c r="CO14" s="17">
        <v>0</v>
      </c>
      <c r="CP14" s="26">
        <v>0</v>
      </c>
      <c r="CQ14" s="26"/>
      <c r="CR14" s="26"/>
      <c r="CS14" s="80"/>
      <c r="CT14" s="80"/>
      <c r="CU14" s="22"/>
      <c r="CV14" s="9"/>
      <c r="CW14" s="13"/>
      <c r="CX14" s="65" t="s">
        <v>29</v>
      </c>
      <c r="CY14" s="17">
        <v>0</v>
      </c>
      <c r="CZ14" s="26">
        <v>0</v>
      </c>
      <c r="DA14" s="26"/>
      <c r="DB14" s="26"/>
      <c r="DC14" s="201"/>
      <c r="DD14" s="201"/>
      <c r="DE14" s="22"/>
      <c r="DF14" s="9"/>
      <c r="DG14" s="13"/>
      <c r="DH14" s="65" t="s">
        <v>29</v>
      </c>
      <c r="DI14" s="17">
        <v>0</v>
      </c>
      <c r="DJ14" s="26"/>
      <c r="DK14" s="26"/>
      <c r="DL14" s="26"/>
      <c r="DM14" s="80"/>
      <c r="DN14" s="80"/>
      <c r="DO14" s="22"/>
      <c r="DP14" s="9"/>
      <c r="DQ14" s="13"/>
      <c r="DR14" s="65" t="s">
        <v>29</v>
      </c>
      <c r="DS14" s="17">
        <v>0</v>
      </c>
      <c r="DT14" s="26"/>
      <c r="DU14" s="26"/>
      <c r="DV14" s="26"/>
      <c r="DW14" s="201">
        <v>0</v>
      </c>
      <c r="DX14" s="201"/>
      <c r="DY14" s="22"/>
      <c r="DZ14" s="9"/>
      <c r="EA14" s="13"/>
      <c r="EB14" s="65" t="s">
        <v>29</v>
      </c>
      <c r="EC14" s="17">
        <v>0</v>
      </c>
      <c r="ED14" s="26"/>
      <c r="EE14" s="26"/>
      <c r="EF14" s="26"/>
      <c r="EG14" s="80"/>
      <c r="EH14" s="80"/>
      <c r="EI14" s="22"/>
      <c r="EJ14" s="9"/>
      <c r="EK14" s="13"/>
      <c r="EL14" s="65"/>
      <c r="EM14" s="17"/>
      <c r="EN14" s="26"/>
      <c r="EO14" s="26"/>
      <c r="EP14" s="26"/>
      <c r="EQ14" s="80"/>
      <c r="ER14" s="80"/>
      <c r="ES14" s="22"/>
      <c r="ET14" s="9"/>
      <c r="EU14" s="13"/>
    </row>
    <row r="15" spans="1:242" s="1" customFormat="1" x14ac:dyDescent="0.3">
      <c r="A15" s="658" t="str">
        <f ca="1">IF(ISBLANK('Data Summary'!A17),"",'Data Summary'!A17)</f>
        <v>MDA_2024_PWH</v>
      </c>
      <c r="B15" s="65" t="s">
        <v>96</v>
      </c>
      <c r="C15" s="44">
        <v>0</v>
      </c>
      <c r="D15" s="26"/>
      <c r="E15" s="26"/>
      <c r="F15" s="26"/>
      <c r="G15" s="5"/>
      <c r="H15" s="5"/>
      <c r="I15" s="22"/>
      <c r="J15" s="9"/>
      <c r="K15" s="13"/>
      <c r="L15" s="65" t="s">
        <v>96</v>
      </c>
      <c r="M15" s="44">
        <v>0</v>
      </c>
      <c r="N15" s="26"/>
      <c r="O15" s="26"/>
      <c r="P15" s="26"/>
      <c r="Q15" s="5"/>
      <c r="R15" s="5"/>
      <c r="S15" s="22"/>
      <c r="T15" s="9"/>
      <c r="U15" s="13"/>
      <c r="V15" s="65" t="s">
        <v>96</v>
      </c>
      <c r="W15" s="44">
        <v>0</v>
      </c>
      <c r="X15" s="26"/>
      <c r="Y15" s="26"/>
      <c r="Z15" s="26"/>
      <c r="AA15" s="80"/>
      <c r="AB15" s="80"/>
      <c r="AC15" s="22"/>
      <c r="AD15" s="9"/>
      <c r="AE15" s="13"/>
      <c r="AF15" s="65" t="s">
        <v>96</v>
      </c>
      <c r="AG15" s="44">
        <v>0</v>
      </c>
      <c r="AH15" s="26"/>
      <c r="AI15" s="26"/>
      <c r="AJ15" s="26"/>
      <c r="AK15" s="80"/>
      <c r="AL15" s="80"/>
      <c r="AM15" s="22"/>
      <c r="AN15" s="9"/>
      <c r="AO15" s="13"/>
      <c r="AP15" s="65" t="s">
        <v>96</v>
      </c>
      <c r="AQ15" s="44">
        <v>0</v>
      </c>
      <c r="AR15" s="26"/>
      <c r="AS15" s="26"/>
      <c r="AT15" s="26"/>
      <c r="AU15" s="80"/>
      <c r="AV15" s="80"/>
      <c r="AW15" s="22"/>
      <c r="AX15" s="9"/>
      <c r="AY15" s="13"/>
      <c r="AZ15" s="65" t="s">
        <v>96</v>
      </c>
      <c r="BA15" s="44">
        <v>0</v>
      </c>
      <c r="BB15" s="26"/>
      <c r="BC15" s="26"/>
      <c r="BD15" s="26"/>
      <c r="BE15" s="80"/>
      <c r="BF15" s="80"/>
      <c r="BG15" s="22"/>
      <c r="BH15" s="9"/>
      <c r="BI15" s="13"/>
      <c r="BJ15" s="65" t="s">
        <v>96</v>
      </c>
      <c r="BK15" s="44">
        <v>0</v>
      </c>
      <c r="BL15" s="26"/>
      <c r="BM15" s="26"/>
      <c r="BN15" s="26"/>
      <c r="BO15" s="80"/>
      <c r="BP15" s="80"/>
      <c r="BQ15" s="22"/>
      <c r="BR15" s="9"/>
      <c r="BS15" s="13"/>
      <c r="BT15" s="65" t="s">
        <v>96</v>
      </c>
      <c r="BU15" s="44">
        <v>0</v>
      </c>
      <c r="BV15" s="26"/>
      <c r="BW15" s="26"/>
      <c r="BX15" s="26"/>
      <c r="BY15" s="80"/>
      <c r="BZ15" s="80"/>
      <c r="CA15" s="22"/>
      <c r="CB15" s="9"/>
      <c r="CC15" s="13"/>
      <c r="CD15" s="65" t="s">
        <v>96</v>
      </c>
      <c r="CE15" s="44">
        <v>0</v>
      </c>
      <c r="CF15" s="26"/>
      <c r="CG15" s="26"/>
      <c r="CH15" s="26"/>
      <c r="CI15" s="80"/>
      <c r="CJ15" s="80"/>
      <c r="CK15" s="22"/>
      <c r="CL15" s="9"/>
      <c r="CM15" s="13"/>
      <c r="CN15" s="65" t="s">
        <v>96</v>
      </c>
      <c r="CO15" s="44">
        <v>0</v>
      </c>
      <c r="CP15" s="26"/>
      <c r="CQ15" s="26"/>
      <c r="CR15" s="26"/>
      <c r="CS15" s="80"/>
      <c r="CT15" s="80"/>
      <c r="CU15" s="22"/>
      <c r="CV15" s="9"/>
      <c r="CW15" s="13"/>
      <c r="CX15" s="65" t="s">
        <v>96</v>
      </c>
      <c r="CY15" s="44">
        <v>0</v>
      </c>
      <c r="CZ15" s="26"/>
      <c r="DA15" s="26"/>
      <c r="DB15" s="26"/>
      <c r="DC15" s="201"/>
      <c r="DD15" s="201"/>
      <c r="DE15" s="22"/>
      <c r="DF15" s="9"/>
      <c r="DG15" s="13"/>
      <c r="DH15" s="65" t="s">
        <v>96</v>
      </c>
      <c r="DI15" s="44">
        <v>0</v>
      </c>
      <c r="DJ15" s="26"/>
      <c r="DK15" s="26"/>
      <c r="DL15" s="26"/>
      <c r="DM15" s="80"/>
      <c r="DN15" s="80"/>
      <c r="DO15" s="22"/>
      <c r="DP15" s="9"/>
      <c r="DQ15" s="13"/>
      <c r="DR15" s="65" t="s">
        <v>96</v>
      </c>
      <c r="DS15" s="44">
        <v>0</v>
      </c>
      <c r="DT15" s="26"/>
      <c r="DU15" s="26"/>
      <c r="DV15" s="26"/>
      <c r="DW15" s="201"/>
      <c r="DX15" s="201"/>
      <c r="DY15" s="22"/>
      <c r="DZ15" s="9"/>
      <c r="EA15" s="13"/>
      <c r="EB15" s="65" t="s">
        <v>96</v>
      </c>
      <c r="EC15" s="44">
        <v>0</v>
      </c>
      <c r="ED15" s="26"/>
      <c r="EE15" s="26"/>
      <c r="EF15" s="26"/>
      <c r="EG15" s="80"/>
      <c r="EH15" s="80"/>
      <c r="EI15" s="22"/>
      <c r="EJ15" s="9"/>
      <c r="EK15" s="13"/>
      <c r="EL15" s="65"/>
      <c r="EM15" s="44"/>
      <c r="EN15" s="26"/>
      <c r="EO15" s="26"/>
      <c r="EP15" s="26"/>
      <c r="EQ15" s="80"/>
      <c r="ER15" s="80"/>
      <c r="ES15" s="22"/>
      <c r="ET15" s="9"/>
      <c r="EU15" s="13"/>
      <c r="EV15" s="72"/>
      <c r="FF15" s="72"/>
      <c r="FP15" s="72"/>
      <c r="FZ15" s="72"/>
      <c r="GJ15" s="72"/>
      <c r="GT15" s="72"/>
      <c r="HD15" s="72"/>
      <c r="HN15" s="72"/>
      <c r="HX15" s="72"/>
      <c r="IH15" s="72"/>
    </row>
    <row r="16" spans="1:242" s="1" customFormat="1" x14ac:dyDescent="0.3">
      <c r="A16" s="658" t="str">
        <f ca="1">IF(ISBLANK('Data Summary'!A18),"",'Data Summary'!A18)</f>
        <v>MDA_2025_SMOSS</v>
      </c>
      <c r="B16" s="66"/>
      <c r="C16" s="18"/>
      <c r="D16" s="43"/>
      <c r="E16" s="26"/>
      <c r="F16" s="5"/>
      <c r="G16" s="5"/>
      <c r="H16" s="5"/>
      <c r="I16" s="22"/>
      <c r="J16" s="9"/>
      <c r="K16" s="13"/>
      <c r="L16" s="66"/>
      <c r="M16" s="18"/>
      <c r="N16" s="43"/>
      <c r="O16" s="26"/>
      <c r="P16" s="5"/>
      <c r="Q16" s="5"/>
      <c r="R16" s="5"/>
      <c r="S16" s="22"/>
      <c r="T16" s="9"/>
      <c r="U16" s="13"/>
      <c r="V16" s="66" t="s">
        <v>179</v>
      </c>
      <c r="W16" s="4">
        <v>1</v>
      </c>
      <c r="X16" s="26">
        <v>100</v>
      </c>
      <c r="Y16" s="80"/>
      <c r="Z16" s="80"/>
      <c r="AA16" s="80"/>
      <c r="AB16" s="26">
        <v>100</v>
      </c>
      <c r="AC16" s="31">
        <v>100</v>
      </c>
      <c r="AD16" s="9"/>
      <c r="AE16" s="13"/>
      <c r="AF16" s="66" t="s">
        <v>179</v>
      </c>
      <c r="AG16" s="4">
        <v>1</v>
      </c>
      <c r="AH16" s="26">
        <v>100</v>
      </c>
      <c r="AI16" s="80"/>
      <c r="AJ16" s="80"/>
      <c r="AK16" s="80"/>
      <c r="AL16" s="26">
        <v>100</v>
      </c>
      <c r="AM16" s="31">
        <v>100</v>
      </c>
      <c r="AN16" s="9"/>
      <c r="AO16" s="13"/>
      <c r="AP16" s="66"/>
      <c r="AQ16" s="4"/>
      <c r="AR16" s="26"/>
      <c r="AS16" s="80"/>
      <c r="AT16" s="80"/>
      <c r="AU16" s="80"/>
      <c r="AV16" s="26"/>
      <c r="AW16" s="31"/>
      <c r="AX16" s="9"/>
      <c r="AY16" s="13"/>
      <c r="AZ16" s="66" t="s">
        <v>179</v>
      </c>
      <c r="BA16" s="4">
        <v>1</v>
      </c>
      <c r="BB16" s="26">
        <v>100</v>
      </c>
      <c r="BC16" s="80"/>
      <c r="BD16" s="80"/>
      <c r="BE16" s="80"/>
      <c r="BF16" s="26">
        <v>100</v>
      </c>
      <c r="BG16" s="31">
        <v>100</v>
      </c>
      <c r="BH16" s="9"/>
      <c r="BI16" s="13"/>
      <c r="BJ16" s="66"/>
      <c r="BK16" s="4"/>
      <c r="BL16" s="26"/>
      <c r="BM16" s="80"/>
      <c r="BN16" s="80"/>
      <c r="BO16" s="80"/>
      <c r="BP16" s="26"/>
      <c r="BQ16" s="31"/>
      <c r="BR16" s="9"/>
      <c r="BS16" s="13"/>
      <c r="BT16" s="66" t="s">
        <v>179</v>
      </c>
      <c r="BU16" s="4">
        <v>1</v>
      </c>
      <c r="BV16" s="26">
        <v>100</v>
      </c>
      <c r="BW16" s="80"/>
      <c r="BX16" s="80"/>
      <c r="BY16" s="80"/>
      <c r="BZ16" s="26">
        <v>100</v>
      </c>
      <c r="CA16" s="31">
        <v>100</v>
      </c>
      <c r="CB16" s="9"/>
      <c r="CC16" s="13"/>
      <c r="CD16" s="66"/>
      <c r="CE16" s="4"/>
      <c r="CF16" s="26"/>
      <c r="CG16" s="80"/>
      <c r="CH16" s="80"/>
      <c r="CI16" s="80"/>
      <c r="CJ16" s="26"/>
      <c r="CK16" s="31"/>
      <c r="CL16" s="9"/>
      <c r="CM16" s="13"/>
      <c r="CN16" s="66" t="s">
        <v>263</v>
      </c>
      <c r="CO16" s="4">
        <v>1</v>
      </c>
      <c r="CP16" s="26">
        <v>54.358974358974358</v>
      </c>
      <c r="CQ16" s="80"/>
      <c r="CR16" s="80"/>
      <c r="CS16" s="80"/>
      <c r="CT16" s="26"/>
      <c r="CU16" s="31"/>
      <c r="CV16" s="9"/>
      <c r="CW16" s="13"/>
      <c r="CX16" s="66" t="s">
        <v>293</v>
      </c>
      <c r="CY16" s="4">
        <v>1</v>
      </c>
      <c r="CZ16" s="26">
        <f>341/CZ34*100</f>
        <v>35.227272727272727</v>
      </c>
      <c r="DA16" s="201"/>
      <c r="DB16" s="201"/>
      <c r="DC16" s="201"/>
      <c r="DD16" s="26"/>
      <c r="DE16" s="31"/>
      <c r="DF16" s="9"/>
      <c r="DG16" s="13"/>
      <c r="DH16" s="66"/>
      <c r="DI16" s="4"/>
      <c r="DJ16" s="26"/>
      <c r="DK16" s="80"/>
      <c r="DL16" s="80"/>
      <c r="DM16" s="80"/>
      <c r="DN16" s="26"/>
      <c r="DO16" s="31"/>
      <c r="DP16" s="9"/>
      <c r="DQ16" s="13"/>
      <c r="DR16" s="66" t="s">
        <v>301</v>
      </c>
      <c r="DS16" s="200">
        <v>1</v>
      </c>
      <c r="DT16" s="26"/>
      <c r="DU16" s="201"/>
      <c r="DV16" s="201"/>
      <c r="DW16" s="201">
        <v>85</v>
      </c>
      <c r="DX16" s="26"/>
      <c r="DY16" s="31"/>
      <c r="DZ16" s="9"/>
      <c r="EA16" s="13"/>
      <c r="EB16" s="66"/>
      <c r="EC16" s="4"/>
      <c r="ED16" s="26"/>
      <c r="EE16" s="80"/>
      <c r="EF16" s="80"/>
      <c r="EG16" s="80"/>
      <c r="EH16" s="26"/>
      <c r="EI16" s="31"/>
      <c r="EJ16" s="9"/>
      <c r="EK16" s="13"/>
      <c r="EL16" s="66"/>
      <c r="EM16" s="4"/>
      <c r="EN16" s="26"/>
      <c r="EO16" s="80"/>
      <c r="EP16" s="80"/>
      <c r="EQ16" s="80"/>
      <c r="ER16" s="26"/>
      <c r="ES16" s="31"/>
      <c r="ET16" s="9"/>
      <c r="EU16" s="13"/>
      <c r="EV16" s="72"/>
      <c r="FF16" s="72"/>
      <c r="FP16" s="72"/>
      <c r="FZ16" s="72"/>
      <c r="GJ16" s="72"/>
      <c r="GT16" s="72"/>
      <c r="HD16" s="72"/>
      <c r="HN16" s="72"/>
      <c r="HX16" s="72"/>
      <c r="IH16" s="72"/>
    </row>
    <row r="17" spans="1:242" s="1" customFormat="1" x14ac:dyDescent="0.3">
      <c r="A17" s="658" t="str">
        <f ca="1">IF(ISBLANK('Data Summary'!A19),"",'Data Summary'!A19)</f>
        <v>MDA_2025_UIS</v>
      </c>
      <c r="B17" s="66"/>
      <c r="C17" s="19"/>
      <c r="D17" s="26"/>
      <c r="E17" s="5"/>
      <c r="F17" s="5"/>
      <c r="G17" s="5"/>
      <c r="H17" s="5"/>
      <c r="I17" s="22"/>
      <c r="J17" s="9"/>
      <c r="K17" s="13"/>
      <c r="L17" s="66"/>
      <c r="M17" s="19"/>
      <c r="N17" s="26"/>
      <c r="O17" s="5"/>
      <c r="P17" s="5"/>
      <c r="Q17" s="5"/>
      <c r="R17" s="5"/>
      <c r="S17" s="22"/>
      <c r="T17" s="9"/>
      <c r="U17" s="13"/>
      <c r="V17" s="66"/>
      <c r="W17" s="82"/>
      <c r="X17" s="26"/>
      <c r="Y17" s="80"/>
      <c r="Z17" s="80"/>
      <c r="AA17" s="80"/>
      <c r="AB17" s="80"/>
      <c r="AC17" s="22"/>
      <c r="AD17" s="9"/>
      <c r="AE17" s="13"/>
      <c r="AF17" s="66"/>
      <c r="AG17" s="82"/>
      <c r="AH17" s="26"/>
      <c r="AI17" s="80"/>
      <c r="AJ17" s="80"/>
      <c r="AK17" s="80"/>
      <c r="AL17" s="80"/>
      <c r="AM17" s="22"/>
      <c r="AN17" s="9"/>
      <c r="AO17" s="13"/>
      <c r="AP17" s="66"/>
      <c r="AQ17" s="82"/>
      <c r="AR17" s="26"/>
      <c r="AS17" s="80"/>
      <c r="AT17" s="80"/>
      <c r="AU17" s="80"/>
      <c r="AV17" s="80"/>
      <c r="AW17" s="22"/>
      <c r="AX17" s="9"/>
      <c r="AY17" s="13"/>
      <c r="AZ17" s="66"/>
      <c r="BA17" s="82"/>
      <c r="BB17" s="26"/>
      <c r="BC17" s="80"/>
      <c r="BD17" s="80"/>
      <c r="BE17" s="80"/>
      <c r="BF17" s="80"/>
      <c r="BG17" s="22"/>
      <c r="BH17" s="9"/>
      <c r="BI17" s="13"/>
      <c r="BJ17" s="66"/>
      <c r="BK17" s="82"/>
      <c r="BL17" s="26"/>
      <c r="BM17" s="80"/>
      <c r="BN17" s="80"/>
      <c r="BO17" s="80"/>
      <c r="BP17" s="80"/>
      <c r="BQ17" s="22"/>
      <c r="BR17" s="9"/>
      <c r="BS17" s="13"/>
      <c r="BT17" s="66"/>
      <c r="BU17" s="82"/>
      <c r="BV17" s="26"/>
      <c r="BW17" s="80"/>
      <c r="BX17" s="80"/>
      <c r="BY17" s="80"/>
      <c r="BZ17" s="80"/>
      <c r="CA17" s="22"/>
      <c r="CB17" s="9"/>
      <c r="CC17" s="13"/>
      <c r="CD17" s="66"/>
      <c r="CE17" s="82"/>
      <c r="CF17" s="26"/>
      <c r="CG17" s="80"/>
      <c r="CH17" s="80"/>
      <c r="CI17" s="80"/>
      <c r="CJ17" s="80"/>
      <c r="CK17" s="22"/>
      <c r="CL17" s="9"/>
      <c r="CM17" s="13"/>
      <c r="CN17" s="66" t="s">
        <v>264</v>
      </c>
      <c r="CO17" s="82">
        <v>1</v>
      </c>
      <c r="CP17" s="26">
        <v>5.982905982905983</v>
      </c>
      <c r="CQ17" s="80"/>
      <c r="CR17" s="80"/>
      <c r="CS17" s="80"/>
      <c r="CT17" s="80"/>
      <c r="CU17" s="22"/>
      <c r="CV17" s="9"/>
      <c r="CW17" s="13"/>
      <c r="CX17" s="66" t="s">
        <v>294</v>
      </c>
      <c r="CY17" s="200">
        <v>1</v>
      </c>
      <c r="CZ17" s="26">
        <f>136/CZ34*100</f>
        <v>14.049586776859504</v>
      </c>
      <c r="DA17" s="201"/>
      <c r="DB17" s="201"/>
      <c r="DC17" s="201"/>
      <c r="DD17" s="201"/>
      <c r="DE17" s="22"/>
      <c r="DF17" s="9"/>
      <c r="DG17" s="13"/>
      <c r="DH17" s="66"/>
      <c r="DI17" s="82"/>
      <c r="DJ17" s="26"/>
      <c r="DK17" s="80"/>
      <c r="DL17" s="80"/>
      <c r="DM17" s="80"/>
      <c r="DN17" s="80"/>
      <c r="DO17" s="22"/>
      <c r="DP17" s="9"/>
      <c r="DQ17" s="13"/>
      <c r="DR17" s="66" t="s">
        <v>302</v>
      </c>
      <c r="DS17" s="200">
        <v>0.5</v>
      </c>
      <c r="DT17" s="201"/>
      <c r="DU17" s="201"/>
      <c r="DV17" s="201"/>
      <c r="DW17" s="201">
        <v>15</v>
      </c>
      <c r="DX17" s="201"/>
      <c r="DY17" s="22"/>
      <c r="DZ17" s="9"/>
      <c r="EA17" s="13"/>
      <c r="EB17" s="66"/>
      <c r="EC17" s="82"/>
      <c r="ED17" s="26"/>
      <c r="EE17" s="80"/>
      <c r="EF17" s="80"/>
      <c r="EG17" s="80"/>
      <c r="EH17" s="80"/>
      <c r="EI17" s="22"/>
      <c r="EJ17" s="9"/>
      <c r="EK17" s="13"/>
      <c r="EL17" s="66"/>
      <c r="EM17" s="82"/>
      <c r="EN17" s="26"/>
      <c r="EO17" s="80"/>
      <c r="EP17" s="80"/>
      <c r="EQ17" s="80"/>
      <c r="ER17" s="80"/>
      <c r="ES17" s="22"/>
      <c r="ET17" s="9"/>
      <c r="EU17" s="13"/>
      <c r="EV17" s="72"/>
      <c r="FF17" s="72"/>
      <c r="FP17" s="72"/>
      <c r="FZ17" s="72"/>
      <c r="GJ17" s="72"/>
      <c r="GT17" s="72"/>
      <c r="HD17" s="72"/>
      <c r="HN17" s="72"/>
      <c r="HX17" s="72"/>
      <c r="IH17" s="72"/>
    </row>
    <row r="18" spans="1:242" s="1" customFormat="1" x14ac:dyDescent="0.3">
      <c r="A18" s="624" t="str">
        <f ca="1">IF(ISBLANK('Data Summary'!A20),"",'Data Summary'!A20)</f>
        <v/>
      </c>
      <c r="B18" s="66"/>
      <c r="C18" s="19"/>
      <c r="D18" s="5"/>
      <c r="E18" s="5"/>
      <c r="F18" s="5"/>
      <c r="G18" s="5"/>
      <c r="H18" s="5"/>
      <c r="I18" s="22"/>
      <c r="J18" s="9"/>
      <c r="K18" s="13"/>
      <c r="L18" s="66"/>
      <c r="M18" s="19"/>
      <c r="N18" s="5"/>
      <c r="O18" s="5"/>
      <c r="P18" s="5"/>
      <c r="Q18" s="5"/>
      <c r="R18" s="5"/>
      <c r="S18" s="22"/>
      <c r="T18" s="9"/>
      <c r="U18" s="13"/>
      <c r="V18" s="66"/>
      <c r="W18" s="82"/>
      <c r="X18" s="80"/>
      <c r="Y18" s="80"/>
      <c r="Z18" s="80"/>
      <c r="AA18" s="80"/>
      <c r="AB18" s="80"/>
      <c r="AC18" s="22"/>
      <c r="AD18" s="9"/>
      <c r="AE18" s="13"/>
      <c r="AF18" s="66"/>
      <c r="AG18" s="82"/>
      <c r="AH18" s="80"/>
      <c r="AI18" s="80"/>
      <c r="AJ18" s="80"/>
      <c r="AK18" s="80"/>
      <c r="AL18" s="80"/>
      <c r="AM18" s="22"/>
      <c r="AN18" s="9"/>
      <c r="AO18" s="13"/>
      <c r="AP18" s="66"/>
      <c r="AQ18" s="82"/>
      <c r="AR18" s="80"/>
      <c r="AS18" s="80"/>
      <c r="AT18" s="80"/>
      <c r="AU18" s="80"/>
      <c r="AV18" s="80"/>
      <c r="AW18" s="22"/>
      <c r="AX18" s="9"/>
      <c r="AY18" s="13"/>
      <c r="AZ18" s="66"/>
      <c r="BA18" s="82"/>
      <c r="BB18" s="80"/>
      <c r="BC18" s="80"/>
      <c r="BD18" s="80"/>
      <c r="BE18" s="80"/>
      <c r="BF18" s="80"/>
      <c r="BG18" s="22"/>
      <c r="BH18" s="9"/>
      <c r="BI18" s="13"/>
      <c r="BJ18" s="66"/>
      <c r="BK18" s="82"/>
      <c r="BL18" s="80"/>
      <c r="BM18" s="80"/>
      <c r="BN18" s="80"/>
      <c r="BO18" s="80"/>
      <c r="BP18" s="80"/>
      <c r="BQ18" s="22"/>
      <c r="BR18" s="9"/>
      <c r="BS18" s="13"/>
      <c r="BT18" s="66"/>
      <c r="BU18" s="82"/>
      <c r="BV18" s="80"/>
      <c r="BW18" s="80"/>
      <c r="BX18" s="80"/>
      <c r="BY18" s="80"/>
      <c r="BZ18" s="80"/>
      <c r="CA18" s="22"/>
      <c r="CB18" s="9"/>
      <c r="CC18" s="13"/>
      <c r="CD18" s="66"/>
      <c r="CE18" s="82"/>
      <c r="CF18" s="80"/>
      <c r="CG18" s="80"/>
      <c r="CH18" s="80"/>
      <c r="CI18" s="80"/>
      <c r="CJ18" s="80"/>
      <c r="CK18" s="22"/>
      <c r="CL18" s="9"/>
      <c r="CM18" s="13"/>
      <c r="CN18" s="66" t="s">
        <v>265</v>
      </c>
      <c r="CO18" s="82">
        <v>0.5</v>
      </c>
      <c r="CP18" s="80">
        <v>10.427350427350428</v>
      </c>
      <c r="CQ18" s="80"/>
      <c r="CR18" s="80"/>
      <c r="CS18" s="80"/>
      <c r="CT18" s="80"/>
      <c r="CU18" s="22"/>
      <c r="CV18" s="9"/>
      <c r="CW18" s="13"/>
      <c r="CX18" s="66" t="s">
        <v>295</v>
      </c>
      <c r="CY18" s="200">
        <v>0.5</v>
      </c>
      <c r="CZ18" s="201">
        <f>449/CZ34*100</f>
        <v>46.384297520661157</v>
      </c>
      <c r="DA18" s="201"/>
      <c r="DB18" s="201"/>
      <c r="DC18" s="201"/>
      <c r="DD18" s="201"/>
      <c r="DE18" s="22"/>
      <c r="DF18" s="9"/>
      <c r="DG18" s="13"/>
      <c r="DH18" s="66"/>
      <c r="DI18" s="82"/>
      <c r="DJ18" s="80"/>
      <c r="DK18" s="80"/>
      <c r="DL18" s="80"/>
      <c r="DM18" s="80"/>
      <c r="DN18" s="80"/>
      <c r="DO18" s="22"/>
      <c r="DP18" s="9"/>
      <c r="DQ18" s="13"/>
      <c r="DR18" s="66"/>
      <c r="DS18" s="200"/>
      <c r="DT18" s="201"/>
      <c r="DU18" s="201"/>
      <c r="DV18" s="201"/>
      <c r="DW18" s="201"/>
      <c r="DX18" s="201"/>
      <c r="DY18" s="22"/>
      <c r="DZ18" s="9"/>
      <c r="EA18" s="13"/>
      <c r="EB18" s="66"/>
      <c r="EC18" s="82"/>
      <c r="ED18" s="80"/>
      <c r="EE18" s="80"/>
      <c r="EF18" s="80"/>
      <c r="EG18" s="80"/>
      <c r="EH18" s="80"/>
      <c r="EI18" s="22"/>
      <c r="EJ18" s="9"/>
      <c r="EK18" s="13"/>
      <c r="EL18" s="66"/>
      <c r="EM18" s="82"/>
      <c r="EN18" s="80"/>
      <c r="EO18" s="80"/>
      <c r="EP18" s="80"/>
      <c r="EQ18" s="80"/>
      <c r="ER18" s="80"/>
      <c r="ES18" s="22"/>
      <c r="ET18" s="9"/>
      <c r="EU18" s="13"/>
      <c r="EV18" s="72"/>
      <c r="FF18" s="72"/>
      <c r="FP18" s="72"/>
      <c r="FZ18" s="72"/>
      <c r="GJ18" s="72"/>
      <c r="GT18" s="72"/>
      <c r="HD18" s="72"/>
      <c r="HN18" s="72"/>
      <c r="HX18" s="72"/>
      <c r="IH18" s="72"/>
    </row>
    <row r="19" spans="1:242" s="1" customFormat="1" x14ac:dyDescent="0.3">
      <c r="A19" s="624" t="str">
        <f ca="1">IF(ISBLANK('Data Summary'!A21),"",'Data Summary'!A21)</f>
        <v/>
      </c>
      <c r="B19" s="66"/>
      <c r="C19" s="19"/>
      <c r="D19" s="5"/>
      <c r="E19" s="5"/>
      <c r="F19" s="32"/>
      <c r="G19" s="5"/>
      <c r="H19" s="5"/>
      <c r="I19" s="22"/>
      <c r="J19" s="9"/>
      <c r="K19" s="13"/>
      <c r="L19" s="66"/>
      <c r="M19" s="19"/>
      <c r="N19" s="5"/>
      <c r="O19" s="5"/>
      <c r="P19" s="32"/>
      <c r="Q19" s="5"/>
      <c r="R19" s="5"/>
      <c r="S19" s="22"/>
      <c r="T19" s="9"/>
      <c r="U19" s="13"/>
      <c r="V19" s="66"/>
      <c r="W19" s="82"/>
      <c r="X19" s="80"/>
      <c r="Y19" s="80"/>
      <c r="Z19" s="32"/>
      <c r="AA19" s="80"/>
      <c r="AB19" s="80"/>
      <c r="AC19" s="22"/>
      <c r="AD19" s="9"/>
      <c r="AE19" s="13"/>
      <c r="AF19" s="66"/>
      <c r="AG19" s="82"/>
      <c r="AH19" s="80"/>
      <c r="AI19" s="80"/>
      <c r="AJ19" s="32"/>
      <c r="AK19" s="80"/>
      <c r="AL19" s="80"/>
      <c r="AM19" s="22"/>
      <c r="AN19" s="9"/>
      <c r="AO19" s="13"/>
      <c r="AP19" s="66"/>
      <c r="AQ19" s="82"/>
      <c r="AR19" s="80"/>
      <c r="AS19" s="80"/>
      <c r="AT19" s="32"/>
      <c r="AU19" s="80"/>
      <c r="AV19" s="80"/>
      <c r="AW19" s="22"/>
      <c r="AX19" s="9"/>
      <c r="AY19" s="13"/>
      <c r="AZ19" s="66"/>
      <c r="BA19" s="82"/>
      <c r="BB19" s="80"/>
      <c r="BC19" s="80"/>
      <c r="BD19" s="32"/>
      <c r="BE19" s="80"/>
      <c r="BF19" s="80"/>
      <c r="BG19" s="22"/>
      <c r="BH19" s="9"/>
      <c r="BI19" s="13"/>
      <c r="BJ19" s="66"/>
      <c r="BK19" s="82"/>
      <c r="BL19" s="80"/>
      <c r="BM19" s="80"/>
      <c r="BN19" s="32"/>
      <c r="BO19" s="80"/>
      <c r="BP19" s="80"/>
      <c r="BQ19" s="22"/>
      <c r="BR19" s="9"/>
      <c r="BS19" s="13"/>
      <c r="BT19" s="66"/>
      <c r="BU19" s="82"/>
      <c r="BV19" s="80"/>
      <c r="BW19" s="80"/>
      <c r="BX19" s="32"/>
      <c r="BY19" s="80"/>
      <c r="BZ19" s="80"/>
      <c r="CA19" s="22"/>
      <c r="CB19" s="9"/>
      <c r="CC19" s="13"/>
      <c r="CD19" s="66"/>
      <c r="CE19" s="82"/>
      <c r="CF19" s="80"/>
      <c r="CG19" s="80"/>
      <c r="CH19" s="32"/>
      <c r="CI19" s="80"/>
      <c r="CJ19" s="80"/>
      <c r="CK19" s="22"/>
      <c r="CL19" s="9"/>
      <c r="CM19" s="13"/>
      <c r="CN19" s="66" t="s">
        <v>266</v>
      </c>
      <c r="CO19" s="82">
        <v>1</v>
      </c>
      <c r="CP19" s="80">
        <v>29.230769230769234</v>
      </c>
      <c r="CQ19" s="80"/>
      <c r="CR19" s="32"/>
      <c r="CS19" s="80"/>
      <c r="CT19" s="80"/>
      <c r="CU19" s="22"/>
      <c r="CV19" s="9"/>
      <c r="CW19" s="13"/>
      <c r="CX19" s="66" t="s">
        <v>296</v>
      </c>
      <c r="CY19" s="200">
        <v>1</v>
      </c>
      <c r="CZ19" s="201">
        <f>42/CZ34*100</f>
        <v>4.338842975206612</v>
      </c>
      <c r="DA19" s="201"/>
      <c r="DB19" s="32"/>
      <c r="DC19" s="201"/>
      <c r="DD19" s="201"/>
      <c r="DE19" s="22"/>
      <c r="DF19" s="9"/>
      <c r="DG19" s="13"/>
      <c r="DH19" s="66"/>
      <c r="DI19" s="82"/>
      <c r="DJ19" s="80"/>
      <c r="DK19" s="80"/>
      <c r="DL19" s="32"/>
      <c r="DM19" s="80"/>
      <c r="DN19" s="80"/>
      <c r="DO19" s="22"/>
      <c r="DP19" s="9"/>
      <c r="DQ19" s="13"/>
      <c r="DR19" s="66"/>
      <c r="DS19" s="200"/>
      <c r="DT19" s="201"/>
      <c r="DU19" s="201"/>
      <c r="DV19" s="32"/>
      <c r="DW19" s="201"/>
      <c r="DX19" s="201"/>
      <c r="DY19" s="22"/>
      <c r="DZ19" s="9"/>
      <c r="EA19" s="13"/>
      <c r="EB19" s="66"/>
      <c r="EC19" s="82"/>
      <c r="ED19" s="80"/>
      <c r="EE19" s="80"/>
      <c r="EF19" s="32"/>
      <c r="EG19" s="80"/>
      <c r="EH19" s="80"/>
      <c r="EI19" s="22"/>
      <c r="EJ19" s="9"/>
      <c r="EK19" s="13"/>
      <c r="EL19" s="66"/>
      <c r="EM19" s="82"/>
      <c r="EN19" s="80"/>
      <c r="EO19" s="80"/>
      <c r="EP19" s="32"/>
      <c r="EQ19" s="80"/>
      <c r="ER19" s="80"/>
      <c r="ES19" s="22"/>
      <c r="ET19" s="9"/>
      <c r="EU19" s="13"/>
      <c r="EV19" s="72"/>
      <c r="FF19" s="72"/>
      <c r="FP19" s="72"/>
      <c r="FZ19" s="72"/>
      <c r="GJ19" s="72"/>
      <c r="GT19" s="72"/>
      <c r="HD19" s="72"/>
      <c r="HN19" s="72"/>
      <c r="HX19" s="72"/>
      <c r="IH19" s="72"/>
    </row>
    <row r="20" spans="1:242" s="1" customFormat="1" x14ac:dyDescent="0.3">
      <c r="A20" s="624" t="str">
        <f ca="1">IF(ISBLANK('Data Summary'!A22),"",'Data Summary'!A22)</f>
        <v/>
      </c>
      <c r="B20" s="66"/>
      <c r="C20" s="18"/>
      <c r="D20" s="5"/>
      <c r="E20" s="32"/>
      <c r="F20" s="32"/>
      <c r="G20" s="5"/>
      <c r="H20" s="5"/>
      <c r="I20" s="22"/>
      <c r="J20" s="9"/>
      <c r="K20" s="13"/>
      <c r="L20" s="66"/>
      <c r="M20" s="18"/>
      <c r="N20" s="5"/>
      <c r="O20" s="32"/>
      <c r="P20" s="32"/>
      <c r="Q20" s="5"/>
      <c r="R20" s="5"/>
      <c r="S20" s="22"/>
      <c r="T20" s="9"/>
      <c r="U20" s="13"/>
      <c r="V20" s="66"/>
      <c r="W20" s="18"/>
      <c r="X20" s="80"/>
      <c r="Y20" s="32"/>
      <c r="Z20" s="32"/>
      <c r="AA20" s="80"/>
      <c r="AB20" s="80"/>
      <c r="AC20" s="22"/>
      <c r="AD20" s="9"/>
      <c r="AE20" s="13"/>
      <c r="AF20" s="66"/>
      <c r="AG20" s="18"/>
      <c r="AH20" s="80"/>
      <c r="AI20" s="32"/>
      <c r="AJ20" s="32"/>
      <c r="AK20" s="80"/>
      <c r="AL20" s="80"/>
      <c r="AM20" s="22"/>
      <c r="AN20" s="9"/>
      <c r="AO20" s="13"/>
      <c r="AP20" s="66"/>
      <c r="AQ20" s="18"/>
      <c r="AR20" s="80"/>
      <c r="AS20" s="32"/>
      <c r="AT20" s="32"/>
      <c r="AU20" s="80"/>
      <c r="AV20" s="80"/>
      <c r="AW20" s="22"/>
      <c r="AX20" s="9"/>
      <c r="AY20" s="13"/>
      <c r="AZ20" s="66"/>
      <c r="BA20" s="18"/>
      <c r="BB20" s="80"/>
      <c r="BC20" s="32"/>
      <c r="BD20" s="32"/>
      <c r="BE20" s="80"/>
      <c r="BF20" s="80"/>
      <c r="BG20" s="22"/>
      <c r="BH20" s="9"/>
      <c r="BI20" s="13"/>
      <c r="BJ20" s="66"/>
      <c r="BK20" s="18"/>
      <c r="BL20" s="80"/>
      <c r="BM20" s="32"/>
      <c r="BN20" s="32"/>
      <c r="BO20" s="80"/>
      <c r="BP20" s="80"/>
      <c r="BQ20" s="22"/>
      <c r="BR20" s="9"/>
      <c r="BS20" s="13"/>
      <c r="BT20" s="66"/>
      <c r="BU20" s="18"/>
      <c r="BV20" s="80"/>
      <c r="BW20" s="32"/>
      <c r="BX20" s="32"/>
      <c r="BY20" s="80"/>
      <c r="BZ20" s="80"/>
      <c r="CA20" s="22"/>
      <c r="CB20" s="9"/>
      <c r="CC20" s="13"/>
      <c r="CD20" s="66"/>
      <c r="CE20" s="18"/>
      <c r="CF20" s="80"/>
      <c r="CG20" s="32"/>
      <c r="CH20" s="32"/>
      <c r="CI20" s="80"/>
      <c r="CJ20" s="80"/>
      <c r="CK20" s="22"/>
      <c r="CL20" s="9"/>
      <c r="CM20" s="13"/>
      <c r="CN20" s="66"/>
      <c r="CO20" s="18"/>
      <c r="CP20" s="80"/>
      <c r="CQ20" s="32"/>
      <c r="CR20" s="32"/>
      <c r="CS20" s="80"/>
      <c r="CT20" s="80"/>
      <c r="CU20" s="22"/>
      <c r="CV20" s="9"/>
      <c r="CW20" s="13"/>
      <c r="CX20" s="66"/>
      <c r="CY20" s="18"/>
      <c r="CZ20" s="201"/>
      <c r="DA20" s="32"/>
      <c r="DB20" s="32"/>
      <c r="DC20" s="201"/>
      <c r="DD20" s="201"/>
      <c r="DE20" s="22"/>
      <c r="DF20" s="9"/>
      <c r="DG20" s="13"/>
      <c r="DH20" s="66"/>
      <c r="DI20" s="18"/>
      <c r="DJ20" s="80"/>
      <c r="DK20" s="32"/>
      <c r="DL20" s="32"/>
      <c r="DM20" s="80"/>
      <c r="DN20" s="80"/>
      <c r="DO20" s="22"/>
      <c r="DP20" s="9"/>
      <c r="DQ20" s="13"/>
      <c r="DR20" s="66"/>
      <c r="DS20" s="18"/>
      <c r="DT20" s="201"/>
      <c r="DU20" s="32"/>
      <c r="DV20" s="32"/>
      <c r="DW20" s="201"/>
      <c r="DX20" s="201"/>
      <c r="DY20" s="22"/>
      <c r="DZ20" s="9"/>
      <c r="EA20" s="13"/>
      <c r="EB20" s="66"/>
      <c r="EC20" s="18"/>
      <c r="ED20" s="80"/>
      <c r="EE20" s="32"/>
      <c r="EF20" s="32"/>
      <c r="EG20" s="80"/>
      <c r="EH20" s="80"/>
      <c r="EI20" s="22"/>
      <c r="EJ20" s="9"/>
      <c r="EK20" s="13"/>
      <c r="EL20" s="66"/>
      <c r="EM20" s="18"/>
      <c r="EN20" s="80"/>
      <c r="EO20" s="32"/>
      <c r="EP20" s="32"/>
      <c r="EQ20" s="80"/>
      <c r="ER20" s="80"/>
      <c r="ES20" s="22"/>
      <c r="ET20" s="9"/>
      <c r="EU20" s="13"/>
      <c r="EV20" s="72"/>
      <c r="FF20" s="72"/>
      <c r="FP20" s="72"/>
      <c r="FZ20" s="72"/>
      <c r="GJ20" s="72"/>
      <c r="GT20" s="72"/>
      <c r="HD20" s="72"/>
      <c r="HN20" s="72"/>
      <c r="HX20" s="72"/>
      <c r="IH20" s="72"/>
    </row>
    <row r="21" spans="1:242" s="1" customFormat="1" x14ac:dyDescent="0.3">
      <c r="A21" s="624" t="str">
        <f ca="1">IF(ISBLANK('Data Summary'!A23),"",'Data Summary'!A23)</f>
        <v/>
      </c>
      <c r="B21" s="66"/>
      <c r="C21" s="18"/>
      <c r="D21" s="32"/>
      <c r="E21" s="32"/>
      <c r="F21" s="32"/>
      <c r="G21" s="32"/>
      <c r="H21" s="32"/>
      <c r="I21" s="33"/>
      <c r="J21" s="9"/>
      <c r="K21" s="13"/>
      <c r="L21" s="66"/>
      <c r="M21" s="18"/>
      <c r="N21" s="32"/>
      <c r="O21" s="32"/>
      <c r="P21" s="32"/>
      <c r="Q21" s="32"/>
      <c r="R21" s="32"/>
      <c r="S21" s="33"/>
      <c r="T21" s="9"/>
      <c r="U21" s="13"/>
      <c r="V21" s="66"/>
      <c r="W21" s="18"/>
      <c r="X21" s="32"/>
      <c r="Y21" s="32"/>
      <c r="Z21" s="32"/>
      <c r="AA21" s="32"/>
      <c r="AB21" s="32"/>
      <c r="AC21" s="33"/>
      <c r="AD21" s="9"/>
      <c r="AE21" s="13"/>
      <c r="AF21" s="66"/>
      <c r="AG21" s="18"/>
      <c r="AH21" s="32"/>
      <c r="AI21" s="32"/>
      <c r="AJ21" s="32"/>
      <c r="AK21" s="32"/>
      <c r="AL21" s="32"/>
      <c r="AM21" s="33"/>
      <c r="AN21" s="9"/>
      <c r="AO21" s="13"/>
      <c r="AP21" s="66"/>
      <c r="AQ21" s="18"/>
      <c r="AR21" s="32"/>
      <c r="AS21" s="32"/>
      <c r="AT21" s="32"/>
      <c r="AU21" s="32"/>
      <c r="AV21" s="32"/>
      <c r="AW21" s="33"/>
      <c r="AX21" s="9"/>
      <c r="AY21" s="13"/>
      <c r="AZ21" s="66"/>
      <c r="BA21" s="18"/>
      <c r="BB21" s="32"/>
      <c r="BC21" s="32"/>
      <c r="BD21" s="32"/>
      <c r="BE21" s="32"/>
      <c r="BF21" s="32"/>
      <c r="BG21" s="33"/>
      <c r="BH21" s="9"/>
      <c r="BI21" s="13"/>
      <c r="BJ21" s="66"/>
      <c r="BK21" s="18"/>
      <c r="BL21" s="32"/>
      <c r="BM21" s="32"/>
      <c r="BN21" s="32"/>
      <c r="BO21" s="32"/>
      <c r="BP21" s="32"/>
      <c r="BQ21" s="33"/>
      <c r="BR21" s="9"/>
      <c r="BS21" s="13"/>
      <c r="BT21" s="66"/>
      <c r="BU21" s="18"/>
      <c r="BV21" s="32"/>
      <c r="BW21" s="32"/>
      <c r="BX21" s="32"/>
      <c r="BY21" s="32"/>
      <c r="BZ21" s="32"/>
      <c r="CA21" s="33"/>
      <c r="CB21" s="9"/>
      <c r="CC21" s="13"/>
      <c r="CD21" s="66"/>
      <c r="CE21" s="18"/>
      <c r="CF21" s="32"/>
      <c r="CG21" s="32"/>
      <c r="CH21" s="32"/>
      <c r="CI21" s="32"/>
      <c r="CJ21" s="32"/>
      <c r="CK21" s="33"/>
      <c r="CL21" s="9"/>
      <c r="CM21" s="13"/>
      <c r="CN21" s="66"/>
      <c r="CO21" s="18"/>
      <c r="CP21" s="32"/>
      <c r="CQ21" s="32"/>
      <c r="CR21" s="32"/>
      <c r="CS21" s="32"/>
      <c r="CT21" s="32"/>
      <c r="CU21" s="33"/>
      <c r="CV21" s="9"/>
      <c r="CW21" s="13"/>
      <c r="CX21" s="66"/>
      <c r="CY21" s="18"/>
      <c r="CZ21" s="32"/>
      <c r="DA21" s="32"/>
      <c r="DB21" s="32"/>
      <c r="DC21" s="32"/>
      <c r="DD21" s="32"/>
      <c r="DE21" s="33"/>
      <c r="DF21" s="9"/>
      <c r="DG21" s="13"/>
      <c r="DH21" s="66"/>
      <c r="DI21" s="18"/>
      <c r="DJ21" s="32"/>
      <c r="DK21" s="32"/>
      <c r="DL21" s="32"/>
      <c r="DM21" s="32"/>
      <c r="DN21" s="32"/>
      <c r="DO21" s="33"/>
      <c r="DP21" s="9"/>
      <c r="DQ21" s="13"/>
      <c r="DR21" s="66"/>
      <c r="DS21" s="18"/>
      <c r="DT21" s="32"/>
      <c r="DU21" s="32"/>
      <c r="DV21" s="32"/>
      <c r="DW21" s="32"/>
      <c r="DX21" s="32"/>
      <c r="DY21" s="33"/>
      <c r="DZ21" s="9"/>
      <c r="EA21" s="13"/>
      <c r="EB21" s="66"/>
      <c r="EC21" s="18"/>
      <c r="ED21" s="32"/>
      <c r="EE21" s="32"/>
      <c r="EF21" s="32"/>
      <c r="EG21" s="32"/>
      <c r="EH21" s="32"/>
      <c r="EI21" s="33"/>
      <c r="EJ21" s="9"/>
      <c r="EK21" s="13"/>
      <c r="EL21" s="66"/>
      <c r="EM21" s="18"/>
      <c r="EN21" s="32"/>
      <c r="EO21" s="32"/>
      <c r="EP21" s="32"/>
      <c r="EQ21" s="32"/>
      <c r="ER21" s="32"/>
      <c r="ES21" s="33"/>
      <c r="ET21" s="9"/>
      <c r="EU21" s="13"/>
      <c r="EV21" s="72"/>
      <c r="FF21" s="72"/>
      <c r="FP21" s="72"/>
      <c r="FZ21" s="72"/>
      <c r="GJ21" s="72"/>
      <c r="GT21" s="72"/>
      <c r="HD21" s="72"/>
      <c r="HN21" s="72"/>
      <c r="HX21" s="72"/>
      <c r="IH21" s="72"/>
    </row>
    <row r="22" spans="1:242" s="1" customFormat="1" x14ac:dyDescent="0.3">
      <c r="A22" s="624" t="str">
        <f ca="1">IF(ISBLANK('Data Summary'!A24),"",'Data Summary'!A24)</f>
        <v/>
      </c>
      <c r="B22" s="66"/>
      <c r="C22" s="18"/>
      <c r="D22" s="32"/>
      <c r="E22" s="32"/>
      <c r="F22" s="32"/>
      <c r="G22" s="32"/>
      <c r="H22" s="32"/>
      <c r="I22" s="33"/>
      <c r="J22" s="9"/>
      <c r="K22" s="13"/>
      <c r="L22" s="66"/>
      <c r="M22" s="18"/>
      <c r="N22" s="32"/>
      <c r="O22" s="32"/>
      <c r="P22" s="32"/>
      <c r="Q22" s="32"/>
      <c r="R22" s="32"/>
      <c r="S22" s="33"/>
      <c r="T22" s="9"/>
      <c r="U22" s="13"/>
      <c r="V22" s="66"/>
      <c r="W22" s="18"/>
      <c r="X22" s="32"/>
      <c r="Y22" s="32"/>
      <c r="Z22" s="32"/>
      <c r="AA22" s="32"/>
      <c r="AB22" s="32"/>
      <c r="AC22" s="33"/>
      <c r="AD22" s="9"/>
      <c r="AE22" s="13"/>
      <c r="AF22" s="66"/>
      <c r="AG22" s="18"/>
      <c r="AH22" s="32"/>
      <c r="AI22" s="32"/>
      <c r="AJ22" s="32"/>
      <c r="AK22" s="32"/>
      <c r="AL22" s="32"/>
      <c r="AM22" s="33"/>
      <c r="AN22" s="9"/>
      <c r="AO22" s="13"/>
      <c r="AP22" s="66"/>
      <c r="AQ22" s="18"/>
      <c r="AR22" s="32"/>
      <c r="AS22" s="32"/>
      <c r="AT22" s="32"/>
      <c r="AU22" s="32"/>
      <c r="AV22" s="32"/>
      <c r="AW22" s="33"/>
      <c r="AX22" s="9"/>
      <c r="AY22" s="13"/>
      <c r="AZ22" s="66"/>
      <c r="BA22" s="18"/>
      <c r="BB22" s="32"/>
      <c r="BC22" s="32"/>
      <c r="BD22" s="32"/>
      <c r="BE22" s="32"/>
      <c r="BF22" s="32"/>
      <c r="BG22" s="33"/>
      <c r="BH22" s="9"/>
      <c r="BI22" s="13"/>
      <c r="BJ22" s="66"/>
      <c r="BK22" s="18"/>
      <c r="BL22" s="32"/>
      <c r="BM22" s="32"/>
      <c r="BN22" s="32"/>
      <c r="BO22" s="32"/>
      <c r="BP22" s="32"/>
      <c r="BQ22" s="33"/>
      <c r="BR22" s="9"/>
      <c r="BS22" s="13"/>
      <c r="BT22" s="66"/>
      <c r="BU22" s="18"/>
      <c r="BV22" s="32"/>
      <c r="BW22" s="32"/>
      <c r="BX22" s="32"/>
      <c r="BY22" s="32"/>
      <c r="BZ22" s="32"/>
      <c r="CA22" s="33"/>
      <c r="CB22" s="9"/>
      <c r="CC22" s="13"/>
      <c r="CD22" s="66"/>
      <c r="CE22" s="18"/>
      <c r="CF22" s="32"/>
      <c r="CG22" s="32"/>
      <c r="CH22" s="32"/>
      <c r="CI22" s="32"/>
      <c r="CJ22" s="32"/>
      <c r="CK22" s="33"/>
      <c r="CL22" s="9"/>
      <c r="CM22" s="13"/>
      <c r="CN22" s="66"/>
      <c r="CO22" s="18"/>
      <c r="CP22" s="32"/>
      <c r="CQ22" s="32"/>
      <c r="CR22" s="32"/>
      <c r="CS22" s="32"/>
      <c r="CT22" s="32"/>
      <c r="CU22" s="33"/>
      <c r="CV22" s="9"/>
      <c r="CW22" s="13"/>
      <c r="CX22" s="66"/>
      <c r="CY22" s="18"/>
      <c r="CZ22" s="32"/>
      <c r="DA22" s="32"/>
      <c r="DB22" s="32"/>
      <c r="DC22" s="32"/>
      <c r="DD22" s="32"/>
      <c r="DE22" s="33"/>
      <c r="DF22" s="9"/>
      <c r="DG22" s="13"/>
      <c r="DH22" s="66"/>
      <c r="DI22" s="18"/>
      <c r="DJ22" s="32"/>
      <c r="DK22" s="32"/>
      <c r="DL22" s="32"/>
      <c r="DM22" s="32"/>
      <c r="DN22" s="32"/>
      <c r="DO22" s="33"/>
      <c r="DP22" s="9"/>
      <c r="DQ22" s="13"/>
      <c r="DR22" s="66"/>
      <c r="DS22" s="18"/>
      <c r="DT22" s="32"/>
      <c r="DU22" s="32"/>
      <c r="DV22" s="32"/>
      <c r="DW22" s="32"/>
      <c r="DX22" s="32"/>
      <c r="DY22" s="33"/>
      <c r="DZ22" s="9"/>
      <c r="EA22" s="13"/>
      <c r="EB22" s="66"/>
      <c r="EC22" s="18"/>
      <c r="ED22" s="32"/>
      <c r="EE22" s="32"/>
      <c r="EF22" s="32"/>
      <c r="EG22" s="32"/>
      <c r="EH22" s="32"/>
      <c r="EI22" s="33"/>
      <c r="EJ22" s="9"/>
      <c r="EK22" s="13"/>
      <c r="EL22" s="66"/>
      <c r="EM22" s="18"/>
      <c r="EN22" s="32"/>
      <c r="EO22" s="32"/>
      <c r="EP22" s="32"/>
      <c r="EQ22" s="32"/>
      <c r="ER22" s="32"/>
      <c r="ES22" s="33"/>
      <c r="ET22" s="9"/>
      <c r="EU22" s="13"/>
      <c r="EV22" s="72"/>
      <c r="FF22" s="72"/>
      <c r="FP22" s="72"/>
      <c r="FZ22" s="72"/>
      <c r="GJ22" s="72"/>
      <c r="GT22" s="72"/>
      <c r="HD22" s="72"/>
      <c r="HN22" s="72"/>
      <c r="HX22" s="72"/>
      <c r="IH22" s="72"/>
    </row>
    <row r="23" spans="1:242" s="1" customFormat="1" x14ac:dyDescent="0.3">
      <c r="A23" s="624" t="str">
        <f ca="1">IF(ISBLANK('Data Summary'!A25),"",'Data Summary'!A25)</f>
        <v/>
      </c>
      <c r="B23" s="66"/>
      <c r="C23" s="18"/>
      <c r="D23" s="32"/>
      <c r="E23" s="32"/>
      <c r="F23" s="32"/>
      <c r="G23" s="32"/>
      <c r="H23" s="32"/>
      <c r="I23" s="33"/>
      <c r="J23" s="9"/>
      <c r="K23" s="13"/>
      <c r="L23" s="66"/>
      <c r="M23" s="18"/>
      <c r="N23" s="32"/>
      <c r="O23" s="32"/>
      <c r="P23" s="32"/>
      <c r="Q23" s="32"/>
      <c r="R23" s="32"/>
      <c r="S23" s="33"/>
      <c r="T23" s="9"/>
      <c r="U23" s="13"/>
      <c r="V23" s="66"/>
      <c r="W23" s="18"/>
      <c r="X23" s="32"/>
      <c r="Y23" s="32"/>
      <c r="Z23" s="32"/>
      <c r="AA23" s="32"/>
      <c r="AB23" s="32"/>
      <c r="AC23" s="33"/>
      <c r="AD23" s="9"/>
      <c r="AE23" s="13"/>
      <c r="AF23" s="66"/>
      <c r="AG23" s="18"/>
      <c r="AH23" s="32"/>
      <c r="AI23" s="32"/>
      <c r="AJ23" s="32"/>
      <c r="AK23" s="32"/>
      <c r="AL23" s="32"/>
      <c r="AM23" s="33"/>
      <c r="AN23" s="9"/>
      <c r="AO23" s="13"/>
      <c r="AP23" s="66"/>
      <c r="AQ23" s="18"/>
      <c r="AR23" s="32"/>
      <c r="AS23" s="32"/>
      <c r="AT23" s="32"/>
      <c r="AU23" s="32"/>
      <c r="AV23" s="32"/>
      <c r="AW23" s="33"/>
      <c r="AX23" s="9"/>
      <c r="AY23" s="13"/>
      <c r="AZ23" s="66"/>
      <c r="BA23" s="18"/>
      <c r="BB23" s="32"/>
      <c r="BC23" s="32"/>
      <c r="BD23" s="32"/>
      <c r="BE23" s="32"/>
      <c r="BF23" s="32"/>
      <c r="BG23" s="33"/>
      <c r="BH23" s="9"/>
      <c r="BI23" s="13"/>
      <c r="BJ23" s="66"/>
      <c r="BK23" s="18"/>
      <c r="BL23" s="32"/>
      <c r="BM23" s="32"/>
      <c r="BN23" s="32"/>
      <c r="BO23" s="32"/>
      <c r="BP23" s="32"/>
      <c r="BQ23" s="33"/>
      <c r="BR23" s="9"/>
      <c r="BS23" s="13"/>
      <c r="BT23" s="66"/>
      <c r="BU23" s="18"/>
      <c r="BV23" s="32"/>
      <c r="BW23" s="32"/>
      <c r="BX23" s="32"/>
      <c r="BY23" s="32"/>
      <c r="BZ23" s="32"/>
      <c r="CA23" s="33"/>
      <c r="CB23" s="9"/>
      <c r="CC23" s="13"/>
      <c r="CD23" s="66"/>
      <c r="CE23" s="18"/>
      <c r="CF23" s="32"/>
      <c r="CG23" s="32"/>
      <c r="CH23" s="32"/>
      <c r="CI23" s="32"/>
      <c r="CJ23" s="32"/>
      <c r="CK23" s="33"/>
      <c r="CL23" s="9"/>
      <c r="CM23" s="13"/>
      <c r="CN23" s="66"/>
      <c r="CO23" s="18"/>
      <c r="CP23" s="32"/>
      <c r="CQ23" s="32"/>
      <c r="CR23" s="32"/>
      <c r="CS23" s="32"/>
      <c r="CT23" s="32"/>
      <c r="CU23" s="33"/>
      <c r="CV23" s="9"/>
      <c r="CW23" s="13"/>
      <c r="CX23" s="66"/>
      <c r="CY23" s="18"/>
      <c r="CZ23" s="32"/>
      <c r="DA23" s="32"/>
      <c r="DB23" s="32"/>
      <c r="DC23" s="32"/>
      <c r="DD23" s="32"/>
      <c r="DE23" s="33"/>
      <c r="DF23" s="9"/>
      <c r="DG23" s="13"/>
      <c r="DH23" s="66"/>
      <c r="DI23" s="18"/>
      <c r="DJ23" s="32"/>
      <c r="DK23" s="32"/>
      <c r="DL23" s="32"/>
      <c r="DM23" s="32"/>
      <c r="DN23" s="32"/>
      <c r="DO23" s="33"/>
      <c r="DP23" s="9"/>
      <c r="DQ23" s="13"/>
      <c r="DR23" s="66"/>
      <c r="DS23" s="18"/>
      <c r="DT23" s="32"/>
      <c r="DU23" s="32"/>
      <c r="DV23" s="32"/>
      <c r="DW23" s="32"/>
      <c r="DX23" s="32"/>
      <c r="DY23" s="33"/>
      <c r="DZ23" s="9"/>
      <c r="EA23" s="13"/>
      <c r="EB23" s="66"/>
      <c r="EC23" s="18"/>
      <c r="ED23" s="32"/>
      <c r="EE23" s="32"/>
      <c r="EF23" s="32"/>
      <c r="EG23" s="32"/>
      <c r="EH23" s="32"/>
      <c r="EI23" s="33"/>
      <c r="EJ23" s="9"/>
      <c r="EK23" s="13"/>
      <c r="EL23" s="66"/>
      <c r="EM23" s="18"/>
      <c r="EN23" s="32"/>
      <c r="EO23" s="32"/>
      <c r="EP23" s="32"/>
      <c r="EQ23" s="32"/>
      <c r="ER23" s="32"/>
      <c r="ES23" s="33"/>
      <c r="ET23" s="9"/>
      <c r="EU23" s="13"/>
      <c r="EV23" s="72"/>
      <c r="FF23" s="72"/>
      <c r="FP23" s="72"/>
      <c r="FZ23" s="72"/>
      <c r="GJ23" s="72"/>
      <c r="GT23" s="72"/>
      <c r="HD23" s="72"/>
      <c r="HN23" s="72"/>
      <c r="HX23" s="72"/>
      <c r="IH23" s="72"/>
    </row>
    <row r="24" spans="1:242" s="1" customFormat="1" x14ac:dyDescent="0.3">
      <c r="A24" s="624" t="str">
        <f ca="1">IF(ISBLANK('Data Summary'!A26),"",'Data Summary'!A26)</f>
        <v/>
      </c>
      <c r="B24" s="66"/>
      <c r="C24" s="18"/>
      <c r="D24" s="32"/>
      <c r="E24" s="32"/>
      <c r="F24" s="32"/>
      <c r="G24" s="32"/>
      <c r="H24" s="32"/>
      <c r="I24" s="33"/>
      <c r="J24" s="9"/>
      <c r="K24" s="13"/>
      <c r="L24" s="66"/>
      <c r="M24" s="18"/>
      <c r="N24" s="32"/>
      <c r="O24" s="32"/>
      <c r="P24" s="32"/>
      <c r="Q24" s="32"/>
      <c r="R24" s="32"/>
      <c r="S24" s="33"/>
      <c r="T24" s="9"/>
      <c r="U24" s="13"/>
      <c r="V24" s="66"/>
      <c r="W24" s="18"/>
      <c r="X24" s="32"/>
      <c r="Y24" s="32"/>
      <c r="Z24" s="32"/>
      <c r="AA24" s="32"/>
      <c r="AB24" s="32"/>
      <c r="AC24" s="33"/>
      <c r="AD24" s="9"/>
      <c r="AE24" s="13"/>
      <c r="AF24" s="66"/>
      <c r="AG24" s="18"/>
      <c r="AH24" s="32"/>
      <c r="AI24" s="32"/>
      <c r="AJ24" s="32"/>
      <c r="AK24" s="32"/>
      <c r="AL24" s="32"/>
      <c r="AM24" s="33"/>
      <c r="AN24" s="9"/>
      <c r="AO24" s="13"/>
      <c r="AP24" s="66"/>
      <c r="AQ24" s="18"/>
      <c r="AR24" s="32"/>
      <c r="AS24" s="32"/>
      <c r="AT24" s="32"/>
      <c r="AU24" s="32"/>
      <c r="AV24" s="32"/>
      <c r="AW24" s="33"/>
      <c r="AX24" s="9"/>
      <c r="AY24" s="13"/>
      <c r="AZ24" s="66"/>
      <c r="BA24" s="18"/>
      <c r="BB24" s="32"/>
      <c r="BC24" s="32"/>
      <c r="BD24" s="32"/>
      <c r="BE24" s="32"/>
      <c r="BF24" s="32"/>
      <c r="BG24" s="33"/>
      <c r="BH24" s="9"/>
      <c r="BI24" s="13"/>
      <c r="BJ24" s="66"/>
      <c r="BK24" s="18"/>
      <c r="BL24" s="32"/>
      <c r="BM24" s="32"/>
      <c r="BN24" s="32"/>
      <c r="BO24" s="32"/>
      <c r="BP24" s="32"/>
      <c r="BQ24" s="33"/>
      <c r="BR24" s="9"/>
      <c r="BS24" s="13"/>
      <c r="BT24" s="66"/>
      <c r="BU24" s="18"/>
      <c r="BV24" s="32"/>
      <c r="BW24" s="32"/>
      <c r="BX24" s="32"/>
      <c r="BY24" s="32"/>
      <c r="BZ24" s="32"/>
      <c r="CA24" s="33"/>
      <c r="CB24" s="9"/>
      <c r="CC24" s="13"/>
      <c r="CD24" s="66"/>
      <c r="CE24" s="18"/>
      <c r="CF24" s="32"/>
      <c r="CG24" s="32"/>
      <c r="CH24" s="32"/>
      <c r="CI24" s="32"/>
      <c r="CJ24" s="32"/>
      <c r="CK24" s="33"/>
      <c r="CL24" s="9"/>
      <c r="CM24" s="13"/>
      <c r="CN24" s="66"/>
      <c r="CO24" s="18"/>
      <c r="CP24" s="32"/>
      <c r="CQ24" s="32"/>
      <c r="CR24" s="32"/>
      <c r="CS24" s="32"/>
      <c r="CT24" s="32"/>
      <c r="CU24" s="33"/>
      <c r="CV24" s="9"/>
      <c r="CW24" s="13"/>
      <c r="CX24" s="66"/>
      <c r="CY24" s="18"/>
      <c r="CZ24" s="32"/>
      <c r="DA24" s="32"/>
      <c r="DB24" s="32"/>
      <c r="DC24" s="32"/>
      <c r="DD24" s="32"/>
      <c r="DE24" s="33"/>
      <c r="DF24" s="9"/>
      <c r="DG24" s="13"/>
      <c r="DH24" s="66"/>
      <c r="DI24" s="18"/>
      <c r="DJ24" s="32"/>
      <c r="DK24" s="32"/>
      <c r="DL24" s="32"/>
      <c r="DM24" s="32"/>
      <c r="DN24" s="32"/>
      <c r="DO24" s="33"/>
      <c r="DP24" s="9"/>
      <c r="DQ24" s="13"/>
      <c r="DR24" s="66"/>
      <c r="DS24" s="18"/>
      <c r="DT24" s="32"/>
      <c r="DU24" s="32"/>
      <c r="DV24" s="32"/>
      <c r="DW24" s="32"/>
      <c r="DX24" s="32"/>
      <c r="DY24" s="33"/>
      <c r="DZ24" s="9"/>
      <c r="EA24" s="13"/>
      <c r="EB24" s="66"/>
      <c r="EC24" s="18"/>
      <c r="ED24" s="32"/>
      <c r="EE24" s="32"/>
      <c r="EF24" s="32"/>
      <c r="EG24" s="32"/>
      <c r="EH24" s="32"/>
      <c r="EI24" s="33"/>
      <c r="EJ24" s="9"/>
      <c r="EK24" s="13"/>
      <c r="EL24" s="66"/>
      <c r="EM24" s="18"/>
      <c r="EN24" s="32"/>
      <c r="EO24" s="32"/>
      <c r="EP24" s="32"/>
      <c r="EQ24" s="32"/>
      <c r="ER24" s="32"/>
      <c r="ES24" s="33"/>
      <c r="ET24" s="9"/>
      <c r="EU24" s="13"/>
      <c r="EV24" s="72"/>
      <c r="FF24" s="72"/>
      <c r="FP24" s="72"/>
      <c r="FZ24" s="72"/>
      <c r="GJ24" s="72"/>
      <c r="GT24" s="72"/>
      <c r="HD24" s="72"/>
      <c r="HN24" s="72"/>
      <c r="HX24" s="72"/>
      <c r="IH24" s="72"/>
    </row>
    <row r="25" spans="1:242" s="1" customFormat="1" x14ac:dyDescent="0.3">
      <c r="A25" s="624" t="str">
        <f ca="1">IF(ISBLANK('Data Summary'!A27),"",'Data Summary'!A27)</f>
        <v/>
      </c>
      <c r="B25" s="66"/>
      <c r="C25" s="18"/>
      <c r="D25" s="32"/>
      <c r="E25" s="32"/>
      <c r="F25" s="32"/>
      <c r="G25" s="32"/>
      <c r="H25" s="32"/>
      <c r="I25" s="33"/>
      <c r="J25" s="9"/>
      <c r="K25" s="13"/>
      <c r="L25" s="66"/>
      <c r="M25" s="18"/>
      <c r="N25" s="32"/>
      <c r="O25" s="32"/>
      <c r="P25" s="32"/>
      <c r="Q25" s="32"/>
      <c r="R25" s="32"/>
      <c r="S25" s="33"/>
      <c r="T25" s="9"/>
      <c r="U25" s="13"/>
      <c r="V25" s="66"/>
      <c r="W25" s="18"/>
      <c r="X25" s="32"/>
      <c r="Y25" s="32"/>
      <c r="Z25" s="32"/>
      <c r="AA25" s="32"/>
      <c r="AB25" s="32"/>
      <c r="AC25" s="33"/>
      <c r="AD25" s="9"/>
      <c r="AE25" s="13"/>
      <c r="AF25" s="66"/>
      <c r="AG25" s="18"/>
      <c r="AH25" s="32"/>
      <c r="AI25" s="32"/>
      <c r="AJ25" s="32"/>
      <c r="AK25" s="32"/>
      <c r="AL25" s="32"/>
      <c r="AM25" s="33"/>
      <c r="AN25" s="9"/>
      <c r="AO25" s="13"/>
      <c r="AP25" s="66"/>
      <c r="AQ25" s="18"/>
      <c r="AR25" s="32"/>
      <c r="AS25" s="32"/>
      <c r="AT25" s="32"/>
      <c r="AU25" s="32"/>
      <c r="AV25" s="32"/>
      <c r="AW25" s="33"/>
      <c r="AX25" s="9"/>
      <c r="AY25" s="13"/>
      <c r="AZ25" s="66"/>
      <c r="BA25" s="18"/>
      <c r="BB25" s="32"/>
      <c r="BC25" s="32"/>
      <c r="BD25" s="32"/>
      <c r="BE25" s="32"/>
      <c r="BF25" s="32"/>
      <c r="BG25" s="33"/>
      <c r="BH25" s="9"/>
      <c r="BI25" s="13"/>
      <c r="BJ25" s="66"/>
      <c r="BK25" s="18"/>
      <c r="BL25" s="32"/>
      <c r="BM25" s="32"/>
      <c r="BN25" s="32"/>
      <c r="BO25" s="32"/>
      <c r="BP25" s="32"/>
      <c r="BQ25" s="33"/>
      <c r="BR25" s="9"/>
      <c r="BS25" s="13"/>
      <c r="BT25" s="66"/>
      <c r="BU25" s="18"/>
      <c r="BV25" s="32"/>
      <c r="BW25" s="32"/>
      <c r="BX25" s="32"/>
      <c r="BY25" s="32"/>
      <c r="BZ25" s="32"/>
      <c r="CA25" s="33"/>
      <c r="CB25" s="9"/>
      <c r="CC25" s="13"/>
      <c r="CD25" s="66"/>
      <c r="CE25" s="18"/>
      <c r="CF25" s="32"/>
      <c r="CG25" s="32"/>
      <c r="CH25" s="32"/>
      <c r="CI25" s="32"/>
      <c r="CJ25" s="32"/>
      <c r="CK25" s="33"/>
      <c r="CL25" s="9"/>
      <c r="CM25" s="13"/>
      <c r="CN25" s="66"/>
      <c r="CO25" s="18"/>
      <c r="CP25" s="32"/>
      <c r="CQ25" s="32"/>
      <c r="CR25" s="32"/>
      <c r="CS25" s="32"/>
      <c r="CT25" s="32"/>
      <c r="CU25" s="33"/>
      <c r="CV25" s="9"/>
      <c r="CW25" s="13"/>
      <c r="CX25" s="66"/>
      <c r="CY25" s="18"/>
      <c r="CZ25" s="32"/>
      <c r="DA25" s="32"/>
      <c r="DB25" s="32"/>
      <c r="DC25" s="32"/>
      <c r="DD25" s="32"/>
      <c r="DE25" s="33"/>
      <c r="DF25" s="9"/>
      <c r="DG25" s="13"/>
      <c r="DH25" s="66"/>
      <c r="DI25" s="18"/>
      <c r="DJ25" s="32"/>
      <c r="DK25" s="32"/>
      <c r="DL25" s="32"/>
      <c r="DM25" s="32"/>
      <c r="DN25" s="32"/>
      <c r="DO25" s="33"/>
      <c r="DP25" s="9"/>
      <c r="DQ25" s="13"/>
      <c r="DR25" s="66"/>
      <c r="DS25" s="18"/>
      <c r="DT25" s="32"/>
      <c r="DU25" s="32"/>
      <c r="DV25" s="32"/>
      <c r="DW25" s="32"/>
      <c r="DX25" s="32"/>
      <c r="DY25" s="33"/>
      <c r="DZ25" s="9"/>
      <c r="EA25" s="13"/>
      <c r="EB25" s="66"/>
      <c r="EC25" s="18"/>
      <c r="ED25" s="32"/>
      <c r="EE25" s="32"/>
      <c r="EF25" s="32"/>
      <c r="EG25" s="32"/>
      <c r="EH25" s="32"/>
      <c r="EI25" s="33"/>
      <c r="EJ25" s="9"/>
      <c r="EK25" s="13"/>
      <c r="EL25" s="66"/>
      <c r="EM25" s="18"/>
      <c r="EN25" s="32"/>
      <c r="EO25" s="32"/>
      <c r="EP25" s="32"/>
      <c r="EQ25" s="32"/>
      <c r="ER25" s="32"/>
      <c r="ES25" s="33"/>
      <c r="ET25" s="9"/>
      <c r="EU25" s="13"/>
      <c r="EV25" s="72"/>
      <c r="FF25" s="72"/>
      <c r="FP25" s="72"/>
      <c r="FZ25" s="72"/>
      <c r="GJ25" s="72"/>
      <c r="GT25" s="72"/>
      <c r="HD25" s="72"/>
      <c r="HN25" s="72"/>
      <c r="HX25" s="72"/>
      <c r="IH25" s="72"/>
    </row>
    <row r="26" spans="1:242" s="1" customFormat="1" x14ac:dyDescent="0.3">
      <c r="A26" s="624" t="str">
        <f ca="1">IF(ISBLANK('Data Summary'!A28),"",'Data Summary'!A28)</f>
        <v/>
      </c>
      <c r="B26" s="66"/>
      <c r="C26" s="18"/>
      <c r="D26" s="4"/>
      <c r="E26" s="4"/>
      <c r="F26" s="4"/>
      <c r="G26" s="4"/>
      <c r="H26" s="4"/>
      <c r="I26" s="23"/>
      <c r="J26" s="9"/>
      <c r="K26" s="13"/>
      <c r="L26" s="66"/>
      <c r="M26" s="18"/>
      <c r="N26" s="4"/>
      <c r="O26" s="4"/>
      <c r="P26" s="4"/>
      <c r="Q26" s="4"/>
      <c r="R26" s="4"/>
      <c r="S26" s="23"/>
      <c r="T26" s="9"/>
      <c r="U26" s="13"/>
      <c r="V26" s="66"/>
      <c r="W26" s="74"/>
      <c r="X26" s="4"/>
      <c r="Y26" s="4"/>
      <c r="Z26" s="4"/>
      <c r="AA26" s="4"/>
      <c r="AB26" s="4"/>
      <c r="AC26" s="23"/>
      <c r="AD26" s="9"/>
      <c r="AE26" s="13"/>
      <c r="AF26" s="66"/>
      <c r="AG26" s="74"/>
      <c r="AH26" s="4"/>
      <c r="AI26" s="4"/>
      <c r="AJ26" s="4"/>
      <c r="AK26" s="4"/>
      <c r="AL26" s="4"/>
      <c r="AM26" s="23"/>
      <c r="AN26" s="9"/>
      <c r="AO26" s="13"/>
      <c r="AP26" s="66"/>
      <c r="AQ26" s="74"/>
      <c r="AR26" s="4"/>
      <c r="AS26" s="4"/>
      <c r="AT26" s="4"/>
      <c r="AU26" s="4"/>
      <c r="AV26" s="4"/>
      <c r="AW26" s="23"/>
      <c r="AX26" s="9"/>
      <c r="AY26" s="13"/>
      <c r="AZ26" s="66"/>
      <c r="BA26" s="74"/>
      <c r="BB26" s="4"/>
      <c r="BC26" s="4"/>
      <c r="BD26" s="4"/>
      <c r="BE26" s="4"/>
      <c r="BF26" s="4"/>
      <c r="BG26" s="23"/>
      <c r="BH26" s="9"/>
      <c r="BI26" s="13"/>
      <c r="BJ26" s="66"/>
      <c r="BK26" s="74"/>
      <c r="BL26" s="4"/>
      <c r="BM26" s="4"/>
      <c r="BN26" s="4"/>
      <c r="BO26" s="4"/>
      <c r="BP26" s="4"/>
      <c r="BQ26" s="23"/>
      <c r="BR26" s="9"/>
      <c r="BS26" s="13"/>
      <c r="BT26" s="66"/>
      <c r="BU26" s="74"/>
      <c r="BV26" s="4"/>
      <c r="BW26" s="4"/>
      <c r="BX26" s="4"/>
      <c r="BY26" s="4"/>
      <c r="BZ26" s="4"/>
      <c r="CA26" s="23"/>
      <c r="CB26" s="9"/>
      <c r="CC26" s="13"/>
      <c r="CD26" s="66"/>
      <c r="CE26" s="74"/>
      <c r="CF26" s="4"/>
      <c r="CG26" s="4"/>
      <c r="CH26" s="4"/>
      <c r="CI26" s="4"/>
      <c r="CJ26" s="4"/>
      <c r="CK26" s="23"/>
      <c r="CL26" s="9"/>
      <c r="CM26" s="13"/>
      <c r="CN26" s="66"/>
      <c r="CO26" s="74"/>
      <c r="CP26" s="4"/>
      <c r="CQ26" s="4"/>
      <c r="CR26" s="4"/>
      <c r="CS26" s="4"/>
      <c r="CT26" s="4"/>
      <c r="CU26" s="23"/>
      <c r="CV26" s="9"/>
      <c r="CW26" s="13"/>
      <c r="CX26" s="66"/>
      <c r="CY26" s="74"/>
      <c r="CZ26" s="4"/>
      <c r="DA26" s="4"/>
      <c r="DB26" s="4"/>
      <c r="DC26" s="4"/>
      <c r="DD26" s="4"/>
      <c r="DE26" s="23"/>
      <c r="DF26" s="9"/>
      <c r="DG26" s="13"/>
      <c r="DH26" s="66"/>
      <c r="DI26" s="74"/>
      <c r="DJ26" s="4"/>
      <c r="DK26" s="4"/>
      <c r="DL26" s="4"/>
      <c r="DM26" s="4"/>
      <c r="DN26" s="4"/>
      <c r="DO26" s="23"/>
      <c r="DP26" s="9"/>
      <c r="DQ26" s="13"/>
      <c r="DR26" s="66"/>
      <c r="DS26" s="74"/>
      <c r="DT26" s="4"/>
      <c r="DU26" s="4"/>
      <c r="DV26" s="4"/>
      <c r="DW26" s="4"/>
      <c r="DX26" s="4"/>
      <c r="DY26" s="23"/>
      <c r="DZ26" s="9"/>
      <c r="EA26" s="13"/>
      <c r="EB26" s="66"/>
      <c r="EC26" s="74"/>
      <c r="ED26" s="4"/>
      <c r="EE26" s="4"/>
      <c r="EF26" s="4"/>
      <c r="EG26" s="4"/>
      <c r="EH26" s="4"/>
      <c r="EI26" s="23"/>
      <c r="EJ26" s="9"/>
      <c r="EK26" s="13"/>
      <c r="EL26" s="66"/>
      <c r="EM26" s="74"/>
      <c r="EN26" s="4"/>
      <c r="EO26" s="4"/>
      <c r="EP26" s="4"/>
      <c r="EQ26" s="4"/>
      <c r="ER26" s="4"/>
      <c r="ES26" s="23"/>
      <c r="ET26" s="9"/>
      <c r="EU26" s="13"/>
      <c r="EV26" s="72"/>
      <c r="FF26" s="72"/>
      <c r="FP26" s="72"/>
      <c r="FZ26" s="72"/>
      <c r="GJ26" s="72"/>
      <c r="GT26" s="72"/>
      <c r="HD26" s="72"/>
      <c r="HN26" s="72"/>
      <c r="HX26" s="72"/>
      <c r="IH26" s="72"/>
    </row>
    <row r="27" spans="1:242" s="1" customFormat="1" ht="93" customHeight="1" x14ac:dyDescent="0.3">
      <c r="A27" s="192" t="str">
        <f ca="1">IF(ISBLANK('Data Summary'!A29),"",'Data Summary'!A29)</f>
        <v/>
      </c>
      <c r="B27" s="67" t="str">
        <f>HLOOKUP(Introduction!$G$4,nametranslations,111,FALSE)</f>
        <v>Notes</v>
      </c>
      <c r="C27" s="369" t="s">
        <v>163</v>
      </c>
      <c r="D27" s="369"/>
      <c r="E27" s="369"/>
      <c r="F27" s="369"/>
      <c r="G27" s="369"/>
      <c r="H27" s="369"/>
      <c r="I27" s="370"/>
      <c r="J27" s="9"/>
      <c r="K27" s="13"/>
      <c r="L27" s="67" t="str">
        <f>HLOOKUP(Introduction!$G$4,nametranslations,111,FALSE)</f>
        <v>Notes</v>
      </c>
      <c r="M27" s="369" t="s">
        <v>165</v>
      </c>
      <c r="N27" s="369"/>
      <c r="O27" s="369"/>
      <c r="P27" s="369"/>
      <c r="Q27" s="369"/>
      <c r="R27" s="369"/>
      <c r="S27" s="370"/>
      <c r="T27" s="9"/>
      <c r="U27" s="13"/>
      <c r="V27" s="67" t="str">
        <f>HLOOKUP(Introduction!$G$4,nametranslations,111,FALSE)</f>
        <v>Notes</v>
      </c>
      <c r="W27" s="371" t="s">
        <v>210</v>
      </c>
      <c r="X27" s="371"/>
      <c r="Y27" s="371"/>
      <c r="Z27" s="371"/>
      <c r="AA27" s="371"/>
      <c r="AB27" s="371"/>
      <c r="AC27" s="370"/>
      <c r="AD27" s="9"/>
      <c r="AE27" s="13"/>
      <c r="AF27" s="67" t="str">
        <f>HLOOKUP(Introduction!$G$4,nametranslations,111,FALSE)</f>
        <v>Notes</v>
      </c>
      <c r="AG27" s="371" t="s">
        <v>215</v>
      </c>
      <c r="AH27" s="371"/>
      <c r="AI27" s="371"/>
      <c r="AJ27" s="371"/>
      <c r="AK27" s="371"/>
      <c r="AL27" s="371"/>
      <c r="AM27" s="370"/>
      <c r="AN27" s="9"/>
      <c r="AO27" s="13"/>
      <c r="AP27" s="67" t="str">
        <f>HLOOKUP(Introduction!$G$4,nametranslations,111,FALSE)</f>
        <v>Notes</v>
      </c>
      <c r="AQ27" s="365" t="s">
        <v>213</v>
      </c>
      <c r="AR27" s="366"/>
      <c r="AS27" s="366"/>
      <c r="AT27" s="366"/>
      <c r="AU27" s="366"/>
      <c r="AV27" s="366"/>
      <c r="AW27" s="367"/>
      <c r="AX27" s="9"/>
      <c r="AY27" s="13"/>
      <c r="AZ27" s="67" t="str">
        <f>HLOOKUP(Introduction!$G$4,nametranslations,111,FALSE)</f>
        <v>Notes</v>
      </c>
      <c r="BA27" s="371" t="s">
        <v>210</v>
      </c>
      <c r="BB27" s="371"/>
      <c r="BC27" s="371"/>
      <c r="BD27" s="371"/>
      <c r="BE27" s="371"/>
      <c r="BF27" s="371"/>
      <c r="BG27" s="370"/>
      <c r="BH27" s="9"/>
      <c r="BI27" s="13"/>
      <c r="BJ27" s="67" t="str">
        <f>HLOOKUP(Introduction!$G$4,nametranslations,111,FALSE)</f>
        <v>Notes</v>
      </c>
      <c r="BK27" s="371"/>
      <c r="BL27" s="371"/>
      <c r="BM27" s="371"/>
      <c r="BN27" s="371"/>
      <c r="BO27" s="371"/>
      <c r="BP27" s="371"/>
      <c r="BQ27" s="370"/>
      <c r="BR27" s="9"/>
      <c r="BS27" s="13"/>
      <c r="BT27" s="67" t="str">
        <f>HLOOKUP(Introduction!$G$4,nametranslations,111,FALSE)</f>
        <v>Notes</v>
      </c>
      <c r="BU27" s="371" t="s">
        <v>210</v>
      </c>
      <c r="BV27" s="371"/>
      <c r="BW27" s="371"/>
      <c r="BX27" s="371"/>
      <c r="BY27" s="371"/>
      <c r="BZ27" s="371"/>
      <c r="CA27" s="370"/>
      <c r="CB27" s="9"/>
      <c r="CC27" s="13"/>
      <c r="CD27" s="67" t="str">
        <f>HLOOKUP(Introduction!$G$4,nametranslations,111,FALSE)</f>
        <v>Notes</v>
      </c>
      <c r="CE27" s="371"/>
      <c r="CF27" s="371"/>
      <c r="CG27" s="371"/>
      <c r="CH27" s="371"/>
      <c r="CI27" s="371"/>
      <c r="CJ27" s="371"/>
      <c r="CK27" s="370"/>
      <c r="CL27" s="9"/>
      <c r="CM27" s="13"/>
      <c r="CN27" s="67" t="str">
        <f>HLOOKUP(Introduction!$G$4,nametranslations,111,FALSE)</f>
        <v>Notes</v>
      </c>
      <c r="CO27" s="365" t="s">
        <v>261</v>
      </c>
      <c r="CP27" s="366"/>
      <c r="CQ27" s="366"/>
      <c r="CR27" s="366"/>
      <c r="CS27" s="366"/>
      <c r="CT27" s="366"/>
      <c r="CU27" s="367"/>
      <c r="CV27" s="9"/>
      <c r="CW27" s="13"/>
      <c r="CX27" s="67" t="str">
        <f>HLOOKUP(Introduction!$G$4,nametranslations,111,FALSE)</f>
        <v>Notes</v>
      </c>
      <c r="CY27" s="365" t="s">
        <v>312</v>
      </c>
      <c r="CZ27" s="366"/>
      <c r="DA27" s="366"/>
      <c r="DB27" s="366"/>
      <c r="DC27" s="366"/>
      <c r="DD27" s="366"/>
      <c r="DE27" s="367"/>
      <c r="DF27" s="9"/>
      <c r="DG27" s="13"/>
      <c r="DH27" s="67" t="str">
        <f>HLOOKUP(Introduction!$G$4,nametranslations,111,FALSE)</f>
        <v>Notes</v>
      </c>
      <c r="DI27" s="371"/>
      <c r="DJ27" s="371"/>
      <c r="DK27" s="371"/>
      <c r="DL27" s="371"/>
      <c r="DM27" s="371"/>
      <c r="DN27" s="371"/>
      <c r="DO27" s="370"/>
      <c r="DP27" s="9"/>
      <c r="DQ27" s="13"/>
      <c r="DR27" s="67" t="str">
        <f>HLOOKUP(Introduction!$G$4,nametranslations,111,FALSE)</f>
        <v>Notes</v>
      </c>
      <c r="DS27" s="365" t="s">
        <v>303</v>
      </c>
      <c r="DT27" s="366"/>
      <c r="DU27" s="366"/>
      <c r="DV27" s="366"/>
      <c r="DW27" s="366"/>
      <c r="DX27" s="366"/>
      <c r="DY27" s="367"/>
      <c r="DZ27" s="9"/>
      <c r="EA27" s="13"/>
      <c r="EB27" s="67" t="str">
        <f>HLOOKUP(Introduction!$G$4,nametranslations,111,FALSE)</f>
        <v>Notes</v>
      </c>
      <c r="EC27" s="371" t="s">
        <v>300</v>
      </c>
      <c r="ED27" s="371"/>
      <c r="EE27" s="371"/>
      <c r="EF27" s="371"/>
      <c r="EG27" s="371"/>
      <c r="EH27" s="371"/>
      <c r="EI27" s="370"/>
      <c r="EJ27" s="9"/>
      <c r="EK27" s="13"/>
      <c r="EL27" s="67"/>
      <c r="EM27" s="371"/>
      <c r="EN27" s="371"/>
      <c r="EO27" s="371"/>
      <c r="EP27" s="371"/>
      <c r="EQ27" s="371"/>
      <c r="ER27" s="371"/>
      <c r="ES27" s="370"/>
      <c r="ET27" s="9"/>
      <c r="EU27" s="13"/>
      <c r="EV27" s="72"/>
      <c r="FF27" s="72"/>
      <c r="FP27" s="72"/>
      <c r="FZ27" s="72"/>
      <c r="GJ27" s="72"/>
      <c r="GT27" s="72"/>
      <c r="HD27" s="72"/>
      <c r="HN27" s="72"/>
      <c r="HX27" s="72"/>
      <c r="IH27" s="72"/>
    </row>
    <row r="28" spans="1:242" s="1" customFormat="1" ht="15.75" customHeight="1" x14ac:dyDescent="0.3">
      <c r="A28" s="192" t="str">
        <f ca="1">IF(ISBLANK('Data Summary'!A30),"",'Data Summary'!A30)</f>
        <v/>
      </c>
      <c r="B28" s="67"/>
      <c r="C28" s="10" t="str">
        <f>HLOOKUP(Introduction!$G$4,nametranslations,112,FALSE)</f>
        <v>Facility estimate used</v>
      </c>
      <c r="D28" s="56"/>
      <c r="E28" s="56"/>
      <c r="F28" s="56"/>
      <c r="G28" s="56"/>
      <c r="H28" s="56"/>
      <c r="I28" s="50"/>
      <c r="J28" s="9"/>
      <c r="K28" s="13"/>
      <c r="L28" s="67"/>
      <c r="M28" s="10" t="str">
        <f>HLOOKUP(Introduction!$G$4,nametranslations,112,FALSE)</f>
        <v>Facility estimate used</v>
      </c>
      <c r="N28" s="56"/>
      <c r="O28" s="56"/>
      <c r="P28" s="56"/>
      <c r="Q28" s="56"/>
      <c r="R28" s="56"/>
      <c r="S28" s="50"/>
      <c r="T28" s="9"/>
      <c r="U28" s="13"/>
      <c r="V28" s="67"/>
      <c r="W28" s="10" t="str">
        <f>HLOOKUP(Introduction!$G$4,nametranslations,112,FALSE)</f>
        <v>Facility estimate used</v>
      </c>
      <c r="X28" s="28" t="s">
        <v>143</v>
      </c>
      <c r="Y28" s="28"/>
      <c r="Z28" s="28"/>
      <c r="AA28" s="28"/>
      <c r="AB28" s="28" t="s">
        <v>143</v>
      </c>
      <c r="AC28" s="49" t="s">
        <v>143</v>
      </c>
      <c r="AD28" s="9"/>
      <c r="AE28" s="13"/>
      <c r="AF28" s="67"/>
      <c r="AG28" s="10" t="str">
        <f>HLOOKUP(Introduction!$G$4,nametranslations,112,FALSE)</f>
        <v>Facility estimate used</v>
      </c>
      <c r="AH28" s="28" t="s">
        <v>143</v>
      </c>
      <c r="AI28" s="28"/>
      <c r="AJ28" s="28"/>
      <c r="AK28" s="28"/>
      <c r="AL28" s="28" t="s">
        <v>143</v>
      </c>
      <c r="AM28" s="49" t="s">
        <v>143</v>
      </c>
      <c r="AN28" s="9"/>
      <c r="AO28" s="13"/>
      <c r="AP28" s="67"/>
      <c r="AQ28" s="10" t="str">
        <f>HLOOKUP(Introduction!$G$4,nametranslations,112,FALSE)</f>
        <v>Facility estimate used</v>
      </c>
      <c r="AR28" s="28"/>
      <c r="AS28" s="28"/>
      <c r="AT28" s="28"/>
      <c r="AU28" s="28"/>
      <c r="AV28" s="28"/>
      <c r="AW28" s="49"/>
      <c r="AX28" s="9"/>
      <c r="AY28" s="13"/>
      <c r="AZ28" s="67"/>
      <c r="BA28" s="10" t="str">
        <f>HLOOKUP(Introduction!$G$4,nametranslations,112,FALSE)</f>
        <v>Facility estimate used</v>
      </c>
      <c r="BB28" s="28" t="s">
        <v>143</v>
      </c>
      <c r="BC28" s="28"/>
      <c r="BD28" s="28"/>
      <c r="BE28" s="28"/>
      <c r="BF28" s="28" t="s">
        <v>143</v>
      </c>
      <c r="BG28" s="49" t="s">
        <v>143</v>
      </c>
      <c r="BH28" s="9"/>
      <c r="BI28" s="13"/>
      <c r="BJ28" s="67"/>
      <c r="BK28" s="10" t="str">
        <f>HLOOKUP(Introduction!$G$4,nametranslations,112,FALSE)</f>
        <v>Facility estimate used</v>
      </c>
      <c r="BL28" s="28"/>
      <c r="BM28" s="28"/>
      <c r="BN28" s="28"/>
      <c r="BO28" s="28"/>
      <c r="BP28" s="28"/>
      <c r="BQ28" s="49"/>
      <c r="BR28" s="9"/>
      <c r="BS28" s="13"/>
      <c r="BT28" s="67"/>
      <c r="BU28" s="10" t="str">
        <f>HLOOKUP(Introduction!$G$4,nametranslations,112,FALSE)</f>
        <v>Facility estimate used</v>
      </c>
      <c r="BV28" s="28" t="s">
        <v>143</v>
      </c>
      <c r="BW28" s="28"/>
      <c r="BX28" s="28"/>
      <c r="BY28" s="28"/>
      <c r="BZ28" s="28" t="s">
        <v>143</v>
      </c>
      <c r="CA28" s="49" t="s">
        <v>143</v>
      </c>
      <c r="CB28" s="9"/>
      <c r="CC28" s="13"/>
      <c r="CD28" s="67"/>
      <c r="CE28" s="10" t="str">
        <f>HLOOKUP(Introduction!$G$4,nametranslations,112,FALSE)</f>
        <v>Facility estimate used</v>
      </c>
      <c r="CF28" s="28"/>
      <c r="CG28" s="28"/>
      <c r="CH28" s="28"/>
      <c r="CI28" s="28"/>
      <c r="CJ28" s="28"/>
      <c r="CK28" s="49"/>
      <c r="CL28" s="9"/>
      <c r="CM28" s="13"/>
      <c r="CN28" s="67"/>
      <c r="CO28" s="10" t="str">
        <f>HLOOKUP(Introduction!$G$4,nametranslations,112,FALSE)</f>
        <v>Facility estimate used</v>
      </c>
      <c r="CP28" s="28" t="s">
        <v>209</v>
      </c>
      <c r="CQ28" s="28"/>
      <c r="CR28" s="28"/>
      <c r="CS28" s="28"/>
      <c r="CT28" s="28"/>
      <c r="CU28" s="49"/>
      <c r="CV28" s="9"/>
      <c r="CW28" s="13"/>
      <c r="CX28" s="67"/>
      <c r="CY28" s="10" t="str">
        <f>HLOOKUP(Introduction!$G$4,nametranslations,112,FALSE)</f>
        <v>Facility estimate used</v>
      </c>
      <c r="CZ28" s="28" t="s">
        <v>143</v>
      </c>
      <c r="DA28" s="28"/>
      <c r="DB28" s="28"/>
      <c r="DC28" s="28"/>
      <c r="DD28" s="28"/>
      <c r="DE28" s="49"/>
      <c r="DF28" s="9"/>
      <c r="DG28" s="13"/>
      <c r="DH28" s="67"/>
      <c r="DI28" s="10" t="str">
        <f>HLOOKUP(Introduction!$G$4,nametranslations,112,FALSE)</f>
        <v>Facility estimate used</v>
      </c>
      <c r="DJ28" s="28"/>
      <c r="DK28" s="28"/>
      <c r="DL28" s="28"/>
      <c r="DM28" s="28"/>
      <c r="DN28" s="28"/>
      <c r="DO28" s="49"/>
      <c r="DP28" s="9"/>
      <c r="DQ28" s="13"/>
      <c r="DR28" s="67"/>
      <c r="DS28" s="10" t="str">
        <f>HLOOKUP(Introduction!$G$4,nametranslations,112,FALSE)</f>
        <v>Facility estimate used</v>
      </c>
      <c r="DT28" s="28"/>
      <c r="DU28" s="28"/>
      <c r="DV28" s="28"/>
      <c r="DW28" s="28" t="s">
        <v>209</v>
      </c>
      <c r="DX28" s="28"/>
      <c r="DY28" s="49"/>
      <c r="DZ28" s="9"/>
      <c r="EA28" s="13"/>
      <c r="EB28" s="67"/>
      <c r="EC28" s="10" t="str">
        <f>HLOOKUP(Introduction!$G$4,nametranslations,112,FALSE)</f>
        <v>Facility estimate used</v>
      </c>
      <c r="ED28" s="28"/>
      <c r="EE28" s="28"/>
      <c r="EF28" s="28"/>
      <c r="EG28" s="28"/>
      <c r="EH28" s="28"/>
      <c r="EI28" s="49"/>
      <c r="EJ28" s="9"/>
      <c r="EK28" s="13"/>
      <c r="EL28" s="67"/>
      <c r="EM28" s="10"/>
      <c r="EN28" s="28"/>
      <c r="EO28" s="28"/>
      <c r="EP28" s="28"/>
      <c r="EQ28" s="28"/>
      <c r="ER28" s="28"/>
      <c r="ES28" s="49"/>
      <c r="ET28" s="9"/>
      <c r="EU28" s="13"/>
      <c r="EV28" s="72"/>
      <c r="FF28" s="72"/>
      <c r="FP28" s="72"/>
      <c r="FZ28" s="72"/>
      <c r="GJ28" s="72"/>
      <c r="GT28" s="72"/>
      <c r="HD28" s="72"/>
      <c r="HN28" s="72"/>
      <c r="HX28" s="72"/>
      <c r="IH28" s="72"/>
    </row>
    <row r="29" spans="1:242" s="1" customFormat="1" ht="15" customHeight="1" x14ac:dyDescent="0.3">
      <c r="A29" s="192" t="str">
        <f ca="1">IF(ISBLANK('Data Summary'!A31),"",'Data Summary'!A31)</f>
        <v/>
      </c>
      <c r="B29" s="67"/>
      <c r="C29" s="10" t="str">
        <f>HLOOKUP(Introduction!$G$4,nametranslations,113,FALSE)</f>
        <v>Improved estimate used</v>
      </c>
      <c r="D29" s="28"/>
      <c r="E29" s="28"/>
      <c r="F29" s="28"/>
      <c r="G29" s="28"/>
      <c r="H29" s="28"/>
      <c r="I29" s="49"/>
      <c r="J29" s="9"/>
      <c r="K29" s="13"/>
      <c r="L29" s="67"/>
      <c r="M29" s="10" t="str">
        <f>HLOOKUP(Introduction!$G$4,nametranslations,113,FALSE)</f>
        <v>Improved estimate used</v>
      </c>
      <c r="N29" s="28"/>
      <c r="O29" s="28"/>
      <c r="P29" s="28"/>
      <c r="Q29" s="28"/>
      <c r="R29" s="28"/>
      <c r="S29" s="49"/>
      <c r="T29" s="9"/>
      <c r="U29" s="13"/>
      <c r="V29" s="67"/>
      <c r="W29" s="10" t="str">
        <f>HLOOKUP(Introduction!$G$4,nametranslations,113,FALSE)</f>
        <v>Improved estimate used</v>
      </c>
      <c r="X29" s="28" t="s">
        <v>209</v>
      </c>
      <c r="Y29" s="28"/>
      <c r="Z29" s="28"/>
      <c r="AA29" s="28"/>
      <c r="AB29" s="28" t="s">
        <v>209</v>
      </c>
      <c r="AC29" s="49" t="s">
        <v>209</v>
      </c>
      <c r="AD29" s="9"/>
      <c r="AE29" s="13"/>
      <c r="AF29" s="67"/>
      <c r="AG29" s="10" t="str">
        <f>HLOOKUP(Introduction!$G$4,nametranslations,113,FALSE)</f>
        <v>Improved estimate used</v>
      </c>
      <c r="AH29" s="28" t="s">
        <v>209</v>
      </c>
      <c r="AI29" s="28"/>
      <c r="AJ29" s="28"/>
      <c r="AK29" s="28"/>
      <c r="AL29" s="28" t="s">
        <v>209</v>
      </c>
      <c r="AM29" s="49" t="s">
        <v>209</v>
      </c>
      <c r="AN29" s="9"/>
      <c r="AO29" s="13"/>
      <c r="AP29" s="67"/>
      <c r="AQ29" s="10" t="str">
        <f>HLOOKUP(Introduction!$G$4,nametranslations,113,FALSE)</f>
        <v>Improved estimate used</v>
      </c>
      <c r="AR29" s="28"/>
      <c r="AS29" s="28"/>
      <c r="AT29" s="28"/>
      <c r="AU29" s="28"/>
      <c r="AV29" s="28"/>
      <c r="AW29" s="49"/>
      <c r="AX29" s="9"/>
      <c r="AY29" s="13"/>
      <c r="AZ29" s="67"/>
      <c r="BA29" s="10" t="str">
        <f>HLOOKUP(Introduction!$G$4,nametranslations,113,FALSE)</f>
        <v>Improved estimate used</v>
      </c>
      <c r="BB29" s="28" t="s">
        <v>209</v>
      </c>
      <c r="BC29" s="28"/>
      <c r="BD29" s="28"/>
      <c r="BE29" s="28"/>
      <c r="BF29" s="28" t="s">
        <v>209</v>
      </c>
      <c r="BG29" s="49" t="s">
        <v>209</v>
      </c>
      <c r="BH29" s="9"/>
      <c r="BI29" s="13"/>
      <c r="BJ29" s="67"/>
      <c r="BK29" s="10" t="str">
        <f>HLOOKUP(Introduction!$G$4,nametranslations,113,FALSE)</f>
        <v>Improved estimate used</v>
      </c>
      <c r="BL29" s="28"/>
      <c r="BM29" s="28"/>
      <c r="BN29" s="28"/>
      <c r="BO29" s="28"/>
      <c r="BP29" s="28"/>
      <c r="BQ29" s="49"/>
      <c r="BR29" s="9"/>
      <c r="BS29" s="13"/>
      <c r="BT29" s="67"/>
      <c r="BU29" s="10" t="str">
        <f>HLOOKUP(Introduction!$G$4,nametranslations,113,FALSE)</f>
        <v>Improved estimate used</v>
      </c>
      <c r="BV29" s="28" t="s">
        <v>209</v>
      </c>
      <c r="BW29" s="28"/>
      <c r="BX29" s="28"/>
      <c r="BY29" s="28"/>
      <c r="BZ29" s="28" t="s">
        <v>209</v>
      </c>
      <c r="CA29" s="49" t="s">
        <v>209</v>
      </c>
      <c r="CB29" s="9"/>
      <c r="CC29" s="13"/>
      <c r="CD29" s="67"/>
      <c r="CE29" s="10" t="str">
        <f>HLOOKUP(Introduction!$G$4,nametranslations,113,FALSE)</f>
        <v>Improved estimate used</v>
      </c>
      <c r="CF29" s="28"/>
      <c r="CG29" s="28"/>
      <c r="CH29" s="28"/>
      <c r="CI29" s="28"/>
      <c r="CJ29" s="28"/>
      <c r="CK29" s="49"/>
      <c r="CL29" s="9"/>
      <c r="CM29" s="13"/>
      <c r="CN29" s="67"/>
      <c r="CO29" s="10" t="str">
        <f>HLOOKUP(Introduction!$G$4,nametranslations,113,FALSE)</f>
        <v>Improved estimate used</v>
      </c>
      <c r="CP29" s="28" t="s">
        <v>209</v>
      </c>
      <c r="CQ29" s="28"/>
      <c r="CR29" s="28"/>
      <c r="CS29" s="28"/>
      <c r="CT29" s="28"/>
      <c r="CU29" s="49"/>
      <c r="CV29" s="9"/>
      <c r="CW29" s="13"/>
      <c r="CX29" s="67"/>
      <c r="CY29" s="10" t="str">
        <f>HLOOKUP(Introduction!$G$4,nametranslations,113,FALSE)</f>
        <v>Improved estimate used</v>
      </c>
      <c r="CZ29" s="28" t="s">
        <v>209</v>
      </c>
      <c r="DA29" s="28"/>
      <c r="DB29" s="28"/>
      <c r="DC29" s="28"/>
      <c r="DD29" s="28"/>
      <c r="DE29" s="49"/>
      <c r="DF29" s="9"/>
      <c r="DG29" s="13"/>
      <c r="DH29" s="67"/>
      <c r="DI29" s="10" t="str">
        <f>HLOOKUP(Introduction!$G$4,nametranslations,113,FALSE)</f>
        <v>Improved estimate used</v>
      </c>
      <c r="DJ29" s="28"/>
      <c r="DK29" s="28"/>
      <c r="DL29" s="28"/>
      <c r="DM29" s="28"/>
      <c r="DN29" s="28"/>
      <c r="DO29" s="49"/>
      <c r="DP29" s="9"/>
      <c r="DQ29" s="13"/>
      <c r="DR29" s="67"/>
      <c r="DS29" s="10" t="str">
        <f>HLOOKUP(Introduction!$G$4,nametranslations,113,FALSE)</f>
        <v>Improved estimate used</v>
      </c>
      <c r="DT29" s="28"/>
      <c r="DU29" s="28"/>
      <c r="DV29" s="28"/>
      <c r="DW29" s="28" t="s">
        <v>209</v>
      </c>
      <c r="DX29" s="28"/>
      <c r="DY29" s="49"/>
      <c r="DZ29" s="9"/>
      <c r="EA29" s="13"/>
      <c r="EB29" s="67"/>
      <c r="EC29" s="10" t="str">
        <f>HLOOKUP(Introduction!$G$4,nametranslations,113,FALSE)</f>
        <v>Improved estimate used</v>
      </c>
      <c r="ED29" s="28"/>
      <c r="EE29" s="28"/>
      <c r="EF29" s="28"/>
      <c r="EG29" s="28"/>
      <c r="EH29" s="28"/>
      <c r="EI29" s="49"/>
      <c r="EJ29" s="9"/>
      <c r="EK29" s="13"/>
      <c r="EL29" s="67"/>
      <c r="EM29" s="10"/>
      <c r="EN29" s="28"/>
      <c r="EO29" s="28"/>
      <c r="EP29" s="28"/>
      <c r="EQ29" s="28"/>
      <c r="ER29" s="28"/>
      <c r="ES29" s="49"/>
      <c r="ET29" s="9"/>
      <c r="EU29" s="13"/>
      <c r="EV29" s="72"/>
      <c r="FF29" s="72"/>
      <c r="FP29" s="72"/>
      <c r="FZ29" s="72"/>
      <c r="GJ29" s="72"/>
      <c r="GT29" s="72"/>
      <c r="HD29" s="72"/>
      <c r="HN29" s="72"/>
      <c r="HX29" s="72"/>
      <c r="IH29" s="72"/>
    </row>
    <row r="30" spans="1:242" s="1" customFormat="1" ht="21" customHeight="1" x14ac:dyDescent="0.3">
      <c r="A30" s="192" t="str">
        <f ca="1">IF(ISBLANK('Data Summary'!A32),"",'Data Summary'!A32)</f>
        <v/>
      </c>
      <c r="B30" s="67"/>
      <c r="C30" s="10" t="str">
        <f>HLOOKUP(Introduction!$G$4,nametranslations,122,FALSE)</f>
        <v>Improved &amp; usable estimate used</v>
      </c>
      <c r="D30" s="28"/>
      <c r="E30" s="28"/>
      <c r="F30" s="28"/>
      <c r="G30" s="28"/>
      <c r="H30" s="28"/>
      <c r="I30" s="49"/>
      <c r="J30" s="9"/>
      <c r="K30" s="13"/>
      <c r="L30" s="67"/>
      <c r="M30" s="10" t="str">
        <f>HLOOKUP(Introduction!$G$4,nametranslations,122,FALSE)</f>
        <v>Improved &amp; usable estimate used</v>
      </c>
      <c r="N30" s="28"/>
      <c r="O30" s="28"/>
      <c r="P30" s="28"/>
      <c r="Q30" s="28"/>
      <c r="R30" s="28"/>
      <c r="S30" s="49"/>
      <c r="T30" s="9"/>
      <c r="U30" s="13"/>
      <c r="V30" s="67"/>
      <c r="W30" s="10" t="str">
        <f>HLOOKUP(Introduction!$G$4,nametranslations,122,FALSE)</f>
        <v>Improved &amp; usable estimate used</v>
      </c>
      <c r="X30" s="28"/>
      <c r="Y30" s="28"/>
      <c r="Z30" s="28"/>
      <c r="AA30" s="28"/>
      <c r="AB30" s="28"/>
      <c r="AC30" s="49"/>
      <c r="AD30" s="9"/>
      <c r="AE30" s="13"/>
      <c r="AF30" s="67"/>
      <c r="AG30" s="10" t="str">
        <f>HLOOKUP(Introduction!$G$4,nametranslations,122,FALSE)</f>
        <v>Improved &amp; usable estimate used</v>
      </c>
      <c r="AH30" s="28"/>
      <c r="AI30" s="28"/>
      <c r="AJ30" s="28"/>
      <c r="AK30" s="28"/>
      <c r="AL30" s="28"/>
      <c r="AM30" s="49"/>
      <c r="AN30" s="9"/>
      <c r="AO30" s="13"/>
      <c r="AP30" s="67"/>
      <c r="AQ30" s="10" t="str">
        <f>HLOOKUP(Introduction!$G$4,nametranslations,122,FALSE)</f>
        <v>Improved &amp; usable estimate used</v>
      </c>
      <c r="AR30" s="28" t="s">
        <v>143</v>
      </c>
      <c r="AS30" s="28"/>
      <c r="AT30" s="28"/>
      <c r="AU30" s="28"/>
      <c r="AV30" s="28"/>
      <c r="AW30" s="49"/>
      <c r="AX30" s="9"/>
      <c r="AY30" s="13"/>
      <c r="AZ30" s="67"/>
      <c r="BA30" s="10" t="str">
        <f>HLOOKUP(Introduction!$G$4,nametranslations,122,FALSE)</f>
        <v>Improved &amp; usable estimate used</v>
      </c>
      <c r="BB30" s="28"/>
      <c r="BC30" s="28"/>
      <c r="BD30" s="28"/>
      <c r="BE30" s="28"/>
      <c r="BF30" s="28"/>
      <c r="BG30" s="49"/>
      <c r="BH30" s="9"/>
      <c r="BI30" s="13"/>
      <c r="BJ30" s="67"/>
      <c r="BK30" s="10" t="str">
        <f>HLOOKUP(Introduction!$G$4,nametranslations,122,FALSE)</f>
        <v>Improved &amp; usable estimate used</v>
      </c>
      <c r="BL30" s="28"/>
      <c r="BM30" s="28"/>
      <c r="BN30" s="28"/>
      <c r="BO30" s="28"/>
      <c r="BP30" s="28"/>
      <c r="BQ30" s="49"/>
      <c r="BR30" s="9"/>
      <c r="BS30" s="13"/>
      <c r="BT30" s="67"/>
      <c r="BU30" s="10" t="str">
        <f>HLOOKUP(Introduction!$G$4,nametranslations,122,FALSE)</f>
        <v>Improved &amp; usable estimate used</v>
      </c>
      <c r="BV30" s="28"/>
      <c r="BW30" s="28"/>
      <c r="BX30" s="28"/>
      <c r="BY30" s="28"/>
      <c r="BZ30" s="28"/>
      <c r="CA30" s="49"/>
      <c r="CB30" s="9"/>
      <c r="CC30" s="13"/>
      <c r="CD30" s="67"/>
      <c r="CE30" s="10" t="str">
        <f>HLOOKUP(Introduction!$G$4,nametranslations,122,FALSE)</f>
        <v>Improved &amp; usable estimate used</v>
      </c>
      <c r="CF30" s="28"/>
      <c r="CG30" s="28"/>
      <c r="CH30" s="28"/>
      <c r="CI30" s="28"/>
      <c r="CJ30" s="28"/>
      <c r="CK30" s="49"/>
      <c r="CL30" s="9"/>
      <c r="CM30" s="13"/>
      <c r="CN30" s="67"/>
      <c r="CO30" s="10" t="str">
        <f>HLOOKUP(Introduction!$G$4,nametranslations,122,FALSE)</f>
        <v>Improved &amp; usable estimate used</v>
      </c>
      <c r="CP30" s="28" t="s">
        <v>209</v>
      </c>
      <c r="CQ30" s="28"/>
      <c r="CR30" s="28"/>
      <c r="CS30" s="28"/>
      <c r="CT30" s="28"/>
      <c r="CU30" s="49"/>
      <c r="CV30" s="9"/>
      <c r="CW30" s="13"/>
      <c r="CX30" s="67"/>
      <c r="CY30" s="10" t="str">
        <f>HLOOKUP(Introduction!$G$4,nametranslations,122,FALSE)</f>
        <v>Improved &amp; usable estimate used</v>
      </c>
      <c r="CZ30" s="28"/>
      <c r="DA30" s="28"/>
      <c r="DB30" s="28"/>
      <c r="DC30" s="28"/>
      <c r="DD30" s="28"/>
      <c r="DE30" s="49"/>
      <c r="DF30" s="9"/>
      <c r="DG30" s="13"/>
      <c r="DH30" s="67"/>
      <c r="DI30" s="10" t="str">
        <f>HLOOKUP(Introduction!$G$4,nametranslations,122,FALSE)</f>
        <v>Improved &amp; usable estimate used</v>
      </c>
      <c r="DJ30" s="28"/>
      <c r="DK30" s="28"/>
      <c r="DL30" s="28"/>
      <c r="DM30" s="28"/>
      <c r="DN30" s="28"/>
      <c r="DO30" s="49"/>
      <c r="DP30" s="9"/>
      <c r="DQ30" s="13"/>
      <c r="DR30" s="67"/>
      <c r="DS30" s="10" t="str">
        <f>HLOOKUP(Introduction!$G$4,nametranslations,122,FALSE)</f>
        <v>Improved &amp; usable estimate used</v>
      </c>
      <c r="DT30" s="28"/>
      <c r="DU30" s="28"/>
      <c r="DV30" s="28"/>
      <c r="DW30" s="28"/>
      <c r="DX30" s="28"/>
      <c r="DY30" s="49"/>
      <c r="DZ30" s="9"/>
      <c r="EA30" s="13"/>
      <c r="EB30" s="67"/>
      <c r="EC30" s="10" t="str">
        <f>HLOOKUP(Introduction!$G$4,nametranslations,122,FALSE)</f>
        <v>Improved &amp; usable estimate used</v>
      </c>
      <c r="ED30" s="28"/>
      <c r="EE30" s="28"/>
      <c r="EF30" s="28"/>
      <c r="EG30" s="28"/>
      <c r="EH30" s="28"/>
      <c r="EI30" s="49"/>
      <c r="EJ30" s="9"/>
      <c r="EK30" s="13"/>
      <c r="EL30" s="67"/>
      <c r="EM30" s="10"/>
      <c r="EN30" s="28"/>
      <c r="EO30" s="28"/>
      <c r="EP30" s="28"/>
      <c r="EQ30" s="28"/>
      <c r="ER30" s="28"/>
      <c r="ES30" s="49"/>
      <c r="ET30" s="9"/>
      <c r="EU30" s="13"/>
      <c r="EV30" s="72"/>
      <c r="FF30" s="72"/>
      <c r="FP30" s="72"/>
      <c r="FZ30" s="72"/>
      <c r="GJ30" s="72"/>
      <c r="GT30" s="72"/>
      <c r="HD30" s="72"/>
      <c r="HN30" s="72"/>
      <c r="HX30" s="72"/>
      <c r="IH30" s="72"/>
    </row>
    <row r="31" spans="1:242" ht="21" customHeight="1" x14ac:dyDescent="0.3">
      <c r="A31" s="192" t="str">
        <f ca="1">IF(ISBLANK('Data Summary'!A33),"",'Data Summary'!A33)</f>
        <v/>
      </c>
      <c r="B31" s="67"/>
      <c r="C31" s="10" t="str">
        <f>HLOOKUP(Introduction!$G$4,nametranslations,123,FALSE)</f>
        <v>Improved &amp; single-sex estimate used</v>
      </c>
      <c r="D31" s="28"/>
      <c r="E31" s="28"/>
      <c r="F31" s="28"/>
      <c r="G31" s="28"/>
      <c r="H31" s="28"/>
      <c r="I31" s="49"/>
      <c r="J31" s="9"/>
      <c r="K31" s="13"/>
      <c r="L31" s="67"/>
      <c r="M31" s="10" t="str">
        <f>HLOOKUP(Introduction!$G$4,nametranslations,123,FALSE)</f>
        <v>Improved &amp; single-sex estimate used</v>
      </c>
      <c r="N31" s="28"/>
      <c r="O31" s="28"/>
      <c r="P31" s="28"/>
      <c r="Q31" s="28"/>
      <c r="R31" s="28"/>
      <c r="S31" s="49"/>
      <c r="T31" s="9"/>
      <c r="U31" s="13"/>
      <c r="V31" s="67"/>
      <c r="W31" s="10" t="str">
        <f>HLOOKUP(Introduction!$G$4,nametranslations,123,FALSE)</f>
        <v>Improved &amp; single-sex estimate used</v>
      </c>
      <c r="X31" s="28"/>
      <c r="Y31" s="28"/>
      <c r="Z31" s="28"/>
      <c r="AA31" s="28"/>
      <c r="AB31" s="28"/>
      <c r="AC31" s="49"/>
      <c r="AD31" s="9"/>
      <c r="AE31" s="13"/>
      <c r="AF31" s="67"/>
      <c r="AG31" s="10" t="str">
        <f>HLOOKUP(Introduction!$G$4,nametranslations,123,FALSE)</f>
        <v>Improved &amp; single-sex estimate used</v>
      </c>
      <c r="AH31" s="28"/>
      <c r="AI31" s="28"/>
      <c r="AJ31" s="28"/>
      <c r="AK31" s="28"/>
      <c r="AL31" s="28"/>
      <c r="AM31" s="49"/>
      <c r="AN31" s="9"/>
      <c r="AO31" s="13"/>
      <c r="AP31" s="67"/>
      <c r="AQ31" s="10" t="str">
        <f>HLOOKUP(Introduction!$G$4,nametranslations,123,FALSE)</f>
        <v>Improved &amp; single-sex estimate used</v>
      </c>
      <c r="AR31" s="28"/>
      <c r="AS31" s="28"/>
      <c r="AT31" s="28"/>
      <c r="AU31" s="28"/>
      <c r="AV31" s="28"/>
      <c r="AW31" s="49"/>
      <c r="AX31" s="9"/>
      <c r="AY31" s="13"/>
      <c r="AZ31" s="67"/>
      <c r="BA31" s="10" t="str">
        <f>HLOOKUP(Introduction!$G$4,nametranslations,123,FALSE)</f>
        <v>Improved &amp; single-sex estimate used</v>
      </c>
      <c r="BB31" s="28"/>
      <c r="BC31" s="28"/>
      <c r="BD31" s="28"/>
      <c r="BE31" s="28"/>
      <c r="BF31" s="28"/>
      <c r="BG31" s="49"/>
      <c r="BH31" s="9"/>
      <c r="BI31" s="13"/>
      <c r="BJ31" s="67"/>
      <c r="BK31" s="10" t="str">
        <f>HLOOKUP(Introduction!$G$4,nametranslations,123,FALSE)</f>
        <v>Improved &amp; single-sex estimate used</v>
      </c>
      <c r="BL31" s="28"/>
      <c r="BM31" s="28"/>
      <c r="BN31" s="28"/>
      <c r="BO31" s="28"/>
      <c r="BP31" s="28"/>
      <c r="BQ31" s="49"/>
      <c r="BR31" s="9"/>
      <c r="BS31" s="13"/>
      <c r="BT31" s="67"/>
      <c r="BU31" s="10" t="str">
        <f>HLOOKUP(Introduction!$G$4,nametranslations,123,FALSE)</f>
        <v>Improved &amp; single-sex estimate used</v>
      </c>
      <c r="BV31" s="28"/>
      <c r="BW31" s="28"/>
      <c r="BX31" s="28"/>
      <c r="BY31" s="28"/>
      <c r="BZ31" s="28"/>
      <c r="CA31" s="49"/>
      <c r="CB31" s="9"/>
      <c r="CC31" s="13"/>
      <c r="CD31" s="67"/>
      <c r="CE31" s="10" t="str">
        <f>HLOOKUP(Introduction!$G$4,nametranslations,123,FALSE)</f>
        <v>Improved &amp; single-sex estimate used</v>
      </c>
      <c r="CF31" s="28"/>
      <c r="CG31" s="28"/>
      <c r="CH31" s="28"/>
      <c r="CI31" s="28"/>
      <c r="CJ31" s="28"/>
      <c r="CK31" s="49"/>
      <c r="CL31" s="9"/>
      <c r="CM31" s="13"/>
      <c r="CN31" s="67"/>
      <c r="CO31" s="10" t="str">
        <f>HLOOKUP(Introduction!$G$4,nametranslations,123,FALSE)</f>
        <v>Improved &amp; single-sex estimate used</v>
      </c>
      <c r="CP31" s="28"/>
      <c r="CQ31" s="28"/>
      <c r="CR31" s="28"/>
      <c r="CS31" s="28"/>
      <c r="CT31" s="28"/>
      <c r="CU31" s="49"/>
      <c r="CV31" s="9"/>
      <c r="CW31" s="13"/>
      <c r="CX31" s="67"/>
      <c r="CY31" s="10" t="str">
        <f>HLOOKUP(Introduction!$G$4,nametranslations,123,FALSE)</f>
        <v>Improved &amp; single-sex estimate used</v>
      </c>
      <c r="CZ31" s="28"/>
      <c r="DA31" s="28"/>
      <c r="DB31" s="28"/>
      <c r="DC31" s="28"/>
      <c r="DD31" s="28"/>
      <c r="DE31" s="49"/>
      <c r="DF31" s="9"/>
      <c r="DG31" s="13"/>
      <c r="DH31" s="67"/>
      <c r="DI31" s="10" t="str">
        <f>HLOOKUP(Introduction!$G$4,nametranslations,123,FALSE)</f>
        <v>Improved &amp; single-sex estimate used</v>
      </c>
      <c r="DJ31" s="28"/>
      <c r="DK31" s="28"/>
      <c r="DL31" s="28"/>
      <c r="DM31" s="28"/>
      <c r="DN31" s="28"/>
      <c r="DO31" s="49"/>
      <c r="DP31" s="9"/>
      <c r="DQ31" s="13"/>
      <c r="DR31" s="67"/>
      <c r="DS31" s="10" t="str">
        <f>HLOOKUP(Introduction!$G$4,nametranslations,123,FALSE)</f>
        <v>Improved &amp; single-sex estimate used</v>
      </c>
      <c r="DT31" s="28"/>
      <c r="DU31" s="28"/>
      <c r="DV31" s="28"/>
      <c r="DW31" s="28"/>
      <c r="DX31" s="28"/>
      <c r="DY31" s="49"/>
      <c r="DZ31" s="9"/>
      <c r="EA31" s="13"/>
      <c r="EB31" s="67"/>
      <c r="EC31" s="10" t="str">
        <f>HLOOKUP(Introduction!$G$4,nametranslations,123,FALSE)</f>
        <v>Improved &amp; single-sex estimate used</v>
      </c>
      <c r="ED31" s="28"/>
      <c r="EE31" s="28"/>
      <c r="EF31" s="28"/>
      <c r="EG31" s="28"/>
      <c r="EH31" s="28"/>
      <c r="EI31" s="49"/>
      <c r="EJ31" s="9"/>
      <c r="EK31" s="13"/>
      <c r="EL31" s="67"/>
      <c r="EM31" s="10"/>
      <c r="EN31" s="28"/>
      <c r="EO31" s="28"/>
      <c r="EP31" s="28"/>
      <c r="EQ31" s="28"/>
      <c r="ER31" s="28"/>
      <c r="ES31" s="49"/>
      <c r="ET31" s="9"/>
      <c r="EU31" s="13"/>
    </row>
    <row r="32" spans="1:242" ht="16.5" customHeight="1" x14ac:dyDescent="0.3">
      <c r="A32" s="192" t="str">
        <f ca="1">IF(ISBLANK('Data Summary'!A34),"",'Data Summary'!A34)</f>
        <v/>
      </c>
      <c r="B32" s="67"/>
      <c r="C32" s="10" t="str">
        <f>HLOOKUP(Introduction!$G$4,nametranslations,114,FALSE)</f>
        <v>Basic estimate used</v>
      </c>
      <c r="D32" s="28" t="s">
        <v>143</v>
      </c>
      <c r="E32" s="28" t="s">
        <v>143</v>
      </c>
      <c r="F32" s="28" t="s">
        <v>143</v>
      </c>
      <c r="G32" s="28"/>
      <c r="H32" s="28"/>
      <c r="I32" s="49"/>
      <c r="J32" s="9"/>
      <c r="K32" s="13"/>
      <c r="L32" s="67"/>
      <c r="M32" s="10" t="str">
        <f>HLOOKUP(Introduction!$G$4,nametranslations,114,FALSE)</f>
        <v>Basic estimate used</v>
      </c>
      <c r="N32" s="28" t="s">
        <v>143</v>
      </c>
      <c r="O32" s="28"/>
      <c r="P32" s="28"/>
      <c r="Q32" s="28"/>
      <c r="R32" s="28"/>
      <c r="S32" s="49"/>
      <c r="T32" s="9"/>
      <c r="U32" s="13"/>
      <c r="V32" s="67"/>
      <c r="W32" s="10" t="str">
        <f>HLOOKUP(Introduction!$G$4,nametranslations,114,FALSE)</f>
        <v>Basic estimate used</v>
      </c>
      <c r="X32" s="28" t="s">
        <v>209</v>
      </c>
      <c r="Y32" s="28"/>
      <c r="Z32" s="28"/>
      <c r="AA32" s="28"/>
      <c r="AB32" s="28" t="s">
        <v>209</v>
      </c>
      <c r="AC32" s="49" t="s">
        <v>209</v>
      </c>
      <c r="AD32" s="9"/>
      <c r="AE32" s="13"/>
      <c r="AF32" s="67"/>
      <c r="AG32" s="10" t="str">
        <f>HLOOKUP(Introduction!$G$4,nametranslations,114,FALSE)</f>
        <v>Basic estimate used</v>
      </c>
      <c r="AH32" s="28" t="s">
        <v>209</v>
      </c>
      <c r="AI32" s="28"/>
      <c r="AJ32" s="28"/>
      <c r="AK32" s="28"/>
      <c r="AL32" s="28" t="s">
        <v>209</v>
      </c>
      <c r="AM32" s="49" t="s">
        <v>209</v>
      </c>
      <c r="AN32" s="9"/>
      <c r="AO32" s="13"/>
      <c r="AP32" s="67"/>
      <c r="AQ32" s="10" t="str">
        <f>HLOOKUP(Introduction!$G$4,nametranslations,114,FALSE)</f>
        <v>Basic estimate used</v>
      </c>
      <c r="AR32" s="28" t="s">
        <v>143</v>
      </c>
      <c r="AS32" s="28"/>
      <c r="AT32" s="28"/>
      <c r="AU32" s="28"/>
      <c r="AV32" s="28"/>
      <c r="AW32" s="49"/>
      <c r="AX32" s="9"/>
      <c r="AY32" s="13"/>
      <c r="AZ32" s="67"/>
      <c r="BA32" s="10" t="str">
        <f>HLOOKUP(Introduction!$G$4,nametranslations,114,FALSE)</f>
        <v>Basic estimate used</v>
      </c>
      <c r="BB32" s="28" t="s">
        <v>209</v>
      </c>
      <c r="BC32" s="28"/>
      <c r="BD32" s="28"/>
      <c r="BE32" s="28"/>
      <c r="BF32" s="28" t="s">
        <v>209</v>
      </c>
      <c r="BG32" s="49" t="s">
        <v>209</v>
      </c>
      <c r="BH32" s="9"/>
      <c r="BI32" s="13"/>
      <c r="BJ32" s="67"/>
      <c r="BK32" s="10" t="str">
        <f>HLOOKUP(Introduction!$G$4,nametranslations,114,FALSE)</f>
        <v>Basic estimate used</v>
      </c>
      <c r="BL32" s="28" t="s">
        <v>143</v>
      </c>
      <c r="BM32" s="28"/>
      <c r="BN32" s="28"/>
      <c r="BO32" s="28"/>
      <c r="BP32" s="28"/>
      <c r="BQ32" s="49"/>
      <c r="BR32" s="9"/>
      <c r="BS32" s="13"/>
      <c r="BT32" s="67"/>
      <c r="BU32" s="10" t="str">
        <f>HLOOKUP(Introduction!$G$4,nametranslations,114,FALSE)</f>
        <v>Basic estimate used</v>
      </c>
      <c r="BV32" s="28" t="s">
        <v>209</v>
      </c>
      <c r="BW32" s="28"/>
      <c r="BX32" s="28"/>
      <c r="BY32" s="28"/>
      <c r="BZ32" s="28" t="s">
        <v>209</v>
      </c>
      <c r="CA32" s="49" t="s">
        <v>209</v>
      </c>
      <c r="CB32" s="9"/>
      <c r="CC32" s="13"/>
      <c r="CD32" s="67"/>
      <c r="CE32" s="10" t="str">
        <f>HLOOKUP(Introduction!$G$4,nametranslations,114,FALSE)</f>
        <v>Basic estimate used</v>
      </c>
      <c r="CF32" s="28" t="s">
        <v>143</v>
      </c>
      <c r="CG32" s="28"/>
      <c r="CH32" s="28"/>
      <c r="CI32" s="28"/>
      <c r="CJ32" s="28"/>
      <c r="CK32" s="49"/>
      <c r="CL32" s="9"/>
      <c r="CM32" s="13"/>
      <c r="CN32" s="67"/>
      <c r="CO32" s="10" t="str">
        <f>HLOOKUP(Introduction!$G$4,nametranslations,114,FALSE)</f>
        <v>Basic estimate used</v>
      </c>
      <c r="CP32" s="28"/>
      <c r="CQ32" s="28"/>
      <c r="CR32" s="28"/>
      <c r="CS32" s="28"/>
      <c r="CT32" s="28"/>
      <c r="CU32" s="49"/>
      <c r="CV32" s="9"/>
      <c r="CW32" s="13"/>
      <c r="CX32" s="67"/>
      <c r="CY32" s="10" t="str">
        <f>HLOOKUP(Introduction!$G$4,nametranslations,114,FALSE)</f>
        <v>Basic estimate used</v>
      </c>
      <c r="CZ32" s="28"/>
      <c r="DA32" s="28"/>
      <c r="DB32" s="28"/>
      <c r="DC32" s="28"/>
      <c r="DD32" s="28"/>
      <c r="DE32" s="49"/>
      <c r="DF32" s="9"/>
      <c r="DG32" s="13"/>
      <c r="DH32" s="67"/>
      <c r="DI32" s="10" t="str">
        <f>HLOOKUP(Introduction!$G$4,nametranslations,114,FALSE)</f>
        <v>Basic estimate used</v>
      </c>
      <c r="DJ32" s="28" t="s">
        <v>143</v>
      </c>
      <c r="DK32" s="28"/>
      <c r="DL32" s="28"/>
      <c r="DM32" s="28"/>
      <c r="DN32" s="28"/>
      <c r="DO32" s="49"/>
      <c r="DP32" s="9"/>
      <c r="DQ32" s="13"/>
      <c r="DR32" s="67"/>
      <c r="DS32" s="10" t="str">
        <f>HLOOKUP(Introduction!$G$4,nametranslations,114,FALSE)</f>
        <v>Basic estimate used</v>
      </c>
      <c r="DT32" s="28"/>
      <c r="DU32" s="28"/>
      <c r="DV32" s="28"/>
      <c r="DW32" s="28" t="s">
        <v>209</v>
      </c>
      <c r="DX32" s="28"/>
      <c r="DY32" s="49"/>
      <c r="DZ32" s="9"/>
      <c r="EA32" s="13"/>
      <c r="EB32" s="67"/>
      <c r="EC32" s="10" t="str">
        <f>HLOOKUP(Introduction!$G$4,nametranslations,114,FALSE)</f>
        <v>Basic estimate used</v>
      </c>
      <c r="ED32" s="28"/>
      <c r="EE32" s="28"/>
      <c r="EF32" s="28"/>
      <c r="EG32" s="28"/>
      <c r="EH32" s="28"/>
      <c r="EI32" s="49"/>
      <c r="EJ32" s="9"/>
      <c r="EK32" s="13"/>
      <c r="EL32" s="67"/>
      <c r="EM32" s="10"/>
      <c r="EN32" s="28"/>
      <c r="EO32" s="28"/>
      <c r="EP32" s="28"/>
      <c r="EQ32" s="28"/>
      <c r="ER32" s="28"/>
      <c r="ES32" s="49"/>
      <c r="ET32" s="9"/>
      <c r="EU32" s="13"/>
    </row>
    <row r="33" spans="1:151" ht="16.5" customHeight="1" x14ac:dyDescent="0.3">
      <c r="A33" s="192" t="str">
        <f ca="1">IF(ISBLANK('Data Summary'!A35),"",'Data Summary'!A35)</f>
        <v/>
      </c>
      <c r="B33" s="68"/>
      <c r="C33" s="10" t="str">
        <f>HLOOKUP(Introduction!$G$4,nametranslations,115,FALSE)</f>
        <v>Number of schools total</v>
      </c>
      <c r="D33" s="35">
        <v>1526</v>
      </c>
      <c r="E33" s="35"/>
      <c r="F33" s="35"/>
      <c r="G33" s="36"/>
      <c r="H33" s="37"/>
      <c r="I33" s="38"/>
      <c r="J33" s="9"/>
      <c r="K33" s="13"/>
      <c r="L33" s="68"/>
      <c r="M33" s="10" t="str">
        <f>HLOOKUP(Introduction!$G$4,nametranslations,115,FALSE)</f>
        <v>Number of schools total</v>
      </c>
      <c r="N33" s="35">
        <v>1335</v>
      </c>
      <c r="O33" s="35"/>
      <c r="P33" s="35"/>
      <c r="Q33" s="36"/>
      <c r="R33" s="37"/>
      <c r="S33" s="38"/>
      <c r="T33" s="9"/>
      <c r="U33" s="13"/>
      <c r="V33" s="68"/>
      <c r="W33" s="10" t="str">
        <f>HLOOKUP(Introduction!$G$4,nametranslations,115,FALSE)</f>
        <v>Number of schools total</v>
      </c>
      <c r="X33" s="35"/>
      <c r="Y33" s="8"/>
      <c r="Z33" s="8"/>
      <c r="AA33" s="36"/>
      <c r="AB33" s="37"/>
      <c r="AC33" s="38"/>
      <c r="AD33" s="9"/>
      <c r="AE33" s="13"/>
      <c r="AF33" s="68"/>
      <c r="AG33" s="10" t="str">
        <f>HLOOKUP(Introduction!$G$4,nametranslations,115,FALSE)</f>
        <v>Number of schools total</v>
      </c>
      <c r="AH33" s="35"/>
      <c r="AI33" s="8"/>
      <c r="AJ33" s="8"/>
      <c r="AK33" s="36"/>
      <c r="AL33" s="37"/>
      <c r="AM33" s="38"/>
      <c r="AN33" s="9"/>
      <c r="AO33" s="13"/>
      <c r="AP33" s="68"/>
      <c r="AQ33" s="10" t="str">
        <f>HLOOKUP(Introduction!$G$4,nametranslations,115,FALSE)</f>
        <v>Number of schools total</v>
      </c>
      <c r="AR33" s="35"/>
      <c r="AS33" s="8"/>
      <c r="AT33" s="8"/>
      <c r="AU33" s="36"/>
      <c r="AV33" s="37"/>
      <c r="AW33" s="38"/>
      <c r="AX33" s="9"/>
      <c r="AY33" s="13"/>
      <c r="AZ33" s="68"/>
      <c r="BA33" s="10" t="str">
        <f>HLOOKUP(Introduction!$G$4,nametranslations,115,FALSE)</f>
        <v>Number of schools total</v>
      </c>
      <c r="BB33" s="35"/>
      <c r="BC33" s="8"/>
      <c r="BD33" s="8"/>
      <c r="BE33" s="36"/>
      <c r="BF33" s="37"/>
      <c r="BG33" s="38"/>
      <c r="BH33" s="9"/>
      <c r="BI33" s="13"/>
      <c r="BJ33" s="68"/>
      <c r="BK33" s="10" t="str">
        <f>HLOOKUP(Introduction!$G$4,nametranslations,115,FALSE)</f>
        <v>Number of schools total</v>
      </c>
      <c r="BL33" s="35"/>
      <c r="BM33" s="8"/>
      <c r="BN33" s="8"/>
      <c r="BO33" s="36"/>
      <c r="BP33" s="37"/>
      <c r="BQ33" s="38"/>
      <c r="BR33" s="9"/>
      <c r="BS33" s="13"/>
      <c r="BT33" s="68"/>
      <c r="BU33" s="10" t="str">
        <f>HLOOKUP(Introduction!$G$4,nametranslations,115,FALSE)</f>
        <v>Number of schools total</v>
      </c>
      <c r="BV33" s="35"/>
      <c r="BW33" s="8"/>
      <c r="BX33" s="8"/>
      <c r="BY33" s="36"/>
      <c r="BZ33" s="37"/>
      <c r="CA33" s="38"/>
      <c r="CB33" s="9"/>
      <c r="CC33" s="13"/>
      <c r="CD33" s="68"/>
      <c r="CE33" s="10" t="str">
        <f>HLOOKUP(Introduction!$G$4,nametranslations,115,FALSE)</f>
        <v>Number of schools total</v>
      </c>
      <c r="CF33" s="35"/>
      <c r="CG33" s="8"/>
      <c r="CH33" s="8"/>
      <c r="CI33" s="36"/>
      <c r="CJ33" s="37"/>
      <c r="CK33" s="38"/>
      <c r="CL33" s="9"/>
      <c r="CM33" s="13"/>
      <c r="CN33" s="68"/>
      <c r="CO33" s="10" t="str">
        <f>HLOOKUP(Introduction!$G$4,nametranslations,115,FALSE)</f>
        <v>Number of schools total</v>
      </c>
      <c r="CP33" s="35">
        <v>1194</v>
      </c>
      <c r="CQ33" s="8"/>
      <c r="CR33" s="8"/>
      <c r="CS33" s="36"/>
      <c r="CT33" s="37"/>
      <c r="CU33" s="38"/>
      <c r="CV33" s="9"/>
      <c r="CW33" s="13"/>
      <c r="CX33" s="68"/>
      <c r="CY33" s="10" t="str">
        <f>HLOOKUP(Introduction!$G$4,nametranslations,115,FALSE)</f>
        <v>Number of schools total</v>
      </c>
      <c r="CZ33" s="35" t="s">
        <v>290</v>
      </c>
      <c r="DA33" s="8" t="s">
        <v>290</v>
      </c>
      <c r="DB33" s="8" t="s">
        <v>290</v>
      </c>
      <c r="DC33" s="36" t="s">
        <v>290</v>
      </c>
      <c r="DD33" s="37" t="s">
        <v>290</v>
      </c>
      <c r="DE33" s="38" t="s">
        <v>290</v>
      </c>
      <c r="DF33" s="9"/>
      <c r="DG33" s="13"/>
      <c r="DH33" s="68"/>
      <c r="DI33" s="10" t="str">
        <f>HLOOKUP(Introduction!$G$4,nametranslations,115,FALSE)</f>
        <v>Number of schools total</v>
      </c>
      <c r="DJ33" s="35"/>
      <c r="DK33" s="8"/>
      <c r="DL33" s="8"/>
      <c r="DM33" s="36"/>
      <c r="DN33" s="37"/>
      <c r="DO33" s="38"/>
      <c r="DP33" s="9"/>
      <c r="DQ33" s="13"/>
      <c r="DR33" s="68"/>
      <c r="DS33" s="10" t="str">
        <f>HLOOKUP(Introduction!$G$4,nametranslations,115,FALSE)</f>
        <v>Number of schools total</v>
      </c>
      <c r="DT33" s="35" t="s">
        <v>290</v>
      </c>
      <c r="DU33" s="8" t="s">
        <v>290</v>
      </c>
      <c r="DV33" s="8" t="s">
        <v>290</v>
      </c>
      <c r="DW33" s="36" t="s">
        <v>290</v>
      </c>
      <c r="DX33" s="37" t="s">
        <v>290</v>
      </c>
      <c r="DY33" s="38" t="s">
        <v>290</v>
      </c>
      <c r="DZ33" s="9"/>
      <c r="EA33" s="13"/>
      <c r="EB33" s="68"/>
      <c r="EC33" s="10" t="str">
        <f>HLOOKUP(Introduction!$G$4,nametranslations,115,FALSE)</f>
        <v>Number of schools total</v>
      </c>
      <c r="ED33" s="35"/>
      <c r="EE33" s="8"/>
      <c r="EF33" s="8"/>
      <c r="EG33" s="36"/>
      <c r="EH33" s="37"/>
      <c r="EI33" s="38"/>
      <c r="EJ33" s="9"/>
      <c r="EK33" s="13"/>
      <c r="EL33" s="68"/>
      <c r="EM33" s="10"/>
      <c r="EN33" s="35"/>
      <c r="EO33" s="8"/>
      <c r="EP33" s="8"/>
      <c r="EQ33" s="36"/>
      <c r="ER33" s="37"/>
      <c r="ES33" s="38"/>
      <c r="ET33" s="9"/>
      <c r="EU33" s="13"/>
    </row>
    <row r="34" spans="1:151" ht="16.5" customHeight="1" thickBot="1" x14ac:dyDescent="0.35">
      <c r="A34" s="192" t="str">
        <f ca="1">IF(ISBLANK('Data Summary'!A36),"",'Data Summary'!A36)</f>
        <v/>
      </c>
      <c r="B34" s="69"/>
      <c r="C34" s="24" t="str">
        <f>HLOOKUP(Introduction!$G$4,nametranslations,116,FALSE)</f>
        <v>Number surveyed</v>
      </c>
      <c r="D34" s="40">
        <f>'Water Data'!D31</f>
        <v>1526</v>
      </c>
      <c r="E34" s="40"/>
      <c r="F34" s="40"/>
      <c r="G34" s="40"/>
      <c r="H34" s="40"/>
      <c r="I34" s="41"/>
      <c r="J34" s="21"/>
      <c r="K34" s="15"/>
      <c r="L34" s="69"/>
      <c r="M34" s="24" t="str">
        <f>HLOOKUP(Introduction!$G$4,nametranslations,116,FALSE)</f>
        <v>Number surveyed</v>
      </c>
      <c r="N34" s="40">
        <f>'Water Data'!N31</f>
        <v>1335</v>
      </c>
      <c r="O34" s="40"/>
      <c r="P34" s="40"/>
      <c r="Q34" s="40"/>
      <c r="R34" s="40"/>
      <c r="S34" s="41"/>
      <c r="T34" s="21"/>
      <c r="U34" s="15"/>
      <c r="V34" s="69"/>
      <c r="W34" s="24" t="str">
        <f>HLOOKUP(Introduction!$G$4,nametranslations,116,FALSE)</f>
        <v>Number surveyed</v>
      </c>
      <c r="X34" s="40"/>
      <c r="Y34" s="75"/>
      <c r="Z34" s="75"/>
      <c r="AA34" s="40"/>
      <c r="AB34" s="40"/>
      <c r="AC34" s="41"/>
      <c r="AD34" s="21"/>
      <c r="AE34" s="15"/>
      <c r="AF34" s="69"/>
      <c r="AG34" s="24" t="str">
        <f>HLOOKUP(Introduction!$G$4,nametranslations,116,FALSE)</f>
        <v>Number surveyed</v>
      </c>
      <c r="AH34" s="40"/>
      <c r="AI34" s="75"/>
      <c r="AJ34" s="75"/>
      <c r="AK34" s="40"/>
      <c r="AL34" s="40"/>
      <c r="AM34" s="41"/>
      <c r="AN34" s="21"/>
      <c r="AO34" s="15"/>
      <c r="AP34" s="69"/>
      <c r="AQ34" s="24" t="str">
        <f>HLOOKUP(Introduction!$G$4,nametranslations,116,FALSE)</f>
        <v>Number surveyed</v>
      </c>
      <c r="AR34" s="40"/>
      <c r="AS34" s="75"/>
      <c r="AT34" s="75"/>
      <c r="AU34" s="40"/>
      <c r="AV34" s="40"/>
      <c r="AW34" s="41"/>
      <c r="AX34" s="21"/>
      <c r="AY34" s="15"/>
      <c r="AZ34" s="69"/>
      <c r="BA34" s="24" t="str">
        <f>HLOOKUP(Introduction!$G$4,nametranslations,116,FALSE)</f>
        <v>Number surveyed</v>
      </c>
      <c r="BB34" s="40"/>
      <c r="BC34" s="75"/>
      <c r="BD34" s="75"/>
      <c r="BE34" s="40"/>
      <c r="BF34" s="40"/>
      <c r="BG34" s="41"/>
      <c r="BH34" s="21"/>
      <c r="BI34" s="15"/>
      <c r="BJ34" s="69"/>
      <c r="BK34" s="24" t="str">
        <f>HLOOKUP(Introduction!$G$4,nametranslations,116,FALSE)</f>
        <v>Number surveyed</v>
      </c>
      <c r="BL34" s="40"/>
      <c r="BM34" s="75"/>
      <c r="BN34" s="75"/>
      <c r="BO34" s="40"/>
      <c r="BP34" s="40"/>
      <c r="BQ34" s="41"/>
      <c r="BR34" s="21"/>
      <c r="BS34" s="15"/>
      <c r="BT34" s="69"/>
      <c r="BU34" s="24" t="str">
        <f>HLOOKUP(Introduction!$G$4,nametranslations,116,FALSE)</f>
        <v>Number surveyed</v>
      </c>
      <c r="BV34" s="40"/>
      <c r="BW34" s="75"/>
      <c r="BX34" s="75"/>
      <c r="BY34" s="40"/>
      <c r="BZ34" s="40"/>
      <c r="CA34" s="41"/>
      <c r="CB34" s="21"/>
      <c r="CC34" s="15"/>
      <c r="CD34" s="69"/>
      <c r="CE34" s="24" t="str">
        <f>HLOOKUP(Introduction!$G$4,nametranslations,116,FALSE)</f>
        <v>Number surveyed</v>
      </c>
      <c r="CF34" s="40"/>
      <c r="CG34" s="75"/>
      <c r="CH34" s="75"/>
      <c r="CI34" s="40"/>
      <c r="CJ34" s="40"/>
      <c r="CK34" s="41"/>
      <c r="CL34" s="21"/>
      <c r="CM34" s="15"/>
      <c r="CN34" s="69"/>
      <c r="CO34" s="24" t="str">
        <f>HLOOKUP(Introduction!$G$4,nametranslations,116,FALSE)</f>
        <v>Number surveyed</v>
      </c>
      <c r="CP34" s="40">
        <v>589</v>
      </c>
      <c r="CQ34" s="75"/>
      <c r="CR34" s="75"/>
      <c r="CS34" s="40"/>
      <c r="CT34" s="40"/>
      <c r="CU34" s="41"/>
      <c r="CV34" s="21"/>
      <c r="CW34" s="15"/>
      <c r="CX34" s="69"/>
      <c r="CY34" s="24" t="str">
        <f>HLOOKUP(Introduction!$G$4,nametranslations,116,FALSE)</f>
        <v>Number surveyed</v>
      </c>
      <c r="CZ34" s="40">
        <v>968</v>
      </c>
      <c r="DA34" s="75" t="s">
        <v>290</v>
      </c>
      <c r="DB34" s="75" t="s">
        <v>290</v>
      </c>
      <c r="DC34" s="40" t="s">
        <v>290</v>
      </c>
      <c r="DD34" s="40" t="s">
        <v>290</v>
      </c>
      <c r="DE34" s="41" t="s">
        <v>290</v>
      </c>
      <c r="DF34" s="21"/>
      <c r="DG34" s="15"/>
      <c r="DH34" s="69"/>
      <c r="DI34" s="24" t="str">
        <f>HLOOKUP(Introduction!$G$4,nametranslations,116,FALSE)</f>
        <v>Number surveyed</v>
      </c>
      <c r="DJ34" s="40"/>
      <c r="DK34" s="75"/>
      <c r="DL34" s="75"/>
      <c r="DM34" s="40"/>
      <c r="DN34" s="40"/>
      <c r="DO34" s="41"/>
      <c r="DP34" s="21"/>
      <c r="DQ34" s="15"/>
      <c r="DR34" s="69"/>
      <c r="DS34" s="24" t="str">
        <f>HLOOKUP(Introduction!$G$4,nametranslations,116,FALSE)</f>
        <v>Number surveyed</v>
      </c>
      <c r="DT34" s="40" t="s">
        <v>290</v>
      </c>
      <c r="DU34" s="75" t="s">
        <v>290</v>
      </c>
      <c r="DV34" s="75" t="s">
        <v>290</v>
      </c>
      <c r="DW34" s="40">
        <v>26</v>
      </c>
      <c r="DX34" s="40" t="s">
        <v>290</v>
      </c>
      <c r="DY34" s="41" t="s">
        <v>290</v>
      </c>
      <c r="DZ34" s="21"/>
      <c r="EA34" s="15"/>
      <c r="EB34" s="69"/>
      <c r="EC34" s="24" t="str">
        <f>HLOOKUP(Introduction!$G$4,nametranslations,116,FALSE)</f>
        <v>Number surveyed</v>
      </c>
      <c r="ED34" s="40"/>
      <c r="EE34" s="75"/>
      <c r="EF34" s="75"/>
      <c r="EG34" s="40"/>
      <c r="EH34" s="40"/>
      <c r="EI34" s="41"/>
      <c r="EJ34" s="21"/>
      <c r="EK34" s="15"/>
      <c r="EL34" s="69"/>
      <c r="EM34" s="24"/>
      <c r="EN34" s="40"/>
      <c r="EO34" s="75"/>
      <c r="EP34" s="75"/>
      <c r="EQ34" s="40"/>
      <c r="ER34" s="40"/>
      <c r="ES34" s="41"/>
      <c r="ET34" s="21"/>
      <c r="EU34" s="15"/>
    </row>
    <row r="35" spans="1:151" x14ac:dyDescent="0.3">
      <c r="A35" s="192" t="str">
        <f ca="1">IF(ISBLANK('Data Summary'!A37),"",'Data Summary'!A37)</f>
        <v/>
      </c>
    </row>
    <row r="36" spans="1:151" x14ac:dyDescent="0.3">
      <c r="A36" s="192" t="str">
        <f ca="1">IF(ISBLANK('Data Summary'!A38),"",'Data Summary'!A38)</f>
        <v/>
      </c>
    </row>
    <row r="37" spans="1:151" x14ac:dyDescent="0.3">
      <c r="A37" s="192" t="str">
        <f ca="1">IF(ISBLANK('Data Summary'!A39),"",'Data Summary'!A39)</f>
        <v/>
      </c>
    </row>
    <row r="38" spans="1:151" x14ac:dyDescent="0.3">
      <c r="A38" s="192" t="str">
        <f ca="1">IF(ISBLANK('Data Summary'!A40),"",'Data Summary'!A40)</f>
        <v/>
      </c>
    </row>
    <row r="39" spans="1:151" x14ac:dyDescent="0.3">
      <c r="A39" s="192" t="str">
        <f ca="1">IF(ISBLANK('Data Summary'!A41),"",'Data Summary'!A41)</f>
        <v/>
      </c>
    </row>
    <row r="40" spans="1:151" x14ac:dyDescent="0.3">
      <c r="A40" s="192" t="str">
        <f ca="1">IF(ISBLANK('Data Summary'!A42),"",'Data Summary'!A42)</f>
        <v/>
      </c>
    </row>
    <row r="41" spans="1:151" x14ac:dyDescent="0.3">
      <c r="A41" s="192" t="str">
        <f ca="1">IF(ISBLANK('Data Summary'!A43),"",'Data Summary'!A43)</f>
        <v/>
      </c>
    </row>
    <row r="42" spans="1:151" x14ac:dyDescent="0.3">
      <c r="A42" s="192" t="str">
        <f ca="1">IF(ISBLANK('Data Summary'!A44),"",'Data Summary'!A44)</f>
        <v/>
      </c>
    </row>
    <row r="43" spans="1:151" x14ac:dyDescent="0.3">
      <c r="A43" s="192" t="str">
        <f ca="1">IF(ISBLANK('Data Summary'!A45),"",'Data Summary'!A45)</f>
        <v/>
      </c>
    </row>
    <row r="44" spans="1:151" x14ac:dyDescent="0.3">
      <c r="A44" s="192" t="str">
        <f ca="1">IF(ISBLANK('Data Summary'!A46),"",'Data Summary'!A46)</f>
        <v/>
      </c>
    </row>
    <row r="45" spans="1:151" x14ac:dyDescent="0.3">
      <c r="A45" s="192" t="str">
        <f ca="1">IF(ISBLANK('Data Summary'!A47),"",'Data Summary'!A47)</f>
        <v/>
      </c>
    </row>
    <row r="46" spans="1:151" x14ac:dyDescent="0.3">
      <c r="A46" s="192" t="str">
        <f ca="1">IF(ISBLANK('Data Summary'!A48),"",'Data Summary'!A48)</f>
        <v/>
      </c>
    </row>
    <row r="47" spans="1:151" x14ac:dyDescent="0.3">
      <c r="A47" s="192" t="str">
        <f ca="1">IF(ISBLANK('Data Summary'!A49),"",'Data Summary'!A49)</f>
        <v/>
      </c>
    </row>
    <row r="48" spans="1:151" x14ac:dyDescent="0.3">
      <c r="A48" s="192" t="str">
        <f ca="1">IF(ISBLANK('Data Summary'!A50),"",'Data Summary'!A50)</f>
        <v/>
      </c>
    </row>
    <row r="49" spans="1:1" x14ac:dyDescent="0.3">
      <c r="A49" s="192" t="str">
        <f ca="1">IF(ISBLANK('Data Summary'!A51),"",'Data Summary'!A51)</f>
        <v/>
      </c>
    </row>
    <row r="50" spans="1:1" x14ac:dyDescent="0.3">
      <c r="A50" s="192" t="str">
        <f ca="1">IF(ISBLANK('Data Summary'!A52),"",'Data Summary'!A52)</f>
        <v/>
      </c>
    </row>
    <row r="51" spans="1:1" x14ac:dyDescent="0.3">
      <c r="A51" s="192" t="str">
        <f ca="1">IF(ISBLANK('Data Summary'!A53),"",'Data Summary'!A53)</f>
        <v/>
      </c>
    </row>
    <row r="52" spans="1:1" x14ac:dyDescent="0.3">
      <c r="A52" s="192" t="str">
        <f ca="1">IF(ISBLANK('Data Summary'!A54),"",'Data Summary'!A54)</f>
        <v/>
      </c>
    </row>
    <row r="53" spans="1:1" x14ac:dyDescent="0.3">
      <c r="A53" s="192" t="str">
        <f ca="1">IF(ISBLANK('Data Summary'!A55),"",'Data Summary'!A55)</f>
        <v/>
      </c>
    </row>
    <row r="54" spans="1:1" x14ac:dyDescent="0.3">
      <c r="A54" s="192" t="str">
        <f ca="1">IF(ISBLANK('Data Summary'!A56),"",'Data Summary'!A56)</f>
        <v/>
      </c>
    </row>
    <row r="55" spans="1:1" x14ac:dyDescent="0.3">
      <c r="A55" s="192" t="str">
        <f ca="1">IF(ISBLANK('Data Summary'!A57),"",'Data Summary'!A57)</f>
        <v/>
      </c>
    </row>
    <row r="56" spans="1:1" x14ac:dyDescent="0.3">
      <c r="A56" s="192" t="str">
        <f ca="1">IF(ISBLANK('Data Summary'!A58),"",'Data Summary'!A58)</f>
        <v/>
      </c>
    </row>
    <row r="57" spans="1:1" x14ac:dyDescent="0.3">
      <c r="A57" s="192" t="str">
        <f ca="1">IF(ISBLANK('Data Summary'!A59),"",'Data Summary'!A59)</f>
        <v/>
      </c>
    </row>
    <row r="58" spans="1:1" x14ac:dyDescent="0.3">
      <c r="A58" s="192" t="str">
        <f ca="1">IF(ISBLANK('Data Summary'!A60),"",'Data Summary'!A60)</f>
        <v/>
      </c>
    </row>
    <row r="59" spans="1:1" x14ac:dyDescent="0.3">
      <c r="A59" s="192" t="str">
        <f ca="1">IF(ISBLANK('Data Summary'!A61),"",'Data Summary'!A61)</f>
        <v/>
      </c>
    </row>
    <row r="60" spans="1:1" x14ac:dyDescent="0.3">
      <c r="A60" s="192" t="str">
        <f ca="1">IF(ISBLANK('Data Summary'!A62),"",'Data Summary'!A62)</f>
        <v/>
      </c>
    </row>
    <row r="61" spans="1:1" x14ac:dyDescent="0.3">
      <c r="A61" s="192" t="str">
        <f ca="1">IF(ISBLANK('Data Summary'!A63),"",'Data Summary'!A63)</f>
        <v/>
      </c>
    </row>
    <row r="62" spans="1:1" x14ac:dyDescent="0.3">
      <c r="A62" s="192" t="str">
        <f ca="1">IF(ISBLANK('Data Summary'!A64),"",'Data Summary'!A64)</f>
        <v/>
      </c>
    </row>
    <row r="63" spans="1:1" x14ac:dyDescent="0.3">
      <c r="A63" s="192" t="str">
        <f ca="1">IF(ISBLANK('Data Summary'!A65),"",'Data Summary'!A65)</f>
        <v/>
      </c>
    </row>
    <row r="64" spans="1:1" x14ac:dyDescent="0.3">
      <c r="A64" s="192" t="str">
        <f ca="1">IF(ISBLANK('Data Summary'!A66),"",'Data Summary'!A66)</f>
        <v/>
      </c>
    </row>
    <row r="65" spans="1:1" x14ac:dyDescent="0.3">
      <c r="A65" s="192" t="str">
        <f ca="1">IF(ISBLANK('Data Summary'!A67),"",'Data Summary'!A67)</f>
        <v/>
      </c>
    </row>
    <row r="66" spans="1:1" x14ac:dyDescent="0.3">
      <c r="A66" s="192" t="str">
        <f ca="1">IF(ISBLANK('Data Summary'!A68),"",'Data Summary'!A68)</f>
        <v/>
      </c>
    </row>
    <row r="67" spans="1:1" x14ac:dyDescent="0.3">
      <c r="A67" s="192" t="str">
        <f ca="1">IF(ISBLANK('Data Summary'!A69),"",'Data Summary'!A69)</f>
        <v/>
      </c>
    </row>
    <row r="68" spans="1:1" x14ac:dyDescent="0.3">
      <c r="A68" s="192" t="str">
        <f ca="1">IF(ISBLANK('Data Summary'!A70),"",'Data Summary'!A70)</f>
        <v/>
      </c>
    </row>
    <row r="69" spans="1:1" x14ac:dyDescent="0.3">
      <c r="A69" s="192" t="str">
        <f ca="1">IF(ISBLANK('Data Summary'!A71),"",'Data Summary'!A71)</f>
        <v/>
      </c>
    </row>
    <row r="70" spans="1:1" x14ac:dyDescent="0.3">
      <c r="A70" s="192" t="str">
        <f ca="1">IF(ISBLANK('Data Summary'!A72),"",'Data Summary'!A72)</f>
        <v/>
      </c>
    </row>
    <row r="71" spans="1:1" x14ac:dyDescent="0.3">
      <c r="A71" s="192" t="str">
        <f ca="1">IF(ISBLANK('Data Summary'!A73),"",'Data Summary'!A73)</f>
        <v/>
      </c>
    </row>
    <row r="72" spans="1:1" x14ac:dyDescent="0.3">
      <c r="A72" s="192" t="str">
        <f ca="1">IF(ISBLANK('Data Summary'!A74),"",'Data Summary'!A74)</f>
        <v/>
      </c>
    </row>
    <row r="73" spans="1:1" x14ac:dyDescent="0.3">
      <c r="A73" s="192" t="str">
        <f ca="1">IF(ISBLANK('Data Summary'!A75),"",'Data Summary'!A75)</f>
        <v/>
      </c>
    </row>
    <row r="74" spans="1:1" x14ac:dyDescent="0.3">
      <c r="A74" s="192" t="str">
        <f ca="1">IF(ISBLANK('Data Summary'!A76),"",'Data Summary'!A76)</f>
        <v/>
      </c>
    </row>
    <row r="75" spans="1:1" x14ac:dyDescent="0.3">
      <c r="A75" s="192" t="str">
        <f ca="1">IF(ISBLANK('Data Summary'!A77),"",'Data Summary'!A77)</f>
        <v/>
      </c>
    </row>
    <row r="76" spans="1:1" x14ac:dyDescent="0.3">
      <c r="A76" s="192" t="str">
        <f ca="1">IF(ISBLANK('Data Summary'!A78),"",'Data Summary'!A78)</f>
        <v/>
      </c>
    </row>
    <row r="77" spans="1:1" x14ac:dyDescent="0.3">
      <c r="A77" s="192" t="str">
        <f ca="1">IF(ISBLANK('Data Summary'!A79),"",'Data Summary'!A79)</f>
        <v/>
      </c>
    </row>
    <row r="78" spans="1:1" x14ac:dyDescent="0.3">
      <c r="A78" s="192" t="str">
        <f ca="1">IF(ISBLANK('Data Summary'!A80),"",'Data Summary'!A80)</f>
        <v/>
      </c>
    </row>
    <row r="79" spans="1:1" x14ac:dyDescent="0.3">
      <c r="A79" s="192" t="str">
        <f ca="1">IF(ISBLANK('Data Summary'!A81),"",'Data Summary'!A81)</f>
        <v/>
      </c>
    </row>
    <row r="80" spans="1:1" x14ac:dyDescent="0.3">
      <c r="A80" s="192" t="str">
        <f ca="1">IF(ISBLANK('Data Summary'!A82),"",'Data Summary'!A82)</f>
        <v/>
      </c>
    </row>
    <row r="81" spans="1:1" x14ac:dyDescent="0.3">
      <c r="A81" s="192" t="str">
        <f ca="1">IF(ISBLANK('Data Summary'!A83),"",'Data Summary'!A83)</f>
        <v/>
      </c>
    </row>
    <row r="82" spans="1:1" x14ac:dyDescent="0.3">
      <c r="A82" s="192" t="str">
        <f ca="1">IF(ISBLANK('Data Summary'!A84),"",'Data Summary'!A84)</f>
        <v/>
      </c>
    </row>
    <row r="83" spans="1:1" x14ac:dyDescent="0.3">
      <c r="A83" s="192" t="str">
        <f ca="1">IF(ISBLANK('Data Summary'!A85),"",'Data Summary'!A85)</f>
        <v/>
      </c>
    </row>
    <row r="84" spans="1:1" x14ac:dyDescent="0.3">
      <c r="A84" s="192" t="str">
        <f ca="1">IF(ISBLANK('Data Summary'!A86),"",'Data Summary'!A86)</f>
        <v/>
      </c>
    </row>
    <row r="85" spans="1:1" x14ac:dyDescent="0.3">
      <c r="A85" s="192" t="str">
        <f ca="1">IF(ISBLANK('Data Summary'!A87),"",'Data Summary'!A87)</f>
        <v/>
      </c>
    </row>
    <row r="86" spans="1:1" x14ac:dyDescent="0.3">
      <c r="A86" s="192" t="str">
        <f ca="1">IF(ISBLANK('Data Summary'!A88),"",'Data Summary'!A88)</f>
        <v/>
      </c>
    </row>
    <row r="87" spans="1:1" x14ac:dyDescent="0.3">
      <c r="A87" s="192" t="str">
        <f ca="1">IF(ISBLANK('Data Summary'!A89),"",'Data Summary'!A89)</f>
        <v/>
      </c>
    </row>
    <row r="88" spans="1:1" x14ac:dyDescent="0.3">
      <c r="A88" s="192" t="str">
        <f ca="1">IF(ISBLANK('Data Summary'!A90),"",'Data Summary'!A90)</f>
        <v/>
      </c>
    </row>
    <row r="89" spans="1:1" x14ac:dyDescent="0.3">
      <c r="A89" s="192" t="str">
        <f ca="1">IF(ISBLANK('Data Summary'!A91),"",'Data Summary'!A91)</f>
        <v/>
      </c>
    </row>
    <row r="90" spans="1:1" x14ac:dyDescent="0.3">
      <c r="A90" s="192" t="str">
        <f ca="1">IF(ISBLANK('Data Summary'!A92),"",'Data Summary'!A92)</f>
        <v/>
      </c>
    </row>
    <row r="91" spans="1:1" x14ac:dyDescent="0.3">
      <c r="A91" s="192" t="str">
        <f ca="1">IF(ISBLANK('Data Summary'!A93),"",'Data Summary'!A93)</f>
        <v/>
      </c>
    </row>
    <row r="92" spans="1:1" x14ac:dyDescent="0.3">
      <c r="A92" s="192" t="str">
        <f ca="1">IF(ISBLANK('Data Summary'!A94),"",'Data Summary'!A94)</f>
        <v/>
      </c>
    </row>
    <row r="93" spans="1:1" x14ac:dyDescent="0.3">
      <c r="A93" s="192" t="str">
        <f ca="1">IF(ISBLANK('Data Summary'!A95),"",'Data Summary'!A95)</f>
        <v/>
      </c>
    </row>
    <row r="94" spans="1:1" x14ac:dyDescent="0.3">
      <c r="A94" s="192" t="str">
        <f ca="1">IF(ISBLANK('Data Summary'!A96),"",'Data Summary'!A96)</f>
        <v/>
      </c>
    </row>
    <row r="95" spans="1:1" x14ac:dyDescent="0.3">
      <c r="A95" s="192" t="str">
        <f ca="1">IF(ISBLANK('Data Summary'!A97),"",'Data Summary'!A97)</f>
        <v/>
      </c>
    </row>
    <row r="96" spans="1:1" x14ac:dyDescent="0.3">
      <c r="A96" s="192" t="str">
        <f ca="1">IF(ISBLANK('Data Summary'!A98),"",'Data Summary'!A98)</f>
        <v/>
      </c>
    </row>
    <row r="97" spans="1:1" x14ac:dyDescent="0.3">
      <c r="A97" s="192" t="str">
        <f ca="1">IF(ISBLANK('Data Summary'!A99),"",'Data Summary'!A99)</f>
        <v/>
      </c>
    </row>
    <row r="98" spans="1:1" x14ac:dyDescent="0.3">
      <c r="A98" s="192" t="str">
        <f ca="1">IF(ISBLANK('Data Summary'!A100),"",'Data Summary'!A100)</f>
        <v/>
      </c>
    </row>
    <row r="99" spans="1:1" x14ac:dyDescent="0.3">
      <c r="A99" s="192" t="str">
        <f ca="1">IF(ISBLANK('Data Summary'!A101),"",'Data Summary'!A101)</f>
        <v/>
      </c>
    </row>
    <row r="100" spans="1:1" x14ac:dyDescent="0.3">
      <c r="A100" s="192" t="str">
        <f ca="1">IF(ISBLANK('Data Summary'!A102),"",'Data Summary'!A102)</f>
        <v/>
      </c>
    </row>
    <row r="101" spans="1:1" x14ac:dyDescent="0.3">
      <c r="A101" s="192" t="str">
        <f ca="1">IF(ISBLANK('Data Summary'!A103),"",'Data Summary'!A103)</f>
        <v/>
      </c>
    </row>
    <row r="102" spans="1:1" x14ac:dyDescent="0.3">
      <c r="A102" s="192" t="str">
        <f ca="1">IF(ISBLANK('Data Summary'!A104),"",'Data Summary'!A104)</f>
        <v/>
      </c>
    </row>
    <row r="103" spans="1:1" x14ac:dyDescent="0.3">
      <c r="A103" s="192" t="str">
        <f ca="1">IF(ISBLANK('Data Summary'!A105),"",'Data Summary'!A105)</f>
        <v/>
      </c>
    </row>
    <row r="104" spans="1:1" x14ac:dyDescent="0.3">
      <c r="A104" s="192" t="str">
        <f ca="1">IF(ISBLANK('Data Summary'!A106),"",'Data Summary'!A106)</f>
        <v/>
      </c>
    </row>
    <row r="105" spans="1:1" x14ac:dyDescent="0.3">
      <c r="A105" s="192" t="str">
        <f ca="1">IF(ISBLANK('Data Summary'!A107),"",'Data Summary'!A107)</f>
        <v/>
      </c>
    </row>
    <row r="106" spans="1:1" x14ac:dyDescent="0.3">
      <c r="A106" s="192" t="str">
        <f ca="1">IF(ISBLANK('Data Summary'!A108),"",'Data Summary'!A108)</f>
        <v/>
      </c>
    </row>
    <row r="107" spans="1:1" x14ac:dyDescent="0.3">
      <c r="A107" s="192" t="str">
        <f ca="1">IF(ISBLANK('Data Summary'!A109),"",'Data Summary'!A109)</f>
        <v/>
      </c>
    </row>
    <row r="108" spans="1:1" x14ac:dyDescent="0.3">
      <c r="A108" s="192" t="str">
        <f ca="1">IF(ISBLANK('Data Summary'!A110),"",'Data Summary'!A110)</f>
        <v/>
      </c>
    </row>
    <row r="109" spans="1:1" x14ac:dyDescent="0.3">
      <c r="A109" s="192" t="str">
        <f ca="1">IF(ISBLANK('Data Summary'!A111),"",'Data Summary'!A111)</f>
        <v/>
      </c>
    </row>
    <row r="110" spans="1:1" x14ac:dyDescent="0.3">
      <c r="A110" s="192" t="str">
        <f ca="1">IF(ISBLANK('Data Summary'!A112),"",'Data Summary'!A112)</f>
        <v/>
      </c>
    </row>
    <row r="111" spans="1:1" x14ac:dyDescent="0.3">
      <c r="A111" s="192" t="str">
        <f ca="1">IF(ISBLANK('Data Summary'!A113),"",'Data Summary'!A113)</f>
        <v/>
      </c>
    </row>
    <row r="112" spans="1:1" x14ac:dyDescent="0.3">
      <c r="A112" s="192" t="str">
        <f ca="1">IF(ISBLANK('Data Summary'!A114),"",'Data Summary'!A114)</f>
        <v/>
      </c>
    </row>
    <row r="113" spans="1:1" x14ac:dyDescent="0.3">
      <c r="A113" s="192" t="str">
        <f ca="1">IF(ISBLANK('Data Summary'!A115),"",'Data Summary'!A115)</f>
        <v/>
      </c>
    </row>
    <row r="114" spans="1:1" x14ac:dyDescent="0.3">
      <c r="A114" s="192" t="str">
        <f ca="1">IF(ISBLANK('Data Summary'!A116),"",'Data Summary'!A116)</f>
        <v/>
      </c>
    </row>
    <row r="115" spans="1:1" x14ac:dyDescent="0.3">
      <c r="A115" s="192" t="str">
        <f ca="1">IF(ISBLANK('Data Summary'!A117),"",'Data Summary'!A117)</f>
        <v/>
      </c>
    </row>
    <row r="116" spans="1:1" x14ac:dyDescent="0.3">
      <c r="A116" s="192" t="str">
        <f ca="1">IF(ISBLANK('Data Summary'!A118),"",'Data Summary'!A118)</f>
        <v/>
      </c>
    </row>
    <row r="117" spans="1:1" x14ac:dyDescent="0.3">
      <c r="A117" s="192" t="str">
        <f ca="1">IF(ISBLANK('Data Summary'!A119),"",'Data Summary'!A119)</f>
        <v/>
      </c>
    </row>
    <row r="118" spans="1:1" x14ac:dyDescent="0.3">
      <c r="A118" s="192" t="str">
        <f ca="1">IF(ISBLANK('Data Summary'!A120),"",'Data Summary'!A120)</f>
        <v/>
      </c>
    </row>
    <row r="119" spans="1:1" x14ac:dyDescent="0.3">
      <c r="A119" s="192" t="str">
        <f ca="1">IF(ISBLANK('Data Summary'!A121),"",'Data Summary'!A121)</f>
        <v/>
      </c>
    </row>
    <row r="120" spans="1:1" x14ac:dyDescent="0.3">
      <c r="A120" s="192" t="str">
        <f ca="1">IF(ISBLANK('Data Summary'!A122),"",'Data Summary'!A122)</f>
        <v/>
      </c>
    </row>
    <row r="121" spans="1:1" x14ac:dyDescent="0.3">
      <c r="A121" s="192" t="str">
        <f ca="1">IF(ISBLANK('Data Summary'!A123),"",'Data Summary'!A123)</f>
        <v/>
      </c>
    </row>
    <row r="122" spans="1:1" x14ac:dyDescent="0.3">
      <c r="A122" s="192" t="str">
        <f ca="1">IF(ISBLANK('Data Summary'!A124),"",'Data Summary'!A124)</f>
        <v/>
      </c>
    </row>
    <row r="123" spans="1:1" x14ac:dyDescent="0.3">
      <c r="A123" s="192" t="str">
        <f ca="1">IF(ISBLANK('Data Summary'!A125),"",'Data Summary'!A125)</f>
        <v/>
      </c>
    </row>
    <row r="124" spans="1:1" x14ac:dyDescent="0.3">
      <c r="A124" s="192" t="str">
        <f ca="1">IF(ISBLANK('Data Summary'!A126),"",'Data Summary'!A126)</f>
        <v/>
      </c>
    </row>
    <row r="125" spans="1:1" x14ac:dyDescent="0.3">
      <c r="A125" s="192" t="str">
        <f ca="1">IF(ISBLANK('Data Summary'!A127),"",'Data Summary'!A127)</f>
        <v/>
      </c>
    </row>
    <row r="126" spans="1:1" x14ac:dyDescent="0.3">
      <c r="A126" s="192" t="str">
        <f ca="1">IF(ISBLANK('Data Summary'!A128),"",'Data Summary'!A128)</f>
        <v/>
      </c>
    </row>
    <row r="127" spans="1:1" x14ac:dyDescent="0.3">
      <c r="A127" s="192" t="str">
        <f ca="1">IF(ISBLANK('Data Summary'!A129),"",'Data Summary'!A129)</f>
        <v/>
      </c>
    </row>
    <row r="128" spans="1:1" x14ac:dyDescent="0.3">
      <c r="A128" s="192" t="str">
        <f ca="1">IF(ISBLANK('Data Summary'!A130),"",'Data Summary'!A130)</f>
        <v/>
      </c>
    </row>
    <row r="129" spans="1:1" x14ac:dyDescent="0.3">
      <c r="A129" s="192" t="str">
        <f ca="1">IF(ISBLANK('Data Summary'!A131),"",'Data Summary'!A131)</f>
        <v/>
      </c>
    </row>
    <row r="130" spans="1:1" x14ac:dyDescent="0.3">
      <c r="A130" s="192" t="str">
        <f ca="1">IF(ISBLANK('Data Summary'!A132),"",'Data Summary'!A132)</f>
        <v/>
      </c>
    </row>
    <row r="131" spans="1:1" x14ac:dyDescent="0.3">
      <c r="A131" s="192" t="str">
        <f ca="1">IF(ISBLANK('Data Summary'!A133),"",'Data Summary'!A133)</f>
        <v/>
      </c>
    </row>
    <row r="132" spans="1:1" x14ac:dyDescent="0.3">
      <c r="A132" s="192" t="str">
        <f ca="1">IF(ISBLANK('Data Summary'!A134),"",'Data Summary'!A134)</f>
        <v/>
      </c>
    </row>
    <row r="133" spans="1:1" x14ac:dyDescent="0.3">
      <c r="A133" s="192" t="str">
        <f ca="1">IF(ISBLANK('Data Summary'!A135),"",'Data Summary'!A135)</f>
        <v/>
      </c>
    </row>
    <row r="134" spans="1:1" x14ac:dyDescent="0.3">
      <c r="A134" s="192" t="str">
        <f ca="1">IF(ISBLANK('Data Summary'!A136),"",'Data Summary'!A136)</f>
        <v/>
      </c>
    </row>
    <row r="135" spans="1:1" x14ac:dyDescent="0.3">
      <c r="A135" s="192" t="str">
        <f ca="1">IF(ISBLANK('Data Summary'!A137),"",'Data Summary'!A137)</f>
        <v/>
      </c>
    </row>
    <row r="136" spans="1:1" x14ac:dyDescent="0.3">
      <c r="A136" s="192" t="str">
        <f ca="1">IF(ISBLANK('Data Summary'!A138),"",'Data Summary'!A138)</f>
        <v/>
      </c>
    </row>
    <row r="137" spans="1:1" x14ac:dyDescent="0.3">
      <c r="A137" s="192" t="str">
        <f ca="1">IF(ISBLANK('Data Summary'!A139),"",'Data Summary'!A139)</f>
        <v/>
      </c>
    </row>
    <row r="138" spans="1:1" x14ac:dyDescent="0.3">
      <c r="A138" s="192" t="str">
        <f ca="1">IF(ISBLANK('Data Summary'!A140),"",'Data Summary'!A140)</f>
        <v/>
      </c>
    </row>
    <row r="139" spans="1:1" x14ac:dyDescent="0.3">
      <c r="A139" s="192" t="str">
        <f ca="1">IF(ISBLANK('Data Summary'!A141),"",'Data Summary'!A141)</f>
        <v/>
      </c>
    </row>
    <row r="140" spans="1:1" x14ac:dyDescent="0.3">
      <c r="A140" s="192" t="str">
        <f ca="1">IF(ISBLANK('Data Summary'!A142),"",'Data Summary'!A142)</f>
        <v/>
      </c>
    </row>
    <row r="141" spans="1:1" x14ac:dyDescent="0.3">
      <c r="A141" s="192" t="str">
        <f ca="1">IF(ISBLANK('Data Summary'!A143),"",'Data Summary'!A143)</f>
        <v/>
      </c>
    </row>
    <row r="142" spans="1:1" x14ac:dyDescent="0.3">
      <c r="A142" s="192" t="str">
        <f ca="1">IF(ISBLANK('Data Summary'!A144),"",'Data Summary'!A144)</f>
        <v/>
      </c>
    </row>
    <row r="143" spans="1:1" x14ac:dyDescent="0.3">
      <c r="A143" s="192" t="str">
        <f ca="1">IF(ISBLANK('Data Summary'!A145),"",'Data Summary'!A145)</f>
        <v/>
      </c>
    </row>
    <row r="144" spans="1:1" x14ac:dyDescent="0.3">
      <c r="A144" s="192" t="str">
        <f ca="1">IF(ISBLANK('Data Summary'!A146),"",'Data Summary'!A146)</f>
        <v/>
      </c>
    </row>
    <row r="145" spans="1:1" x14ac:dyDescent="0.3">
      <c r="A145" s="192" t="str">
        <f ca="1">IF(ISBLANK('Data Summary'!A147),"",'Data Summary'!A147)</f>
        <v/>
      </c>
    </row>
    <row r="146" spans="1:1" x14ac:dyDescent="0.3">
      <c r="A146" s="192" t="str">
        <f ca="1">IF(ISBLANK('Data Summary'!A148),"",'Data Summary'!A148)</f>
        <v/>
      </c>
    </row>
    <row r="147" spans="1:1" x14ac:dyDescent="0.3">
      <c r="A147" s="192" t="str">
        <f ca="1">IF(ISBLANK('Data Summary'!A149),"",'Data Summary'!A149)</f>
        <v/>
      </c>
    </row>
    <row r="148" spans="1:1" x14ac:dyDescent="0.3">
      <c r="A148" s="192" t="e">
        <f>IF(ISBLANK(#REF!),"",#REF!)</f>
        <v>#REF!</v>
      </c>
    </row>
    <row r="149" spans="1:1" x14ac:dyDescent="0.3">
      <c r="A149" s="192" t="e">
        <f>IF(ISBLANK(#REF!),"",#REF!)</f>
        <v>#REF!</v>
      </c>
    </row>
    <row r="150" spans="1:1" x14ac:dyDescent="0.3">
      <c r="A150" s="192" t="e">
        <f>IF(ISBLANK(#REF!),"",#REF!)</f>
        <v>#REF!</v>
      </c>
    </row>
    <row r="151" spans="1:1" x14ac:dyDescent="0.3">
      <c r="A151" s="192" t="e">
        <f>IF(ISBLANK(#REF!),"",#REF!)</f>
        <v>#REF!</v>
      </c>
    </row>
    <row r="152" spans="1:1" x14ac:dyDescent="0.3">
      <c r="A152" s="190"/>
    </row>
    <row r="153" spans="1:1" x14ac:dyDescent="0.3">
      <c r="A153" s="190"/>
    </row>
    <row r="154" spans="1:1" x14ac:dyDescent="0.3">
      <c r="A154" s="190"/>
    </row>
    <row r="155" spans="1:1" x14ac:dyDescent="0.3">
      <c r="A155" s="190"/>
    </row>
    <row r="156" spans="1:1" x14ac:dyDescent="0.3">
      <c r="A156" s="190"/>
    </row>
    <row r="157" spans="1:1" x14ac:dyDescent="0.3">
      <c r="A157" s="190"/>
    </row>
    <row r="158" spans="1:1" x14ac:dyDescent="0.3">
      <c r="A158" s="190"/>
    </row>
    <row r="159" spans="1:1" x14ac:dyDescent="0.3">
      <c r="A159" s="190"/>
    </row>
    <row r="160" spans="1:1" x14ac:dyDescent="0.3">
      <c r="A160" s="190"/>
    </row>
    <row r="161" spans="1:1" x14ac:dyDescent="0.3">
      <c r="A161" s="190"/>
    </row>
    <row r="162" spans="1:1" x14ac:dyDescent="0.3">
      <c r="A162" s="190"/>
    </row>
    <row r="163" spans="1:1" x14ac:dyDescent="0.3">
      <c r="A163" s="190"/>
    </row>
    <row r="164" spans="1:1" x14ac:dyDescent="0.3">
      <c r="A164" s="190"/>
    </row>
    <row r="165" spans="1:1" x14ac:dyDescent="0.3">
      <c r="A165" s="190"/>
    </row>
    <row r="166" spans="1:1" x14ac:dyDescent="0.3">
      <c r="A166" s="190"/>
    </row>
    <row r="167" spans="1:1" x14ac:dyDescent="0.3">
      <c r="A167" s="190"/>
    </row>
    <row r="168" spans="1:1" x14ac:dyDescent="0.3">
      <c r="A168" s="190"/>
    </row>
    <row r="169" spans="1:1" x14ac:dyDescent="0.3">
      <c r="A169" s="190"/>
    </row>
    <row r="170" spans="1:1" x14ac:dyDescent="0.3">
      <c r="A170" s="190"/>
    </row>
    <row r="171" spans="1:1" x14ac:dyDescent="0.3">
      <c r="A171" s="190"/>
    </row>
    <row r="172" spans="1:1" x14ac:dyDescent="0.3">
      <c r="A172" s="190"/>
    </row>
    <row r="173" spans="1:1" x14ac:dyDescent="0.3">
      <c r="A173" s="190"/>
    </row>
    <row r="174" spans="1:1" x14ac:dyDescent="0.3">
      <c r="A174" s="190"/>
    </row>
    <row r="175" spans="1:1" x14ac:dyDescent="0.3">
      <c r="A175" s="190"/>
    </row>
    <row r="176" spans="1:1" x14ac:dyDescent="0.3">
      <c r="A176" s="190"/>
    </row>
    <row r="177" spans="1:1" x14ac:dyDescent="0.3">
      <c r="A177" s="190"/>
    </row>
    <row r="178" spans="1:1" x14ac:dyDescent="0.3">
      <c r="A178" s="190"/>
    </row>
    <row r="179" spans="1:1" x14ac:dyDescent="0.3">
      <c r="A179" s="190"/>
    </row>
    <row r="180" spans="1:1" x14ac:dyDescent="0.3">
      <c r="A180" s="190"/>
    </row>
    <row r="181" spans="1:1" x14ac:dyDescent="0.3">
      <c r="A181" s="190"/>
    </row>
    <row r="182" spans="1:1" x14ac:dyDescent="0.3">
      <c r="A182" s="190"/>
    </row>
    <row r="183" spans="1:1" x14ac:dyDescent="0.3">
      <c r="A183" s="190"/>
    </row>
    <row r="184" spans="1:1" x14ac:dyDescent="0.3">
      <c r="A184" s="190"/>
    </row>
    <row r="185" spans="1:1" x14ac:dyDescent="0.3">
      <c r="A185" s="190"/>
    </row>
    <row r="186" spans="1:1" x14ac:dyDescent="0.3">
      <c r="A186" s="190"/>
    </row>
    <row r="187" spans="1:1" x14ac:dyDescent="0.3">
      <c r="A187" s="190"/>
    </row>
    <row r="188" spans="1:1" x14ac:dyDescent="0.3">
      <c r="A188" s="190"/>
    </row>
    <row r="189" spans="1:1" x14ac:dyDescent="0.3">
      <c r="A189" s="190"/>
    </row>
    <row r="190" spans="1:1" x14ac:dyDescent="0.3">
      <c r="A190" s="190"/>
    </row>
    <row r="191" spans="1:1" x14ac:dyDescent="0.3">
      <c r="A191" s="190"/>
    </row>
    <row r="192" spans="1:1" x14ac:dyDescent="0.3">
      <c r="A192" s="190"/>
    </row>
    <row r="193" spans="1:1" x14ac:dyDescent="0.3">
      <c r="A193" s="190"/>
    </row>
    <row r="194" spans="1:1" x14ac:dyDescent="0.3">
      <c r="A194" s="190"/>
    </row>
    <row r="195" spans="1:1" x14ac:dyDescent="0.3">
      <c r="A195" s="190"/>
    </row>
    <row r="196" spans="1:1" x14ac:dyDescent="0.3">
      <c r="A196" s="190"/>
    </row>
    <row r="197" spans="1:1" x14ac:dyDescent="0.3">
      <c r="A197" s="190"/>
    </row>
    <row r="198" spans="1:1" x14ac:dyDescent="0.3">
      <c r="A198" s="190"/>
    </row>
    <row r="199" spans="1:1" x14ac:dyDescent="0.3">
      <c r="A199" s="190"/>
    </row>
    <row r="200" spans="1:1" x14ac:dyDescent="0.3">
      <c r="A200" s="190"/>
    </row>
    <row r="201" spans="1:1" x14ac:dyDescent="0.3">
      <c r="A201" s="190"/>
    </row>
    <row r="202" spans="1:1" x14ac:dyDescent="0.3">
      <c r="A202" s="190"/>
    </row>
    <row r="203" spans="1:1" x14ac:dyDescent="0.3">
      <c r="A203" s="190"/>
    </row>
    <row r="204" spans="1:1" x14ac:dyDescent="0.3">
      <c r="A204" s="190"/>
    </row>
    <row r="205" spans="1:1" x14ac:dyDescent="0.3">
      <c r="A205" s="190"/>
    </row>
    <row r="206" spans="1:1" x14ac:dyDescent="0.3">
      <c r="A206" s="190"/>
    </row>
    <row r="207" spans="1:1" x14ac:dyDescent="0.3">
      <c r="A207" s="190"/>
    </row>
    <row r="208" spans="1:1" x14ac:dyDescent="0.3">
      <c r="A208" s="190"/>
    </row>
    <row r="209" spans="1:1" x14ac:dyDescent="0.3">
      <c r="A209" s="190"/>
    </row>
    <row r="210" spans="1:1" x14ac:dyDescent="0.3">
      <c r="A210" s="190"/>
    </row>
    <row r="211" spans="1:1" x14ac:dyDescent="0.3">
      <c r="A211" s="190"/>
    </row>
    <row r="212" spans="1:1" x14ac:dyDescent="0.3">
      <c r="A212" s="190"/>
    </row>
    <row r="213" spans="1:1" x14ac:dyDescent="0.3">
      <c r="A213" s="190"/>
    </row>
    <row r="214" spans="1:1" x14ac:dyDescent="0.3">
      <c r="A214" s="190"/>
    </row>
    <row r="215" spans="1:1" x14ac:dyDescent="0.3">
      <c r="A215" s="190"/>
    </row>
    <row r="216" spans="1:1" x14ac:dyDescent="0.3">
      <c r="A216" s="190"/>
    </row>
    <row r="217" spans="1:1" x14ac:dyDescent="0.3">
      <c r="A217" s="190"/>
    </row>
    <row r="218" spans="1:1" x14ac:dyDescent="0.3">
      <c r="A218" s="190"/>
    </row>
    <row r="219" spans="1:1" x14ac:dyDescent="0.3">
      <c r="A219" s="190"/>
    </row>
    <row r="220" spans="1:1" x14ac:dyDescent="0.3">
      <c r="A220" s="190"/>
    </row>
    <row r="221" spans="1:1" x14ac:dyDescent="0.3">
      <c r="A221" s="190"/>
    </row>
    <row r="222" spans="1:1" x14ac:dyDescent="0.3">
      <c r="A222" s="190"/>
    </row>
    <row r="223" spans="1:1" x14ac:dyDescent="0.3">
      <c r="A223" s="190"/>
    </row>
    <row r="224" spans="1:1" x14ac:dyDescent="0.3">
      <c r="A224" s="190"/>
    </row>
    <row r="225" spans="1:1" x14ac:dyDescent="0.3">
      <c r="A225" s="190"/>
    </row>
    <row r="226" spans="1:1" x14ac:dyDescent="0.3">
      <c r="A226" s="190"/>
    </row>
    <row r="227" spans="1:1" x14ac:dyDescent="0.3">
      <c r="A227" s="190"/>
    </row>
    <row r="228" spans="1:1" x14ac:dyDescent="0.3">
      <c r="A228" s="190"/>
    </row>
    <row r="229" spans="1:1" x14ac:dyDescent="0.3">
      <c r="A229" s="190"/>
    </row>
    <row r="230" spans="1:1" x14ac:dyDescent="0.3">
      <c r="A230" s="190"/>
    </row>
    <row r="231" spans="1:1" x14ac:dyDescent="0.3">
      <c r="A231" s="190"/>
    </row>
    <row r="232" spans="1:1" x14ac:dyDescent="0.3">
      <c r="A232" s="190"/>
    </row>
    <row r="233" spans="1:1" x14ac:dyDescent="0.3">
      <c r="A233" s="190"/>
    </row>
    <row r="234" spans="1:1" x14ac:dyDescent="0.3">
      <c r="A234" s="190"/>
    </row>
    <row r="235" spans="1:1" x14ac:dyDescent="0.3">
      <c r="A235" s="190"/>
    </row>
    <row r="236" spans="1:1" x14ac:dyDescent="0.3">
      <c r="A236" s="190"/>
    </row>
    <row r="237" spans="1:1" x14ac:dyDescent="0.3">
      <c r="A237" s="190"/>
    </row>
    <row r="238" spans="1:1" x14ac:dyDescent="0.3">
      <c r="A238" s="190"/>
    </row>
    <row r="239" spans="1:1" x14ac:dyDescent="0.3">
      <c r="A239" s="190"/>
    </row>
    <row r="240" spans="1:1" x14ac:dyDescent="0.3">
      <c r="A240" s="190"/>
    </row>
    <row r="241" spans="1:1" x14ac:dyDescent="0.3">
      <c r="A241" s="190"/>
    </row>
    <row r="242" spans="1:1" x14ac:dyDescent="0.3">
      <c r="A242" s="190"/>
    </row>
    <row r="243" spans="1:1" x14ac:dyDescent="0.3">
      <c r="A243" s="190"/>
    </row>
    <row r="244" spans="1:1" x14ac:dyDescent="0.3">
      <c r="A244" s="190"/>
    </row>
    <row r="245" spans="1:1" x14ac:dyDescent="0.3">
      <c r="A245" s="190"/>
    </row>
    <row r="246" spans="1:1" x14ac:dyDescent="0.3">
      <c r="A246" s="190"/>
    </row>
    <row r="247" spans="1:1" x14ac:dyDescent="0.3">
      <c r="A247" s="190"/>
    </row>
    <row r="248" spans="1:1" x14ac:dyDescent="0.3">
      <c r="A248" s="190"/>
    </row>
    <row r="249" spans="1:1" x14ac:dyDescent="0.3">
      <c r="A249" s="190"/>
    </row>
    <row r="250" spans="1:1" x14ac:dyDescent="0.3">
      <c r="A250" s="190"/>
    </row>
    <row r="251" spans="1:1" x14ac:dyDescent="0.3">
      <c r="A251" s="190"/>
    </row>
    <row r="252" spans="1:1" x14ac:dyDescent="0.3">
      <c r="A252" s="190"/>
    </row>
    <row r="253" spans="1:1" x14ac:dyDescent="0.3">
      <c r="A253" s="190"/>
    </row>
    <row r="254" spans="1:1" x14ac:dyDescent="0.3">
      <c r="A254" s="190"/>
    </row>
    <row r="255" spans="1:1" x14ac:dyDescent="0.3">
      <c r="A255" s="190"/>
    </row>
    <row r="256" spans="1:1" x14ac:dyDescent="0.3">
      <c r="A256" s="190"/>
    </row>
    <row r="257" spans="1:1" x14ac:dyDescent="0.3">
      <c r="A257" s="190"/>
    </row>
    <row r="258" spans="1:1" x14ac:dyDescent="0.3">
      <c r="A258" s="190"/>
    </row>
    <row r="259" spans="1:1" x14ac:dyDescent="0.3">
      <c r="A259" s="190"/>
    </row>
    <row r="260" spans="1:1" x14ac:dyDescent="0.3">
      <c r="A260" s="190"/>
    </row>
    <row r="261" spans="1:1" x14ac:dyDescent="0.3">
      <c r="A261" s="190"/>
    </row>
    <row r="262" spans="1:1" x14ac:dyDescent="0.3">
      <c r="A262" s="190"/>
    </row>
    <row r="263" spans="1:1" x14ac:dyDescent="0.3">
      <c r="A263" s="190"/>
    </row>
    <row r="264" spans="1:1" x14ac:dyDescent="0.3">
      <c r="A264" s="190"/>
    </row>
    <row r="265" spans="1:1" x14ac:dyDescent="0.3">
      <c r="A265" s="190"/>
    </row>
    <row r="266" spans="1:1" x14ac:dyDescent="0.3">
      <c r="A266" s="190"/>
    </row>
    <row r="267" spans="1:1" x14ac:dyDescent="0.3">
      <c r="A267" s="190"/>
    </row>
    <row r="268" spans="1:1" x14ac:dyDescent="0.3">
      <c r="A268" s="190"/>
    </row>
    <row r="269" spans="1:1" x14ac:dyDescent="0.3">
      <c r="A269" s="190"/>
    </row>
    <row r="270" spans="1:1" x14ac:dyDescent="0.3">
      <c r="A270" s="190"/>
    </row>
    <row r="271" spans="1:1" x14ac:dyDescent="0.3">
      <c r="A271" s="190"/>
    </row>
    <row r="272" spans="1:1" x14ac:dyDescent="0.3">
      <c r="A272" s="190"/>
    </row>
    <row r="273" spans="1:1" x14ac:dyDescent="0.3">
      <c r="A273" s="190"/>
    </row>
    <row r="274" spans="1:1" x14ac:dyDescent="0.3">
      <c r="A274" s="190"/>
    </row>
    <row r="275" spans="1:1" x14ac:dyDescent="0.3">
      <c r="A275" s="190"/>
    </row>
    <row r="276" spans="1:1" x14ac:dyDescent="0.3">
      <c r="A276" s="190"/>
    </row>
    <row r="277" spans="1:1" x14ac:dyDescent="0.3">
      <c r="A277" s="190"/>
    </row>
    <row r="278" spans="1:1" x14ac:dyDescent="0.3">
      <c r="A278" s="190"/>
    </row>
    <row r="279" spans="1:1" x14ac:dyDescent="0.3">
      <c r="A279" s="190"/>
    </row>
    <row r="280" spans="1:1" x14ac:dyDescent="0.3">
      <c r="A280" s="190"/>
    </row>
    <row r="281" spans="1:1" x14ac:dyDescent="0.3">
      <c r="A281" s="190"/>
    </row>
    <row r="282" spans="1:1" x14ac:dyDescent="0.3">
      <c r="A282" s="190"/>
    </row>
    <row r="283" spans="1:1" x14ac:dyDescent="0.3">
      <c r="A283" s="190"/>
    </row>
    <row r="284" spans="1:1" x14ac:dyDescent="0.3">
      <c r="A284" s="190"/>
    </row>
    <row r="285" spans="1:1" x14ac:dyDescent="0.3">
      <c r="A285" s="190"/>
    </row>
    <row r="286" spans="1:1" x14ac:dyDescent="0.3">
      <c r="A286" s="190"/>
    </row>
    <row r="287" spans="1:1" x14ac:dyDescent="0.3">
      <c r="A287" s="190"/>
    </row>
    <row r="288" spans="1:1" x14ac:dyDescent="0.3">
      <c r="A288" s="190"/>
    </row>
    <row r="289" spans="1:1" x14ac:dyDescent="0.3">
      <c r="A289" s="190"/>
    </row>
    <row r="290" spans="1:1" x14ac:dyDescent="0.3">
      <c r="A290" s="190"/>
    </row>
    <row r="291" spans="1:1" x14ac:dyDescent="0.3">
      <c r="A291" s="190"/>
    </row>
    <row r="292" spans="1:1" x14ac:dyDescent="0.3">
      <c r="A292" s="190"/>
    </row>
    <row r="293" spans="1:1" x14ac:dyDescent="0.3">
      <c r="A293" s="190"/>
    </row>
    <row r="294" spans="1:1" x14ac:dyDescent="0.3">
      <c r="A294" s="190"/>
    </row>
    <row r="295" spans="1:1" x14ac:dyDescent="0.3">
      <c r="A295" s="190"/>
    </row>
    <row r="296" spans="1:1" x14ac:dyDescent="0.3">
      <c r="A296" s="190"/>
    </row>
    <row r="297" spans="1:1" x14ac:dyDescent="0.3">
      <c r="A297" s="190"/>
    </row>
    <row r="298" spans="1:1" x14ac:dyDescent="0.3">
      <c r="A298" s="190"/>
    </row>
    <row r="299" spans="1:1" x14ac:dyDescent="0.3">
      <c r="A299" s="190"/>
    </row>
    <row r="300" spans="1:1" x14ac:dyDescent="0.3">
      <c r="A300" s="190"/>
    </row>
    <row r="301" spans="1:1" x14ac:dyDescent="0.3">
      <c r="A301" s="190"/>
    </row>
    <row r="302" spans="1:1" x14ac:dyDescent="0.3">
      <c r="A302" s="190"/>
    </row>
    <row r="303" spans="1:1" x14ac:dyDescent="0.3">
      <c r="A303" s="190"/>
    </row>
    <row r="304" spans="1:1" x14ac:dyDescent="0.3">
      <c r="A304" s="190"/>
    </row>
    <row r="305" spans="1:1" x14ac:dyDescent="0.3">
      <c r="A305" s="190"/>
    </row>
    <row r="306" spans="1:1" x14ac:dyDescent="0.3">
      <c r="A306" s="190"/>
    </row>
    <row r="307" spans="1:1" x14ac:dyDescent="0.3">
      <c r="A307" s="190"/>
    </row>
    <row r="308" spans="1:1" x14ac:dyDescent="0.3">
      <c r="A308" s="190"/>
    </row>
    <row r="309" spans="1:1" x14ac:dyDescent="0.3">
      <c r="A309" s="190"/>
    </row>
    <row r="310" spans="1:1" x14ac:dyDescent="0.3">
      <c r="A310" s="190"/>
    </row>
    <row r="311" spans="1:1" x14ac:dyDescent="0.3">
      <c r="A311" s="190"/>
    </row>
    <row r="312" spans="1:1" x14ac:dyDescent="0.3">
      <c r="A312" s="190"/>
    </row>
    <row r="313" spans="1:1" x14ac:dyDescent="0.3">
      <c r="A313" s="190"/>
    </row>
    <row r="314" spans="1:1" x14ac:dyDescent="0.3">
      <c r="A314" s="190"/>
    </row>
    <row r="315" spans="1:1" x14ac:dyDescent="0.3">
      <c r="A315" s="190"/>
    </row>
    <row r="316" spans="1:1" x14ac:dyDescent="0.3">
      <c r="A316" s="190"/>
    </row>
    <row r="317" spans="1:1" x14ac:dyDescent="0.3">
      <c r="A317" s="190"/>
    </row>
    <row r="318" spans="1:1" x14ac:dyDescent="0.3">
      <c r="A318" s="190"/>
    </row>
    <row r="319" spans="1:1" x14ac:dyDescent="0.3">
      <c r="A319" s="190"/>
    </row>
    <row r="320" spans="1:1" x14ac:dyDescent="0.3">
      <c r="A320" s="190"/>
    </row>
    <row r="321" spans="1:1" x14ac:dyDescent="0.3">
      <c r="A321" s="190"/>
    </row>
    <row r="322" spans="1:1" x14ac:dyDescent="0.3">
      <c r="A322" s="190"/>
    </row>
    <row r="323" spans="1:1" x14ac:dyDescent="0.3">
      <c r="A323" s="190"/>
    </row>
    <row r="324" spans="1:1" x14ac:dyDescent="0.3">
      <c r="A324" s="190"/>
    </row>
    <row r="325" spans="1:1" x14ac:dyDescent="0.3">
      <c r="A325" s="190"/>
    </row>
    <row r="326" spans="1:1" x14ac:dyDescent="0.3">
      <c r="A326" s="190"/>
    </row>
    <row r="327" spans="1:1" x14ac:dyDescent="0.3">
      <c r="A327" s="190"/>
    </row>
    <row r="328" spans="1:1" x14ac:dyDescent="0.3">
      <c r="A328" s="190"/>
    </row>
    <row r="329" spans="1:1" x14ac:dyDescent="0.3">
      <c r="A329" s="190"/>
    </row>
    <row r="330" spans="1:1" x14ac:dyDescent="0.3">
      <c r="A330" s="190"/>
    </row>
    <row r="331" spans="1:1" x14ac:dyDescent="0.3">
      <c r="A331" s="190"/>
    </row>
    <row r="332" spans="1:1" x14ac:dyDescent="0.3">
      <c r="A332" s="190"/>
    </row>
    <row r="333" spans="1:1" x14ac:dyDescent="0.3">
      <c r="A333" s="190"/>
    </row>
    <row r="334" spans="1:1" x14ac:dyDescent="0.3">
      <c r="A334" s="190"/>
    </row>
    <row r="335" spans="1:1" x14ac:dyDescent="0.3">
      <c r="A335" s="190"/>
    </row>
    <row r="336" spans="1:1" x14ac:dyDescent="0.3">
      <c r="A336" s="190"/>
    </row>
    <row r="337" spans="1:1" x14ac:dyDescent="0.3">
      <c r="A337" s="190"/>
    </row>
    <row r="338" spans="1:1" x14ac:dyDescent="0.3">
      <c r="A338" s="190"/>
    </row>
    <row r="339" spans="1:1" x14ac:dyDescent="0.3">
      <c r="A339" s="190"/>
    </row>
    <row r="340" spans="1:1" x14ac:dyDescent="0.3">
      <c r="A340" s="190"/>
    </row>
    <row r="341" spans="1:1" x14ac:dyDescent="0.3">
      <c r="A341" s="190"/>
    </row>
    <row r="342" spans="1:1" x14ac:dyDescent="0.3">
      <c r="A342" s="190"/>
    </row>
    <row r="343" spans="1:1" x14ac:dyDescent="0.3">
      <c r="A343" s="190"/>
    </row>
    <row r="344" spans="1:1" x14ac:dyDescent="0.3">
      <c r="A344" s="190"/>
    </row>
    <row r="345" spans="1:1" x14ac:dyDescent="0.3">
      <c r="A345" s="190"/>
    </row>
    <row r="346" spans="1:1" x14ac:dyDescent="0.3">
      <c r="A346" s="190"/>
    </row>
    <row r="347" spans="1:1" x14ac:dyDescent="0.3">
      <c r="A347" s="190"/>
    </row>
    <row r="348" spans="1:1" x14ac:dyDescent="0.3">
      <c r="A348" s="190"/>
    </row>
    <row r="349" spans="1:1" x14ac:dyDescent="0.3">
      <c r="A349" s="190"/>
    </row>
    <row r="350" spans="1:1" x14ac:dyDescent="0.3">
      <c r="A350" s="190"/>
    </row>
    <row r="351" spans="1:1" x14ac:dyDescent="0.3">
      <c r="A351" s="190"/>
    </row>
    <row r="352" spans="1:1" x14ac:dyDescent="0.3">
      <c r="A352" s="190"/>
    </row>
    <row r="353" spans="1:1" x14ac:dyDescent="0.3">
      <c r="A353" s="190"/>
    </row>
    <row r="354" spans="1:1" x14ac:dyDescent="0.3">
      <c r="A354" s="190"/>
    </row>
    <row r="355" spans="1:1" x14ac:dyDescent="0.3">
      <c r="A355" s="190"/>
    </row>
    <row r="356" spans="1:1" x14ac:dyDescent="0.3">
      <c r="A356" s="190"/>
    </row>
    <row r="357" spans="1:1" x14ac:dyDescent="0.3">
      <c r="A357" s="190"/>
    </row>
    <row r="358" spans="1:1" x14ac:dyDescent="0.3">
      <c r="A358" s="190"/>
    </row>
    <row r="359" spans="1:1" x14ac:dyDescent="0.3">
      <c r="A359" s="190"/>
    </row>
    <row r="360" spans="1:1" x14ac:dyDescent="0.3">
      <c r="A360" s="190"/>
    </row>
    <row r="361" spans="1:1" x14ac:dyDescent="0.3">
      <c r="A361" s="190"/>
    </row>
    <row r="362" spans="1:1" x14ac:dyDescent="0.3">
      <c r="A362" s="190"/>
    </row>
    <row r="363" spans="1:1" x14ac:dyDescent="0.3">
      <c r="A363" s="190"/>
    </row>
    <row r="364" spans="1:1" x14ac:dyDescent="0.3">
      <c r="A364" s="190"/>
    </row>
    <row r="365" spans="1:1" x14ac:dyDescent="0.3">
      <c r="A365" s="190"/>
    </row>
    <row r="366" spans="1:1" x14ac:dyDescent="0.3">
      <c r="A366" s="190"/>
    </row>
    <row r="367" spans="1:1" x14ac:dyDescent="0.3">
      <c r="A367" s="190"/>
    </row>
    <row r="368" spans="1:1" x14ac:dyDescent="0.3">
      <c r="A368" s="190"/>
    </row>
    <row r="369" spans="1:1" x14ac:dyDescent="0.3">
      <c r="A369" s="190"/>
    </row>
    <row r="370" spans="1:1" x14ac:dyDescent="0.3">
      <c r="A370" s="190"/>
    </row>
    <row r="371" spans="1:1" x14ac:dyDescent="0.3">
      <c r="A371" s="190"/>
    </row>
    <row r="372" spans="1:1" x14ac:dyDescent="0.3">
      <c r="A372" s="190"/>
    </row>
    <row r="373" spans="1:1" x14ac:dyDescent="0.3">
      <c r="A373" s="190"/>
    </row>
    <row r="374" spans="1:1" x14ac:dyDescent="0.3">
      <c r="A374" s="190"/>
    </row>
    <row r="375" spans="1:1" x14ac:dyDescent="0.3">
      <c r="A375" s="190"/>
    </row>
    <row r="376" spans="1:1" x14ac:dyDescent="0.3">
      <c r="A376" s="190"/>
    </row>
    <row r="377" spans="1:1" x14ac:dyDescent="0.3">
      <c r="A377" s="190"/>
    </row>
    <row r="378" spans="1:1" x14ac:dyDescent="0.3">
      <c r="A378" s="190"/>
    </row>
    <row r="379" spans="1:1" x14ac:dyDescent="0.3">
      <c r="A379" s="190"/>
    </row>
    <row r="380" spans="1:1" x14ac:dyDescent="0.3">
      <c r="A380" s="190"/>
    </row>
    <row r="381" spans="1:1" x14ac:dyDescent="0.3">
      <c r="A381" s="190"/>
    </row>
    <row r="382" spans="1:1" x14ac:dyDescent="0.3">
      <c r="A382" s="190"/>
    </row>
    <row r="383" spans="1:1" x14ac:dyDescent="0.3">
      <c r="A383" s="190"/>
    </row>
    <row r="384" spans="1:1" x14ac:dyDescent="0.3">
      <c r="A384" s="190"/>
    </row>
    <row r="385" spans="1:1" x14ac:dyDescent="0.3">
      <c r="A385" s="190"/>
    </row>
    <row r="386" spans="1:1" x14ac:dyDescent="0.3">
      <c r="A386" s="190"/>
    </row>
    <row r="387" spans="1:1" x14ac:dyDescent="0.3">
      <c r="A387" s="190"/>
    </row>
    <row r="388" spans="1:1" x14ac:dyDescent="0.3">
      <c r="A388" s="190"/>
    </row>
    <row r="389" spans="1:1" x14ac:dyDescent="0.3">
      <c r="A389" s="190"/>
    </row>
    <row r="390" spans="1:1" x14ac:dyDescent="0.3">
      <c r="A390" s="190"/>
    </row>
    <row r="391" spans="1:1" x14ac:dyDescent="0.3">
      <c r="A391" s="190"/>
    </row>
    <row r="392" spans="1:1" x14ac:dyDescent="0.3">
      <c r="A392" s="190"/>
    </row>
    <row r="393" spans="1:1" x14ac:dyDescent="0.3">
      <c r="A393" s="190"/>
    </row>
    <row r="394" spans="1:1" x14ac:dyDescent="0.3">
      <c r="A394" s="190"/>
    </row>
    <row r="395" spans="1:1" x14ac:dyDescent="0.3">
      <c r="A395" s="190"/>
    </row>
    <row r="396" spans="1:1" x14ac:dyDescent="0.3">
      <c r="A396" s="190"/>
    </row>
    <row r="397" spans="1:1" x14ac:dyDescent="0.3">
      <c r="A397" s="190"/>
    </row>
    <row r="398" spans="1:1" x14ac:dyDescent="0.3">
      <c r="A398" s="190"/>
    </row>
    <row r="399" spans="1:1" x14ac:dyDescent="0.3">
      <c r="A399" s="190"/>
    </row>
    <row r="400" spans="1:1" x14ac:dyDescent="0.3">
      <c r="A400" s="190"/>
    </row>
    <row r="401" spans="1:1" x14ac:dyDescent="0.3">
      <c r="A401" s="190"/>
    </row>
    <row r="402" spans="1:1" x14ac:dyDescent="0.3">
      <c r="A402" s="190"/>
    </row>
    <row r="403" spans="1:1" x14ac:dyDescent="0.3">
      <c r="A403" s="190"/>
    </row>
    <row r="404" spans="1:1" x14ac:dyDescent="0.3">
      <c r="A404" s="190"/>
    </row>
    <row r="405" spans="1:1" x14ac:dyDescent="0.3">
      <c r="A405" s="190"/>
    </row>
    <row r="406" spans="1:1" x14ac:dyDescent="0.3">
      <c r="A406" s="190"/>
    </row>
    <row r="407" spans="1:1" x14ac:dyDescent="0.3">
      <c r="A407" s="190"/>
    </row>
    <row r="408" spans="1:1" x14ac:dyDescent="0.3">
      <c r="A408" s="190"/>
    </row>
    <row r="409" spans="1:1" x14ac:dyDescent="0.3">
      <c r="A409" s="190"/>
    </row>
    <row r="410" spans="1:1" x14ac:dyDescent="0.3">
      <c r="A410" s="190"/>
    </row>
    <row r="411" spans="1:1" x14ac:dyDescent="0.3">
      <c r="A411" s="190"/>
    </row>
    <row r="412" spans="1:1" x14ac:dyDescent="0.3">
      <c r="A412" s="190"/>
    </row>
    <row r="413" spans="1:1" x14ac:dyDescent="0.3">
      <c r="A413" s="190"/>
    </row>
    <row r="414" spans="1:1" x14ac:dyDescent="0.3">
      <c r="A414" s="190"/>
    </row>
    <row r="415" spans="1:1" x14ac:dyDescent="0.3">
      <c r="A415" s="190"/>
    </row>
    <row r="416" spans="1:1" x14ac:dyDescent="0.3">
      <c r="A416" s="190"/>
    </row>
    <row r="417" spans="1:1" x14ac:dyDescent="0.3">
      <c r="A417" s="190"/>
    </row>
    <row r="418" spans="1:1" x14ac:dyDescent="0.3">
      <c r="A418" s="190"/>
    </row>
    <row r="419" spans="1:1" x14ac:dyDescent="0.3">
      <c r="A419" s="190"/>
    </row>
    <row r="420" spans="1:1" x14ac:dyDescent="0.3">
      <c r="A420" s="190"/>
    </row>
    <row r="421" spans="1:1" x14ac:dyDescent="0.3">
      <c r="A421" s="190"/>
    </row>
    <row r="422" spans="1:1" x14ac:dyDescent="0.3">
      <c r="A422" s="190"/>
    </row>
    <row r="423" spans="1:1" x14ac:dyDescent="0.3">
      <c r="A423" s="190"/>
    </row>
    <row r="424" spans="1:1" x14ac:dyDescent="0.3">
      <c r="A424" s="190"/>
    </row>
    <row r="425" spans="1:1" x14ac:dyDescent="0.3">
      <c r="A425" s="190"/>
    </row>
    <row r="426" spans="1:1" x14ac:dyDescent="0.3">
      <c r="A426" s="190"/>
    </row>
    <row r="427" spans="1:1" x14ac:dyDescent="0.3">
      <c r="A427" s="190"/>
    </row>
    <row r="428" spans="1:1" x14ac:dyDescent="0.3">
      <c r="A428" s="190"/>
    </row>
    <row r="429" spans="1:1" x14ac:dyDescent="0.3">
      <c r="A429" s="190"/>
    </row>
    <row r="430" spans="1:1" x14ac:dyDescent="0.3">
      <c r="A430" s="190"/>
    </row>
    <row r="431" spans="1:1" x14ac:dyDescent="0.3">
      <c r="A431" s="190"/>
    </row>
    <row r="432" spans="1:1" x14ac:dyDescent="0.3">
      <c r="A432" s="190"/>
    </row>
    <row r="433" spans="1:1" x14ac:dyDescent="0.3">
      <c r="A433" s="190"/>
    </row>
    <row r="434" spans="1:1" x14ac:dyDescent="0.3">
      <c r="A434" s="190"/>
    </row>
    <row r="435" spans="1:1" x14ac:dyDescent="0.3">
      <c r="A435" s="190"/>
    </row>
    <row r="436" spans="1:1" x14ac:dyDescent="0.3">
      <c r="A436" s="190"/>
    </row>
    <row r="437" spans="1:1" x14ac:dyDescent="0.3">
      <c r="A437" s="190"/>
    </row>
    <row r="438" spans="1:1" x14ac:dyDescent="0.3">
      <c r="A438" s="190"/>
    </row>
    <row r="439" spans="1:1" x14ac:dyDescent="0.3">
      <c r="A439" s="190"/>
    </row>
    <row r="440" spans="1:1" x14ac:dyDescent="0.3">
      <c r="A440" s="190"/>
    </row>
    <row r="441" spans="1:1" x14ac:dyDescent="0.3">
      <c r="A441" s="190"/>
    </row>
    <row r="442" spans="1:1" x14ac:dyDescent="0.3">
      <c r="A442" s="190"/>
    </row>
    <row r="443" spans="1:1" x14ac:dyDescent="0.3">
      <c r="A443" s="190"/>
    </row>
    <row r="444" spans="1:1" x14ac:dyDescent="0.3">
      <c r="A444" s="190"/>
    </row>
    <row r="445" spans="1:1" x14ac:dyDescent="0.3">
      <c r="A445" s="190"/>
    </row>
    <row r="446" spans="1:1" x14ac:dyDescent="0.3">
      <c r="A446" s="190"/>
    </row>
    <row r="447" spans="1:1" x14ac:dyDescent="0.3">
      <c r="A447" s="190"/>
    </row>
    <row r="448" spans="1:1" x14ac:dyDescent="0.3">
      <c r="A448" s="190"/>
    </row>
    <row r="449" spans="1:1" x14ac:dyDescent="0.3">
      <c r="A449" s="190"/>
    </row>
    <row r="450" spans="1:1" x14ac:dyDescent="0.3">
      <c r="A450" s="190"/>
    </row>
    <row r="451" spans="1:1" x14ac:dyDescent="0.3">
      <c r="A451" s="190"/>
    </row>
    <row r="452" spans="1:1" x14ac:dyDescent="0.3">
      <c r="A452" s="190"/>
    </row>
    <row r="453" spans="1:1" x14ac:dyDescent="0.3">
      <c r="A453" s="190"/>
    </row>
    <row r="454" spans="1:1" x14ac:dyDescent="0.3">
      <c r="A454" s="190"/>
    </row>
    <row r="455" spans="1:1" x14ac:dyDescent="0.3">
      <c r="A455" s="190"/>
    </row>
    <row r="456" spans="1:1" x14ac:dyDescent="0.3">
      <c r="A456" s="190"/>
    </row>
    <row r="457" spans="1:1" x14ac:dyDescent="0.3">
      <c r="A457" s="190"/>
    </row>
    <row r="458" spans="1:1" x14ac:dyDescent="0.3">
      <c r="A458" s="190"/>
    </row>
    <row r="459" spans="1:1" x14ac:dyDescent="0.3">
      <c r="A459" s="190"/>
    </row>
    <row r="460" spans="1:1" x14ac:dyDescent="0.3">
      <c r="A460" s="190"/>
    </row>
    <row r="461" spans="1:1" x14ac:dyDescent="0.3">
      <c r="A461" s="190"/>
    </row>
    <row r="462" spans="1:1" x14ac:dyDescent="0.3">
      <c r="A462" s="190"/>
    </row>
    <row r="463" spans="1:1" x14ac:dyDescent="0.3">
      <c r="A463" s="190"/>
    </row>
    <row r="464" spans="1:1" x14ac:dyDescent="0.3">
      <c r="A464" s="190"/>
    </row>
    <row r="465" spans="1:1" x14ac:dyDescent="0.3">
      <c r="A465" s="190"/>
    </row>
    <row r="466" spans="1:1" x14ac:dyDescent="0.3">
      <c r="A466" s="190"/>
    </row>
    <row r="467" spans="1:1" x14ac:dyDescent="0.3">
      <c r="A467" s="190"/>
    </row>
    <row r="468" spans="1:1" x14ac:dyDescent="0.3">
      <c r="A468" s="190"/>
    </row>
    <row r="469" spans="1:1" x14ac:dyDescent="0.3">
      <c r="A469" s="190"/>
    </row>
    <row r="470" spans="1:1" x14ac:dyDescent="0.3">
      <c r="A470" s="190"/>
    </row>
    <row r="471" spans="1:1" x14ac:dyDescent="0.3">
      <c r="A471" s="190"/>
    </row>
    <row r="472" spans="1:1" x14ac:dyDescent="0.3">
      <c r="A472" s="190"/>
    </row>
    <row r="473" spans="1:1" x14ac:dyDescent="0.3">
      <c r="A473" s="190"/>
    </row>
    <row r="474" spans="1:1" x14ac:dyDescent="0.3">
      <c r="A474" s="190"/>
    </row>
    <row r="475" spans="1:1" x14ac:dyDescent="0.3">
      <c r="A475" s="190"/>
    </row>
    <row r="476" spans="1:1" x14ac:dyDescent="0.3">
      <c r="A476" s="190"/>
    </row>
    <row r="477" spans="1:1" x14ac:dyDescent="0.3">
      <c r="A477" s="190"/>
    </row>
    <row r="478" spans="1:1" x14ac:dyDescent="0.3">
      <c r="A478" s="190"/>
    </row>
    <row r="479" spans="1:1" x14ac:dyDescent="0.3">
      <c r="A479" s="190"/>
    </row>
    <row r="480" spans="1:1" x14ac:dyDescent="0.3">
      <c r="A480" s="190"/>
    </row>
    <row r="481" spans="1:1" x14ac:dyDescent="0.3">
      <c r="A481" s="190"/>
    </row>
    <row r="482" spans="1:1" x14ac:dyDescent="0.3">
      <c r="A482" s="190"/>
    </row>
    <row r="483" spans="1:1" x14ac:dyDescent="0.3">
      <c r="A483" s="190"/>
    </row>
    <row r="484" spans="1:1" x14ac:dyDescent="0.3">
      <c r="A484" s="190"/>
    </row>
    <row r="485" spans="1:1" x14ac:dyDescent="0.3">
      <c r="A485" s="190"/>
    </row>
    <row r="486" spans="1:1" x14ac:dyDescent="0.3">
      <c r="A486" s="190"/>
    </row>
    <row r="487" spans="1:1" x14ac:dyDescent="0.3">
      <c r="A487" s="190"/>
    </row>
    <row r="488" spans="1:1" x14ac:dyDescent="0.3">
      <c r="A488" s="190"/>
    </row>
    <row r="489" spans="1:1" x14ac:dyDescent="0.3">
      <c r="A489" s="190"/>
    </row>
    <row r="490" spans="1:1" x14ac:dyDescent="0.3">
      <c r="A490" s="190"/>
    </row>
    <row r="491" spans="1:1" x14ac:dyDescent="0.3">
      <c r="A491" s="190"/>
    </row>
    <row r="492" spans="1:1" x14ac:dyDescent="0.3">
      <c r="A492" s="190"/>
    </row>
    <row r="493" spans="1:1" x14ac:dyDescent="0.3">
      <c r="A493" s="190"/>
    </row>
    <row r="494" spans="1:1" x14ac:dyDescent="0.3">
      <c r="A494" s="190"/>
    </row>
    <row r="495" spans="1:1" x14ac:dyDescent="0.3">
      <c r="A495" s="190"/>
    </row>
    <row r="496" spans="1:1" x14ac:dyDescent="0.3">
      <c r="A496" s="190"/>
    </row>
    <row r="497" spans="1:1" x14ac:dyDescent="0.3">
      <c r="A497" s="190"/>
    </row>
    <row r="498" spans="1:1" x14ac:dyDescent="0.3">
      <c r="A498" s="190"/>
    </row>
    <row r="499" spans="1:1" x14ac:dyDescent="0.3">
      <c r="A499" s="190"/>
    </row>
    <row r="500" spans="1:1" x14ac:dyDescent="0.3">
      <c r="A500" s="190"/>
    </row>
    <row r="501" spans="1:1" x14ac:dyDescent="0.3">
      <c r="A501" s="190"/>
    </row>
    <row r="502" spans="1:1" x14ac:dyDescent="0.3">
      <c r="A502" s="190"/>
    </row>
    <row r="503" spans="1:1" x14ac:dyDescent="0.3">
      <c r="A503" s="190"/>
    </row>
    <row r="504" spans="1:1" x14ac:dyDescent="0.3">
      <c r="A504" s="190"/>
    </row>
    <row r="505" spans="1:1" x14ac:dyDescent="0.3">
      <c r="A505" s="190"/>
    </row>
    <row r="506" spans="1:1" x14ac:dyDescent="0.3">
      <c r="A506" s="190"/>
    </row>
    <row r="507" spans="1:1" x14ac:dyDescent="0.3">
      <c r="A507" s="190"/>
    </row>
    <row r="508" spans="1:1" x14ac:dyDescent="0.3">
      <c r="A508" s="190"/>
    </row>
    <row r="509" spans="1:1" x14ac:dyDescent="0.3">
      <c r="A509" s="190"/>
    </row>
    <row r="510" spans="1:1" x14ac:dyDescent="0.3">
      <c r="A510" s="190"/>
    </row>
    <row r="511" spans="1:1" x14ac:dyDescent="0.3">
      <c r="A511" s="190"/>
    </row>
    <row r="512" spans="1:1" x14ac:dyDescent="0.3">
      <c r="A512" s="190"/>
    </row>
    <row r="513" spans="1:1" x14ac:dyDescent="0.3">
      <c r="A513" s="190"/>
    </row>
    <row r="514" spans="1:1" x14ac:dyDescent="0.3">
      <c r="A514" s="190"/>
    </row>
    <row r="515" spans="1:1" x14ac:dyDescent="0.3">
      <c r="A515" s="190"/>
    </row>
    <row r="516" spans="1:1" x14ac:dyDescent="0.3">
      <c r="A516" s="190"/>
    </row>
    <row r="517" spans="1:1" x14ac:dyDescent="0.3">
      <c r="A517" s="190"/>
    </row>
    <row r="518" spans="1:1" x14ac:dyDescent="0.3">
      <c r="A518" s="190"/>
    </row>
    <row r="519" spans="1:1" x14ac:dyDescent="0.3">
      <c r="A519" s="190"/>
    </row>
    <row r="520" spans="1:1" x14ac:dyDescent="0.3">
      <c r="A520" s="190"/>
    </row>
    <row r="521" spans="1:1" x14ac:dyDescent="0.3">
      <c r="A521" s="190"/>
    </row>
    <row r="522" spans="1:1" x14ac:dyDescent="0.3">
      <c r="A522" s="190"/>
    </row>
    <row r="523" spans="1:1" x14ac:dyDescent="0.3">
      <c r="A523" s="190"/>
    </row>
    <row r="524" spans="1:1" x14ac:dyDescent="0.3">
      <c r="A524" s="190"/>
    </row>
    <row r="525" spans="1:1" x14ac:dyDescent="0.3">
      <c r="A525" s="190"/>
    </row>
    <row r="526" spans="1:1" x14ac:dyDescent="0.3">
      <c r="A526" s="190"/>
    </row>
    <row r="527" spans="1:1" x14ac:dyDescent="0.3">
      <c r="A527" s="190"/>
    </row>
    <row r="528" spans="1:1" x14ac:dyDescent="0.3">
      <c r="A528" s="190"/>
    </row>
    <row r="529" spans="1:1" x14ac:dyDescent="0.3">
      <c r="A529" s="190"/>
    </row>
    <row r="530" spans="1:1" x14ac:dyDescent="0.3">
      <c r="A530" s="190"/>
    </row>
    <row r="531" spans="1:1" x14ac:dyDescent="0.3">
      <c r="A531" s="190"/>
    </row>
    <row r="532" spans="1:1" x14ac:dyDescent="0.3">
      <c r="A532" s="190"/>
    </row>
    <row r="533" spans="1:1" x14ac:dyDescent="0.3">
      <c r="A533" s="190"/>
    </row>
    <row r="534" spans="1:1" x14ac:dyDescent="0.3">
      <c r="A534" s="190"/>
    </row>
    <row r="535" spans="1:1" x14ac:dyDescent="0.3">
      <c r="A535" s="190"/>
    </row>
    <row r="536" spans="1:1" x14ac:dyDescent="0.3">
      <c r="A536" s="190"/>
    </row>
    <row r="537" spans="1:1" x14ac:dyDescent="0.3">
      <c r="A537" s="190"/>
    </row>
    <row r="538" spans="1:1" x14ac:dyDescent="0.3">
      <c r="A538" s="190"/>
    </row>
    <row r="539" spans="1:1" x14ac:dyDescent="0.3">
      <c r="A539" s="190"/>
    </row>
    <row r="540" spans="1:1" x14ac:dyDescent="0.3">
      <c r="A540" s="190"/>
    </row>
    <row r="541" spans="1:1" x14ac:dyDescent="0.3">
      <c r="A541" s="190"/>
    </row>
    <row r="542" spans="1:1" x14ac:dyDescent="0.3">
      <c r="A542" s="190"/>
    </row>
    <row r="543" spans="1:1" x14ac:dyDescent="0.3">
      <c r="A543" s="190"/>
    </row>
    <row r="544" spans="1:1" x14ac:dyDescent="0.3">
      <c r="A544" s="190"/>
    </row>
    <row r="545" spans="1:1" x14ac:dyDescent="0.3">
      <c r="A545" s="190"/>
    </row>
    <row r="546" spans="1:1" x14ac:dyDescent="0.3">
      <c r="A546" s="190"/>
    </row>
    <row r="547" spans="1:1" x14ac:dyDescent="0.3">
      <c r="A547" s="190"/>
    </row>
    <row r="548" spans="1:1" x14ac:dyDescent="0.3">
      <c r="A548" s="190"/>
    </row>
    <row r="549" spans="1:1" x14ac:dyDescent="0.3">
      <c r="A549" s="190"/>
    </row>
    <row r="550" spans="1:1" x14ac:dyDescent="0.3">
      <c r="A550" s="190"/>
    </row>
    <row r="551" spans="1:1" x14ac:dyDescent="0.3">
      <c r="A551" s="190"/>
    </row>
    <row r="552" spans="1:1" x14ac:dyDescent="0.3">
      <c r="A552" s="190"/>
    </row>
    <row r="553" spans="1:1" x14ac:dyDescent="0.3">
      <c r="A553" s="190"/>
    </row>
    <row r="554" spans="1:1" x14ac:dyDescent="0.3">
      <c r="A554" s="190"/>
    </row>
    <row r="555" spans="1:1" x14ac:dyDescent="0.3">
      <c r="A555" s="190"/>
    </row>
    <row r="556" spans="1:1" x14ac:dyDescent="0.3">
      <c r="A556" s="190"/>
    </row>
    <row r="557" spans="1:1" x14ac:dyDescent="0.3">
      <c r="A557" s="190"/>
    </row>
    <row r="558" spans="1:1" x14ac:dyDescent="0.3">
      <c r="A558" s="190"/>
    </row>
    <row r="559" spans="1:1" x14ac:dyDescent="0.3">
      <c r="A559" s="190"/>
    </row>
    <row r="560" spans="1:1" x14ac:dyDescent="0.3">
      <c r="A560" s="190"/>
    </row>
    <row r="561" spans="1:1" x14ac:dyDescent="0.3">
      <c r="A561" s="190"/>
    </row>
    <row r="562" spans="1:1" x14ac:dyDescent="0.3">
      <c r="A562" s="190"/>
    </row>
    <row r="563" spans="1:1" x14ac:dyDescent="0.3">
      <c r="A563" s="190"/>
    </row>
    <row r="564" spans="1:1" x14ac:dyDescent="0.3">
      <c r="A564" s="190"/>
    </row>
    <row r="565" spans="1:1" x14ac:dyDescent="0.3">
      <c r="A565" s="190"/>
    </row>
    <row r="566" spans="1:1" x14ac:dyDescent="0.3">
      <c r="A566" s="190"/>
    </row>
    <row r="567" spans="1:1" x14ac:dyDescent="0.3">
      <c r="A567" s="190"/>
    </row>
    <row r="568" spans="1:1" x14ac:dyDescent="0.3">
      <c r="A568" s="190"/>
    </row>
    <row r="569" spans="1:1" x14ac:dyDescent="0.3">
      <c r="A569" s="190"/>
    </row>
    <row r="570" spans="1:1" x14ac:dyDescent="0.3">
      <c r="A570" s="190"/>
    </row>
    <row r="571" spans="1:1" x14ac:dyDescent="0.3">
      <c r="A571" s="190"/>
    </row>
    <row r="572" spans="1:1" x14ac:dyDescent="0.3">
      <c r="A572" s="190"/>
    </row>
    <row r="573" spans="1:1" x14ac:dyDescent="0.3">
      <c r="A573" s="190"/>
    </row>
    <row r="574" spans="1:1" x14ac:dyDescent="0.3">
      <c r="A574" s="190"/>
    </row>
    <row r="575" spans="1:1" x14ac:dyDescent="0.3">
      <c r="A575" s="190"/>
    </row>
    <row r="576" spans="1:1" x14ac:dyDescent="0.3">
      <c r="A576" s="190"/>
    </row>
    <row r="577" spans="1:1" x14ac:dyDescent="0.3">
      <c r="A577" s="190"/>
    </row>
    <row r="578" spans="1:1" x14ac:dyDescent="0.3">
      <c r="A578" s="190"/>
    </row>
    <row r="579" spans="1:1" x14ac:dyDescent="0.3">
      <c r="A579" s="190"/>
    </row>
    <row r="580" spans="1:1" x14ac:dyDescent="0.3">
      <c r="A580" s="190"/>
    </row>
    <row r="581" spans="1:1" x14ac:dyDescent="0.3">
      <c r="A581" s="190"/>
    </row>
    <row r="582" spans="1:1" x14ac:dyDescent="0.3">
      <c r="A582" s="190"/>
    </row>
    <row r="583" spans="1:1" x14ac:dyDescent="0.3">
      <c r="A583" s="190"/>
    </row>
    <row r="584" spans="1:1" x14ac:dyDescent="0.3">
      <c r="A584" s="190"/>
    </row>
    <row r="585" spans="1:1" x14ac:dyDescent="0.3">
      <c r="A585" s="190"/>
    </row>
    <row r="586" spans="1:1" x14ac:dyDescent="0.3">
      <c r="A586" s="190"/>
    </row>
    <row r="587" spans="1:1" x14ac:dyDescent="0.3">
      <c r="A587" s="190"/>
    </row>
    <row r="588" spans="1:1" x14ac:dyDescent="0.3">
      <c r="A588" s="190"/>
    </row>
    <row r="589" spans="1:1" x14ac:dyDescent="0.3">
      <c r="A589" s="190"/>
    </row>
    <row r="590" spans="1:1" x14ac:dyDescent="0.3">
      <c r="A590" s="190"/>
    </row>
    <row r="591" spans="1:1" x14ac:dyDescent="0.3">
      <c r="A591" s="190"/>
    </row>
    <row r="592" spans="1:1" x14ac:dyDescent="0.3">
      <c r="A592" s="190"/>
    </row>
    <row r="593" spans="1:1" x14ac:dyDescent="0.3">
      <c r="A593" s="190"/>
    </row>
    <row r="594" spans="1:1" x14ac:dyDescent="0.3">
      <c r="A594" s="190"/>
    </row>
    <row r="595" spans="1:1" x14ac:dyDescent="0.3">
      <c r="A595" s="190"/>
    </row>
    <row r="596" spans="1:1" x14ac:dyDescent="0.3">
      <c r="A596" s="190"/>
    </row>
    <row r="597" spans="1:1" x14ac:dyDescent="0.3">
      <c r="A597" s="190"/>
    </row>
    <row r="598" spans="1:1" x14ac:dyDescent="0.3">
      <c r="A598" s="190"/>
    </row>
    <row r="599" spans="1:1" x14ac:dyDescent="0.3">
      <c r="A599" s="190"/>
    </row>
    <row r="600" spans="1:1" x14ac:dyDescent="0.3">
      <c r="A600" s="190"/>
    </row>
    <row r="601" spans="1:1" x14ac:dyDescent="0.3">
      <c r="A601" s="190"/>
    </row>
    <row r="602" spans="1:1" x14ac:dyDescent="0.3">
      <c r="A602" s="190"/>
    </row>
    <row r="603" spans="1:1" x14ac:dyDescent="0.3">
      <c r="A603" s="190"/>
    </row>
    <row r="604" spans="1:1" x14ac:dyDescent="0.3">
      <c r="A604" s="190"/>
    </row>
    <row r="605" spans="1:1" x14ac:dyDescent="0.3">
      <c r="A605" s="190"/>
    </row>
    <row r="606" spans="1:1" x14ac:dyDescent="0.3">
      <c r="A606" s="190"/>
    </row>
    <row r="607" spans="1:1" x14ac:dyDescent="0.3">
      <c r="A607" s="190"/>
    </row>
    <row r="608" spans="1:1" x14ac:dyDescent="0.3">
      <c r="A608" s="190"/>
    </row>
    <row r="609" spans="1:1" x14ac:dyDescent="0.3">
      <c r="A609" s="190"/>
    </row>
    <row r="610" spans="1:1" x14ac:dyDescent="0.3">
      <c r="A610" s="190"/>
    </row>
    <row r="611" spans="1:1" x14ac:dyDescent="0.3">
      <c r="A611" s="190"/>
    </row>
    <row r="612" spans="1:1" x14ac:dyDescent="0.3">
      <c r="A612" s="190"/>
    </row>
    <row r="613" spans="1:1" x14ac:dyDescent="0.3">
      <c r="A613" s="190"/>
    </row>
    <row r="614" spans="1:1" x14ac:dyDescent="0.3">
      <c r="A614" s="190"/>
    </row>
    <row r="615" spans="1:1" x14ac:dyDescent="0.3">
      <c r="A615" s="190"/>
    </row>
    <row r="616" spans="1:1" x14ac:dyDescent="0.3">
      <c r="A616" s="190"/>
    </row>
    <row r="617" spans="1:1" x14ac:dyDescent="0.3">
      <c r="A617" s="190"/>
    </row>
    <row r="618" spans="1:1" x14ac:dyDescent="0.3">
      <c r="A618" s="190"/>
    </row>
    <row r="619" spans="1:1" x14ac:dyDescent="0.3">
      <c r="A619" s="190"/>
    </row>
    <row r="620" spans="1:1" x14ac:dyDescent="0.3">
      <c r="A620" s="190"/>
    </row>
    <row r="621" spans="1:1" x14ac:dyDescent="0.3">
      <c r="A621" s="190"/>
    </row>
    <row r="622" spans="1:1" x14ac:dyDescent="0.3">
      <c r="A622" s="190"/>
    </row>
    <row r="623" spans="1:1" x14ac:dyDescent="0.3">
      <c r="A623" s="190"/>
    </row>
    <row r="624" spans="1:1" x14ac:dyDescent="0.3">
      <c r="A624" s="190"/>
    </row>
    <row r="625" spans="1:1" x14ac:dyDescent="0.3">
      <c r="A625" s="190"/>
    </row>
    <row r="626" spans="1:1" x14ac:dyDescent="0.3">
      <c r="A626" s="190"/>
    </row>
    <row r="627" spans="1:1" x14ac:dyDescent="0.3">
      <c r="A627" s="190"/>
    </row>
    <row r="628" spans="1:1" x14ac:dyDescent="0.3">
      <c r="A628" s="190"/>
    </row>
    <row r="629" spans="1:1" x14ac:dyDescent="0.3">
      <c r="A629" s="190"/>
    </row>
    <row r="630" spans="1:1" x14ac:dyDescent="0.3">
      <c r="A630" s="190"/>
    </row>
    <row r="631" spans="1:1" x14ac:dyDescent="0.3">
      <c r="A631" s="190"/>
    </row>
    <row r="632" spans="1:1" x14ac:dyDescent="0.3">
      <c r="A632" s="190"/>
    </row>
    <row r="633" spans="1:1" x14ac:dyDescent="0.3">
      <c r="A633" s="190"/>
    </row>
    <row r="634" spans="1:1" x14ac:dyDescent="0.3">
      <c r="A634" s="190"/>
    </row>
    <row r="635" spans="1:1" x14ac:dyDescent="0.3">
      <c r="A635" s="190"/>
    </row>
    <row r="636" spans="1:1" x14ac:dyDescent="0.3">
      <c r="A636" s="190"/>
    </row>
    <row r="637" spans="1:1" x14ac:dyDescent="0.3">
      <c r="A637" s="190"/>
    </row>
    <row r="638" spans="1:1" x14ac:dyDescent="0.3">
      <c r="A638" s="190"/>
    </row>
    <row r="639" spans="1:1" x14ac:dyDescent="0.3">
      <c r="A639" s="190"/>
    </row>
    <row r="640" spans="1:1" x14ac:dyDescent="0.3">
      <c r="A640" s="190"/>
    </row>
  </sheetData>
  <mergeCells count="16">
    <mergeCell ref="EM27:ES27"/>
    <mergeCell ref="CE27:CK27"/>
    <mergeCell ref="A2:A3"/>
    <mergeCell ref="BU27:CA27"/>
    <mergeCell ref="AQ27:AW27"/>
    <mergeCell ref="BA27:BG27"/>
    <mergeCell ref="C27:I27"/>
    <mergeCell ref="M27:S27"/>
    <mergeCell ref="W27:AC27"/>
    <mergeCell ref="AG27:AM27"/>
    <mergeCell ref="BK27:BQ27"/>
    <mergeCell ref="EC27:EI27"/>
    <mergeCell ref="DS27:DY27"/>
    <mergeCell ref="CY27:DE27"/>
    <mergeCell ref="DI27:DO27"/>
    <mergeCell ref="CO27:CU27"/>
  </mergeCells>
  <hyperlinks>
    <hyperlink ref="A4" location="myrangeS0" display="myrangeS0" xr:uid="{38047FA0-9ECC-4F1D-B2E8-DE1B8B0A15FC}"/>
    <hyperlink ref="A5" location="myrangeS1" display="myrangeS1" xr:uid="{2E35CA49-0FFF-4DEC-9D45-F5CA1F88EF30}"/>
    <hyperlink ref="A6" location="myrangeS2" display="myrangeS2" xr:uid="{3B12838B-29CB-44CB-8DCD-E5F1D0E53C65}"/>
    <hyperlink ref="A7" location="myrangeS3" display="myrangeS3" xr:uid="{AB156172-E08D-4DF6-9C7E-EC6F10AD260E}"/>
    <hyperlink ref="A8" location="myrangeS4" display="myrangeS4" xr:uid="{38EC1D9B-53F9-4B35-A854-B8EF61F9BCDC}"/>
    <hyperlink ref="A9" location="myrangeS5" display="myrangeS5" xr:uid="{F9F9030E-CE49-4DD9-930E-73583EB10872}"/>
    <hyperlink ref="A10" location="myrangeS6" display="myrangeS6" xr:uid="{5E76B0B0-08C8-440B-92F5-D4459763985E}"/>
    <hyperlink ref="A11" location="myrangeS7" display="myrangeS7" xr:uid="{697FF6BD-00F4-4F4A-B038-DD9A5B5E615B}"/>
    <hyperlink ref="A12" location="myrangeS8" display="myrangeS8" xr:uid="{BF1A4700-E25A-4697-A6B8-D6EBE76DA297}"/>
    <hyperlink ref="A13" location="myrangeS9" display="myrangeS9" xr:uid="{CFD5E683-F068-4813-9CFF-6D53F09F0405}"/>
    <hyperlink ref="A14" location="myrangeS10" display="myrangeS10" xr:uid="{C8FAF46E-9AFE-4DB1-9BEE-9B508A71A58E}"/>
    <hyperlink ref="A15" location="myrangeS11" display="myrangeS11" xr:uid="{2371AB65-BF61-4A27-8896-69F6961FCED3}"/>
    <hyperlink ref="A16" location="myrangeS12" display="myrangeS12" xr:uid="{E139A463-7484-44ED-8A5C-5687AB5B032B}"/>
    <hyperlink ref="A17" location="myrangeS13" display="myrangeS13" xr:uid="{ACD8DC84-60D4-4BBA-B62B-80169AF2E7DB}"/>
    <hyperlink ref="A18" location="myrangeS14" display="myrangeS14" xr:uid="{086FF740-2967-4C3F-A21E-1FFBB27D35D4}"/>
    <hyperlink ref="A19" location="myrangeS15" display="myrangeS15" xr:uid="{76DE7D05-D144-45C8-9756-F05B953B9AD9}"/>
    <hyperlink ref="A20" location="myrangeS16" display="myrangeS16" xr:uid="{57EFC660-4DA3-4FF8-B6C6-45D4026EEEDF}"/>
    <hyperlink ref="A21" location="myrangeS17" display="myrangeS17" xr:uid="{5CE59081-1EA8-490B-81C8-3435F2C4B69E}"/>
    <hyperlink ref="A22" location="myrangeS18" display="myrangeS18" xr:uid="{EC405B3E-167B-402E-82AA-07AC989942C5}"/>
    <hyperlink ref="A23" location="myrangeS19" display="myrangeS19" xr:uid="{E9CBC104-0305-42DF-9D02-E1124B436D9A}"/>
    <hyperlink ref="A24" location="myrangeS20" display="myrangeS20" xr:uid="{DBE3AFE9-EC13-4D83-B9ED-179DB0B9AB60}"/>
    <hyperlink ref="A25" location="myrangeS21" display="myrangeS21" xr:uid="{FBE8E7C2-6E13-4E4B-84F1-7DF9C2BE1DCE}"/>
    <hyperlink ref="A26" location="myrangeS22" display="myrangeS22" xr:uid="{BA4B3C11-34C0-404A-BE69-D4B8DE8347EE}"/>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70" customWidth="1"/>
    <col min="3" max="3" width="29.59765625" customWidth="1"/>
    <col min="4" max="9" width="7.8984375" customWidth="1"/>
    <col min="10" max="11" width="1.09765625" customWidth="1"/>
    <col min="12" max="12" width="24.59765625" style="70" customWidth="1"/>
    <col min="13" max="13" width="29.59765625" customWidth="1"/>
    <col min="14" max="19" width="7.8984375" customWidth="1"/>
    <col min="20" max="21" width="1.09765625" customWidth="1"/>
    <col min="22" max="22" width="24.59765625" style="70" customWidth="1"/>
    <col min="23" max="23" width="29.59765625" customWidth="1"/>
    <col min="24" max="29" width="7.8984375" customWidth="1"/>
    <col min="30" max="31" width="1.09765625" customWidth="1"/>
    <col min="32" max="32" width="24.59765625" style="70" customWidth="1"/>
    <col min="33" max="33" width="29.59765625" customWidth="1"/>
    <col min="34" max="39" width="7.8984375" customWidth="1"/>
    <col min="40" max="41" width="1.09765625" customWidth="1"/>
    <col min="42" max="42" width="24.59765625" style="70" customWidth="1"/>
    <col min="43" max="43" width="29.59765625" customWidth="1"/>
    <col min="44" max="49" width="7.8984375" customWidth="1"/>
    <col min="50" max="51" width="1.09765625" customWidth="1"/>
    <col min="52" max="52" width="24.59765625" style="70" customWidth="1"/>
    <col min="53" max="53" width="29.59765625" style="70" customWidth="1"/>
    <col min="54" max="59" width="7.8984375" customWidth="1"/>
    <col min="60" max="61" width="1.09765625" customWidth="1"/>
    <col min="62" max="62" width="24.59765625" style="70" customWidth="1"/>
    <col min="63" max="63" width="29.59765625" customWidth="1"/>
    <col min="64" max="69" width="7.8984375" customWidth="1"/>
    <col min="70" max="71" width="1.09765625" customWidth="1"/>
    <col min="72" max="72" width="24.59765625" style="70" customWidth="1"/>
    <col min="73" max="73" width="29.59765625" customWidth="1"/>
    <col min="74" max="79" width="7.8984375" customWidth="1"/>
    <col min="80" max="81" width="1.09765625" customWidth="1"/>
    <col min="82" max="82" width="24.59765625" style="70" customWidth="1"/>
    <col min="83" max="83" width="29.59765625" customWidth="1"/>
    <col min="84" max="89" width="7.8984375" customWidth="1"/>
    <col min="90" max="91" width="1.09765625" customWidth="1"/>
    <col min="92" max="92" width="24.59765625" style="70" customWidth="1"/>
    <col min="93" max="93" width="29.59765625" customWidth="1"/>
    <col min="94" max="99" width="7.8984375" customWidth="1"/>
    <col min="100" max="101" width="1.09765625" customWidth="1"/>
    <col min="102" max="102" width="24.59765625" style="70" customWidth="1"/>
    <col min="103" max="103" width="29.59765625" customWidth="1"/>
    <col min="104" max="109" width="7.8984375" customWidth="1"/>
    <col min="110" max="111" width="1.09765625" customWidth="1"/>
    <col min="112" max="112" width="24.59765625" style="70" customWidth="1"/>
    <col min="113" max="113" width="29.59765625" customWidth="1"/>
    <col min="114" max="119" width="7.8984375" customWidth="1"/>
    <col min="120" max="121" width="1.09765625" customWidth="1"/>
    <col min="122" max="122" width="24.59765625" style="70" customWidth="1"/>
    <col min="123" max="123" width="29.59765625" customWidth="1"/>
    <col min="124" max="129" width="7.8984375" customWidth="1"/>
    <col min="130" max="131" width="1.09765625" customWidth="1"/>
    <col min="132" max="132" width="24.59765625" style="70" customWidth="1"/>
    <col min="133" max="133" width="29.59765625" style="70" customWidth="1"/>
    <col min="134" max="139" width="7.8984375" customWidth="1"/>
    <col min="140" max="141" width="1.09765625" customWidth="1"/>
    <col min="142" max="142" width="24.59765625" style="70" customWidth="1"/>
    <col min="143" max="143" width="29.59765625" customWidth="1"/>
    <col min="144" max="149" width="7.8984375" customWidth="1"/>
    <col min="150" max="151" width="1.09765625" customWidth="1"/>
    <col min="152" max="152" width="24.59765625" style="70" customWidth="1"/>
    <col min="153" max="153" width="29.59765625" customWidth="1"/>
    <col min="154" max="159" width="7.8984375" customWidth="1"/>
    <col min="160" max="161" width="1.09765625" customWidth="1"/>
    <col min="162" max="162" width="24.59765625" style="70" customWidth="1"/>
    <col min="163" max="163" width="29.59765625" customWidth="1"/>
    <col min="164" max="169" width="7.8984375" customWidth="1"/>
    <col min="170" max="171" width="1.09765625" customWidth="1"/>
    <col min="172" max="172" width="24.59765625" style="70" customWidth="1"/>
    <col min="173" max="173" width="29.59765625" customWidth="1"/>
    <col min="174" max="179" width="7.8984375" customWidth="1"/>
    <col min="180" max="181" width="1.09765625" customWidth="1"/>
    <col min="182" max="182" width="24.59765625" style="70" customWidth="1"/>
    <col min="183" max="183" width="29.59765625" customWidth="1"/>
    <col min="184" max="189" width="7.8984375" customWidth="1"/>
    <col min="190" max="191" width="1.09765625" customWidth="1"/>
    <col min="192" max="192" width="24.59765625" style="70" customWidth="1"/>
    <col min="193" max="193" width="29.59765625" customWidth="1"/>
    <col min="194" max="199" width="7.8984375" customWidth="1"/>
    <col min="200" max="201" width="1.09765625" customWidth="1"/>
    <col min="202" max="202" width="24.59765625" style="70" customWidth="1"/>
    <col min="203" max="203" width="29.59765625" customWidth="1"/>
    <col min="204" max="209" width="7.8984375" customWidth="1"/>
    <col min="210" max="211" width="1.09765625" customWidth="1"/>
    <col min="212" max="212" width="24.59765625" style="70" customWidth="1"/>
    <col min="213" max="213" width="29.59765625" customWidth="1"/>
    <col min="214" max="219" width="7.8984375" customWidth="1"/>
    <col min="220" max="221" width="1.09765625" customWidth="1"/>
    <col min="222" max="222" width="24.59765625" style="70" customWidth="1"/>
    <col min="223" max="223" width="29.59765625" customWidth="1"/>
    <col min="224" max="229" width="7.8984375" customWidth="1"/>
    <col min="230" max="231" width="1.09765625" customWidth="1"/>
    <col min="232" max="232" width="24.59765625" style="70" customWidth="1"/>
    <col min="233" max="233" width="29.59765625" customWidth="1"/>
    <col min="234" max="239" width="7.8984375" customWidth="1"/>
    <col min="240" max="241" width="1.09765625" customWidth="1"/>
    <col min="242" max="242" width="24.59765625" style="70" customWidth="1"/>
    <col min="243" max="243" width="29.59765625" customWidth="1"/>
    <col min="244" max="249" width="7.8984375" customWidth="1"/>
    <col min="250" max="251" width="1.09765625" customWidth="1"/>
  </cols>
  <sheetData>
    <row r="1" spans="1:242" s="159" customFormat="1" ht="30" customHeight="1" x14ac:dyDescent="0.3">
      <c r="B1" s="628" t="str">
        <f>HLOOKUP(Introduction!$G$4,nametranslations,124,FALSE)</f>
        <v>Hygiene in Schools</v>
      </c>
      <c r="C1" s="196" t="s">
        <v>223</v>
      </c>
      <c r="D1" s="165" t="str">
        <f>+Introduction!$C$7</f>
        <v>Republic of Moldova</v>
      </c>
      <c r="E1" s="165"/>
      <c r="F1" s="165"/>
      <c r="G1" s="165"/>
      <c r="H1" s="165"/>
      <c r="I1" s="166"/>
      <c r="J1" s="157"/>
      <c r="K1" s="157"/>
      <c r="L1" s="628" t="str">
        <f>HLOOKUP(Introduction!$G$4,nametranslations,124,FALSE)</f>
        <v>Hygiene in Schools</v>
      </c>
      <c r="M1" s="196" t="s">
        <v>224</v>
      </c>
      <c r="N1" s="165" t="str">
        <f>+Introduction!$C$7</f>
        <v>Republic of Moldova</v>
      </c>
      <c r="O1" s="165"/>
      <c r="P1" s="165"/>
      <c r="Q1" s="165"/>
      <c r="R1" s="165"/>
      <c r="S1" s="166"/>
      <c r="T1" s="157"/>
      <c r="U1" s="157"/>
      <c r="V1" s="628" t="str">
        <f>HLOOKUP(Introduction!$G$4,nametranslations,124,FALSE)</f>
        <v>Hygiene in Schools</v>
      </c>
      <c r="W1" s="196" t="s">
        <v>225</v>
      </c>
      <c r="X1" s="165" t="str">
        <f>+Introduction!$C$7</f>
        <v>Republic of Moldova</v>
      </c>
      <c r="Y1" s="165"/>
      <c r="Z1" s="165"/>
      <c r="AA1" s="165"/>
      <c r="AB1" s="165"/>
      <c r="AC1" s="166"/>
      <c r="AD1" s="157"/>
      <c r="AE1" s="157"/>
      <c r="AF1" s="628" t="str">
        <f>HLOOKUP(Introduction!$G$4,nametranslations,124,FALSE)</f>
        <v>Hygiene in Schools</v>
      </c>
      <c r="AG1" s="196" t="s">
        <v>226</v>
      </c>
      <c r="AH1" s="165" t="str">
        <f>+Introduction!$C$7</f>
        <v>Republic of Moldova</v>
      </c>
      <c r="AI1" s="165"/>
      <c r="AJ1" s="165"/>
      <c r="AK1" s="165"/>
      <c r="AL1" s="165"/>
      <c r="AM1" s="166"/>
      <c r="AN1" s="157"/>
      <c r="AO1" s="157"/>
      <c r="AP1" s="628" t="str">
        <f>HLOOKUP(Introduction!$G$4,nametranslations,124,FALSE)</f>
        <v>Hygiene in Schools</v>
      </c>
      <c r="AQ1" s="196" t="s">
        <v>226</v>
      </c>
      <c r="AR1" s="165" t="str">
        <f>+Introduction!$C$7</f>
        <v>Republic of Moldova</v>
      </c>
      <c r="AS1" s="165"/>
      <c r="AT1" s="165"/>
      <c r="AU1" s="165"/>
      <c r="AV1" s="165"/>
      <c r="AW1" s="166"/>
      <c r="AX1" s="157"/>
      <c r="AY1" s="157"/>
      <c r="AZ1" s="628" t="str">
        <f>HLOOKUP(Introduction!$G$4,nametranslations,124,FALSE)</f>
        <v>Hygiene in Schools</v>
      </c>
      <c r="BA1" s="196" t="s">
        <v>227</v>
      </c>
      <c r="BB1" s="165" t="str">
        <f>+Introduction!$C$7</f>
        <v>Republic of Moldova</v>
      </c>
      <c r="BC1" s="165"/>
      <c r="BD1" s="165"/>
      <c r="BE1" s="165"/>
      <c r="BF1" s="165"/>
      <c r="BG1" s="166"/>
      <c r="BH1" s="157"/>
      <c r="BI1" s="157"/>
      <c r="BJ1" s="628" t="str">
        <f>HLOOKUP(Introduction!$G$4,nametranslations,124,FALSE)</f>
        <v>Hygiene in Schools</v>
      </c>
      <c r="BK1" s="196">
        <v>2018</v>
      </c>
      <c r="BL1" s="165" t="str">
        <f>+Introduction!$C$7</f>
        <v>Republic of Moldova</v>
      </c>
      <c r="BM1" s="165"/>
      <c r="BN1" s="165"/>
      <c r="BO1" s="165"/>
      <c r="BP1" s="165"/>
      <c r="BQ1" s="166"/>
      <c r="BR1" s="157"/>
      <c r="BS1" s="157"/>
      <c r="BT1" s="628" t="str">
        <f>HLOOKUP(Introduction!$G$4,nametranslations,124,FALSE)</f>
        <v>Hygiene in Schools</v>
      </c>
      <c r="BU1" s="196">
        <v>2019</v>
      </c>
      <c r="BV1" s="165" t="str">
        <f>+Introduction!$C$7</f>
        <v>Republic of Moldova</v>
      </c>
      <c r="BW1" s="165"/>
      <c r="BX1" s="165"/>
      <c r="BY1" s="165"/>
      <c r="BZ1" s="165"/>
      <c r="CA1" s="166"/>
      <c r="CB1" s="157"/>
      <c r="CC1" s="157"/>
      <c r="CD1" s="628" t="str">
        <f>HLOOKUP(Introduction!$G$4,nametranslations,124,FALSE)</f>
        <v>Hygiene in Schools</v>
      </c>
      <c r="CE1" s="196">
        <v>2021</v>
      </c>
      <c r="CF1" s="165" t="str">
        <f>+Introduction!$C$7</f>
        <v>Republic of Moldova</v>
      </c>
      <c r="CG1" s="165"/>
      <c r="CH1" s="165"/>
      <c r="CI1" s="165"/>
      <c r="CJ1" s="165"/>
      <c r="CK1" s="166"/>
      <c r="CL1" s="157"/>
      <c r="CM1" s="157"/>
      <c r="CN1" s="628" t="str">
        <f>HLOOKUP(Introduction!$G$4,nametranslations,124,FALSE)</f>
        <v>Hygiene in Schools</v>
      </c>
      <c r="CO1" s="196">
        <v>2023</v>
      </c>
      <c r="CP1" s="165" t="str">
        <f>+Introduction!$C$7</f>
        <v>Republic of Moldova</v>
      </c>
      <c r="CQ1" s="165"/>
      <c r="CR1" s="165"/>
      <c r="CS1" s="165"/>
      <c r="CT1" s="165"/>
      <c r="CU1" s="166"/>
      <c r="CV1" s="157"/>
      <c r="CW1" s="157"/>
      <c r="CX1" s="628" t="str">
        <f>HLOOKUP(Introduction!$G$4,nametranslations,124,FALSE)</f>
        <v>Hygiene in Schools</v>
      </c>
      <c r="CY1" s="196">
        <v>2024</v>
      </c>
      <c r="CZ1" s="165" t="str">
        <f>+Introduction!$C$7</f>
        <v>Republic of Moldova</v>
      </c>
      <c r="DA1" s="165"/>
      <c r="DB1" s="165"/>
      <c r="DC1" s="165"/>
      <c r="DD1" s="165"/>
      <c r="DE1" s="166"/>
      <c r="DF1" s="157"/>
      <c r="DG1" s="157"/>
      <c r="DH1" s="628" t="str">
        <f>HLOOKUP(Introduction!$G$4,nametranslations,124,FALSE)</f>
        <v>Hygiene in Schools</v>
      </c>
      <c r="DI1" s="196">
        <v>2024</v>
      </c>
      <c r="DJ1" s="165" t="str">
        <f>+Introduction!$C$7</f>
        <v>Republic of Moldova</v>
      </c>
      <c r="DK1" s="165"/>
      <c r="DL1" s="165"/>
      <c r="DM1" s="165"/>
      <c r="DN1" s="165"/>
      <c r="DO1" s="166"/>
      <c r="DP1" s="157"/>
      <c r="DQ1" s="157"/>
      <c r="DR1" s="628" t="str">
        <f>HLOOKUP(Introduction!$G$4,nametranslations,124,FALSE)</f>
        <v>Hygiene in Schools</v>
      </c>
      <c r="DS1" s="196">
        <v>2025</v>
      </c>
      <c r="DT1" s="165" t="str">
        <f>+Introduction!$C$7</f>
        <v>Republic of Moldova</v>
      </c>
      <c r="DU1" s="165"/>
      <c r="DV1" s="165"/>
      <c r="DW1" s="165"/>
      <c r="DX1" s="165"/>
      <c r="DY1" s="166"/>
      <c r="DZ1" s="157"/>
      <c r="EA1" s="157"/>
      <c r="EB1" s="628" t="str">
        <f>HLOOKUP(Introduction!$G$4,nametranslations,124,FALSE)</f>
        <v>Hygiene in Schools</v>
      </c>
      <c r="EC1" s="196">
        <v>2025</v>
      </c>
      <c r="ED1" s="165" t="str">
        <f>+Introduction!$C$7</f>
        <v>Republic of Moldova</v>
      </c>
      <c r="EE1" s="165"/>
      <c r="EF1" s="165"/>
      <c r="EG1" s="165"/>
      <c r="EH1" s="165"/>
      <c r="EI1" s="166"/>
      <c r="EJ1" s="157"/>
      <c r="EK1" s="157"/>
      <c r="EL1" s="178"/>
      <c r="EM1" s="196"/>
      <c r="EN1" s="165"/>
      <c r="EO1" s="165"/>
      <c r="EP1" s="165"/>
      <c r="EQ1" s="165"/>
      <c r="ER1" s="165"/>
      <c r="ES1" s="166"/>
      <c r="ET1" s="157"/>
      <c r="EU1" s="157"/>
    </row>
    <row r="2" spans="1:242" s="159" customFormat="1" ht="30" customHeight="1" x14ac:dyDescent="0.3">
      <c r="A2" s="368" t="s">
        <v>244</v>
      </c>
      <c r="B2" s="167" t="s">
        <v>217</v>
      </c>
      <c r="C2" s="155" t="s">
        <v>146</v>
      </c>
      <c r="D2" s="155" t="s">
        <v>158</v>
      </c>
      <c r="E2" s="168"/>
      <c r="F2" s="168"/>
      <c r="G2" s="168"/>
      <c r="H2" s="168"/>
      <c r="I2" s="169"/>
      <c r="J2" s="160" t="s">
        <v>228</v>
      </c>
      <c r="K2" s="160"/>
      <c r="L2" s="167" t="s">
        <v>218</v>
      </c>
      <c r="M2" s="155" t="s">
        <v>146</v>
      </c>
      <c r="N2" s="155" t="s">
        <v>159</v>
      </c>
      <c r="O2" s="168"/>
      <c r="P2" s="168"/>
      <c r="Q2" s="168"/>
      <c r="R2" s="168"/>
      <c r="S2" s="169"/>
      <c r="T2" s="160" t="s">
        <v>228</v>
      </c>
      <c r="U2" s="160"/>
      <c r="V2" s="167" t="s">
        <v>219</v>
      </c>
      <c r="W2" s="155" t="s">
        <v>164</v>
      </c>
      <c r="X2" s="155" t="s">
        <v>173</v>
      </c>
      <c r="Y2" s="168"/>
      <c r="Z2" s="168"/>
      <c r="AA2" s="168"/>
      <c r="AB2" s="168"/>
      <c r="AC2" s="169"/>
      <c r="AD2" s="160" t="s">
        <v>228</v>
      </c>
      <c r="AE2" s="160"/>
      <c r="AF2" s="167" t="s">
        <v>220</v>
      </c>
      <c r="AG2" s="155" t="s">
        <v>164</v>
      </c>
      <c r="AH2" s="155" t="s">
        <v>173</v>
      </c>
      <c r="AI2" s="168"/>
      <c r="AJ2" s="168"/>
      <c r="AK2" s="168"/>
      <c r="AL2" s="168"/>
      <c r="AM2" s="169"/>
      <c r="AN2" s="160" t="s">
        <v>228</v>
      </c>
      <c r="AO2" s="160"/>
      <c r="AP2" s="167" t="s">
        <v>221</v>
      </c>
      <c r="AQ2" s="155" t="s">
        <v>146</v>
      </c>
      <c r="AR2" s="155" t="s">
        <v>206</v>
      </c>
      <c r="AS2" s="168"/>
      <c r="AT2" s="168"/>
      <c r="AU2" s="168"/>
      <c r="AV2" s="168"/>
      <c r="AW2" s="169"/>
      <c r="AX2" s="160" t="s">
        <v>228</v>
      </c>
      <c r="AY2" s="160"/>
      <c r="AZ2" s="167" t="s">
        <v>222</v>
      </c>
      <c r="BA2" s="155" t="s">
        <v>164</v>
      </c>
      <c r="BB2" s="155" t="s">
        <v>173</v>
      </c>
      <c r="BC2" s="168"/>
      <c r="BD2" s="168"/>
      <c r="BE2" s="168"/>
      <c r="BF2" s="168"/>
      <c r="BG2" s="169"/>
      <c r="BH2" s="160" t="s">
        <v>228</v>
      </c>
      <c r="BI2" s="160"/>
      <c r="BJ2" s="167" t="s">
        <v>250</v>
      </c>
      <c r="BK2" s="155" t="s">
        <v>164</v>
      </c>
      <c r="BL2" s="155" t="s">
        <v>246</v>
      </c>
      <c r="BM2" s="168"/>
      <c r="BN2" s="168"/>
      <c r="BO2" s="168"/>
      <c r="BP2" s="168"/>
      <c r="BQ2" s="169"/>
      <c r="BR2" s="160" t="s">
        <v>228</v>
      </c>
      <c r="BS2" s="160"/>
      <c r="BT2" s="167" t="s">
        <v>242</v>
      </c>
      <c r="BU2" s="155" t="s">
        <v>164</v>
      </c>
      <c r="BV2" s="155" t="s">
        <v>173</v>
      </c>
      <c r="BW2" s="168"/>
      <c r="BX2" s="168"/>
      <c r="BY2" s="168"/>
      <c r="BZ2" s="168"/>
      <c r="CA2" s="169"/>
      <c r="CB2" s="160" t="s">
        <v>228</v>
      </c>
      <c r="CC2" s="160"/>
      <c r="CD2" s="167" t="s">
        <v>245</v>
      </c>
      <c r="CE2" s="155" t="s">
        <v>164</v>
      </c>
      <c r="CF2" s="155" t="s">
        <v>246</v>
      </c>
      <c r="CG2" s="168"/>
      <c r="CH2" s="168"/>
      <c r="CI2" s="168"/>
      <c r="CJ2" s="168"/>
      <c r="CK2" s="169"/>
      <c r="CL2" s="160" t="s">
        <v>228</v>
      </c>
      <c r="CM2" s="160"/>
      <c r="CN2" s="167" t="s">
        <v>253</v>
      </c>
      <c r="CO2" s="155" t="s">
        <v>254</v>
      </c>
      <c r="CP2" s="155" t="s">
        <v>255</v>
      </c>
      <c r="CQ2" s="168"/>
      <c r="CR2" s="168"/>
      <c r="CS2" s="168"/>
      <c r="CT2" s="168"/>
      <c r="CU2" s="169"/>
      <c r="CV2" s="160" t="s">
        <v>228</v>
      </c>
      <c r="CW2" s="160"/>
      <c r="CX2" s="167" t="s">
        <v>291</v>
      </c>
      <c r="CY2" s="155" t="s">
        <v>254</v>
      </c>
      <c r="CZ2" s="155" t="s">
        <v>292</v>
      </c>
      <c r="DA2" s="168"/>
      <c r="DB2" s="168"/>
      <c r="DC2" s="168"/>
      <c r="DD2" s="168"/>
      <c r="DE2" s="169"/>
      <c r="DF2" s="160" t="s">
        <v>228</v>
      </c>
      <c r="DG2" s="160"/>
      <c r="DH2" s="167" t="s">
        <v>311</v>
      </c>
      <c r="DI2" s="155" t="s">
        <v>164</v>
      </c>
      <c r="DJ2" s="155" t="s">
        <v>246</v>
      </c>
      <c r="DK2" s="168"/>
      <c r="DL2" s="168"/>
      <c r="DM2" s="168"/>
      <c r="DN2" s="168"/>
      <c r="DO2" s="169"/>
      <c r="DP2" s="160" t="s">
        <v>228</v>
      </c>
      <c r="DQ2" s="160"/>
      <c r="DR2" s="167" t="s">
        <v>297</v>
      </c>
      <c r="DS2" s="155" t="s">
        <v>254</v>
      </c>
      <c r="DT2" s="155" t="s">
        <v>298</v>
      </c>
      <c r="DU2" s="168"/>
      <c r="DV2" s="168"/>
      <c r="DW2" s="168"/>
      <c r="DX2" s="168"/>
      <c r="DY2" s="169"/>
      <c r="DZ2" s="160" t="s">
        <v>228</v>
      </c>
      <c r="EA2" s="160"/>
      <c r="EB2" s="167" t="s">
        <v>310</v>
      </c>
      <c r="EC2" s="155" t="s">
        <v>164</v>
      </c>
      <c r="ED2" s="155" t="s">
        <v>173</v>
      </c>
      <c r="EE2" s="168"/>
      <c r="EF2" s="168"/>
      <c r="EG2" s="168"/>
      <c r="EH2" s="168"/>
      <c r="EI2" s="169"/>
      <c r="EJ2" s="160" t="s">
        <v>228</v>
      </c>
      <c r="EK2" s="160"/>
      <c r="EL2" s="167"/>
      <c r="EM2" s="155"/>
      <c r="EN2" s="155"/>
      <c r="EO2" s="168"/>
      <c r="EP2" s="168"/>
      <c r="EQ2" s="168"/>
      <c r="ER2" s="168"/>
      <c r="ES2" s="169"/>
      <c r="ET2" s="160" t="s">
        <v>228</v>
      </c>
      <c r="EU2" s="160"/>
    </row>
    <row r="3" spans="1:242" s="135" customFormat="1" ht="18" customHeight="1" x14ac:dyDescent="0.3">
      <c r="A3" s="368"/>
      <c r="B3" s="186" t="str">
        <f>HLOOKUP(Introduction!$G$4,nametranslations,152,FALSE)</f>
        <v>Definition</v>
      </c>
      <c r="C3" s="187" t="str">
        <f>HLOOKUP(Introduction!$G$4,nametranslations,102,FALSE)</f>
        <v>Estimates (%)</v>
      </c>
      <c r="D3" s="188" t="str">
        <f>HLOOKUP(Introduction!$G$4,nametranslations,24,FALSE)</f>
        <v>Total</v>
      </c>
      <c r="E3" s="188" t="str">
        <f>HLOOKUP(Introduction!$G$4,nametranslations,26,FALSE)</f>
        <v>Urban</v>
      </c>
      <c r="F3" s="188" t="str">
        <f>HLOOKUP(Introduction!$G$4,nametranslations,25,FALSE)</f>
        <v>Rural</v>
      </c>
      <c r="G3" s="188" t="str">
        <f>HLOOKUP(Introduction!$G$4,nametranslations,27,FALSE)</f>
        <v>Pre-primary</v>
      </c>
      <c r="H3" s="188" t="str">
        <f>HLOOKUP(Introduction!$G$4,nametranslations,28,FALSE)</f>
        <v>Primary</v>
      </c>
      <c r="I3" s="189" t="str">
        <f>HLOOKUP(Introduction!$G$4,nametranslations,29,FALSE)</f>
        <v>Secondary</v>
      </c>
      <c r="J3" s="133"/>
      <c r="K3" s="133"/>
      <c r="L3" s="186" t="str">
        <f>HLOOKUP(Introduction!$G$4,nametranslations,152,FALSE)</f>
        <v>Definition</v>
      </c>
      <c r="M3" s="187" t="str">
        <f>HLOOKUP(Introduction!$G$4,nametranslations,102,FALSE)</f>
        <v>Estimates (%)</v>
      </c>
      <c r="N3" s="188" t="str">
        <f>HLOOKUP(Introduction!$G$4,nametranslations,24,FALSE)</f>
        <v>Total</v>
      </c>
      <c r="O3" s="188" t="str">
        <f>HLOOKUP(Introduction!$G$4,nametranslations,26,FALSE)</f>
        <v>Urban</v>
      </c>
      <c r="P3" s="188" t="str">
        <f>HLOOKUP(Introduction!$G$4,nametranslations,25,FALSE)</f>
        <v>Rural</v>
      </c>
      <c r="Q3" s="188" t="str">
        <f>HLOOKUP(Introduction!$G$4,nametranslations,27,FALSE)</f>
        <v>Pre-primary</v>
      </c>
      <c r="R3" s="188" t="str">
        <f>HLOOKUP(Introduction!$G$4,nametranslations,28,FALSE)</f>
        <v>Primary</v>
      </c>
      <c r="S3" s="189" t="str">
        <f>HLOOKUP(Introduction!$G$4,nametranslations,29,FALSE)</f>
        <v>Secondary</v>
      </c>
      <c r="T3" s="133"/>
      <c r="U3" s="133"/>
      <c r="V3" s="186" t="str">
        <f>HLOOKUP(Introduction!$G$4,nametranslations,152,FALSE)</f>
        <v>Definition</v>
      </c>
      <c r="W3" s="187" t="str">
        <f>HLOOKUP(Introduction!$G$4,nametranslations,102,FALSE)</f>
        <v>Estimates (%)</v>
      </c>
      <c r="X3" s="188" t="str">
        <f>HLOOKUP(Introduction!$G$4,nametranslations,24,FALSE)</f>
        <v>Total</v>
      </c>
      <c r="Y3" s="188" t="str">
        <f>HLOOKUP(Introduction!$G$4,nametranslations,26,FALSE)</f>
        <v>Urban</v>
      </c>
      <c r="Z3" s="188" t="str">
        <f>HLOOKUP(Introduction!$G$4,nametranslations,25,FALSE)</f>
        <v>Rural</v>
      </c>
      <c r="AA3" s="188" t="str">
        <f>HLOOKUP(Introduction!$G$4,nametranslations,27,FALSE)</f>
        <v>Pre-primary</v>
      </c>
      <c r="AB3" s="188" t="str">
        <f>HLOOKUP(Introduction!$G$4,nametranslations,28,FALSE)</f>
        <v>Primary</v>
      </c>
      <c r="AC3" s="189" t="str">
        <f>HLOOKUP(Introduction!$G$4,nametranslations,29,FALSE)</f>
        <v>Secondary</v>
      </c>
      <c r="AD3" s="133"/>
      <c r="AE3" s="133"/>
      <c r="AF3" s="186" t="str">
        <f>HLOOKUP(Introduction!$G$4,nametranslations,152,FALSE)</f>
        <v>Definition</v>
      </c>
      <c r="AG3" s="187" t="str">
        <f>HLOOKUP(Introduction!$G$4,nametranslations,102,FALSE)</f>
        <v>Estimates (%)</v>
      </c>
      <c r="AH3" s="188" t="str">
        <f>HLOOKUP(Introduction!$G$4,nametranslations,24,FALSE)</f>
        <v>Total</v>
      </c>
      <c r="AI3" s="188" t="str">
        <f>HLOOKUP(Introduction!$G$4,nametranslations,26,FALSE)</f>
        <v>Urban</v>
      </c>
      <c r="AJ3" s="188" t="str">
        <f>HLOOKUP(Introduction!$G$4,nametranslations,25,FALSE)</f>
        <v>Rural</v>
      </c>
      <c r="AK3" s="188" t="str">
        <f>HLOOKUP(Introduction!$G$4,nametranslations,27,FALSE)</f>
        <v>Pre-primary</v>
      </c>
      <c r="AL3" s="188" t="str">
        <f>HLOOKUP(Introduction!$G$4,nametranslations,28,FALSE)</f>
        <v>Primary</v>
      </c>
      <c r="AM3" s="189" t="str">
        <f>HLOOKUP(Introduction!$G$4,nametranslations,29,FALSE)</f>
        <v>Secondary</v>
      </c>
      <c r="AN3" s="133"/>
      <c r="AO3" s="133"/>
      <c r="AP3" s="186" t="str">
        <f>HLOOKUP(Introduction!$G$4,nametranslations,152,FALSE)</f>
        <v>Definition</v>
      </c>
      <c r="AQ3" s="187" t="str">
        <f>HLOOKUP(Introduction!$G$4,nametranslations,102,FALSE)</f>
        <v>Estimates (%)</v>
      </c>
      <c r="AR3" s="188" t="str">
        <f>HLOOKUP(Introduction!$G$4,nametranslations,24,FALSE)</f>
        <v>Total</v>
      </c>
      <c r="AS3" s="188" t="str">
        <f>HLOOKUP(Introduction!$G$4,nametranslations,26,FALSE)</f>
        <v>Urban</v>
      </c>
      <c r="AT3" s="188" t="str">
        <f>HLOOKUP(Introduction!$G$4,nametranslations,25,FALSE)</f>
        <v>Rural</v>
      </c>
      <c r="AU3" s="188" t="str">
        <f>HLOOKUP(Introduction!$G$4,nametranslations,27,FALSE)</f>
        <v>Pre-primary</v>
      </c>
      <c r="AV3" s="188" t="str">
        <f>HLOOKUP(Introduction!$G$4,nametranslations,28,FALSE)</f>
        <v>Primary</v>
      </c>
      <c r="AW3" s="189" t="str">
        <f>HLOOKUP(Introduction!$G$4,nametranslations,29,FALSE)</f>
        <v>Secondary</v>
      </c>
      <c r="AX3" s="133"/>
      <c r="AY3" s="133"/>
      <c r="AZ3" s="186" t="str">
        <f>HLOOKUP(Introduction!$G$4,nametranslations,152,FALSE)</f>
        <v>Definition</v>
      </c>
      <c r="BA3" s="187" t="str">
        <f>HLOOKUP(Introduction!$G$4,nametranslations,102,FALSE)</f>
        <v>Estimates (%)</v>
      </c>
      <c r="BB3" s="188" t="str">
        <f>HLOOKUP(Introduction!$G$4,nametranslations,24,FALSE)</f>
        <v>Total</v>
      </c>
      <c r="BC3" s="188" t="str">
        <f>HLOOKUP(Introduction!$G$4,nametranslations,26,FALSE)</f>
        <v>Urban</v>
      </c>
      <c r="BD3" s="188" t="str">
        <f>HLOOKUP(Introduction!$G$4,nametranslations,25,FALSE)</f>
        <v>Rural</v>
      </c>
      <c r="BE3" s="188" t="str">
        <f>HLOOKUP(Introduction!$G$4,nametranslations,27,FALSE)</f>
        <v>Pre-primary</v>
      </c>
      <c r="BF3" s="188" t="str">
        <f>HLOOKUP(Introduction!$G$4,nametranslations,28,FALSE)</f>
        <v>Primary</v>
      </c>
      <c r="BG3" s="189" t="str">
        <f>HLOOKUP(Introduction!$G$4,nametranslations,29,FALSE)</f>
        <v>Secondary</v>
      </c>
      <c r="BH3" s="133"/>
      <c r="BI3" s="133"/>
      <c r="BJ3" s="186" t="str">
        <f>HLOOKUP(Introduction!$G$4,nametranslations,152,FALSE)</f>
        <v>Definition</v>
      </c>
      <c r="BK3" s="187" t="str">
        <f>HLOOKUP(Introduction!$G$4,nametranslations,102,FALSE)</f>
        <v>Estimates (%)</v>
      </c>
      <c r="BL3" s="188" t="str">
        <f>HLOOKUP(Introduction!$G$4,nametranslations,24,FALSE)</f>
        <v>Total</v>
      </c>
      <c r="BM3" s="188" t="str">
        <f>HLOOKUP(Introduction!$G$4,nametranslations,26,FALSE)</f>
        <v>Urban</v>
      </c>
      <c r="BN3" s="188" t="str">
        <f>HLOOKUP(Introduction!$G$4,nametranslations,25,FALSE)</f>
        <v>Rural</v>
      </c>
      <c r="BO3" s="188" t="str">
        <f>HLOOKUP(Introduction!$G$4,nametranslations,27,FALSE)</f>
        <v>Pre-primary</v>
      </c>
      <c r="BP3" s="188" t="str">
        <f>HLOOKUP(Introduction!$G$4,nametranslations,28,FALSE)</f>
        <v>Primary</v>
      </c>
      <c r="BQ3" s="189" t="str">
        <f>HLOOKUP(Introduction!$G$4,nametranslations,29,FALSE)</f>
        <v>Secondary</v>
      </c>
      <c r="BR3" s="133"/>
      <c r="BS3" s="133"/>
      <c r="BT3" s="186" t="str">
        <f>HLOOKUP(Introduction!$G$4,nametranslations,152,FALSE)</f>
        <v>Definition</v>
      </c>
      <c r="BU3" s="187" t="str">
        <f>HLOOKUP(Introduction!$G$4,nametranslations,102,FALSE)</f>
        <v>Estimates (%)</v>
      </c>
      <c r="BV3" s="188" t="str">
        <f>HLOOKUP(Introduction!$G$4,nametranslations,24,FALSE)</f>
        <v>Total</v>
      </c>
      <c r="BW3" s="188" t="str">
        <f>HLOOKUP(Introduction!$G$4,nametranslations,26,FALSE)</f>
        <v>Urban</v>
      </c>
      <c r="BX3" s="188" t="str">
        <f>HLOOKUP(Introduction!$G$4,nametranslations,25,FALSE)</f>
        <v>Rural</v>
      </c>
      <c r="BY3" s="188" t="str">
        <f>HLOOKUP(Introduction!$G$4,nametranslations,27,FALSE)</f>
        <v>Pre-primary</v>
      </c>
      <c r="BZ3" s="188" t="str">
        <f>HLOOKUP(Introduction!$G$4,nametranslations,28,FALSE)</f>
        <v>Primary</v>
      </c>
      <c r="CA3" s="189" t="str">
        <f>HLOOKUP(Introduction!$G$4,nametranslations,29,FALSE)</f>
        <v>Secondary</v>
      </c>
      <c r="CB3" s="133"/>
      <c r="CC3" s="133"/>
      <c r="CD3" s="186" t="str">
        <f>HLOOKUP(Introduction!$G$4,nametranslations,152,FALSE)</f>
        <v>Definition</v>
      </c>
      <c r="CE3" s="187" t="str">
        <f>HLOOKUP(Introduction!$G$4,nametranslations,102,FALSE)</f>
        <v>Estimates (%)</v>
      </c>
      <c r="CF3" s="188" t="str">
        <f>HLOOKUP(Introduction!$G$4,nametranslations,24,FALSE)</f>
        <v>Total</v>
      </c>
      <c r="CG3" s="188" t="str">
        <f>HLOOKUP(Introduction!$G$4,nametranslations,26,FALSE)</f>
        <v>Urban</v>
      </c>
      <c r="CH3" s="188" t="str">
        <f>HLOOKUP(Introduction!$G$4,nametranslations,25,FALSE)</f>
        <v>Rural</v>
      </c>
      <c r="CI3" s="188" t="str">
        <f>HLOOKUP(Introduction!$G$4,nametranslations,27,FALSE)</f>
        <v>Pre-primary</v>
      </c>
      <c r="CJ3" s="188" t="str">
        <f>HLOOKUP(Introduction!$G$4,nametranslations,28,FALSE)</f>
        <v>Primary</v>
      </c>
      <c r="CK3" s="189" t="str">
        <f>HLOOKUP(Introduction!$G$4,nametranslations,29,FALSE)</f>
        <v>Secondary</v>
      </c>
      <c r="CL3" s="133"/>
      <c r="CM3" s="133"/>
      <c r="CN3" s="186" t="str">
        <f>HLOOKUP(Introduction!$G$4,nametranslations,152,FALSE)</f>
        <v>Definition</v>
      </c>
      <c r="CO3" s="187" t="str">
        <f>HLOOKUP(Introduction!$G$4,nametranslations,102,FALSE)</f>
        <v>Estimates (%)</v>
      </c>
      <c r="CP3" s="188" t="str">
        <f>HLOOKUP(Introduction!$G$4,nametranslations,24,FALSE)</f>
        <v>Total</v>
      </c>
      <c r="CQ3" s="188" t="str">
        <f>HLOOKUP(Introduction!$G$4,nametranslations,26,FALSE)</f>
        <v>Urban</v>
      </c>
      <c r="CR3" s="188" t="str">
        <f>HLOOKUP(Introduction!$G$4,nametranslations,25,FALSE)</f>
        <v>Rural</v>
      </c>
      <c r="CS3" s="188" t="str">
        <f>HLOOKUP(Introduction!$G$4,nametranslations,27,FALSE)</f>
        <v>Pre-primary</v>
      </c>
      <c r="CT3" s="188" t="str">
        <f>HLOOKUP(Introduction!$G$4,nametranslations,28,FALSE)</f>
        <v>Primary</v>
      </c>
      <c r="CU3" s="189" t="str">
        <f>HLOOKUP(Introduction!$G$4,nametranslations,29,FALSE)</f>
        <v>Secondary</v>
      </c>
      <c r="CV3" s="133"/>
      <c r="CW3" s="133"/>
      <c r="CX3" s="186" t="str">
        <f>HLOOKUP(Introduction!$G$4,nametranslations,152,FALSE)</f>
        <v>Definition</v>
      </c>
      <c r="CY3" s="187" t="str">
        <f>HLOOKUP(Introduction!$G$4,nametranslations,102,FALSE)</f>
        <v>Estimates (%)</v>
      </c>
      <c r="CZ3" s="188" t="str">
        <f>HLOOKUP(Introduction!$G$4,nametranslations,24,FALSE)</f>
        <v>Total</v>
      </c>
      <c r="DA3" s="188" t="str">
        <f>HLOOKUP(Introduction!$G$4,nametranslations,26,FALSE)</f>
        <v>Urban</v>
      </c>
      <c r="DB3" s="188" t="str">
        <f>HLOOKUP(Introduction!$G$4,nametranslations,25,FALSE)</f>
        <v>Rural</v>
      </c>
      <c r="DC3" s="188" t="str">
        <f>HLOOKUP(Introduction!$G$4,nametranslations,27,FALSE)</f>
        <v>Pre-primary</v>
      </c>
      <c r="DD3" s="188" t="str">
        <f>HLOOKUP(Introduction!$G$4,nametranslations,28,FALSE)</f>
        <v>Primary</v>
      </c>
      <c r="DE3" s="189" t="str">
        <f>HLOOKUP(Introduction!$G$4,nametranslations,29,FALSE)</f>
        <v>Secondary</v>
      </c>
      <c r="DF3" s="133"/>
      <c r="DG3" s="133"/>
      <c r="DH3" s="186" t="str">
        <f>HLOOKUP(Introduction!$G$4,nametranslations,152,FALSE)</f>
        <v>Definition</v>
      </c>
      <c r="DI3" s="187" t="str">
        <f>HLOOKUP(Introduction!$G$4,nametranslations,102,FALSE)</f>
        <v>Estimates (%)</v>
      </c>
      <c r="DJ3" s="188" t="str">
        <f>HLOOKUP(Introduction!$G$4,nametranslations,24,FALSE)</f>
        <v>Total</v>
      </c>
      <c r="DK3" s="188" t="str">
        <f>HLOOKUP(Introduction!$G$4,nametranslations,26,FALSE)</f>
        <v>Urban</v>
      </c>
      <c r="DL3" s="188" t="str">
        <f>HLOOKUP(Introduction!$G$4,nametranslations,25,FALSE)</f>
        <v>Rural</v>
      </c>
      <c r="DM3" s="188" t="str">
        <f>HLOOKUP(Introduction!$G$4,nametranslations,27,FALSE)</f>
        <v>Pre-primary</v>
      </c>
      <c r="DN3" s="188" t="str">
        <f>HLOOKUP(Introduction!$G$4,nametranslations,28,FALSE)</f>
        <v>Primary</v>
      </c>
      <c r="DO3" s="189" t="str">
        <f>HLOOKUP(Introduction!$G$4,nametranslations,29,FALSE)</f>
        <v>Secondary</v>
      </c>
      <c r="DP3" s="133"/>
      <c r="DQ3" s="133"/>
      <c r="DR3" s="186" t="str">
        <f>HLOOKUP(Introduction!$G$4,nametranslations,152,FALSE)</f>
        <v>Definition</v>
      </c>
      <c r="DS3" s="187" t="str">
        <f>HLOOKUP(Introduction!$G$4,nametranslations,102,FALSE)</f>
        <v>Estimates (%)</v>
      </c>
      <c r="DT3" s="188" t="str">
        <f>HLOOKUP(Introduction!$G$4,nametranslations,24,FALSE)</f>
        <v>Total</v>
      </c>
      <c r="DU3" s="188" t="str">
        <f>HLOOKUP(Introduction!$G$4,nametranslations,26,FALSE)</f>
        <v>Urban</v>
      </c>
      <c r="DV3" s="188" t="str">
        <f>HLOOKUP(Introduction!$G$4,nametranslations,25,FALSE)</f>
        <v>Rural</v>
      </c>
      <c r="DW3" s="188" t="str">
        <f>HLOOKUP(Introduction!$G$4,nametranslations,27,FALSE)</f>
        <v>Pre-primary</v>
      </c>
      <c r="DX3" s="188" t="str">
        <f>HLOOKUP(Introduction!$G$4,nametranslations,28,FALSE)</f>
        <v>Primary</v>
      </c>
      <c r="DY3" s="189" t="str">
        <f>HLOOKUP(Introduction!$G$4,nametranslations,29,FALSE)</f>
        <v>Secondary</v>
      </c>
      <c r="DZ3" s="133"/>
      <c r="EA3" s="133"/>
      <c r="EB3" s="186" t="str">
        <f>HLOOKUP(Introduction!$G$4,nametranslations,152,FALSE)</f>
        <v>Definition</v>
      </c>
      <c r="EC3" s="187" t="str">
        <f>HLOOKUP(Introduction!$G$4,nametranslations,102,FALSE)</f>
        <v>Estimates (%)</v>
      </c>
      <c r="ED3" s="188" t="str">
        <f>HLOOKUP(Introduction!$G$4,nametranslations,24,FALSE)</f>
        <v>Total</v>
      </c>
      <c r="EE3" s="188" t="str">
        <f>HLOOKUP(Introduction!$G$4,nametranslations,26,FALSE)</f>
        <v>Urban</v>
      </c>
      <c r="EF3" s="188" t="str">
        <f>HLOOKUP(Introduction!$G$4,nametranslations,25,FALSE)</f>
        <v>Rural</v>
      </c>
      <c r="EG3" s="188" t="str">
        <f>HLOOKUP(Introduction!$G$4,nametranslations,27,FALSE)</f>
        <v>Pre-primary</v>
      </c>
      <c r="EH3" s="188" t="str">
        <f>HLOOKUP(Introduction!$G$4,nametranslations,28,FALSE)</f>
        <v>Primary</v>
      </c>
      <c r="EI3" s="189" t="str">
        <f>HLOOKUP(Introduction!$G$4,nametranslations,29,FALSE)</f>
        <v>Secondary</v>
      </c>
      <c r="EJ3" s="133"/>
      <c r="EK3" s="133"/>
      <c r="EL3" s="186"/>
      <c r="EM3" s="187"/>
      <c r="EN3" s="188"/>
      <c r="EO3" s="188"/>
      <c r="EP3" s="188"/>
      <c r="EQ3" s="188"/>
      <c r="ER3" s="188"/>
      <c r="ES3" s="189"/>
      <c r="ET3" s="133"/>
      <c r="EU3" s="133"/>
      <c r="EV3" s="134"/>
      <c r="FF3" s="134"/>
      <c r="FP3" s="134"/>
      <c r="FZ3" s="134"/>
      <c r="GJ3" s="134"/>
      <c r="GT3" s="134"/>
      <c r="HD3" s="134"/>
      <c r="HN3" s="134"/>
      <c r="HX3" s="134"/>
      <c r="IH3" s="134"/>
    </row>
    <row r="4" spans="1:242" s="2" customFormat="1" x14ac:dyDescent="0.3">
      <c r="A4" s="660" t="str">
        <f>IF(ISBLANK('Data Summary'!A6),"",'Data Summary'!A6)</f>
        <v>MDA_2010_CEN</v>
      </c>
      <c r="B4" s="64" t="s">
        <v>153</v>
      </c>
      <c r="C4" s="45" t="str">
        <f>HLOOKUP(Introduction!$G$4,nametranslations,118,FALSE)</f>
        <v>No facility</v>
      </c>
      <c r="D4" s="5">
        <v>1.6</v>
      </c>
      <c r="E4" s="5">
        <v>0.3</v>
      </c>
      <c r="F4" s="5">
        <v>2</v>
      </c>
      <c r="G4" s="5"/>
      <c r="H4" s="5"/>
      <c r="I4" s="22"/>
      <c r="J4" s="20"/>
      <c r="K4" s="20"/>
      <c r="L4" s="64"/>
      <c r="M4" s="45" t="str">
        <f>HLOOKUP(Introduction!$G$4,nametranslations,118,FALSE)</f>
        <v>No facility</v>
      </c>
      <c r="N4" s="5"/>
      <c r="O4" s="5"/>
      <c r="P4" s="5"/>
      <c r="Q4" s="5"/>
      <c r="R4" s="5"/>
      <c r="S4" s="22"/>
      <c r="T4" s="20"/>
      <c r="U4" s="20"/>
      <c r="V4" s="73"/>
      <c r="W4" s="45" t="str">
        <f>HLOOKUP(Introduction!$G$4,nametranslations,118,FALSE)</f>
        <v>No facility</v>
      </c>
      <c r="X4" s="80">
        <v>0</v>
      </c>
      <c r="Y4" s="80"/>
      <c r="Z4" s="80"/>
      <c r="AA4" s="80"/>
      <c r="AB4" s="80">
        <v>0</v>
      </c>
      <c r="AC4" s="22">
        <v>0</v>
      </c>
      <c r="AD4" s="20"/>
      <c r="AE4" s="20"/>
      <c r="AF4" s="73"/>
      <c r="AG4" s="45" t="str">
        <f>HLOOKUP(Introduction!$G$4,nametranslations,118,FALSE)</f>
        <v>No facility</v>
      </c>
      <c r="AH4" s="80">
        <v>0</v>
      </c>
      <c r="AI4" s="80"/>
      <c r="AJ4" s="80"/>
      <c r="AK4" s="80"/>
      <c r="AL4" s="80">
        <v>0</v>
      </c>
      <c r="AM4" s="22">
        <v>0</v>
      </c>
      <c r="AN4" s="20"/>
      <c r="AO4" s="20"/>
      <c r="AP4" s="73"/>
      <c r="AQ4" s="45" t="str">
        <f>HLOOKUP(Introduction!$G$4,nametranslations,118,FALSE)</f>
        <v>No facility</v>
      </c>
      <c r="AR4" s="80"/>
      <c r="AS4" s="80"/>
      <c r="AT4" s="80"/>
      <c r="AU4" s="80"/>
      <c r="AV4" s="80"/>
      <c r="AW4" s="22"/>
      <c r="AX4" s="20"/>
      <c r="AY4" s="20"/>
      <c r="AZ4" s="73"/>
      <c r="BA4" s="45" t="str">
        <f>HLOOKUP(Introduction!$G$4,nametranslations,118,FALSE)</f>
        <v>No facility</v>
      </c>
      <c r="BB4" s="80">
        <v>0</v>
      </c>
      <c r="BC4" s="80"/>
      <c r="BD4" s="80"/>
      <c r="BE4" s="80"/>
      <c r="BF4" s="80">
        <v>0</v>
      </c>
      <c r="BG4" s="22">
        <v>0</v>
      </c>
      <c r="BH4" s="20"/>
      <c r="BI4" s="20"/>
      <c r="BJ4" s="73"/>
      <c r="BK4" s="45" t="str">
        <f>HLOOKUP(Introduction!$G$4,nametranslations,118,FALSE)</f>
        <v>No facility</v>
      </c>
      <c r="BL4" s="80"/>
      <c r="BM4" s="80"/>
      <c r="BN4" s="80"/>
      <c r="BO4" s="80"/>
      <c r="BP4" s="80"/>
      <c r="BQ4" s="22"/>
      <c r="BR4" s="20"/>
      <c r="BS4" s="20"/>
      <c r="BT4" s="73"/>
      <c r="BU4" s="45" t="str">
        <f>HLOOKUP(Introduction!$G$4,nametranslations,118,FALSE)</f>
        <v>No facility</v>
      </c>
      <c r="BV4" s="80">
        <v>0</v>
      </c>
      <c r="BW4" s="80"/>
      <c r="BX4" s="80"/>
      <c r="BY4" s="80"/>
      <c r="BZ4" s="80">
        <v>0</v>
      </c>
      <c r="CA4" s="22">
        <v>0</v>
      </c>
      <c r="CB4" s="20"/>
      <c r="CC4" s="20"/>
      <c r="CD4" s="73"/>
      <c r="CE4" s="45" t="str">
        <f>HLOOKUP(Introduction!$G$4,nametranslations,118,FALSE)</f>
        <v>No facility</v>
      </c>
      <c r="CF4" s="80"/>
      <c r="CG4" s="80"/>
      <c r="CH4" s="80"/>
      <c r="CI4" s="80"/>
      <c r="CJ4" s="80"/>
      <c r="CK4" s="22"/>
      <c r="CL4" s="20"/>
      <c r="CM4" s="20"/>
      <c r="CN4" s="73"/>
      <c r="CO4" s="45" t="str">
        <f>HLOOKUP(Introduction!$G$4,nametranslations,118,FALSE)</f>
        <v>No facility</v>
      </c>
      <c r="CP4" s="80">
        <v>0</v>
      </c>
      <c r="CQ4" s="80"/>
      <c r="CR4" s="80"/>
      <c r="CS4" s="80"/>
      <c r="CT4" s="80"/>
      <c r="CU4" s="22"/>
      <c r="CV4" s="20"/>
      <c r="CW4" s="20"/>
      <c r="CX4" s="73"/>
      <c r="CY4" s="45" t="str">
        <f>HLOOKUP(Introduction!$G$4,nametranslations,118,FALSE)</f>
        <v>No facility</v>
      </c>
      <c r="CZ4" s="201">
        <v>0</v>
      </c>
      <c r="DA4" s="80"/>
      <c r="DB4" s="80"/>
      <c r="DC4" s="80"/>
      <c r="DD4" s="80"/>
      <c r="DE4" s="22"/>
      <c r="DF4" s="20"/>
      <c r="DG4" s="20"/>
      <c r="DH4" s="73"/>
      <c r="DI4" s="45" t="str">
        <f>HLOOKUP(Introduction!$G$4,nametranslations,118,FALSE)</f>
        <v>No facility</v>
      </c>
      <c r="DJ4" s="80"/>
      <c r="DK4" s="80"/>
      <c r="DL4" s="80"/>
      <c r="DM4" s="80"/>
      <c r="DN4" s="80"/>
      <c r="DO4" s="22"/>
      <c r="DP4" s="20"/>
      <c r="DQ4" s="20"/>
      <c r="DR4" s="73"/>
      <c r="DS4" s="45" t="str">
        <f>HLOOKUP(Introduction!$G$4,nametranslations,118,FALSE)</f>
        <v>No facility</v>
      </c>
      <c r="DT4" s="201"/>
      <c r="DU4" s="201"/>
      <c r="DV4" s="201"/>
      <c r="DW4" s="201"/>
      <c r="DX4" s="201"/>
      <c r="DY4" s="22"/>
      <c r="DZ4" s="20"/>
      <c r="EA4" s="20"/>
      <c r="EB4" s="73"/>
      <c r="EC4" s="45" t="str">
        <f>HLOOKUP(Introduction!$G$4,nametranslations,118,FALSE)</f>
        <v>No facility</v>
      </c>
      <c r="ED4" s="80"/>
      <c r="EE4" s="80"/>
      <c r="EF4" s="80"/>
      <c r="EG4" s="80"/>
      <c r="EH4" s="80"/>
      <c r="EI4" s="22"/>
      <c r="EJ4" s="20"/>
      <c r="EK4" s="20"/>
      <c r="EL4" s="73"/>
      <c r="EM4" s="45"/>
      <c r="EN4" s="80"/>
      <c r="EO4" s="80"/>
      <c r="EP4" s="80"/>
      <c r="EQ4" s="80"/>
      <c r="ER4" s="80"/>
      <c r="ES4" s="22"/>
      <c r="ET4" s="20"/>
      <c r="EU4" s="20"/>
      <c r="EV4" s="71"/>
      <c r="FF4" s="71"/>
      <c r="FP4" s="71"/>
      <c r="FZ4" s="71"/>
      <c r="GJ4" s="71"/>
      <c r="GT4" s="71"/>
      <c r="HD4" s="71"/>
      <c r="HN4" s="71"/>
      <c r="HX4" s="71"/>
      <c r="IH4" s="71"/>
    </row>
    <row r="5" spans="1:242" s="2" customFormat="1" x14ac:dyDescent="0.3">
      <c r="A5" s="660" t="str">
        <f ca="1">IF(ISBLANK('Data Summary'!A7),"",'Data Summary'!A7)</f>
        <v>MDA_2014_CEN</v>
      </c>
      <c r="B5" s="64"/>
      <c r="C5" s="45" t="str">
        <f>HLOOKUP(Introduction!$G$4,nametranslations,74,FALSE)</f>
        <v>Facility</v>
      </c>
      <c r="D5" s="5">
        <f>100-D4</f>
        <v>98.4</v>
      </c>
      <c r="E5" s="5">
        <f t="shared" ref="E5:F5" si="0">100-E4</f>
        <v>99.7</v>
      </c>
      <c r="F5" s="5">
        <f t="shared" si="0"/>
        <v>98</v>
      </c>
      <c r="G5" s="5"/>
      <c r="H5" s="5"/>
      <c r="I5" s="22"/>
      <c r="J5" s="20"/>
      <c r="K5" s="20"/>
      <c r="L5" s="64"/>
      <c r="M5" s="45" t="str">
        <f>HLOOKUP(Introduction!$G$4,nametranslations,74,FALSE)</f>
        <v>Facility</v>
      </c>
      <c r="N5" s="5"/>
      <c r="O5" s="5"/>
      <c r="P5" s="5"/>
      <c r="Q5" s="5"/>
      <c r="R5" s="5"/>
      <c r="S5" s="22"/>
      <c r="T5" s="20"/>
      <c r="U5" s="20"/>
      <c r="V5" s="64" t="s">
        <v>178</v>
      </c>
      <c r="W5" s="45" t="str">
        <f>HLOOKUP(Introduction!$G$4,nametranslations,74,FALSE)</f>
        <v>Facility</v>
      </c>
      <c r="X5" s="80">
        <v>100</v>
      </c>
      <c r="Y5" s="80"/>
      <c r="Z5" s="80"/>
      <c r="AA5" s="80"/>
      <c r="AB5" s="80">
        <v>100</v>
      </c>
      <c r="AC5" s="22">
        <v>100</v>
      </c>
      <c r="AD5" s="20"/>
      <c r="AE5" s="20"/>
      <c r="AF5" s="64" t="s">
        <v>178</v>
      </c>
      <c r="AG5" s="45" t="str">
        <f>HLOOKUP(Introduction!$G$4,nametranslations,74,FALSE)</f>
        <v>Facility</v>
      </c>
      <c r="AH5" s="80">
        <v>100</v>
      </c>
      <c r="AI5" s="80"/>
      <c r="AJ5" s="80"/>
      <c r="AK5" s="80"/>
      <c r="AL5" s="80">
        <v>100</v>
      </c>
      <c r="AM5" s="22">
        <v>100</v>
      </c>
      <c r="AN5" s="20"/>
      <c r="AO5" s="20"/>
      <c r="AP5" s="64"/>
      <c r="AQ5" s="45" t="str">
        <f>HLOOKUP(Introduction!$G$4,nametranslations,74,FALSE)</f>
        <v>Facility</v>
      </c>
      <c r="AR5" s="80"/>
      <c r="AS5" s="80"/>
      <c r="AT5" s="80"/>
      <c r="AU5" s="80"/>
      <c r="AV5" s="80"/>
      <c r="AW5" s="22"/>
      <c r="AX5" s="20"/>
      <c r="AY5" s="20"/>
      <c r="AZ5" s="64" t="s">
        <v>178</v>
      </c>
      <c r="BA5" s="45" t="str">
        <f>HLOOKUP(Introduction!$G$4,nametranslations,74,FALSE)</f>
        <v>Facility</v>
      </c>
      <c r="BB5" s="80">
        <v>100</v>
      </c>
      <c r="BC5" s="80"/>
      <c r="BD5" s="80"/>
      <c r="BE5" s="80"/>
      <c r="BF5" s="80">
        <v>100</v>
      </c>
      <c r="BG5" s="22">
        <v>100</v>
      </c>
      <c r="BH5" s="20"/>
      <c r="BI5" s="20"/>
      <c r="BJ5" s="64"/>
      <c r="BK5" s="45" t="str">
        <f>HLOOKUP(Introduction!$G$4,nametranslations,74,FALSE)</f>
        <v>Facility</v>
      </c>
      <c r="BL5" s="80"/>
      <c r="BM5" s="80"/>
      <c r="BN5" s="80"/>
      <c r="BO5" s="80"/>
      <c r="BP5" s="80"/>
      <c r="BQ5" s="22"/>
      <c r="BR5" s="20"/>
      <c r="BS5" s="20"/>
      <c r="BT5" s="64" t="s">
        <v>178</v>
      </c>
      <c r="BU5" s="45" t="str">
        <f>HLOOKUP(Introduction!$G$4,nametranslations,74,FALSE)</f>
        <v>Facility</v>
      </c>
      <c r="BV5" s="80">
        <v>100</v>
      </c>
      <c r="BW5" s="80"/>
      <c r="BX5" s="80"/>
      <c r="BY5" s="80"/>
      <c r="BZ5" s="80">
        <v>100</v>
      </c>
      <c r="CA5" s="22">
        <v>100</v>
      </c>
      <c r="CB5" s="20"/>
      <c r="CC5" s="20"/>
      <c r="CD5" s="64"/>
      <c r="CE5" s="45" t="str">
        <f>HLOOKUP(Introduction!$G$4,nametranslations,74,FALSE)</f>
        <v>Facility</v>
      </c>
      <c r="CF5" s="80"/>
      <c r="CG5" s="80"/>
      <c r="CH5" s="80"/>
      <c r="CI5" s="80"/>
      <c r="CJ5" s="80"/>
      <c r="CK5" s="22"/>
      <c r="CL5" s="20"/>
      <c r="CM5" s="20"/>
      <c r="CN5" s="64"/>
      <c r="CO5" s="45" t="str">
        <f>HLOOKUP(Introduction!$G$4,nametranslations,74,FALSE)</f>
        <v>Facility</v>
      </c>
      <c r="CP5" s="80">
        <v>100</v>
      </c>
      <c r="CQ5" s="80"/>
      <c r="CR5" s="80"/>
      <c r="CS5" s="80"/>
      <c r="CT5" s="80"/>
      <c r="CU5" s="22"/>
      <c r="CV5" s="20"/>
      <c r="CW5" s="20"/>
      <c r="CX5" s="64"/>
      <c r="CY5" s="45" t="str">
        <f>HLOOKUP(Introduction!$G$4,nametranslations,74,FALSE)</f>
        <v>Facility</v>
      </c>
      <c r="CZ5" s="201">
        <v>100</v>
      </c>
      <c r="DA5" s="80"/>
      <c r="DB5" s="80"/>
      <c r="DC5" s="80"/>
      <c r="DD5" s="80"/>
      <c r="DE5" s="22"/>
      <c r="DF5" s="20"/>
      <c r="DG5" s="20"/>
      <c r="DH5" s="64"/>
      <c r="DI5" s="45" t="str">
        <f>HLOOKUP(Introduction!$G$4,nametranslations,74,FALSE)</f>
        <v>Facility</v>
      </c>
      <c r="DJ5" s="80"/>
      <c r="DK5" s="80"/>
      <c r="DL5" s="80"/>
      <c r="DM5" s="80"/>
      <c r="DN5" s="80"/>
      <c r="DO5" s="22"/>
      <c r="DP5" s="20"/>
      <c r="DQ5" s="20"/>
      <c r="DR5" s="64"/>
      <c r="DS5" s="45" t="str">
        <f>HLOOKUP(Introduction!$G$4,nametranslations,74,FALSE)</f>
        <v>Facility</v>
      </c>
      <c r="DT5" s="201"/>
      <c r="DU5" s="201"/>
      <c r="DV5" s="201"/>
      <c r="DW5" s="201"/>
      <c r="DX5" s="201"/>
      <c r="DY5" s="22"/>
      <c r="DZ5" s="20"/>
      <c r="EA5" s="20"/>
      <c r="EB5" s="64" t="s">
        <v>178</v>
      </c>
      <c r="EC5" s="45" t="str">
        <f>HLOOKUP(Introduction!$G$4,nametranslations,74,FALSE)</f>
        <v>Facility</v>
      </c>
      <c r="ED5" s="80"/>
      <c r="EE5" s="80"/>
      <c r="EF5" s="80"/>
      <c r="EG5" s="80"/>
      <c r="EH5" s="80"/>
      <c r="EI5" s="22"/>
      <c r="EJ5" s="20"/>
      <c r="EK5" s="20"/>
      <c r="EL5" s="64"/>
      <c r="EM5" s="45"/>
      <c r="EN5" s="80"/>
      <c r="EO5" s="80"/>
      <c r="EP5" s="80"/>
      <c r="EQ5" s="80"/>
      <c r="ER5" s="80"/>
      <c r="ES5" s="22"/>
      <c r="ET5" s="20"/>
      <c r="EU5" s="20"/>
      <c r="EV5" s="71"/>
      <c r="FF5" s="71"/>
      <c r="FP5" s="71"/>
      <c r="FZ5" s="71"/>
      <c r="GJ5" s="71"/>
      <c r="GT5" s="71"/>
      <c r="HD5" s="71"/>
      <c r="HN5" s="71"/>
      <c r="HX5" s="71"/>
      <c r="IH5" s="71"/>
    </row>
    <row r="6" spans="1:242" s="2" customFormat="1" ht="15.6" customHeight="1" x14ac:dyDescent="0.3">
      <c r="A6" s="660" t="str">
        <f ca="1">IF(ISBLANK('Data Summary'!A8),"",'Data Summary'!A8)</f>
        <v>MDA_2016_UIS</v>
      </c>
      <c r="B6" s="73"/>
      <c r="C6" s="46" t="str">
        <f>HLOOKUP(Introduction!$G$4,nametranslations,125,FALSE)</f>
        <v>Facility with no water or soap</v>
      </c>
      <c r="D6" s="16"/>
      <c r="E6" s="5"/>
      <c r="F6" s="5"/>
      <c r="G6" s="5"/>
      <c r="H6" s="5"/>
      <c r="I6" s="22"/>
      <c r="J6" s="20"/>
      <c r="K6" s="20"/>
      <c r="L6" s="73"/>
      <c r="M6" s="46" t="str">
        <f>HLOOKUP(Introduction!$G$4,nametranslations,125,FALSE)</f>
        <v>Facility with no water or soap</v>
      </c>
      <c r="N6" s="16"/>
      <c r="O6" s="5"/>
      <c r="P6" s="5"/>
      <c r="Q6" s="5"/>
      <c r="R6" s="5"/>
      <c r="S6" s="22"/>
      <c r="T6" s="20"/>
      <c r="U6" s="20"/>
      <c r="V6" s="73"/>
      <c r="W6" s="46" t="str">
        <f>HLOOKUP(Introduction!$G$4,nametranslations,125,FALSE)</f>
        <v>Facility with no water or soap</v>
      </c>
      <c r="X6" s="81"/>
      <c r="Y6" s="80"/>
      <c r="Z6" s="80"/>
      <c r="AA6" s="80"/>
      <c r="AB6" s="80"/>
      <c r="AC6" s="22"/>
      <c r="AD6" s="20"/>
      <c r="AE6" s="20"/>
      <c r="AF6" s="73"/>
      <c r="AG6" s="46" t="str">
        <f>HLOOKUP(Introduction!$G$4,nametranslations,125,FALSE)</f>
        <v>Facility with no water or soap</v>
      </c>
      <c r="AH6" s="81"/>
      <c r="AI6" s="80"/>
      <c r="AJ6" s="80"/>
      <c r="AK6" s="80"/>
      <c r="AL6" s="80"/>
      <c r="AM6" s="22"/>
      <c r="AN6" s="20"/>
      <c r="AO6" s="20"/>
      <c r="AP6" s="73"/>
      <c r="AQ6" s="46" t="str">
        <f>HLOOKUP(Introduction!$G$4,nametranslations,125,FALSE)</f>
        <v>Facility with no water or soap</v>
      </c>
      <c r="AR6" s="81"/>
      <c r="AS6" s="80"/>
      <c r="AT6" s="80"/>
      <c r="AU6" s="80"/>
      <c r="AV6" s="80"/>
      <c r="AW6" s="22"/>
      <c r="AX6" s="20"/>
      <c r="AY6" s="20"/>
      <c r="AZ6" s="73"/>
      <c r="BA6" s="46" t="str">
        <f>HLOOKUP(Introduction!$G$4,nametranslations,125,FALSE)</f>
        <v>Facility with no water or soap</v>
      </c>
      <c r="BB6" s="81"/>
      <c r="BC6" s="80"/>
      <c r="BD6" s="80"/>
      <c r="BE6" s="80"/>
      <c r="BF6" s="80"/>
      <c r="BG6" s="22"/>
      <c r="BH6" s="20"/>
      <c r="BI6" s="20"/>
      <c r="BJ6" s="73"/>
      <c r="BK6" s="46" t="str">
        <f>HLOOKUP(Introduction!$G$4,nametranslations,125,FALSE)</f>
        <v>Facility with no water or soap</v>
      </c>
      <c r="BL6" s="81"/>
      <c r="BM6" s="80"/>
      <c r="BN6" s="80"/>
      <c r="BO6" s="80"/>
      <c r="BP6" s="80"/>
      <c r="BQ6" s="22"/>
      <c r="BR6" s="20"/>
      <c r="BS6" s="20"/>
      <c r="BT6" s="73"/>
      <c r="BU6" s="46" t="str">
        <f>HLOOKUP(Introduction!$G$4,nametranslations,125,FALSE)</f>
        <v>Facility with no water or soap</v>
      </c>
      <c r="BV6" s="81"/>
      <c r="BW6" s="80"/>
      <c r="BX6" s="80"/>
      <c r="BY6" s="80"/>
      <c r="BZ6" s="80"/>
      <c r="CA6" s="22"/>
      <c r="CB6" s="20"/>
      <c r="CC6" s="20"/>
      <c r="CD6" s="73"/>
      <c r="CE6" s="46" t="str">
        <f>HLOOKUP(Introduction!$G$4,nametranslations,125,FALSE)</f>
        <v>Facility with no water or soap</v>
      </c>
      <c r="CF6" s="81"/>
      <c r="CG6" s="80"/>
      <c r="CH6" s="80"/>
      <c r="CI6" s="80"/>
      <c r="CJ6" s="80"/>
      <c r="CK6" s="22"/>
      <c r="CL6" s="20"/>
      <c r="CM6" s="20"/>
      <c r="CN6" s="73"/>
      <c r="CO6" s="46" t="str">
        <f>HLOOKUP(Introduction!$G$4,nametranslations,125,FALSE)</f>
        <v>Facility with no water or soap</v>
      </c>
      <c r="CP6" s="81"/>
      <c r="CQ6" s="80"/>
      <c r="CR6" s="80"/>
      <c r="CS6" s="80"/>
      <c r="CT6" s="80"/>
      <c r="CU6" s="22"/>
      <c r="CV6" s="20"/>
      <c r="CW6" s="20"/>
      <c r="CX6" s="73"/>
      <c r="CY6" s="46" t="str">
        <f>HLOOKUP(Introduction!$G$4,nametranslations,125,FALSE)</f>
        <v>Facility with no water or soap</v>
      </c>
      <c r="CZ6" s="204"/>
      <c r="DA6" s="80"/>
      <c r="DB6" s="80"/>
      <c r="DC6" s="80"/>
      <c r="DD6" s="80"/>
      <c r="DE6" s="22"/>
      <c r="DF6" s="20"/>
      <c r="DG6" s="20"/>
      <c r="DH6" s="73"/>
      <c r="DI6" s="46" t="str">
        <f>HLOOKUP(Introduction!$G$4,nametranslations,125,FALSE)</f>
        <v>Facility with no water or soap</v>
      </c>
      <c r="DJ6" s="81"/>
      <c r="DK6" s="80"/>
      <c r="DL6" s="80"/>
      <c r="DM6" s="80"/>
      <c r="DN6" s="80"/>
      <c r="DO6" s="22"/>
      <c r="DP6" s="20"/>
      <c r="DQ6" s="20"/>
      <c r="DR6" s="73"/>
      <c r="DS6" s="46" t="str">
        <f>HLOOKUP(Introduction!$G$4,nametranslations,125,FALSE)</f>
        <v>Facility with no water or soap</v>
      </c>
      <c r="DT6" s="204"/>
      <c r="DU6" s="201"/>
      <c r="DV6" s="201"/>
      <c r="DW6" s="201"/>
      <c r="DX6" s="201"/>
      <c r="DY6" s="22"/>
      <c r="DZ6" s="20"/>
      <c r="EA6" s="20"/>
      <c r="EB6" s="73"/>
      <c r="EC6" s="46" t="str">
        <f>HLOOKUP(Introduction!$G$4,nametranslations,125,FALSE)</f>
        <v>Facility with no water or soap</v>
      </c>
      <c r="ED6" s="81"/>
      <c r="EE6" s="80"/>
      <c r="EF6" s="80"/>
      <c r="EG6" s="80"/>
      <c r="EH6" s="80"/>
      <c r="EI6" s="22"/>
      <c r="EJ6" s="20"/>
      <c r="EK6" s="20"/>
      <c r="EL6" s="73"/>
      <c r="EM6" s="46"/>
      <c r="EN6" s="81"/>
      <c r="EO6" s="80"/>
      <c r="EP6" s="80"/>
      <c r="EQ6" s="80"/>
      <c r="ER6" s="80"/>
      <c r="ES6" s="22"/>
      <c r="ET6" s="20"/>
      <c r="EU6" s="20"/>
      <c r="EV6" s="71"/>
      <c r="FF6" s="71"/>
      <c r="FP6" s="71"/>
      <c r="FZ6" s="71"/>
      <c r="GJ6" s="71"/>
      <c r="GT6" s="71"/>
      <c r="HD6" s="71"/>
      <c r="HN6" s="71"/>
      <c r="HX6" s="71"/>
      <c r="IH6" s="71"/>
    </row>
    <row r="7" spans="1:242" s="2" customFormat="1" x14ac:dyDescent="0.3">
      <c r="A7" s="660" t="str">
        <f ca="1">IF(ISBLANK('Data Summary'!A9),"",'Data Summary'!A9)</f>
        <v>MDA_2017_UIS</v>
      </c>
      <c r="B7" s="64" t="s">
        <v>155</v>
      </c>
      <c r="C7" s="46" t="str">
        <f>HLOOKUP(Introduction!$G$4,nametranslations,126,FALSE)</f>
        <v>Facility with water</v>
      </c>
      <c r="D7" s="43">
        <f>100-15.2</f>
        <v>84.8</v>
      </c>
      <c r="E7" s="5">
        <f>100-3.7</f>
        <v>96.3</v>
      </c>
      <c r="F7" s="5">
        <f>100-19.2</f>
        <v>80.8</v>
      </c>
      <c r="G7" s="5"/>
      <c r="H7" s="5"/>
      <c r="I7" s="22"/>
      <c r="J7" s="20"/>
      <c r="K7" s="20"/>
      <c r="L7" s="64"/>
      <c r="M7" s="46" t="str">
        <f>HLOOKUP(Introduction!$G$4,nametranslations,126,FALSE)</f>
        <v>Facility with water</v>
      </c>
      <c r="N7" s="43"/>
      <c r="O7" s="5"/>
      <c r="P7" s="5"/>
      <c r="Q7" s="5"/>
      <c r="R7" s="5"/>
      <c r="S7" s="22"/>
      <c r="T7" s="20"/>
      <c r="U7" s="20"/>
      <c r="V7" s="64" t="s">
        <v>178</v>
      </c>
      <c r="W7" s="46" t="str">
        <f>HLOOKUP(Introduction!$G$4,nametranslations,126,FALSE)</f>
        <v>Facility with water</v>
      </c>
      <c r="X7" s="80">
        <v>100</v>
      </c>
      <c r="Y7" s="80"/>
      <c r="Z7" s="80"/>
      <c r="AA7" s="80"/>
      <c r="AB7" s="80">
        <v>100</v>
      </c>
      <c r="AC7" s="22">
        <v>100</v>
      </c>
      <c r="AD7" s="20"/>
      <c r="AE7" s="20"/>
      <c r="AF7" s="64" t="s">
        <v>178</v>
      </c>
      <c r="AG7" s="46" t="str">
        <f>HLOOKUP(Introduction!$G$4,nametranslations,126,FALSE)</f>
        <v>Facility with water</v>
      </c>
      <c r="AH7" s="80">
        <v>100</v>
      </c>
      <c r="AI7" s="80"/>
      <c r="AJ7" s="80"/>
      <c r="AK7" s="80"/>
      <c r="AL7" s="80">
        <v>100</v>
      </c>
      <c r="AM7" s="22">
        <v>100</v>
      </c>
      <c r="AN7" s="20"/>
      <c r="AO7" s="20"/>
      <c r="AP7" s="64"/>
      <c r="AQ7" s="46" t="str">
        <f>HLOOKUP(Introduction!$G$4,nametranslations,126,FALSE)</f>
        <v>Facility with water</v>
      </c>
      <c r="AR7" s="80"/>
      <c r="AS7" s="80"/>
      <c r="AT7" s="80"/>
      <c r="AU7" s="80"/>
      <c r="AV7" s="80"/>
      <c r="AW7" s="22"/>
      <c r="AX7" s="20"/>
      <c r="AY7" s="20"/>
      <c r="AZ7" s="64" t="s">
        <v>178</v>
      </c>
      <c r="BA7" s="46" t="str">
        <f>HLOOKUP(Introduction!$G$4,nametranslations,126,FALSE)</f>
        <v>Facility with water</v>
      </c>
      <c r="BB7" s="80">
        <v>100</v>
      </c>
      <c r="BC7" s="80"/>
      <c r="BD7" s="80"/>
      <c r="BE7" s="80"/>
      <c r="BF7" s="80">
        <v>100</v>
      </c>
      <c r="BG7" s="22">
        <v>100</v>
      </c>
      <c r="BH7" s="20"/>
      <c r="BI7" s="20"/>
      <c r="BJ7" s="64"/>
      <c r="BK7" s="46" t="str">
        <f>HLOOKUP(Introduction!$G$4,nametranslations,126,FALSE)</f>
        <v>Facility with water</v>
      </c>
      <c r="BL7" s="80"/>
      <c r="BM7" s="80"/>
      <c r="BN7" s="80"/>
      <c r="BO7" s="80"/>
      <c r="BP7" s="80"/>
      <c r="BQ7" s="22"/>
      <c r="BR7" s="20"/>
      <c r="BS7" s="20"/>
      <c r="BT7" s="64" t="s">
        <v>178</v>
      </c>
      <c r="BU7" s="46" t="str">
        <f>HLOOKUP(Introduction!$G$4,nametranslations,126,FALSE)</f>
        <v>Facility with water</v>
      </c>
      <c r="BV7" s="80">
        <v>100</v>
      </c>
      <c r="BW7" s="80"/>
      <c r="BX7" s="80"/>
      <c r="BY7" s="80"/>
      <c r="BZ7" s="80">
        <v>100</v>
      </c>
      <c r="CA7" s="22">
        <v>100</v>
      </c>
      <c r="CB7" s="20"/>
      <c r="CC7" s="20"/>
      <c r="CD7" s="64"/>
      <c r="CE7" s="46" t="str">
        <f>HLOOKUP(Introduction!$G$4,nametranslations,126,FALSE)</f>
        <v>Facility with water</v>
      </c>
      <c r="CF7" s="80"/>
      <c r="CG7" s="80"/>
      <c r="CH7" s="80"/>
      <c r="CI7" s="80"/>
      <c r="CJ7" s="80"/>
      <c r="CK7" s="22"/>
      <c r="CL7" s="20"/>
      <c r="CM7" s="20"/>
      <c r="CN7" s="64" t="s">
        <v>267</v>
      </c>
      <c r="CO7" s="46" t="str">
        <f>HLOOKUP(Introduction!$G$4,nametranslations,126,FALSE)</f>
        <v>Facility with water</v>
      </c>
      <c r="CP7" s="80">
        <v>99.660441426146008</v>
      </c>
      <c r="CQ7" s="80"/>
      <c r="CR7" s="80"/>
      <c r="CS7" s="80"/>
      <c r="CT7" s="80"/>
      <c r="CU7" s="22"/>
      <c r="CV7" s="20"/>
      <c r="CW7" s="20"/>
      <c r="CX7" s="64"/>
      <c r="CY7" s="46" t="str">
        <f>HLOOKUP(Introduction!$G$4,nametranslations,126,FALSE)</f>
        <v>Facility with water</v>
      </c>
      <c r="CZ7" s="201"/>
      <c r="DA7" s="80"/>
      <c r="DB7" s="80"/>
      <c r="DC7" s="80"/>
      <c r="DD7" s="80"/>
      <c r="DE7" s="22"/>
      <c r="DF7" s="20"/>
      <c r="DG7" s="20"/>
      <c r="DH7" s="64"/>
      <c r="DI7" s="46" t="str">
        <f>HLOOKUP(Introduction!$G$4,nametranslations,126,FALSE)</f>
        <v>Facility with water</v>
      </c>
      <c r="DJ7" s="80"/>
      <c r="DK7" s="80"/>
      <c r="DL7" s="80"/>
      <c r="DM7" s="80"/>
      <c r="DN7" s="80"/>
      <c r="DO7" s="22"/>
      <c r="DP7" s="20"/>
      <c r="DQ7" s="20"/>
      <c r="DR7" s="64"/>
      <c r="DS7" s="46" t="str">
        <f>HLOOKUP(Introduction!$G$4,nametranslations,126,FALSE)</f>
        <v>Facility with water</v>
      </c>
      <c r="DT7" s="201"/>
      <c r="DU7" s="201"/>
      <c r="DV7" s="201"/>
      <c r="DW7" s="201"/>
      <c r="DX7" s="201"/>
      <c r="DY7" s="22"/>
      <c r="DZ7" s="20"/>
      <c r="EA7" s="20"/>
      <c r="EB7" s="64" t="s">
        <v>178</v>
      </c>
      <c r="EC7" s="46" t="str">
        <f>HLOOKUP(Introduction!$G$4,nametranslations,126,FALSE)</f>
        <v>Facility with water</v>
      </c>
      <c r="ED7" s="80"/>
      <c r="EE7" s="80"/>
      <c r="EF7" s="80"/>
      <c r="EG7" s="80"/>
      <c r="EH7" s="80"/>
      <c r="EI7" s="22"/>
      <c r="EJ7" s="20"/>
      <c r="EK7" s="20"/>
      <c r="EL7" s="64"/>
      <c r="EM7" s="46"/>
      <c r="EN7" s="80"/>
      <c r="EO7" s="80"/>
      <c r="EP7" s="80"/>
      <c r="EQ7" s="80"/>
      <c r="ER7" s="80"/>
      <c r="ES7" s="22"/>
      <c r="ET7" s="20"/>
      <c r="EU7" s="20"/>
      <c r="EV7" s="71"/>
      <c r="FF7" s="71"/>
      <c r="FP7" s="71"/>
      <c r="FZ7" s="71"/>
      <c r="GJ7" s="71"/>
      <c r="GT7" s="71"/>
      <c r="HD7" s="71"/>
      <c r="HN7" s="71"/>
      <c r="HX7" s="71"/>
      <c r="IH7" s="71"/>
    </row>
    <row r="8" spans="1:242" s="2" customFormat="1" x14ac:dyDescent="0.3">
      <c r="A8" s="660" t="str">
        <f ca="1">IF(ISBLANK('Data Summary'!A10),"",'Data Summary'!A10)</f>
        <v>MDA_2017_NPHA</v>
      </c>
      <c r="B8" s="64" t="s">
        <v>154</v>
      </c>
      <c r="C8" s="46" t="str">
        <f>HLOOKUP(Introduction!$G$4,nametranslations,127,FALSE)</f>
        <v>Facility with soap</v>
      </c>
      <c r="D8" s="16">
        <f>100-24.6</f>
        <v>75.400000000000006</v>
      </c>
      <c r="E8" s="5">
        <f>100-11.8</f>
        <v>88.2</v>
      </c>
      <c r="F8" s="5">
        <f>100-29.2</f>
        <v>70.8</v>
      </c>
      <c r="G8" s="5"/>
      <c r="H8" s="5"/>
      <c r="I8" s="22"/>
      <c r="J8" s="20"/>
      <c r="K8" s="20"/>
      <c r="L8" s="64"/>
      <c r="M8" s="46" t="str">
        <f>HLOOKUP(Introduction!$G$4,nametranslations,127,FALSE)</f>
        <v>Facility with soap</v>
      </c>
      <c r="N8" s="16"/>
      <c r="O8" s="5"/>
      <c r="P8" s="5"/>
      <c r="Q8" s="5"/>
      <c r="R8" s="5"/>
      <c r="S8" s="22"/>
      <c r="T8" s="20"/>
      <c r="U8" s="20"/>
      <c r="V8" s="73"/>
      <c r="W8" s="46" t="str">
        <f>HLOOKUP(Introduction!$G$4,nametranslations,127,FALSE)</f>
        <v>Facility with soap</v>
      </c>
      <c r="X8" s="81"/>
      <c r="Y8" s="80"/>
      <c r="Z8" s="80"/>
      <c r="AA8" s="80"/>
      <c r="AB8" s="80"/>
      <c r="AC8" s="22"/>
      <c r="AD8" s="20"/>
      <c r="AE8" s="20"/>
      <c r="AF8" s="73"/>
      <c r="AG8" s="46" t="str">
        <f>HLOOKUP(Introduction!$G$4,nametranslations,127,FALSE)</f>
        <v>Facility with soap</v>
      </c>
      <c r="AH8" s="81"/>
      <c r="AI8" s="80"/>
      <c r="AJ8" s="80"/>
      <c r="AK8" s="80"/>
      <c r="AL8" s="80"/>
      <c r="AM8" s="22"/>
      <c r="AN8" s="20"/>
      <c r="AO8" s="20"/>
      <c r="AP8" s="73"/>
      <c r="AQ8" s="46" t="str">
        <f>HLOOKUP(Introduction!$G$4,nametranslations,127,FALSE)</f>
        <v>Facility with soap</v>
      </c>
      <c r="AR8" s="81"/>
      <c r="AS8" s="80"/>
      <c r="AT8" s="80"/>
      <c r="AU8" s="80"/>
      <c r="AV8" s="80"/>
      <c r="AW8" s="22"/>
      <c r="AX8" s="20"/>
      <c r="AY8" s="20"/>
      <c r="AZ8" s="73"/>
      <c r="BA8" s="46" t="str">
        <f>HLOOKUP(Introduction!$G$4,nametranslations,127,FALSE)</f>
        <v>Facility with soap</v>
      </c>
      <c r="BB8" s="81"/>
      <c r="BC8" s="80"/>
      <c r="BD8" s="80"/>
      <c r="BE8" s="80"/>
      <c r="BF8" s="80"/>
      <c r="BG8" s="22"/>
      <c r="BH8" s="20"/>
      <c r="BI8" s="20"/>
      <c r="BJ8" s="73"/>
      <c r="BK8" s="46" t="str">
        <f>HLOOKUP(Introduction!$G$4,nametranslations,127,FALSE)</f>
        <v>Facility with soap</v>
      </c>
      <c r="BL8" s="81"/>
      <c r="BM8" s="80"/>
      <c r="BN8" s="80"/>
      <c r="BO8" s="80"/>
      <c r="BP8" s="80"/>
      <c r="BQ8" s="22"/>
      <c r="BR8" s="20"/>
      <c r="BS8" s="20"/>
      <c r="BT8" s="73"/>
      <c r="BU8" s="46" t="str">
        <f>HLOOKUP(Introduction!$G$4,nametranslations,127,FALSE)</f>
        <v>Facility with soap</v>
      </c>
      <c r="BV8" s="81"/>
      <c r="BW8" s="80"/>
      <c r="BX8" s="80"/>
      <c r="BY8" s="80"/>
      <c r="BZ8" s="80"/>
      <c r="CA8" s="22"/>
      <c r="CB8" s="20"/>
      <c r="CC8" s="20"/>
      <c r="CD8" s="73"/>
      <c r="CE8" s="46" t="str">
        <f>HLOOKUP(Introduction!$G$4,nametranslations,127,FALSE)</f>
        <v>Facility with soap</v>
      </c>
      <c r="CF8" s="81"/>
      <c r="CG8" s="80"/>
      <c r="CH8" s="80"/>
      <c r="CI8" s="80"/>
      <c r="CJ8" s="80"/>
      <c r="CK8" s="22"/>
      <c r="CL8" s="20"/>
      <c r="CM8" s="20"/>
      <c r="CN8" s="64" t="s">
        <v>268</v>
      </c>
      <c r="CO8" s="46" t="str">
        <f>HLOOKUP(Introduction!$G$4,nametranslations,127,FALSE)</f>
        <v>Facility with soap</v>
      </c>
      <c r="CP8" s="81">
        <v>99.32088285229203</v>
      </c>
      <c r="CQ8" s="80"/>
      <c r="CR8" s="80"/>
      <c r="CS8" s="80"/>
      <c r="CT8" s="80"/>
      <c r="CU8" s="22"/>
      <c r="CV8" s="20"/>
      <c r="CW8" s="20"/>
      <c r="CX8" s="64"/>
      <c r="CY8" s="46" t="str">
        <f>HLOOKUP(Introduction!$G$4,nametranslations,127,FALSE)</f>
        <v>Facility with soap</v>
      </c>
      <c r="CZ8" s="204"/>
      <c r="DA8" s="80"/>
      <c r="DB8" s="80"/>
      <c r="DC8" s="80"/>
      <c r="DD8" s="80"/>
      <c r="DE8" s="22"/>
      <c r="DF8" s="20"/>
      <c r="DG8" s="20"/>
      <c r="DH8" s="73"/>
      <c r="DI8" s="46" t="str">
        <f>HLOOKUP(Introduction!$G$4,nametranslations,127,FALSE)</f>
        <v>Facility with soap</v>
      </c>
      <c r="DJ8" s="81"/>
      <c r="DK8" s="80"/>
      <c r="DL8" s="80"/>
      <c r="DM8" s="80"/>
      <c r="DN8" s="80"/>
      <c r="DO8" s="22"/>
      <c r="DP8" s="20"/>
      <c r="DQ8" s="20"/>
      <c r="DR8" s="73"/>
      <c r="DS8" s="46" t="str">
        <f>HLOOKUP(Introduction!$G$4,nametranslations,127,FALSE)</f>
        <v>Facility with soap</v>
      </c>
      <c r="DT8" s="204"/>
      <c r="DU8" s="201"/>
      <c r="DV8" s="201"/>
      <c r="DW8" s="201"/>
      <c r="DX8" s="201"/>
      <c r="DY8" s="22"/>
      <c r="DZ8" s="20"/>
      <c r="EA8" s="20"/>
      <c r="EB8" s="73"/>
      <c r="EC8" s="46" t="str">
        <f>HLOOKUP(Introduction!$G$4,nametranslations,127,FALSE)</f>
        <v>Facility with soap</v>
      </c>
      <c r="ED8" s="81"/>
      <c r="EE8" s="80"/>
      <c r="EF8" s="80"/>
      <c r="EG8" s="80"/>
      <c r="EH8" s="80"/>
      <c r="EI8" s="22"/>
      <c r="EJ8" s="20"/>
      <c r="EK8" s="20"/>
      <c r="EL8" s="73"/>
      <c r="EM8" s="46"/>
      <c r="EN8" s="81"/>
      <c r="EO8" s="80"/>
      <c r="EP8" s="80"/>
      <c r="EQ8" s="80"/>
      <c r="ER8" s="80"/>
      <c r="ES8" s="22"/>
      <c r="ET8" s="20"/>
      <c r="EU8" s="20"/>
      <c r="EV8" s="71"/>
      <c r="FF8" s="71"/>
      <c r="FP8" s="71"/>
      <c r="FZ8" s="71"/>
      <c r="GJ8" s="71"/>
      <c r="GT8" s="71"/>
      <c r="HD8" s="71"/>
      <c r="HN8" s="71"/>
      <c r="HX8" s="71"/>
      <c r="IH8" s="71"/>
    </row>
    <row r="9" spans="1:242" s="640" customFormat="1" ht="20.399999999999999" x14ac:dyDescent="0.3">
      <c r="A9" s="661" t="str">
        <f ca="1">IF(ISBLANK('Data Summary'!A11),"",'Data Summary'!A11)</f>
        <v>MDA_2018_UIS</v>
      </c>
      <c r="B9" s="629" t="s">
        <v>144</v>
      </c>
      <c r="C9" s="655" t="str">
        <f>HLOOKUP(Introduction!$G$4,nametranslations,81,FALSE)</f>
        <v>Basic  
(facility with water &amp; soap)</v>
      </c>
      <c r="D9" s="647">
        <f>D8</f>
        <v>75.400000000000006</v>
      </c>
      <c r="E9" s="632">
        <v>88.2</v>
      </c>
      <c r="F9" s="632">
        <v>70.8</v>
      </c>
      <c r="G9" s="632"/>
      <c r="H9" s="632"/>
      <c r="I9" s="633"/>
      <c r="J9" s="634"/>
      <c r="K9" s="634"/>
      <c r="L9" s="629"/>
      <c r="M9" s="655" t="str">
        <f>HLOOKUP(Introduction!$G$4,nametranslations,81,FALSE)</f>
        <v>Basic  
(facility with water &amp; soap)</v>
      </c>
      <c r="N9" s="647"/>
      <c r="O9" s="632"/>
      <c r="P9" s="632"/>
      <c r="Q9" s="632"/>
      <c r="R9" s="632"/>
      <c r="S9" s="633"/>
      <c r="T9" s="634"/>
      <c r="U9" s="634"/>
      <c r="V9" s="629" t="s">
        <v>176</v>
      </c>
      <c r="W9" s="655" t="str">
        <f>HLOOKUP(Introduction!$G$4,nametranslations,81,FALSE)</f>
        <v>Basic  
(facility with water &amp; soap)</v>
      </c>
      <c r="X9" s="642">
        <v>100</v>
      </c>
      <c r="Y9" s="636"/>
      <c r="Z9" s="636"/>
      <c r="AA9" s="636"/>
      <c r="AB9" s="636">
        <v>100</v>
      </c>
      <c r="AC9" s="633">
        <v>100</v>
      </c>
      <c r="AD9" s="634"/>
      <c r="AE9" s="634"/>
      <c r="AF9" s="629" t="s">
        <v>176</v>
      </c>
      <c r="AG9" s="655" t="str">
        <f>HLOOKUP(Introduction!$G$4,nametranslations,81,FALSE)</f>
        <v>Basic  
(facility with water &amp; soap)</v>
      </c>
      <c r="AH9" s="642">
        <v>100</v>
      </c>
      <c r="AI9" s="636"/>
      <c r="AJ9" s="636"/>
      <c r="AK9" s="636"/>
      <c r="AL9" s="636">
        <v>100</v>
      </c>
      <c r="AM9" s="633">
        <v>100</v>
      </c>
      <c r="AN9" s="634"/>
      <c r="AO9" s="634"/>
      <c r="AP9" s="629"/>
      <c r="AQ9" s="655" t="str">
        <f>HLOOKUP(Introduction!$G$4,nametranslations,81,FALSE)</f>
        <v>Basic  
(facility with water &amp; soap)</v>
      </c>
      <c r="AR9" s="642"/>
      <c r="AS9" s="636"/>
      <c r="AT9" s="636"/>
      <c r="AU9" s="636"/>
      <c r="AV9" s="636"/>
      <c r="AW9" s="633"/>
      <c r="AX9" s="634"/>
      <c r="AY9" s="634"/>
      <c r="AZ9" s="629" t="s">
        <v>176</v>
      </c>
      <c r="BA9" s="655" t="str">
        <f>HLOOKUP(Introduction!$G$4,nametranslations,81,FALSE)</f>
        <v>Basic  
(facility with water &amp; soap)</v>
      </c>
      <c r="BB9" s="642">
        <v>100</v>
      </c>
      <c r="BC9" s="636"/>
      <c r="BD9" s="636"/>
      <c r="BE9" s="636"/>
      <c r="BF9" s="636">
        <v>100</v>
      </c>
      <c r="BG9" s="633">
        <v>100</v>
      </c>
      <c r="BH9" s="634"/>
      <c r="BI9" s="634"/>
      <c r="BJ9" s="629" t="s">
        <v>248</v>
      </c>
      <c r="BK9" s="655" t="str">
        <f>HLOOKUP(Introduction!$G$4,nametranslations,81,FALSE)</f>
        <v>Basic  
(facility with water &amp; soap)</v>
      </c>
      <c r="BL9" s="642">
        <v>70</v>
      </c>
      <c r="BM9" s="636"/>
      <c r="BN9" s="636"/>
      <c r="BO9" s="636"/>
      <c r="BP9" s="636"/>
      <c r="BQ9" s="633"/>
      <c r="BR9" s="634"/>
      <c r="BS9" s="634"/>
      <c r="BT9" s="629" t="s">
        <v>176</v>
      </c>
      <c r="BU9" s="655" t="str">
        <f>HLOOKUP(Introduction!$G$4,nametranslations,81,FALSE)</f>
        <v>Basic  
(facility with water &amp; soap)</v>
      </c>
      <c r="BV9" s="642">
        <v>100</v>
      </c>
      <c r="BW9" s="636"/>
      <c r="BX9" s="636"/>
      <c r="BY9" s="636"/>
      <c r="BZ9" s="636">
        <v>100</v>
      </c>
      <c r="CA9" s="633">
        <v>100</v>
      </c>
      <c r="CB9" s="634"/>
      <c r="CC9" s="634"/>
      <c r="CD9" s="629" t="s">
        <v>248</v>
      </c>
      <c r="CE9" s="655" t="str">
        <f>HLOOKUP(Introduction!$G$4,nametranslations,81,FALSE)</f>
        <v>Basic  
(facility with water &amp; soap)</v>
      </c>
      <c r="CF9" s="642">
        <v>90</v>
      </c>
      <c r="CG9" s="636"/>
      <c r="CH9" s="636"/>
      <c r="CI9" s="636"/>
      <c r="CJ9" s="636"/>
      <c r="CK9" s="633"/>
      <c r="CL9" s="634"/>
      <c r="CM9" s="634"/>
      <c r="CN9" s="629"/>
      <c r="CO9" s="655" t="str">
        <f>HLOOKUP(Introduction!$G$4,nametranslations,81,FALSE)</f>
        <v>Basic  
(facility with water &amp; soap)</v>
      </c>
      <c r="CP9" s="642">
        <v>99.32088285229203</v>
      </c>
      <c r="CQ9" s="636"/>
      <c r="CR9" s="636"/>
      <c r="CS9" s="636"/>
      <c r="CT9" s="636"/>
      <c r="CU9" s="633"/>
      <c r="CV9" s="634"/>
      <c r="CW9" s="634"/>
      <c r="CX9" s="629"/>
      <c r="CY9" s="655" t="str">
        <f>HLOOKUP(Introduction!$G$4,nametranslations,81,FALSE)</f>
        <v>Basic  
(facility with water &amp; soap)</v>
      </c>
      <c r="CZ9" s="652">
        <f>830/CZ15*100</f>
        <v>85.743801652892557</v>
      </c>
      <c r="DA9" s="636"/>
      <c r="DB9" s="636"/>
      <c r="DC9" s="636"/>
      <c r="DD9" s="636"/>
      <c r="DE9" s="633"/>
      <c r="DF9" s="634"/>
      <c r="DG9" s="634"/>
      <c r="DH9" s="629" t="s">
        <v>248</v>
      </c>
      <c r="DI9" s="655" t="str">
        <f>HLOOKUP(Introduction!$G$4,nametranslations,81,FALSE)</f>
        <v>Basic  
(facility with water &amp; soap)</v>
      </c>
      <c r="DJ9" s="642">
        <v>83.4</v>
      </c>
      <c r="DK9" s="636"/>
      <c r="DL9" s="636"/>
      <c r="DM9" s="636"/>
      <c r="DN9" s="636"/>
      <c r="DO9" s="633"/>
      <c r="DP9" s="634"/>
      <c r="DQ9" s="634"/>
      <c r="DR9" s="629" t="s">
        <v>305</v>
      </c>
      <c r="DS9" s="655" t="str">
        <f>HLOOKUP(Introduction!$G$4,nametranslations,81,FALSE)</f>
        <v>Basic  
(facility with water &amp; soap)</v>
      </c>
      <c r="DT9" s="652"/>
      <c r="DU9" s="638"/>
      <c r="DV9" s="638"/>
      <c r="DW9" s="638">
        <v>100</v>
      </c>
      <c r="DX9" s="638"/>
      <c r="DY9" s="633"/>
      <c r="DZ9" s="634"/>
      <c r="EA9" s="634"/>
      <c r="EB9" s="629" t="s">
        <v>176</v>
      </c>
      <c r="EC9" s="655" t="str">
        <f>HLOOKUP(Introduction!$G$4,nametranslations,81,FALSE)</f>
        <v>Basic  
(facility with water &amp; soap)</v>
      </c>
      <c r="ED9" s="642">
        <v>96.21530698065601</v>
      </c>
      <c r="EE9" s="636"/>
      <c r="EF9" s="636"/>
      <c r="EG9" s="636"/>
      <c r="EH9" s="636">
        <v>96.21530698065601</v>
      </c>
      <c r="EI9" s="633">
        <v>90.703848480617978</v>
      </c>
      <c r="EJ9" s="634"/>
      <c r="EK9" s="634"/>
      <c r="EL9" s="629"/>
      <c r="EM9" s="655"/>
      <c r="EN9" s="642"/>
      <c r="EO9" s="636"/>
      <c r="EP9" s="636"/>
      <c r="EQ9" s="636"/>
      <c r="ER9" s="636"/>
      <c r="ES9" s="633"/>
      <c r="ET9" s="634"/>
      <c r="EU9" s="634"/>
      <c r="EV9" s="639"/>
      <c r="FF9" s="639"/>
      <c r="FP9" s="639"/>
      <c r="FZ9" s="639"/>
      <c r="GJ9" s="639"/>
      <c r="GT9" s="639"/>
      <c r="HD9" s="639"/>
      <c r="HN9" s="639"/>
      <c r="HX9" s="639"/>
      <c r="IH9" s="639"/>
    </row>
    <row r="10" spans="1:242" s="1" customFormat="1" ht="86.4" customHeight="1" x14ac:dyDescent="0.3">
      <c r="A10" s="660" t="str">
        <f ca="1">IF(ISBLANK('Data Summary'!A12),"",'Data Summary'!A12)</f>
        <v>MDA_2018_PWH</v>
      </c>
      <c r="B10" s="67" t="str">
        <f>HLOOKUP(Introduction!$G$4,nametranslations,111,FALSE)</f>
        <v>Notes</v>
      </c>
      <c r="C10" s="366" t="s">
        <v>161</v>
      </c>
      <c r="D10" s="366"/>
      <c r="E10" s="366"/>
      <c r="F10" s="366"/>
      <c r="G10" s="366"/>
      <c r="H10" s="366"/>
      <c r="I10" s="367"/>
      <c r="J10" s="9"/>
      <c r="K10" s="9"/>
      <c r="L10" s="67" t="str">
        <f>HLOOKUP(Introduction!$G$4,nametranslations,111,FALSE)</f>
        <v>Notes</v>
      </c>
      <c r="M10" s="369" t="s">
        <v>167</v>
      </c>
      <c r="N10" s="369"/>
      <c r="O10" s="369"/>
      <c r="P10" s="369"/>
      <c r="Q10" s="369"/>
      <c r="R10" s="369"/>
      <c r="S10" s="370"/>
      <c r="T10" s="9"/>
      <c r="U10" s="9"/>
      <c r="V10" s="67" t="str">
        <f>HLOOKUP(Introduction!$G$4,nametranslations,111,FALSE)</f>
        <v>Notes</v>
      </c>
      <c r="W10" s="365" t="s">
        <v>180</v>
      </c>
      <c r="X10" s="366"/>
      <c r="Y10" s="366"/>
      <c r="Z10" s="366"/>
      <c r="AA10" s="366"/>
      <c r="AB10" s="366"/>
      <c r="AC10" s="367"/>
      <c r="AD10" s="9"/>
      <c r="AE10" s="9"/>
      <c r="AF10" s="67" t="str">
        <f>HLOOKUP(Introduction!$G$4,nametranslations,111,FALSE)</f>
        <v>Notes</v>
      </c>
      <c r="AG10" s="365" t="s">
        <v>180</v>
      </c>
      <c r="AH10" s="366"/>
      <c r="AI10" s="366"/>
      <c r="AJ10" s="366"/>
      <c r="AK10" s="366"/>
      <c r="AL10" s="366"/>
      <c r="AM10" s="367"/>
      <c r="AN10" s="9"/>
      <c r="AO10" s="9"/>
      <c r="AP10" s="67" t="str">
        <f>HLOOKUP(Introduction!$G$4,nametranslations,111,FALSE)</f>
        <v>Notes</v>
      </c>
      <c r="AQ10" s="365" t="s">
        <v>216</v>
      </c>
      <c r="AR10" s="366"/>
      <c r="AS10" s="366"/>
      <c r="AT10" s="366"/>
      <c r="AU10" s="366"/>
      <c r="AV10" s="366"/>
      <c r="AW10" s="367"/>
      <c r="AX10" s="9"/>
      <c r="AY10" s="9"/>
      <c r="AZ10" s="67" t="str">
        <f>HLOOKUP(Introduction!$G$4,nametranslations,111,FALSE)</f>
        <v>Notes</v>
      </c>
      <c r="BA10" s="365" t="s">
        <v>180</v>
      </c>
      <c r="BB10" s="366"/>
      <c r="BC10" s="366"/>
      <c r="BD10" s="366"/>
      <c r="BE10" s="366"/>
      <c r="BF10" s="366"/>
      <c r="BG10" s="367"/>
      <c r="BH10" s="9"/>
      <c r="BI10" s="9"/>
      <c r="BJ10" s="67" t="str">
        <f>HLOOKUP(Introduction!$G$4,nametranslations,111,FALSE)</f>
        <v>Notes</v>
      </c>
      <c r="BK10" s="365"/>
      <c r="BL10" s="366"/>
      <c r="BM10" s="366"/>
      <c r="BN10" s="366"/>
      <c r="BO10" s="366"/>
      <c r="BP10" s="366"/>
      <c r="BQ10" s="367"/>
      <c r="BR10" s="9"/>
      <c r="BS10" s="9"/>
      <c r="BT10" s="67" t="str">
        <f>HLOOKUP(Introduction!$G$4,nametranslations,111,FALSE)</f>
        <v>Notes</v>
      </c>
      <c r="BU10" s="365" t="s">
        <v>180</v>
      </c>
      <c r="BV10" s="366"/>
      <c r="BW10" s="366"/>
      <c r="BX10" s="366"/>
      <c r="BY10" s="366"/>
      <c r="BZ10" s="366"/>
      <c r="CA10" s="367"/>
      <c r="CB10" s="9"/>
      <c r="CC10" s="9"/>
      <c r="CD10" s="67" t="str">
        <f>HLOOKUP(Introduction!$G$4,nametranslations,111,FALSE)</f>
        <v>Notes</v>
      </c>
      <c r="CE10" s="365"/>
      <c r="CF10" s="366"/>
      <c r="CG10" s="366"/>
      <c r="CH10" s="366"/>
      <c r="CI10" s="366"/>
      <c r="CJ10" s="366"/>
      <c r="CK10" s="367"/>
      <c r="CL10" s="9"/>
      <c r="CM10" s="9"/>
      <c r="CN10" s="67" t="str">
        <f>HLOOKUP(Introduction!$G$4,nametranslations,111,FALSE)</f>
        <v>Notes</v>
      </c>
      <c r="CO10" s="365" t="s">
        <v>269</v>
      </c>
      <c r="CP10" s="366"/>
      <c r="CQ10" s="366"/>
      <c r="CR10" s="366"/>
      <c r="CS10" s="366"/>
      <c r="CT10" s="366"/>
      <c r="CU10" s="367"/>
      <c r="CV10" s="9"/>
      <c r="CW10" s="9"/>
      <c r="CX10" s="67" t="str">
        <f>HLOOKUP(Introduction!$G$4,nametranslations,111,FALSE)</f>
        <v>Notes</v>
      </c>
      <c r="CY10" s="365" t="s">
        <v>269</v>
      </c>
      <c r="CZ10" s="366"/>
      <c r="DA10" s="366"/>
      <c r="DB10" s="366"/>
      <c r="DC10" s="366"/>
      <c r="DD10" s="366"/>
      <c r="DE10" s="367"/>
      <c r="DF10" s="9"/>
      <c r="DG10" s="9"/>
      <c r="DH10" s="67" t="str">
        <f>HLOOKUP(Introduction!$G$4,nametranslations,111,FALSE)</f>
        <v>Notes</v>
      </c>
      <c r="DI10" s="365"/>
      <c r="DJ10" s="366"/>
      <c r="DK10" s="366"/>
      <c r="DL10" s="366"/>
      <c r="DM10" s="366"/>
      <c r="DN10" s="366"/>
      <c r="DO10" s="367"/>
      <c r="DP10" s="9"/>
      <c r="DQ10" s="9"/>
      <c r="DR10" s="67" t="str">
        <f>HLOOKUP(Introduction!$G$4,nametranslations,111,FALSE)</f>
        <v>Notes</v>
      </c>
      <c r="DS10" s="365" t="s">
        <v>306</v>
      </c>
      <c r="DT10" s="366"/>
      <c r="DU10" s="366"/>
      <c r="DV10" s="366"/>
      <c r="DW10" s="366"/>
      <c r="DX10" s="366"/>
      <c r="DY10" s="367"/>
      <c r="DZ10" s="9"/>
      <c r="EA10" s="9"/>
      <c r="EB10" s="67" t="str">
        <f>HLOOKUP(Introduction!$G$4,nametranslations,111,FALSE)</f>
        <v>Notes</v>
      </c>
      <c r="EC10" s="365" t="s">
        <v>309</v>
      </c>
      <c r="ED10" s="366"/>
      <c r="EE10" s="366"/>
      <c r="EF10" s="366"/>
      <c r="EG10" s="366"/>
      <c r="EH10" s="366"/>
      <c r="EI10" s="367"/>
      <c r="EJ10" s="9"/>
      <c r="EK10" s="9"/>
      <c r="EL10" s="67"/>
      <c r="EM10" s="365"/>
      <c r="EN10" s="366"/>
      <c r="EO10" s="366"/>
      <c r="EP10" s="366"/>
      <c r="EQ10" s="366"/>
      <c r="ER10" s="366"/>
      <c r="ES10" s="367"/>
      <c r="ET10" s="9"/>
      <c r="EU10" s="9"/>
      <c r="EV10" s="72"/>
      <c r="FF10" s="72"/>
      <c r="FP10" s="72"/>
      <c r="FZ10" s="72"/>
      <c r="GJ10" s="72"/>
      <c r="GT10" s="72"/>
      <c r="HD10" s="72"/>
      <c r="HN10" s="72"/>
      <c r="HX10" s="72"/>
      <c r="IH10" s="72"/>
    </row>
    <row r="11" spans="1:242" s="1" customFormat="1" ht="15.6" customHeight="1" x14ac:dyDescent="0.3">
      <c r="A11" s="660" t="str">
        <f ca="1">IF(ISBLANK('Data Summary'!A13),"",'Data Summary'!A13)</f>
        <v>MDA_2019_UIS</v>
      </c>
      <c r="B11" s="67"/>
      <c r="C11" s="47" t="str">
        <f>HLOOKUP(Introduction!$G$4,nametranslations,112,FALSE)</f>
        <v>Facility estimate used</v>
      </c>
      <c r="D11" s="29" t="s">
        <v>143</v>
      </c>
      <c r="E11" s="29" t="s">
        <v>143</v>
      </c>
      <c r="F11" s="29" t="s">
        <v>143</v>
      </c>
      <c r="G11" s="29"/>
      <c r="H11" s="29"/>
      <c r="I11" s="50"/>
      <c r="J11" s="9"/>
      <c r="K11" s="9"/>
      <c r="L11" s="67"/>
      <c r="M11" s="47" t="str">
        <f>HLOOKUP(Introduction!$G$4,nametranslations,112,FALSE)</f>
        <v>Facility estimate used</v>
      </c>
      <c r="N11" s="29"/>
      <c r="O11" s="29"/>
      <c r="P11" s="29"/>
      <c r="Q11" s="29"/>
      <c r="R11" s="29"/>
      <c r="S11" s="50"/>
      <c r="T11" s="9"/>
      <c r="U11" s="9"/>
      <c r="V11" s="67"/>
      <c r="W11" s="47" t="str">
        <f>HLOOKUP(Introduction!$G$4,nametranslations,112,FALSE)</f>
        <v>Facility estimate used</v>
      </c>
      <c r="X11" s="86" t="s">
        <v>143</v>
      </c>
      <c r="Y11" s="86"/>
      <c r="Z11" s="86"/>
      <c r="AA11" s="86"/>
      <c r="AB11" s="86" t="s">
        <v>143</v>
      </c>
      <c r="AC11" s="49" t="s">
        <v>143</v>
      </c>
      <c r="AD11" s="9"/>
      <c r="AE11" s="9"/>
      <c r="AF11" s="67"/>
      <c r="AG11" s="47" t="str">
        <f>HLOOKUP(Introduction!$G$4,nametranslations,112,FALSE)</f>
        <v>Facility estimate used</v>
      </c>
      <c r="AH11" s="86" t="s">
        <v>143</v>
      </c>
      <c r="AI11" s="86"/>
      <c r="AJ11" s="86"/>
      <c r="AK11" s="86"/>
      <c r="AL11" s="86" t="s">
        <v>143</v>
      </c>
      <c r="AM11" s="49" t="s">
        <v>143</v>
      </c>
      <c r="AN11" s="9"/>
      <c r="AO11" s="9"/>
      <c r="AP11" s="67"/>
      <c r="AQ11" s="47" t="str">
        <f>HLOOKUP(Introduction!$G$4,nametranslations,112,FALSE)</f>
        <v>Facility estimate used</v>
      </c>
      <c r="AR11" s="86"/>
      <c r="AS11" s="86"/>
      <c r="AT11" s="86"/>
      <c r="AU11" s="86"/>
      <c r="AV11" s="86"/>
      <c r="AW11" s="49"/>
      <c r="AX11" s="9"/>
      <c r="AY11" s="9"/>
      <c r="AZ11" s="67"/>
      <c r="BA11" s="47" t="str">
        <f>HLOOKUP(Introduction!$G$4,nametranslations,112,FALSE)</f>
        <v>Facility estimate used</v>
      </c>
      <c r="BB11" s="86" t="s">
        <v>143</v>
      </c>
      <c r="BC11" s="86"/>
      <c r="BD11" s="86"/>
      <c r="BE11" s="86"/>
      <c r="BF11" s="86" t="s">
        <v>143</v>
      </c>
      <c r="BG11" s="49" t="s">
        <v>143</v>
      </c>
      <c r="BH11" s="9"/>
      <c r="BI11" s="9"/>
      <c r="BJ11" s="67"/>
      <c r="BK11" s="47" t="str">
        <f>HLOOKUP(Introduction!$G$4,nametranslations,112,FALSE)</f>
        <v>Facility estimate used</v>
      </c>
      <c r="BL11" s="86"/>
      <c r="BM11" s="86"/>
      <c r="BN11" s="86"/>
      <c r="BO11" s="86"/>
      <c r="BP11" s="86"/>
      <c r="BQ11" s="49"/>
      <c r="BR11" s="9"/>
      <c r="BS11" s="9"/>
      <c r="BT11" s="67"/>
      <c r="BU11" s="47" t="str">
        <f>HLOOKUP(Introduction!$G$4,nametranslations,112,FALSE)</f>
        <v>Facility estimate used</v>
      </c>
      <c r="BV11" s="86" t="s">
        <v>143</v>
      </c>
      <c r="BW11" s="86"/>
      <c r="BX11" s="86"/>
      <c r="BY11" s="86"/>
      <c r="BZ11" s="86" t="s">
        <v>143</v>
      </c>
      <c r="CA11" s="49" t="s">
        <v>143</v>
      </c>
      <c r="CB11" s="9"/>
      <c r="CC11" s="9"/>
      <c r="CD11" s="67"/>
      <c r="CE11" s="47" t="str">
        <f>HLOOKUP(Introduction!$G$4,nametranslations,112,FALSE)</f>
        <v>Facility estimate used</v>
      </c>
      <c r="CF11" s="86"/>
      <c r="CG11" s="86"/>
      <c r="CH11" s="86"/>
      <c r="CI11" s="86"/>
      <c r="CJ11" s="86"/>
      <c r="CK11" s="49"/>
      <c r="CL11" s="9"/>
      <c r="CM11" s="9"/>
      <c r="CN11" s="67"/>
      <c r="CO11" s="47" t="str">
        <f>HLOOKUP(Introduction!$G$4,nametranslations,112,FALSE)</f>
        <v>Facility estimate used</v>
      </c>
      <c r="CP11" s="86" t="s">
        <v>209</v>
      </c>
      <c r="CQ11" s="86"/>
      <c r="CR11" s="86"/>
      <c r="CS11" s="86"/>
      <c r="CT11" s="86"/>
      <c r="CU11" s="49"/>
      <c r="CV11" s="9"/>
      <c r="CW11" s="9"/>
      <c r="CX11" s="67"/>
      <c r="CY11" s="47" t="str">
        <f>HLOOKUP(Introduction!$G$4,nametranslations,112,FALSE)</f>
        <v>Facility estimate used</v>
      </c>
      <c r="CZ11" s="86" t="s">
        <v>143</v>
      </c>
      <c r="DA11" s="86"/>
      <c r="DB11" s="86"/>
      <c r="DC11" s="86"/>
      <c r="DD11" s="86"/>
      <c r="DE11" s="49"/>
      <c r="DF11" s="9"/>
      <c r="DG11" s="9"/>
      <c r="DH11" s="67"/>
      <c r="DI11" s="47" t="str">
        <f>HLOOKUP(Introduction!$G$4,nametranslations,112,FALSE)</f>
        <v>Facility estimate used</v>
      </c>
      <c r="DJ11" s="86"/>
      <c r="DK11" s="86"/>
      <c r="DL11" s="86"/>
      <c r="DM11" s="86"/>
      <c r="DN11" s="86"/>
      <c r="DO11" s="49"/>
      <c r="DP11" s="9"/>
      <c r="DQ11" s="9"/>
      <c r="DR11" s="67"/>
      <c r="DS11" s="47" t="str">
        <f>HLOOKUP(Introduction!$G$4,nametranslations,112,FALSE)</f>
        <v>Facility estimate used</v>
      </c>
      <c r="DT11" s="86"/>
      <c r="DU11" s="86"/>
      <c r="DV11" s="86"/>
      <c r="DW11" s="86"/>
      <c r="DX11" s="86"/>
      <c r="DY11" s="49"/>
      <c r="DZ11" s="9"/>
      <c r="EA11" s="9"/>
      <c r="EB11" s="67"/>
      <c r="EC11" s="47" t="str">
        <f>HLOOKUP(Introduction!$G$4,nametranslations,112,FALSE)</f>
        <v>Facility estimate used</v>
      </c>
      <c r="ED11" s="86"/>
      <c r="EE11" s="86"/>
      <c r="EF11" s="86"/>
      <c r="EG11" s="86"/>
      <c r="EH11" s="86"/>
      <c r="EI11" s="49"/>
      <c r="EJ11" s="9"/>
      <c r="EK11" s="9"/>
      <c r="EL11" s="67"/>
      <c r="EM11" s="47"/>
      <c r="EN11" s="86"/>
      <c r="EO11" s="86"/>
      <c r="EP11" s="86"/>
      <c r="EQ11" s="86"/>
      <c r="ER11" s="86"/>
      <c r="ES11" s="49"/>
      <c r="ET11" s="9"/>
      <c r="EU11" s="9"/>
      <c r="EV11" s="72"/>
      <c r="FF11" s="72"/>
      <c r="FP11" s="72"/>
      <c r="FZ11" s="72"/>
      <c r="GJ11" s="72"/>
      <c r="GT11" s="72"/>
      <c r="HD11" s="72"/>
      <c r="HN11" s="72"/>
      <c r="HX11" s="72"/>
      <c r="IH11" s="72"/>
    </row>
    <row r="12" spans="1:242" s="1" customFormat="1" ht="15" customHeight="1" x14ac:dyDescent="0.3">
      <c r="A12" s="660" t="str">
        <f ca="1">IF(ISBLANK('Data Summary'!A14),"",'Data Summary'!A14)</f>
        <v>MDA_2021_PWH</v>
      </c>
      <c r="B12" s="67"/>
      <c r="C12" s="47" t="str">
        <f>HLOOKUP(Introduction!$G$4,nametranslations,128,FALSE)</f>
        <v>Facility with water estimate used</v>
      </c>
      <c r="D12" s="29" t="s">
        <v>143</v>
      </c>
      <c r="E12" s="29" t="s">
        <v>143</v>
      </c>
      <c r="F12" s="29" t="s">
        <v>143</v>
      </c>
      <c r="G12" s="29"/>
      <c r="H12" s="29"/>
      <c r="I12" s="49"/>
      <c r="J12" s="9"/>
      <c r="K12" s="9"/>
      <c r="L12" s="67"/>
      <c r="M12" s="47" t="str">
        <f>HLOOKUP(Introduction!$G$4,nametranslations,128,FALSE)</f>
        <v>Facility with water estimate used</v>
      </c>
      <c r="N12" s="29"/>
      <c r="O12" s="29"/>
      <c r="P12" s="29"/>
      <c r="Q12" s="29"/>
      <c r="R12" s="29"/>
      <c r="S12" s="49"/>
      <c r="T12" s="9"/>
      <c r="U12" s="9"/>
      <c r="V12" s="67"/>
      <c r="W12" s="47" t="str">
        <f>HLOOKUP(Introduction!$G$4,nametranslations,128,FALSE)</f>
        <v>Facility with water estimate used</v>
      </c>
      <c r="X12" s="86" t="s">
        <v>143</v>
      </c>
      <c r="Y12" s="86"/>
      <c r="Z12" s="86"/>
      <c r="AA12" s="86"/>
      <c r="AB12" s="86" t="s">
        <v>143</v>
      </c>
      <c r="AC12" s="49" t="s">
        <v>143</v>
      </c>
      <c r="AD12" s="9"/>
      <c r="AE12" s="9"/>
      <c r="AF12" s="67"/>
      <c r="AG12" s="47" t="str">
        <f>HLOOKUP(Introduction!$G$4,nametranslations,128,FALSE)</f>
        <v>Facility with water estimate used</v>
      </c>
      <c r="AH12" s="86" t="s">
        <v>143</v>
      </c>
      <c r="AI12" s="86"/>
      <c r="AJ12" s="86"/>
      <c r="AK12" s="86"/>
      <c r="AL12" s="86" t="s">
        <v>143</v>
      </c>
      <c r="AM12" s="49" t="s">
        <v>143</v>
      </c>
      <c r="AN12" s="9"/>
      <c r="AO12" s="9"/>
      <c r="AP12" s="67"/>
      <c r="AQ12" s="47" t="str">
        <f>HLOOKUP(Introduction!$G$4,nametranslations,128,FALSE)</f>
        <v>Facility with water estimate used</v>
      </c>
      <c r="AR12" s="86"/>
      <c r="AS12" s="86"/>
      <c r="AT12" s="86"/>
      <c r="AU12" s="86"/>
      <c r="AV12" s="86"/>
      <c r="AW12" s="49"/>
      <c r="AX12" s="9"/>
      <c r="AY12" s="9"/>
      <c r="AZ12" s="67"/>
      <c r="BA12" s="47" t="str">
        <f>HLOOKUP(Introduction!$G$4,nametranslations,128,FALSE)</f>
        <v>Facility with water estimate used</v>
      </c>
      <c r="BB12" s="86" t="s">
        <v>143</v>
      </c>
      <c r="BC12" s="86"/>
      <c r="BD12" s="86"/>
      <c r="BE12" s="86"/>
      <c r="BF12" s="86" t="s">
        <v>143</v>
      </c>
      <c r="BG12" s="49" t="s">
        <v>143</v>
      </c>
      <c r="BH12" s="9"/>
      <c r="BI12" s="9"/>
      <c r="BJ12" s="67"/>
      <c r="BK12" s="47" t="str">
        <f>HLOOKUP(Introduction!$G$4,nametranslations,128,FALSE)</f>
        <v>Facility with water estimate used</v>
      </c>
      <c r="BL12" s="86"/>
      <c r="BM12" s="86"/>
      <c r="BN12" s="86"/>
      <c r="BO12" s="86"/>
      <c r="BP12" s="86"/>
      <c r="BQ12" s="49"/>
      <c r="BR12" s="9"/>
      <c r="BS12" s="9"/>
      <c r="BT12" s="67"/>
      <c r="BU12" s="47" t="str">
        <f>HLOOKUP(Introduction!$G$4,nametranslations,128,FALSE)</f>
        <v>Facility with water estimate used</v>
      </c>
      <c r="BV12" s="86" t="s">
        <v>143</v>
      </c>
      <c r="BW12" s="86"/>
      <c r="BX12" s="86"/>
      <c r="BY12" s="86"/>
      <c r="BZ12" s="86" t="s">
        <v>143</v>
      </c>
      <c r="CA12" s="49" t="s">
        <v>143</v>
      </c>
      <c r="CB12" s="9"/>
      <c r="CC12" s="9"/>
      <c r="CD12" s="67"/>
      <c r="CE12" s="47" t="str">
        <f>HLOOKUP(Introduction!$G$4,nametranslations,128,FALSE)</f>
        <v>Facility with water estimate used</v>
      </c>
      <c r="CF12" s="86"/>
      <c r="CG12" s="86"/>
      <c r="CH12" s="86"/>
      <c r="CI12" s="86"/>
      <c r="CJ12" s="86"/>
      <c r="CK12" s="49"/>
      <c r="CL12" s="9"/>
      <c r="CM12" s="9"/>
      <c r="CN12" s="67"/>
      <c r="CO12" s="47" t="str">
        <f>HLOOKUP(Introduction!$G$4,nametranslations,128,FALSE)</f>
        <v>Facility with water estimate used</v>
      </c>
      <c r="CP12" s="86" t="s">
        <v>209</v>
      </c>
      <c r="CQ12" s="86"/>
      <c r="CR12" s="86"/>
      <c r="CS12" s="86"/>
      <c r="CT12" s="86"/>
      <c r="CU12" s="49"/>
      <c r="CV12" s="9"/>
      <c r="CW12" s="9"/>
      <c r="CX12" s="67"/>
      <c r="CY12" s="47" t="str">
        <f>HLOOKUP(Introduction!$G$4,nametranslations,128,FALSE)</f>
        <v>Facility with water estimate used</v>
      </c>
      <c r="CZ12" s="86"/>
      <c r="DA12" s="86"/>
      <c r="DB12" s="86"/>
      <c r="DC12" s="86"/>
      <c r="DD12" s="86"/>
      <c r="DE12" s="49"/>
      <c r="DF12" s="9"/>
      <c r="DG12" s="9"/>
      <c r="DH12" s="67"/>
      <c r="DI12" s="47" t="str">
        <f>HLOOKUP(Introduction!$G$4,nametranslations,128,FALSE)</f>
        <v>Facility with water estimate used</v>
      </c>
      <c r="DJ12" s="86"/>
      <c r="DK12" s="86"/>
      <c r="DL12" s="86"/>
      <c r="DM12" s="86"/>
      <c r="DN12" s="86"/>
      <c r="DO12" s="49"/>
      <c r="DP12" s="9"/>
      <c r="DQ12" s="9"/>
      <c r="DR12" s="67"/>
      <c r="DS12" s="47" t="str">
        <f>HLOOKUP(Introduction!$G$4,nametranslations,128,FALSE)</f>
        <v>Facility with water estimate used</v>
      </c>
      <c r="DT12" s="86"/>
      <c r="DU12" s="86"/>
      <c r="DV12" s="86"/>
      <c r="DW12" s="86"/>
      <c r="DX12" s="86"/>
      <c r="DY12" s="49"/>
      <c r="DZ12" s="9"/>
      <c r="EA12" s="9"/>
      <c r="EB12" s="67"/>
      <c r="EC12" s="47" t="str">
        <f>HLOOKUP(Introduction!$G$4,nametranslations,128,FALSE)</f>
        <v>Facility with water estimate used</v>
      </c>
      <c r="ED12" s="86"/>
      <c r="EE12" s="86"/>
      <c r="EF12" s="86"/>
      <c r="EG12" s="86"/>
      <c r="EH12" s="86"/>
      <c r="EI12" s="49"/>
      <c r="EJ12" s="9"/>
      <c r="EK12" s="9"/>
      <c r="EL12" s="67"/>
      <c r="EM12" s="47"/>
      <c r="EN12" s="86"/>
      <c r="EO12" s="86"/>
      <c r="EP12" s="86"/>
      <c r="EQ12" s="86"/>
      <c r="ER12" s="86"/>
      <c r="ES12" s="49"/>
      <c r="ET12" s="9"/>
      <c r="EU12" s="9"/>
      <c r="EV12" s="72"/>
      <c r="FF12" s="72"/>
      <c r="FP12" s="72"/>
      <c r="FZ12" s="72"/>
      <c r="GJ12" s="72"/>
      <c r="GT12" s="72"/>
      <c r="HD12" s="72"/>
      <c r="HN12" s="72"/>
      <c r="HX12" s="72"/>
      <c r="IH12" s="72"/>
    </row>
    <row r="13" spans="1:242" s="1" customFormat="1" ht="15" customHeight="1" x14ac:dyDescent="0.3">
      <c r="A13" s="660" t="str">
        <f ca="1">IF(ISBLANK('Data Summary'!A15),"",'Data Summary'!A15)</f>
        <v>MDA_2023_SUR</v>
      </c>
      <c r="B13" s="67"/>
      <c r="C13" s="47" t="str">
        <f>HLOOKUP(Introduction!$G$4,nametranslations,114,FALSE)</f>
        <v>Basic estimate used</v>
      </c>
      <c r="D13" s="29" t="s">
        <v>143</v>
      </c>
      <c r="E13" s="29" t="s">
        <v>143</v>
      </c>
      <c r="F13" s="29" t="s">
        <v>143</v>
      </c>
      <c r="G13" s="29"/>
      <c r="H13" s="29"/>
      <c r="I13" s="49"/>
      <c r="J13" s="9"/>
      <c r="K13" s="9"/>
      <c r="L13" s="67"/>
      <c r="M13" s="47" t="str">
        <f>HLOOKUP(Introduction!$G$4,nametranslations,114,FALSE)</f>
        <v>Basic estimate used</v>
      </c>
      <c r="N13" s="29"/>
      <c r="O13" s="29"/>
      <c r="P13" s="29"/>
      <c r="Q13" s="29"/>
      <c r="R13" s="29"/>
      <c r="S13" s="49"/>
      <c r="T13" s="9"/>
      <c r="U13" s="9"/>
      <c r="V13" s="67"/>
      <c r="W13" s="47" t="str">
        <f>HLOOKUP(Introduction!$G$4,nametranslations,114,FALSE)</f>
        <v>Basic estimate used</v>
      </c>
      <c r="X13" s="86" t="s">
        <v>143</v>
      </c>
      <c r="Y13" s="86"/>
      <c r="Z13" s="86"/>
      <c r="AA13" s="86"/>
      <c r="AB13" s="86" t="s">
        <v>143</v>
      </c>
      <c r="AC13" s="49" t="s">
        <v>143</v>
      </c>
      <c r="AD13" s="9"/>
      <c r="AE13" s="9"/>
      <c r="AF13" s="67"/>
      <c r="AG13" s="47" t="str">
        <f>HLOOKUP(Introduction!$G$4,nametranslations,114,FALSE)</f>
        <v>Basic estimate used</v>
      </c>
      <c r="AH13" s="86" t="s">
        <v>143</v>
      </c>
      <c r="AI13" s="86"/>
      <c r="AJ13" s="86"/>
      <c r="AK13" s="86"/>
      <c r="AL13" s="86" t="s">
        <v>143</v>
      </c>
      <c r="AM13" s="49" t="s">
        <v>143</v>
      </c>
      <c r="AN13" s="9"/>
      <c r="AO13" s="9"/>
      <c r="AP13" s="67"/>
      <c r="AQ13" s="47" t="str">
        <f>HLOOKUP(Introduction!$G$4,nametranslations,114,FALSE)</f>
        <v>Basic estimate used</v>
      </c>
      <c r="AR13" s="86"/>
      <c r="AS13" s="86"/>
      <c r="AT13" s="86"/>
      <c r="AU13" s="86"/>
      <c r="AV13" s="86"/>
      <c r="AW13" s="49"/>
      <c r="AX13" s="9"/>
      <c r="AY13" s="9"/>
      <c r="AZ13" s="67"/>
      <c r="BA13" s="47" t="str">
        <f>HLOOKUP(Introduction!$G$4,nametranslations,114,FALSE)</f>
        <v>Basic estimate used</v>
      </c>
      <c r="BB13" s="86" t="s">
        <v>143</v>
      </c>
      <c r="BC13" s="86"/>
      <c r="BD13" s="86"/>
      <c r="BE13" s="86"/>
      <c r="BF13" s="86" t="s">
        <v>143</v>
      </c>
      <c r="BG13" s="49" t="s">
        <v>143</v>
      </c>
      <c r="BH13" s="9"/>
      <c r="BI13" s="9"/>
      <c r="BJ13" s="67"/>
      <c r="BK13" s="47" t="str">
        <f>HLOOKUP(Introduction!$G$4,nametranslations,114,FALSE)</f>
        <v>Basic estimate used</v>
      </c>
      <c r="BL13" s="86" t="s">
        <v>143</v>
      </c>
      <c r="BM13" s="86"/>
      <c r="BN13" s="86"/>
      <c r="BO13" s="86"/>
      <c r="BP13" s="86"/>
      <c r="BQ13" s="49"/>
      <c r="BR13" s="9"/>
      <c r="BS13" s="9"/>
      <c r="BT13" s="67"/>
      <c r="BU13" s="47" t="str">
        <f>HLOOKUP(Introduction!$G$4,nametranslations,114,FALSE)</f>
        <v>Basic estimate used</v>
      </c>
      <c r="BV13" s="86" t="s">
        <v>143</v>
      </c>
      <c r="BW13" s="86"/>
      <c r="BX13" s="86"/>
      <c r="BY13" s="86"/>
      <c r="BZ13" s="86" t="s">
        <v>143</v>
      </c>
      <c r="CA13" s="49" t="s">
        <v>143</v>
      </c>
      <c r="CB13" s="9"/>
      <c r="CC13" s="9"/>
      <c r="CD13" s="67"/>
      <c r="CE13" s="47" t="str">
        <f>HLOOKUP(Introduction!$G$4,nametranslations,114,FALSE)</f>
        <v>Basic estimate used</v>
      </c>
      <c r="CF13" s="86" t="s">
        <v>143</v>
      </c>
      <c r="CG13" s="86"/>
      <c r="CH13" s="86"/>
      <c r="CI13" s="86"/>
      <c r="CJ13" s="86"/>
      <c r="CK13" s="49"/>
      <c r="CL13" s="9"/>
      <c r="CM13" s="9"/>
      <c r="CN13" s="67"/>
      <c r="CO13" s="47" t="str">
        <f>HLOOKUP(Introduction!$G$4,nametranslations,114,FALSE)</f>
        <v>Basic estimate used</v>
      </c>
      <c r="CP13" s="86" t="s">
        <v>209</v>
      </c>
      <c r="CQ13" s="86"/>
      <c r="CR13" s="8"/>
      <c r="CS13" s="86"/>
      <c r="CT13" s="86"/>
      <c r="CU13" s="49"/>
      <c r="CV13" s="9"/>
      <c r="CW13" s="9"/>
      <c r="CX13" s="67"/>
      <c r="CY13" s="47" t="str">
        <f>HLOOKUP(Introduction!$G$4,nametranslations,114,FALSE)</f>
        <v>Basic estimate used</v>
      </c>
      <c r="CZ13" s="86" t="s">
        <v>143</v>
      </c>
      <c r="DA13" s="86"/>
      <c r="DB13" s="8"/>
      <c r="DC13" s="86"/>
      <c r="DD13" s="86"/>
      <c r="DE13" s="49"/>
      <c r="DF13" s="9"/>
      <c r="DG13" s="9"/>
      <c r="DH13" s="67"/>
      <c r="DI13" s="47" t="str">
        <f>HLOOKUP(Introduction!$G$4,nametranslations,114,FALSE)</f>
        <v>Basic estimate used</v>
      </c>
      <c r="DJ13" s="86" t="s">
        <v>143</v>
      </c>
      <c r="DK13" s="86"/>
      <c r="DL13" s="86"/>
      <c r="DM13" s="86"/>
      <c r="DN13" s="86"/>
      <c r="DO13" s="49"/>
      <c r="DP13" s="9"/>
      <c r="DQ13" s="9"/>
      <c r="DR13" s="67"/>
      <c r="DS13" s="47" t="str">
        <f>HLOOKUP(Introduction!$G$4,nametranslations,114,FALSE)</f>
        <v>Basic estimate used</v>
      </c>
      <c r="DT13" s="86"/>
      <c r="DU13" s="86"/>
      <c r="DV13" s="8"/>
      <c r="DW13" s="86" t="s">
        <v>209</v>
      </c>
      <c r="DX13" s="86"/>
      <c r="DY13" s="49"/>
      <c r="DZ13" s="9"/>
      <c r="EA13" s="9"/>
      <c r="EB13" s="67"/>
      <c r="EC13" s="47" t="str">
        <f>HLOOKUP(Introduction!$G$4,nametranslations,114,FALSE)</f>
        <v>Basic estimate used</v>
      </c>
      <c r="ED13" s="86" t="s">
        <v>143</v>
      </c>
      <c r="EE13" s="86"/>
      <c r="EF13" s="86"/>
      <c r="EG13" s="86"/>
      <c r="EH13" s="86" t="s">
        <v>143</v>
      </c>
      <c r="EI13" s="49" t="s">
        <v>143</v>
      </c>
      <c r="EJ13" s="9"/>
      <c r="EK13" s="9"/>
      <c r="EL13" s="67"/>
      <c r="EM13" s="47"/>
      <c r="EN13" s="86"/>
      <c r="EO13" s="86"/>
      <c r="EP13" s="86"/>
      <c r="EQ13" s="86"/>
      <c r="ER13" s="86"/>
      <c r="ES13" s="49"/>
      <c r="ET13" s="9"/>
      <c r="EU13" s="9"/>
      <c r="EV13" s="72"/>
      <c r="FF13" s="72"/>
      <c r="FP13" s="72"/>
      <c r="FZ13" s="72"/>
      <c r="GJ13" s="72"/>
      <c r="GT13" s="72"/>
      <c r="HD13" s="72"/>
      <c r="HN13" s="72"/>
      <c r="HX13" s="72"/>
      <c r="IH13" s="72"/>
    </row>
    <row r="14" spans="1:242" ht="15.75" customHeight="1" x14ac:dyDescent="0.3">
      <c r="A14" s="660" t="str">
        <f ca="1">IF(ISBLANK('Data Summary'!A16),"",'Data Summary'!A16)</f>
        <v>MDA_2024_SUR</v>
      </c>
      <c r="B14" s="68"/>
      <c r="C14" s="47" t="str">
        <f>HLOOKUP(Introduction!$G$4,nametranslations,115,FALSE)</f>
        <v>Number of schools total</v>
      </c>
      <c r="D14" s="8">
        <v>1526</v>
      </c>
      <c r="E14" s="8"/>
      <c r="F14" s="8"/>
      <c r="G14" s="36"/>
      <c r="H14" s="37"/>
      <c r="I14" s="38"/>
      <c r="J14" s="9"/>
      <c r="K14" s="9"/>
      <c r="L14" s="68"/>
      <c r="M14" s="47" t="str">
        <f>HLOOKUP(Introduction!$G$4,nametranslations,115,FALSE)</f>
        <v>Number of schools total</v>
      </c>
      <c r="N14" s="8">
        <v>1335</v>
      </c>
      <c r="O14" s="8"/>
      <c r="P14" s="8"/>
      <c r="Q14" s="36"/>
      <c r="R14" s="37"/>
      <c r="S14" s="38"/>
      <c r="T14" s="9"/>
      <c r="U14" s="9"/>
      <c r="V14" s="68"/>
      <c r="W14" s="47" t="str">
        <f>HLOOKUP(Introduction!$G$4,nametranslations,115,FALSE)</f>
        <v>Number of schools total</v>
      </c>
      <c r="X14" s="8"/>
      <c r="Y14" s="8"/>
      <c r="Z14" s="8"/>
      <c r="AA14" s="36"/>
      <c r="AB14" s="37"/>
      <c r="AC14" s="38"/>
      <c r="AD14" s="9"/>
      <c r="AE14" s="9"/>
      <c r="AF14" s="68"/>
      <c r="AG14" s="47" t="str">
        <f>HLOOKUP(Introduction!$G$4,nametranslations,115,FALSE)</f>
        <v>Number of schools total</v>
      </c>
      <c r="AH14" s="8"/>
      <c r="AI14" s="8"/>
      <c r="AJ14" s="8"/>
      <c r="AK14" s="36"/>
      <c r="AL14" s="37"/>
      <c r="AM14" s="38"/>
      <c r="AN14" s="9"/>
      <c r="AO14" s="9"/>
      <c r="AP14" s="68"/>
      <c r="AQ14" s="47" t="str">
        <f>HLOOKUP(Introduction!$G$4,nametranslations,115,FALSE)</f>
        <v>Number of schools total</v>
      </c>
      <c r="AR14" s="8"/>
      <c r="AS14" s="8"/>
      <c r="AT14" s="8"/>
      <c r="AU14" s="36"/>
      <c r="AV14" s="37"/>
      <c r="AW14" s="38"/>
      <c r="AX14" s="9"/>
      <c r="AY14" s="9"/>
      <c r="AZ14" s="68"/>
      <c r="BA14" s="47" t="str">
        <f>HLOOKUP(Introduction!$G$4,nametranslations,115,FALSE)</f>
        <v>Number of schools total</v>
      </c>
      <c r="BB14" s="8"/>
      <c r="BC14" s="8"/>
      <c r="BD14" s="8"/>
      <c r="BE14" s="36"/>
      <c r="BF14" s="37"/>
      <c r="BG14" s="38"/>
      <c r="BH14" s="9"/>
      <c r="BI14" s="9"/>
      <c r="BJ14" s="68"/>
      <c r="BK14" s="47" t="str">
        <f>HLOOKUP(Introduction!$G$4,nametranslations,115,FALSE)</f>
        <v>Number of schools total</v>
      </c>
      <c r="BL14" s="8"/>
      <c r="BM14" s="8"/>
      <c r="BN14" s="8"/>
      <c r="BO14" s="36"/>
      <c r="BP14" s="37"/>
      <c r="BQ14" s="38"/>
      <c r="BR14" s="9"/>
      <c r="BS14" s="9"/>
      <c r="BT14" s="68"/>
      <c r="BU14" s="47" t="str">
        <f>HLOOKUP(Introduction!$G$4,nametranslations,115,FALSE)</f>
        <v>Number of schools total</v>
      </c>
      <c r="BV14" s="8"/>
      <c r="BW14" s="8"/>
      <c r="BX14" s="8"/>
      <c r="BY14" s="36"/>
      <c r="BZ14" s="37"/>
      <c r="CA14" s="38"/>
      <c r="CB14" s="9"/>
      <c r="CC14" s="9"/>
      <c r="CD14" s="68"/>
      <c r="CE14" s="47" t="str">
        <f>HLOOKUP(Introduction!$G$4,nametranslations,115,FALSE)</f>
        <v>Number of schools total</v>
      </c>
      <c r="CF14" s="8"/>
      <c r="CG14" s="8"/>
      <c r="CH14" s="8"/>
      <c r="CI14" s="36"/>
      <c r="CJ14" s="37"/>
      <c r="CK14" s="38"/>
      <c r="CL14" s="9"/>
      <c r="CM14" s="9"/>
      <c r="CN14" s="68"/>
      <c r="CO14" s="47" t="str">
        <f>HLOOKUP(Introduction!$G$4,nametranslations,115,FALSE)</f>
        <v>Number of schools total</v>
      </c>
      <c r="CP14" s="8">
        <v>1194</v>
      </c>
      <c r="CQ14" s="8"/>
      <c r="CS14" s="36"/>
      <c r="CT14" s="37"/>
      <c r="CU14" s="38"/>
      <c r="CV14" s="9"/>
      <c r="CW14" s="9"/>
      <c r="CX14" s="68"/>
      <c r="CY14" s="47" t="str">
        <f>HLOOKUP(Introduction!$G$4,nametranslations,115,FALSE)</f>
        <v>Number of schools total</v>
      </c>
      <c r="CZ14" s="8" t="s">
        <v>290</v>
      </c>
      <c r="DA14" s="8" t="s">
        <v>290</v>
      </c>
      <c r="DB14" t="s">
        <v>290</v>
      </c>
      <c r="DC14" s="36" t="s">
        <v>290</v>
      </c>
      <c r="DD14" s="37" t="s">
        <v>290</v>
      </c>
      <c r="DE14" s="38" t="s">
        <v>290</v>
      </c>
      <c r="DF14" s="9"/>
      <c r="DG14" s="9"/>
      <c r="DH14" s="68"/>
      <c r="DI14" s="47" t="str">
        <f>HLOOKUP(Introduction!$G$4,nametranslations,115,FALSE)</f>
        <v>Number of schools total</v>
      </c>
      <c r="DJ14" s="8"/>
      <c r="DK14" s="8"/>
      <c r="DL14" s="8"/>
      <c r="DM14" s="36"/>
      <c r="DN14" s="37"/>
      <c r="DO14" s="38"/>
      <c r="DP14" s="9"/>
      <c r="DQ14" s="9"/>
      <c r="DR14" s="68"/>
      <c r="DS14" s="47" t="str">
        <f>HLOOKUP(Introduction!$G$4,nametranslations,115,FALSE)</f>
        <v>Number of schools total</v>
      </c>
      <c r="DT14" s="8" t="s">
        <v>290</v>
      </c>
      <c r="DU14" s="8" t="s">
        <v>290</v>
      </c>
      <c r="DV14" t="s">
        <v>290</v>
      </c>
      <c r="DW14" s="36" t="s">
        <v>290</v>
      </c>
      <c r="DX14" s="37" t="s">
        <v>290</v>
      </c>
      <c r="DY14" s="38" t="s">
        <v>290</v>
      </c>
      <c r="DZ14" s="9"/>
      <c r="EA14" s="9"/>
      <c r="EB14" s="68"/>
      <c r="EC14" s="47" t="str">
        <f>HLOOKUP(Introduction!$G$4,nametranslations,115,FALSE)</f>
        <v>Number of schools total</v>
      </c>
      <c r="ED14" s="8"/>
      <c r="EE14" s="8"/>
      <c r="EF14" s="8"/>
      <c r="EG14" s="36"/>
      <c r="EH14" s="37"/>
      <c r="EI14" s="38"/>
      <c r="EJ14" s="9"/>
      <c r="EK14" s="9"/>
      <c r="EL14" s="68"/>
      <c r="EM14" s="47"/>
      <c r="EN14" s="8"/>
      <c r="EO14" s="8"/>
      <c r="EP14" s="8"/>
      <c r="EQ14" s="36"/>
      <c r="ER14" s="37"/>
      <c r="ES14" s="38"/>
      <c r="ET14" s="9"/>
      <c r="EU14" s="9"/>
    </row>
    <row r="15" spans="1:242" ht="15.75" customHeight="1" thickBot="1" x14ac:dyDescent="0.35">
      <c r="A15" s="660" t="str">
        <f ca="1">IF(ISBLANK('Data Summary'!A17),"",'Data Summary'!A17)</f>
        <v>MDA_2024_PWH</v>
      </c>
      <c r="B15" s="69"/>
      <c r="C15" s="48" t="str">
        <f>HLOOKUP(Introduction!$G$4,nametranslations,116,FALSE)</f>
        <v>Number surveyed</v>
      </c>
      <c r="D15" s="40">
        <v>1526</v>
      </c>
      <c r="E15" s="40"/>
      <c r="F15" s="40"/>
      <c r="G15" s="40"/>
      <c r="H15" s="40"/>
      <c r="I15" s="41"/>
      <c r="J15" s="21"/>
      <c r="K15" s="21"/>
      <c r="L15" s="69"/>
      <c r="M15" s="48" t="str">
        <f>HLOOKUP(Introduction!$G$4,nametranslations,116,FALSE)</f>
        <v>Number surveyed</v>
      </c>
      <c r="N15" s="40">
        <v>1335</v>
      </c>
      <c r="O15" s="40"/>
      <c r="P15" s="40"/>
      <c r="Q15" s="40"/>
      <c r="R15" s="40"/>
      <c r="S15" s="41"/>
      <c r="T15" s="21"/>
      <c r="U15" s="21"/>
      <c r="V15" s="69"/>
      <c r="W15" s="48" t="str">
        <f>HLOOKUP(Introduction!$G$4,nametranslations,116,FALSE)</f>
        <v>Number surveyed</v>
      </c>
      <c r="X15" s="40"/>
      <c r="Y15" s="75"/>
      <c r="Z15" s="75"/>
      <c r="AA15" s="76"/>
      <c r="AB15" s="75"/>
      <c r="AC15" s="77"/>
      <c r="AD15" s="21"/>
      <c r="AE15" s="21"/>
      <c r="AF15" s="69"/>
      <c r="AG15" s="48" t="str">
        <f>HLOOKUP(Introduction!$G$4,nametranslations,116,FALSE)</f>
        <v>Number surveyed</v>
      </c>
      <c r="AH15" s="40"/>
      <c r="AI15" s="75"/>
      <c r="AJ15" s="75"/>
      <c r="AK15" s="76"/>
      <c r="AL15" s="75"/>
      <c r="AM15" s="77"/>
      <c r="AN15" s="21"/>
      <c r="AO15" s="21"/>
      <c r="AP15" s="69"/>
      <c r="AQ15" s="48" t="str">
        <f>HLOOKUP(Introduction!$G$4,nametranslations,116,FALSE)</f>
        <v>Number surveyed</v>
      </c>
      <c r="AR15" s="40"/>
      <c r="AS15" s="75"/>
      <c r="AT15" s="75"/>
      <c r="AU15" s="76"/>
      <c r="AV15" s="75"/>
      <c r="AW15" s="77"/>
      <c r="AX15" s="21"/>
      <c r="AY15" s="21"/>
      <c r="AZ15" s="69"/>
      <c r="BA15" s="48" t="str">
        <f>HLOOKUP(Introduction!$G$4,nametranslations,116,FALSE)</f>
        <v>Number surveyed</v>
      </c>
      <c r="BB15" s="40"/>
      <c r="BC15" s="75"/>
      <c r="BD15" s="75"/>
      <c r="BE15" s="76"/>
      <c r="BF15" s="75"/>
      <c r="BG15" s="77"/>
      <c r="BH15" s="21"/>
      <c r="BI15" s="21"/>
      <c r="BJ15" s="69"/>
      <c r="BK15" s="48" t="str">
        <f>HLOOKUP(Introduction!$G$4,nametranslations,116,FALSE)</f>
        <v>Number surveyed</v>
      </c>
      <c r="BL15" s="40"/>
      <c r="BM15" s="75"/>
      <c r="BN15" s="75"/>
      <c r="BO15" s="76"/>
      <c r="BP15" s="75"/>
      <c r="BQ15" s="77"/>
      <c r="BR15" s="21"/>
      <c r="BS15" s="21"/>
      <c r="BT15" s="69"/>
      <c r="BU15" s="48" t="str">
        <f>HLOOKUP(Introduction!$G$4,nametranslations,116,FALSE)</f>
        <v>Number surveyed</v>
      </c>
      <c r="BV15" s="40"/>
      <c r="BW15" s="75"/>
      <c r="BX15" s="75"/>
      <c r="BY15" s="76"/>
      <c r="BZ15" s="75"/>
      <c r="CA15" s="77"/>
      <c r="CB15" s="21"/>
      <c r="CC15" s="21"/>
      <c r="CD15" s="69"/>
      <c r="CE15" s="48" t="str">
        <f>HLOOKUP(Introduction!$G$4,nametranslations,116,FALSE)</f>
        <v>Number surveyed</v>
      </c>
      <c r="CF15" s="40"/>
      <c r="CG15" s="75"/>
      <c r="CH15" s="75"/>
      <c r="CI15" s="76"/>
      <c r="CJ15" s="75"/>
      <c r="CK15" s="77"/>
      <c r="CL15" s="21"/>
      <c r="CM15" s="21"/>
      <c r="CN15" s="69"/>
      <c r="CO15" s="48" t="str">
        <f>HLOOKUP(Introduction!$G$4,nametranslations,116,FALSE)</f>
        <v>Number surveyed</v>
      </c>
      <c r="CP15" s="40">
        <v>589</v>
      </c>
      <c r="CQ15" s="75"/>
      <c r="CR15" s="75"/>
      <c r="CS15" s="76"/>
      <c r="CT15" s="75"/>
      <c r="CU15" s="77"/>
      <c r="CV15" s="21"/>
      <c r="CW15" s="21"/>
      <c r="CX15" s="69"/>
      <c r="CY15" s="48" t="str">
        <f>HLOOKUP(Introduction!$G$4,nametranslations,116,FALSE)</f>
        <v>Number surveyed</v>
      </c>
      <c r="CZ15" s="40">
        <v>968</v>
      </c>
      <c r="DA15" s="75" t="s">
        <v>290</v>
      </c>
      <c r="DB15" s="75" t="s">
        <v>290</v>
      </c>
      <c r="DC15" s="76" t="s">
        <v>290</v>
      </c>
      <c r="DD15" s="75" t="s">
        <v>290</v>
      </c>
      <c r="DE15" s="77" t="s">
        <v>290</v>
      </c>
      <c r="DF15" s="21"/>
      <c r="DG15" s="21"/>
      <c r="DH15" s="69"/>
      <c r="DI15" s="48" t="str">
        <f>HLOOKUP(Introduction!$G$4,nametranslations,116,FALSE)</f>
        <v>Number surveyed</v>
      </c>
      <c r="DJ15" s="40"/>
      <c r="DK15" s="75"/>
      <c r="DL15" s="75"/>
      <c r="DM15" s="76"/>
      <c r="DN15" s="75"/>
      <c r="DO15" s="77"/>
      <c r="DP15" s="21"/>
      <c r="DQ15" s="21"/>
      <c r="DR15" s="69"/>
      <c r="DS15" s="48" t="str">
        <f>HLOOKUP(Introduction!$G$4,nametranslations,116,FALSE)</f>
        <v>Number surveyed</v>
      </c>
      <c r="DT15" s="40" t="s">
        <v>290</v>
      </c>
      <c r="DU15" s="75" t="s">
        <v>290</v>
      </c>
      <c r="DV15" s="75" t="s">
        <v>290</v>
      </c>
      <c r="DW15" s="76">
        <v>26</v>
      </c>
      <c r="DX15" s="75" t="s">
        <v>290</v>
      </c>
      <c r="DY15" s="77" t="s">
        <v>290</v>
      </c>
      <c r="DZ15" s="21"/>
      <c r="EA15" s="21"/>
      <c r="EB15" s="69"/>
      <c r="EC15" s="48" t="str">
        <f>HLOOKUP(Introduction!$G$4,nametranslations,116,FALSE)</f>
        <v>Number surveyed</v>
      </c>
      <c r="ED15" s="40"/>
      <c r="EE15" s="75"/>
      <c r="EF15" s="75"/>
      <c r="EG15" s="76"/>
      <c r="EH15" s="75"/>
      <c r="EI15" s="77"/>
      <c r="EJ15" s="21"/>
      <c r="EK15" s="21"/>
      <c r="EL15" s="69"/>
      <c r="EM15" s="48"/>
      <c r="EN15" s="40"/>
      <c r="EO15" s="75"/>
      <c r="EP15" s="75"/>
      <c r="EQ15" s="76"/>
      <c r="ER15" s="75"/>
      <c r="ES15" s="77"/>
      <c r="ET15" s="21"/>
      <c r="EU15" s="21"/>
    </row>
    <row r="16" spans="1:242" x14ac:dyDescent="0.3">
      <c r="A16" s="660" t="str">
        <f ca="1">IF(ISBLANK('Data Summary'!A18),"",'Data Summary'!A18)</f>
        <v>MDA_2025_SMOSS</v>
      </c>
      <c r="BA16"/>
      <c r="EC16"/>
    </row>
    <row r="17" spans="1:133" x14ac:dyDescent="0.3">
      <c r="A17" s="660" t="str">
        <f ca="1">IF(ISBLANK('Data Summary'!A19),"",'Data Summary'!A19)</f>
        <v>MDA_2025_UIS</v>
      </c>
      <c r="BA17"/>
      <c r="EC17"/>
    </row>
    <row r="18" spans="1:133" x14ac:dyDescent="0.3">
      <c r="A18" s="625" t="str">
        <f ca="1">IF(ISBLANK('Data Summary'!A20),"",'Data Summary'!A20)</f>
        <v/>
      </c>
      <c r="BA18"/>
      <c r="EC18"/>
    </row>
    <row r="19" spans="1:133" x14ac:dyDescent="0.3">
      <c r="A19" s="625" t="str">
        <f ca="1">IF(ISBLANK('Data Summary'!A21),"",'Data Summary'!A21)</f>
        <v/>
      </c>
      <c r="BA19"/>
      <c r="EC19"/>
    </row>
    <row r="20" spans="1:133" x14ac:dyDescent="0.3">
      <c r="A20" s="625" t="str">
        <f ca="1">IF(ISBLANK('Data Summary'!A22),"",'Data Summary'!A22)</f>
        <v/>
      </c>
      <c r="BA20"/>
      <c r="EC20"/>
    </row>
    <row r="21" spans="1:133" x14ac:dyDescent="0.3">
      <c r="A21" s="625" t="str">
        <f ca="1">IF(ISBLANK('Data Summary'!A23),"",'Data Summary'!A23)</f>
        <v/>
      </c>
      <c r="BA21"/>
      <c r="EC21"/>
    </row>
    <row r="22" spans="1:133" x14ac:dyDescent="0.3">
      <c r="A22" s="625" t="str">
        <f ca="1">IF(ISBLANK('Data Summary'!A24),"",'Data Summary'!A24)</f>
        <v/>
      </c>
      <c r="BA22"/>
      <c r="EC22"/>
    </row>
    <row r="23" spans="1:133" x14ac:dyDescent="0.3">
      <c r="A23" s="625" t="str">
        <f ca="1">IF(ISBLANK('Data Summary'!A25),"",'Data Summary'!A25)</f>
        <v/>
      </c>
      <c r="BA23"/>
      <c r="EC23"/>
    </row>
    <row r="24" spans="1:133" x14ac:dyDescent="0.3">
      <c r="A24" s="625" t="str">
        <f ca="1">IF(ISBLANK('Data Summary'!A26),"",'Data Summary'!A26)</f>
        <v/>
      </c>
      <c r="BA24"/>
      <c r="EC24"/>
    </row>
    <row r="25" spans="1:133" x14ac:dyDescent="0.3">
      <c r="A25" s="625" t="str">
        <f ca="1">IF(ISBLANK('Data Summary'!A27),"",'Data Summary'!A27)</f>
        <v/>
      </c>
      <c r="BA25"/>
      <c r="EC25"/>
    </row>
    <row r="26" spans="1:133" x14ac:dyDescent="0.3">
      <c r="A26" s="625" t="str">
        <f ca="1">IF(ISBLANK('Data Summary'!A28),"",'Data Summary'!A28)</f>
        <v/>
      </c>
      <c r="BA26"/>
      <c r="EC26"/>
    </row>
    <row r="27" spans="1:133" ht="15.6" customHeight="1" x14ac:dyDescent="0.3">
      <c r="A27" s="193" t="str">
        <f ca="1">IF(ISBLANK('Data Summary'!A29),"",'Data Summary'!A29)</f>
        <v/>
      </c>
      <c r="BA27"/>
      <c r="EC27"/>
    </row>
    <row r="28" spans="1:133" x14ac:dyDescent="0.3">
      <c r="A28" s="193" t="str">
        <f ca="1">IF(ISBLANK('Data Summary'!A30),"",'Data Summary'!A30)</f>
        <v/>
      </c>
      <c r="BA28"/>
      <c r="EC28"/>
    </row>
    <row r="29" spans="1:133" x14ac:dyDescent="0.3">
      <c r="A29" s="193" t="str">
        <f ca="1">IF(ISBLANK('Data Summary'!A31),"",'Data Summary'!A31)</f>
        <v/>
      </c>
      <c r="BA29"/>
      <c r="EC29"/>
    </row>
    <row r="30" spans="1:133" x14ac:dyDescent="0.3">
      <c r="A30" s="193" t="str">
        <f ca="1">IF(ISBLANK('Data Summary'!A32),"",'Data Summary'!A32)</f>
        <v/>
      </c>
      <c r="BA30"/>
      <c r="EC30"/>
    </row>
    <row r="31" spans="1:133" x14ac:dyDescent="0.3">
      <c r="A31" s="193" t="str">
        <f ca="1">IF(ISBLANK('Data Summary'!A33),"",'Data Summary'!A33)</f>
        <v/>
      </c>
      <c r="BA31"/>
      <c r="EC31"/>
    </row>
    <row r="32" spans="1:133" x14ac:dyDescent="0.3">
      <c r="A32" s="193" t="str">
        <f ca="1">IF(ISBLANK('Data Summary'!A34),"",'Data Summary'!A34)</f>
        <v/>
      </c>
      <c r="BA32"/>
      <c r="EC32"/>
    </row>
    <row r="33" spans="1:133" x14ac:dyDescent="0.3">
      <c r="A33" s="193" t="str">
        <f ca="1">IF(ISBLANK('Data Summary'!A35),"",'Data Summary'!A35)</f>
        <v/>
      </c>
      <c r="BA33"/>
      <c r="EC33"/>
    </row>
    <row r="34" spans="1:133" x14ac:dyDescent="0.3">
      <c r="A34" s="193" t="str">
        <f ca="1">IF(ISBLANK('Data Summary'!A36),"",'Data Summary'!A36)</f>
        <v/>
      </c>
      <c r="BA34"/>
      <c r="EC34"/>
    </row>
    <row r="35" spans="1:133" x14ac:dyDescent="0.3">
      <c r="A35" s="193" t="str">
        <f ca="1">IF(ISBLANK('Data Summary'!A37),"",'Data Summary'!A37)</f>
        <v/>
      </c>
    </row>
    <row r="36" spans="1:133" x14ac:dyDescent="0.3">
      <c r="A36" s="193" t="str">
        <f ca="1">IF(ISBLANK('Data Summary'!A38),"",'Data Summary'!A38)</f>
        <v/>
      </c>
    </row>
    <row r="37" spans="1:133" x14ac:dyDescent="0.3">
      <c r="A37" s="193" t="str">
        <f ca="1">IF(ISBLANK('Data Summary'!A39),"",'Data Summary'!A39)</f>
        <v/>
      </c>
    </row>
    <row r="38" spans="1:133" x14ac:dyDescent="0.3">
      <c r="A38" s="193" t="str">
        <f ca="1">IF(ISBLANK('Data Summary'!A40),"",'Data Summary'!A40)</f>
        <v/>
      </c>
    </row>
    <row r="39" spans="1:133" x14ac:dyDescent="0.3">
      <c r="A39" s="193" t="str">
        <f ca="1">IF(ISBLANK('Data Summary'!A41),"",'Data Summary'!A41)</f>
        <v/>
      </c>
    </row>
    <row r="40" spans="1:133" x14ac:dyDescent="0.3">
      <c r="A40" s="193" t="str">
        <f ca="1">IF(ISBLANK('Data Summary'!A42),"",'Data Summary'!A42)</f>
        <v/>
      </c>
    </row>
    <row r="41" spans="1:133" x14ac:dyDescent="0.3">
      <c r="A41" s="193" t="str">
        <f ca="1">IF(ISBLANK('Data Summary'!A43),"",'Data Summary'!A43)</f>
        <v/>
      </c>
    </row>
    <row r="42" spans="1:133" x14ac:dyDescent="0.3">
      <c r="A42" s="193" t="str">
        <f ca="1">IF(ISBLANK('Data Summary'!A44),"",'Data Summary'!A44)</f>
        <v/>
      </c>
    </row>
    <row r="43" spans="1:133" x14ac:dyDescent="0.3">
      <c r="A43" s="193" t="str">
        <f ca="1">IF(ISBLANK('Data Summary'!A45),"",'Data Summary'!A45)</f>
        <v/>
      </c>
    </row>
    <row r="44" spans="1:133" x14ac:dyDescent="0.3">
      <c r="A44" s="193" t="str">
        <f ca="1">IF(ISBLANK('Data Summary'!A46),"",'Data Summary'!A46)</f>
        <v/>
      </c>
    </row>
    <row r="45" spans="1:133" x14ac:dyDescent="0.3">
      <c r="A45" s="193" t="str">
        <f ca="1">IF(ISBLANK('Data Summary'!A47),"",'Data Summary'!A47)</f>
        <v/>
      </c>
    </row>
    <row r="46" spans="1:133" x14ac:dyDescent="0.3">
      <c r="A46" s="193" t="str">
        <f ca="1">IF(ISBLANK('Data Summary'!A48),"",'Data Summary'!A48)</f>
        <v/>
      </c>
    </row>
    <row r="47" spans="1:133" x14ac:dyDescent="0.3">
      <c r="A47" s="193" t="str">
        <f ca="1">IF(ISBLANK('Data Summary'!A49),"",'Data Summary'!A49)</f>
        <v/>
      </c>
    </row>
    <row r="48" spans="1:133" x14ac:dyDescent="0.3">
      <c r="A48" s="193" t="str">
        <f ca="1">IF(ISBLANK('Data Summary'!A50),"",'Data Summary'!A50)</f>
        <v/>
      </c>
    </row>
    <row r="49" spans="1:1" x14ac:dyDescent="0.3">
      <c r="A49" s="193" t="str">
        <f ca="1">IF(ISBLANK('Data Summary'!A51),"",'Data Summary'!A51)</f>
        <v/>
      </c>
    </row>
    <row r="50" spans="1:1" x14ac:dyDescent="0.3">
      <c r="A50" s="193" t="str">
        <f ca="1">IF(ISBLANK('Data Summary'!A52),"",'Data Summary'!A52)</f>
        <v/>
      </c>
    </row>
    <row r="51" spans="1:1" x14ac:dyDescent="0.3">
      <c r="A51" s="193" t="str">
        <f ca="1">IF(ISBLANK('Data Summary'!A53),"",'Data Summary'!A53)</f>
        <v/>
      </c>
    </row>
    <row r="52" spans="1:1" x14ac:dyDescent="0.3">
      <c r="A52" s="193" t="str">
        <f ca="1">IF(ISBLANK('Data Summary'!A54),"",'Data Summary'!A54)</f>
        <v/>
      </c>
    </row>
    <row r="53" spans="1:1" x14ac:dyDescent="0.3">
      <c r="A53" s="193" t="str">
        <f ca="1">IF(ISBLANK('Data Summary'!A55),"",'Data Summary'!A55)</f>
        <v/>
      </c>
    </row>
    <row r="54" spans="1:1" x14ac:dyDescent="0.3">
      <c r="A54" s="193" t="str">
        <f ca="1">IF(ISBLANK('Data Summary'!A56),"",'Data Summary'!A56)</f>
        <v/>
      </c>
    </row>
    <row r="55" spans="1:1" x14ac:dyDescent="0.3">
      <c r="A55" s="193" t="str">
        <f ca="1">IF(ISBLANK('Data Summary'!A57),"",'Data Summary'!A57)</f>
        <v/>
      </c>
    </row>
    <row r="56" spans="1:1" x14ac:dyDescent="0.3">
      <c r="A56" s="193" t="str">
        <f ca="1">IF(ISBLANK('Data Summary'!A58),"",'Data Summary'!A58)</f>
        <v/>
      </c>
    </row>
    <row r="57" spans="1:1" x14ac:dyDescent="0.3">
      <c r="A57" s="193" t="str">
        <f ca="1">IF(ISBLANK('Data Summary'!A59),"",'Data Summary'!A59)</f>
        <v/>
      </c>
    </row>
    <row r="58" spans="1:1" x14ac:dyDescent="0.3">
      <c r="A58" s="193" t="str">
        <f ca="1">IF(ISBLANK('Data Summary'!A60),"",'Data Summary'!A60)</f>
        <v/>
      </c>
    </row>
    <row r="59" spans="1:1" x14ac:dyDescent="0.3">
      <c r="A59" s="193" t="str">
        <f ca="1">IF(ISBLANK('Data Summary'!A61),"",'Data Summary'!A61)</f>
        <v/>
      </c>
    </row>
    <row r="60" spans="1:1" x14ac:dyDescent="0.3">
      <c r="A60" s="193" t="str">
        <f ca="1">IF(ISBLANK('Data Summary'!A62),"",'Data Summary'!A62)</f>
        <v/>
      </c>
    </row>
    <row r="61" spans="1:1" x14ac:dyDescent="0.3">
      <c r="A61" s="193" t="str">
        <f ca="1">IF(ISBLANK('Data Summary'!A63),"",'Data Summary'!A63)</f>
        <v/>
      </c>
    </row>
    <row r="62" spans="1:1" x14ac:dyDescent="0.3">
      <c r="A62" s="193" t="str">
        <f ca="1">IF(ISBLANK('Data Summary'!A64),"",'Data Summary'!A64)</f>
        <v/>
      </c>
    </row>
    <row r="63" spans="1:1" x14ac:dyDescent="0.3">
      <c r="A63" s="193" t="str">
        <f ca="1">IF(ISBLANK('Data Summary'!A65),"",'Data Summary'!A65)</f>
        <v/>
      </c>
    </row>
    <row r="64" spans="1:1" x14ac:dyDescent="0.3">
      <c r="A64" s="193" t="str">
        <f ca="1">IF(ISBLANK('Data Summary'!A66),"",'Data Summary'!A66)</f>
        <v/>
      </c>
    </row>
    <row r="65" spans="1:1" x14ac:dyDescent="0.3">
      <c r="A65" s="193" t="str">
        <f ca="1">IF(ISBLANK('Data Summary'!A67),"",'Data Summary'!A67)</f>
        <v/>
      </c>
    </row>
    <row r="66" spans="1:1" x14ac:dyDescent="0.3">
      <c r="A66" s="193" t="str">
        <f ca="1">IF(ISBLANK('Data Summary'!A68),"",'Data Summary'!A68)</f>
        <v/>
      </c>
    </row>
    <row r="67" spans="1:1" x14ac:dyDescent="0.3">
      <c r="A67" s="193" t="str">
        <f ca="1">IF(ISBLANK('Data Summary'!A69),"",'Data Summary'!A69)</f>
        <v/>
      </c>
    </row>
    <row r="68" spans="1:1" x14ac:dyDescent="0.3">
      <c r="A68" s="193" t="str">
        <f ca="1">IF(ISBLANK('Data Summary'!A70),"",'Data Summary'!A70)</f>
        <v/>
      </c>
    </row>
    <row r="69" spans="1:1" x14ac:dyDescent="0.3">
      <c r="A69" s="193" t="str">
        <f ca="1">IF(ISBLANK('Data Summary'!A71),"",'Data Summary'!A71)</f>
        <v/>
      </c>
    </row>
    <row r="70" spans="1:1" x14ac:dyDescent="0.3">
      <c r="A70" s="193" t="str">
        <f ca="1">IF(ISBLANK('Data Summary'!A72),"",'Data Summary'!A72)</f>
        <v/>
      </c>
    </row>
    <row r="71" spans="1:1" x14ac:dyDescent="0.3">
      <c r="A71" s="193" t="str">
        <f ca="1">IF(ISBLANK('Data Summary'!A73),"",'Data Summary'!A73)</f>
        <v/>
      </c>
    </row>
    <row r="72" spans="1:1" x14ac:dyDescent="0.3">
      <c r="A72" s="193" t="str">
        <f ca="1">IF(ISBLANK('Data Summary'!A74),"",'Data Summary'!A74)</f>
        <v/>
      </c>
    </row>
    <row r="73" spans="1:1" x14ac:dyDescent="0.3">
      <c r="A73" s="193" t="str">
        <f ca="1">IF(ISBLANK('Data Summary'!A75),"",'Data Summary'!A75)</f>
        <v/>
      </c>
    </row>
    <row r="74" spans="1:1" x14ac:dyDescent="0.3">
      <c r="A74" s="193" t="str">
        <f ca="1">IF(ISBLANK('Data Summary'!A76),"",'Data Summary'!A76)</f>
        <v/>
      </c>
    </row>
    <row r="75" spans="1:1" x14ac:dyDescent="0.3">
      <c r="A75" s="193" t="str">
        <f ca="1">IF(ISBLANK('Data Summary'!A77),"",'Data Summary'!A77)</f>
        <v/>
      </c>
    </row>
    <row r="76" spans="1:1" x14ac:dyDescent="0.3">
      <c r="A76" s="193" t="str">
        <f ca="1">IF(ISBLANK('Data Summary'!A78),"",'Data Summary'!A78)</f>
        <v/>
      </c>
    </row>
    <row r="77" spans="1:1" x14ac:dyDescent="0.3">
      <c r="A77" s="193" t="str">
        <f ca="1">IF(ISBLANK('Data Summary'!A79),"",'Data Summary'!A79)</f>
        <v/>
      </c>
    </row>
    <row r="78" spans="1:1" x14ac:dyDescent="0.3">
      <c r="A78" s="193" t="str">
        <f ca="1">IF(ISBLANK('Data Summary'!A80),"",'Data Summary'!A80)</f>
        <v/>
      </c>
    </row>
    <row r="79" spans="1:1" x14ac:dyDescent="0.3">
      <c r="A79" s="193" t="str">
        <f ca="1">IF(ISBLANK('Data Summary'!A81),"",'Data Summary'!A81)</f>
        <v/>
      </c>
    </row>
    <row r="80" spans="1:1" x14ac:dyDescent="0.3">
      <c r="A80" s="193" t="str">
        <f ca="1">IF(ISBLANK('Data Summary'!A82),"",'Data Summary'!A82)</f>
        <v/>
      </c>
    </row>
    <row r="81" spans="1:1" x14ac:dyDescent="0.3">
      <c r="A81" s="193" t="str">
        <f ca="1">IF(ISBLANK('Data Summary'!A83),"",'Data Summary'!A83)</f>
        <v/>
      </c>
    </row>
    <row r="82" spans="1:1" x14ac:dyDescent="0.3">
      <c r="A82" s="193" t="str">
        <f ca="1">IF(ISBLANK('Data Summary'!A84),"",'Data Summary'!A84)</f>
        <v/>
      </c>
    </row>
    <row r="83" spans="1:1" x14ac:dyDescent="0.3">
      <c r="A83" s="193" t="str">
        <f ca="1">IF(ISBLANK('Data Summary'!A85),"",'Data Summary'!A85)</f>
        <v/>
      </c>
    </row>
    <row r="84" spans="1:1" x14ac:dyDescent="0.3">
      <c r="A84" s="193" t="str">
        <f ca="1">IF(ISBLANK('Data Summary'!A86),"",'Data Summary'!A86)</f>
        <v/>
      </c>
    </row>
    <row r="85" spans="1:1" x14ac:dyDescent="0.3">
      <c r="A85" s="193" t="str">
        <f ca="1">IF(ISBLANK('Data Summary'!A87),"",'Data Summary'!A87)</f>
        <v/>
      </c>
    </row>
    <row r="86" spans="1:1" x14ac:dyDescent="0.3">
      <c r="A86" s="193" t="str">
        <f ca="1">IF(ISBLANK('Data Summary'!A88),"",'Data Summary'!A88)</f>
        <v/>
      </c>
    </row>
    <row r="87" spans="1:1" x14ac:dyDescent="0.3">
      <c r="A87" s="193" t="str">
        <f ca="1">IF(ISBLANK('Data Summary'!A89),"",'Data Summary'!A89)</f>
        <v/>
      </c>
    </row>
    <row r="88" spans="1:1" x14ac:dyDescent="0.3">
      <c r="A88" s="193" t="str">
        <f ca="1">IF(ISBLANK('Data Summary'!A90),"",'Data Summary'!A90)</f>
        <v/>
      </c>
    </row>
    <row r="89" spans="1:1" x14ac:dyDescent="0.3">
      <c r="A89" s="193" t="str">
        <f ca="1">IF(ISBLANK('Data Summary'!A91),"",'Data Summary'!A91)</f>
        <v/>
      </c>
    </row>
    <row r="90" spans="1:1" x14ac:dyDescent="0.3">
      <c r="A90" s="193" t="str">
        <f ca="1">IF(ISBLANK('Data Summary'!A92),"",'Data Summary'!A92)</f>
        <v/>
      </c>
    </row>
    <row r="91" spans="1:1" x14ac:dyDescent="0.3">
      <c r="A91" s="193" t="str">
        <f ca="1">IF(ISBLANK('Data Summary'!A93),"",'Data Summary'!A93)</f>
        <v/>
      </c>
    </row>
    <row r="92" spans="1:1" x14ac:dyDescent="0.3">
      <c r="A92" s="193" t="str">
        <f ca="1">IF(ISBLANK('Data Summary'!A94),"",'Data Summary'!A94)</f>
        <v/>
      </c>
    </row>
    <row r="93" spans="1:1" x14ac:dyDescent="0.3">
      <c r="A93" s="193" t="str">
        <f ca="1">IF(ISBLANK('Data Summary'!A95),"",'Data Summary'!A95)</f>
        <v/>
      </c>
    </row>
    <row r="94" spans="1:1" x14ac:dyDescent="0.3">
      <c r="A94" s="193" t="str">
        <f ca="1">IF(ISBLANK('Data Summary'!A96),"",'Data Summary'!A96)</f>
        <v/>
      </c>
    </row>
    <row r="95" spans="1:1" x14ac:dyDescent="0.3">
      <c r="A95" s="193" t="str">
        <f ca="1">IF(ISBLANK('Data Summary'!A97),"",'Data Summary'!A97)</f>
        <v/>
      </c>
    </row>
    <row r="96" spans="1:1" x14ac:dyDescent="0.3">
      <c r="A96" s="193" t="str">
        <f ca="1">IF(ISBLANK('Data Summary'!A98),"",'Data Summary'!A98)</f>
        <v/>
      </c>
    </row>
    <row r="97" spans="1:1" x14ac:dyDescent="0.3">
      <c r="A97" s="193" t="str">
        <f ca="1">IF(ISBLANK('Data Summary'!A99),"",'Data Summary'!A99)</f>
        <v/>
      </c>
    </row>
    <row r="98" spans="1:1" x14ac:dyDescent="0.3">
      <c r="A98" s="193" t="str">
        <f ca="1">IF(ISBLANK('Data Summary'!A100),"",'Data Summary'!A100)</f>
        <v/>
      </c>
    </row>
    <row r="99" spans="1:1" x14ac:dyDescent="0.3">
      <c r="A99" s="193" t="str">
        <f ca="1">IF(ISBLANK('Data Summary'!A101),"",'Data Summary'!A101)</f>
        <v/>
      </c>
    </row>
    <row r="100" spans="1:1" x14ac:dyDescent="0.3">
      <c r="A100" s="193" t="str">
        <f ca="1">IF(ISBLANK('Data Summary'!A102),"",'Data Summary'!A102)</f>
        <v/>
      </c>
    </row>
    <row r="101" spans="1:1" x14ac:dyDescent="0.3">
      <c r="A101" s="193" t="str">
        <f ca="1">IF(ISBLANK('Data Summary'!A103),"",'Data Summary'!A103)</f>
        <v/>
      </c>
    </row>
    <row r="102" spans="1:1" x14ac:dyDescent="0.3">
      <c r="A102" s="193" t="str">
        <f ca="1">IF(ISBLANK('Data Summary'!A104),"",'Data Summary'!A104)</f>
        <v/>
      </c>
    </row>
    <row r="103" spans="1:1" x14ac:dyDescent="0.3">
      <c r="A103" s="193" t="str">
        <f ca="1">IF(ISBLANK('Data Summary'!A105),"",'Data Summary'!A105)</f>
        <v/>
      </c>
    </row>
    <row r="104" spans="1:1" x14ac:dyDescent="0.3">
      <c r="A104" s="193" t="str">
        <f ca="1">IF(ISBLANK('Data Summary'!A106),"",'Data Summary'!A106)</f>
        <v/>
      </c>
    </row>
    <row r="105" spans="1:1" x14ac:dyDescent="0.3">
      <c r="A105" s="193" t="str">
        <f ca="1">IF(ISBLANK('Data Summary'!A107),"",'Data Summary'!A107)</f>
        <v/>
      </c>
    </row>
    <row r="106" spans="1:1" x14ac:dyDescent="0.3">
      <c r="A106" s="193" t="str">
        <f ca="1">IF(ISBLANK('Data Summary'!A108),"",'Data Summary'!A108)</f>
        <v/>
      </c>
    </row>
    <row r="107" spans="1:1" x14ac:dyDescent="0.3">
      <c r="A107" s="193" t="str">
        <f ca="1">IF(ISBLANK('Data Summary'!A109),"",'Data Summary'!A109)</f>
        <v/>
      </c>
    </row>
    <row r="108" spans="1:1" x14ac:dyDescent="0.3">
      <c r="A108" s="193" t="str">
        <f ca="1">IF(ISBLANK('Data Summary'!A110),"",'Data Summary'!A110)</f>
        <v/>
      </c>
    </row>
    <row r="109" spans="1:1" x14ac:dyDescent="0.3">
      <c r="A109" s="193" t="str">
        <f ca="1">IF(ISBLANK('Data Summary'!A111),"",'Data Summary'!A111)</f>
        <v/>
      </c>
    </row>
    <row r="110" spans="1:1" x14ac:dyDescent="0.3">
      <c r="A110" s="193" t="str">
        <f ca="1">IF(ISBLANK('Data Summary'!A112),"",'Data Summary'!A112)</f>
        <v/>
      </c>
    </row>
    <row r="111" spans="1:1" x14ac:dyDescent="0.3">
      <c r="A111" s="193" t="str">
        <f ca="1">IF(ISBLANK('Data Summary'!A113),"",'Data Summary'!A113)</f>
        <v/>
      </c>
    </row>
    <row r="112" spans="1:1" x14ac:dyDescent="0.3">
      <c r="A112" s="193" t="str">
        <f ca="1">IF(ISBLANK('Data Summary'!A114),"",'Data Summary'!A114)</f>
        <v/>
      </c>
    </row>
    <row r="113" spans="1:1" x14ac:dyDescent="0.3">
      <c r="A113" s="193" t="str">
        <f ca="1">IF(ISBLANK('Data Summary'!A115),"",'Data Summary'!A115)</f>
        <v/>
      </c>
    </row>
    <row r="114" spans="1:1" x14ac:dyDescent="0.3">
      <c r="A114" s="193" t="str">
        <f ca="1">IF(ISBLANK('Data Summary'!A116),"",'Data Summary'!A116)</f>
        <v/>
      </c>
    </row>
    <row r="115" spans="1:1" x14ac:dyDescent="0.3">
      <c r="A115" s="193" t="str">
        <f ca="1">IF(ISBLANK('Data Summary'!A117),"",'Data Summary'!A117)</f>
        <v/>
      </c>
    </row>
    <row r="116" spans="1:1" x14ac:dyDescent="0.3">
      <c r="A116" s="193" t="str">
        <f ca="1">IF(ISBLANK('Data Summary'!A118),"",'Data Summary'!A118)</f>
        <v/>
      </c>
    </row>
    <row r="117" spans="1:1" x14ac:dyDescent="0.3">
      <c r="A117" s="193" t="str">
        <f ca="1">IF(ISBLANK('Data Summary'!A119),"",'Data Summary'!A119)</f>
        <v/>
      </c>
    </row>
    <row r="118" spans="1:1" x14ac:dyDescent="0.3">
      <c r="A118" s="193" t="str">
        <f ca="1">IF(ISBLANK('Data Summary'!A120),"",'Data Summary'!A120)</f>
        <v/>
      </c>
    </row>
    <row r="119" spans="1:1" x14ac:dyDescent="0.3">
      <c r="A119" s="193" t="str">
        <f ca="1">IF(ISBLANK('Data Summary'!A121),"",'Data Summary'!A121)</f>
        <v/>
      </c>
    </row>
    <row r="120" spans="1:1" x14ac:dyDescent="0.3">
      <c r="A120" s="193" t="str">
        <f ca="1">IF(ISBLANK('Data Summary'!A122),"",'Data Summary'!A122)</f>
        <v/>
      </c>
    </row>
    <row r="121" spans="1:1" x14ac:dyDescent="0.3">
      <c r="A121" s="193" t="str">
        <f ca="1">IF(ISBLANK('Data Summary'!A123),"",'Data Summary'!A123)</f>
        <v/>
      </c>
    </row>
    <row r="122" spans="1:1" x14ac:dyDescent="0.3">
      <c r="A122" s="193" t="str">
        <f ca="1">IF(ISBLANK('Data Summary'!A124),"",'Data Summary'!A124)</f>
        <v/>
      </c>
    </row>
    <row r="123" spans="1:1" x14ac:dyDescent="0.3">
      <c r="A123" s="193" t="str">
        <f ca="1">IF(ISBLANK('Data Summary'!A125),"",'Data Summary'!A125)</f>
        <v/>
      </c>
    </row>
    <row r="124" spans="1:1" x14ac:dyDescent="0.3">
      <c r="A124" s="193" t="str">
        <f ca="1">IF(ISBLANK('Data Summary'!A126),"",'Data Summary'!A126)</f>
        <v/>
      </c>
    </row>
    <row r="125" spans="1:1" x14ac:dyDescent="0.3">
      <c r="A125" s="193" t="str">
        <f ca="1">IF(ISBLANK('Data Summary'!A127),"",'Data Summary'!A127)</f>
        <v/>
      </c>
    </row>
    <row r="126" spans="1:1" x14ac:dyDescent="0.3">
      <c r="A126" s="193" t="str">
        <f ca="1">IF(ISBLANK('Data Summary'!A128),"",'Data Summary'!A128)</f>
        <v/>
      </c>
    </row>
    <row r="127" spans="1:1" x14ac:dyDescent="0.3">
      <c r="A127" s="193" t="str">
        <f ca="1">IF(ISBLANK('Data Summary'!A129),"",'Data Summary'!A129)</f>
        <v/>
      </c>
    </row>
    <row r="128" spans="1:1" x14ac:dyDescent="0.3">
      <c r="A128" s="193" t="str">
        <f ca="1">IF(ISBLANK('Data Summary'!A130),"",'Data Summary'!A130)</f>
        <v/>
      </c>
    </row>
    <row r="129" spans="1:1" x14ac:dyDescent="0.3">
      <c r="A129" s="193" t="str">
        <f ca="1">IF(ISBLANK('Data Summary'!A131),"",'Data Summary'!A131)</f>
        <v/>
      </c>
    </row>
    <row r="130" spans="1:1" x14ac:dyDescent="0.3">
      <c r="A130" s="193" t="str">
        <f ca="1">IF(ISBLANK('Data Summary'!A132),"",'Data Summary'!A132)</f>
        <v/>
      </c>
    </row>
    <row r="131" spans="1:1" x14ac:dyDescent="0.3">
      <c r="A131" s="193" t="str">
        <f ca="1">IF(ISBLANK('Data Summary'!A133),"",'Data Summary'!A133)</f>
        <v/>
      </c>
    </row>
    <row r="132" spans="1:1" x14ac:dyDescent="0.3">
      <c r="A132" s="193" t="str">
        <f ca="1">IF(ISBLANK('Data Summary'!A134),"",'Data Summary'!A134)</f>
        <v/>
      </c>
    </row>
    <row r="133" spans="1:1" x14ac:dyDescent="0.3">
      <c r="A133" s="193" t="str">
        <f ca="1">IF(ISBLANK('Data Summary'!A135),"",'Data Summary'!A135)</f>
        <v/>
      </c>
    </row>
    <row r="134" spans="1:1" x14ac:dyDescent="0.3">
      <c r="A134" s="193" t="str">
        <f ca="1">IF(ISBLANK('Data Summary'!A136),"",'Data Summary'!A136)</f>
        <v/>
      </c>
    </row>
    <row r="135" spans="1:1" x14ac:dyDescent="0.3">
      <c r="A135" s="193" t="str">
        <f ca="1">IF(ISBLANK('Data Summary'!A137),"",'Data Summary'!A137)</f>
        <v/>
      </c>
    </row>
    <row r="136" spans="1:1" x14ac:dyDescent="0.3">
      <c r="A136" s="193" t="str">
        <f ca="1">IF(ISBLANK('Data Summary'!A138),"",'Data Summary'!A138)</f>
        <v/>
      </c>
    </row>
    <row r="137" spans="1:1" x14ac:dyDescent="0.3">
      <c r="A137" s="193" t="str">
        <f ca="1">IF(ISBLANK('Data Summary'!A139),"",'Data Summary'!A139)</f>
        <v/>
      </c>
    </row>
    <row r="138" spans="1:1" x14ac:dyDescent="0.3">
      <c r="A138" s="193" t="str">
        <f ca="1">IF(ISBLANK('Data Summary'!A140),"",'Data Summary'!A140)</f>
        <v/>
      </c>
    </row>
    <row r="139" spans="1:1" x14ac:dyDescent="0.3">
      <c r="A139" s="193" t="str">
        <f ca="1">IF(ISBLANK('Data Summary'!A141),"",'Data Summary'!A141)</f>
        <v/>
      </c>
    </row>
    <row r="140" spans="1:1" x14ac:dyDescent="0.3">
      <c r="A140" s="193" t="str">
        <f ca="1">IF(ISBLANK('Data Summary'!A142),"",'Data Summary'!A142)</f>
        <v/>
      </c>
    </row>
    <row r="141" spans="1:1" x14ac:dyDescent="0.3">
      <c r="A141" s="193" t="str">
        <f ca="1">IF(ISBLANK('Data Summary'!A143),"",'Data Summary'!A143)</f>
        <v/>
      </c>
    </row>
    <row r="142" spans="1:1" x14ac:dyDescent="0.3">
      <c r="A142" s="193" t="str">
        <f ca="1">IF(ISBLANK('Data Summary'!A144),"",'Data Summary'!A144)</f>
        <v/>
      </c>
    </row>
    <row r="143" spans="1:1" x14ac:dyDescent="0.3">
      <c r="A143" s="193" t="str">
        <f ca="1">IF(ISBLANK('Data Summary'!A145),"",'Data Summary'!A145)</f>
        <v/>
      </c>
    </row>
    <row r="144" spans="1:1" x14ac:dyDescent="0.3">
      <c r="A144" s="193" t="str">
        <f ca="1">IF(ISBLANK('Data Summary'!A146),"",'Data Summary'!A146)</f>
        <v/>
      </c>
    </row>
    <row r="145" spans="1:1" x14ac:dyDescent="0.3">
      <c r="A145" s="193" t="str">
        <f ca="1">IF(ISBLANK('Data Summary'!A147),"",'Data Summary'!A147)</f>
        <v/>
      </c>
    </row>
    <row r="146" spans="1:1" x14ac:dyDescent="0.3">
      <c r="A146" s="193" t="str">
        <f ca="1">IF(ISBLANK('Data Summary'!A148),"",'Data Summary'!A148)</f>
        <v/>
      </c>
    </row>
    <row r="147" spans="1:1" x14ac:dyDescent="0.3">
      <c r="A147" s="193" t="str">
        <f ca="1">IF(ISBLANK('Data Summary'!A149),"",'Data Summary'!A149)</f>
        <v/>
      </c>
    </row>
    <row r="148" spans="1:1" x14ac:dyDescent="0.3">
      <c r="A148" s="193" t="e">
        <f>IF(ISBLANK(#REF!),"",#REF!)</f>
        <v>#REF!</v>
      </c>
    </row>
    <row r="149" spans="1:1" x14ac:dyDescent="0.3">
      <c r="A149" s="193" t="e">
        <f>IF(ISBLANK(#REF!),"",#REF!)</f>
        <v>#REF!</v>
      </c>
    </row>
    <row r="150" spans="1:1" x14ac:dyDescent="0.3">
      <c r="A150" s="193" t="e">
        <f>IF(ISBLANK(#REF!),"",#REF!)</f>
        <v>#REF!</v>
      </c>
    </row>
    <row r="151" spans="1:1" x14ac:dyDescent="0.3">
      <c r="A151" s="193" t="e">
        <f>IF(ISBLANK(#REF!),"",#REF!)</f>
        <v>#REF!</v>
      </c>
    </row>
    <row r="152" spans="1:1" x14ac:dyDescent="0.3">
      <c r="A152" s="190"/>
    </row>
    <row r="153" spans="1:1" x14ac:dyDescent="0.3">
      <c r="A153" s="190"/>
    </row>
    <row r="154" spans="1:1" x14ac:dyDescent="0.3">
      <c r="A154" s="190"/>
    </row>
    <row r="155" spans="1:1" x14ac:dyDescent="0.3">
      <c r="A155" s="190"/>
    </row>
    <row r="156" spans="1:1" x14ac:dyDescent="0.3">
      <c r="A156" s="190"/>
    </row>
    <row r="157" spans="1:1" x14ac:dyDescent="0.3">
      <c r="A157" s="190"/>
    </row>
    <row r="158" spans="1:1" x14ac:dyDescent="0.3">
      <c r="A158" s="190"/>
    </row>
    <row r="159" spans="1:1" x14ac:dyDescent="0.3">
      <c r="A159" s="190"/>
    </row>
    <row r="160" spans="1:1" x14ac:dyDescent="0.3">
      <c r="A160" s="190"/>
    </row>
    <row r="161" spans="1:1" x14ac:dyDescent="0.3">
      <c r="A161" s="190"/>
    </row>
    <row r="162" spans="1:1" x14ac:dyDescent="0.3">
      <c r="A162" s="190"/>
    </row>
    <row r="163" spans="1:1" x14ac:dyDescent="0.3">
      <c r="A163" s="190"/>
    </row>
    <row r="164" spans="1:1" x14ac:dyDescent="0.3">
      <c r="A164" s="190"/>
    </row>
    <row r="165" spans="1:1" x14ac:dyDescent="0.3">
      <c r="A165" s="190"/>
    </row>
    <row r="166" spans="1:1" x14ac:dyDescent="0.3">
      <c r="A166" s="190"/>
    </row>
    <row r="167" spans="1:1" x14ac:dyDescent="0.3">
      <c r="A167" s="190"/>
    </row>
    <row r="168" spans="1:1" x14ac:dyDescent="0.3">
      <c r="A168" s="190"/>
    </row>
    <row r="169" spans="1:1" x14ac:dyDescent="0.3">
      <c r="A169" s="190"/>
    </row>
    <row r="170" spans="1:1" x14ac:dyDescent="0.3">
      <c r="A170" s="190"/>
    </row>
    <row r="171" spans="1:1" x14ac:dyDescent="0.3">
      <c r="A171" s="190"/>
    </row>
    <row r="172" spans="1:1" x14ac:dyDescent="0.3">
      <c r="A172" s="190"/>
    </row>
    <row r="173" spans="1:1" x14ac:dyDescent="0.3">
      <c r="A173" s="190"/>
    </row>
    <row r="174" spans="1:1" x14ac:dyDescent="0.3">
      <c r="A174" s="190"/>
    </row>
    <row r="175" spans="1:1" x14ac:dyDescent="0.3">
      <c r="A175" s="190"/>
    </row>
    <row r="176" spans="1:1" x14ac:dyDescent="0.3">
      <c r="A176" s="190"/>
    </row>
    <row r="177" spans="1:1" x14ac:dyDescent="0.3">
      <c r="A177" s="190"/>
    </row>
    <row r="178" spans="1:1" x14ac:dyDescent="0.3">
      <c r="A178" s="190"/>
    </row>
    <row r="179" spans="1:1" x14ac:dyDescent="0.3">
      <c r="A179" s="190"/>
    </row>
    <row r="180" spans="1:1" x14ac:dyDescent="0.3">
      <c r="A180" s="190"/>
    </row>
    <row r="181" spans="1:1" x14ac:dyDescent="0.3">
      <c r="A181" s="190"/>
    </row>
    <row r="182" spans="1:1" x14ac:dyDescent="0.3">
      <c r="A182" s="190"/>
    </row>
    <row r="183" spans="1:1" x14ac:dyDescent="0.3">
      <c r="A183" s="190"/>
    </row>
    <row r="184" spans="1:1" x14ac:dyDescent="0.3">
      <c r="A184" s="190"/>
    </row>
    <row r="185" spans="1:1" x14ac:dyDescent="0.3">
      <c r="A185" s="190"/>
    </row>
    <row r="186" spans="1:1" x14ac:dyDescent="0.3">
      <c r="A186" s="190"/>
    </row>
    <row r="187" spans="1:1" x14ac:dyDescent="0.3">
      <c r="A187" s="190"/>
    </row>
    <row r="188" spans="1:1" x14ac:dyDescent="0.3">
      <c r="A188" s="190"/>
    </row>
    <row r="189" spans="1:1" x14ac:dyDescent="0.3">
      <c r="A189" s="190"/>
    </row>
    <row r="190" spans="1:1" x14ac:dyDescent="0.3">
      <c r="A190" s="190"/>
    </row>
    <row r="191" spans="1:1" x14ac:dyDescent="0.3">
      <c r="A191" s="190"/>
    </row>
    <row r="192" spans="1:1" x14ac:dyDescent="0.3">
      <c r="A192" s="190"/>
    </row>
    <row r="193" spans="1:1" x14ac:dyDescent="0.3">
      <c r="A193" s="190"/>
    </row>
    <row r="194" spans="1:1" x14ac:dyDescent="0.3">
      <c r="A194" s="190"/>
    </row>
    <row r="195" spans="1:1" x14ac:dyDescent="0.3">
      <c r="A195" s="190"/>
    </row>
    <row r="196" spans="1:1" x14ac:dyDescent="0.3">
      <c r="A196" s="190"/>
    </row>
    <row r="197" spans="1:1" x14ac:dyDescent="0.3">
      <c r="A197" s="190"/>
    </row>
    <row r="198" spans="1:1" x14ac:dyDescent="0.3">
      <c r="A198" s="190"/>
    </row>
    <row r="199" spans="1:1" x14ac:dyDescent="0.3">
      <c r="A199" s="190"/>
    </row>
    <row r="200" spans="1:1" x14ac:dyDescent="0.3">
      <c r="A200" s="190"/>
    </row>
    <row r="201" spans="1:1" x14ac:dyDescent="0.3">
      <c r="A201" s="190"/>
    </row>
    <row r="202" spans="1:1" x14ac:dyDescent="0.3">
      <c r="A202" s="190"/>
    </row>
    <row r="203" spans="1:1" x14ac:dyDescent="0.3">
      <c r="A203" s="190"/>
    </row>
    <row r="204" spans="1:1" x14ac:dyDescent="0.3">
      <c r="A204" s="190"/>
    </row>
    <row r="205" spans="1:1" x14ac:dyDescent="0.3">
      <c r="A205" s="190"/>
    </row>
    <row r="206" spans="1:1" x14ac:dyDescent="0.3">
      <c r="A206" s="190"/>
    </row>
    <row r="207" spans="1:1" x14ac:dyDescent="0.3">
      <c r="A207" s="190"/>
    </row>
    <row r="208" spans="1:1" x14ac:dyDescent="0.3">
      <c r="A208" s="190"/>
    </row>
    <row r="209" spans="1:1" x14ac:dyDescent="0.3">
      <c r="A209" s="190"/>
    </row>
    <row r="210" spans="1:1" x14ac:dyDescent="0.3">
      <c r="A210" s="190"/>
    </row>
    <row r="211" spans="1:1" x14ac:dyDescent="0.3">
      <c r="A211" s="190"/>
    </row>
    <row r="212" spans="1:1" x14ac:dyDescent="0.3">
      <c r="A212" s="190"/>
    </row>
    <row r="213" spans="1:1" x14ac:dyDescent="0.3">
      <c r="A213" s="190"/>
    </row>
    <row r="214" spans="1:1" x14ac:dyDescent="0.3">
      <c r="A214" s="190"/>
    </row>
    <row r="215" spans="1:1" x14ac:dyDescent="0.3">
      <c r="A215" s="190"/>
    </row>
    <row r="216" spans="1:1" x14ac:dyDescent="0.3">
      <c r="A216" s="190"/>
    </row>
    <row r="217" spans="1:1" x14ac:dyDescent="0.3">
      <c r="A217" s="190"/>
    </row>
    <row r="218" spans="1:1" x14ac:dyDescent="0.3">
      <c r="A218" s="190"/>
    </row>
    <row r="219" spans="1:1" x14ac:dyDescent="0.3">
      <c r="A219" s="190"/>
    </row>
    <row r="220" spans="1:1" x14ac:dyDescent="0.3">
      <c r="A220" s="190"/>
    </row>
    <row r="221" spans="1:1" x14ac:dyDescent="0.3">
      <c r="A221" s="190"/>
    </row>
    <row r="222" spans="1:1" x14ac:dyDescent="0.3">
      <c r="A222" s="190"/>
    </row>
    <row r="223" spans="1:1" x14ac:dyDescent="0.3">
      <c r="A223" s="190"/>
    </row>
    <row r="224" spans="1:1" x14ac:dyDescent="0.3">
      <c r="A224" s="190"/>
    </row>
    <row r="225" spans="1:1" x14ac:dyDescent="0.3">
      <c r="A225" s="190"/>
    </row>
    <row r="226" spans="1:1" x14ac:dyDescent="0.3">
      <c r="A226" s="190"/>
    </row>
    <row r="227" spans="1:1" x14ac:dyDescent="0.3">
      <c r="A227" s="190"/>
    </row>
    <row r="228" spans="1:1" x14ac:dyDescent="0.3">
      <c r="A228" s="190"/>
    </row>
    <row r="229" spans="1:1" x14ac:dyDescent="0.3">
      <c r="A229" s="190"/>
    </row>
    <row r="230" spans="1:1" x14ac:dyDescent="0.3">
      <c r="A230" s="190"/>
    </row>
    <row r="231" spans="1:1" x14ac:dyDescent="0.3">
      <c r="A231" s="190"/>
    </row>
    <row r="232" spans="1:1" x14ac:dyDescent="0.3">
      <c r="A232" s="190"/>
    </row>
    <row r="233" spans="1:1" x14ac:dyDescent="0.3">
      <c r="A233" s="190"/>
    </row>
    <row r="234" spans="1:1" x14ac:dyDescent="0.3">
      <c r="A234" s="190"/>
    </row>
    <row r="235" spans="1:1" x14ac:dyDescent="0.3">
      <c r="A235" s="190"/>
    </row>
    <row r="236" spans="1:1" x14ac:dyDescent="0.3">
      <c r="A236" s="190"/>
    </row>
    <row r="237" spans="1:1" x14ac:dyDescent="0.3">
      <c r="A237" s="190"/>
    </row>
    <row r="238" spans="1:1" x14ac:dyDescent="0.3">
      <c r="A238" s="190"/>
    </row>
    <row r="239" spans="1:1" x14ac:dyDescent="0.3">
      <c r="A239" s="190"/>
    </row>
    <row r="240" spans="1:1" x14ac:dyDescent="0.3">
      <c r="A240" s="190"/>
    </row>
    <row r="241" spans="1:1" x14ac:dyDescent="0.3">
      <c r="A241" s="190"/>
    </row>
    <row r="242" spans="1:1" x14ac:dyDescent="0.3">
      <c r="A242" s="190"/>
    </row>
    <row r="243" spans="1:1" x14ac:dyDescent="0.3">
      <c r="A243" s="190"/>
    </row>
    <row r="244" spans="1:1" x14ac:dyDescent="0.3">
      <c r="A244" s="190"/>
    </row>
    <row r="245" spans="1:1" x14ac:dyDescent="0.3">
      <c r="A245" s="190"/>
    </row>
    <row r="246" spans="1:1" x14ac:dyDescent="0.3">
      <c r="A246" s="190"/>
    </row>
    <row r="247" spans="1:1" x14ac:dyDescent="0.3">
      <c r="A247" s="190"/>
    </row>
    <row r="248" spans="1:1" x14ac:dyDescent="0.3">
      <c r="A248" s="190"/>
    </row>
    <row r="249" spans="1:1" x14ac:dyDescent="0.3">
      <c r="A249" s="190"/>
    </row>
    <row r="250" spans="1:1" x14ac:dyDescent="0.3">
      <c r="A250" s="190"/>
    </row>
    <row r="251" spans="1:1" x14ac:dyDescent="0.3">
      <c r="A251" s="190"/>
    </row>
    <row r="252" spans="1:1" x14ac:dyDescent="0.3">
      <c r="A252" s="190"/>
    </row>
    <row r="253" spans="1:1" x14ac:dyDescent="0.3">
      <c r="A253" s="190"/>
    </row>
    <row r="254" spans="1:1" x14ac:dyDescent="0.3">
      <c r="A254" s="190"/>
    </row>
    <row r="255" spans="1:1" x14ac:dyDescent="0.3">
      <c r="A255" s="190"/>
    </row>
    <row r="256" spans="1:1" x14ac:dyDescent="0.3">
      <c r="A256" s="190"/>
    </row>
    <row r="257" spans="1:1" x14ac:dyDescent="0.3">
      <c r="A257" s="190"/>
    </row>
    <row r="258" spans="1:1" x14ac:dyDescent="0.3">
      <c r="A258" s="190"/>
    </row>
    <row r="259" spans="1:1" x14ac:dyDescent="0.3">
      <c r="A259" s="190"/>
    </row>
    <row r="260" spans="1:1" x14ac:dyDescent="0.3">
      <c r="A260" s="190"/>
    </row>
    <row r="261" spans="1:1" x14ac:dyDescent="0.3">
      <c r="A261" s="190"/>
    </row>
    <row r="262" spans="1:1" x14ac:dyDescent="0.3">
      <c r="A262" s="190"/>
    </row>
    <row r="263" spans="1:1" x14ac:dyDescent="0.3">
      <c r="A263" s="190"/>
    </row>
    <row r="264" spans="1:1" x14ac:dyDescent="0.3">
      <c r="A264" s="190"/>
    </row>
    <row r="265" spans="1:1" x14ac:dyDescent="0.3">
      <c r="A265" s="190"/>
    </row>
    <row r="266" spans="1:1" x14ac:dyDescent="0.3">
      <c r="A266" s="190"/>
    </row>
    <row r="267" spans="1:1" x14ac:dyDescent="0.3">
      <c r="A267" s="190"/>
    </row>
    <row r="268" spans="1:1" x14ac:dyDescent="0.3">
      <c r="A268" s="190"/>
    </row>
    <row r="269" spans="1:1" x14ac:dyDescent="0.3">
      <c r="A269" s="190"/>
    </row>
    <row r="270" spans="1:1" x14ac:dyDescent="0.3">
      <c r="A270" s="190"/>
    </row>
    <row r="271" spans="1:1" x14ac:dyDescent="0.3">
      <c r="A271" s="190"/>
    </row>
    <row r="272" spans="1:1" x14ac:dyDescent="0.3">
      <c r="A272" s="190"/>
    </row>
    <row r="273" spans="1:1" x14ac:dyDescent="0.3">
      <c r="A273" s="190"/>
    </row>
    <row r="274" spans="1:1" x14ac:dyDescent="0.3">
      <c r="A274" s="190"/>
    </row>
    <row r="275" spans="1:1" x14ac:dyDescent="0.3">
      <c r="A275" s="190"/>
    </row>
    <row r="276" spans="1:1" x14ac:dyDescent="0.3">
      <c r="A276" s="190"/>
    </row>
    <row r="277" spans="1:1" x14ac:dyDescent="0.3">
      <c r="A277" s="190"/>
    </row>
    <row r="278" spans="1:1" x14ac:dyDescent="0.3">
      <c r="A278" s="190"/>
    </row>
    <row r="279" spans="1:1" x14ac:dyDescent="0.3">
      <c r="A279" s="190"/>
    </row>
    <row r="280" spans="1:1" x14ac:dyDescent="0.3">
      <c r="A280" s="190"/>
    </row>
    <row r="281" spans="1:1" x14ac:dyDescent="0.3">
      <c r="A281" s="190"/>
    </row>
    <row r="282" spans="1:1" x14ac:dyDescent="0.3">
      <c r="A282" s="190"/>
    </row>
    <row r="283" spans="1:1" x14ac:dyDescent="0.3">
      <c r="A283" s="190"/>
    </row>
    <row r="284" spans="1:1" x14ac:dyDescent="0.3">
      <c r="A284" s="190"/>
    </row>
    <row r="285" spans="1:1" x14ac:dyDescent="0.3">
      <c r="A285" s="190"/>
    </row>
    <row r="286" spans="1:1" x14ac:dyDescent="0.3">
      <c r="A286" s="190"/>
    </row>
    <row r="287" spans="1:1" x14ac:dyDescent="0.3">
      <c r="A287" s="190"/>
    </row>
    <row r="288" spans="1:1" x14ac:dyDescent="0.3">
      <c r="A288" s="190"/>
    </row>
    <row r="289" spans="1:1" x14ac:dyDescent="0.3">
      <c r="A289" s="190"/>
    </row>
    <row r="290" spans="1:1" x14ac:dyDescent="0.3">
      <c r="A290" s="190"/>
    </row>
    <row r="291" spans="1:1" x14ac:dyDescent="0.3">
      <c r="A291" s="190"/>
    </row>
    <row r="292" spans="1:1" x14ac:dyDescent="0.3">
      <c r="A292" s="190"/>
    </row>
    <row r="293" spans="1:1" x14ac:dyDescent="0.3">
      <c r="A293" s="190"/>
    </row>
    <row r="294" spans="1:1" x14ac:dyDescent="0.3">
      <c r="A294" s="190"/>
    </row>
    <row r="295" spans="1:1" x14ac:dyDescent="0.3">
      <c r="A295" s="190"/>
    </row>
    <row r="296" spans="1:1" x14ac:dyDescent="0.3">
      <c r="A296" s="190"/>
    </row>
    <row r="297" spans="1:1" x14ac:dyDescent="0.3">
      <c r="A297" s="190"/>
    </row>
    <row r="298" spans="1:1" x14ac:dyDescent="0.3">
      <c r="A298" s="190"/>
    </row>
    <row r="299" spans="1:1" x14ac:dyDescent="0.3">
      <c r="A299" s="190"/>
    </row>
    <row r="300" spans="1:1" x14ac:dyDescent="0.3">
      <c r="A300" s="190"/>
    </row>
    <row r="301" spans="1:1" x14ac:dyDescent="0.3">
      <c r="A301" s="190"/>
    </row>
    <row r="302" spans="1:1" x14ac:dyDescent="0.3">
      <c r="A302" s="190"/>
    </row>
    <row r="303" spans="1:1" x14ac:dyDescent="0.3">
      <c r="A303" s="190"/>
    </row>
    <row r="304" spans="1:1" x14ac:dyDescent="0.3">
      <c r="A304" s="190"/>
    </row>
    <row r="305" spans="1:1" x14ac:dyDescent="0.3">
      <c r="A305" s="190"/>
    </row>
    <row r="306" spans="1:1" x14ac:dyDescent="0.3">
      <c r="A306" s="190"/>
    </row>
    <row r="307" spans="1:1" x14ac:dyDescent="0.3">
      <c r="A307" s="190"/>
    </row>
    <row r="308" spans="1:1" x14ac:dyDescent="0.3">
      <c r="A308" s="190"/>
    </row>
    <row r="309" spans="1:1" x14ac:dyDescent="0.3">
      <c r="A309" s="190"/>
    </row>
    <row r="310" spans="1:1" x14ac:dyDescent="0.3">
      <c r="A310" s="190"/>
    </row>
    <row r="311" spans="1:1" x14ac:dyDescent="0.3">
      <c r="A311" s="190"/>
    </row>
    <row r="312" spans="1:1" x14ac:dyDescent="0.3">
      <c r="A312" s="190"/>
    </row>
    <row r="313" spans="1:1" x14ac:dyDescent="0.3">
      <c r="A313" s="190"/>
    </row>
    <row r="314" spans="1:1" x14ac:dyDescent="0.3">
      <c r="A314" s="190"/>
    </row>
    <row r="315" spans="1:1" x14ac:dyDescent="0.3">
      <c r="A315" s="190"/>
    </row>
    <row r="316" spans="1:1" x14ac:dyDescent="0.3">
      <c r="A316" s="190"/>
    </row>
    <row r="317" spans="1:1" x14ac:dyDescent="0.3">
      <c r="A317" s="190"/>
    </row>
    <row r="318" spans="1:1" x14ac:dyDescent="0.3">
      <c r="A318" s="190"/>
    </row>
    <row r="319" spans="1:1" x14ac:dyDescent="0.3">
      <c r="A319" s="190"/>
    </row>
    <row r="320" spans="1:1" x14ac:dyDescent="0.3">
      <c r="A320" s="190"/>
    </row>
    <row r="321" spans="1:1" x14ac:dyDescent="0.3">
      <c r="A321" s="190"/>
    </row>
    <row r="322" spans="1:1" x14ac:dyDescent="0.3">
      <c r="A322" s="190"/>
    </row>
    <row r="323" spans="1:1" x14ac:dyDescent="0.3">
      <c r="A323" s="190"/>
    </row>
    <row r="324" spans="1:1" x14ac:dyDescent="0.3">
      <c r="A324" s="190"/>
    </row>
    <row r="325" spans="1:1" x14ac:dyDescent="0.3">
      <c r="A325" s="190"/>
    </row>
    <row r="326" spans="1:1" x14ac:dyDescent="0.3">
      <c r="A326" s="190"/>
    </row>
    <row r="327" spans="1:1" x14ac:dyDescent="0.3">
      <c r="A327" s="190"/>
    </row>
    <row r="328" spans="1:1" x14ac:dyDescent="0.3">
      <c r="A328" s="190"/>
    </row>
    <row r="329" spans="1:1" x14ac:dyDescent="0.3">
      <c r="A329" s="190"/>
    </row>
    <row r="330" spans="1:1" x14ac:dyDescent="0.3">
      <c r="A330" s="190"/>
    </row>
    <row r="331" spans="1:1" x14ac:dyDescent="0.3">
      <c r="A331" s="190"/>
    </row>
    <row r="332" spans="1:1" x14ac:dyDescent="0.3">
      <c r="A332" s="190"/>
    </row>
    <row r="333" spans="1:1" x14ac:dyDescent="0.3">
      <c r="A333" s="190"/>
    </row>
    <row r="334" spans="1:1" x14ac:dyDescent="0.3">
      <c r="A334" s="190"/>
    </row>
    <row r="335" spans="1:1" x14ac:dyDescent="0.3">
      <c r="A335" s="190"/>
    </row>
    <row r="336" spans="1:1" x14ac:dyDescent="0.3">
      <c r="A336" s="190"/>
    </row>
    <row r="337" spans="1:1" x14ac:dyDescent="0.3">
      <c r="A337" s="190"/>
    </row>
    <row r="338" spans="1:1" x14ac:dyDescent="0.3">
      <c r="A338" s="190"/>
    </row>
    <row r="339" spans="1:1" x14ac:dyDescent="0.3">
      <c r="A339" s="190"/>
    </row>
    <row r="340" spans="1:1" x14ac:dyDescent="0.3">
      <c r="A340" s="190"/>
    </row>
    <row r="341" spans="1:1" x14ac:dyDescent="0.3">
      <c r="A341" s="190"/>
    </row>
    <row r="342" spans="1:1" x14ac:dyDescent="0.3">
      <c r="A342" s="190"/>
    </row>
    <row r="343" spans="1:1" x14ac:dyDescent="0.3">
      <c r="A343" s="190"/>
    </row>
    <row r="344" spans="1:1" x14ac:dyDescent="0.3">
      <c r="A344" s="190"/>
    </row>
    <row r="345" spans="1:1" x14ac:dyDescent="0.3">
      <c r="A345" s="190"/>
    </row>
    <row r="346" spans="1:1" x14ac:dyDescent="0.3">
      <c r="A346" s="190"/>
    </row>
    <row r="347" spans="1:1" x14ac:dyDescent="0.3">
      <c r="A347" s="190"/>
    </row>
    <row r="348" spans="1:1" x14ac:dyDescent="0.3">
      <c r="A348" s="190"/>
    </row>
    <row r="349" spans="1:1" x14ac:dyDescent="0.3">
      <c r="A349" s="190"/>
    </row>
    <row r="350" spans="1:1" x14ac:dyDescent="0.3">
      <c r="A350" s="190"/>
    </row>
    <row r="351" spans="1:1" x14ac:dyDescent="0.3">
      <c r="A351" s="190"/>
    </row>
    <row r="352" spans="1:1" x14ac:dyDescent="0.3">
      <c r="A352" s="190"/>
    </row>
    <row r="353" spans="1:1" x14ac:dyDescent="0.3">
      <c r="A353" s="190"/>
    </row>
    <row r="354" spans="1:1" x14ac:dyDescent="0.3">
      <c r="A354" s="190"/>
    </row>
    <row r="355" spans="1:1" x14ac:dyDescent="0.3">
      <c r="A355" s="190"/>
    </row>
    <row r="356" spans="1:1" x14ac:dyDescent="0.3">
      <c r="A356" s="190"/>
    </row>
    <row r="357" spans="1:1" x14ac:dyDescent="0.3">
      <c r="A357" s="190"/>
    </row>
    <row r="358" spans="1:1" x14ac:dyDescent="0.3">
      <c r="A358" s="190"/>
    </row>
    <row r="359" spans="1:1" x14ac:dyDescent="0.3">
      <c r="A359" s="190"/>
    </row>
    <row r="360" spans="1:1" x14ac:dyDescent="0.3">
      <c r="A360" s="190"/>
    </row>
    <row r="361" spans="1:1" x14ac:dyDescent="0.3">
      <c r="A361" s="190"/>
    </row>
    <row r="362" spans="1:1" x14ac:dyDescent="0.3">
      <c r="A362" s="190"/>
    </row>
    <row r="363" spans="1:1" x14ac:dyDescent="0.3">
      <c r="A363" s="190"/>
    </row>
    <row r="364" spans="1:1" x14ac:dyDescent="0.3">
      <c r="A364" s="190"/>
    </row>
    <row r="365" spans="1:1" x14ac:dyDescent="0.3">
      <c r="A365" s="190"/>
    </row>
    <row r="366" spans="1:1" x14ac:dyDescent="0.3">
      <c r="A366" s="190"/>
    </row>
    <row r="367" spans="1:1" x14ac:dyDescent="0.3">
      <c r="A367" s="190"/>
    </row>
    <row r="368" spans="1:1" x14ac:dyDescent="0.3">
      <c r="A368" s="190"/>
    </row>
    <row r="369" spans="1:1" x14ac:dyDescent="0.3">
      <c r="A369" s="190"/>
    </row>
    <row r="370" spans="1:1" x14ac:dyDescent="0.3">
      <c r="A370" s="190"/>
    </row>
    <row r="371" spans="1:1" x14ac:dyDescent="0.3">
      <c r="A371" s="190"/>
    </row>
    <row r="372" spans="1:1" x14ac:dyDescent="0.3">
      <c r="A372" s="190"/>
    </row>
    <row r="373" spans="1:1" x14ac:dyDescent="0.3">
      <c r="A373" s="190"/>
    </row>
    <row r="374" spans="1:1" x14ac:dyDescent="0.3">
      <c r="A374" s="190"/>
    </row>
    <row r="375" spans="1:1" x14ac:dyDescent="0.3">
      <c r="A375" s="190"/>
    </row>
    <row r="376" spans="1:1" x14ac:dyDescent="0.3">
      <c r="A376" s="190"/>
    </row>
    <row r="377" spans="1:1" x14ac:dyDescent="0.3">
      <c r="A377" s="190"/>
    </row>
    <row r="378" spans="1:1" x14ac:dyDescent="0.3">
      <c r="A378" s="190"/>
    </row>
    <row r="379" spans="1:1" x14ac:dyDescent="0.3">
      <c r="A379" s="190"/>
    </row>
    <row r="380" spans="1:1" x14ac:dyDescent="0.3">
      <c r="A380" s="190"/>
    </row>
    <row r="381" spans="1:1" x14ac:dyDescent="0.3">
      <c r="A381" s="190"/>
    </row>
    <row r="382" spans="1:1" x14ac:dyDescent="0.3">
      <c r="A382" s="190"/>
    </row>
    <row r="383" spans="1:1" x14ac:dyDescent="0.3">
      <c r="A383" s="190"/>
    </row>
    <row r="384" spans="1:1" x14ac:dyDescent="0.3">
      <c r="A384" s="190"/>
    </row>
    <row r="385" spans="1:1" x14ac:dyDescent="0.3">
      <c r="A385" s="190"/>
    </row>
    <row r="386" spans="1:1" x14ac:dyDescent="0.3">
      <c r="A386" s="190"/>
    </row>
    <row r="387" spans="1:1" x14ac:dyDescent="0.3">
      <c r="A387" s="190"/>
    </row>
    <row r="388" spans="1:1" x14ac:dyDescent="0.3">
      <c r="A388" s="190"/>
    </row>
    <row r="389" spans="1:1" x14ac:dyDescent="0.3">
      <c r="A389" s="190"/>
    </row>
    <row r="390" spans="1:1" x14ac:dyDescent="0.3">
      <c r="A390" s="190"/>
    </row>
    <row r="391" spans="1:1" x14ac:dyDescent="0.3">
      <c r="A391" s="190"/>
    </row>
    <row r="392" spans="1:1" x14ac:dyDescent="0.3">
      <c r="A392" s="190"/>
    </row>
    <row r="393" spans="1:1" x14ac:dyDescent="0.3">
      <c r="A393" s="190"/>
    </row>
    <row r="394" spans="1:1" x14ac:dyDescent="0.3">
      <c r="A394" s="190"/>
    </row>
    <row r="395" spans="1:1" x14ac:dyDescent="0.3">
      <c r="A395" s="190"/>
    </row>
    <row r="396" spans="1:1" x14ac:dyDescent="0.3">
      <c r="A396" s="190"/>
    </row>
    <row r="397" spans="1:1" x14ac:dyDescent="0.3">
      <c r="A397" s="190"/>
    </row>
    <row r="398" spans="1:1" x14ac:dyDescent="0.3">
      <c r="A398" s="190"/>
    </row>
    <row r="399" spans="1:1" x14ac:dyDescent="0.3">
      <c r="A399" s="190"/>
    </row>
    <row r="400" spans="1:1" x14ac:dyDescent="0.3">
      <c r="A400" s="190"/>
    </row>
    <row r="401" spans="1:1" x14ac:dyDescent="0.3">
      <c r="A401" s="190"/>
    </row>
    <row r="402" spans="1:1" x14ac:dyDescent="0.3">
      <c r="A402" s="190"/>
    </row>
    <row r="403" spans="1:1" x14ac:dyDescent="0.3">
      <c r="A403" s="190"/>
    </row>
    <row r="404" spans="1:1" x14ac:dyDescent="0.3">
      <c r="A404" s="190"/>
    </row>
    <row r="405" spans="1:1" x14ac:dyDescent="0.3">
      <c r="A405" s="190"/>
    </row>
    <row r="406" spans="1:1" x14ac:dyDescent="0.3">
      <c r="A406" s="190"/>
    </row>
    <row r="407" spans="1:1" x14ac:dyDescent="0.3">
      <c r="A407" s="190"/>
    </row>
    <row r="408" spans="1:1" x14ac:dyDescent="0.3">
      <c r="A408" s="190"/>
    </row>
    <row r="409" spans="1:1" x14ac:dyDescent="0.3">
      <c r="A409" s="190"/>
    </row>
    <row r="410" spans="1:1" x14ac:dyDescent="0.3">
      <c r="A410" s="190"/>
    </row>
    <row r="411" spans="1:1" x14ac:dyDescent="0.3">
      <c r="A411" s="190"/>
    </row>
    <row r="412" spans="1:1" x14ac:dyDescent="0.3">
      <c r="A412" s="190"/>
    </row>
    <row r="413" spans="1:1" x14ac:dyDescent="0.3">
      <c r="A413" s="190"/>
    </row>
    <row r="414" spans="1:1" x14ac:dyDescent="0.3">
      <c r="A414" s="190"/>
    </row>
    <row r="415" spans="1:1" x14ac:dyDescent="0.3">
      <c r="A415" s="190"/>
    </row>
    <row r="416" spans="1:1" x14ac:dyDescent="0.3">
      <c r="A416" s="190"/>
    </row>
    <row r="417" spans="1:1" x14ac:dyDescent="0.3">
      <c r="A417" s="190"/>
    </row>
    <row r="418" spans="1:1" x14ac:dyDescent="0.3">
      <c r="A418" s="190"/>
    </row>
    <row r="419" spans="1:1" x14ac:dyDescent="0.3">
      <c r="A419" s="190"/>
    </row>
    <row r="420" spans="1:1" x14ac:dyDescent="0.3">
      <c r="A420" s="190"/>
    </row>
    <row r="421" spans="1:1" x14ac:dyDescent="0.3">
      <c r="A421" s="190"/>
    </row>
    <row r="422" spans="1:1" x14ac:dyDescent="0.3">
      <c r="A422" s="190"/>
    </row>
    <row r="423" spans="1:1" x14ac:dyDescent="0.3">
      <c r="A423" s="190"/>
    </row>
    <row r="424" spans="1:1" x14ac:dyDescent="0.3">
      <c r="A424" s="190"/>
    </row>
    <row r="425" spans="1:1" x14ac:dyDescent="0.3">
      <c r="A425" s="190"/>
    </row>
    <row r="426" spans="1:1" x14ac:dyDescent="0.3">
      <c r="A426" s="190"/>
    </row>
    <row r="427" spans="1:1" x14ac:dyDescent="0.3">
      <c r="A427" s="190"/>
    </row>
    <row r="428" spans="1:1" x14ac:dyDescent="0.3">
      <c r="A428" s="190"/>
    </row>
    <row r="429" spans="1:1" x14ac:dyDescent="0.3">
      <c r="A429" s="190"/>
    </row>
    <row r="430" spans="1:1" x14ac:dyDescent="0.3">
      <c r="A430" s="190"/>
    </row>
    <row r="431" spans="1:1" x14ac:dyDescent="0.3">
      <c r="A431" s="190"/>
    </row>
    <row r="432" spans="1:1" x14ac:dyDescent="0.3">
      <c r="A432" s="190"/>
    </row>
    <row r="433" spans="1:1" x14ac:dyDescent="0.3">
      <c r="A433" s="190"/>
    </row>
    <row r="434" spans="1:1" x14ac:dyDescent="0.3">
      <c r="A434" s="190"/>
    </row>
    <row r="435" spans="1:1" x14ac:dyDescent="0.3">
      <c r="A435" s="190"/>
    </row>
    <row r="436" spans="1:1" x14ac:dyDescent="0.3">
      <c r="A436" s="190"/>
    </row>
    <row r="437" spans="1:1" x14ac:dyDescent="0.3">
      <c r="A437" s="190"/>
    </row>
    <row r="438" spans="1:1" x14ac:dyDescent="0.3">
      <c r="A438" s="190"/>
    </row>
    <row r="439" spans="1:1" x14ac:dyDescent="0.3">
      <c r="A439" s="190"/>
    </row>
    <row r="440" spans="1:1" x14ac:dyDescent="0.3">
      <c r="A440" s="190"/>
    </row>
    <row r="441" spans="1:1" x14ac:dyDescent="0.3">
      <c r="A441" s="190"/>
    </row>
    <row r="442" spans="1:1" x14ac:dyDescent="0.3">
      <c r="A442" s="190"/>
    </row>
    <row r="443" spans="1:1" x14ac:dyDescent="0.3">
      <c r="A443" s="190"/>
    </row>
    <row r="444" spans="1:1" x14ac:dyDescent="0.3">
      <c r="A444" s="190"/>
    </row>
    <row r="445" spans="1:1" x14ac:dyDescent="0.3">
      <c r="A445" s="190"/>
    </row>
    <row r="446" spans="1:1" x14ac:dyDescent="0.3">
      <c r="A446" s="190"/>
    </row>
    <row r="447" spans="1:1" x14ac:dyDescent="0.3">
      <c r="A447" s="190"/>
    </row>
    <row r="448" spans="1:1" x14ac:dyDescent="0.3">
      <c r="A448" s="190"/>
    </row>
    <row r="449" spans="1:1" x14ac:dyDescent="0.3">
      <c r="A449" s="190"/>
    </row>
    <row r="450" spans="1:1" x14ac:dyDescent="0.3">
      <c r="A450" s="190"/>
    </row>
    <row r="451" spans="1:1" x14ac:dyDescent="0.3">
      <c r="A451" s="190"/>
    </row>
    <row r="452" spans="1:1" x14ac:dyDescent="0.3">
      <c r="A452" s="190"/>
    </row>
    <row r="453" spans="1:1" x14ac:dyDescent="0.3">
      <c r="A453" s="190"/>
    </row>
    <row r="454" spans="1:1" x14ac:dyDescent="0.3">
      <c r="A454" s="190"/>
    </row>
    <row r="455" spans="1:1" x14ac:dyDescent="0.3">
      <c r="A455" s="190"/>
    </row>
    <row r="456" spans="1:1" x14ac:dyDescent="0.3">
      <c r="A456" s="190"/>
    </row>
    <row r="457" spans="1:1" x14ac:dyDescent="0.3">
      <c r="A457" s="190"/>
    </row>
    <row r="458" spans="1:1" x14ac:dyDescent="0.3">
      <c r="A458" s="190"/>
    </row>
    <row r="459" spans="1:1" x14ac:dyDescent="0.3">
      <c r="A459" s="190"/>
    </row>
    <row r="460" spans="1:1" x14ac:dyDescent="0.3">
      <c r="A460" s="190"/>
    </row>
    <row r="461" spans="1:1" x14ac:dyDescent="0.3">
      <c r="A461" s="190"/>
    </row>
    <row r="462" spans="1:1" x14ac:dyDescent="0.3">
      <c r="A462" s="190"/>
    </row>
    <row r="463" spans="1:1" x14ac:dyDescent="0.3">
      <c r="A463" s="190"/>
    </row>
    <row r="464" spans="1:1" x14ac:dyDescent="0.3">
      <c r="A464" s="190"/>
    </row>
    <row r="465" spans="1:1" x14ac:dyDescent="0.3">
      <c r="A465" s="190"/>
    </row>
    <row r="466" spans="1:1" x14ac:dyDescent="0.3">
      <c r="A466" s="190"/>
    </row>
    <row r="467" spans="1:1" x14ac:dyDescent="0.3">
      <c r="A467" s="190"/>
    </row>
    <row r="468" spans="1:1" x14ac:dyDescent="0.3">
      <c r="A468" s="190"/>
    </row>
    <row r="469" spans="1:1" x14ac:dyDescent="0.3">
      <c r="A469" s="190"/>
    </row>
    <row r="470" spans="1:1" x14ac:dyDescent="0.3">
      <c r="A470" s="190"/>
    </row>
    <row r="471" spans="1:1" x14ac:dyDescent="0.3">
      <c r="A471" s="190"/>
    </row>
    <row r="472" spans="1:1" x14ac:dyDescent="0.3">
      <c r="A472" s="190"/>
    </row>
    <row r="473" spans="1:1" x14ac:dyDescent="0.3">
      <c r="A473" s="190"/>
    </row>
    <row r="474" spans="1:1" x14ac:dyDescent="0.3">
      <c r="A474" s="190"/>
    </row>
    <row r="475" spans="1:1" x14ac:dyDescent="0.3">
      <c r="A475" s="190"/>
    </row>
    <row r="476" spans="1:1" x14ac:dyDescent="0.3">
      <c r="A476" s="190"/>
    </row>
    <row r="477" spans="1:1" x14ac:dyDescent="0.3">
      <c r="A477" s="190"/>
    </row>
    <row r="478" spans="1:1" x14ac:dyDescent="0.3">
      <c r="A478" s="190"/>
    </row>
    <row r="479" spans="1:1" x14ac:dyDescent="0.3">
      <c r="A479" s="190"/>
    </row>
    <row r="480" spans="1:1" x14ac:dyDescent="0.3">
      <c r="A480" s="190"/>
    </row>
    <row r="481" spans="1:1" x14ac:dyDescent="0.3">
      <c r="A481" s="190"/>
    </row>
    <row r="482" spans="1:1" x14ac:dyDescent="0.3">
      <c r="A482" s="190"/>
    </row>
    <row r="483" spans="1:1" x14ac:dyDescent="0.3">
      <c r="A483" s="190"/>
    </row>
    <row r="484" spans="1:1" x14ac:dyDescent="0.3">
      <c r="A484" s="190"/>
    </row>
    <row r="485" spans="1:1" x14ac:dyDescent="0.3">
      <c r="A485" s="190"/>
    </row>
    <row r="486" spans="1:1" x14ac:dyDescent="0.3">
      <c r="A486" s="190"/>
    </row>
    <row r="487" spans="1:1" x14ac:dyDescent="0.3">
      <c r="A487" s="190"/>
    </row>
    <row r="488" spans="1:1" x14ac:dyDescent="0.3">
      <c r="A488" s="190"/>
    </row>
    <row r="489" spans="1:1" x14ac:dyDescent="0.3">
      <c r="A489" s="190"/>
    </row>
    <row r="490" spans="1:1" x14ac:dyDescent="0.3">
      <c r="A490" s="190"/>
    </row>
    <row r="491" spans="1:1" x14ac:dyDescent="0.3">
      <c r="A491" s="190"/>
    </row>
    <row r="492" spans="1:1" x14ac:dyDescent="0.3">
      <c r="A492" s="190"/>
    </row>
    <row r="493" spans="1:1" x14ac:dyDescent="0.3">
      <c r="A493" s="190"/>
    </row>
    <row r="494" spans="1:1" x14ac:dyDescent="0.3">
      <c r="A494" s="190"/>
    </row>
    <row r="495" spans="1:1" x14ac:dyDescent="0.3">
      <c r="A495" s="190"/>
    </row>
    <row r="496" spans="1:1" x14ac:dyDescent="0.3">
      <c r="A496" s="190"/>
    </row>
    <row r="497" spans="1:1" x14ac:dyDescent="0.3">
      <c r="A497" s="190"/>
    </row>
    <row r="498" spans="1:1" x14ac:dyDescent="0.3">
      <c r="A498" s="190"/>
    </row>
    <row r="499" spans="1:1" x14ac:dyDescent="0.3">
      <c r="A499" s="190"/>
    </row>
    <row r="500" spans="1:1" x14ac:dyDescent="0.3">
      <c r="A500" s="190"/>
    </row>
    <row r="501" spans="1:1" x14ac:dyDescent="0.3">
      <c r="A501" s="190"/>
    </row>
    <row r="502" spans="1:1" x14ac:dyDescent="0.3">
      <c r="A502" s="190"/>
    </row>
    <row r="503" spans="1:1" x14ac:dyDescent="0.3">
      <c r="A503" s="190"/>
    </row>
    <row r="504" spans="1:1" x14ac:dyDescent="0.3">
      <c r="A504" s="190"/>
    </row>
    <row r="505" spans="1:1" x14ac:dyDescent="0.3">
      <c r="A505" s="190"/>
    </row>
    <row r="506" spans="1:1" x14ac:dyDescent="0.3">
      <c r="A506" s="190"/>
    </row>
    <row r="507" spans="1:1" x14ac:dyDescent="0.3">
      <c r="A507" s="190"/>
    </row>
    <row r="508" spans="1:1" x14ac:dyDescent="0.3">
      <c r="A508" s="190"/>
    </row>
    <row r="509" spans="1:1" x14ac:dyDescent="0.3">
      <c r="A509" s="190"/>
    </row>
    <row r="510" spans="1:1" x14ac:dyDescent="0.3">
      <c r="A510" s="190"/>
    </row>
    <row r="511" spans="1:1" x14ac:dyDescent="0.3">
      <c r="A511" s="190"/>
    </row>
    <row r="512" spans="1:1" x14ac:dyDescent="0.3">
      <c r="A512" s="190"/>
    </row>
    <row r="513" spans="1:1" x14ac:dyDescent="0.3">
      <c r="A513" s="190"/>
    </row>
    <row r="514" spans="1:1" x14ac:dyDescent="0.3">
      <c r="A514" s="190"/>
    </row>
    <row r="515" spans="1:1" x14ac:dyDescent="0.3">
      <c r="A515" s="190"/>
    </row>
    <row r="516" spans="1:1" x14ac:dyDescent="0.3">
      <c r="A516" s="190"/>
    </row>
    <row r="517" spans="1:1" x14ac:dyDescent="0.3">
      <c r="A517" s="190"/>
    </row>
    <row r="518" spans="1:1" x14ac:dyDescent="0.3">
      <c r="A518" s="190"/>
    </row>
    <row r="519" spans="1:1" x14ac:dyDescent="0.3">
      <c r="A519" s="190"/>
    </row>
    <row r="520" spans="1:1" x14ac:dyDescent="0.3">
      <c r="A520" s="190"/>
    </row>
    <row r="521" spans="1:1" x14ac:dyDescent="0.3">
      <c r="A521" s="190"/>
    </row>
    <row r="522" spans="1:1" x14ac:dyDescent="0.3">
      <c r="A522" s="190"/>
    </row>
    <row r="523" spans="1:1" x14ac:dyDescent="0.3">
      <c r="A523" s="190"/>
    </row>
    <row r="524" spans="1:1" x14ac:dyDescent="0.3">
      <c r="A524" s="190"/>
    </row>
    <row r="525" spans="1:1" x14ac:dyDescent="0.3">
      <c r="A525" s="190"/>
    </row>
    <row r="526" spans="1:1" x14ac:dyDescent="0.3">
      <c r="A526" s="190"/>
    </row>
    <row r="527" spans="1:1" x14ac:dyDescent="0.3">
      <c r="A527" s="190"/>
    </row>
    <row r="528" spans="1:1" x14ac:dyDescent="0.3">
      <c r="A528" s="190"/>
    </row>
    <row r="529" spans="1:1" x14ac:dyDescent="0.3">
      <c r="A529" s="190"/>
    </row>
    <row r="530" spans="1:1" x14ac:dyDescent="0.3">
      <c r="A530" s="190"/>
    </row>
    <row r="531" spans="1:1" x14ac:dyDescent="0.3">
      <c r="A531" s="190"/>
    </row>
    <row r="532" spans="1:1" x14ac:dyDescent="0.3">
      <c r="A532" s="190"/>
    </row>
    <row r="533" spans="1:1" x14ac:dyDescent="0.3">
      <c r="A533" s="190"/>
    </row>
    <row r="534" spans="1:1" x14ac:dyDescent="0.3">
      <c r="A534" s="190"/>
    </row>
    <row r="535" spans="1:1" x14ac:dyDescent="0.3">
      <c r="A535" s="190"/>
    </row>
    <row r="536" spans="1:1" x14ac:dyDescent="0.3">
      <c r="A536" s="190"/>
    </row>
    <row r="537" spans="1:1" x14ac:dyDescent="0.3">
      <c r="A537" s="190"/>
    </row>
    <row r="538" spans="1:1" x14ac:dyDescent="0.3">
      <c r="A538" s="190"/>
    </row>
    <row r="539" spans="1:1" x14ac:dyDescent="0.3">
      <c r="A539" s="190"/>
    </row>
    <row r="540" spans="1:1" x14ac:dyDescent="0.3">
      <c r="A540" s="190"/>
    </row>
    <row r="541" spans="1:1" x14ac:dyDescent="0.3">
      <c r="A541" s="190"/>
    </row>
    <row r="542" spans="1:1" x14ac:dyDescent="0.3">
      <c r="A542" s="190"/>
    </row>
    <row r="543" spans="1:1" x14ac:dyDescent="0.3">
      <c r="A543" s="190"/>
    </row>
    <row r="544" spans="1:1" x14ac:dyDescent="0.3">
      <c r="A544" s="190"/>
    </row>
    <row r="545" spans="1:1" x14ac:dyDescent="0.3">
      <c r="A545" s="190"/>
    </row>
    <row r="546" spans="1:1" x14ac:dyDescent="0.3">
      <c r="A546" s="190"/>
    </row>
    <row r="547" spans="1:1" x14ac:dyDescent="0.3">
      <c r="A547" s="190"/>
    </row>
    <row r="548" spans="1:1" x14ac:dyDescent="0.3">
      <c r="A548" s="190"/>
    </row>
    <row r="549" spans="1:1" x14ac:dyDescent="0.3">
      <c r="A549" s="190"/>
    </row>
    <row r="550" spans="1:1" x14ac:dyDescent="0.3">
      <c r="A550" s="190"/>
    </row>
    <row r="551" spans="1:1" x14ac:dyDescent="0.3">
      <c r="A551" s="190"/>
    </row>
    <row r="552" spans="1:1" x14ac:dyDescent="0.3">
      <c r="A552" s="190"/>
    </row>
    <row r="553" spans="1:1" x14ac:dyDescent="0.3">
      <c r="A553" s="190"/>
    </row>
    <row r="554" spans="1:1" x14ac:dyDescent="0.3">
      <c r="A554" s="190"/>
    </row>
    <row r="555" spans="1:1" x14ac:dyDescent="0.3">
      <c r="A555" s="190"/>
    </row>
    <row r="556" spans="1:1" x14ac:dyDescent="0.3">
      <c r="A556" s="190"/>
    </row>
    <row r="557" spans="1:1" x14ac:dyDescent="0.3">
      <c r="A557" s="190"/>
    </row>
    <row r="558" spans="1:1" x14ac:dyDescent="0.3">
      <c r="A558" s="190"/>
    </row>
    <row r="559" spans="1:1" x14ac:dyDescent="0.3">
      <c r="A559" s="190"/>
    </row>
    <row r="560" spans="1:1" x14ac:dyDescent="0.3">
      <c r="A560" s="190"/>
    </row>
    <row r="561" spans="1:1" x14ac:dyDescent="0.3">
      <c r="A561" s="190"/>
    </row>
    <row r="562" spans="1:1" x14ac:dyDescent="0.3">
      <c r="A562" s="190"/>
    </row>
    <row r="563" spans="1:1" x14ac:dyDescent="0.3">
      <c r="A563" s="190"/>
    </row>
    <row r="564" spans="1:1" x14ac:dyDescent="0.3">
      <c r="A564" s="190"/>
    </row>
    <row r="565" spans="1:1" x14ac:dyDescent="0.3">
      <c r="A565" s="190"/>
    </row>
    <row r="566" spans="1:1" x14ac:dyDescent="0.3">
      <c r="A566" s="190"/>
    </row>
    <row r="567" spans="1:1" x14ac:dyDescent="0.3">
      <c r="A567" s="190"/>
    </row>
    <row r="568" spans="1:1" x14ac:dyDescent="0.3">
      <c r="A568" s="190"/>
    </row>
    <row r="569" spans="1:1" x14ac:dyDescent="0.3">
      <c r="A569" s="190"/>
    </row>
    <row r="570" spans="1:1" x14ac:dyDescent="0.3">
      <c r="A570" s="190"/>
    </row>
    <row r="571" spans="1:1" x14ac:dyDescent="0.3">
      <c r="A571" s="190"/>
    </row>
    <row r="572" spans="1:1" x14ac:dyDescent="0.3">
      <c r="A572" s="190"/>
    </row>
    <row r="573" spans="1:1" x14ac:dyDescent="0.3">
      <c r="A573" s="190"/>
    </row>
    <row r="574" spans="1:1" x14ac:dyDescent="0.3">
      <c r="A574" s="190"/>
    </row>
    <row r="575" spans="1:1" x14ac:dyDescent="0.3">
      <c r="A575" s="190"/>
    </row>
    <row r="576" spans="1:1" x14ac:dyDescent="0.3">
      <c r="A576" s="190"/>
    </row>
    <row r="577" spans="1:1" x14ac:dyDescent="0.3">
      <c r="A577" s="190"/>
    </row>
    <row r="578" spans="1:1" x14ac:dyDescent="0.3">
      <c r="A578" s="190"/>
    </row>
    <row r="579" spans="1:1" x14ac:dyDescent="0.3">
      <c r="A579" s="190"/>
    </row>
    <row r="580" spans="1:1" x14ac:dyDescent="0.3">
      <c r="A580" s="190"/>
    </row>
    <row r="581" spans="1:1" x14ac:dyDescent="0.3">
      <c r="A581" s="190"/>
    </row>
    <row r="582" spans="1:1" x14ac:dyDescent="0.3">
      <c r="A582" s="190"/>
    </row>
    <row r="583" spans="1:1" x14ac:dyDescent="0.3">
      <c r="A583" s="190"/>
    </row>
    <row r="584" spans="1:1" x14ac:dyDescent="0.3">
      <c r="A584" s="190"/>
    </row>
    <row r="585" spans="1:1" x14ac:dyDescent="0.3">
      <c r="A585" s="190"/>
    </row>
    <row r="586" spans="1:1" x14ac:dyDescent="0.3">
      <c r="A586" s="190"/>
    </row>
    <row r="587" spans="1:1" x14ac:dyDescent="0.3">
      <c r="A587" s="190"/>
    </row>
    <row r="588" spans="1:1" x14ac:dyDescent="0.3">
      <c r="A588" s="190"/>
    </row>
    <row r="589" spans="1:1" x14ac:dyDescent="0.3">
      <c r="A589" s="190"/>
    </row>
    <row r="590" spans="1:1" x14ac:dyDescent="0.3">
      <c r="A590" s="190"/>
    </row>
    <row r="591" spans="1:1" x14ac:dyDescent="0.3">
      <c r="A591" s="190"/>
    </row>
    <row r="592" spans="1:1" x14ac:dyDescent="0.3">
      <c r="A592" s="190"/>
    </row>
    <row r="593" spans="1:1" x14ac:dyDescent="0.3">
      <c r="A593" s="190"/>
    </row>
    <row r="594" spans="1:1" x14ac:dyDescent="0.3">
      <c r="A594" s="190"/>
    </row>
    <row r="595" spans="1:1" x14ac:dyDescent="0.3">
      <c r="A595" s="190"/>
    </row>
    <row r="596" spans="1:1" x14ac:dyDescent="0.3">
      <c r="A596" s="190"/>
    </row>
    <row r="597" spans="1:1" x14ac:dyDescent="0.3">
      <c r="A597" s="190"/>
    </row>
    <row r="598" spans="1:1" x14ac:dyDescent="0.3">
      <c r="A598" s="190"/>
    </row>
    <row r="599" spans="1:1" x14ac:dyDescent="0.3">
      <c r="A599" s="190"/>
    </row>
    <row r="600" spans="1:1" x14ac:dyDescent="0.3">
      <c r="A600" s="190"/>
    </row>
    <row r="601" spans="1:1" x14ac:dyDescent="0.3">
      <c r="A601" s="190"/>
    </row>
    <row r="602" spans="1:1" x14ac:dyDescent="0.3">
      <c r="A602" s="190"/>
    </row>
    <row r="603" spans="1:1" x14ac:dyDescent="0.3">
      <c r="A603" s="190"/>
    </row>
    <row r="604" spans="1:1" x14ac:dyDescent="0.3">
      <c r="A604" s="190"/>
    </row>
    <row r="605" spans="1:1" x14ac:dyDescent="0.3">
      <c r="A605" s="190"/>
    </row>
    <row r="606" spans="1:1" x14ac:dyDescent="0.3">
      <c r="A606" s="190"/>
    </row>
    <row r="607" spans="1:1" x14ac:dyDescent="0.3">
      <c r="A607" s="190"/>
    </row>
    <row r="608" spans="1:1" x14ac:dyDescent="0.3">
      <c r="A608" s="190"/>
    </row>
    <row r="609" spans="1:1" x14ac:dyDescent="0.3">
      <c r="A609" s="190"/>
    </row>
    <row r="610" spans="1:1" x14ac:dyDescent="0.3">
      <c r="A610" s="190"/>
    </row>
    <row r="611" spans="1:1" x14ac:dyDescent="0.3">
      <c r="A611" s="190"/>
    </row>
    <row r="612" spans="1:1" x14ac:dyDescent="0.3">
      <c r="A612" s="190"/>
    </row>
    <row r="613" spans="1:1" x14ac:dyDescent="0.3">
      <c r="A613" s="190"/>
    </row>
    <row r="614" spans="1:1" x14ac:dyDescent="0.3">
      <c r="A614" s="190"/>
    </row>
    <row r="615" spans="1:1" x14ac:dyDescent="0.3">
      <c r="A615" s="190"/>
    </row>
    <row r="616" spans="1:1" x14ac:dyDescent="0.3">
      <c r="A616" s="190"/>
    </row>
    <row r="617" spans="1:1" x14ac:dyDescent="0.3">
      <c r="A617" s="190"/>
    </row>
    <row r="618" spans="1:1" x14ac:dyDescent="0.3">
      <c r="A618" s="190"/>
    </row>
    <row r="619" spans="1:1" x14ac:dyDescent="0.3">
      <c r="A619" s="190"/>
    </row>
    <row r="620" spans="1:1" x14ac:dyDescent="0.3">
      <c r="A620" s="190"/>
    </row>
    <row r="621" spans="1:1" x14ac:dyDescent="0.3">
      <c r="A621" s="190"/>
    </row>
    <row r="622" spans="1:1" x14ac:dyDescent="0.3">
      <c r="A622" s="190"/>
    </row>
  </sheetData>
  <mergeCells count="16">
    <mergeCell ref="EM10:ES10"/>
    <mergeCell ref="CE10:CK10"/>
    <mergeCell ref="A2:A3"/>
    <mergeCell ref="C10:I10"/>
    <mergeCell ref="M10:S10"/>
    <mergeCell ref="BU10:CA10"/>
    <mergeCell ref="W10:AC10"/>
    <mergeCell ref="AG10:AM10"/>
    <mergeCell ref="AQ10:AW10"/>
    <mergeCell ref="BA10:BG10"/>
    <mergeCell ref="BK10:BQ10"/>
    <mergeCell ref="EC10:EI10"/>
    <mergeCell ref="DS10:DY10"/>
    <mergeCell ref="CY10:DE10"/>
    <mergeCell ref="DI10:DO10"/>
    <mergeCell ref="CO10:CU10"/>
  </mergeCells>
  <hyperlinks>
    <hyperlink ref="A4" location="myrangeH0" display="myrangeH0" xr:uid="{B4083B36-1AF6-487A-B63B-F7E470BFD1C8}"/>
    <hyperlink ref="A5" location="myrangeH1" display="myrangeH1" xr:uid="{D572B9F7-849C-4189-BBFD-19EAD698E1DA}"/>
    <hyperlink ref="A6" location="myrangeH2" display="myrangeH2" xr:uid="{066634FC-7906-4173-A1D8-687428013EEE}"/>
    <hyperlink ref="A7" location="myrangeH3" display="myrangeH3" xr:uid="{92DE562B-715F-4D76-B02D-41A3BB529791}"/>
    <hyperlink ref="A8" location="myrangeH4" display="myrangeH4" xr:uid="{1885858C-93A9-4B7A-BAFE-78AC7DD76C8C}"/>
    <hyperlink ref="A9" location="myrangeH5" display="myrangeH5" xr:uid="{5B911314-84D2-4014-82D0-454EAD3ACE36}"/>
    <hyperlink ref="A10" location="myrangeH6" display="myrangeH6" xr:uid="{A95C19E9-A8B7-4246-85B8-7D6B2391AEA5}"/>
    <hyperlink ref="A11" location="myrangeH7" display="myrangeH7" xr:uid="{4C35C199-83C2-470B-81FF-660BFD978CC1}"/>
    <hyperlink ref="A12" location="myrangeH8" display="myrangeH8" xr:uid="{16681B5A-C45A-465F-94CA-102E059B03E2}"/>
    <hyperlink ref="A13" location="myrangeH9" display="myrangeH9" xr:uid="{C11222EE-EED9-43FC-B801-C93E972F4CA1}"/>
    <hyperlink ref="A14" location="myrangeH10" display="myrangeH10" xr:uid="{C621B854-7C7E-42F7-AC2F-D1D9D6CC02CF}"/>
    <hyperlink ref="A15" location="myrangeH11" display="myrangeH11" xr:uid="{87824571-9380-4C09-A267-6C085AE90906}"/>
    <hyperlink ref="A16" location="myrangeH12" display="myrangeH12" xr:uid="{3FF81C03-1A5C-4D26-9DEB-878F7C8F7E45}"/>
    <hyperlink ref="A17" location="myrangeH13" display="myrangeH13" xr:uid="{96325AD2-8649-4614-8149-240153F2324A}"/>
    <hyperlink ref="A18" location="myrangeH14" display="myrangeH14" xr:uid="{6776C463-2BF7-41A3-898D-B64A73F9DF61}"/>
    <hyperlink ref="A19" location="myrangeH15" display="myrangeH15" xr:uid="{8D065B8A-5673-4852-8EC5-AC44C319E8E1}"/>
    <hyperlink ref="A20" location="myrangeH16" display="myrangeH16" xr:uid="{B3E16C04-82D3-45F2-848E-37ABECB6316A}"/>
    <hyperlink ref="A21" location="myrangeH17" display="myrangeH17" xr:uid="{78CF3A73-9864-452F-9A98-031045E55974}"/>
    <hyperlink ref="A22" location="myrangeH18" display="myrangeH18" xr:uid="{5FDFFE49-FE2E-4752-860B-4E1538C21FCC}"/>
    <hyperlink ref="A23" location="myrangeH19" display="myrangeH19" xr:uid="{E33AB773-1FF2-4F64-8921-F4D56E35A665}"/>
    <hyperlink ref="A24" location="myrangeH20" display="myrangeH20" xr:uid="{6B569691-BF40-4786-B80E-CCDC5D635EB0}"/>
    <hyperlink ref="A25" location="myrangeH21" display="myrangeH21" xr:uid="{FA607EBE-CEE1-44E2-A60F-1CA16BCCD2D7}"/>
    <hyperlink ref="A26" location="myrangeH22" display="myrangeH22" xr:uid="{D27BED4F-2872-41F8-94E1-C1F5CAD2845B}"/>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1"/>
    <col min="3" max="7" width="11.59765625" style="61" customWidth="1"/>
    <col min="8" max="16384" width="9" style="61"/>
  </cols>
  <sheetData>
    <row r="2" spans="2:7" ht="21" x14ac:dyDescent="0.25">
      <c r="B2" s="57" t="str">
        <f>+Introduction!C7</f>
        <v>Republic of Moldova</v>
      </c>
      <c r="C2" s="58"/>
      <c r="D2" s="59"/>
      <c r="E2" s="59"/>
      <c r="F2" s="59"/>
      <c r="G2" s="60"/>
    </row>
    <row r="3" spans="2:7" ht="13.2" customHeight="1" x14ac:dyDescent="0.25">
      <c r="B3" s="607" t="str">
        <f>HLOOKUP(Introduction!$G$4,nametranslations,129,FALSE)</f>
        <v>POPULATION OF SCHOOL AGE CHILDREN</v>
      </c>
      <c r="C3" s="607" t="str">
        <f ca="1">HLOOKUP([1]Introduction!$G$4,nametranslations,152,FALSE)</f>
        <v>Definition</v>
      </c>
      <c r="D3" s="607" t="str">
        <f ca="1">HLOOKUP([1]Introduction!$G$4,nametranslations,152,FALSE)</f>
        <v>Definition</v>
      </c>
      <c r="E3" s="607" t="str">
        <f ca="1">HLOOKUP([1]Introduction!$G$4,nametranslations,152,FALSE)</f>
        <v>Definition</v>
      </c>
      <c r="F3" s="607" t="str">
        <f ca="1">HLOOKUP([1]Introduction!$G$4,nametranslations,152,FALSE)</f>
        <v>Definition</v>
      </c>
      <c r="G3" s="608" t="str">
        <f ca="1">HLOOKUP([1]Introduction!$G$4,nametranslations,152,FALSE)</f>
        <v>Definition</v>
      </c>
    </row>
    <row r="4" spans="2:7" x14ac:dyDescent="0.25">
      <c r="B4" s="609" t="str">
        <f>HLOOKUP(Introduction!$G$4,nametranslations,72,FALSE)</f>
        <v>Year</v>
      </c>
      <c r="C4" s="609" t="str">
        <f>HLOOKUP(Introduction!$G$4,nametranslations,130,FALSE)</f>
        <v>Total (a)</v>
      </c>
      <c r="D4" s="609" t="str">
        <f>HLOOKUP(Introduction!$G$4,nametranslations,131,FALSE)</f>
        <v>Urban % (b)</v>
      </c>
      <c r="E4" s="609" t="str">
        <f>HLOOKUP(Introduction!$G$4,nametranslations,132,FALSE)</f>
        <v>Pre-Primary (c)</v>
      </c>
      <c r="F4" s="609" t="str">
        <f>HLOOKUP(Introduction!$G$4,nametranslations,133,FALSE)</f>
        <v>Primary (c)</v>
      </c>
      <c r="G4" s="609" t="str">
        <f>HLOOKUP(Introduction!$G$4,nametranslations,134,FALSE)</f>
        <v>Secondary (c)</v>
      </c>
    </row>
    <row r="5" spans="2:7" x14ac:dyDescent="0.25">
      <c r="B5" s="208">
        <v>2000</v>
      </c>
      <c r="C5" s="288">
        <v>501102</v>
      </c>
      <c r="D5" s="234">
        <v>44.589000701904297</v>
      </c>
      <c r="E5" s="289">
        <v>147024</v>
      </c>
      <c r="F5" s="290">
        <v>129909</v>
      </c>
      <c r="G5" s="291">
        <v>224169</v>
      </c>
    </row>
    <row r="6" spans="2:7" x14ac:dyDescent="0.25">
      <c r="B6" s="209">
        <v>2001</v>
      </c>
      <c r="C6" s="292">
        <v>501102</v>
      </c>
      <c r="D6" s="235">
        <v>44.188999176025391</v>
      </c>
      <c r="E6" s="293">
        <v>147024</v>
      </c>
      <c r="F6" s="294">
        <v>129909</v>
      </c>
      <c r="G6" s="295">
        <v>224169</v>
      </c>
    </row>
    <row r="7" spans="2:7" ht="13.2" customHeight="1" x14ac:dyDescent="0.25">
      <c r="B7" s="210">
        <v>2002</v>
      </c>
      <c r="C7" s="296">
        <v>501102</v>
      </c>
      <c r="D7" s="236">
        <v>43.788997650146484</v>
      </c>
      <c r="E7" s="297">
        <v>147024</v>
      </c>
      <c r="F7" s="298">
        <v>129909</v>
      </c>
      <c r="G7" s="299">
        <v>224169</v>
      </c>
    </row>
    <row r="8" spans="2:7" x14ac:dyDescent="0.25">
      <c r="B8" s="211">
        <v>2003</v>
      </c>
      <c r="C8" s="300">
        <v>501102</v>
      </c>
      <c r="D8" s="237">
        <v>43.388999938964844</v>
      </c>
      <c r="E8" s="301">
        <v>147024</v>
      </c>
      <c r="F8" s="302">
        <v>129909</v>
      </c>
      <c r="G8" s="303">
        <v>224169</v>
      </c>
    </row>
    <row r="9" spans="2:7" x14ac:dyDescent="0.25">
      <c r="B9" s="212">
        <v>2004</v>
      </c>
      <c r="C9" s="304">
        <v>501102</v>
      </c>
      <c r="D9" s="238">
        <v>42.989997863769531</v>
      </c>
      <c r="E9" s="305">
        <v>147024</v>
      </c>
      <c r="F9" s="306">
        <v>129909</v>
      </c>
      <c r="G9" s="307">
        <v>224169</v>
      </c>
    </row>
    <row r="10" spans="2:7" x14ac:dyDescent="0.25">
      <c r="B10" s="213">
        <v>2005</v>
      </c>
      <c r="C10" s="308">
        <v>501102</v>
      </c>
      <c r="D10" s="239">
        <v>42.774997711181641</v>
      </c>
      <c r="E10" s="309">
        <v>147024</v>
      </c>
      <c r="F10" s="310">
        <v>129909</v>
      </c>
      <c r="G10" s="311">
        <v>224169</v>
      </c>
    </row>
    <row r="11" spans="2:7" x14ac:dyDescent="0.25">
      <c r="B11" s="214">
        <v>2006</v>
      </c>
      <c r="C11" s="312">
        <v>501102</v>
      </c>
      <c r="D11" s="240">
        <v>42.743999481201172</v>
      </c>
      <c r="E11" s="313">
        <v>147024</v>
      </c>
      <c r="F11" s="314">
        <v>129909</v>
      </c>
      <c r="G11" s="315">
        <v>224169</v>
      </c>
    </row>
    <row r="12" spans="2:7" x14ac:dyDescent="0.25">
      <c r="B12" s="215">
        <v>2007</v>
      </c>
      <c r="C12" s="316">
        <v>501102</v>
      </c>
      <c r="D12" s="241">
        <v>42.713001251220703</v>
      </c>
      <c r="E12" s="317">
        <v>147024</v>
      </c>
      <c r="F12" s="318">
        <v>129909</v>
      </c>
      <c r="G12" s="319">
        <v>224169</v>
      </c>
    </row>
    <row r="13" spans="2:7" x14ac:dyDescent="0.25">
      <c r="B13" s="216">
        <v>2008</v>
      </c>
      <c r="C13" s="320">
        <v>501102</v>
      </c>
      <c r="D13" s="242">
        <v>42.681999206542969</v>
      </c>
      <c r="E13" s="321">
        <v>147024</v>
      </c>
      <c r="F13" s="322">
        <v>129909</v>
      </c>
      <c r="G13" s="323">
        <v>224169</v>
      </c>
    </row>
    <row r="14" spans="2:7" x14ac:dyDescent="0.25">
      <c r="B14" s="217">
        <v>2009</v>
      </c>
      <c r="C14" s="324">
        <v>501102</v>
      </c>
      <c r="D14" s="243">
        <v>42.6510009765625</v>
      </c>
      <c r="E14" s="325">
        <v>147024</v>
      </c>
      <c r="F14" s="326">
        <v>129909</v>
      </c>
      <c r="G14" s="327">
        <v>224169</v>
      </c>
    </row>
    <row r="15" spans="2:7" x14ac:dyDescent="0.25">
      <c r="B15" s="218">
        <v>2010</v>
      </c>
      <c r="C15" s="328">
        <v>501102</v>
      </c>
      <c r="D15" s="244">
        <v>42.619998931884766</v>
      </c>
      <c r="E15" s="329">
        <v>147024</v>
      </c>
      <c r="F15" s="330">
        <v>129909</v>
      </c>
      <c r="G15" s="331">
        <v>224169</v>
      </c>
    </row>
    <row r="16" spans="2:7" x14ac:dyDescent="0.25">
      <c r="B16" s="219">
        <v>2011</v>
      </c>
      <c r="C16" s="332">
        <v>501102</v>
      </c>
      <c r="D16" s="245">
        <v>42.589000701904297</v>
      </c>
      <c r="E16" s="333">
        <v>147024</v>
      </c>
      <c r="F16" s="334">
        <v>129909</v>
      </c>
      <c r="G16" s="335">
        <v>224169</v>
      </c>
    </row>
    <row r="17" spans="2:7" x14ac:dyDescent="0.25">
      <c r="B17" s="220">
        <v>2012</v>
      </c>
      <c r="C17" s="336">
        <v>501102</v>
      </c>
      <c r="D17" s="246">
        <v>42.557998657226563</v>
      </c>
      <c r="E17" s="337">
        <v>147024</v>
      </c>
      <c r="F17" s="338">
        <v>129909</v>
      </c>
      <c r="G17" s="339">
        <v>224169</v>
      </c>
    </row>
    <row r="18" spans="2:7" x14ac:dyDescent="0.25">
      <c r="B18" s="221">
        <v>2013</v>
      </c>
      <c r="C18" s="340">
        <v>502035</v>
      </c>
      <c r="D18" s="247">
        <v>42.527000427246094</v>
      </c>
      <c r="E18" s="341">
        <v>146201</v>
      </c>
      <c r="F18" s="342">
        <v>130366</v>
      </c>
      <c r="G18" s="343">
        <v>225468</v>
      </c>
    </row>
    <row r="19" spans="2:7" x14ac:dyDescent="0.25">
      <c r="B19" s="222">
        <v>2014</v>
      </c>
      <c r="C19" s="248">
        <v>510929</v>
      </c>
      <c r="D19" s="249">
        <v>42.495998382568359</v>
      </c>
      <c r="E19" s="250">
        <v>146630</v>
      </c>
      <c r="F19" s="251">
        <v>128845</v>
      </c>
      <c r="G19" s="252">
        <v>235454</v>
      </c>
    </row>
    <row r="20" spans="2:7" x14ac:dyDescent="0.25">
      <c r="B20" s="223">
        <v>2015</v>
      </c>
      <c r="C20" s="253">
        <v>497615</v>
      </c>
      <c r="D20" s="254">
        <v>42.489997863769531</v>
      </c>
      <c r="E20" s="255">
        <v>144579</v>
      </c>
      <c r="F20" s="256">
        <v>131031</v>
      </c>
      <c r="G20" s="257">
        <v>222005</v>
      </c>
    </row>
    <row r="21" spans="2:7" x14ac:dyDescent="0.25">
      <c r="B21" s="224">
        <v>2016</v>
      </c>
      <c r="C21" s="258">
        <v>489488</v>
      </c>
      <c r="D21" s="259">
        <v>42.511001586914063</v>
      </c>
      <c r="E21" s="260">
        <v>143523</v>
      </c>
      <c r="F21" s="261">
        <v>131947</v>
      </c>
      <c r="G21" s="262">
        <v>214018</v>
      </c>
    </row>
    <row r="22" spans="2:7" x14ac:dyDescent="0.25">
      <c r="B22" s="225">
        <v>2017</v>
      </c>
      <c r="C22" s="263">
        <v>516142</v>
      </c>
      <c r="D22" s="264">
        <v>42.556999206542969</v>
      </c>
      <c r="E22" s="265">
        <v>140897</v>
      </c>
      <c r="F22" s="266">
        <v>134382</v>
      </c>
      <c r="G22" s="267">
        <v>240863</v>
      </c>
    </row>
    <row r="23" spans="2:7" x14ac:dyDescent="0.25">
      <c r="B23" s="226">
        <v>2018</v>
      </c>
      <c r="C23" s="268">
        <v>512764</v>
      </c>
      <c r="D23" s="269">
        <v>42.629001617431641</v>
      </c>
      <c r="E23" s="270">
        <v>141233</v>
      </c>
      <c r="F23" s="271">
        <v>135615</v>
      </c>
      <c r="G23" s="272">
        <v>235916</v>
      </c>
    </row>
    <row r="24" spans="2:7" x14ac:dyDescent="0.25">
      <c r="B24" s="227">
        <v>2019</v>
      </c>
      <c r="C24" s="273">
        <v>509411</v>
      </c>
      <c r="D24" s="274">
        <v>42.726001739501953</v>
      </c>
      <c r="E24" s="275">
        <v>142202</v>
      </c>
      <c r="F24" s="276">
        <v>132869</v>
      </c>
      <c r="G24" s="277">
        <v>234340</v>
      </c>
    </row>
    <row r="25" spans="2:7" x14ac:dyDescent="0.25">
      <c r="B25" s="228">
        <v>2020</v>
      </c>
      <c r="C25" s="278">
        <v>504012</v>
      </c>
      <c r="D25" s="279">
        <v>42.849002838134766</v>
      </c>
      <c r="E25" s="280">
        <v>141296</v>
      </c>
      <c r="F25" s="281">
        <v>130660</v>
      </c>
      <c r="G25" s="282">
        <v>232056</v>
      </c>
    </row>
    <row r="26" spans="2:7" x14ac:dyDescent="0.25">
      <c r="B26" s="229">
        <v>2021</v>
      </c>
      <c r="C26" s="344">
        <v>509497</v>
      </c>
      <c r="D26" s="283">
        <v>42.998001098632813</v>
      </c>
      <c r="E26" s="345">
        <v>139616</v>
      </c>
      <c r="F26" s="346">
        <v>134020</v>
      </c>
      <c r="G26" s="347">
        <v>235861</v>
      </c>
    </row>
    <row r="27" spans="2:7" x14ac:dyDescent="0.25">
      <c r="B27" s="230">
        <v>2022</v>
      </c>
      <c r="C27" s="348">
        <v>510430</v>
      </c>
      <c r="D27" s="284">
        <v>43.173000335693359</v>
      </c>
      <c r="E27" s="349">
        <v>138793</v>
      </c>
      <c r="F27" s="350">
        <v>134476</v>
      </c>
      <c r="G27" s="351">
        <v>237160</v>
      </c>
    </row>
    <row r="28" spans="2:7" x14ac:dyDescent="0.25">
      <c r="B28" s="231">
        <v>2023</v>
      </c>
      <c r="C28" s="352">
        <v>510430</v>
      </c>
      <c r="D28" s="285">
        <v>43.373001098632813</v>
      </c>
      <c r="E28" s="353">
        <v>138793</v>
      </c>
      <c r="F28" s="354">
        <v>134476</v>
      </c>
      <c r="G28" s="355">
        <v>237160</v>
      </c>
    </row>
    <row r="29" spans="2:7" x14ac:dyDescent="0.25">
      <c r="B29" s="232">
        <v>2024</v>
      </c>
      <c r="C29" s="356">
        <v>510430</v>
      </c>
      <c r="D29" s="286">
        <v>43.5989990234375</v>
      </c>
      <c r="E29" s="357">
        <v>138793</v>
      </c>
      <c r="F29" s="358">
        <v>134476</v>
      </c>
      <c r="G29" s="359">
        <v>237160</v>
      </c>
    </row>
    <row r="30" spans="2:7" x14ac:dyDescent="0.25">
      <c r="B30" s="233">
        <v>2025</v>
      </c>
      <c r="C30" s="360">
        <v>510430</v>
      </c>
      <c r="D30" s="287">
        <v>43.852001190185547</v>
      </c>
      <c r="E30" s="361">
        <v>138793</v>
      </c>
      <c r="F30" s="362">
        <v>134476</v>
      </c>
      <c r="G30" s="363">
        <v>237160</v>
      </c>
    </row>
    <row r="31" spans="2:7" x14ac:dyDescent="0.25">
      <c r="B31" s="121">
        <v>2026</v>
      </c>
      <c r="C31" s="179"/>
      <c r="D31" s="180"/>
      <c r="E31" s="181"/>
      <c r="F31" s="182"/>
      <c r="G31" s="183"/>
    </row>
    <row r="32" spans="2:7" x14ac:dyDescent="0.25">
      <c r="B32" s="120">
        <v>2027</v>
      </c>
      <c r="C32" s="179"/>
      <c r="D32" s="180"/>
      <c r="E32" s="181"/>
      <c r="F32" s="182"/>
      <c r="G32" s="183"/>
    </row>
    <row r="33" spans="2:7" x14ac:dyDescent="0.25">
      <c r="B33" s="121">
        <v>2028</v>
      </c>
      <c r="C33" s="179"/>
      <c r="D33" s="180"/>
      <c r="E33" s="181"/>
      <c r="F33" s="182"/>
      <c r="G33" s="183"/>
    </row>
    <row r="34" spans="2:7" x14ac:dyDescent="0.25">
      <c r="B34" s="120">
        <v>2029</v>
      </c>
      <c r="C34" s="179"/>
      <c r="D34" s="180"/>
      <c r="E34" s="181"/>
      <c r="F34" s="182"/>
      <c r="G34" s="183"/>
    </row>
    <row r="35" spans="2:7" x14ac:dyDescent="0.25">
      <c r="B35" s="121">
        <v>2030</v>
      </c>
      <c r="C35" s="123"/>
      <c r="D35" s="122"/>
      <c r="E35" s="124"/>
      <c r="F35" s="125"/>
      <c r="G35" s="126"/>
    </row>
    <row r="36" spans="2:7" ht="15.6" x14ac:dyDescent="0.25">
      <c r="B36" s="662" t="str">
        <f>HLOOKUP(Introduction!$G$4,nametranslations,135,FALSE)</f>
        <v>(a) Calculated by summing pre-primary, primary and secondary school age populations</v>
      </c>
      <c r="G36" s="62"/>
    </row>
    <row r="37" spans="2:7" ht="15.6" x14ac:dyDescent="0.25">
      <c r="B37" s="662" t="str">
        <f>HLOOKUP(Introduction!$G$4,nametranslations,136,FALSE)</f>
        <v>(b) Percentage of population residing in urban areas, Source: UN Population Division (2018)</v>
      </c>
    </row>
    <row r="38" spans="2:7" ht="15.6" x14ac:dyDescent="0.25">
      <c r="B38" s="662" t="str">
        <f>HLOOKUP(Introduction!$G$4,nametranslations,137,FALSE)</f>
        <v>(c) Source: UNESCO Institute for Statistics (2025)</v>
      </c>
    </row>
    <row r="39" spans="2:7" x14ac:dyDescent="0.25">
      <c r="B39" s="663" t="str">
        <f>HLOOKUP(Introduction!$G$4,nametranslations,138,FALSE)</f>
        <v>Values in grey text are imputed based on linear regression</v>
      </c>
    </row>
    <row r="41" spans="2:7" x14ac:dyDescent="0.25">
      <c r="B41" s="63"/>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6E578-81B3-4B0F-A4BF-C880BD708BE1}">
  <sheetPr codeName="Sheet1">
    <tabColor rgb="FFEAEAEA"/>
  </sheetPr>
  <dimension ref="B2:C15"/>
  <sheetViews>
    <sheetView showGridLines="0" zoomScaleNormal="100" workbookViewId="0"/>
  </sheetViews>
  <sheetFormatPr defaultRowHeight="15.6" x14ac:dyDescent="0.3"/>
  <cols>
    <col min="1" max="1" width="1.59765625" style="611" customWidth="1"/>
    <col min="2" max="2" width="15.59765625" style="611" customWidth="1"/>
    <col min="3" max="3" width="90.69921875" style="613" customWidth="1"/>
    <col min="4" max="16384" width="8.796875" style="611"/>
  </cols>
  <sheetData>
    <row r="2" spans="2:3" ht="48.75" customHeight="1" x14ac:dyDescent="0.3">
      <c r="B2" s="610"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610" t="str">
        <f ca="1">HLOOKUP([1]Introduction!$G$4,nametranslations,72,FALSE)</f>
        <v>Year</v>
      </c>
    </row>
    <row r="3" spans="2:3" ht="6" customHeight="1" x14ac:dyDescent="0.3">
      <c r="B3" s="612"/>
    </row>
    <row r="4" spans="2:3" ht="30" customHeight="1" x14ac:dyDescent="0.3">
      <c r="B4" s="614" t="s">
        <v>230</v>
      </c>
      <c r="C4" s="615" t="str">
        <f>HLOOKUP(Introduction!$G$4,nametranslations,141,FALSE)</f>
        <v>The Excel spreadsheet has a series of tabs but for ease of reference the front page includes links to the key tabs.</v>
      </c>
    </row>
    <row r="5" spans="2:3" ht="50.25" customHeight="1" x14ac:dyDescent="0.3">
      <c r="B5" s="614" t="s">
        <v>47</v>
      </c>
      <c r="C5" s="615"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614" t="s">
        <v>232</v>
      </c>
      <c r="C6" s="615"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614" t="s">
        <v>234</v>
      </c>
      <c r="C7" s="615"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614" t="s">
        <v>132</v>
      </c>
      <c r="C8" s="615"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614" t="s">
        <v>236</v>
      </c>
      <c r="C9" s="615"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614" t="s">
        <v>136</v>
      </c>
      <c r="C10" s="615" t="str">
        <f>HLOOKUP(Introduction!$G$4,nametranslations,147,FALSE)</f>
        <v>This tab provides estimates for school age population by school level from the UNESCO Institute for Statistics and the urban proportion of the total population from the UN Population Division.</v>
      </c>
    </row>
    <row r="11" spans="2:3" s="618" customFormat="1" ht="6.75" customHeight="1" x14ac:dyDescent="0.3">
      <c r="B11" s="616"/>
      <c r="C11" s="617"/>
    </row>
    <row r="12" spans="2:3" s="620" customFormat="1" ht="10.199999999999999" x14ac:dyDescent="0.2">
      <c r="B12" s="619" t="str">
        <f>HLOOKUP(Introduction!$G$4,nametranslations,148,FALSE)</f>
        <v xml:space="preserve">Country files are available for each country with data on the JMP website: https://washdata.org/data/downloads </v>
      </c>
    </row>
    <row r="13" spans="2:3" x14ac:dyDescent="0.3">
      <c r="B13" s="619" t="str">
        <f>HLOOKUP(Introduction!$G$4,nametranslations,149,FALSE)</f>
        <v>The JMP releases updated estimates every 2 years following consultations with national authorities: https://washdata.org/how-we-work/jmp-country-consultation</v>
      </c>
    </row>
    <row r="14" spans="2:3" x14ac:dyDescent="0.3">
      <c r="B14" s="621" t="str">
        <f>HLOOKUP(Introduction!$G$4,nametranslations,150,FALSE)</f>
        <v>Data flows in the country file</v>
      </c>
    </row>
    <row r="15" spans="2:3" ht="90.75" customHeight="1" x14ac:dyDescent="0.3">
      <c r="B15" s="622"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22"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F902DC13-A138-44E8-B096-8CD26BA6ECC9}"/>
    <hyperlink ref="B13" r:id="rId2" display="The JMP releases updated estimates every 2 years following consultations with national authorities: https://washdata.org/how-we-work/jmp-country-consultation" xr:uid="{8167AB16-278D-43B1-BD0A-49CCB13A8FD3}"/>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45</vt:i4>
      </vt:variant>
    </vt:vector>
  </HeadingPairs>
  <TitlesOfParts>
    <vt:vector size="58"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myrangeH11</vt:lpstr>
      <vt:lpstr>myrangeH12</vt:lpstr>
      <vt:lpstr>myrangeH13</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myrangeS11</vt:lpstr>
      <vt:lpstr>myrangeS12</vt:lpstr>
      <vt:lpstr>myrangeS13</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myrangeW11</vt:lpstr>
      <vt:lpstr>myrangeW12</vt:lpstr>
      <vt:lpstr>myrangeW13</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2026-09-10T08:02:58Z</dcterms:modified>
</cp:coreProperties>
</file>